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工作文件\在刀锋\dofun\Python\Python\AlgorithmApplication\entropy_weight_for_interval\data\"/>
    </mc:Choice>
  </mc:AlternateContent>
  <bookViews>
    <workbookView xWindow="-120" yWindow="-120" windowWidth="29040" windowHeight="17520" activeTab="6"/>
  </bookViews>
  <sheets>
    <sheet name="活跃" sheetId="2" r:id="rId1"/>
    <sheet name="交易量(贡献率)" sheetId="3" r:id="rId2"/>
    <sheet name="交易量等级" sheetId="7" r:id="rId3"/>
    <sheet name="风险(退款拒付)" sheetId="1" r:id="rId4"/>
    <sheet name="风险(预警)" sheetId="6" r:id="rId5"/>
    <sheet name="综合分数" sheetId="9" r:id="rId6"/>
    <sheet name="综合风险" sheetId="5" r:id="rId7"/>
    <sheet name="分析建议" sheetId="8" r:id="rId8"/>
    <sheet name="Sheet1" sheetId="10" r:id="rId9"/>
    <sheet name="资料表" sheetId="4" state="hidden" r:id="rId10"/>
  </sheets>
  <definedNames>
    <definedName name="_xlnm._FilterDatabase" localSheetId="3" hidden="1">'风险(退款拒付)'!$A$1:$P$964</definedName>
    <definedName name="_xlnm._FilterDatabase" localSheetId="4" hidden="1">'风险(预警)'!$A$1:$I$964</definedName>
    <definedName name="_xlnm._FilterDatabase" localSheetId="0" hidden="1">活跃!$A$1:$K$964</definedName>
    <definedName name="_xlnm._FilterDatabase" localSheetId="1" hidden="1">'交易量(贡献率)'!$A$1:$M$964</definedName>
    <definedName name="_xlnm._FilterDatabase" localSheetId="2" hidden="1">交易量等级!$A$1:$I$964</definedName>
    <definedName name="_xlnm._FilterDatabase" localSheetId="5" hidden="1">综合分数!$A$1:$M$964</definedName>
    <definedName name="_xlnm._FilterDatabase" localSheetId="6" hidden="1">综合风险!$A$1:$P$964</definedName>
  </definedNames>
  <calcPr calcId="152511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9" l="1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2" i="9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2" i="5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4" i="10" s="1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4" i="10" s="1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4" i="10" s="1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4" i="10" s="1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H2" i="9"/>
  <c r="D2" i="9"/>
  <c r="C2" i="9"/>
  <c r="B2" i="9"/>
  <c r="I3" i="9" l="1"/>
  <c r="J3" i="9"/>
  <c r="K3" i="9"/>
  <c r="I4" i="9"/>
  <c r="I4" i="10" s="1"/>
  <c r="J4" i="9"/>
  <c r="J4" i="10" s="1"/>
  <c r="K4" i="9"/>
  <c r="K4" i="10" s="1"/>
  <c r="I5" i="9"/>
  <c r="J5" i="9"/>
  <c r="K5" i="9"/>
  <c r="I6" i="9"/>
  <c r="J6" i="9"/>
  <c r="K6" i="9"/>
  <c r="I7" i="9"/>
  <c r="J7" i="9"/>
  <c r="K7" i="9"/>
  <c r="I8" i="9"/>
  <c r="J8" i="9"/>
  <c r="K8" i="9"/>
  <c r="I9" i="9"/>
  <c r="J9" i="9"/>
  <c r="K9" i="9"/>
  <c r="I10" i="9"/>
  <c r="J10" i="9"/>
  <c r="K10" i="9"/>
  <c r="I11" i="9"/>
  <c r="J11" i="9"/>
  <c r="K11" i="9"/>
  <c r="I12" i="9"/>
  <c r="J12" i="9"/>
  <c r="K12" i="9"/>
  <c r="I13" i="9"/>
  <c r="J13" i="9"/>
  <c r="K13" i="9"/>
  <c r="I14" i="9"/>
  <c r="J14" i="9"/>
  <c r="K14" i="9"/>
  <c r="I15" i="9"/>
  <c r="J15" i="9"/>
  <c r="K15" i="9"/>
  <c r="I16" i="9"/>
  <c r="J16" i="9"/>
  <c r="K16" i="9"/>
  <c r="I17" i="9"/>
  <c r="J17" i="9"/>
  <c r="K17" i="9"/>
  <c r="I18" i="9"/>
  <c r="J18" i="9"/>
  <c r="K18" i="9"/>
  <c r="I19" i="9"/>
  <c r="J19" i="9"/>
  <c r="K19" i="9"/>
  <c r="I20" i="9"/>
  <c r="J20" i="9"/>
  <c r="K20" i="9"/>
  <c r="I21" i="9"/>
  <c r="J21" i="9"/>
  <c r="K21" i="9"/>
  <c r="I22" i="9"/>
  <c r="J22" i="9"/>
  <c r="K22" i="9"/>
  <c r="I23" i="9"/>
  <c r="J23" i="9"/>
  <c r="K23" i="9"/>
  <c r="I24" i="9"/>
  <c r="J24" i="9"/>
  <c r="K24" i="9"/>
  <c r="I25" i="9"/>
  <c r="J25" i="9"/>
  <c r="K25" i="9"/>
  <c r="I26" i="9"/>
  <c r="J26" i="9"/>
  <c r="K26" i="9"/>
  <c r="I27" i="9"/>
  <c r="J27" i="9"/>
  <c r="K27" i="9"/>
  <c r="I28" i="9"/>
  <c r="J28" i="9"/>
  <c r="K28" i="9"/>
  <c r="I29" i="9"/>
  <c r="J29" i="9"/>
  <c r="K29" i="9"/>
  <c r="I30" i="9"/>
  <c r="J30" i="9"/>
  <c r="K30" i="9"/>
  <c r="I31" i="9"/>
  <c r="J31" i="9"/>
  <c r="K31" i="9"/>
  <c r="I32" i="9"/>
  <c r="J32" i="9"/>
  <c r="K32" i="9"/>
  <c r="I33" i="9"/>
  <c r="J33" i="9"/>
  <c r="K33" i="9"/>
  <c r="I34" i="9"/>
  <c r="J34" i="9"/>
  <c r="K34" i="9"/>
  <c r="I35" i="9"/>
  <c r="J35" i="9"/>
  <c r="K35" i="9"/>
  <c r="I36" i="9"/>
  <c r="J36" i="9"/>
  <c r="K36" i="9"/>
  <c r="I37" i="9"/>
  <c r="J37" i="9"/>
  <c r="K37" i="9"/>
  <c r="I38" i="9"/>
  <c r="J38" i="9"/>
  <c r="K38" i="9"/>
  <c r="I39" i="9"/>
  <c r="J39" i="9"/>
  <c r="K39" i="9"/>
  <c r="I40" i="9"/>
  <c r="J40" i="9"/>
  <c r="K40" i="9"/>
  <c r="I41" i="9"/>
  <c r="J41" i="9"/>
  <c r="K41" i="9"/>
  <c r="I42" i="9"/>
  <c r="J42" i="9"/>
  <c r="K42" i="9"/>
  <c r="I43" i="9"/>
  <c r="J43" i="9"/>
  <c r="K43" i="9"/>
  <c r="I44" i="9"/>
  <c r="J44" i="9"/>
  <c r="K44" i="9"/>
  <c r="I45" i="9"/>
  <c r="J45" i="9"/>
  <c r="K45" i="9"/>
  <c r="I46" i="9"/>
  <c r="J46" i="9"/>
  <c r="K46" i="9"/>
  <c r="I47" i="9"/>
  <c r="J47" i="9"/>
  <c r="K47" i="9"/>
  <c r="I48" i="9"/>
  <c r="J48" i="9"/>
  <c r="K48" i="9"/>
  <c r="I49" i="9"/>
  <c r="J49" i="9"/>
  <c r="K49" i="9"/>
  <c r="I50" i="9"/>
  <c r="J50" i="9"/>
  <c r="K50" i="9"/>
  <c r="I51" i="9"/>
  <c r="J51" i="9"/>
  <c r="K51" i="9"/>
  <c r="I52" i="9"/>
  <c r="J52" i="9"/>
  <c r="K52" i="9"/>
  <c r="I53" i="9"/>
  <c r="J53" i="9"/>
  <c r="K53" i="9"/>
  <c r="I54" i="9"/>
  <c r="J54" i="9"/>
  <c r="K54" i="9"/>
  <c r="I55" i="9"/>
  <c r="J55" i="9"/>
  <c r="K55" i="9"/>
  <c r="I56" i="9"/>
  <c r="J56" i="9"/>
  <c r="K56" i="9"/>
  <c r="I57" i="9"/>
  <c r="J57" i="9"/>
  <c r="K57" i="9"/>
  <c r="I58" i="9"/>
  <c r="J58" i="9"/>
  <c r="K58" i="9"/>
  <c r="I59" i="9"/>
  <c r="J59" i="9"/>
  <c r="K59" i="9"/>
  <c r="I60" i="9"/>
  <c r="J60" i="9"/>
  <c r="K60" i="9"/>
  <c r="I61" i="9"/>
  <c r="J61" i="9"/>
  <c r="K61" i="9"/>
  <c r="I62" i="9"/>
  <c r="J62" i="9"/>
  <c r="K62" i="9"/>
  <c r="I63" i="9"/>
  <c r="J63" i="9"/>
  <c r="K63" i="9"/>
  <c r="I64" i="9"/>
  <c r="J64" i="9"/>
  <c r="K64" i="9"/>
  <c r="I65" i="9"/>
  <c r="J65" i="9"/>
  <c r="K65" i="9"/>
  <c r="I66" i="9"/>
  <c r="J66" i="9"/>
  <c r="K66" i="9"/>
  <c r="I67" i="9"/>
  <c r="J67" i="9"/>
  <c r="K67" i="9"/>
  <c r="I68" i="9"/>
  <c r="J68" i="9"/>
  <c r="K68" i="9"/>
  <c r="I69" i="9"/>
  <c r="J69" i="9"/>
  <c r="K69" i="9"/>
  <c r="I70" i="9"/>
  <c r="J70" i="9"/>
  <c r="K70" i="9"/>
  <c r="I71" i="9"/>
  <c r="J71" i="9"/>
  <c r="K71" i="9"/>
  <c r="I72" i="9"/>
  <c r="J72" i="9"/>
  <c r="K72" i="9"/>
  <c r="I73" i="9"/>
  <c r="J73" i="9"/>
  <c r="K73" i="9"/>
  <c r="I74" i="9"/>
  <c r="J74" i="9"/>
  <c r="K74" i="9"/>
  <c r="I75" i="9"/>
  <c r="J75" i="9"/>
  <c r="K75" i="9"/>
  <c r="I76" i="9"/>
  <c r="J76" i="9"/>
  <c r="K76" i="9"/>
  <c r="I77" i="9"/>
  <c r="J77" i="9"/>
  <c r="K77" i="9"/>
  <c r="I78" i="9"/>
  <c r="J78" i="9"/>
  <c r="K78" i="9"/>
  <c r="I79" i="9"/>
  <c r="J79" i="9"/>
  <c r="K79" i="9"/>
  <c r="I80" i="9"/>
  <c r="J80" i="9"/>
  <c r="K80" i="9"/>
  <c r="I81" i="9"/>
  <c r="J81" i="9"/>
  <c r="K81" i="9"/>
  <c r="I82" i="9"/>
  <c r="J82" i="9"/>
  <c r="K82" i="9"/>
  <c r="I83" i="9"/>
  <c r="J83" i="9"/>
  <c r="K83" i="9"/>
  <c r="I84" i="9"/>
  <c r="J84" i="9"/>
  <c r="K84" i="9"/>
  <c r="I85" i="9"/>
  <c r="J85" i="9"/>
  <c r="K85" i="9"/>
  <c r="I86" i="9"/>
  <c r="J86" i="9"/>
  <c r="K86" i="9"/>
  <c r="I87" i="9"/>
  <c r="J87" i="9"/>
  <c r="K87" i="9"/>
  <c r="I88" i="9"/>
  <c r="J88" i="9"/>
  <c r="K88" i="9"/>
  <c r="I89" i="9"/>
  <c r="J89" i="9"/>
  <c r="K89" i="9"/>
  <c r="I90" i="9"/>
  <c r="J90" i="9"/>
  <c r="K90" i="9"/>
  <c r="I91" i="9"/>
  <c r="J91" i="9"/>
  <c r="K91" i="9"/>
  <c r="I92" i="9"/>
  <c r="J92" i="9"/>
  <c r="K92" i="9"/>
  <c r="I93" i="9"/>
  <c r="J93" i="9"/>
  <c r="K93" i="9"/>
  <c r="I94" i="9"/>
  <c r="J94" i="9"/>
  <c r="K94" i="9"/>
  <c r="I95" i="9"/>
  <c r="J95" i="9"/>
  <c r="K95" i="9"/>
  <c r="I96" i="9"/>
  <c r="J96" i="9"/>
  <c r="K96" i="9"/>
  <c r="I97" i="9"/>
  <c r="J97" i="9"/>
  <c r="K97" i="9"/>
  <c r="I98" i="9"/>
  <c r="J98" i="9"/>
  <c r="K98" i="9"/>
  <c r="I99" i="9"/>
  <c r="J99" i="9"/>
  <c r="K99" i="9"/>
  <c r="I100" i="9"/>
  <c r="J100" i="9"/>
  <c r="K100" i="9"/>
  <c r="I101" i="9"/>
  <c r="J101" i="9"/>
  <c r="K101" i="9"/>
  <c r="I102" i="9"/>
  <c r="J102" i="9"/>
  <c r="K102" i="9"/>
  <c r="I103" i="9"/>
  <c r="J103" i="9"/>
  <c r="K103" i="9"/>
  <c r="I104" i="9"/>
  <c r="J104" i="9"/>
  <c r="K104" i="9"/>
  <c r="I105" i="9"/>
  <c r="J105" i="9"/>
  <c r="K105" i="9"/>
  <c r="I106" i="9"/>
  <c r="J106" i="9"/>
  <c r="K106" i="9"/>
  <c r="I107" i="9"/>
  <c r="J107" i="9"/>
  <c r="K107" i="9"/>
  <c r="I108" i="9"/>
  <c r="J108" i="9"/>
  <c r="K108" i="9"/>
  <c r="I109" i="9"/>
  <c r="J109" i="9"/>
  <c r="K109" i="9"/>
  <c r="I110" i="9"/>
  <c r="J110" i="9"/>
  <c r="K110" i="9"/>
  <c r="I111" i="9"/>
  <c r="J111" i="9"/>
  <c r="K111" i="9"/>
  <c r="I112" i="9"/>
  <c r="J112" i="9"/>
  <c r="K112" i="9"/>
  <c r="I113" i="9"/>
  <c r="J113" i="9"/>
  <c r="K113" i="9"/>
  <c r="I114" i="9"/>
  <c r="J114" i="9"/>
  <c r="K114" i="9"/>
  <c r="I115" i="9"/>
  <c r="J115" i="9"/>
  <c r="K115" i="9"/>
  <c r="I116" i="9"/>
  <c r="J116" i="9"/>
  <c r="K116" i="9"/>
  <c r="I117" i="9"/>
  <c r="J117" i="9"/>
  <c r="K117" i="9"/>
  <c r="I118" i="9"/>
  <c r="J118" i="9"/>
  <c r="K118" i="9"/>
  <c r="I119" i="9"/>
  <c r="J119" i="9"/>
  <c r="K119" i="9"/>
  <c r="I120" i="9"/>
  <c r="J120" i="9"/>
  <c r="K120" i="9"/>
  <c r="I121" i="9"/>
  <c r="J121" i="9"/>
  <c r="K121" i="9"/>
  <c r="I122" i="9"/>
  <c r="J122" i="9"/>
  <c r="K122" i="9"/>
  <c r="I123" i="9"/>
  <c r="J123" i="9"/>
  <c r="K123" i="9"/>
  <c r="I124" i="9"/>
  <c r="J124" i="9"/>
  <c r="K124" i="9"/>
  <c r="I125" i="9"/>
  <c r="J125" i="9"/>
  <c r="K125" i="9"/>
  <c r="I126" i="9"/>
  <c r="J126" i="9"/>
  <c r="K126" i="9"/>
  <c r="I127" i="9"/>
  <c r="J127" i="9"/>
  <c r="K127" i="9"/>
  <c r="I128" i="9"/>
  <c r="J128" i="9"/>
  <c r="K128" i="9"/>
  <c r="I129" i="9"/>
  <c r="J129" i="9"/>
  <c r="K129" i="9"/>
  <c r="I130" i="9"/>
  <c r="J130" i="9"/>
  <c r="K130" i="9"/>
  <c r="I131" i="9"/>
  <c r="J131" i="9"/>
  <c r="K131" i="9"/>
  <c r="I132" i="9"/>
  <c r="J132" i="9"/>
  <c r="K132" i="9"/>
  <c r="I133" i="9"/>
  <c r="J133" i="9"/>
  <c r="K133" i="9"/>
  <c r="I134" i="9"/>
  <c r="J134" i="9"/>
  <c r="K134" i="9"/>
  <c r="I135" i="9"/>
  <c r="J135" i="9"/>
  <c r="K135" i="9"/>
  <c r="I136" i="9"/>
  <c r="J136" i="9"/>
  <c r="K136" i="9"/>
  <c r="I137" i="9"/>
  <c r="J137" i="9"/>
  <c r="K137" i="9"/>
  <c r="I138" i="9"/>
  <c r="J138" i="9"/>
  <c r="K138" i="9"/>
  <c r="I139" i="9"/>
  <c r="J139" i="9"/>
  <c r="K139" i="9"/>
  <c r="I140" i="9"/>
  <c r="J140" i="9"/>
  <c r="K140" i="9"/>
  <c r="I141" i="9"/>
  <c r="J141" i="9"/>
  <c r="K141" i="9"/>
  <c r="I142" i="9"/>
  <c r="J142" i="9"/>
  <c r="K142" i="9"/>
  <c r="I143" i="9"/>
  <c r="J143" i="9"/>
  <c r="K143" i="9"/>
  <c r="I144" i="9"/>
  <c r="J144" i="9"/>
  <c r="K144" i="9"/>
  <c r="I145" i="9"/>
  <c r="J145" i="9"/>
  <c r="K145" i="9"/>
  <c r="I146" i="9"/>
  <c r="J146" i="9"/>
  <c r="K146" i="9"/>
  <c r="I147" i="9"/>
  <c r="J147" i="9"/>
  <c r="K147" i="9"/>
  <c r="I148" i="9"/>
  <c r="J148" i="9"/>
  <c r="K148" i="9"/>
  <c r="I149" i="9"/>
  <c r="J149" i="9"/>
  <c r="K149" i="9"/>
  <c r="I150" i="9"/>
  <c r="J150" i="9"/>
  <c r="K150" i="9"/>
  <c r="I151" i="9"/>
  <c r="J151" i="9"/>
  <c r="K151" i="9"/>
  <c r="I152" i="9"/>
  <c r="J152" i="9"/>
  <c r="K152" i="9"/>
  <c r="I153" i="9"/>
  <c r="J153" i="9"/>
  <c r="K153" i="9"/>
  <c r="I154" i="9"/>
  <c r="J154" i="9"/>
  <c r="K154" i="9"/>
  <c r="I155" i="9"/>
  <c r="J155" i="9"/>
  <c r="K155" i="9"/>
  <c r="I156" i="9"/>
  <c r="J156" i="9"/>
  <c r="K156" i="9"/>
  <c r="I157" i="9"/>
  <c r="J157" i="9"/>
  <c r="K157" i="9"/>
  <c r="I158" i="9"/>
  <c r="J158" i="9"/>
  <c r="K158" i="9"/>
  <c r="I159" i="9"/>
  <c r="J159" i="9"/>
  <c r="K159" i="9"/>
  <c r="I160" i="9"/>
  <c r="J160" i="9"/>
  <c r="K160" i="9"/>
  <c r="I161" i="9"/>
  <c r="J161" i="9"/>
  <c r="K161" i="9"/>
  <c r="I162" i="9"/>
  <c r="J162" i="9"/>
  <c r="K162" i="9"/>
  <c r="I163" i="9"/>
  <c r="J163" i="9"/>
  <c r="K163" i="9"/>
  <c r="I164" i="9"/>
  <c r="J164" i="9"/>
  <c r="K164" i="9"/>
  <c r="I165" i="9"/>
  <c r="J165" i="9"/>
  <c r="K165" i="9"/>
  <c r="I166" i="9"/>
  <c r="J166" i="9"/>
  <c r="K166" i="9"/>
  <c r="I167" i="9"/>
  <c r="J167" i="9"/>
  <c r="K167" i="9"/>
  <c r="I168" i="9"/>
  <c r="J168" i="9"/>
  <c r="K168" i="9"/>
  <c r="I169" i="9"/>
  <c r="J169" i="9"/>
  <c r="K169" i="9"/>
  <c r="I170" i="9"/>
  <c r="J170" i="9"/>
  <c r="K170" i="9"/>
  <c r="I171" i="9"/>
  <c r="J171" i="9"/>
  <c r="K171" i="9"/>
  <c r="I172" i="9"/>
  <c r="J172" i="9"/>
  <c r="K172" i="9"/>
  <c r="I173" i="9"/>
  <c r="J173" i="9"/>
  <c r="K173" i="9"/>
  <c r="I174" i="9"/>
  <c r="J174" i="9"/>
  <c r="K174" i="9"/>
  <c r="I175" i="9"/>
  <c r="J175" i="9"/>
  <c r="K175" i="9"/>
  <c r="I176" i="9"/>
  <c r="J176" i="9"/>
  <c r="K176" i="9"/>
  <c r="I177" i="9"/>
  <c r="J177" i="9"/>
  <c r="K177" i="9"/>
  <c r="I178" i="9"/>
  <c r="J178" i="9"/>
  <c r="K178" i="9"/>
  <c r="I179" i="9"/>
  <c r="J179" i="9"/>
  <c r="K179" i="9"/>
  <c r="I180" i="9"/>
  <c r="J180" i="9"/>
  <c r="K180" i="9"/>
  <c r="I181" i="9"/>
  <c r="J181" i="9"/>
  <c r="K181" i="9"/>
  <c r="I182" i="9"/>
  <c r="J182" i="9"/>
  <c r="K182" i="9"/>
  <c r="I183" i="9"/>
  <c r="J183" i="9"/>
  <c r="K183" i="9"/>
  <c r="I184" i="9"/>
  <c r="J184" i="9"/>
  <c r="K184" i="9"/>
  <c r="I185" i="9"/>
  <c r="J185" i="9"/>
  <c r="K185" i="9"/>
  <c r="I186" i="9"/>
  <c r="J186" i="9"/>
  <c r="K186" i="9"/>
  <c r="I187" i="9"/>
  <c r="J187" i="9"/>
  <c r="K187" i="9"/>
  <c r="I188" i="9"/>
  <c r="J188" i="9"/>
  <c r="K188" i="9"/>
  <c r="I189" i="9"/>
  <c r="J189" i="9"/>
  <c r="K189" i="9"/>
  <c r="I190" i="9"/>
  <c r="J190" i="9"/>
  <c r="K190" i="9"/>
  <c r="I191" i="9"/>
  <c r="J191" i="9"/>
  <c r="K191" i="9"/>
  <c r="I192" i="9"/>
  <c r="J192" i="9"/>
  <c r="K192" i="9"/>
  <c r="I193" i="9"/>
  <c r="J193" i="9"/>
  <c r="K193" i="9"/>
  <c r="I194" i="9"/>
  <c r="J194" i="9"/>
  <c r="K194" i="9"/>
  <c r="I195" i="9"/>
  <c r="J195" i="9"/>
  <c r="K195" i="9"/>
  <c r="I196" i="9"/>
  <c r="J196" i="9"/>
  <c r="K196" i="9"/>
  <c r="I197" i="9"/>
  <c r="J197" i="9"/>
  <c r="K197" i="9"/>
  <c r="I198" i="9"/>
  <c r="J198" i="9"/>
  <c r="K198" i="9"/>
  <c r="I199" i="9"/>
  <c r="J199" i="9"/>
  <c r="K199" i="9"/>
  <c r="I200" i="9"/>
  <c r="J200" i="9"/>
  <c r="K200" i="9"/>
  <c r="I201" i="9"/>
  <c r="J201" i="9"/>
  <c r="K201" i="9"/>
  <c r="I202" i="9"/>
  <c r="J202" i="9"/>
  <c r="K202" i="9"/>
  <c r="I203" i="9"/>
  <c r="J203" i="9"/>
  <c r="K203" i="9"/>
  <c r="I204" i="9"/>
  <c r="J204" i="9"/>
  <c r="K204" i="9"/>
  <c r="I205" i="9"/>
  <c r="J205" i="9"/>
  <c r="K205" i="9"/>
  <c r="I206" i="9"/>
  <c r="J206" i="9"/>
  <c r="K206" i="9"/>
  <c r="I207" i="9"/>
  <c r="J207" i="9"/>
  <c r="K207" i="9"/>
  <c r="I208" i="9"/>
  <c r="J208" i="9"/>
  <c r="K208" i="9"/>
  <c r="I209" i="9"/>
  <c r="J209" i="9"/>
  <c r="K209" i="9"/>
  <c r="I210" i="9"/>
  <c r="J210" i="9"/>
  <c r="K210" i="9"/>
  <c r="I211" i="9"/>
  <c r="J211" i="9"/>
  <c r="K211" i="9"/>
  <c r="I212" i="9"/>
  <c r="J212" i="9"/>
  <c r="K212" i="9"/>
  <c r="I213" i="9"/>
  <c r="J213" i="9"/>
  <c r="K213" i="9"/>
  <c r="I214" i="9"/>
  <c r="J214" i="9"/>
  <c r="K214" i="9"/>
  <c r="I215" i="9"/>
  <c r="J215" i="9"/>
  <c r="K215" i="9"/>
  <c r="I216" i="9"/>
  <c r="J216" i="9"/>
  <c r="K216" i="9"/>
  <c r="I217" i="9"/>
  <c r="J217" i="9"/>
  <c r="K217" i="9"/>
  <c r="I218" i="9"/>
  <c r="J218" i="9"/>
  <c r="K218" i="9"/>
  <c r="I219" i="9"/>
  <c r="J219" i="9"/>
  <c r="K219" i="9"/>
  <c r="I220" i="9"/>
  <c r="J220" i="9"/>
  <c r="K220" i="9"/>
  <c r="I221" i="9"/>
  <c r="J221" i="9"/>
  <c r="K221" i="9"/>
  <c r="I222" i="9"/>
  <c r="J222" i="9"/>
  <c r="K222" i="9"/>
  <c r="I223" i="9"/>
  <c r="J223" i="9"/>
  <c r="K223" i="9"/>
  <c r="I224" i="9"/>
  <c r="J224" i="9"/>
  <c r="K224" i="9"/>
  <c r="I225" i="9"/>
  <c r="J225" i="9"/>
  <c r="K225" i="9"/>
  <c r="I226" i="9"/>
  <c r="J226" i="9"/>
  <c r="K226" i="9"/>
  <c r="I227" i="9"/>
  <c r="J227" i="9"/>
  <c r="K227" i="9"/>
  <c r="I228" i="9"/>
  <c r="J228" i="9"/>
  <c r="K228" i="9"/>
  <c r="I229" i="9"/>
  <c r="J229" i="9"/>
  <c r="K229" i="9"/>
  <c r="I230" i="9"/>
  <c r="J230" i="9"/>
  <c r="K230" i="9"/>
  <c r="I231" i="9"/>
  <c r="J231" i="9"/>
  <c r="K231" i="9"/>
  <c r="I232" i="9"/>
  <c r="J232" i="9"/>
  <c r="K232" i="9"/>
  <c r="I233" i="9"/>
  <c r="J233" i="9"/>
  <c r="K233" i="9"/>
  <c r="I234" i="9"/>
  <c r="J234" i="9"/>
  <c r="K234" i="9"/>
  <c r="I235" i="9"/>
  <c r="J235" i="9"/>
  <c r="K235" i="9"/>
  <c r="I236" i="9"/>
  <c r="J236" i="9"/>
  <c r="K236" i="9"/>
  <c r="I237" i="9"/>
  <c r="J237" i="9"/>
  <c r="K237" i="9"/>
  <c r="I238" i="9"/>
  <c r="J238" i="9"/>
  <c r="K238" i="9"/>
  <c r="I239" i="9"/>
  <c r="J239" i="9"/>
  <c r="K239" i="9"/>
  <c r="I240" i="9"/>
  <c r="J240" i="9"/>
  <c r="K240" i="9"/>
  <c r="I241" i="9"/>
  <c r="J241" i="9"/>
  <c r="K241" i="9"/>
  <c r="I242" i="9"/>
  <c r="J242" i="9"/>
  <c r="K242" i="9"/>
  <c r="I243" i="9"/>
  <c r="J243" i="9"/>
  <c r="K243" i="9"/>
  <c r="I244" i="9"/>
  <c r="J244" i="9"/>
  <c r="K244" i="9"/>
  <c r="I245" i="9"/>
  <c r="J245" i="9"/>
  <c r="K245" i="9"/>
  <c r="I246" i="9"/>
  <c r="J246" i="9"/>
  <c r="K246" i="9"/>
  <c r="I247" i="9"/>
  <c r="J247" i="9"/>
  <c r="K247" i="9"/>
  <c r="I248" i="9"/>
  <c r="J248" i="9"/>
  <c r="K248" i="9"/>
  <c r="I249" i="9"/>
  <c r="J249" i="9"/>
  <c r="K249" i="9"/>
  <c r="I250" i="9"/>
  <c r="J250" i="9"/>
  <c r="K250" i="9"/>
  <c r="I251" i="9"/>
  <c r="J251" i="9"/>
  <c r="K251" i="9"/>
  <c r="I252" i="9"/>
  <c r="J252" i="9"/>
  <c r="K252" i="9"/>
  <c r="I253" i="9"/>
  <c r="J253" i="9"/>
  <c r="K253" i="9"/>
  <c r="I254" i="9"/>
  <c r="J254" i="9"/>
  <c r="K254" i="9"/>
  <c r="I255" i="9"/>
  <c r="J255" i="9"/>
  <c r="K255" i="9"/>
  <c r="I256" i="9"/>
  <c r="J256" i="9"/>
  <c r="K256" i="9"/>
  <c r="I257" i="9"/>
  <c r="J257" i="9"/>
  <c r="K257" i="9"/>
  <c r="I258" i="9"/>
  <c r="J258" i="9"/>
  <c r="K258" i="9"/>
  <c r="I259" i="9"/>
  <c r="J259" i="9"/>
  <c r="K259" i="9"/>
  <c r="I260" i="9"/>
  <c r="J260" i="9"/>
  <c r="K260" i="9"/>
  <c r="I261" i="9"/>
  <c r="J261" i="9"/>
  <c r="K261" i="9"/>
  <c r="I262" i="9"/>
  <c r="J262" i="9"/>
  <c r="K262" i="9"/>
  <c r="I263" i="9"/>
  <c r="J263" i="9"/>
  <c r="K263" i="9"/>
  <c r="I264" i="9"/>
  <c r="J264" i="9"/>
  <c r="K264" i="9"/>
  <c r="I265" i="9"/>
  <c r="J265" i="9"/>
  <c r="K265" i="9"/>
  <c r="I266" i="9"/>
  <c r="J266" i="9"/>
  <c r="K266" i="9"/>
  <c r="I267" i="9"/>
  <c r="J267" i="9"/>
  <c r="K267" i="9"/>
  <c r="I268" i="9"/>
  <c r="J268" i="9"/>
  <c r="K268" i="9"/>
  <c r="I269" i="9"/>
  <c r="J269" i="9"/>
  <c r="K269" i="9"/>
  <c r="I270" i="9"/>
  <c r="J270" i="9"/>
  <c r="K270" i="9"/>
  <c r="I271" i="9"/>
  <c r="J271" i="9"/>
  <c r="K271" i="9"/>
  <c r="I272" i="9"/>
  <c r="J272" i="9"/>
  <c r="K272" i="9"/>
  <c r="I273" i="9"/>
  <c r="J273" i="9"/>
  <c r="K273" i="9"/>
  <c r="I274" i="9"/>
  <c r="J274" i="9"/>
  <c r="K274" i="9"/>
  <c r="I275" i="9"/>
  <c r="J275" i="9"/>
  <c r="K275" i="9"/>
  <c r="I276" i="9"/>
  <c r="J276" i="9"/>
  <c r="K276" i="9"/>
  <c r="I277" i="9"/>
  <c r="J277" i="9"/>
  <c r="K277" i="9"/>
  <c r="I278" i="9"/>
  <c r="J278" i="9"/>
  <c r="K278" i="9"/>
  <c r="I279" i="9"/>
  <c r="J279" i="9"/>
  <c r="K279" i="9"/>
  <c r="I280" i="9"/>
  <c r="J280" i="9"/>
  <c r="K280" i="9"/>
  <c r="I281" i="9"/>
  <c r="J281" i="9"/>
  <c r="K281" i="9"/>
  <c r="I282" i="9"/>
  <c r="J282" i="9"/>
  <c r="K282" i="9"/>
  <c r="I283" i="9"/>
  <c r="J283" i="9"/>
  <c r="K283" i="9"/>
  <c r="I284" i="9"/>
  <c r="J284" i="9"/>
  <c r="K284" i="9"/>
  <c r="I285" i="9"/>
  <c r="J285" i="9"/>
  <c r="K285" i="9"/>
  <c r="I286" i="9"/>
  <c r="J286" i="9"/>
  <c r="K286" i="9"/>
  <c r="I287" i="9"/>
  <c r="J287" i="9"/>
  <c r="K287" i="9"/>
  <c r="I288" i="9"/>
  <c r="J288" i="9"/>
  <c r="K288" i="9"/>
  <c r="I289" i="9"/>
  <c r="J289" i="9"/>
  <c r="K289" i="9"/>
  <c r="I290" i="9"/>
  <c r="J290" i="9"/>
  <c r="K290" i="9"/>
  <c r="I291" i="9"/>
  <c r="J291" i="9"/>
  <c r="K291" i="9"/>
  <c r="I292" i="9"/>
  <c r="J292" i="9"/>
  <c r="K292" i="9"/>
  <c r="I293" i="9"/>
  <c r="J293" i="9"/>
  <c r="K293" i="9"/>
  <c r="I294" i="9"/>
  <c r="J294" i="9"/>
  <c r="K294" i="9"/>
  <c r="I295" i="9"/>
  <c r="J295" i="9"/>
  <c r="K295" i="9"/>
  <c r="I296" i="9"/>
  <c r="J296" i="9"/>
  <c r="K296" i="9"/>
  <c r="I297" i="9"/>
  <c r="J297" i="9"/>
  <c r="K297" i="9"/>
  <c r="I298" i="9"/>
  <c r="J298" i="9"/>
  <c r="K298" i="9"/>
  <c r="I299" i="9"/>
  <c r="J299" i="9"/>
  <c r="K299" i="9"/>
  <c r="I300" i="9"/>
  <c r="J300" i="9"/>
  <c r="K300" i="9"/>
  <c r="I301" i="9"/>
  <c r="J301" i="9"/>
  <c r="K301" i="9"/>
  <c r="I302" i="9"/>
  <c r="J302" i="9"/>
  <c r="K302" i="9"/>
  <c r="I303" i="9"/>
  <c r="J303" i="9"/>
  <c r="K303" i="9"/>
  <c r="I304" i="9"/>
  <c r="J304" i="9"/>
  <c r="K304" i="9"/>
  <c r="I305" i="9"/>
  <c r="J305" i="9"/>
  <c r="K305" i="9"/>
  <c r="I306" i="9"/>
  <c r="J306" i="9"/>
  <c r="K306" i="9"/>
  <c r="I307" i="9"/>
  <c r="J307" i="9"/>
  <c r="K307" i="9"/>
  <c r="I308" i="9"/>
  <c r="J308" i="9"/>
  <c r="K308" i="9"/>
  <c r="I309" i="9"/>
  <c r="J309" i="9"/>
  <c r="K309" i="9"/>
  <c r="I310" i="9"/>
  <c r="J310" i="9"/>
  <c r="K310" i="9"/>
  <c r="I311" i="9"/>
  <c r="J311" i="9"/>
  <c r="K311" i="9"/>
  <c r="I312" i="9"/>
  <c r="J312" i="9"/>
  <c r="K312" i="9"/>
  <c r="I313" i="9"/>
  <c r="J313" i="9"/>
  <c r="K313" i="9"/>
  <c r="I314" i="9"/>
  <c r="J314" i="9"/>
  <c r="K314" i="9"/>
  <c r="I315" i="9"/>
  <c r="J315" i="9"/>
  <c r="K315" i="9"/>
  <c r="I316" i="9"/>
  <c r="J316" i="9"/>
  <c r="K316" i="9"/>
  <c r="I317" i="9"/>
  <c r="J317" i="9"/>
  <c r="K317" i="9"/>
  <c r="I318" i="9"/>
  <c r="J318" i="9"/>
  <c r="K318" i="9"/>
  <c r="I319" i="9"/>
  <c r="J319" i="9"/>
  <c r="K319" i="9"/>
  <c r="I320" i="9"/>
  <c r="J320" i="9"/>
  <c r="K320" i="9"/>
  <c r="I321" i="9"/>
  <c r="J321" i="9"/>
  <c r="K321" i="9"/>
  <c r="I322" i="9"/>
  <c r="J322" i="9"/>
  <c r="K322" i="9"/>
  <c r="I323" i="9"/>
  <c r="J323" i="9"/>
  <c r="K323" i="9"/>
  <c r="I324" i="9"/>
  <c r="J324" i="9"/>
  <c r="K324" i="9"/>
  <c r="I325" i="9"/>
  <c r="J325" i="9"/>
  <c r="K325" i="9"/>
  <c r="I326" i="9"/>
  <c r="J326" i="9"/>
  <c r="K326" i="9"/>
  <c r="I327" i="9"/>
  <c r="J327" i="9"/>
  <c r="K327" i="9"/>
  <c r="I328" i="9"/>
  <c r="J328" i="9"/>
  <c r="K328" i="9"/>
  <c r="I329" i="9"/>
  <c r="J329" i="9"/>
  <c r="K329" i="9"/>
  <c r="I330" i="9"/>
  <c r="J330" i="9"/>
  <c r="K330" i="9"/>
  <c r="I331" i="9"/>
  <c r="J331" i="9"/>
  <c r="K331" i="9"/>
  <c r="I332" i="9"/>
  <c r="J332" i="9"/>
  <c r="K332" i="9"/>
  <c r="I333" i="9"/>
  <c r="J333" i="9"/>
  <c r="K333" i="9"/>
  <c r="I334" i="9"/>
  <c r="J334" i="9"/>
  <c r="K334" i="9"/>
  <c r="I335" i="9"/>
  <c r="J335" i="9"/>
  <c r="K335" i="9"/>
  <c r="I336" i="9"/>
  <c r="J336" i="9"/>
  <c r="K336" i="9"/>
  <c r="I337" i="9"/>
  <c r="J337" i="9"/>
  <c r="K337" i="9"/>
  <c r="I338" i="9"/>
  <c r="J338" i="9"/>
  <c r="K338" i="9"/>
  <c r="I339" i="9"/>
  <c r="J339" i="9"/>
  <c r="K339" i="9"/>
  <c r="I340" i="9"/>
  <c r="J340" i="9"/>
  <c r="K340" i="9"/>
  <c r="I341" i="9"/>
  <c r="J341" i="9"/>
  <c r="K341" i="9"/>
  <c r="I342" i="9"/>
  <c r="J342" i="9"/>
  <c r="K342" i="9"/>
  <c r="I343" i="9"/>
  <c r="J343" i="9"/>
  <c r="K343" i="9"/>
  <c r="I344" i="9"/>
  <c r="J344" i="9"/>
  <c r="K344" i="9"/>
  <c r="I345" i="9"/>
  <c r="J345" i="9"/>
  <c r="K345" i="9"/>
  <c r="I346" i="9"/>
  <c r="J346" i="9"/>
  <c r="K346" i="9"/>
  <c r="I347" i="9"/>
  <c r="J347" i="9"/>
  <c r="K347" i="9"/>
  <c r="I348" i="9"/>
  <c r="J348" i="9"/>
  <c r="K348" i="9"/>
  <c r="I349" i="9"/>
  <c r="J349" i="9"/>
  <c r="K349" i="9"/>
  <c r="I350" i="9"/>
  <c r="J350" i="9"/>
  <c r="K350" i="9"/>
  <c r="I351" i="9"/>
  <c r="J351" i="9"/>
  <c r="K351" i="9"/>
  <c r="I352" i="9"/>
  <c r="J352" i="9"/>
  <c r="K352" i="9"/>
  <c r="I353" i="9"/>
  <c r="J353" i="9"/>
  <c r="K353" i="9"/>
  <c r="I354" i="9"/>
  <c r="J354" i="9"/>
  <c r="K354" i="9"/>
  <c r="I355" i="9"/>
  <c r="J355" i="9"/>
  <c r="K355" i="9"/>
  <c r="I356" i="9"/>
  <c r="J356" i="9"/>
  <c r="K356" i="9"/>
  <c r="I357" i="9"/>
  <c r="J357" i="9"/>
  <c r="K357" i="9"/>
  <c r="I358" i="9"/>
  <c r="J358" i="9"/>
  <c r="K358" i="9"/>
  <c r="I359" i="9"/>
  <c r="J359" i="9"/>
  <c r="K359" i="9"/>
  <c r="I360" i="9"/>
  <c r="J360" i="9"/>
  <c r="K360" i="9"/>
  <c r="I361" i="9"/>
  <c r="J361" i="9"/>
  <c r="K361" i="9"/>
  <c r="I362" i="9"/>
  <c r="J362" i="9"/>
  <c r="K362" i="9"/>
  <c r="I363" i="9"/>
  <c r="J363" i="9"/>
  <c r="K363" i="9"/>
  <c r="I364" i="9"/>
  <c r="J364" i="9"/>
  <c r="K364" i="9"/>
  <c r="I365" i="9"/>
  <c r="J365" i="9"/>
  <c r="K365" i="9"/>
  <c r="I366" i="9"/>
  <c r="J366" i="9"/>
  <c r="K366" i="9"/>
  <c r="I367" i="9"/>
  <c r="J367" i="9"/>
  <c r="K367" i="9"/>
  <c r="I368" i="9"/>
  <c r="J368" i="9"/>
  <c r="K368" i="9"/>
  <c r="I369" i="9"/>
  <c r="J369" i="9"/>
  <c r="K369" i="9"/>
  <c r="I370" i="9"/>
  <c r="J370" i="9"/>
  <c r="K370" i="9"/>
  <c r="I371" i="9"/>
  <c r="J371" i="9"/>
  <c r="K371" i="9"/>
  <c r="I372" i="9"/>
  <c r="J372" i="9"/>
  <c r="K372" i="9"/>
  <c r="I373" i="9"/>
  <c r="J373" i="9"/>
  <c r="K373" i="9"/>
  <c r="I374" i="9"/>
  <c r="J374" i="9"/>
  <c r="K374" i="9"/>
  <c r="I375" i="9"/>
  <c r="J375" i="9"/>
  <c r="K375" i="9"/>
  <c r="I376" i="9"/>
  <c r="J376" i="9"/>
  <c r="K376" i="9"/>
  <c r="I377" i="9"/>
  <c r="J377" i="9"/>
  <c r="K377" i="9"/>
  <c r="I378" i="9"/>
  <c r="J378" i="9"/>
  <c r="K378" i="9"/>
  <c r="I379" i="9"/>
  <c r="J379" i="9"/>
  <c r="K379" i="9"/>
  <c r="I380" i="9"/>
  <c r="J380" i="9"/>
  <c r="K380" i="9"/>
  <c r="I381" i="9"/>
  <c r="J381" i="9"/>
  <c r="K381" i="9"/>
  <c r="I382" i="9"/>
  <c r="J382" i="9"/>
  <c r="K382" i="9"/>
  <c r="I383" i="9"/>
  <c r="J383" i="9"/>
  <c r="K383" i="9"/>
  <c r="I384" i="9"/>
  <c r="J384" i="9"/>
  <c r="K384" i="9"/>
  <c r="I385" i="9"/>
  <c r="J385" i="9"/>
  <c r="K385" i="9"/>
  <c r="I386" i="9"/>
  <c r="J386" i="9"/>
  <c r="K386" i="9"/>
  <c r="I387" i="9"/>
  <c r="J387" i="9"/>
  <c r="K387" i="9"/>
  <c r="I388" i="9"/>
  <c r="J388" i="9"/>
  <c r="K388" i="9"/>
  <c r="I389" i="9"/>
  <c r="J389" i="9"/>
  <c r="K389" i="9"/>
  <c r="I390" i="9"/>
  <c r="J390" i="9"/>
  <c r="K390" i="9"/>
  <c r="I391" i="9"/>
  <c r="J391" i="9"/>
  <c r="K391" i="9"/>
  <c r="I392" i="9"/>
  <c r="J392" i="9"/>
  <c r="K392" i="9"/>
  <c r="I393" i="9"/>
  <c r="J393" i="9"/>
  <c r="K393" i="9"/>
  <c r="I394" i="9"/>
  <c r="J394" i="9"/>
  <c r="K394" i="9"/>
  <c r="I395" i="9"/>
  <c r="J395" i="9"/>
  <c r="K395" i="9"/>
  <c r="I396" i="9"/>
  <c r="J396" i="9"/>
  <c r="K396" i="9"/>
  <c r="I397" i="9"/>
  <c r="J397" i="9"/>
  <c r="K397" i="9"/>
  <c r="I398" i="9"/>
  <c r="J398" i="9"/>
  <c r="K398" i="9"/>
  <c r="I399" i="9"/>
  <c r="J399" i="9"/>
  <c r="K399" i="9"/>
  <c r="I400" i="9"/>
  <c r="J400" i="9"/>
  <c r="K400" i="9"/>
  <c r="I401" i="9"/>
  <c r="J401" i="9"/>
  <c r="K401" i="9"/>
  <c r="I402" i="9"/>
  <c r="J402" i="9"/>
  <c r="K402" i="9"/>
  <c r="I403" i="9"/>
  <c r="J403" i="9"/>
  <c r="K403" i="9"/>
  <c r="I404" i="9"/>
  <c r="J404" i="9"/>
  <c r="K404" i="9"/>
  <c r="I405" i="9"/>
  <c r="J405" i="9"/>
  <c r="K405" i="9"/>
  <c r="I406" i="9"/>
  <c r="J406" i="9"/>
  <c r="K406" i="9"/>
  <c r="I407" i="9"/>
  <c r="J407" i="9"/>
  <c r="K407" i="9"/>
  <c r="I408" i="9"/>
  <c r="J408" i="9"/>
  <c r="K408" i="9"/>
  <c r="I409" i="9"/>
  <c r="J409" i="9"/>
  <c r="K409" i="9"/>
  <c r="I410" i="9"/>
  <c r="J410" i="9"/>
  <c r="K410" i="9"/>
  <c r="I411" i="9"/>
  <c r="J411" i="9"/>
  <c r="K411" i="9"/>
  <c r="I412" i="9"/>
  <c r="J412" i="9"/>
  <c r="K412" i="9"/>
  <c r="I413" i="9"/>
  <c r="J413" i="9"/>
  <c r="K413" i="9"/>
  <c r="I414" i="9"/>
  <c r="J414" i="9"/>
  <c r="K414" i="9"/>
  <c r="I415" i="9"/>
  <c r="J415" i="9"/>
  <c r="K415" i="9"/>
  <c r="I416" i="9"/>
  <c r="J416" i="9"/>
  <c r="K416" i="9"/>
  <c r="I417" i="9"/>
  <c r="J417" i="9"/>
  <c r="K417" i="9"/>
  <c r="I418" i="9"/>
  <c r="J418" i="9"/>
  <c r="K418" i="9"/>
  <c r="I419" i="9"/>
  <c r="J419" i="9"/>
  <c r="K419" i="9"/>
  <c r="I420" i="9"/>
  <c r="J420" i="9"/>
  <c r="K420" i="9"/>
  <c r="I421" i="9"/>
  <c r="J421" i="9"/>
  <c r="K421" i="9"/>
  <c r="I422" i="9"/>
  <c r="J422" i="9"/>
  <c r="K422" i="9"/>
  <c r="I423" i="9"/>
  <c r="J423" i="9"/>
  <c r="K423" i="9"/>
  <c r="I424" i="9"/>
  <c r="J424" i="9"/>
  <c r="K424" i="9"/>
  <c r="I425" i="9"/>
  <c r="J425" i="9"/>
  <c r="K425" i="9"/>
  <c r="I426" i="9"/>
  <c r="J426" i="9"/>
  <c r="K426" i="9"/>
  <c r="I427" i="9"/>
  <c r="J427" i="9"/>
  <c r="K427" i="9"/>
  <c r="I428" i="9"/>
  <c r="J428" i="9"/>
  <c r="K428" i="9"/>
  <c r="I429" i="9"/>
  <c r="J429" i="9"/>
  <c r="K429" i="9"/>
  <c r="I430" i="9"/>
  <c r="J430" i="9"/>
  <c r="K430" i="9"/>
  <c r="I431" i="9"/>
  <c r="J431" i="9"/>
  <c r="K431" i="9"/>
  <c r="I432" i="9"/>
  <c r="J432" i="9"/>
  <c r="K432" i="9"/>
  <c r="I433" i="9"/>
  <c r="J433" i="9"/>
  <c r="K433" i="9"/>
  <c r="I434" i="9"/>
  <c r="J434" i="9"/>
  <c r="K434" i="9"/>
  <c r="I435" i="9"/>
  <c r="J435" i="9"/>
  <c r="K435" i="9"/>
  <c r="I436" i="9"/>
  <c r="J436" i="9"/>
  <c r="K436" i="9"/>
  <c r="I437" i="9"/>
  <c r="J437" i="9"/>
  <c r="K437" i="9"/>
  <c r="I438" i="9"/>
  <c r="J438" i="9"/>
  <c r="K438" i="9"/>
  <c r="I439" i="9"/>
  <c r="J439" i="9"/>
  <c r="K439" i="9"/>
  <c r="I440" i="9"/>
  <c r="J440" i="9"/>
  <c r="K440" i="9"/>
  <c r="I441" i="9"/>
  <c r="J441" i="9"/>
  <c r="K441" i="9"/>
  <c r="I442" i="9"/>
  <c r="J442" i="9"/>
  <c r="K442" i="9"/>
  <c r="I443" i="9"/>
  <c r="J443" i="9"/>
  <c r="K443" i="9"/>
  <c r="I444" i="9"/>
  <c r="J444" i="9"/>
  <c r="K444" i="9"/>
  <c r="I445" i="9"/>
  <c r="J445" i="9"/>
  <c r="K445" i="9"/>
  <c r="I446" i="9"/>
  <c r="J446" i="9"/>
  <c r="K446" i="9"/>
  <c r="I447" i="9"/>
  <c r="J447" i="9"/>
  <c r="K447" i="9"/>
  <c r="I448" i="9"/>
  <c r="J448" i="9"/>
  <c r="K448" i="9"/>
  <c r="I449" i="9"/>
  <c r="J449" i="9"/>
  <c r="K449" i="9"/>
  <c r="I450" i="9"/>
  <c r="J450" i="9"/>
  <c r="K450" i="9"/>
  <c r="I451" i="9"/>
  <c r="J451" i="9"/>
  <c r="K451" i="9"/>
  <c r="I452" i="9"/>
  <c r="J452" i="9"/>
  <c r="K452" i="9"/>
  <c r="I453" i="9"/>
  <c r="J453" i="9"/>
  <c r="K453" i="9"/>
  <c r="I454" i="9"/>
  <c r="J454" i="9"/>
  <c r="K454" i="9"/>
  <c r="I455" i="9"/>
  <c r="J455" i="9"/>
  <c r="K455" i="9"/>
  <c r="I456" i="9"/>
  <c r="J456" i="9"/>
  <c r="K456" i="9"/>
  <c r="I457" i="9"/>
  <c r="J457" i="9"/>
  <c r="K457" i="9"/>
  <c r="I458" i="9"/>
  <c r="J458" i="9"/>
  <c r="K458" i="9"/>
  <c r="I459" i="9"/>
  <c r="J459" i="9"/>
  <c r="K459" i="9"/>
  <c r="I460" i="9"/>
  <c r="J460" i="9"/>
  <c r="K460" i="9"/>
  <c r="I461" i="9"/>
  <c r="J461" i="9"/>
  <c r="K461" i="9"/>
  <c r="I462" i="9"/>
  <c r="J462" i="9"/>
  <c r="K462" i="9"/>
  <c r="I463" i="9"/>
  <c r="J463" i="9"/>
  <c r="K463" i="9"/>
  <c r="I464" i="9"/>
  <c r="J464" i="9"/>
  <c r="K464" i="9"/>
  <c r="I465" i="9"/>
  <c r="J465" i="9"/>
  <c r="K465" i="9"/>
  <c r="I466" i="9"/>
  <c r="J466" i="9"/>
  <c r="K466" i="9"/>
  <c r="I467" i="9"/>
  <c r="J467" i="9"/>
  <c r="K467" i="9"/>
  <c r="I468" i="9"/>
  <c r="J468" i="9"/>
  <c r="K468" i="9"/>
  <c r="I469" i="9"/>
  <c r="J469" i="9"/>
  <c r="K469" i="9"/>
  <c r="I470" i="9"/>
  <c r="J470" i="9"/>
  <c r="K470" i="9"/>
  <c r="I471" i="9"/>
  <c r="J471" i="9"/>
  <c r="K471" i="9"/>
  <c r="I472" i="9"/>
  <c r="J472" i="9"/>
  <c r="K472" i="9"/>
  <c r="I473" i="9"/>
  <c r="J473" i="9"/>
  <c r="K473" i="9"/>
  <c r="I474" i="9"/>
  <c r="J474" i="9"/>
  <c r="K474" i="9"/>
  <c r="I475" i="9"/>
  <c r="J475" i="9"/>
  <c r="K475" i="9"/>
  <c r="I476" i="9"/>
  <c r="J476" i="9"/>
  <c r="K476" i="9"/>
  <c r="I477" i="9"/>
  <c r="J477" i="9"/>
  <c r="K477" i="9"/>
  <c r="I478" i="9"/>
  <c r="J478" i="9"/>
  <c r="K478" i="9"/>
  <c r="I479" i="9"/>
  <c r="J479" i="9"/>
  <c r="K479" i="9"/>
  <c r="I480" i="9"/>
  <c r="J480" i="9"/>
  <c r="K480" i="9"/>
  <c r="I481" i="9"/>
  <c r="J481" i="9"/>
  <c r="K481" i="9"/>
  <c r="I482" i="9"/>
  <c r="J482" i="9"/>
  <c r="K482" i="9"/>
  <c r="I483" i="9"/>
  <c r="J483" i="9"/>
  <c r="K483" i="9"/>
  <c r="I484" i="9"/>
  <c r="J484" i="9"/>
  <c r="K484" i="9"/>
  <c r="I485" i="9"/>
  <c r="J485" i="9"/>
  <c r="K485" i="9"/>
  <c r="I486" i="9"/>
  <c r="J486" i="9"/>
  <c r="K486" i="9"/>
  <c r="I487" i="9"/>
  <c r="J487" i="9"/>
  <c r="K487" i="9"/>
  <c r="I488" i="9"/>
  <c r="J488" i="9"/>
  <c r="K488" i="9"/>
  <c r="I489" i="9"/>
  <c r="J489" i="9"/>
  <c r="K489" i="9"/>
  <c r="I490" i="9"/>
  <c r="J490" i="9"/>
  <c r="K490" i="9"/>
  <c r="I491" i="9"/>
  <c r="J491" i="9"/>
  <c r="K491" i="9"/>
  <c r="I492" i="9"/>
  <c r="J492" i="9"/>
  <c r="K492" i="9"/>
  <c r="I493" i="9"/>
  <c r="J493" i="9"/>
  <c r="K493" i="9"/>
  <c r="I494" i="9"/>
  <c r="J494" i="9"/>
  <c r="K494" i="9"/>
  <c r="I495" i="9"/>
  <c r="J495" i="9"/>
  <c r="K495" i="9"/>
  <c r="I496" i="9"/>
  <c r="J496" i="9"/>
  <c r="K496" i="9"/>
  <c r="I497" i="9"/>
  <c r="J497" i="9"/>
  <c r="K497" i="9"/>
  <c r="I498" i="9"/>
  <c r="J498" i="9"/>
  <c r="K498" i="9"/>
  <c r="I499" i="9"/>
  <c r="J499" i="9"/>
  <c r="K499" i="9"/>
  <c r="I500" i="9"/>
  <c r="J500" i="9"/>
  <c r="K500" i="9"/>
  <c r="I501" i="9"/>
  <c r="J501" i="9"/>
  <c r="K501" i="9"/>
  <c r="I502" i="9"/>
  <c r="J502" i="9"/>
  <c r="K502" i="9"/>
  <c r="I503" i="9"/>
  <c r="J503" i="9"/>
  <c r="K503" i="9"/>
  <c r="I504" i="9"/>
  <c r="J504" i="9"/>
  <c r="K504" i="9"/>
  <c r="I505" i="9"/>
  <c r="J505" i="9"/>
  <c r="K505" i="9"/>
  <c r="I506" i="9"/>
  <c r="J506" i="9"/>
  <c r="K506" i="9"/>
  <c r="I507" i="9"/>
  <c r="J507" i="9"/>
  <c r="K507" i="9"/>
  <c r="I508" i="9"/>
  <c r="J508" i="9"/>
  <c r="K508" i="9"/>
  <c r="I509" i="9"/>
  <c r="J509" i="9"/>
  <c r="K509" i="9"/>
  <c r="I510" i="9"/>
  <c r="J510" i="9"/>
  <c r="K510" i="9"/>
  <c r="I511" i="9"/>
  <c r="J511" i="9"/>
  <c r="K511" i="9"/>
  <c r="I512" i="9"/>
  <c r="J512" i="9"/>
  <c r="K512" i="9"/>
  <c r="I513" i="9"/>
  <c r="J513" i="9"/>
  <c r="K513" i="9"/>
  <c r="I514" i="9"/>
  <c r="J514" i="9"/>
  <c r="K514" i="9"/>
  <c r="I515" i="9"/>
  <c r="J515" i="9"/>
  <c r="K515" i="9"/>
  <c r="I516" i="9"/>
  <c r="J516" i="9"/>
  <c r="K516" i="9"/>
  <c r="I517" i="9"/>
  <c r="J517" i="9"/>
  <c r="K517" i="9"/>
  <c r="I518" i="9"/>
  <c r="J518" i="9"/>
  <c r="K518" i="9"/>
  <c r="I519" i="9"/>
  <c r="J519" i="9"/>
  <c r="K519" i="9"/>
  <c r="I520" i="9"/>
  <c r="J520" i="9"/>
  <c r="K520" i="9"/>
  <c r="I521" i="9"/>
  <c r="J521" i="9"/>
  <c r="K521" i="9"/>
  <c r="I522" i="9"/>
  <c r="J522" i="9"/>
  <c r="K522" i="9"/>
  <c r="I523" i="9"/>
  <c r="J523" i="9"/>
  <c r="K523" i="9"/>
  <c r="I524" i="9"/>
  <c r="J524" i="9"/>
  <c r="K524" i="9"/>
  <c r="I525" i="9"/>
  <c r="J525" i="9"/>
  <c r="K525" i="9"/>
  <c r="I526" i="9"/>
  <c r="J526" i="9"/>
  <c r="K526" i="9"/>
  <c r="I527" i="9"/>
  <c r="J527" i="9"/>
  <c r="K527" i="9"/>
  <c r="I528" i="9"/>
  <c r="J528" i="9"/>
  <c r="K528" i="9"/>
  <c r="I529" i="9"/>
  <c r="J529" i="9"/>
  <c r="K529" i="9"/>
  <c r="I530" i="9"/>
  <c r="J530" i="9"/>
  <c r="K530" i="9"/>
  <c r="I531" i="9"/>
  <c r="J531" i="9"/>
  <c r="K531" i="9"/>
  <c r="I532" i="9"/>
  <c r="J532" i="9"/>
  <c r="K532" i="9"/>
  <c r="I533" i="9"/>
  <c r="J533" i="9"/>
  <c r="K533" i="9"/>
  <c r="I534" i="9"/>
  <c r="J534" i="9"/>
  <c r="K534" i="9"/>
  <c r="I535" i="9"/>
  <c r="J535" i="9"/>
  <c r="K535" i="9"/>
  <c r="I536" i="9"/>
  <c r="J536" i="9"/>
  <c r="K536" i="9"/>
  <c r="I537" i="9"/>
  <c r="J537" i="9"/>
  <c r="K537" i="9"/>
  <c r="I538" i="9"/>
  <c r="J538" i="9"/>
  <c r="K538" i="9"/>
  <c r="I539" i="9"/>
  <c r="J539" i="9"/>
  <c r="K539" i="9"/>
  <c r="I540" i="9"/>
  <c r="J540" i="9"/>
  <c r="K540" i="9"/>
  <c r="I541" i="9"/>
  <c r="J541" i="9"/>
  <c r="K541" i="9"/>
  <c r="I542" i="9"/>
  <c r="J542" i="9"/>
  <c r="K542" i="9"/>
  <c r="I543" i="9"/>
  <c r="J543" i="9"/>
  <c r="K543" i="9"/>
  <c r="I544" i="9"/>
  <c r="J544" i="9"/>
  <c r="K544" i="9"/>
  <c r="I545" i="9"/>
  <c r="J545" i="9"/>
  <c r="K545" i="9"/>
  <c r="I546" i="9"/>
  <c r="J546" i="9"/>
  <c r="K546" i="9"/>
  <c r="I547" i="9"/>
  <c r="J547" i="9"/>
  <c r="K547" i="9"/>
  <c r="I548" i="9"/>
  <c r="J548" i="9"/>
  <c r="K548" i="9"/>
  <c r="I549" i="9"/>
  <c r="J549" i="9"/>
  <c r="K549" i="9"/>
  <c r="I550" i="9"/>
  <c r="J550" i="9"/>
  <c r="K550" i="9"/>
  <c r="I551" i="9"/>
  <c r="J551" i="9"/>
  <c r="K551" i="9"/>
  <c r="I552" i="9"/>
  <c r="J552" i="9"/>
  <c r="K552" i="9"/>
  <c r="I553" i="9"/>
  <c r="J553" i="9"/>
  <c r="K553" i="9"/>
  <c r="I554" i="9"/>
  <c r="J554" i="9"/>
  <c r="K554" i="9"/>
  <c r="I555" i="9"/>
  <c r="J555" i="9"/>
  <c r="K555" i="9"/>
  <c r="I556" i="9"/>
  <c r="J556" i="9"/>
  <c r="K556" i="9"/>
  <c r="I557" i="9"/>
  <c r="J557" i="9"/>
  <c r="K557" i="9"/>
  <c r="I558" i="9"/>
  <c r="J558" i="9"/>
  <c r="K558" i="9"/>
  <c r="I559" i="9"/>
  <c r="J559" i="9"/>
  <c r="K559" i="9"/>
  <c r="I560" i="9"/>
  <c r="J560" i="9"/>
  <c r="K560" i="9"/>
  <c r="I561" i="9"/>
  <c r="J561" i="9"/>
  <c r="K561" i="9"/>
  <c r="I562" i="9"/>
  <c r="J562" i="9"/>
  <c r="K562" i="9"/>
  <c r="I563" i="9"/>
  <c r="J563" i="9"/>
  <c r="K563" i="9"/>
  <c r="I564" i="9"/>
  <c r="J564" i="9"/>
  <c r="K564" i="9"/>
  <c r="I565" i="9"/>
  <c r="J565" i="9"/>
  <c r="K565" i="9"/>
  <c r="I566" i="9"/>
  <c r="J566" i="9"/>
  <c r="K566" i="9"/>
  <c r="I567" i="9"/>
  <c r="J567" i="9"/>
  <c r="K567" i="9"/>
  <c r="I568" i="9"/>
  <c r="J568" i="9"/>
  <c r="K568" i="9"/>
  <c r="I569" i="9"/>
  <c r="J569" i="9"/>
  <c r="K569" i="9"/>
  <c r="I570" i="9"/>
  <c r="J570" i="9"/>
  <c r="K570" i="9"/>
  <c r="I571" i="9"/>
  <c r="J571" i="9"/>
  <c r="K571" i="9"/>
  <c r="I572" i="9"/>
  <c r="J572" i="9"/>
  <c r="K572" i="9"/>
  <c r="I573" i="9"/>
  <c r="J573" i="9"/>
  <c r="K573" i="9"/>
  <c r="I574" i="9"/>
  <c r="J574" i="9"/>
  <c r="K574" i="9"/>
  <c r="I575" i="9"/>
  <c r="J575" i="9"/>
  <c r="K575" i="9"/>
  <c r="I576" i="9"/>
  <c r="J576" i="9"/>
  <c r="K576" i="9"/>
  <c r="I577" i="9"/>
  <c r="J577" i="9"/>
  <c r="K577" i="9"/>
  <c r="I578" i="9"/>
  <c r="J578" i="9"/>
  <c r="K578" i="9"/>
  <c r="I579" i="9"/>
  <c r="J579" i="9"/>
  <c r="K579" i="9"/>
  <c r="I580" i="9"/>
  <c r="J580" i="9"/>
  <c r="K580" i="9"/>
  <c r="I581" i="9"/>
  <c r="J581" i="9"/>
  <c r="K581" i="9"/>
  <c r="I582" i="9"/>
  <c r="J582" i="9"/>
  <c r="K582" i="9"/>
  <c r="I583" i="9"/>
  <c r="J583" i="9"/>
  <c r="K583" i="9"/>
  <c r="I584" i="9"/>
  <c r="J584" i="9"/>
  <c r="K584" i="9"/>
  <c r="I585" i="9"/>
  <c r="J585" i="9"/>
  <c r="K585" i="9"/>
  <c r="I586" i="9"/>
  <c r="J586" i="9"/>
  <c r="K586" i="9"/>
  <c r="I587" i="9"/>
  <c r="J587" i="9"/>
  <c r="K587" i="9"/>
  <c r="I588" i="9"/>
  <c r="J588" i="9"/>
  <c r="K588" i="9"/>
  <c r="I589" i="9"/>
  <c r="J589" i="9"/>
  <c r="K589" i="9"/>
  <c r="I590" i="9"/>
  <c r="J590" i="9"/>
  <c r="K590" i="9"/>
  <c r="I591" i="9"/>
  <c r="J591" i="9"/>
  <c r="K591" i="9"/>
  <c r="I592" i="9"/>
  <c r="J592" i="9"/>
  <c r="K592" i="9"/>
  <c r="I593" i="9"/>
  <c r="J593" i="9"/>
  <c r="K593" i="9"/>
  <c r="I594" i="9"/>
  <c r="J594" i="9"/>
  <c r="K594" i="9"/>
  <c r="I595" i="9"/>
  <c r="J595" i="9"/>
  <c r="K595" i="9"/>
  <c r="I596" i="9"/>
  <c r="J596" i="9"/>
  <c r="K596" i="9"/>
  <c r="I597" i="9"/>
  <c r="J597" i="9"/>
  <c r="K597" i="9"/>
  <c r="I598" i="9"/>
  <c r="J598" i="9"/>
  <c r="K598" i="9"/>
  <c r="I599" i="9"/>
  <c r="J599" i="9"/>
  <c r="K599" i="9"/>
  <c r="I600" i="9"/>
  <c r="J600" i="9"/>
  <c r="K600" i="9"/>
  <c r="I601" i="9"/>
  <c r="J601" i="9"/>
  <c r="K601" i="9"/>
  <c r="I602" i="9"/>
  <c r="J602" i="9"/>
  <c r="K602" i="9"/>
  <c r="I603" i="9"/>
  <c r="J603" i="9"/>
  <c r="K603" i="9"/>
  <c r="I604" i="9"/>
  <c r="J604" i="9"/>
  <c r="K604" i="9"/>
  <c r="I605" i="9"/>
  <c r="J605" i="9"/>
  <c r="K605" i="9"/>
  <c r="I606" i="9"/>
  <c r="J606" i="9"/>
  <c r="K606" i="9"/>
  <c r="I607" i="9"/>
  <c r="J607" i="9"/>
  <c r="K607" i="9"/>
  <c r="I608" i="9"/>
  <c r="J608" i="9"/>
  <c r="K608" i="9"/>
  <c r="I609" i="9"/>
  <c r="J609" i="9"/>
  <c r="K609" i="9"/>
  <c r="I610" i="9"/>
  <c r="J610" i="9"/>
  <c r="K610" i="9"/>
  <c r="I611" i="9"/>
  <c r="J611" i="9"/>
  <c r="K611" i="9"/>
  <c r="I612" i="9"/>
  <c r="J612" i="9"/>
  <c r="K612" i="9"/>
  <c r="I613" i="9"/>
  <c r="J613" i="9"/>
  <c r="K613" i="9"/>
  <c r="I614" i="9"/>
  <c r="J614" i="9"/>
  <c r="K614" i="9"/>
  <c r="I615" i="9"/>
  <c r="J615" i="9"/>
  <c r="K615" i="9"/>
  <c r="I616" i="9"/>
  <c r="J616" i="9"/>
  <c r="K616" i="9"/>
  <c r="I617" i="9"/>
  <c r="J617" i="9"/>
  <c r="K617" i="9"/>
  <c r="I618" i="9"/>
  <c r="J618" i="9"/>
  <c r="K618" i="9"/>
  <c r="I619" i="9"/>
  <c r="J619" i="9"/>
  <c r="K619" i="9"/>
  <c r="I620" i="9"/>
  <c r="J620" i="9"/>
  <c r="K620" i="9"/>
  <c r="I621" i="9"/>
  <c r="J621" i="9"/>
  <c r="K621" i="9"/>
  <c r="I622" i="9"/>
  <c r="J622" i="9"/>
  <c r="K622" i="9"/>
  <c r="I623" i="9"/>
  <c r="J623" i="9"/>
  <c r="K623" i="9"/>
  <c r="I624" i="9"/>
  <c r="J624" i="9"/>
  <c r="K624" i="9"/>
  <c r="I625" i="9"/>
  <c r="J625" i="9"/>
  <c r="K625" i="9"/>
  <c r="I626" i="9"/>
  <c r="J626" i="9"/>
  <c r="K626" i="9"/>
  <c r="I627" i="9"/>
  <c r="J627" i="9"/>
  <c r="K627" i="9"/>
  <c r="I628" i="9"/>
  <c r="J628" i="9"/>
  <c r="K628" i="9"/>
  <c r="I629" i="9"/>
  <c r="J629" i="9"/>
  <c r="K629" i="9"/>
  <c r="I630" i="9"/>
  <c r="J630" i="9"/>
  <c r="K630" i="9"/>
  <c r="I631" i="9"/>
  <c r="J631" i="9"/>
  <c r="K631" i="9"/>
  <c r="I632" i="9"/>
  <c r="J632" i="9"/>
  <c r="K632" i="9"/>
  <c r="I633" i="9"/>
  <c r="J633" i="9"/>
  <c r="K633" i="9"/>
  <c r="I634" i="9"/>
  <c r="J634" i="9"/>
  <c r="K634" i="9"/>
  <c r="I635" i="9"/>
  <c r="J635" i="9"/>
  <c r="K635" i="9"/>
  <c r="I636" i="9"/>
  <c r="J636" i="9"/>
  <c r="K636" i="9"/>
  <c r="I637" i="9"/>
  <c r="J637" i="9"/>
  <c r="K637" i="9"/>
  <c r="I638" i="9"/>
  <c r="J638" i="9"/>
  <c r="K638" i="9"/>
  <c r="I639" i="9"/>
  <c r="J639" i="9"/>
  <c r="K639" i="9"/>
  <c r="I640" i="9"/>
  <c r="J640" i="9"/>
  <c r="K640" i="9"/>
  <c r="I641" i="9"/>
  <c r="J641" i="9"/>
  <c r="K641" i="9"/>
  <c r="I642" i="9"/>
  <c r="J642" i="9"/>
  <c r="K642" i="9"/>
  <c r="I643" i="9"/>
  <c r="J643" i="9"/>
  <c r="K643" i="9"/>
  <c r="I644" i="9"/>
  <c r="J644" i="9"/>
  <c r="K644" i="9"/>
  <c r="I645" i="9"/>
  <c r="J645" i="9"/>
  <c r="K645" i="9"/>
  <c r="I646" i="9"/>
  <c r="J646" i="9"/>
  <c r="K646" i="9"/>
  <c r="I647" i="9"/>
  <c r="J647" i="9"/>
  <c r="K647" i="9"/>
  <c r="I648" i="9"/>
  <c r="J648" i="9"/>
  <c r="K648" i="9"/>
  <c r="I649" i="9"/>
  <c r="J649" i="9"/>
  <c r="K649" i="9"/>
  <c r="I650" i="9"/>
  <c r="J650" i="9"/>
  <c r="K650" i="9"/>
  <c r="I651" i="9"/>
  <c r="J651" i="9"/>
  <c r="K651" i="9"/>
  <c r="I652" i="9"/>
  <c r="J652" i="9"/>
  <c r="K652" i="9"/>
  <c r="I653" i="9"/>
  <c r="J653" i="9"/>
  <c r="K653" i="9"/>
  <c r="I654" i="9"/>
  <c r="J654" i="9"/>
  <c r="K654" i="9"/>
  <c r="I655" i="9"/>
  <c r="J655" i="9"/>
  <c r="K655" i="9"/>
  <c r="I656" i="9"/>
  <c r="J656" i="9"/>
  <c r="K656" i="9"/>
  <c r="I657" i="9"/>
  <c r="J657" i="9"/>
  <c r="K657" i="9"/>
  <c r="I658" i="9"/>
  <c r="J658" i="9"/>
  <c r="K658" i="9"/>
  <c r="I659" i="9"/>
  <c r="J659" i="9"/>
  <c r="K659" i="9"/>
  <c r="I660" i="9"/>
  <c r="J660" i="9"/>
  <c r="K660" i="9"/>
  <c r="I661" i="9"/>
  <c r="J661" i="9"/>
  <c r="K661" i="9"/>
  <c r="I662" i="9"/>
  <c r="J662" i="9"/>
  <c r="K662" i="9"/>
  <c r="I663" i="9"/>
  <c r="J663" i="9"/>
  <c r="K663" i="9"/>
  <c r="I664" i="9"/>
  <c r="J664" i="9"/>
  <c r="K664" i="9"/>
  <c r="I665" i="9"/>
  <c r="J665" i="9"/>
  <c r="K665" i="9"/>
  <c r="I666" i="9"/>
  <c r="J666" i="9"/>
  <c r="K666" i="9"/>
  <c r="I667" i="9"/>
  <c r="J667" i="9"/>
  <c r="K667" i="9"/>
  <c r="I668" i="9"/>
  <c r="J668" i="9"/>
  <c r="K668" i="9"/>
  <c r="I669" i="9"/>
  <c r="J669" i="9"/>
  <c r="K669" i="9"/>
  <c r="I670" i="9"/>
  <c r="J670" i="9"/>
  <c r="K670" i="9"/>
  <c r="I671" i="9"/>
  <c r="J671" i="9"/>
  <c r="K671" i="9"/>
  <c r="I672" i="9"/>
  <c r="J672" i="9"/>
  <c r="K672" i="9"/>
  <c r="I673" i="9"/>
  <c r="J673" i="9"/>
  <c r="K673" i="9"/>
  <c r="I674" i="9"/>
  <c r="J674" i="9"/>
  <c r="K674" i="9"/>
  <c r="I675" i="9"/>
  <c r="J675" i="9"/>
  <c r="K675" i="9"/>
  <c r="I676" i="9"/>
  <c r="J676" i="9"/>
  <c r="K676" i="9"/>
  <c r="I677" i="9"/>
  <c r="J677" i="9"/>
  <c r="K677" i="9"/>
  <c r="I678" i="9"/>
  <c r="J678" i="9"/>
  <c r="K678" i="9"/>
  <c r="I679" i="9"/>
  <c r="J679" i="9"/>
  <c r="K679" i="9"/>
  <c r="I680" i="9"/>
  <c r="J680" i="9"/>
  <c r="K680" i="9"/>
  <c r="I681" i="9"/>
  <c r="J681" i="9"/>
  <c r="K681" i="9"/>
  <c r="I682" i="9"/>
  <c r="J682" i="9"/>
  <c r="K682" i="9"/>
  <c r="I683" i="9"/>
  <c r="J683" i="9"/>
  <c r="K683" i="9"/>
  <c r="I684" i="9"/>
  <c r="J684" i="9"/>
  <c r="K684" i="9"/>
  <c r="I685" i="9"/>
  <c r="J685" i="9"/>
  <c r="K685" i="9"/>
  <c r="I686" i="9"/>
  <c r="J686" i="9"/>
  <c r="K686" i="9"/>
  <c r="I687" i="9"/>
  <c r="J687" i="9"/>
  <c r="K687" i="9"/>
  <c r="I688" i="9"/>
  <c r="J688" i="9"/>
  <c r="K688" i="9"/>
  <c r="I689" i="9"/>
  <c r="J689" i="9"/>
  <c r="K689" i="9"/>
  <c r="I690" i="9"/>
  <c r="J690" i="9"/>
  <c r="K690" i="9"/>
  <c r="I691" i="9"/>
  <c r="J691" i="9"/>
  <c r="K691" i="9"/>
  <c r="I692" i="9"/>
  <c r="J692" i="9"/>
  <c r="K692" i="9"/>
  <c r="I693" i="9"/>
  <c r="J693" i="9"/>
  <c r="K693" i="9"/>
  <c r="I694" i="9"/>
  <c r="J694" i="9"/>
  <c r="K694" i="9"/>
  <c r="I695" i="9"/>
  <c r="J695" i="9"/>
  <c r="K695" i="9"/>
  <c r="I696" i="9"/>
  <c r="J696" i="9"/>
  <c r="K696" i="9"/>
  <c r="I697" i="9"/>
  <c r="J697" i="9"/>
  <c r="K697" i="9"/>
  <c r="I698" i="9"/>
  <c r="J698" i="9"/>
  <c r="K698" i="9"/>
  <c r="I699" i="9"/>
  <c r="J699" i="9"/>
  <c r="K699" i="9"/>
  <c r="I700" i="9"/>
  <c r="J700" i="9"/>
  <c r="K700" i="9"/>
  <c r="I701" i="9"/>
  <c r="J701" i="9"/>
  <c r="K701" i="9"/>
  <c r="I702" i="9"/>
  <c r="J702" i="9"/>
  <c r="K702" i="9"/>
  <c r="I703" i="9"/>
  <c r="J703" i="9"/>
  <c r="K703" i="9"/>
  <c r="I704" i="9"/>
  <c r="J704" i="9"/>
  <c r="K704" i="9"/>
  <c r="I705" i="9"/>
  <c r="J705" i="9"/>
  <c r="K705" i="9"/>
  <c r="I706" i="9"/>
  <c r="J706" i="9"/>
  <c r="K706" i="9"/>
  <c r="I707" i="9"/>
  <c r="J707" i="9"/>
  <c r="K707" i="9"/>
  <c r="I708" i="9"/>
  <c r="J708" i="9"/>
  <c r="K708" i="9"/>
  <c r="I709" i="9"/>
  <c r="J709" i="9"/>
  <c r="K709" i="9"/>
  <c r="I710" i="9"/>
  <c r="J710" i="9"/>
  <c r="K710" i="9"/>
  <c r="I711" i="9"/>
  <c r="J711" i="9"/>
  <c r="K711" i="9"/>
  <c r="I712" i="9"/>
  <c r="J712" i="9"/>
  <c r="K712" i="9"/>
  <c r="I713" i="9"/>
  <c r="J713" i="9"/>
  <c r="K713" i="9"/>
  <c r="I714" i="9"/>
  <c r="J714" i="9"/>
  <c r="K714" i="9"/>
  <c r="I715" i="9"/>
  <c r="J715" i="9"/>
  <c r="K715" i="9"/>
  <c r="I716" i="9"/>
  <c r="J716" i="9"/>
  <c r="K716" i="9"/>
  <c r="I717" i="9"/>
  <c r="J717" i="9"/>
  <c r="K717" i="9"/>
  <c r="I718" i="9"/>
  <c r="J718" i="9"/>
  <c r="K718" i="9"/>
  <c r="I719" i="9"/>
  <c r="J719" i="9"/>
  <c r="K719" i="9"/>
  <c r="I720" i="9"/>
  <c r="J720" i="9"/>
  <c r="K720" i="9"/>
  <c r="I721" i="9"/>
  <c r="J721" i="9"/>
  <c r="K721" i="9"/>
  <c r="I722" i="9"/>
  <c r="J722" i="9"/>
  <c r="K722" i="9"/>
  <c r="I723" i="9"/>
  <c r="J723" i="9"/>
  <c r="K723" i="9"/>
  <c r="I724" i="9"/>
  <c r="J724" i="9"/>
  <c r="K724" i="9"/>
  <c r="I725" i="9"/>
  <c r="J725" i="9"/>
  <c r="K725" i="9"/>
  <c r="I726" i="9"/>
  <c r="J726" i="9"/>
  <c r="K726" i="9"/>
  <c r="I727" i="9"/>
  <c r="J727" i="9"/>
  <c r="K727" i="9"/>
  <c r="I728" i="9"/>
  <c r="J728" i="9"/>
  <c r="K728" i="9"/>
  <c r="I729" i="9"/>
  <c r="J729" i="9"/>
  <c r="K729" i="9"/>
  <c r="I730" i="9"/>
  <c r="J730" i="9"/>
  <c r="K730" i="9"/>
  <c r="I731" i="9"/>
  <c r="J731" i="9"/>
  <c r="K731" i="9"/>
  <c r="I732" i="9"/>
  <c r="J732" i="9"/>
  <c r="K732" i="9"/>
  <c r="I733" i="9"/>
  <c r="J733" i="9"/>
  <c r="K733" i="9"/>
  <c r="I734" i="9"/>
  <c r="J734" i="9"/>
  <c r="K734" i="9"/>
  <c r="I735" i="9"/>
  <c r="J735" i="9"/>
  <c r="K735" i="9"/>
  <c r="I736" i="9"/>
  <c r="J736" i="9"/>
  <c r="K736" i="9"/>
  <c r="I737" i="9"/>
  <c r="J737" i="9"/>
  <c r="K737" i="9"/>
  <c r="I738" i="9"/>
  <c r="J738" i="9"/>
  <c r="K738" i="9"/>
  <c r="I739" i="9"/>
  <c r="J739" i="9"/>
  <c r="K739" i="9"/>
  <c r="I740" i="9"/>
  <c r="J740" i="9"/>
  <c r="K740" i="9"/>
  <c r="I741" i="9"/>
  <c r="J741" i="9"/>
  <c r="K741" i="9"/>
  <c r="I742" i="9"/>
  <c r="J742" i="9"/>
  <c r="K742" i="9"/>
  <c r="I743" i="9"/>
  <c r="J743" i="9"/>
  <c r="K743" i="9"/>
  <c r="I744" i="9"/>
  <c r="J744" i="9"/>
  <c r="K744" i="9"/>
  <c r="I745" i="9"/>
  <c r="J745" i="9"/>
  <c r="K745" i="9"/>
  <c r="I746" i="9"/>
  <c r="J746" i="9"/>
  <c r="K746" i="9"/>
  <c r="I747" i="9"/>
  <c r="J747" i="9"/>
  <c r="K747" i="9"/>
  <c r="I748" i="9"/>
  <c r="J748" i="9"/>
  <c r="K748" i="9"/>
  <c r="I749" i="9"/>
  <c r="J749" i="9"/>
  <c r="K749" i="9"/>
  <c r="I750" i="9"/>
  <c r="J750" i="9"/>
  <c r="K750" i="9"/>
  <c r="I751" i="9"/>
  <c r="J751" i="9"/>
  <c r="K751" i="9"/>
  <c r="I752" i="9"/>
  <c r="J752" i="9"/>
  <c r="K752" i="9"/>
  <c r="I753" i="9"/>
  <c r="J753" i="9"/>
  <c r="K753" i="9"/>
  <c r="I754" i="9"/>
  <c r="J754" i="9"/>
  <c r="K754" i="9"/>
  <c r="I755" i="9"/>
  <c r="J755" i="9"/>
  <c r="K755" i="9"/>
  <c r="I756" i="9"/>
  <c r="J756" i="9"/>
  <c r="K756" i="9"/>
  <c r="I757" i="9"/>
  <c r="J757" i="9"/>
  <c r="K757" i="9"/>
  <c r="I758" i="9"/>
  <c r="J758" i="9"/>
  <c r="K758" i="9"/>
  <c r="I759" i="9"/>
  <c r="J759" i="9"/>
  <c r="K759" i="9"/>
  <c r="I760" i="9"/>
  <c r="J760" i="9"/>
  <c r="K760" i="9"/>
  <c r="I761" i="9"/>
  <c r="J761" i="9"/>
  <c r="K761" i="9"/>
  <c r="I762" i="9"/>
  <c r="J762" i="9"/>
  <c r="K762" i="9"/>
  <c r="I763" i="9"/>
  <c r="J763" i="9"/>
  <c r="K763" i="9"/>
  <c r="I764" i="9"/>
  <c r="J764" i="9"/>
  <c r="K764" i="9"/>
  <c r="I765" i="9"/>
  <c r="J765" i="9"/>
  <c r="K765" i="9"/>
  <c r="I766" i="9"/>
  <c r="J766" i="9"/>
  <c r="K766" i="9"/>
  <c r="I767" i="9"/>
  <c r="J767" i="9"/>
  <c r="K767" i="9"/>
  <c r="I768" i="9"/>
  <c r="J768" i="9"/>
  <c r="K768" i="9"/>
  <c r="I769" i="9"/>
  <c r="J769" i="9"/>
  <c r="K769" i="9"/>
  <c r="I770" i="9"/>
  <c r="J770" i="9"/>
  <c r="K770" i="9"/>
  <c r="I771" i="9"/>
  <c r="J771" i="9"/>
  <c r="K771" i="9"/>
  <c r="I772" i="9"/>
  <c r="J772" i="9"/>
  <c r="K772" i="9"/>
  <c r="I773" i="9"/>
  <c r="J773" i="9"/>
  <c r="K773" i="9"/>
  <c r="I774" i="9"/>
  <c r="J774" i="9"/>
  <c r="K774" i="9"/>
  <c r="I775" i="9"/>
  <c r="J775" i="9"/>
  <c r="K775" i="9"/>
  <c r="I776" i="9"/>
  <c r="J776" i="9"/>
  <c r="K776" i="9"/>
  <c r="I777" i="9"/>
  <c r="J777" i="9"/>
  <c r="K777" i="9"/>
  <c r="I778" i="9"/>
  <c r="J778" i="9"/>
  <c r="K778" i="9"/>
  <c r="I779" i="9"/>
  <c r="J779" i="9"/>
  <c r="K779" i="9"/>
  <c r="I780" i="9"/>
  <c r="J780" i="9"/>
  <c r="K780" i="9"/>
  <c r="I781" i="9"/>
  <c r="J781" i="9"/>
  <c r="K781" i="9"/>
  <c r="I782" i="9"/>
  <c r="J782" i="9"/>
  <c r="K782" i="9"/>
  <c r="I783" i="9"/>
  <c r="J783" i="9"/>
  <c r="K783" i="9"/>
  <c r="I784" i="9"/>
  <c r="J784" i="9"/>
  <c r="K784" i="9"/>
  <c r="I785" i="9"/>
  <c r="J785" i="9"/>
  <c r="K785" i="9"/>
  <c r="I786" i="9"/>
  <c r="J786" i="9"/>
  <c r="K786" i="9"/>
  <c r="I787" i="9"/>
  <c r="J787" i="9"/>
  <c r="K787" i="9"/>
  <c r="I788" i="9"/>
  <c r="J788" i="9"/>
  <c r="K788" i="9"/>
  <c r="I789" i="9"/>
  <c r="J789" i="9"/>
  <c r="K789" i="9"/>
  <c r="I790" i="9"/>
  <c r="J790" i="9"/>
  <c r="K790" i="9"/>
  <c r="I791" i="9"/>
  <c r="J791" i="9"/>
  <c r="K791" i="9"/>
  <c r="I792" i="9"/>
  <c r="J792" i="9"/>
  <c r="K792" i="9"/>
  <c r="I793" i="9"/>
  <c r="J793" i="9"/>
  <c r="K793" i="9"/>
  <c r="I794" i="9"/>
  <c r="J794" i="9"/>
  <c r="K794" i="9"/>
  <c r="I795" i="9"/>
  <c r="J795" i="9"/>
  <c r="K795" i="9"/>
  <c r="I796" i="9"/>
  <c r="J796" i="9"/>
  <c r="K796" i="9"/>
  <c r="I797" i="9"/>
  <c r="J797" i="9"/>
  <c r="K797" i="9"/>
  <c r="I798" i="9"/>
  <c r="J798" i="9"/>
  <c r="K798" i="9"/>
  <c r="I799" i="9"/>
  <c r="J799" i="9"/>
  <c r="K799" i="9"/>
  <c r="I800" i="9"/>
  <c r="J800" i="9"/>
  <c r="K800" i="9"/>
  <c r="I801" i="9"/>
  <c r="J801" i="9"/>
  <c r="K801" i="9"/>
  <c r="I802" i="9"/>
  <c r="J802" i="9"/>
  <c r="K802" i="9"/>
  <c r="I803" i="9"/>
  <c r="J803" i="9"/>
  <c r="K803" i="9"/>
  <c r="I804" i="9"/>
  <c r="J804" i="9"/>
  <c r="K804" i="9"/>
  <c r="I805" i="9"/>
  <c r="J805" i="9"/>
  <c r="K805" i="9"/>
  <c r="I806" i="9"/>
  <c r="J806" i="9"/>
  <c r="K806" i="9"/>
  <c r="I807" i="9"/>
  <c r="J807" i="9"/>
  <c r="K807" i="9"/>
  <c r="I808" i="9"/>
  <c r="J808" i="9"/>
  <c r="K808" i="9"/>
  <c r="I809" i="9"/>
  <c r="J809" i="9"/>
  <c r="K809" i="9"/>
  <c r="I810" i="9"/>
  <c r="J810" i="9"/>
  <c r="K810" i="9"/>
  <c r="I811" i="9"/>
  <c r="J811" i="9"/>
  <c r="K811" i="9"/>
  <c r="I812" i="9"/>
  <c r="J812" i="9"/>
  <c r="K812" i="9"/>
  <c r="I813" i="9"/>
  <c r="J813" i="9"/>
  <c r="K813" i="9"/>
  <c r="I814" i="9"/>
  <c r="J814" i="9"/>
  <c r="K814" i="9"/>
  <c r="I815" i="9"/>
  <c r="J815" i="9"/>
  <c r="K815" i="9"/>
  <c r="I816" i="9"/>
  <c r="J816" i="9"/>
  <c r="K816" i="9"/>
  <c r="I817" i="9"/>
  <c r="J817" i="9"/>
  <c r="K817" i="9"/>
  <c r="I818" i="9"/>
  <c r="J818" i="9"/>
  <c r="K818" i="9"/>
  <c r="I819" i="9"/>
  <c r="J819" i="9"/>
  <c r="K819" i="9"/>
  <c r="I820" i="9"/>
  <c r="J820" i="9"/>
  <c r="K820" i="9"/>
  <c r="I821" i="9"/>
  <c r="J821" i="9"/>
  <c r="K821" i="9"/>
  <c r="I822" i="9"/>
  <c r="J822" i="9"/>
  <c r="K822" i="9"/>
  <c r="I823" i="9"/>
  <c r="J823" i="9"/>
  <c r="K823" i="9"/>
  <c r="I824" i="9"/>
  <c r="J824" i="9"/>
  <c r="K824" i="9"/>
  <c r="I825" i="9"/>
  <c r="J825" i="9"/>
  <c r="K825" i="9"/>
  <c r="I826" i="9"/>
  <c r="J826" i="9"/>
  <c r="K826" i="9"/>
  <c r="I827" i="9"/>
  <c r="J827" i="9"/>
  <c r="K827" i="9"/>
  <c r="I828" i="9"/>
  <c r="J828" i="9"/>
  <c r="K828" i="9"/>
  <c r="I829" i="9"/>
  <c r="J829" i="9"/>
  <c r="K829" i="9"/>
  <c r="I830" i="9"/>
  <c r="J830" i="9"/>
  <c r="K830" i="9"/>
  <c r="I831" i="9"/>
  <c r="J831" i="9"/>
  <c r="K831" i="9"/>
  <c r="I832" i="9"/>
  <c r="J832" i="9"/>
  <c r="K832" i="9"/>
  <c r="I833" i="9"/>
  <c r="J833" i="9"/>
  <c r="K833" i="9"/>
  <c r="I834" i="9"/>
  <c r="J834" i="9"/>
  <c r="K834" i="9"/>
  <c r="I835" i="9"/>
  <c r="J835" i="9"/>
  <c r="K835" i="9"/>
  <c r="I836" i="9"/>
  <c r="J836" i="9"/>
  <c r="K836" i="9"/>
  <c r="I837" i="9"/>
  <c r="J837" i="9"/>
  <c r="K837" i="9"/>
  <c r="I838" i="9"/>
  <c r="J838" i="9"/>
  <c r="K838" i="9"/>
  <c r="I839" i="9"/>
  <c r="J839" i="9"/>
  <c r="K839" i="9"/>
  <c r="I840" i="9"/>
  <c r="J840" i="9"/>
  <c r="K840" i="9"/>
  <c r="I841" i="9"/>
  <c r="J841" i="9"/>
  <c r="K841" i="9"/>
  <c r="I842" i="9"/>
  <c r="J842" i="9"/>
  <c r="K842" i="9"/>
  <c r="I843" i="9"/>
  <c r="J843" i="9"/>
  <c r="K843" i="9"/>
  <c r="I844" i="9"/>
  <c r="J844" i="9"/>
  <c r="K844" i="9"/>
  <c r="I845" i="9"/>
  <c r="J845" i="9"/>
  <c r="K845" i="9"/>
  <c r="I846" i="9"/>
  <c r="J846" i="9"/>
  <c r="K846" i="9"/>
  <c r="I847" i="9"/>
  <c r="J847" i="9"/>
  <c r="K847" i="9"/>
  <c r="I848" i="9"/>
  <c r="J848" i="9"/>
  <c r="K848" i="9"/>
  <c r="I849" i="9"/>
  <c r="J849" i="9"/>
  <c r="K849" i="9"/>
  <c r="I850" i="9"/>
  <c r="J850" i="9"/>
  <c r="K850" i="9"/>
  <c r="I851" i="9"/>
  <c r="J851" i="9"/>
  <c r="K851" i="9"/>
  <c r="I852" i="9"/>
  <c r="J852" i="9"/>
  <c r="K852" i="9"/>
  <c r="I853" i="9"/>
  <c r="J853" i="9"/>
  <c r="K853" i="9"/>
  <c r="I854" i="9"/>
  <c r="J854" i="9"/>
  <c r="K854" i="9"/>
  <c r="I855" i="9"/>
  <c r="J855" i="9"/>
  <c r="K855" i="9"/>
  <c r="I856" i="9"/>
  <c r="J856" i="9"/>
  <c r="K856" i="9"/>
  <c r="I857" i="9"/>
  <c r="J857" i="9"/>
  <c r="K857" i="9"/>
  <c r="I858" i="9"/>
  <c r="J858" i="9"/>
  <c r="K858" i="9"/>
  <c r="I859" i="9"/>
  <c r="J859" i="9"/>
  <c r="K859" i="9"/>
  <c r="I860" i="9"/>
  <c r="J860" i="9"/>
  <c r="K860" i="9"/>
  <c r="I861" i="9"/>
  <c r="J861" i="9"/>
  <c r="K861" i="9"/>
  <c r="I862" i="9"/>
  <c r="J862" i="9"/>
  <c r="K862" i="9"/>
  <c r="I863" i="9"/>
  <c r="J863" i="9"/>
  <c r="K863" i="9"/>
  <c r="I864" i="9"/>
  <c r="J864" i="9"/>
  <c r="K864" i="9"/>
  <c r="I865" i="9"/>
  <c r="J865" i="9"/>
  <c r="K865" i="9"/>
  <c r="I866" i="9"/>
  <c r="J866" i="9"/>
  <c r="K866" i="9"/>
  <c r="I867" i="9"/>
  <c r="J867" i="9"/>
  <c r="K867" i="9"/>
  <c r="I868" i="9"/>
  <c r="J868" i="9"/>
  <c r="K868" i="9"/>
  <c r="I869" i="9"/>
  <c r="J869" i="9"/>
  <c r="K869" i="9"/>
  <c r="I870" i="9"/>
  <c r="J870" i="9"/>
  <c r="K870" i="9"/>
  <c r="I871" i="9"/>
  <c r="J871" i="9"/>
  <c r="K871" i="9"/>
  <c r="I872" i="9"/>
  <c r="J872" i="9"/>
  <c r="K872" i="9"/>
  <c r="I873" i="9"/>
  <c r="J873" i="9"/>
  <c r="K873" i="9"/>
  <c r="I874" i="9"/>
  <c r="J874" i="9"/>
  <c r="K874" i="9"/>
  <c r="I875" i="9"/>
  <c r="J875" i="9"/>
  <c r="K875" i="9"/>
  <c r="I876" i="9"/>
  <c r="J876" i="9"/>
  <c r="K876" i="9"/>
  <c r="I877" i="9"/>
  <c r="J877" i="9"/>
  <c r="K877" i="9"/>
  <c r="I878" i="9"/>
  <c r="J878" i="9"/>
  <c r="K878" i="9"/>
  <c r="I879" i="9"/>
  <c r="J879" i="9"/>
  <c r="K879" i="9"/>
  <c r="I880" i="9"/>
  <c r="J880" i="9"/>
  <c r="K880" i="9"/>
  <c r="I881" i="9"/>
  <c r="J881" i="9"/>
  <c r="K881" i="9"/>
  <c r="I882" i="9"/>
  <c r="J882" i="9"/>
  <c r="K882" i="9"/>
  <c r="I883" i="9"/>
  <c r="J883" i="9"/>
  <c r="K883" i="9"/>
  <c r="I884" i="9"/>
  <c r="J884" i="9"/>
  <c r="K884" i="9"/>
  <c r="I885" i="9"/>
  <c r="J885" i="9"/>
  <c r="K885" i="9"/>
  <c r="I886" i="9"/>
  <c r="J886" i="9"/>
  <c r="K886" i="9"/>
  <c r="I887" i="9"/>
  <c r="J887" i="9"/>
  <c r="K887" i="9"/>
  <c r="I888" i="9"/>
  <c r="J888" i="9"/>
  <c r="K888" i="9"/>
  <c r="I889" i="9"/>
  <c r="J889" i="9"/>
  <c r="K889" i="9"/>
  <c r="I890" i="9"/>
  <c r="J890" i="9"/>
  <c r="K890" i="9"/>
  <c r="I891" i="9"/>
  <c r="J891" i="9"/>
  <c r="K891" i="9"/>
  <c r="I892" i="9"/>
  <c r="J892" i="9"/>
  <c r="K892" i="9"/>
  <c r="I893" i="9"/>
  <c r="J893" i="9"/>
  <c r="K893" i="9"/>
  <c r="I894" i="9"/>
  <c r="J894" i="9"/>
  <c r="K894" i="9"/>
  <c r="I895" i="9"/>
  <c r="J895" i="9"/>
  <c r="K895" i="9"/>
  <c r="I896" i="9"/>
  <c r="J896" i="9"/>
  <c r="K896" i="9"/>
  <c r="I897" i="9"/>
  <c r="J897" i="9"/>
  <c r="K897" i="9"/>
  <c r="I898" i="9"/>
  <c r="J898" i="9"/>
  <c r="K898" i="9"/>
  <c r="I899" i="9"/>
  <c r="J899" i="9"/>
  <c r="K899" i="9"/>
  <c r="I900" i="9"/>
  <c r="J900" i="9"/>
  <c r="K900" i="9"/>
  <c r="I901" i="9"/>
  <c r="J901" i="9"/>
  <c r="K901" i="9"/>
  <c r="I902" i="9"/>
  <c r="J902" i="9"/>
  <c r="K902" i="9"/>
  <c r="I903" i="9"/>
  <c r="J903" i="9"/>
  <c r="K903" i="9"/>
  <c r="I904" i="9"/>
  <c r="J904" i="9"/>
  <c r="K904" i="9"/>
  <c r="I905" i="9"/>
  <c r="J905" i="9"/>
  <c r="K905" i="9"/>
  <c r="I906" i="9"/>
  <c r="J906" i="9"/>
  <c r="K906" i="9"/>
  <c r="I907" i="9"/>
  <c r="J907" i="9"/>
  <c r="K907" i="9"/>
  <c r="I908" i="9"/>
  <c r="J908" i="9"/>
  <c r="K908" i="9"/>
  <c r="I909" i="9"/>
  <c r="J909" i="9"/>
  <c r="K909" i="9"/>
  <c r="I910" i="9"/>
  <c r="J910" i="9"/>
  <c r="K910" i="9"/>
  <c r="I911" i="9"/>
  <c r="J911" i="9"/>
  <c r="K911" i="9"/>
  <c r="I912" i="9"/>
  <c r="J912" i="9"/>
  <c r="K912" i="9"/>
  <c r="I913" i="9"/>
  <c r="J913" i="9"/>
  <c r="K913" i="9"/>
  <c r="I914" i="9"/>
  <c r="J914" i="9"/>
  <c r="K914" i="9"/>
  <c r="I915" i="9"/>
  <c r="J915" i="9"/>
  <c r="K915" i="9"/>
  <c r="I916" i="9"/>
  <c r="J916" i="9"/>
  <c r="K916" i="9"/>
  <c r="I917" i="9"/>
  <c r="J917" i="9"/>
  <c r="K917" i="9"/>
  <c r="I918" i="9"/>
  <c r="J918" i="9"/>
  <c r="K918" i="9"/>
  <c r="I919" i="9"/>
  <c r="J919" i="9"/>
  <c r="K919" i="9"/>
  <c r="I920" i="9"/>
  <c r="J920" i="9"/>
  <c r="K920" i="9"/>
  <c r="I921" i="9"/>
  <c r="J921" i="9"/>
  <c r="K921" i="9"/>
  <c r="I922" i="9"/>
  <c r="J922" i="9"/>
  <c r="K922" i="9"/>
  <c r="I923" i="9"/>
  <c r="J923" i="9"/>
  <c r="K923" i="9"/>
  <c r="I924" i="9"/>
  <c r="J924" i="9"/>
  <c r="K924" i="9"/>
  <c r="I925" i="9"/>
  <c r="J925" i="9"/>
  <c r="K925" i="9"/>
  <c r="I926" i="9"/>
  <c r="J926" i="9"/>
  <c r="K926" i="9"/>
  <c r="I927" i="9"/>
  <c r="J927" i="9"/>
  <c r="K927" i="9"/>
  <c r="I928" i="9"/>
  <c r="J928" i="9"/>
  <c r="K928" i="9"/>
  <c r="I929" i="9"/>
  <c r="J929" i="9"/>
  <c r="K929" i="9"/>
  <c r="I930" i="9"/>
  <c r="J930" i="9"/>
  <c r="K930" i="9"/>
  <c r="I931" i="9"/>
  <c r="J931" i="9"/>
  <c r="K931" i="9"/>
  <c r="I932" i="9"/>
  <c r="J932" i="9"/>
  <c r="K932" i="9"/>
  <c r="I933" i="9"/>
  <c r="J933" i="9"/>
  <c r="K933" i="9"/>
  <c r="I934" i="9"/>
  <c r="J934" i="9"/>
  <c r="K934" i="9"/>
  <c r="I935" i="9"/>
  <c r="J935" i="9"/>
  <c r="K935" i="9"/>
  <c r="I936" i="9"/>
  <c r="J936" i="9"/>
  <c r="K936" i="9"/>
  <c r="I937" i="9"/>
  <c r="J937" i="9"/>
  <c r="K937" i="9"/>
  <c r="I938" i="9"/>
  <c r="J938" i="9"/>
  <c r="K938" i="9"/>
  <c r="I939" i="9"/>
  <c r="J939" i="9"/>
  <c r="K939" i="9"/>
  <c r="I940" i="9"/>
  <c r="J940" i="9"/>
  <c r="K940" i="9"/>
  <c r="I941" i="9"/>
  <c r="J941" i="9"/>
  <c r="K941" i="9"/>
  <c r="I942" i="9"/>
  <c r="J942" i="9"/>
  <c r="K942" i="9"/>
  <c r="I943" i="9"/>
  <c r="J943" i="9"/>
  <c r="K943" i="9"/>
  <c r="I944" i="9"/>
  <c r="J944" i="9"/>
  <c r="K944" i="9"/>
  <c r="I945" i="9"/>
  <c r="J945" i="9"/>
  <c r="K945" i="9"/>
  <c r="I946" i="9"/>
  <c r="J946" i="9"/>
  <c r="K946" i="9"/>
  <c r="I947" i="9"/>
  <c r="J947" i="9"/>
  <c r="K947" i="9"/>
  <c r="I948" i="9"/>
  <c r="J948" i="9"/>
  <c r="K948" i="9"/>
  <c r="I949" i="9"/>
  <c r="J949" i="9"/>
  <c r="K949" i="9"/>
  <c r="I950" i="9"/>
  <c r="J950" i="9"/>
  <c r="K950" i="9"/>
  <c r="I951" i="9"/>
  <c r="J951" i="9"/>
  <c r="K951" i="9"/>
  <c r="I952" i="9"/>
  <c r="J952" i="9"/>
  <c r="K952" i="9"/>
  <c r="I953" i="9"/>
  <c r="J953" i="9"/>
  <c r="K953" i="9"/>
  <c r="I954" i="9"/>
  <c r="J954" i="9"/>
  <c r="K954" i="9"/>
  <c r="I955" i="9"/>
  <c r="J955" i="9"/>
  <c r="K955" i="9"/>
  <c r="I956" i="9"/>
  <c r="J956" i="9"/>
  <c r="K956" i="9"/>
  <c r="I957" i="9"/>
  <c r="J957" i="9"/>
  <c r="K957" i="9"/>
  <c r="I958" i="9"/>
  <c r="J958" i="9"/>
  <c r="K958" i="9"/>
  <c r="I959" i="9"/>
  <c r="J959" i="9"/>
  <c r="K959" i="9"/>
  <c r="I960" i="9"/>
  <c r="J960" i="9"/>
  <c r="K960" i="9"/>
  <c r="I961" i="9"/>
  <c r="J961" i="9"/>
  <c r="K961" i="9"/>
  <c r="I962" i="9"/>
  <c r="J962" i="9"/>
  <c r="K962" i="9"/>
  <c r="I963" i="9"/>
  <c r="J963" i="9"/>
  <c r="K963" i="9"/>
  <c r="I964" i="9"/>
  <c r="J964" i="9"/>
  <c r="K964" i="9"/>
  <c r="K2" i="9"/>
  <c r="I2" i="9"/>
  <c r="J2" i="9"/>
  <c r="F3" i="9"/>
  <c r="G3" i="9"/>
  <c r="F4" i="9"/>
  <c r="F4" i="10" s="1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F21" i="9"/>
  <c r="G21" i="9"/>
  <c r="F22" i="9"/>
  <c r="G22" i="9"/>
  <c r="F23" i="9"/>
  <c r="G23" i="9"/>
  <c r="F24" i="9"/>
  <c r="G24" i="9"/>
  <c r="F25" i="9"/>
  <c r="G25" i="9"/>
  <c r="F26" i="9"/>
  <c r="G26" i="9"/>
  <c r="F27" i="9"/>
  <c r="G27" i="9"/>
  <c r="F28" i="9"/>
  <c r="G28" i="9"/>
  <c r="F29" i="9"/>
  <c r="G29" i="9"/>
  <c r="F30" i="9"/>
  <c r="G30" i="9"/>
  <c r="F31" i="9"/>
  <c r="G31" i="9"/>
  <c r="F32" i="9"/>
  <c r="G32" i="9"/>
  <c r="F33" i="9"/>
  <c r="G33" i="9"/>
  <c r="F34" i="9"/>
  <c r="G34" i="9"/>
  <c r="F35" i="9"/>
  <c r="G35" i="9"/>
  <c r="F36" i="9"/>
  <c r="G36" i="9"/>
  <c r="F37" i="9"/>
  <c r="G37" i="9"/>
  <c r="F38" i="9"/>
  <c r="G38" i="9"/>
  <c r="F39" i="9"/>
  <c r="G39" i="9"/>
  <c r="F40" i="9"/>
  <c r="G40" i="9"/>
  <c r="F41" i="9"/>
  <c r="G41" i="9"/>
  <c r="F42" i="9"/>
  <c r="G42" i="9"/>
  <c r="F43" i="9"/>
  <c r="G43" i="9"/>
  <c r="F44" i="9"/>
  <c r="G44" i="9"/>
  <c r="F45" i="9"/>
  <c r="G45" i="9"/>
  <c r="F46" i="9"/>
  <c r="G46" i="9"/>
  <c r="F47" i="9"/>
  <c r="G47" i="9"/>
  <c r="F48" i="9"/>
  <c r="G48" i="9"/>
  <c r="F49" i="9"/>
  <c r="G49" i="9"/>
  <c r="F50" i="9"/>
  <c r="G50" i="9"/>
  <c r="F51" i="9"/>
  <c r="G51" i="9"/>
  <c r="F52" i="9"/>
  <c r="G52" i="9"/>
  <c r="F53" i="9"/>
  <c r="G53" i="9"/>
  <c r="F54" i="9"/>
  <c r="G54" i="9"/>
  <c r="F55" i="9"/>
  <c r="G55" i="9"/>
  <c r="F56" i="9"/>
  <c r="G56" i="9"/>
  <c r="F57" i="9"/>
  <c r="G57" i="9"/>
  <c r="F58" i="9"/>
  <c r="G58" i="9"/>
  <c r="F59" i="9"/>
  <c r="G59" i="9"/>
  <c r="F60" i="9"/>
  <c r="G60" i="9"/>
  <c r="F61" i="9"/>
  <c r="G61" i="9"/>
  <c r="F62" i="9"/>
  <c r="G62" i="9"/>
  <c r="F63" i="9"/>
  <c r="G63" i="9"/>
  <c r="F64" i="9"/>
  <c r="G64" i="9"/>
  <c r="F65" i="9"/>
  <c r="G65" i="9"/>
  <c r="F66" i="9"/>
  <c r="G66" i="9"/>
  <c r="F67" i="9"/>
  <c r="G67" i="9"/>
  <c r="F68" i="9"/>
  <c r="G68" i="9"/>
  <c r="F69" i="9"/>
  <c r="G69" i="9"/>
  <c r="F70" i="9"/>
  <c r="G70" i="9"/>
  <c r="F71" i="9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F107" i="9"/>
  <c r="G107" i="9"/>
  <c r="F108" i="9"/>
  <c r="G108" i="9"/>
  <c r="F109" i="9"/>
  <c r="G109" i="9"/>
  <c r="F110" i="9"/>
  <c r="G110" i="9"/>
  <c r="F111" i="9"/>
  <c r="G111" i="9"/>
  <c r="F112" i="9"/>
  <c r="G112" i="9"/>
  <c r="F113" i="9"/>
  <c r="G113" i="9"/>
  <c r="F114" i="9"/>
  <c r="G114" i="9"/>
  <c r="F115" i="9"/>
  <c r="G115" i="9"/>
  <c r="F116" i="9"/>
  <c r="G116" i="9"/>
  <c r="F117" i="9"/>
  <c r="G117" i="9"/>
  <c r="F118" i="9"/>
  <c r="G118" i="9"/>
  <c r="F119" i="9"/>
  <c r="G119" i="9"/>
  <c r="F120" i="9"/>
  <c r="G120" i="9"/>
  <c r="F121" i="9"/>
  <c r="G121" i="9"/>
  <c r="F122" i="9"/>
  <c r="G122" i="9"/>
  <c r="F123" i="9"/>
  <c r="G123" i="9"/>
  <c r="F124" i="9"/>
  <c r="G124" i="9"/>
  <c r="F125" i="9"/>
  <c r="G125" i="9"/>
  <c r="F126" i="9"/>
  <c r="G126" i="9"/>
  <c r="F127" i="9"/>
  <c r="G127" i="9"/>
  <c r="F128" i="9"/>
  <c r="G128" i="9"/>
  <c r="F129" i="9"/>
  <c r="G129" i="9"/>
  <c r="F130" i="9"/>
  <c r="G130" i="9"/>
  <c r="F131" i="9"/>
  <c r="G131" i="9"/>
  <c r="F132" i="9"/>
  <c r="G132" i="9"/>
  <c r="F133" i="9"/>
  <c r="G133" i="9"/>
  <c r="F134" i="9"/>
  <c r="G134" i="9"/>
  <c r="F135" i="9"/>
  <c r="G135" i="9"/>
  <c r="F136" i="9"/>
  <c r="G136" i="9"/>
  <c r="F137" i="9"/>
  <c r="G137" i="9"/>
  <c r="F138" i="9"/>
  <c r="G138" i="9"/>
  <c r="F139" i="9"/>
  <c r="G139" i="9"/>
  <c r="F140" i="9"/>
  <c r="G140" i="9"/>
  <c r="F141" i="9"/>
  <c r="G141" i="9"/>
  <c r="F142" i="9"/>
  <c r="G142" i="9"/>
  <c r="F143" i="9"/>
  <c r="G143" i="9"/>
  <c r="F144" i="9"/>
  <c r="G144" i="9"/>
  <c r="F145" i="9"/>
  <c r="G145" i="9"/>
  <c r="F146" i="9"/>
  <c r="G146" i="9"/>
  <c r="F147" i="9"/>
  <c r="G147" i="9"/>
  <c r="F148" i="9"/>
  <c r="G148" i="9"/>
  <c r="F149" i="9"/>
  <c r="G149" i="9"/>
  <c r="F150" i="9"/>
  <c r="G150" i="9"/>
  <c r="F151" i="9"/>
  <c r="G151" i="9"/>
  <c r="F152" i="9"/>
  <c r="G152" i="9"/>
  <c r="F153" i="9"/>
  <c r="G153" i="9"/>
  <c r="F154" i="9"/>
  <c r="G154" i="9"/>
  <c r="F155" i="9"/>
  <c r="G155" i="9"/>
  <c r="F156" i="9"/>
  <c r="G156" i="9"/>
  <c r="F157" i="9"/>
  <c r="G157" i="9"/>
  <c r="F158" i="9"/>
  <c r="G158" i="9"/>
  <c r="F159" i="9"/>
  <c r="G159" i="9"/>
  <c r="F160" i="9"/>
  <c r="G160" i="9"/>
  <c r="F161" i="9"/>
  <c r="G161" i="9"/>
  <c r="F162" i="9"/>
  <c r="G162" i="9"/>
  <c r="F163" i="9"/>
  <c r="G163" i="9"/>
  <c r="F164" i="9"/>
  <c r="G164" i="9"/>
  <c r="F165" i="9"/>
  <c r="G165" i="9"/>
  <c r="F166" i="9"/>
  <c r="G166" i="9"/>
  <c r="F167" i="9"/>
  <c r="G167" i="9"/>
  <c r="F168" i="9"/>
  <c r="G168" i="9"/>
  <c r="F169" i="9"/>
  <c r="G169" i="9"/>
  <c r="F170" i="9"/>
  <c r="G170" i="9"/>
  <c r="F171" i="9"/>
  <c r="G171" i="9"/>
  <c r="F172" i="9"/>
  <c r="G172" i="9"/>
  <c r="F173" i="9"/>
  <c r="G173" i="9"/>
  <c r="F174" i="9"/>
  <c r="G174" i="9"/>
  <c r="F175" i="9"/>
  <c r="G175" i="9"/>
  <c r="F176" i="9"/>
  <c r="G176" i="9"/>
  <c r="F177" i="9"/>
  <c r="G177" i="9"/>
  <c r="F178" i="9"/>
  <c r="G178" i="9"/>
  <c r="F179" i="9"/>
  <c r="G179" i="9"/>
  <c r="F180" i="9"/>
  <c r="G180" i="9"/>
  <c r="F181" i="9"/>
  <c r="G181" i="9"/>
  <c r="F182" i="9"/>
  <c r="G182" i="9"/>
  <c r="F183" i="9"/>
  <c r="G183" i="9"/>
  <c r="F184" i="9"/>
  <c r="G184" i="9"/>
  <c r="F185" i="9"/>
  <c r="G185" i="9"/>
  <c r="F186" i="9"/>
  <c r="G186" i="9"/>
  <c r="F187" i="9"/>
  <c r="G187" i="9"/>
  <c r="F188" i="9"/>
  <c r="G188" i="9"/>
  <c r="F189" i="9"/>
  <c r="G189" i="9"/>
  <c r="F190" i="9"/>
  <c r="G190" i="9"/>
  <c r="F191" i="9"/>
  <c r="G191" i="9"/>
  <c r="F192" i="9"/>
  <c r="G192" i="9"/>
  <c r="F193" i="9"/>
  <c r="G193" i="9"/>
  <c r="F194" i="9"/>
  <c r="G194" i="9"/>
  <c r="F195" i="9"/>
  <c r="G195" i="9"/>
  <c r="F196" i="9"/>
  <c r="G196" i="9"/>
  <c r="F197" i="9"/>
  <c r="G197" i="9"/>
  <c r="F198" i="9"/>
  <c r="G198" i="9"/>
  <c r="F199" i="9"/>
  <c r="G199" i="9"/>
  <c r="F200" i="9"/>
  <c r="G200" i="9"/>
  <c r="F201" i="9"/>
  <c r="G201" i="9"/>
  <c r="F202" i="9"/>
  <c r="G202" i="9"/>
  <c r="F203" i="9"/>
  <c r="G203" i="9"/>
  <c r="F204" i="9"/>
  <c r="G204" i="9"/>
  <c r="F205" i="9"/>
  <c r="G205" i="9"/>
  <c r="F206" i="9"/>
  <c r="G206" i="9"/>
  <c r="F207" i="9"/>
  <c r="G207" i="9"/>
  <c r="F208" i="9"/>
  <c r="G208" i="9"/>
  <c r="F209" i="9"/>
  <c r="G209" i="9"/>
  <c r="F210" i="9"/>
  <c r="G210" i="9"/>
  <c r="F211" i="9"/>
  <c r="G211" i="9"/>
  <c r="F212" i="9"/>
  <c r="G212" i="9"/>
  <c r="F213" i="9"/>
  <c r="G213" i="9"/>
  <c r="F214" i="9"/>
  <c r="G214" i="9"/>
  <c r="F215" i="9"/>
  <c r="G215" i="9"/>
  <c r="F216" i="9"/>
  <c r="G216" i="9"/>
  <c r="F217" i="9"/>
  <c r="G217" i="9"/>
  <c r="F218" i="9"/>
  <c r="G218" i="9"/>
  <c r="F219" i="9"/>
  <c r="G219" i="9"/>
  <c r="F220" i="9"/>
  <c r="G220" i="9"/>
  <c r="F221" i="9"/>
  <c r="G221" i="9"/>
  <c r="F222" i="9"/>
  <c r="G222" i="9"/>
  <c r="F223" i="9"/>
  <c r="G223" i="9"/>
  <c r="F224" i="9"/>
  <c r="G224" i="9"/>
  <c r="F225" i="9"/>
  <c r="G225" i="9"/>
  <c r="F226" i="9"/>
  <c r="G226" i="9"/>
  <c r="F227" i="9"/>
  <c r="G227" i="9"/>
  <c r="F228" i="9"/>
  <c r="G228" i="9"/>
  <c r="F229" i="9"/>
  <c r="G229" i="9"/>
  <c r="F230" i="9"/>
  <c r="G230" i="9"/>
  <c r="F231" i="9"/>
  <c r="G231" i="9"/>
  <c r="F232" i="9"/>
  <c r="G232" i="9"/>
  <c r="F233" i="9"/>
  <c r="G233" i="9"/>
  <c r="F234" i="9"/>
  <c r="G234" i="9"/>
  <c r="F235" i="9"/>
  <c r="G235" i="9"/>
  <c r="F236" i="9"/>
  <c r="G236" i="9"/>
  <c r="F237" i="9"/>
  <c r="G237" i="9"/>
  <c r="F238" i="9"/>
  <c r="G238" i="9"/>
  <c r="F239" i="9"/>
  <c r="G239" i="9"/>
  <c r="F240" i="9"/>
  <c r="G240" i="9"/>
  <c r="F241" i="9"/>
  <c r="G241" i="9"/>
  <c r="F242" i="9"/>
  <c r="G242" i="9"/>
  <c r="F243" i="9"/>
  <c r="G243" i="9"/>
  <c r="F244" i="9"/>
  <c r="G244" i="9"/>
  <c r="F245" i="9"/>
  <c r="G245" i="9"/>
  <c r="F246" i="9"/>
  <c r="G246" i="9"/>
  <c r="F247" i="9"/>
  <c r="G247" i="9"/>
  <c r="F248" i="9"/>
  <c r="G248" i="9"/>
  <c r="F249" i="9"/>
  <c r="G249" i="9"/>
  <c r="F250" i="9"/>
  <c r="G250" i="9"/>
  <c r="F251" i="9"/>
  <c r="G251" i="9"/>
  <c r="F252" i="9"/>
  <c r="G252" i="9"/>
  <c r="F253" i="9"/>
  <c r="G253" i="9"/>
  <c r="F254" i="9"/>
  <c r="G254" i="9"/>
  <c r="F255" i="9"/>
  <c r="G255" i="9"/>
  <c r="F256" i="9"/>
  <c r="G256" i="9"/>
  <c r="F257" i="9"/>
  <c r="G257" i="9"/>
  <c r="F258" i="9"/>
  <c r="G258" i="9"/>
  <c r="F259" i="9"/>
  <c r="G259" i="9"/>
  <c r="F260" i="9"/>
  <c r="G260" i="9"/>
  <c r="F261" i="9"/>
  <c r="G261" i="9"/>
  <c r="F262" i="9"/>
  <c r="G262" i="9"/>
  <c r="F263" i="9"/>
  <c r="G263" i="9"/>
  <c r="F264" i="9"/>
  <c r="G264" i="9"/>
  <c r="F265" i="9"/>
  <c r="G265" i="9"/>
  <c r="F266" i="9"/>
  <c r="G266" i="9"/>
  <c r="F267" i="9"/>
  <c r="G267" i="9"/>
  <c r="F268" i="9"/>
  <c r="G268" i="9"/>
  <c r="F269" i="9"/>
  <c r="G269" i="9"/>
  <c r="F270" i="9"/>
  <c r="G270" i="9"/>
  <c r="F271" i="9"/>
  <c r="G271" i="9"/>
  <c r="F272" i="9"/>
  <c r="G272" i="9"/>
  <c r="F273" i="9"/>
  <c r="G273" i="9"/>
  <c r="F274" i="9"/>
  <c r="G274" i="9"/>
  <c r="F275" i="9"/>
  <c r="G275" i="9"/>
  <c r="F276" i="9"/>
  <c r="G276" i="9"/>
  <c r="F277" i="9"/>
  <c r="G277" i="9"/>
  <c r="F278" i="9"/>
  <c r="G278" i="9"/>
  <c r="F279" i="9"/>
  <c r="G279" i="9"/>
  <c r="F280" i="9"/>
  <c r="G280" i="9"/>
  <c r="F281" i="9"/>
  <c r="G281" i="9"/>
  <c r="F282" i="9"/>
  <c r="G282" i="9"/>
  <c r="F283" i="9"/>
  <c r="G283" i="9"/>
  <c r="F284" i="9"/>
  <c r="G284" i="9"/>
  <c r="F285" i="9"/>
  <c r="G285" i="9"/>
  <c r="F286" i="9"/>
  <c r="G286" i="9"/>
  <c r="F287" i="9"/>
  <c r="G287" i="9"/>
  <c r="F288" i="9"/>
  <c r="G288" i="9"/>
  <c r="F289" i="9"/>
  <c r="G289" i="9"/>
  <c r="F290" i="9"/>
  <c r="G290" i="9"/>
  <c r="F291" i="9"/>
  <c r="G291" i="9"/>
  <c r="F292" i="9"/>
  <c r="G292" i="9"/>
  <c r="F293" i="9"/>
  <c r="G293" i="9"/>
  <c r="F294" i="9"/>
  <c r="G294" i="9"/>
  <c r="F295" i="9"/>
  <c r="G295" i="9"/>
  <c r="F296" i="9"/>
  <c r="G296" i="9"/>
  <c r="F297" i="9"/>
  <c r="G297" i="9"/>
  <c r="F298" i="9"/>
  <c r="G298" i="9"/>
  <c r="F299" i="9"/>
  <c r="G299" i="9"/>
  <c r="F300" i="9"/>
  <c r="G300" i="9"/>
  <c r="F301" i="9"/>
  <c r="G301" i="9"/>
  <c r="F302" i="9"/>
  <c r="G302" i="9"/>
  <c r="F303" i="9"/>
  <c r="G303" i="9"/>
  <c r="F304" i="9"/>
  <c r="G304" i="9"/>
  <c r="F305" i="9"/>
  <c r="G305" i="9"/>
  <c r="F306" i="9"/>
  <c r="G306" i="9"/>
  <c r="F307" i="9"/>
  <c r="G307" i="9"/>
  <c r="F308" i="9"/>
  <c r="G308" i="9"/>
  <c r="F309" i="9"/>
  <c r="G309" i="9"/>
  <c r="F310" i="9"/>
  <c r="G310" i="9"/>
  <c r="F311" i="9"/>
  <c r="G311" i="9"/>
  <c r="F312" i="9"/>
  <c r="G312" i="9"/>
  <c r="F313" i="9"/>
  <c r="G313" i="9"/>
  <c r="F314" i="9"/>
  <c r="G314" i="9"/>
  <c r="F315" i="9"/>
  <c r="G315" i="9"/>
  <c r="F316" i="9"/>
  <c r="G316" i="9"/>
  <c r="F317" i="9"/>
  <c r="G317" i="9"/>
  <c r="F318" i="9"/>
  <c r="G318" i="9"/>
  <c r="F319" i="9"/>
  <c r="G319" i="9"/>
  <c r="F320" i="9"/>
  <c r="G320" i="9"/>
  <c r="F321" i="9"/>
  <c r="G321" i="9"/>
  <c r="F322" i="9"/>
  <c r="G322" i="9"/>
  <c r="F323" i="9"/>
  <c r="G323" i="9"/>
  <c r="F324" i="9"/>
  <c r="G324" i="9"/>
  <c r="F325" i="9"/>
  <c r="G325" i="9"/>
  <c r="F326" i="9"/>
  <c r="G326" i="9"/>
  <c r="F327" i="9"/>
  <c r="G327" i="9"/>
  <c r="F328" i="9"/>
  <c r="G328" i="9"/>
  <c r="F329" i="9"/>
  <c r="G329" i="9"/>
  <c r="F330" i="9"/>
  <c r="G330" i="9"/>
  <c r="F331" i="9"/>
  <c r="G331" i="9"/>
  <c r="F332" i="9"/>
  <c r="G332" i="9"/>
  <c r="F333" i="9"/>
  <c r="G333" i="9"/>
  <c r="F334" i="9"/>
  <c r="G334" i="9"/>
  <c r="F335" i="9"/>
  <c r="G335" i="9"/>
  <c r="F336" i="9"/>
  <c r="G336" i="9"/>
  <c r="F337" i="9"/>
  <c r="G337" i="9"/>
  <c r="F338" i="9"/>
  <c r="G338" i="9"/>
  <c r="F339" i="9"/>
  <c r="G339" i="9"/>
  <c r="F340" i="9"/>
  <c r="G340" i="9"/>
  <c r="F341" i="9"/>
  <c r="G341" i="9"/>
  <c r="F342" i="9"/>
  <c r="G342" i="9"/>
  <c r="F343" i="9"/>
  <c r="G343" i="9"/>
  <c r="F344" i="9"/>
  <c r="G344" i="9"/>
  <c r="F345" i="9"/>
  <c r="G345" i="9"/>
  <c r="F346" i="9"/>
  <c r="G346" i="9"/>
  <c r="F347" i="9"/>
  <c r="G347" i="9"/>
  <c r="F348" i="9"/>
  <c r="G348" i="9"/>
  <c r="F349" i="9"/>
  <c r="G349" i="9"/>
  <c r="F350" i="9"/>
  <c r="G350" i="9"/>
  <c r="F351" i="9"/>
  <c r="G351" i="9"/>
  <c r="F352" i="9"/>
  <c r="G352" i="9"/>
  <c r="F353" i="9"/>
  <c r="G353" i="9"/>
  <c r="F354" i="9"/>
  <c r="G354" i="9"/>
  <c r="F355" i="9"/>
  <c r="G355" i="9"/>
  <c r="F356" i="9"/>
  <c r="G356" i="9"/>
  <c r="F357" i="9"/>
  <c r="G357" i="9"/>
  <c r="F358" i="9"/>
  <c r="G358" i="9"/>
  <c r="F359" i="9"/>
  <c r="G359" i="9"/>
  <c r="F360" i="9"/>
  <c r="G360" i="9"/>
  <c r="F361" i="9"/>
  <c r="G361" i="9"/>
  <c r="F362" i="9"/>
  <c r="G362" i="9"/>
  <c r="F363" i="9"/>
  <c r="G363" i="9"/>
  <c r="F364" i="9"/>
  <c r="G364" i="9"/>
  <c r="F365" i="9"/>
  <c r="G365" i="9"/>
  <c r="F366" i="9"/>
  <c r="G366" i="9"/>
  <c r="F367" i="9"/>
  <c r="G367" i="9"/>
  <c r="F368" i="9"/>
  <c r="G368" i="9"/>
  <c r="F369" i="9"/>
  <c r="G369" i="9"/>
  <c r="F370" i="9"/>
  <c r="G370" i="9"/>
  <c r="F371" i="9"/>
  <c r="G371" i="9"/>
  <c r="F372" i="9"/>
  <c r="G372" i="9"/>
  <c r="F373" i="9"/>
  <c r="G373" i="9"/>
  <c r="F374" i="9"/>
  <c r="G374" i="9"/>
  <c r="F375" i="9"/>
  <c r="G375" i="9"/>
  <c r="F376" i="9"/>
  <c r="G376" i="9"/>
  <c r="F377" i="9"/>
  <c r="G377" i="9"/>
  <c r="F378" i="9"/>
  <c r="G378" i="9"/>
  <c r="F379" i="9"/>
  <c r="G379" i="9"/>
  <c r="F380" i="9"/>
  <c r="G380" i="9"/>
  <c r="F381" i="9"/>
  <c r="G381" i="9"/>
  <c r="F382" i="9"/>
  <c r="G382" i="9"/>
  <c r="F383" i="9"/>
  <c r="G383" i="9"/>
  <c r="F384" i="9"/>
  <c r="G384" i="9"/>
  <c r="F385" i="9"/>
  <c r="G385" i="9"/>
  <c r="F386" i="9"/>
  <c r="G386" i="9"/>
  <c r="F387" i="9"/>
  <c r="G387" i="9"/>
  <c r="F388" i="9"/>
  <c r="G388" i="9"/>
  <c r="F389" i="9"/>
  <c r="G389" i="9"/>
  <c r="F390" i="9"/>
  <c r="G390" i="9"/>
  <c r="F391" i="9"/>
  <c r="G391" i="9"/>
  <c r="F392" i="9"/>
  <c r="G392" i="9"/>
  <c r="F393" i="9"/>
  <c r="G393" i="9"/>
  <c r="F394" i="9"/>
  <c r="G394" i="9"/>
  <c r="F395" i="9"/>
  <c r="G395" i="9"/>
  <c r="F396" i="9"/>
  <c r="G396" i="9"/>
  <c r="F397" i="9"/>
  <c r="G397" i="9"/>
  <c r="F398" i="9"/>
  <c r="G398" i="9"/>
  <c r="F399" i="9"/>
  <c r="G399" i="9"/>
  <c r="F400" i="9"/>
  <c r="G400" i="9"/>
  <c r="F401" i="9"/>
  <c r="G401" i="9"/>
  <c r="F402" i="9"/>
  <c r="G402" i="9"/>
  <c r="F403" i="9"/>
  <c r="G403" i="9"/>
  <c r="F404" i="9"/>
  <c r="G404" i="9"/>
  <c r="F405" i="9"/>
  <c r="G405" i="9"/>
  <c r="F406" i="9"/>
  <c r="G406" i="9"/>
  <c r="F407" i="9"/>
  <c r="G407" i="9"/>
  <c r="F408" i="9"/>
  <c r="G408" i="9"/>
  <c r="F409" i="9"/>
  <c r="G409" i="9"/>
  <c r="F410" i="9"/>
  <c r="G410" i="9"/>
  <c r="F411" i="9"/>
  <c r="G411" i="9"/>
  <c r="F412" i="9"/>
  <c r="G412" i="9"/>
  <c r="F413" i="9"/>
  <c r="G413" i="9"/>
  <c r="F414" i="9"/>
  <c r="G414" i="9"/>
  <c r="F415" i="9"/>
  <c r="G415" i="9"/>
  <c r="F416" i="9"/>
  <c r="G416" i="9"/>
  <c r="F417" i="9"/>
  <c r="G417" i="9"/>
  <c r="F418" i="9"/>
  <c r="G418" i="9"/>
  <c r="F419" i="9"/>
  <c r="G419" i="9"/>
  <c r="F420" i="9"/>
  <c r="G420" i="9"/>
  <c r="F421" i="9"/>
  <c r="G421" i="9"/>
  <c r="F422" i="9"/>
  <c r="G422" i="9"/>
  <c r="F423" i="9"/>
  <c r="G423" i="9"/>
  <c r="F424" i="9"/>
  <c r="G424" i="9"/>
  <c r="F425" i="9"/>
  <c r="G425" i="9"/>
  <c r="F426" i="9"/>
  <c r="G426" i="9"/>
  <c r="F427" i="9"/>
  <c r="G427" i="9"/>
  <c r="F428" i="9"/>
  <c r="G428" i="9"/>
  <c r="F429" i="9"/>
  <c r="G429" i="9"/>
  <c r="F430" i="9"/>
  <c r="G430" i="9"/>
  <c r="F431" i="9"/>
  <c r="G431" i="9"/>
  <c r="F432" i="9"/>
  <c r="G432" i="9"/>
  <c r="F433" i="9"/>
  <c r="G433" i="9"/>
  <c r="F434" i="9"/>
  <c r="G434" i="9"/>
  <c r="F435" i="9"/>
  <c r="G435" i="9"/>
  <c r="F436" i="9"/>
  <c r="G436" i="9"/>
  <c r="F437" i="9"/>
  <c r="G437" i="9"/>
  <c r="F438" i="9"/>
  <c r="G438" i="9"/>
  <c r="F439" i="9"/>
  <c r="G439" i="9"/>
  <c r="F440" i="9"/>
  <c r="G440" i="9"/>
  <c r="F441" i="9"/>
  <c r="G441" i="9"/>
  <c r="F442" i="9"/>
  <c r="G442" i="9"/>
  <c r="F443" i="9"/>
  <c r="G443" i="9"/>
  <c r="F444" i="9"/>
  <c r="G444" i="9"/>
  <c r="F445" i="9"/>
  <c r="G445" i="9"/>
  <c r="F446" i="9"/>
  <c r="G446" i="9"/>
  <c r="F447" i="9"/>
  <c r="G447" i="9"/>
  <c r="F448" i="9"/>
  <c r="G448" i="9"/>
  <c r="F449" i="9"/>
  <c r="G449" i="9"/>
  <c r="F450" i="9"/>
  <c r="G450" i="9"/>
  <c r="F451" i="9"/>
  <c r="G451" i="9"/>
  <c r="F452" i="9"/>
  <c r="G452" i="9"/>
  <c r="F453" i="9"/>
  <c r="G453" i="9"/>
  <c r="F454" i="9"/>
  <c r="G454" i="9"/>
  <c r="F455" i="9"/>
  <c r="G455" i="9"/>
  <c r="F456" i="9"/>
  <c r="G456" i="9"/>
  <c r="F457" i="9"/>
  <c r="G457" i="9"/>
  <c r="F458" i="9"/>
  <c r="G458" i="9"/>
  <c r="F459" i="9"/>
  <c r="G459" i="9"/>
  <c r="F460" i="9"/>
  <c r="G460" i="9"/>
  <c r="F461" i="9"/>
  <c r="G461" i="9"/>
  <c r="F462" i="9"/>
  <c r="G462" i="9"/>
  <c r="F463" i="9"/>
  <c r="G463" i="9"/>
  <c r="F464" i="9"/>
  <c r="G464" i="9"/>
  <c r="F465" i="9"/>
  <c r="G465" i="9"/>
  <c r="F466" i="9"/>
  <c r="G466" i="9"/>
  <c r="F467" i="9"/>
  <c r="G467" i="9"/>
  <c r="F468" i="9"/>
  <c r="G468" i="9"/>
  <c r="F469" i="9"/>
  <c r="G469" i="9"/>
  <c r="F470" i="9"/>
  <c r="G470" i="9"/>
  <c r="F471" i="9"/>
  <c r="G471" i="9"/>
  <c r="F472" i="9"/>
  <c r="G472" i="9"/>
  <c r="F473" i="9"/>
  <c r="G473" i="9"/>
  <c r="F474" i="9"/>
  <c r="G474" i="9"/>
  <c r="F475" i="9"/>
  <c r="G475" i="9"/>
  <c r="F476" i="9"/>
  <c r="G476" i="9"/>
  <c r="F477" i="9"/>
  <c r="G477" i="9"/>
  <c r="F478" i="9"/>
  <c r="G478" i="9"/>
  <c r="F479" i="9"/>
  <c r="G479" i="9"/>
  <c r="F480" i="9"/>
  <c r="G480" i="9"/>
  <c r="F481" i="9"/>
  <c r="G481" i="9"/>
  <c r="F482" i="9"/>
  <c r="G482" i="9"/>
  <c r="F483" i="9"/>
  <c r="G483" i="9"/>
  <c r="F484" i="9"/>
  <c r="G484" i="9"/>
  <c r="F485" i="9"/>
  <c r="G485" i="9"/>
  <c r="F486" i="9"/>
  <c r="G486" i="9"/>
  <c r="F487" i="9"/>
  <c r="G487" i="9"/>
  <c r="F488" i="9"/>
  <c r="G488" i="9"/>
  <c r="F489" i="9"/>
  <c r="G489" i="9"/>
  <c r="F490" i="9"/>
  <c r="G490" i="9"/>
  <c r="F491" i="9"/>
  <c r="G491" i="9"/>
  <c r="F492" i="9"/>
  <c r="G492" i="9"/>
  <c r="F493" i="9"/>
  <c r="G493" i="9"/>
  <c r="F494" i="9"/>
  <c r="G494" i="9"/>
  <c r="F495" i="9"/>
  <c r="G495" i="9"/>
  <c r="F496" i="9"/>
  <c r="G496" i="9"/>
  <c r="F497" i="9"/>
  <c r="G497" i="9"/>
  <c r="F498" i="9"/>
  <c r="G498" i="9"/>
  <c r="F499" i="9"/>
  <c r="G499" i="9"/>
  <c r="F500" i="9"/>
  <c r="G500" i="9"/>
  <c r="F501" i="9"/>
  <c r="G501" i="9"/>
  <c r="F502" i="9"/>
  <c r="G502" i="9"/>
  <c r="F503" i="9"/>
  <c r="G503" i="9"/>
  <c r="F504" i="9"/>
  <c r="G504" i="9"/>
  <c r="F505" i="9"/>
  <c r="G505" i="9"/>
  <c r="F506" i="9"/>
  <c r="G506" i="9"/>
  <c r="F507" i="9"/>
  <c r="G507" i="9"/>
  <c r="F508" i="9"/>
  <c r="G508" i="9"/>
  <c r="F509" i="9"/>
  <c r="G509" i="9"/>
  <c r="F510" i="9"/>
  <c r="G510" i="9"/>
  <c r="F511" i="9"/>
  <c r="G511" i="9"/>
  <c r="F512" i="9"/>
  <c r="G512" i="9"/>
  <c r="F513" i="9"/>
  <c r="G513" i="9"/>
  <c r="F514" i="9"/>
  <c r="G514" i="9"/>
  <c r="F515" i="9"/>
  <c r="G515" i="9"/>
  <c r="F516" i="9"/>
  <c r="G516" i="9"/>
  <c r="F517" i="9"/>
  <c r="G517" i="9"/>
  <c r="F518" i="9"/>
  <c r="G518" i="9"/>
  <c r="F519" i="9"/>
  <c r="G519" i="9"/>
  <c r="F520" i="9"/>
  <c r="G520" i="9"/>
  <c r="F521" i="9"/>
  <c r="G521" i="9"/>
  <c r="F522" i="9"/>
  <c r="G522" i="9"/>
  <c r="F523" i="9"/>
  <c r="G523" i="9"/>
  <c r="F524" i="9"/>
  <c r="G524" i="9"/>
  <c r="F525" i="9"/>
  <c r="G525" i="9"/>
  <c r="F526" i="9"/>
  <c r="G526" i="9"/>
  <c r="F527" i="9"/>
  <c r="G527" i="9"/>
  <c r="F528" i="9"/>
  <c r="G528" i="9"/>
  <c r="F529" i="9"/>
  <c r="G529" i="9"/>
  <c r="F530" i="9"/>
  <c r="G530" i="9"/>
  <c r="F531" i="9"/>
  <c r="G531" i="9"/>
  <c r="F532" i="9"/>
  <c r="G532" i="9"/>
  <c r="F533" i="9"/>
  <c r="G533" i="9"/>
  <c r="F534" i="9"/>
  <c r="G534" i="9"/>
  <c r="F535" i="9"/>
  <c r="G535" i="9"/>
  <c r="F536" i="9"/>
  <c r="G536" i="9"/>
  <c r="F537" i="9"/>
  <c r="G537" i="9"/>
  <c r="F538" i="9"/>
  <c r="G538" i="9"/>
  <c r="F539" i="9"/>
  <c r="G539" i="9"/>
  <c r="F540" i="9"/>
  <c r="G540" i="9"/>
  <c r="F541" i="9"/>
  <c r="G541" i="9"/>
  <c r="F542" i="9"/>
  <c r="G542" i="9"/>
  <c r="F543" i="9"/>
  <c r="G543" i="9"/>
  <c r="F544" i="9"/>
  <c r="G544" i="9"/>
  <c r="F545" i="9"/>
  <c r="G545" i="9"/>
  <c r="F546" i="9"/>
  <c r="G546" i="9"/>
  <c r="F547" i="9"/>
  <c r="G547" i="9"/>
  <c r="F548" i="9"/>
  <c r="G548" i="9"/>
  <c r="F549" i="9"/>
  <c r="G549" i="9"/>
  <c r="F550" i="9"/>
  <c r="G550" i="9"/>
  <c r="F551" i="9"/>
  <c r="G551" i="9"/>
  <c r="F552" i="9"/>
  <c r="G552" i="9"/>
  <c r="F553" i="9"/>
  <c r="G553" i="9"/>
  <c r="F554" i="9"/>
  <c r="G554" i="9"/>
  <c r="F555" i="9"/>
  <c r="G555" i="9"/>
  <c r="F556" i="9"/>
  <c r="G556" i="9"/>
  <c r="F557" i="9"/>
  <c r="G557" i="9"/>
  <c r="F558" i="9"/>
  <c r="G558" i="9"/>
  <c r="F559" i="9"/>
  <c r="G559" i="9"/>
  <c r="F560" i="9"/>
  <c r="G560" i="9"/>
  <c r="F561" i="9"/>
  <c r="G561" i="9"/>
  <c r="F562" i="9"/>
  <c r="G562" i="9"/>
  <c r="F563" i="9"/>
  <c r="G563" i="9"/>
  <c r="F564" i="9"/>
  <c r="G564" i="9"/>
  <c r="F565" i="9"/>
  <c r="G565" i="9"/>
  <c r="F566" i="9"/>
  <c r="G566" i="9"/>
  <c r="F567" i="9"/>
  <c r="G567" i="9"/>
  <c r="F568" i="9"/>
  <c r="G568" i="9"/>
  <c r="F569" i="9"/>
  <c r="G569" i="9"/>
  <c r="F570" i="9"/>
  <c r="G570" i="9"/>
  <c r="F571" i="9"/>
  <c r="G571" i="9"/>
  <c r="F572" i="9"/>
  <c r="G572" i="9"/>
  <c r="F573" i="9"/>
  <c r="G573" i="9"/>
  <c r="F574" i="9"/>
  <c r="G574" i="9"/>
  <c r="F575" i="9"/>
  <c r="G575" i="9"/>
  <c r="F576" i="9"/>
  <c r="G576" i="9"/>
  <c r="F577" i="9"/>
  <c r="G577" i="9"/>
  <c r="F578" i="9"/>
  <c r="G578" i="9"/>
  <c r="F579" i="9"/>
  <c r="G579" i="9"/>
  <c r="F580" i="9"/>
  <c r="G580" i="9"/>
  <c r="F581" i="9"/>
  <c r="G581" i="9"/>
  <c r="F582" i="9"/>
  <c r="G582" i="9"/>
  <c r="F583" i="9"/>
  <c r="G583" i="9"/>
  <c r="F584" i="9"/>
  <c r="G584" i="9"/>
  <c r="F585" i="9"/>
  <c r="G585" i="9"/>
  <c r="F586" i="9"/>
  <c r="G586" i="9"/>
  <c r="F587" i="9"/>
  <c r="G587" i="9"/>
  <c r="F588" i="9"/>
  <c r="G588" i="9"/>
  <c r="F589" i="9"/>
  <c r="G589" i="9"/>
  <c r="F590" i="9"/>
  <c r="G590" i="9"/>
  <c r="F591" i="9"/>
  <c r="G591" i="9"/>
  <c r="F592" i="9"/>
  <c r="G592" i="9"/>
  <c r="F593" i="9"/>
  <c r="G593" i="9"/>
  <c r="F594" i="9"/>
  <c r="G594" i="9"/>
  <c r="F595" i="9"/>
  <c r="G595" i="9"/>
  <c r="F596" i="9"/>
  <c r="G596" i="9"/>
  <c r="F597" i="9"/>
  <c r="G597" i="9"/>
  <c r="F598" i="9"/>
  <c r="G598" i="9"/>
  <c r="F599" i="9"/>
  <c r="G599" i="9"/>
  <c r="F600" i="9"/>
  <c r="G600" i="9"/>
  <c r="F601" i="9"/>
  <c r="G601" i="9"/>
  <c r="F602" i="9"/>
  <c r="G602" i="9"/>
  <c r="F603" i="9"/>
  <c r="G603" i="9"/>
  <c r="F604" i="9"/>
  <c r="G604" i="9"/>
  <c r="F605" i="9"/>
  <c r="G605" i="9"/>
  <c r="F606" i="9"/>
  <c r="G606" i="9"/>
  <c r="F607" i="9"/>
  <c r="G607" i="9"/>
  <c r="F608" i="9"/>
  <c r="G608" i="9"/>
  <c r="F609" i="9"/>
  <c r="G609" i="9"/>
  <c r="F610" i="9"/>
  <c r="G610" i="9"/>
  <c r="F611" i="9"/>
  <c r="G611" i="9"/>
  <c r="F612" i="9"/>
  <c r="G612" i="9"/>
  <c r="F613" i="9"/>
  <c r="G613" i="9"/>
  <c r="F614" i="9"/>
  <c r="G614" i="9"/>
  <c r="F615" i="9"/>
  <c r="G615" i="9"/>
  <c r="F616" i="9"/>
  <c r="G616" i="9"/>
  <c r="F617" i="9"/>
  <c r="G617" i="9"/>
  <c r="F618" i="9"/>
  <c r="G618" i="9"/>
  <c r="F619" i="9"/>
  <c r="G619" i="9"/>
  <c r="F620" i="9"/>
  <c r="G620" i="9"/>
  <c r="F621" i="9"/>
  <c r="G621" i="9"/>
  <c r="F622" i="9"/>
  <c r="G622" i="9"/>
  <c r="F623" i="9"/>
  <c r="G623" i="9"/>
  <c r="F624" i="9"/>
  <c r="G624" i="9"/>
  <c r="F625" i="9"/>
  <c r="G625" i="9"/>
  <c r="F626" i="9"/>
  <c r="G626" i="9"/>
  <c r="F627" i="9"/>
  <c r="G627" i="9"/>
  <c r="F628" i="9"/>
  <c r="G628" i="9"/>
  <c r="F629" i="9"/>
  <c r="G629" i="9"/>
  <c r="F630" i="9"/>
  <c r="G630" i="9"/>
  <c r="F631" i="9"/>
  <c r="G631" i="9"/>
  <c r="F632" i="9"/>
  <c r="G632" i="9"/>
  <c r="F633" i="9"/>
  <c r="G633" i="9"/>
  <c r="F634" i="9"/>
  <c r="G634" i="9"/>
  <c r="F635" i="9"/>
  <c r="G635" i="9"/>
  <c r="F636" i="9"/>
  <c r="G636" i="9"/>
  <c r="F637" i="9"/>
  <c r="G637" i="9"/>
  <c r="F638" i="9"/>
  <c r="G638" i="9"/>
  <c r="F639" i="9"/>
  <c r="G639" i="9"/>
  <c r="F640" i="9"/>
  <c r="G640" i="9"/>
  <c r="F641" i="9"/>
  <c r="G641" i="9"/>
  <c r="F642" i="9"/>
  <c r="G642" i="9"/>
  <c r="F643" i="9"/>
  <c r="G643" i="9"/>
  <c r="F644" i="9"/>
  <c r="G644" i="9"/>
  <c r="F645" i="9"/>
  <c r="G645" i="9"/>
  <c r="F646" i="9"/>
  <c r="G646" i="9"/>
  <c r="F647" i="9"/>
  <c r="G647" i="9"/>
  <c r="F648" i="9"/>
  <c r="G648" i="9"/>
  <c r="F649" i="9"/>
  <c r="G649" i="9"/>
  <c r="F650" i="9"/>
  <c r="G650" i="9"/>
  <c r="F651" i="9"/>
  <c r="G651" i="9"/>
  <c r="F652" i="9"/>
  <c r="G652" i="9"/>
  <c r="F653" i="9"/>
  <c r="G653" i="9"/>
  <c r="F654" i="9"/>
  <c r="G654" i="9"/>
  <c r="F655" i="9"/>
  <c r="G655" i="9"/>
  <c r="F656" i="9"/>
  <c r="G656" i="9"/>
  <c r="F657" i="9"/>
  <c r="G657" i="9"/>
  <c r="F658" i="9"/>
  <c r="G658" i="9"/>
  <c r="F659" i="9"/>
  <c r="G659" i="9"/>
  <c r="F660" i="9"/>
  <c r="G660" i="9"/>
  <c r="F661" i="9"/>
  <c r="G661" i="9"/>
  <c r="F662" i="9"/>
  <c r="G662" i="9"/>
  <c r="F663" i="9"/>
  <c r="G663" i="9"/>
  <c r="F664" i="9"/>
  <c r="G664" i="9"/>
  <c r="F665" i="9"/>
  <c r="G665" i="9"/>
  <c r="F666" i="9"/>
  <c r="G666" i="9"/>
  <c r="F667" i="9"/>
  <c r="G667" i="9"/>
  <c r="F668" i="9"/>
  <c r="G668" i="9"/>
  <c r="F669" i="9"/>
  <c r="G669" i="9"/>
  <c r="F670" i="9"/>
  <c r="G670" i="9"/>
  <c r="F671" i="9"/>
  <c r="G671" i="9"/>
  <c r="F672" i="9"/>
  <c r="G672" i="9"/>
  <c r="F673" i="9"/>
  <c r="G673" i="9"/>
  <c r="F674" i="9"/>
  <c r="G674" i="9"/>
  <c r="F675" i="9"/>
  <c r="G675" i="9"/>
  <c r="F676" i="9"/>
  <c r="G676" i="9"/>
  <c r="F677" i="9"/>
  <c r="G677" i="9"/>
  <c r="F678" i="9"/>
  <c r="G678" i="9"/>
  <c r="F679" i="9"/>
  <c r="G679" i="9"/>
  <c r="F680" i="9"/>
  <c r="G680" i="9"/>
  <c r="F681" i="9"/>
  <c r="G681" i="9"/>
  <c r="F682" i="9"/>
  <c r="G682" i="9"/>
  <c r="F683" i="9"/>
  <c r="G683" i="9"/>
  <c r="F684" i="9"/>
  <c r="G684" i="9"/>
  <c r="F685" i="9"/>
  <c r="G685" i="9"/>
  <c r="F686" i="9"/>
  <c r="G686" i="9"/>
  <c r="F687" i="9"/>
  <c r="G687" i="9"/>
  <c r="F688" i="9"/>
  <c r="G688" i="9"/>
  <c r="F689" i="9"/>
  <c r="G689" i="9"/>
  <c r="F690" i="9"/>
  <c r="G690" i="9"/>
  <c r="F691" i="9"/>
  <c r="G691" i="9"/>
  <c r="F692" i="9"/>
  <c r="G692" i="9"/>
  <c r="F693" i="9"/>
  <c r="G693" i="9"/>
  <c r="F694" i="9"/>
  <c r="G694" i="9"/>
  <c r="F695" i="9"/>
  <c r="G695" i="9"/>
  <c r="F696" i="9"/>
  <c r="G696" i="9"/>
  <c r="F697" i="9"/>
  <c r="G697" i="9"/>
  <c r="F698" i="9"/>
  <c r="G698" i="9"/>
  <c r="F699" i="9"/>
  <c r="G699" i="9"/>
  <c r="F700" i="9"/>
  <c r="G700" i="9"/>
  <c r="F701" i="9"/>
  <c r="G701" i="9"/>
  <c r="F702" i="9"/>
  <c r="G702" i="9"/>
  <c r="F703" i="9"/>
  <c r="G703" i="9"/>
  <c r="F704" i="9"/>
  <c r="G704" i="9"/>
  <c r="F705" i="9"/>
  <c r="G705" i="9"/>
  <c r="F706" i="9"/>
  <c r="G706" i="9"/>
  <c r="F707" i="9"/>
  <c r="G707" i="9"/>
  <c r="F708" i="9"/>
  <c r="G708" i="9"/>
  <c r="F709" i="9"/>
  <c r="G709" i="9"/>
  <c r="F710" i="9"/>
  <c r="G710" i="9"/>
  <c r="F711" i="9"/>
  <c r="G711" i="9"/>
  <c r="F712" i="9"/>
  <c r="G712" i="9"/>
  <c r="F713" i="9"/>
  <c r="G713" i="9"/>
  <c r="F714" i="9"/>
  <c r="G714" i="9"/>
  <c r="F715" i="9"/>
  <c r="G715" i="9"/>
  <c r="F716" i="9"/>
  <c r="G716" i="9"/>
  <c r="F717" i="9"/>
  <c r="G717" i="9"/>
  <c r="F718" i="9"/>
  <c r="G718" i="9"/>
  <c r="F719" i="9"/>
  <c r="G719" i="9"/>
  <c r="F720" i="9"/>
  <c r="G720" i="9"/>
  <c r="F721" i="9"/>
  <c r="G721" i="9"/>
  <c r="F722" i="9"/>
  <c r="G722" i="9"/>
  <c r="F723" i="9"/>
  <c r="G723" i="9"/>
  <c r="F724" i="9"/>
  <c r="G724" i="9"/>
  <c r="F725" i="9"/>
  <c r="G725" i="9"/>
  <c r="F726" i="9"/>
  <c r="G726" i="9"/>
  <c r="F727" i="9"/>
  <c r="G727" i="9"/>
  <c r="F728" i="9"/>
  <c r="G728" i="9"/>
  <c r="F729" i="9"/>
  <c r="G729" i="9"/>
  <c r="F730" i="9"/>
  <c r="G730" i="9"/>
  <c r="F731" i="9"/>
  <c r="G731" i="9"/>
  <c r="F732" i="9"/>
  <c r="G732" i="9"/>
  <c r="F733" i="9"/>
  <c r="G733" i="9"/>
  <c r="F734" i="9"/>
  <c r="G734" i="9"/>
  <c r="F735" i="9"/>
  <c r="G735" i="9"/>
  <c r="F736" i="9"/>
  <c r="G736" i="9"/>
  <c r="F737" i="9"/>
  <c r="G737" i="9"/>
  <c r="F738" i="9"/>
  <c r="G738" i="9"/>
  <c r="F739" i="9"/>
  <c r="G739" i="9"/>
  <c r="F740" i="9"/>
  <c r="G740" i="9"/>
  <c r="F741" i="9"/>
  <c r="G741" i="9"/>
  <c r="F742" i="9"/>
  <c r="G742" i="9"/>
  <c r="F743" i="9"/>
  <c r="G743" i="9"/>
  <c r="F744" i="9"/>
  <c r="G744" i="9"/>
  <c r="F745" i="9"/>
  <c r="G745" i="9"/>
  <c r="F746" i="9"/>
  <c r="G746" i="9"/>
  <c r="F747" i="9"/>
  <c r="G747" i="9"/>
  <c r="F748" i="9"/>
  <c r="G748" i="9"/>
  <c r="F749" i="9"/>
  <c r="G749" i="9"/>
  <c r="F750" i="9"/>
  <c r="G750" i="9"/>
  <c r="F751" i="9"/>
  <c r="G751" i="9"/>
  <c r="F752" i="9"/>
  <c r="G752" i="9"/>
  <c r="F753" i="9"/>
  <c r="G753" i="9"/>
  <c r="F754" i="9"/>
  <c r="G754" i="9"/>
  <c r="F755" i="9"/>
  <c r="G755" i="9"/>
  <c r="F756" i="9"/>
  <c r="G756" i="9"/>
  <c r="F757" i="9"/>
  <c r="G757" i="9"/>
  <c r="F758" i="9"/>
  <c r="G758" i="9"/>
  <c r="F759" i="9"/>
  <c r="G759" i="9"/>
  <c r="F760" i="9"/>
  <c r="G760" i="9"/>
  <c r="F761" i="9"/>
  <c r="G761" i="9"/>
  <c r="F762" i="9"/>
  <c r="G762" i="9"/>
  <c r="F763" i="9"/>
  <c r="G763" i="9"/>
  <c r="F764" i="9"/>
  <c r="G764" i="9"/>
  <c r="F765" i="9"/>
  <c r="G765" i="9"/>
  <c r="F766" i="9"/>
  <c r="G766" i="9"/>
  <c r="F767" i="9"/>
  <c r="G767" i="9"/>
  <c r="F768" i="9"/>
  <c r="G768" i="9"/>
  <c r="F769" i="9"/>
  <c r="G769" i="9"/>
  <c r="F770" i="9"/>
  <c r="G770" i="9"/>
  <c r="F771" i="9"/>
  <c r="G771" i="9"/>
  <c r="F772" i="9"/>
  <c r="G772" i="9"/>
  <c r="F773" i="9"/>
  <c r="G773" i="9"/>
  <c r="F774" i="9"/>
  <c r="G774" i="9"/>
  <c r="F775" i="9"/>
  <c r="G775" i="9"/>
  <c r="F776" i="9"/>
  <c r="G776" i="9"/>
  <c r="F777" i="9"/>
  <c r="G777" i="9"/>
  <c r="F778" i="9"/>
  <c r="G778" i="9"/>
  <c r="F779" i="9"/>
  <c r="G779" i="9"/>
  <c r="F780" i="9"/>
  <c r="G780" i="9"/>
  <c r="F781" i="9"/>
  <c r="G781" i="9"/>
  <c r="F782" i="9"/>
  <c r="G782" i="9"/>
  <c r="F783" i="9"/>
  <c r="G783" i="9"/>
  <c r="F784" i="9"/>
  <c r="G784" i="9"/>
  <c r="F785" i="9"/>
  <c r="G785" i="9"/>
  <c r="F786" i="9"/>
  <c r="G786" i="9"/>
  <c r="F787" i="9"/>
  <c r="G787" i="9"/>
  <c r="F788" i="9"/>
  <c r="G788" i="9"/>
  <c r="F789" i="9"/>
  <c r="G789" i="9"/>
  <c r="F790" i="9"/>
  <c r="G790" i="9"/>
  <c r="F791" i="9"/>
  <c r="G791" i="9"/>
  <c r="F792" i="9"/>
  <c r="G792" i="9"/>
  <c r="F793" i="9"/>
  <c r="G793" i="9"/>
  <c r="F794" i="9"/>
  <c r="G794" i="9"/>
  <c r="F795" i="9"/>
  <c r="G795" i="9"/>
  <c r="F796" i="9"/>
  <c r="G796" i="9"/>
  <c r="F797" i="9"/>
  <c r="G797" i="9"/>
  <c r="F798" i="9"/>
  <c r="G798" i="9"/>
  <c r="F799" i="9"/>
  <c r="G799" i="9"/>
  <c r="F800" i="9"/>
  <c r="G800" i="9"/>
  <c r="F801" i="9"/>
  <c r="G801" i="9"/>
  <c r="F802" i="9"/>
  <c r="G802" i="9"/>
  <c r="F803" i="9"/>
  <c r="G803" i="9"/>
  <c r="F804" i="9"/>
  <c r="G804" i="9"/>
  <c r="F805" i="9"/>
  <c r="G805" i="9"/>
  <c r="F806" i="9"/>
  <c r="G806" i="9"/>
  <c r="F807" i="9"/>
  <c r="G807" i="9"/>
  <c r="F808" i="9"/>
  <c r="G808" i="9"/>
  <c r="F809" i="9"/>
  <c r="G809" i="9"/>
  <c r="F810" i="9"/>
  <c r="G810" i="9"/>
  <c r="F811" i="9"/>
  <c r="G811" i="9"/>
  <c r="F812" i="9"/>
  <c r="G812" i="9"/>
  <c r="F813" i="9"/>
  <c r="G813" i="9"/>
  <c r="F814" i="9"/>
  <c r="G814" i="9"/>
  <c r="F815" i="9"/>
  <c r="G815" i="9"/>
  <c r="F816" i="9"/>
  <c r="G816" i="9"/>
  <c r="F817" i="9"/>
  <c r="G817" i="9"/>
  <c r="F818" i="9"/>
  <c r="G818" i="9"/>
  <c r="F819" i="9"/>
  <c r="G819" i="9"/>
  <c r="F820" i="9"/>
  <c r="G820" i="9"/>
  <c r="F821" i="9"/>
  <c r="G821" i="9"/>
  <c r="F822" i="9"/>
  <c r="G822" i="9"/>
  <c r="F823" i="9"/>
  <c r="G823" i="9"/>
  <c r="F824" i="9"/>
  <c r="G824" i="9"/>
  <c r="F825" i="9"/>
  <c r="G825" i="9"/>
  <c r="F826" i="9"/>
  <c r="G826" i="9"/>
  <c r="F827" i="9"/>
  <c r="G827" i="9"/>
  <c r="F828" i="9"/>
  <c r="G828" i="9"/>
  <c r="F829" i="9"/>
  <c r="G829" i="9"/>
  <c r="F830" i="9"/>
  <c r="G830" i="9"/>
  <c r="F831" i="9"/>
  <c r="G831" i="9"/>
  <c r="F832" i="9"/>
  <c r="G832" i="9"/>
  <c r="F833" i="9"/>
  <c r="G833" i="9"/>
  <c r="F834" i="9"/>
  <c r="G834" i="9"/>
  <c r="F835" i="9"/>
  <c r="G835" i="9"/>
  <c r="F836" i="9"/>
  <c r="G836" i="9"/>
  <c r="F837" i="9"/>
  <c r="G837" i="9"/>
  <c r="F838" i="9"/>
  <c r="G838" i="9"/>
  <c r="F839" i="9"/>
  <c r="G839" i="9"/>
  <c r="F840" i="9"/>
  <c r="G840" i="9"/>
  <c r="F841" i="9"/>
  <c r="G841" i="9"/>
  <c r="F842" i="9"/>
  <c r="G842" i="9"/>
  <c r="F843" i="9"/>
  <c r="G843" i="9"/>
  <c r="F844" i="9"/>
  <c r="G844" i="9"/>
  <c r="F845" i="9"/>
  <c r="G845" i="9"/>
  <c r="F846" i="9"/>
  <c r="G846" i="9"/>
  <c r="F847" i="9"/>
  <c r="G847" i="9"/>
  <c r="F848" i="9"/>
  <c r="G848" i="9"/>
  <c r="F849" i="9"/>
  <c r="G849" i="9"/>
  <c r="F850" i="9"/>
  <c r="G850" i="9"/>
  <c r="F851" i="9"/>
  <c r="G851" i="9"/>
  <c r="F852" i="9"/>
  <c r="G852" i="9"/>
  <c r="F853" i="9"/>
  <c r="G853" i="9"/>
  <c r="F854" i="9"/>
  <c r="G854" i="9"/>
  <c r="F855" i="9"/>
  <c r="G855" i="9"/>
  <c r="F856" i="9"/>
  <c r="G856" i="9"/>
  <c r="F857" i="9"/>
  <c r="G857" i="9"/>
  <c r="F858" i="9"/>
  <c r="G858" i="9"/>
  <c r="F859" i="9"/>
  <c r="G859" i="9"/>
  <c r="F860" i="9"/>
  <c r="G860" i="9"/>
  <c r="F861" i="9"/>
  <c r="G861" i="9"/>
  <c r="F862" i="9"/>
  <c r="G862" i="9"/>
  <c r="F863" i="9"/>
  <c r="G863" i="9"/>
  <c r="F864" i="9"/>
  <c r="G864" i="9"/>
  <c r="F865" i="9"/>
  <c r="G865" i="9"/>
  <c r="F866" i="9"/>
  <c r="G866" i="9"/>
  <c r="F867" i="9"/>
  <c r="G867" i="9"/>
  <c r="F868" i="9"/>
  <c r="G868" i="9"/>
  <c r="F869" i="9"/>
  <c r="G869" i="9"/>
  <c r="F870" i="9"/>
  <c r="G870" i="9"/>
  <c r="F871" i="9"/>
  <c r="G871" i="9"/>
  <c r="F872" i="9"/>
  <c r="G872" i="9"/>
  <c r="F873" i="9"/>
  <c r="G873" i="9"/>
  <c r="F874" i="9"/>
  <c r="G874" i="9"/>
  <c r="F875" i="9"/>
  <c r="G875" i="9"/>
  <c r="F876" i="9"/>
  <c r="G876" i="9"/>
  <c r="F877" i="9"/>
  <c r="G877" i="9"/>
  <c r="F878" i="9"/>
  <c r="G878" i="9"/>
  <c r="F879" i="9"/>
  <c r="G879" i="9"/>
  <c r="F880" i="9"/>
  <c r="G880" i="9"/>
  <c r="F881" i="9"/>
  <c r="G881" i="9"/>
  <c r="F882" i="9"/>
  <c r="G882" i="9"/>
  <c r="F883" i="9"/>
  <c r="G883" i="9"/>
  <c r="F884" i="9"/>
  <c r="G884" i="9"/>
  <c r="F885" i="9"/>
  <c r="G885" i="9"/>
  <c r="F886" i="9"/>
  <c r="G886" i="9"/>
  <c r="F887" i="9"/>
  <c r="G887" i="9"/>
  <c r="F888" i="9"/>
  <c r="G888" i="9"/>
  <c r="F889" i="9"/>
  <c r="G889" i="9"/>
  <c r="F890" i="9"/>
  <c r="G890" i="9"/>
  <c r="F891" i="9"/>
  <c r="G891" i="9"/>
  <c r="F892" i="9"/>
  <c r="G892" i="9"/>
  <c r="F893" i="9"/>
  <c r="G893" i="9"/>
  <c r="F894" i="9"/>
  <c r="G894" i="9"/>
  <c r="F895" i="9"/>
  <c r="G895" i="9"/>
  <c r="F896" i="9"/>
  <c r="G896" i="9"/>
  <c r="F897" i="9"/>
  <c r="G897" i="9"/>
  <c r="F898" i="9"/>
  <c r="G898" i="9"/>
  <c r="F899" i="9"/>
  <c r="G899" i="9"/>
  <c r="F900" i="9"/>
  <c r="G900" i="9"/>
  <c r="F901" i="9"/>
  <c r="G901" i="9"/>
  <c r="F902" i="9"/>
  <c r="G902" i="9"/>
  <c r="F903" i="9"/>
  <c r="G903" i="9"/>
  <c r="F904" i="9"/>
  <c r="G904" i="9"/>
  <c r="F905" i="9"/>
  <c r="G905" i="9"/>
  <c r="F906" i="9"/>
  <c r="G906" i="9"/>
  <c r="F907" i="9"/>
  <c r="G907" i="9"/>
  <c r="F908" i="9"/>
  <c r="G908" i="9"/>
  <c r="F909" i="9"/>
  <c r="G909" i="9"/>
  <c r="F910" i="9"/>
  <c r="G910" i="9"/>
  <c r="F911" i="9"/>
  <c r="G911" i="9"/>
  <c r="F912" i="9"/>
  <c r="G912" i="9"/>
  <c r="F913" i="9"/>
  <c r="G913" i="9"/>
  <c r="F914" i="9"/>
  <c r="G914" i="9"/>
  <c r="F915" i="9"/>
  <c r="G915" i="9"/>
  <c r="F916" i="9"/>
  <c r="G916" i="9"/>
  <c r="F917" i="9"/>
  <c r="G917" i="9"/>
  <c r="F918" i="9"/>
  <c r="G918" i="9"/>
  <c r="F919" i="9"/>
  <c r="G919" i="9"/>
  <c r="F920" i="9"/>
  <c r="G920" i="9"/>
  <c r="F921" i="9"/>
  <c r="G921" i="9"/>
  <c r="F922" i="9"/>
  <c r="G922" i="9"/>
  <c r="F923" i="9"/>
  <c r="G923" i="9"/>
  <c r="F924" i="9"/>
  <c r="G924" i="9"/>
  <c r="F925" i="9"/>
  <c r="G925" i="9"/>
  <c r="F926" i="9"/>
  <c r="G926" i="9"/>
  <c r="F927" i="9"/>
  <c r="G927" i="9"/>
  <c r="F928" i="9"/>
  <c r="G928" i="9"/>
  <c r="F929" i="9"/>
  <c r="G929" i="9"/>
  <c r="F930" i="9"/>
  <c r="G930" i="9"/>
  <c r="F931" i="9"/>
  <c r="G931" i="9"/>
  <c r="F932" i="9"/>
  <c r="G932" i="9"/>
  <c r="F933" i="9"/>
  <c r="G933" i="9"/>
  <c r="F934" i="9"/>
  <c r="G934" i="9"/>
  <c r="F935" i="9"/>
  <c r="G935" i="9"/>
  <c r="F936" i="9"/>
  <c r="G936" i="9"/>
  <c r="F937" i="9"/>
  <c r="G937" i="9"/>
  <c r="F938" i="9"/>
  <c r="G938" i="9"/>
  <c r="F939" i="9"/>
  <c r="G939" i="9"/>
  <c r="F940" i="9"/>
  <c r="G940" i="9"/>
  <c r="F941" i="9"/>
  <c r="G941" i="9"/>
  <c r="F942" i="9"/>
  <c r="G942" i="9"/>
  <c r="F943" i="9"/>
  <c r="G943" i="9"/>
  <c r="F944" i="9"/>
  <c r="G944" i="9"/>
  <c r="F945" i="9"/>
  <c r="G945" i="9"/>
  <c r="F946" i="9"/>
  <c r="G946" i="9"/>
  <c r="F947" i="9"/>
  <c r="G947" i="9"/>
  <c r="F948" i="9"/>
  <c r="G948" i="9"/>
  <c r="F949" i="9"/>
  <c r="G949" i="9"/>
  <c r="F950" i="9"/>
  <c r="G950" i="9"/>
  <c r="F951" i="9"/>
  <c r="G951" i="9"/>
  <c r="F952" i="9"/>
  <c r="G952" i="9"/>
  <c r="F953" i="9"/>
  <c r="G953" i="9"/>
  <c r="F954" i="9"/>
  <c r="G954" i="9"/>
  <c r="F955" i="9"/>
  <c r="G955" i="9"/>
  <c r="F956" i="9"/>
  <c r="G956" i="9"/>
  <c r="F957" i="9"/>
  <c r="G957" i="9"/>
  <c r="F958" i="9"/>
  <c r="G958" i="9"/>
  <c r="F959" i="9"/>
  <c r="G959" i="9"/>
  <c r="F960" i="9"/>
  <c r="G960" i="9"/>
  <c r="F961" i="9"/>
  <c r="G961" i="9"/>
  <c r="F962" i="9"/>
  <c r="G962" i="9"/>
  <c r="F963" i="9"/>
  <c r="G963" i="9"/>
  <c r="F964" i="9"/>
  <c r="G964" i="9"/>
  <c r="G2" i="9"/>
  <c r="G4" i="10" s="1"/>
  <c r="F2" i="9"/>
  <c r="W30" i="1" l="1"/>
  <c r="W29" i="1"/>
  <c r="W28" i="1"/>
  <c r="W20" i="1"/>
  <c r="W19" i="1"/>
  <c r="W18" i="1"/>
  <c r="W9" i="1"/>
  <c r="W8" i="1"/>
  <c r="W10" i="1" l="1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2" i="5"/>
  <c r="I3" i="7" l="1"/>
  <c r="D218" i="5" s="1"/>
  <c r="I4" i="7"/>
  <c r="D56" i="5" s="1"/>
  <c r="I5" i="7"/>
  <c r="D454" i="5" s="1"/>
  <c r="I6" i="7"/>
  <c r="D43" i="5" s="1"/>
  <c r="I7" i="7"/>
  <c r="D407" i="5" s="1"/>
  <c r="I8" i="7"/>
  <c r="D470" i="5" s="1"/>
  <c r="I9" i="7"/>
  <c r="D143" i="5" s="1"/>
  <c r="I10" i="7"/>
  <c r="D239" i="5" s="1"/>
  <c r="I11" i="7"/>
  <c r="D315" i="5" s="1"/>
  <c r="I12" i="7"/>
  <c r="D562" i="5" s="1"/>
  <c r="I13" i="7"/>
  <c r="D496" i="5" s="1"/>
  <c r="I14" i="7"/>
  <c r="D576" i="5" s="1"/>
  <c r="I15" i="7"/>
  <c r="D115" i="5" s="1"/>
  <c r="I16" i="7"/>
  <c r="D6" i="5" s="1"/>
  <c r="I17" i="7"/>
  <c r="D669" i="5" s="1"/>
  <c r="I18" i="7"/>
  <c r="D77" i="5" s="1"/>
  <c r="I19" i="7"/>
  <c r="D295" i="5" s="1"/>
  <c r="I20" i="7"/>
  <c r="D247" i="5" s="1"/>
  <c r="I21" i="7"/>
  <c r="D269" i="5" s="1"/>
  <c r="I22" i="7"/>
  <c r="D291" i="5" s="1"/>
  <c r="I23" i="7"/>
  <c r="D779" i="5" s="1"/>
  <c r="I24" i="7"/>
  <c r="D400" i="5" s="1"/>
  <c r="I25" i="7"/>
  <c r="D521" i="5" s="1"/>
  <c r="I26" i="7"/>
  <c r="D419" i="5" s="1"/>
  <c r="I27" i="7"/>
  <c r="D721" i="5" s="1"/>
  <c r="I28" i="7"/>
  <c r="D328" i="5" s="1"/>
  <c r="I29" i="7"/>
  <c r="D500" i="5" s="1"/>
  <c r="I30" i="7"/>
  <c r="D155" i="5" s="1"/>
  <c r="I31" i="7"/>
  <c r="D216" i="5" s="1"/>
  <c r="I32" i="7"/>
  <c r="D186" i="5" s="1"/>
  <c r="I33" i="7"/>
  <c r="D71" i="5" s="1"/>
  <c r="I34" i="7"/>
  <c r="D718" i="5" s="1"/>
  <c r="I35" i="7"/>
  <c r="D30" i="5" s="1"/>
  <c r="I36" i="7"/>
  <c r="D671" i="5" s="1"/>
  <c r="I37" i="7"/>
  <c r="D349" i="5" s="1"/>
  <c r="I38" i="7"/>
  <c r="D229" i="5" s="1"/>
  <c r="I39" i="7"/>
  <c r="D698" i="5" s="1"/>
  <c r="I40" i="7"/>
  <c r="D106" i="5" s="1"/>
  <c r="I41" i="7"/>
  <c r="D447" i="5" s="1"/>
  <c r="I42" i="7"/>
  <c r="D254" i="5" s="1"/>
  <c r="I43" i="7"/>
  <c r="D108" i="5" s="1"/>
  <c r="I44" i="7"/>
  <c r="D75" i="5" s="1"/>
  <c r="I45" i="7"/>
  <c r="D331" i="5" s="1"/>
  <c r="I46" i="7"/>
  <c r="D128" i="5" s="1"/>
  <c r="I47" i="7"/>
  <c r="D299" i="5" s="1"/>
  <c r="I48" i="7"/>
  <c r="D157" i="5" s="1"/>
  <c r="I49" i="7"/>
  <c r="D534" i="5" s="1"/>
  <c r="I50" i="7"/>
  <c r="D54" i="5" s="1"/>
  <c r="I51" i="7"/>
  <c r="D16" i="5" s="1"/>
  <c r="I52" i="7"/>
  <c r="D78" i="5" s="1"/>
  <c r="I53" i="7"/>
  <c r="D20" i="5" s="1"/>
  <c r="I54" i="7"/>
  <c r="D490" i="5" s="1"/>
  <c r="I55" i="7"/>
  <c r="D144" i="5" s="1"/>
  <c r="I56" i="7"/>
  <c r="D194" i="5" s="1"/>
  <c r="I57" i="7"/>
  <c r="D640" i="5" s="1"/>
  <c r="I58" i="7"/>
  <c r="D364" i="5" s="1"/>
  <c r="I59" i="7"/>
  <c r="D260" i="5" s="1"/>
  <c r="I60" i="7"/>
  <c r="D336" i="5" s="1"/>
  <c r="I61" i="7"/>
  <c r="D512" i="5" s="1"/>
  <c r="I62" i="7"/>
  <c r="D68" i="5" s="1"/>
  <c r="I63" i="7"/>
  <c r="D528" i="5" s="1"/>
  <c r="I64" i="7"/>
  <c r="D105" i="5" s="1"/>
  <c r="I65" i="7"/>
  <c r="D323" i="5" s="1"/>
  <c r="I66" i="7"/>
  <c r="D129" i="5" s="1"/>
  <c r="I67" i="7"/>
  <c r="D480" i="5" s="1"/>
  <c r="I68" i="7"/>
  <c r="D376" i="5" s="1"/>
  <c r="I69" i="7"/>
  <c r="D51" i="5" s="1"/>
  <c r="I70" i="7"/>
  <c r="D403" i="5" s="1"/>
  <c r="I71" i="7"/>
  <c r="D297" i="5" s="1"/>
  <c r="I72" i="7"/>
  <c r="D289" i="5" s="1"/>
  <c r="I73" i="7"/>
  <c r="D103" i="5" s="1"/>
  <c r="I74" i="7"/>
  <c r="D548" i="5" s="1"/>
  <c r="I75" i="7"/>
  <c r="D818" i="5" s="1"/>
  <c r="I76" i="7"/>
  <c r="D725" i="5" s="1"/>
  <c r="I77" i="7"/>
  <c r="D314" i="5" s="1"/>
  <c r="I78" i="7"/>
  <c r="D235" i="5" s="1"/>
  <c r="I79" i="7"/>
  <c r="D526" i="5" s="1"/>
  <c r="I80" i="7"/>
  <c r="D152" i="5" s="1"/>
  <c r="I81" i="7"/>
  <c r="D558" i="5" s="1"/>
  <c r="I82" i="7"/>
  <c r="D606" i="5" s="1"/>
  <c r="I83" i="7"/>
  <c r="D195" i="5" s="1"/>
  <c r="I84" i="7"/>
  <c r="D153" i="5" s="1"/>
  <c r="I85" i="7"/>
  <c r="D183" i="5" s="1"/>
  <c r="I86" i="7"/>
  <c r="D333" i="5" s="1"/>
  <c r="I87" i="7"/>
  <c r="D448" i="5" s="1"/>
  <c r="I88" i="7"/>
  <c r="D393" i="5" s="1"/>
  <c r="I89" i="7"/>
  <c r="D460" i="5" s="1"/>
  <c r="I90" i="7"/>
  <c r="D32" i="5" s="1"/>
  <c r="I91" i="7"/>
  <c r="D11" i="5" s="1"/>
  <c r="I92" i="7"/>
  <c r="D578" i="5" s="1"/>
  <c r="I93" i="7"/>
  <c r="D780" i="5" s="1"/>
  <c r="I94" i="7"/>
  <c r="D301" i="5" s="1"/>
  <c r="I95" i="7"/>
  <c r="D564" i="5" s="1"/>
  <c r="I96" i="7"/>
  <c r="D585" i="5" s="1"/>
  <c r="I97" i="7"/>
  <c r="D574" i="5" s="1"/>
  <c r="I98" i="7"/>
  <c r="D70" i="5" s="1"/>
  <c r="I99" i="7"/>
  <c r="D214" i="5" s="1"/>
  <c r="I100" i="7"/>
  <c r="D414" i="5" s="1"/>
  <c r="I101" i="7"/>
  <c r="D147" i="5" s="1"/>
  <c r="I102" i="7"/>
  <c r="D375" i="5" s="1"/>
  <c r="I103" i="7"/>
  <c r="D607" i="5" s="1"/>
  <c r="I104" i="7"/>
  <c r="D320" i="5" s="1"/>
  <c r="I105" i="7"/>
  <c r="D619" i="5" s="1"/>
  <c r="I106" i="7"/>
  <c r="D814" i="5" s="1"/>
  <c r="I107" i="7"/>
  <c r="D566" i="5" s="1"/>
  <c r="I108" i="7"/>
  <c r="D559" i="5" s="1"/>
  <c r="I109" i="7"/>
  <c r="D657" i="5" s="1"/>
  <c r="I110" i="7"/>
  <c r="D85" i="5" s="1"/>
  <c r="I111" i="7"/>
  <c r="D475" i="5" s="1"/>
  <c r="I112" i="7"/>
  <c r="D788" i="5" s="1"/>
  <c r="I113" i="7"/>
  <c r="D714" i="5" s="1"/>
  <c r="I114" i="7"/>
  <c r="D755" i="5" s="1"/>
  <c r="I115" i="7"/>
  <c r="D655" i="5" s="1"/>
  <c r="I116" i="7"/>
  <c r="D859" i="5" s="1"/>
  <c r="I117" i="7"/>
  <c r="D778" i="5" s="1"/>
  <c r="I118" i="7"/>
  <c r="D760" i="5" s="1"/>
  <c r="I119" i="7"/>
  <c r="D509" i="5" s="1"/>
  <c r="I120" i="7"/>
  <c r="D711" i="5" s="1"/>
  <c r="I121" i="7"/>
  <c r="D614" i="5" s="1"/>
  <c r="I122" i="7"/>
  <c r="D659" i="5" s="1"/>
  <c r="I123" i="7"/>
  <c r="D541" i="5" s="1"/>
  <c r="I124" i="7"/>
  <c r="D226" i="5" s="1"/>
  <c r="I125" i="7"/>
  <c r="D389" i="5" s="1"/>
  <c r="I126" i="7"/>
  <c r="D294" i="5" s="1"/>
  <c r="I127" i="7"/>
  <c r="D848" i="5" s="1"/>
  <c r="I128" i="7"/>
  <c r="D524" i="5" s="1"/>
  <c r="I129" i="7"/>
  <c r="D695" i="5" s="1"/>
  <c r="I130" i="7"/>
  <c r="D746" i="5" s="1"/>
  <c r="I131" i="7"/>
  <c r="D641" i="5" s="1"/>
  <c r="I132" i="7"/>
  <c r="D853" i="5" s="1"/>
  <c r="I133" i="7"/>
  <c r="D662" i="5" s="1"/>
  <c r="I134" i="7"/>
  <c r="D804" i="5" s="1"/>
  <c r="I135" i="7"/>
  <c r="D828" i="5" s="1"/>
  <c r="I136" i="7"/>
  <c r="D915" i="5" s="1"/>
  <c r="I137" i="7"/>
  <c r="D781" i="5" s="1"/>
  <c r="I138" i="7"/>
  <c r="D812" i="5" s="1"/>
  <c r="I139" i="7"/>
  <c r="D877" i="5" s="1"/>
  <c r="I140" i="7"/>
  <c r="D799" i="5" s="1"/>
  <c r="I141" i="7"/>
  <c r="D550" i="5" s="1"/>
  <c r="I142" i="7"/>
  <c r="D951" i="5" s="1"/>
  <c r="I143" i="7"/>
  <c r="D621" i="5" s="1"/>
  <c r="I144" i="7"/>
  <c r="D948" i="5" s="1"/>
  <c r="I145" i="7"/>
  <c r="D844" i="5" s="1"/>
  <c r="I146" i="7"/>
  <c r="D857" i="5" s="1"/>
  <c r="I147" i="7"/>
  <c r="D887" i="5" s="1"/>
  <c r="I148" i="7"/>
  <c r="D628" i="5" s="1"/>
  <c r="I149" i="7"/>
  <c r="D855" i="5" s="1"/>
  <c r="I150" i="7"/>
  <c r="D851" i="5" s="1"/>
  <c r="I151" i="7"/>
  <c r="D879" i="5" s="1"/>
  <c r="I152" i="7"/>
  <c r="D875" i="5" s="1"/>
  <c r="I153" i="7"/>
  <c r="D884" i="5" s="1"/>
  <c r="I154" i="7"/>
  <c r="D801" i="5" s="1"/>
  <c r="I155" i="7"/>
  <c r="D919" i="5" s="1"/>
  <c r="I156" i="7"/>
  <c r="D890" i="5" s="1"/>
  <c r="I157" i="7"/>
  <c r="D942" i="5" s="1"/>
  <c r="I158" i="7"/>
  <c r="D921" i="5" s="1"/>
  <c r="I159" i="7"/>
  <c r="D917" i="5" s="1"/>
  <c r="I160" i="7"/>
  <c r="D945" i="5" s="1"/>
  <c r="I161" i="7"/>
  <c r="D48" i="5" s="1"/>
  <c r="I162" i="7"/>
  <c r="D487" i="5" s="1"/>
  <c r="I163" i="7"/>
  <c r="D503" i="5" s="1"/>
  <c r="I164" i="7"/>
  <c r="D72" i="5" s="1"/>
  <c r="I165" i="7"/>
  <c r="D83" i="5" s="1"/>
  <c r="I166" i="7"/>
  <c r="D275" i="5" s="1"/>
  <c r="I167" i="7"/>
  <c r="D159" i="5" s="1"/>
  <c r="I168" i="7"/>
  <c r="D246" i="5" s="1"/>
  <c r="I169" i="7"/>
  <c r="D629" i="5" s="1"/>
  <c r="I170" i="7"/>
  <c r="D391" i="5" s="1"/>
  <c r="I171" i="7"/>
  <c r="D283" i="5" s="1"/>
  <c r="I172" i="7"/>
  <c r="D738" i="5" s="1"/>
  <c r="I173" i="7"/>
  <c r="D139" i="5" s="1"/>
  <c r="I174" i="7"/>
  <c r="D345" i="5" s="1"/>
  <c r="I175" i="7"/>
  <c r="D203" i="5" s="1"/>
  <c r="I176" i="7"/>
  <c r="D82" i="5" s="1"/>
  <c r="I177" i="7"/>
  <c r="D53" i="5" s="1"/>
  <c r="I178" i="7"/>
  <c r="D444" i="5" s="1"/>
  <c r="I179" i="7"/>
  <c r="D26" i="5" s="1"/>
  <c r="I180" i="7"/>
  <c r="D357" i="5" s="1"/>
  <c r="I181" i="7"/>
  <c r="D212" i="5" s="1"/>
  <c r="I182" i="7"/>
  <c r="D241" i="5" s="1"/>
  <c r="I183" i="7"/>
  <c r="D556" i="5" s="1"/>
  <c r="I184" i="7"/>
  <c r="D346" i="5" s="1"/>
  <c r="I185" i="7"/>
  <c r="D224" i="5" s="1"/>
  <c r="I186" i="7"/>
  <c r="D44" i="5" s="1"/>
  <c r="I187" i="7"/>
  <c r="D169" i="5" s="1"/>
  <c r="I188" i="7"/>
  <c r="D474" i="5" s="1"/>
  <c r="I189" i="7"/>
  <c r="D546" i="5" s="1"/>
  <c r="I190" i="7"/>
  <c r="D221" i="5" s="1"/>
  <c r="I191" i="7"/>
  <c r="D421" i="5" s="1"/>
  <c r="I192" i="7"/>
  <c r="D278" i="5" s="1"/>
  <c r="I193" i="7"/>
  <c r="D117" i="5" s="1"/>
  <c r="I194" i="7"/>
  <c r="D651" i="5" s="1"/>
  <c r="I195" i="7"/>
  <c r="D624" i="5" s="1"/>
  <c r="I196" i="7"/>
  <c r="D428" i="5" s="1"/>
  <c r="I197" i="7"/>
  <c r="D124" i="5" s="1"/>
  <c r="I198" i="7"/>
  <c r="D92" i="5" s="1"/>
  <c r="I199" i="7"/>
  <c r="D177" i="5" s="1"/>
  <c r="I200" i="7"/>
  <c r="D150" i="5" s="1"/>
  <c r="I201" i="7"/>
  <c r="D132" i="5" s="1"/>
  <c r="I202" i="7"/>
  <c r="D228" i="5" s="1"/>
  <c r="I203" i="7"/>
  <c r="D213" i="5" s="1"/>
  <c r="I204" i="7"/>
  <c r="D459" i="5" s="1"/>
  <c r="I205" i="7"/>
  <c r="D720" i="5" s="1"/>
  <c r="I206" i="7"/>
  <c r="D89" i="5" s="1"/>
  <c r="I207" i="7"/>
  <c r="D491" i="5" s="1"/>
  <c r="I208" i="7"/>
  <c r="D97" i="5" s="1"/>
  <c r="I209" i="7"/>
  <c r="D386" i="5" s="1"/>
  <c r="I210" i="7"/>
  <c r="D761" i="5" s="1"/>
  <c r="I211" i="7"/>
  <c r="D121" i="5" s="1"/>
  <c r="I212" i="7"/>
  <c r="D312" i="5" s="1"/>
  <c r="I213" i="7"/>
  <c r="D61" i="5" s="1"/>
  <c r="I214" i="7"/>
  <c r="D270" i="5" s="1"/>
  <c r="I215" i="7"/>
  <c r="D517" i="5" s="1"/>
  <c r="I216" i="7"/>
  <c r="D504" i="5" s="1"/>
  <c r="I217" i="7"/>
  <c r="D190" i="5" s="1"/>
  <c r="I218" i="7"/>
  <c r="D560" i="5" s="1"/>
  <c r="I219" i="7"/>
  <c r="D529" i="5" s="1"/>
  <c r="I220" i="7"/>
  <c r="D429" i="5" s="1"/>
  <c r="I221" i="7"/>
  <c r="D240" i="5" s="1"/>
  <c r="I222" i="7"/>
  <c r="D361" i="5" s="1"/>
  <c r="I223" i="7"/>
  <c r="D111" i="5" s="1"/>
  <c r="I224" i="7"/>
  <c r="D303" i="5" s="1"/>
  <c r="I225" i="7"/>
  <c r="D567" i="5" s="1"/>
  <c r="I226" i="7"/>
  <c r="D282" i="5" s="1"/>
  <c r="I227" i="7"/>
  <c r="D542" i="5" s="1"/>
  <c r="I228" i="7"/>
  <c r="D110" i="5" s="1"/>
  <c r="I229" i="7"/>
  <c r="D122" i="5" s="1"/>
  <c r="I230" i="7"/>
  <c r="D90" i="5" s="1"/>
  <c r="I231" i="7"/>
  <c r="D646" i="5" s="1"/>
  <c r="I232" i="7"/>
  <c r="D238" i="5" s="1"/>
  <c r="I233" i="7"/>
  <c r="D396" i="5" s="1"/>
  <c r="I234" i="7"/>
  <c r="D368" i="5" s="1"/>
  <c r="I235" i="7"/>
  <c r="D175" i="5" s="1"/>
  <c r="I236" i="7"/>
  <c r="D535" i="5" s="1"/>
  <c r="I237" i="7"/>
  <c r="D326" i="5" s="1"/>
  <c r="I238" i="7"/>
  <c r="D502" i="5" s="1"/>
  <c r="I239" i="7"/>
  <c r="D374" i="5" s="1"/>
  <c r="I240" i="7"/>
  <c r="D563" i="5" s="1"/>
  <c r="I241" i="7"/>
  <c r="D425" i="5" s="1"/>
  <c r="I242" i="7"/>
  <c r="D497" i="5" s="1"/>
  <c r="I243" i="7"/>
  <c r="D244" i="5" s="1"/>
  <c r="I244" i="7"/>
  <c r="D327" i="5" s="1"/>
  <c r="I245" i="7"/>
  <c r="D330" i="5" s="1"/>
  <c r="I246" i="7"/>
  <c r="D201" i="5" s="1"/>
  <c r="I247" i="7"/>
  <c r="D413" i="5" s="1"/>
  <c r="I248" i="7"/>
  <c r="D531" i="5" s="1"/>
  <c r="I249" i="7"/>
  <c r="D25" i="5" s="1"/>
  <c r="I250" i="7"/>
  <c r="D196" i="5" s="1"/>
  <c r="I251" i="7"/>
  <c r="D5" i="5" s="1"/>
  <c r="I252" i="7"/>
  <c r="D716" i="5" s="1"/>
  <c r="I253" i="7"/>
  <c r="D670" i="5" s="1"/>
  <c r="I254" i="7"/>
  <c r="D461" i="5" s="1"/>
  <c r="I255" i="7"/>
  <c r="D579" i="5" s="1"/>
  <c r="I256" i="7"/>
  <c r="D424" i="5" s="1"/>
  <c r="I257" i="7"/>
  <c r="D154" i="5" s="1"/>
  <c r="I258" i="7"/>
  <c r="D530" i="5" s="1"/>
  <c r="I259" i="7"/>
  <c r="D219" i="5" s="1"/>
  <c r="I260" i="7"/>
  <c r="D639" i="5" s="1"/>
  <c r="I261" i="7"/>
  <c r="D348" i="5" s="1"/>
  <c r="I262" i="7"/>
  <c r="D211" i="5" s="1"/>
  <c r="I263" i="7"/>
  <c r="D649" i="5" s="1"/>
  <c r="I264" i="7"/>
  <c r="D380" i="5" s="1"/>
  <c r="I265" i="7"/>
  <c r="D237" i="5" s="1"/>
  <c r="I266" i="7"/>
  <c r="D329" i="5" s="1"/>
  <c r="I267" i="7"/>
  <c r="D404" i="5" s="1"/>
  <c r="I268" i="7"/>
  <c r="D632" i="5" s="1"/>
  <c r="I269" i="7"/>
  <c r="D740" i="5" s="1"/>
  <c r="I270" i="7"/>
  <c r="D800" i="5" s="1"/>
  <c r="I271" i="7"/>
  <c r="D765" i="5" s="1"/>
  <c r="I272" i="7"/>
  <c r="D4" i="5" s="1"/>
  <c r="I273" i="7"/>
  <c r="D808" i="5" s="1"/>
  <c r="I274" i="7"/>
  <c r="D709" i="5" s="1"/>
  <c r="I275" i="7"/>
  <c r="D908" i="5" s="1"/>
  <c r="I276" i="7"/>
  <c r="D547" i="5" s="1"/>
  <c r="I277" i="7"/>
  <c r="D699" i="5" s="1"/>
  <c r="I278" i="7"/>
  <c r="D688" i="5" s="1"/>
  <c r="I279" i="7"/>
  <c r="D406" i="5" s="1"/>
  <c r="I280" i="7"/>
  <c r="D611" i="5" s="1"/>
  <c r="I281" i="7"/>
  <c r="D768" i="5" s="1"/>
  <c r="I282" i="7"/>
  <c r="D457" i="5" s="1"/>
  <c r="I283" i="7"/>
  <c r="D758" i="5" s="1"/>
  <c r="I284" i="7"/>
  <c r="D776" i="5" s="1"/>
  <c r="I285" i="7"/>
  <c r="D843" i="5" s="1"/>
  <c r="I286" i="7"/>
  <c r="D510" i="5" s="1"/>
  <c r="I287" i="7"/>
  <c r="D432" i="5" s="1"/>
  <c r="I288" i="7"/>
  <c r="D680" i="5" s="1"/>
  <c r="I289" i="7"/>
  <c r="D435" i="5" s="1"/>
  <c r="I290" i="7"/>
  <c r="D845" i="5" s="1"/>
  <c r="I291" i="7"/>
  <c r="D912" i="5" s="1"/>
  <c r="I292" i="7"/>
  <c r="D817" i="5" s="1"/>
  <c r="I293" i="7"/>
  <c r="D829" i="5" s="1"/>
  <c r="I294" i="7"/>
  <c r="D728" i="5" s="1"/>
  <c r="I295" i="7"/>
  <c r="D858" i="5" s="1"/>
  <c r="I296" i="7"/>
  <c r="D846" i="5" s="1"/>
  <c r="I297" i="7"/>
  <c r="D899" i="5" s="1"/>
  <c r="I298" i="7"/>
  <c r="D748" i="5" s="1"/>
  <c r="I299" i="7"/>
  <c r="D905" i="5" s="1"/>
  <c r="I300" i="7"/>
  <c r="D873" i="5" s="1"/>
  <c r="I301" i="7"/>
  <c r="D598" i="5" s="1"/>
  <c r="I302" i="7"/>
  <c r="D617" i="5" s="1"/>
  <c r="I303" i="7"/>
  <c r="D852" i="5" s="1"/>
  <c r="I304" i="7"/>
  <c r="D823" i="5" s="1"/>
  <c r="I305" i="7"/>
  <c r="D790" i="5" s="1"/>
  <c r="I306" i="7"/>
  <c r="D959" i="5" s="1"/>
  <c r="I307" i="7"/>
  <c r="D901" i="5" s="1"/>
  <c r="I308" i="7"/>
  <c r="D849" i="5" s="1"/>
  <c r="I309" i="7"/>
  <c r="D957" i="5" s="1"/>
  <c r="I310" i="7"/>
  <c r="D609" i="5" s="1"/>
  <c r="I311" i="7"/>
  <c r="D854" i="5" s="1"/>
  <c r="I312" i="7"/>
  <c r="D953" i="5" s="1"/>
  <c r="I313" i="7"/>
  <c r="D949" i="5" s="1"/>
  <c r="I314" i="7"/>
  <c r="D856" i="5" s="1"/>
  <c r="I315" i="7"/>
  <c r="D841" i="5" s="1"/>
  <c r="I316" i="7"/>
  <c r="D955" i="5" s="1"/>
  <c r="I317" i="7"/>
  <c r="D914" i="5" s="1"/>
  <c r="I318" i="7"/>
  <c r="D963" i="5" s="1"/>
  <c r="I319" i="7"/>
  <c r="D897" i="5" s="1"/>
  <c r="I320" i="7"/>
  <c r="D895" i="5" s="1"/>
  <c r="I321" i="7"/>
  <c r="D961" i="5" s="1"/>
  <c r="I322" i="7"/>
  <c r="D910" i="5" s="1"/>
  <c r="I323" i="7"/>
  <c r="D946" i="5" s="1"/>
  <c r="I324" i="7"/>
  <c r="D24" i="5" s="1"/>
  <c r="I325" i="7"/>
  <c r="D486" i="5" s="1"/>
  <c r="I326" i="7"/>
  <c r="D7" i="5" s="1"/>
  <c r="I327" i="7"/>
  <c r="D420" i="5" s="1"/>
  <c r="I328" i="7"/>
  <c r="D158" i="5" s="1"/>
  <c r="I329" i="7"/>
  <c r="D473" i="5" s="1"/>
  <c r="I330" i="7"/>
  <c r="D156" i="5" s="1"/>
  <c r="I331" i="7"/>
  <c r="D638" i="5" s="1"/>
  <c r="I332" i="7"/>
  <c r="D67" i="5" s="1"/>
  <c r="I333" i="7"/>
  <c r="D300" i="5" s="1"/>
  <c r="I334" i="7"/>
  <c r="D268" i="5" s="1"/>
  <c r="I335" i="7"/>
  <c r="D483" i="5" s="1"/>
  <c r="I336" i="7"/>
  <c r="D322" i="5" s="1"/>
  <c r="I337" i="7"/>
  <c r="D538" i="5" s="1"/>
  <c r="I338" i="7"/>
  <c r="D136" i="5" s="1"/>
  <c r="I339" i="7"/>
  <c r="D338" i="5" s="1"/>
  <c r="I340" i="7"/>
  <c r="D3" i="5" s="1"/>
  <c r="I341" i="7"/>
  <c r="D370" i="5" s="1"/>
  <c r="I342" i="7"/>
  <c r="D485" i="5" s="1"/>
  <c r="I343" i="7"/>
  <c r="D472" i="5" s="1"/>
  <c r="I344" i="7"/>
  <c r="D416" i="5" s="1"/>
  <c r="I345" i="7"/>
  <c r="D577" i="5" s="1"/>
  <c r="I346" i="7"/>
  <c r="D168" i="5" s="1"/>
  <c r="I347" i="7"/>
  <c r="D508" i="5" s="1"/>
  <c r="I348" i="7"/>
  <c r="D66" i="5" s="1"/>
  <c r="I349" i="7"/>
  <c r="D544" i="5" s="1"/>
  <c r="I350" i="7"/>
  <c r="D591" i="5" s="1"/>
  <c r="I351" i="7"/>
  <c r="D522" i="5" s="1"/>
  <c r="I352" i="7"/>
  <c r="D79" i="5" s="1"/>
  <c r="I353" i="7"/>
  <c r="D481" i="5" s="1"/>
  <c r="I354" i="7"/>
  <c r="D402" i="5" s="1"/>
  <c r="I355" i="7"/>
  <c r="D934" i="5" s="1"/>
  <c r="I356" i="7"/>
  <c r="D35" i="5" s="1"/>
  <c r="I357" i="7"/>
  <c r="D38" i="5" s="1"/>
  <c r="I358" i="7"/>
  <c r="D96" i="5" s="1"/>
  <c r="I359" i="7"/>
  <c r="D552" i="5" s="1"/>
  <c r="I360" i="7"/>
  <c r="D33" i="5" s="1"/>
  <c r="I361" i="7"/>
  <c r="D266" i="5" s="1"/>
  <c r="I362" i="7"/>
  <c r="D417" i="5" s="1"/>
  <c r="I363" i="7"/>
  <c r="D498" i="5" s="1"/>
  <c r="I364" i="7"/>
  <c r="D335" i="5" s="1"/>
  <c r="I365" i="7"/>
  <c r="D179" i="5" s="1"/>
  <c r="I366" i="7"/>
  <c r="D12" i="5" s="1"/>
  <c r="I367" i="7"/>
  <c r="D55" i="5" s="1"/>
  <c r="I368" i="7"/>
  <c r="D362" i="5" s="1"/>
  <c r="I369" i="7"/>
  <c r="D259" i="5" s="1"/>
  <c r="I370" i="7"/>
  <c r="D753" i="5" s="1"/>
  <c r="I371" i="7"/>
  <c r="D440" i="5" s="1"/>
  <c r="I372" i="7"/>
  <c r="D262" i="5" s="1"/>
  <c r="I373" i="7"/>
  <c r="D17" i="5" s="1"/>
  <c r="I374" i="7"/>
  <c r="D74" i="5" s="1"/>
  <c r="I375" i="7"/>
  <c r="D565" i="5" s="1"/>
  <c r="I376" i="7"/>
  <c r="D232" i="5" s="1"/>
  <c r="I377" i="7"/>
  <c r="D135" i="5" s="1"/>
  <c r="I378" i="7"/>
  <c r="D163" i="5" s="1"/>
  <c r="I379" i="7"/>
  <c r="D536" i="5" s="1"/>
  <c r="I380" i="7"/>
  <c r="D59" i="5" s="1"/>
  <c r="I381" i="7"/>
  <c r="D306" i="5" s="1"/>
  <c r="I382" i="7"/>
  <c r="D620" i="5" s="1"/>
  <c r="I383" i="7"/>
  <c r="D286" i="5" s="1"/>
  <c r="I384" i="7"/>
  <c r="D537" i="5" s="1"/>
  <c r="I385" i="7"/>
  <c r="D415" i="5" s="1"/>
  <c r="I386" i="7"/>
  <c r="D366" i="5" s="1"/>
  <c r="I387" i="7"/>
  <c r="D868" i="5" s="1"/>
  <c r="I388" i="7"/>
  <c r="D494" i="5" s="1"/>
  <c r="I389" i="7"/>
  <c r="D142" i="5" s="1"/>
  <c r="I390" i="7"/>
  <c r="D257" i="5" s="1"/>
  <c r="I391" i="7"/>
  <c r="D353" i="5" s="1"/>
  <c r="I392" i="7"/>
  <c r="D589" i="5" s="1"/>
  <c r="I393" i="7"/>
  <c r="D840" i="5" s="1"/>
  <c r="I394" i="7"/>
  <c r="D599" i="5" s="1"/>
  <c r="I395" i="7"/>
  <c r="D694" i="5" s="1"/>
  <c r="I396" i="7"/>
  <c r="D622" i="5" s="1"/>
  <c r="I397" i="7"/>
  <c r="D292" i="5" s="1"/>
  <c r="I398" i="7"/>
  <c r="D249" i="5" s="1"/>
  <c r="I399" i="7"/>
  <c r="D307" i="5" s="1"/>
  <c r="I400" i="7"/>
  <c r="D863" i="5" s="1"/>
  <c r="I401" i="7"/>
  <c r="D696" i="5" s="1"/>
  <c r="I402" i="7"/>
  <c r="D595" i="5" s="1"/>
  <c r="I403" i="7"/>
  <c r="D701" i="5" s="1"/>
  <c r="I404" i="7"/>
  <c r="D317" i="5" s="1"/>
  <c r="I405" i="7"/>
  <c r="D479" i="5" s="1"/>
  <c r="I406" i="7"/>
  <c r="D450" i="5" s="1"/>
  <c r="I407" i="7"/>
  <c r="D462" i="5" s="1"/>
  <c r="I408" i="7"/>
  <c r="D243" i="5" s="1"/>
  <c r="I409" i="7"/>
  <c r="D482" i="5" s="1"/>
  <c r="I410" i="7"/>
  <c r="D388" i="5" s="1"/>
  <c r="I411" i="7"/>
  <c r="D352" i="5" s="1"/>
  <c r="I412" i="7"/>
  <c r="D205" i="5" s="1"/>
  <c r="I413" i="7"/>
  <c r="D236" i="5" s="1"/>
  <c r="I414" i="7"/>
  <c r="D197" i="5" s="1"/>
  <c r="I415" i="7"/>
  <c r="D652" i="5" s="1"/>
  <c r="I416" i="7"/>
  <c r="D102" i="5" s="1"/>
  <c r="I417" i="7"/>
  <c r="D612" i="5" s="1"/>
  <c r="I418" i="7"/>
  <c r="D86" i="5" s="1"/>
  <c r="I419" i="7"/>
  <c r="D49" i="5" s="1"/>
  <c r="I420" i="7"/>
  <c r="D445" i="5" s="1"/>
  <c r="I421" i="7"/>
  <c r="D653" i="5" s="1"/>
  <c r="I422" i="7"/>
  <c r="D582" i="5" s="1"/>
  <c r="I423" i="7"/>
  <c r="D811" i="5" s="1"/>
  <c r="I424" i="7"/>
  <c r="D633" i="5" s="1"/>
  <c r="I425" i="7"/>
  <c r="D515" i="5" s="1"/>
  <c r="I426" i="7"/>
  <c r="D134" i="5" s="1"/>
  <c r="I427" i="7"/>
  <c r="D151" i="5" s="1"/>
  <c r="I428" i="7"/>
  <c r="D373" i="5" s="1"/>
  <c r="I429" i="7"/>
  <c r="D189" i="5" s="1"/>
  <c r="I430" i="7"/>
  <c r="D387" i="5" s="1"/>
  <c r="I431" i="7"/>
  <c r="D702" i="5" s="1"/>
  <c r="I432" i="7"/>
  <c r="D821" i="5" s="1"/>
  <c r="I433" i="7"/>
  <c r="D707" i="5" s="1"/>
  <c r="I434" i="7"/>
  <c r="D719" i="5" s="1"/>
  <c r="I435" i="7"/>
  <c r="D661" i="5" s="1"/>
  <c r="I436" i="7"/>
  <c r="D772" i="5" s="1"/>
  <c r="I437" i="7"/>
  <c r="D822" i="5" s="1"/>
  <c r="I438" i="7"/>
  <c r="D337" i="5" s="1"/>
  <c r="I439" i="7"/>
  <c r="D689" i="5" s="1"/>
  <c r="I440" i="7"/>
  <c r="D861" i="5" s="1"/>
  <c r="I441" i="7"/>
  <c r="D418" i="5" s="1"/>
  <c r="I442" i="7"/>
  <c r="D220" i="5" s="1"/>
  <c r="I443" i="7"/>
  <c r="D794" i="5" s="1"/>
  <c r="I444" i="7"/>
  <c r="D819" i="5" s="1"/>
  <c r="I445" i="7"/>
  <c r="D365" i="5" s="1"/>
  <c r="I446" i="7"/>
  <c r="D886" i="5" s="1"/>
  <c r="I447" i="7"/>
  <c r="D805" i="5" s="1"/>
  <c r="I448" i="7"/>
  <c r="D465" i="5" s="1"/>
  <c r="I449" i="7"/>
  <c r="D770" i="5" s="1"/>
  <c r="I450" i="7"/>
  <c r="D705" i="5" s="1"/>
  <c r="I451" i="7"/>
  <c r="D927" i="5" s="1"/>
  <c r="I452" i="7"/>
  <c r="D865" i="5" s="1"/>
  <c r="I453" i="7"/>
  <c r="D730" i="5" s="1"/>
  <c r="I454" i="7"/>
  <c r="D867" i="5" s="1"/>
  <c r="I455" i="7"/>
  <c r="D866" i="5" s="1"/>
  <c r="I456" i="7"/>
  <c r="D774" i="5" s="1"/>
  <c r="I457" i="7"/>
  <c r="D893" i="5" s="1"/>
  <c r="I458" i="7"/>
  <c r="D739" i="5" s="1"/>
  <c r="I459" i="7"/>
  <c r="D809" i="5" s="1"/>
  <c r="I460" i="7"/>
  <c r="D803" i="5" s="1"/>
  <c r="I461" i="7"/>
  <c r="D925" i="5" s="1"/>
  <c r="I462" i="7"/>
  <c r="D883" i="5" s="1"/>
  <c r="I463" i="7"/>
  <c r="D167" i="5" s="1"/>
  <c r="I464" i="7"/>
  <c r="D784" i="5" s="1"/>
  <c r="I465" i="7"/>
  <c r="D756" i="5" s="1"/>
  <c r="I466" i="7"/>
  <c r="D825" i="5" s="1"/>
  <c r="I467" i="7"/>
  <c r="D923" i="5" s="1"/>
  <c r="I468" i="7"/>
  <c r="D891" i="5" s="1"/>
  <c r="I469" i="7"/>
  <c r="D937" i="5" s="1"/>
  <c r="I470" i="7"/>
  <c r="D842" i="5" s="1"/>
  <c r="I471" i="7"/>
  <c r="D889" i="5" s="1"/>
  <c r="I472" i="7"/>
  <c r="D455" i="5" s="1"/>
  <c r="I473" i="7"/>
  <c r="D943" i="5" s="1"/>
  <c r="I474" i="7"/>
  <c r="D807" i="5" s="1"/>
  <c r="I475" i="7"/>
  <c r="D940" i="5" s="1"/>
  <c r="I476" i="7"/>
  <c r="D302" i="5" s="1"/>
  <c r="I477" i="7"/>
  <c r="D170" i="5" s="1"/>
  <c r="I478" i="7"/>
  <c r="D187" i="5" s="1"/>
  <c r="I479" i="7"/>
  <c r="D392" i="5" s="1"/>
  <c r="I480" i="7"/>
  <c r="D47" i="5" s="1"/>
  <c r="I481" i="7"/>
  <c r="D422" i="5" s="1"/>
  <c r="I482" i="7"/>
  <c r="D133" i="5" s="1"/>
  <c r="I483" i="7"/>
  <c r="D557" i="5" s="1"/>
  <c r="I484" i="7"/>
  <c r="D184" i="5" s="1"/>
  <c r="I485" i="7"/>
  <c r="D119" i="5" s="1"/>
  <c r="I486" i="7"/>
  <c r="D371" i="5" s="1"/>
  <c r="I487" i="7"/>
  <c r="D107" i="5" s="1"/>
  <c r="I488" i="7"/>
  <c r="D343" i="5" s="1"/>
  <c r="I489" i="7"/>
  <c r="D310" i="5" s="1"/>
  <c r="I490" i="7"/>
  <c r="D493" i="5" s="1"/>
  <c r="I491" i="7"/>
  <c r="D171" i="5" s="1"/>
  <c r="I492" i="7"/>
  <c r="D325" i="5" s="1"/>
  <c r="I493" i="7"/>
  <c r="D284" i="5" s="1"/>
  <c r="I494" i="7"/>
  <c r="D263" i="5" s="1"/>
  <c r="I495" i="7"/>
  <c r="D543" i="5" s="1"/>
  <c r="I496" i="7"/>
  <c r="D569" i="5" s="1"/>
  <c r="I497" i="7"/>
  <c r="D233" i="5" s="1"/>
  <c r="I498" i="7"/>
  <c r="D123" i="5" s="1"/>
  <c r="I499" i="7"/>
  <c r="D605" i="5" s="1"/>
  <c r="I500" i="7"/>
  <c r="D573" i="5" s="1"/>
  <c r="I501" i="7"/>
  <c r="D91" i="5" s="1"/>
  <c r="I502" i="7"/>
  <c r="D520" i="5" s="1"/>
  <c r="I503" i="7"/>
  <c r="D656" i="5" s="1"/>
  <c r="I504" i="7"/>
  <c r="D401" i="5" s="1"/>
  <c r="I505" i="7"/>
  <c r="D626" i="5" s="1"/>
  <c r="I506" i="7"/>
  <c r="D783" i="5" s="1"/>
  <c r="I507" i="7"/>
  <c r="D342" i="5" s="1"/>
  <c r="I508" i="7"/>
  <c r="D313" i="5" s="1"/>
  <c r="I509" i="7"/>
  <c r="D18" i="5" s="1"/>
  <c r="I510" i="7"/>
  <c r="D390" i="5" s="1"/>
  <c r="I511" i="7"/>
  <c r="D439" i="5" s="1"/>
  <c r="I512" i="7"/>
  <c r="D193" i="5" s="1"/>
  <c r="I513" i="7"/>
  <c r="D344" i="5" s="1"/>
  <c r="I514" i="7"/>
  <c r="D63" i="5" s="1"/>
  <c r="I515" i="7"/>
  <c r="D681" i="5" s="1"/>
  <c r="I516" i="7"/>
  <c r="D204" i="5" s="1"/>
  <c r="I517" i="7"/>
  <c r="D261" i="5" s="1"/>
  <c r="I518" i="7"/>
  <c r="D532" i="5" s="1"/>
  <c r="I519" i="7"/>
  <c r="D164" i="5" s="1"/>
  <c r="I520" i="7"/>
  <c r="D116" i="5" s="1"/>
  <c r="I521" i="7"/>
  <c r="D408" i="5" s="1"/>
  <c r="I522" i="7"/>
  <c r="D206" i="5" s="1"/>
  <c r="I523" i="7"/>
  <c r="D84" i="5" s="1"/>
  <c r="I524" i="7"/>
  <c r="D274" i="5" s="1"/>
  <c r="I525" i="7"/>
  <c r="D264" i="5" s="1"/>
  <c r="I526" i="7"/>
  <c r="D431" i="5" s="1"/>
  <c r="I527" i="7"/>
  <c r="D311" i="5" s="1"/>
  <c r="I528" i="7"/>
  <c r="D276" i="5" s="1"/>
  <c r="I529" i="7"/>
  <c r="D478" i="5" s="1"/>
  <c r="I530" i="7"/>
  <c r="D145" i="5" s="1"/>
  <c r="I531" i="7"/>
  <c r="D580" i="5" s="1"/>
  <c r="I532" i="7"/>
  <c r="D399" i="5" s="1"/>
  <c r="I533" i="7"/>
  <c r="D245" i="5" s="1"/>
  <c r="I534" i="7"/>
  <c r="D469" i="5" s="1"/>
  <c r="I535" i="7"/>
  <c r="D456" i="5" s="1"/>
  <c r="I536" i="7"/>
  <c r="D385" i="5" s="1"/>
  <c r="I537" i="7"/>
  <c r="D588" i="5" s="1"/>
  <c r="I538" i="7"/>
  <c r="D518" i="5" s="1"/>
  <c r="I539" i="7"/>
  <c r="D280" i="5" s="1"/>
  <c r="I540" i="7"/>
  <c r="D252" i="5" s="1"/>
  <c r="I541" i="7"/>
  <c r="D506" i="5" s="1"/>
  <c r="I542" i="7"/>
  <c r="D149" i="5" s="1"/>
  <c r="I543" i="7"/>
  <c r="D545" i="5" s="1"/>
  <c r="I544" i="7"/>
  <c r="D507" i="5" s="1"/>
  <c r="I545" i="7"/>
  <c r="D616" i="5" s="1"/>
  <c r="I546" i="7"/>
  <c r="D584" i="5" s="1"/>
  <c r="I547" i="7"/>
  <c r="D466" i="5" s="1"/>
  <c r="I548" i="7"/>
  <c r="D637" i="5" s="1"/>
  <c r="I549" i="7"/>
  <c r="D265" i="5" s="1"/>
  <c r="I550" i="7"/>
  <c r="D281" i="5" s="1"/>
  <c r="I551" i="7"/>
  <c r="D430" i="5" s="1"/>
  <c r="I552" i="7"/>
  <c r="D570" i="5" s="1"/>
  <c r="I553" i="7"/>
  <c r="D754" i="5" s="1"/>
  <c r="I554" i="7"/>
  <c r="D797" i="5" s="1"/>
  <c r="I555" i="7"/>
  <c r="D222" i="5" s="1"/>
  <c r="I556" i="7"/>
  <c r="D690" i="5" s="1"/>
  <c r="I557" i="7"/>
  <c r="D826" i="5" s="1"/>
  <c r="I558" i="7"/>
  <c r="D663" i="5" s="1"/>
  <c r="I559" i="7"/>
  <c r="D675" i="5" s="1"/>
  <c r="I560" i="7"/>
  <c r="D654" i="5" s="1"/>
  <c r="I561" i="7"/>
  <c r="D735" i="5" s="1"/>
  <c r="I562" i="7"/>
  <c r="D658" i="5" s="1"/>
  <c r="I563" i="7"/>
  <c r="D471" i="5" s="1"/>
  <c r="I564" i="7"/>
  <c r="D586" i="5" s="1"/>
  <c r="I565" i="7"/>
  <c r="D467" i="5" s="1"/>
  <c r="I566" i="7"/>
  <c r="D684" i="5" s="1"/>
  <c r="I567" i="7"/>
  <c r="D130" i="5" s="1"/>
  <c r="I568" i="7"/>
  <c r="D98" i="5" s="1"/>
  <c r="I569" i="7"/>
  <c r="D777" i="5" s="1"/>
  <c r="I570" i="7"/>
  <c r="D433" i="5" s="1"/>
  <c r="I571" i="7"/>
  <c r="D113" i="5" s="1"/>
  <c r="I572" i="7"/>
  <c r="D181" i="5" s="1"/>
  <c r="I573" i="7"/>
  <c r="D824" i="5" s="1"/>
  <c r="I574" i="7"/>
  <c r="D62" i="5" s="1"/>
  <c r="I575" i="7"/>
  <c r="D631" i="5" s="1"/>
  <c r="I576" i="7"/>
  <c r="D795" i="5" s="1"/>
  <c r="I577" i="7"/>
  <c r="D723" i="5" s="1"/>
  <c r="I578" i="7"/>
  <c r="D650" i="5" s="1"/>
  <c r="I579" i="7"/>
  <c r="D255" i="5" s="1"/>
  <c r="I580" i="7"/>
  <c r="D382" i="5" s="1"/>
  <c r="I581" i="7"/>
  <c r="D678" i="5" s="1"/>
  <c r="I582" i="7"/>
  <c r="D717" i="5" s="1"/>
  <c r="I583" i="7"/>
  <c r="D757" i="5" s="1"/>
  <c r="I584" i="7"/>
  <c r="D872" i="5" s="1"/>
  <c r="I585" i="7"/>
  <c r="D737" i="5" s="1"/>
  <c r="I586" i="7"/>
  <c r="D715" i="5" s="1"/>
  <c r="I587" i="7"/>
  <c r="D813" i="5" s="1"/>
  <c r="I588" i="7"/>
  <c r="D519" i="5" s="1"/>
  <c r="I589" i="7"/>
  <c r="D834" i="5" s="1"/>
  <c r="I590" i="7"/>
  <c r="D903" i="5" s="1"/>
  <c r="I591" i="7"/>
  <c r="D960" i="5" s="1"/>
  <c r="I592" i="7"/>
  <c r="D561" i="5" s="1"/>
  <c r="I593" i="7"/>
  <c r="D713" i="5" s="1"/>
  <c r="I594" i="7"/>
  <c r="D900" i="5" s="1"/>
  <c r="I595" i="7"/>
  <c r="D909" i="5" s="1"/>
  <c r="I596" i="7"/>
  <c r="D898" i="5" s="1"/>
  <c r="I597" i="7"/>
  <c r="D954" i="5" s="1"/>
  <c r="I598" i="7"/>
  <c r="D279" i="5" s="1"/>
  <c r="I599" i="7"/>
  <c r="D806" i="5" s="1"/>
  <c r="I600" i="7"/>
  <c r="D864" i="5" s="1"/>
  <c r="I601" i="7"/>
  <c r="D870" i="5" s="1"/>
  <c r="I602" i="7"/>
  <c r="D791" i="5" s="1"/>
  <c r="I603" i="7"/>
  <c r="D324" i="5" s="1"/>
  <c r="I604" i="7"/>
  <c r="D956" i="5" s="1"/>
  <c r="I605" i="7"/>
  <c r="D820" i="5" s="1"/>
  <c r="I606" i="7"/>
  <c r="D906" i="5" s="1"/>
  <c r="I607" i="7"/>
  <c r="D913" i="5" s="1"/>
  <c r="I608" i="7"/>
  <c r="D831" i="5" s="1"/>
  <c r="I609" i="7"/>
  <c r="D958" i="5" s="1"/>
  <c r="I610" i="7"/>
  <c r="D902" i="5" s="1"/>
  <c r="I611" i="7"/>
  <c r="D964" i="5" s="1"/>
  <c r="I612" i="7"/>
  <c r="D771" i="5" s="1"/>
  <c r="I613" i="7"/>
  <c r="D962" i="5" s="1"/>
  <c r="I614" i="7"/>
  <c r="D952" i="5" s="1"/>
  <c r="I615" i="7"/>
  <c r="D911" i="5" s="1"/>
  <c r="I616" i="7"/>
  <c r="D138" i="5" s="1"/>
  <c r="I617" i="7"/>
  <c r="D8" i="5" s="1"/>
  <c r="I618" i="7"/>
  <c r="D94" i="5" s="1"/>
  <c r="I619" i="7"/>
  <c r="D192" i="5" s="1"/>
  <c r="I620" i="7"/>
  <c r="D272" i="5" s="1"/>
  <c r="I621" i="7"/>
  <c r="D642" i="5" s="1"/>
  <c r="I622" i="7"/>
  <c r="D57" i="5" s="1"/>
  <c r="I623" i="7"/>
  <c r="D125" i="5" s="1"/>
  <c r="I624" i="7"/>
  <c r="D227" i="5" s="1"/>
  <c r="I625" i="7"/>
  <c r="D58" i="5" s="1"/>
  <c r="I626" i="7"/>
  <c r="D21" i="5" s="1"/>
  <c r="I627" i="7"/>
  <c r="D13" i="5" s="1"/>
  <c r="I628" i="7"/>
  <c r="D394" i="5" s="1"/>
  <c r="I629" i="7"/>
  <c r="D28" i="5" s="1"/>
  <c r="I630" i="7"/>
  <c r="D9" i="5" s="1"/>
  <c r="I631" i="7"/>
  <c r="D627" i="5" s="1"/>
  <c r="I632" i="7"/>
  <c r="D231" i="5" s="1"/>
  <c r="I633" i="7"/>
  <c r="D40" i="5" s="1"/>
  <c r="I634" i="7"/>
  <c r="D593" i="5" s="1"/>
  <c r="I635" i="7"/>
  <c r="D332" i="5" s="1"/>
  <c r="I636" i="7"/>
  <c r="D453" i="5" s="1"/>
  <c r="I637" i="7"/>
  <c r="D426" i="5" s="1"/>
  <c r="I638" i="7"/>
  <c r="D363" i="5" s="1"/>
  <c r="I639" i="7"/>
  <c r="D15" i="5" s="1"/>
  <c r="I640" i="7"/>
  <c r="D65" i="5" s="1"/>
  <c r="I641" i="7"/>
  <c r="D256" i="5" s="1"/>
  <c r="I642" i="7"/>
  <c r="D290" i="5" s="1"/>
  <c r="I643" i="7"/>
  <c r="D377" i="5" s="1"/>
  <c r="I644" i="7"/>
  <c r="D210" i="5" s="1"/>
  <c r="I645" i="7"/>
  <c r="D69" i="5" s="1"/>
  <c r="I646" i="7"/>
  <c r="D476" i="5" s="1"/>
  <c r="I647" i="7"/>
  <c r="D200" i="5" s="1"/>
  <c r="I648" i="7"/>
  <c r="D625" i="5" s="1"/>
  <c r="I649" i="7"/>
  <c r="D104" i="5" s="1"/>
  <c r="I650" i="7"/>
  <c r="D182" i="5" s="1"/>
  <c r="I651" i="7"/>
  <c r="D251" i="5" s="1"/>
  <c r="I652" i="7"/>
  <c r="D202" i="5" s="1"/>
  <c r="I653" i="7"/>
  <c r="D539" i="5" s="1"/>
  <c r="I654" i="7"/>
  <c r="D80" i="5" s="1"/>
  <c r="I655" i="7"/>
  <c r="D45" i="5" s="1"/>
  <c r="I656" i="7"/>
  <c r="D334" i="5" s="1"/>
  <c r="I657" i="7"/>
  <c r="D495" i="5" s="1"/>
  <c r="I658" i="7"/>
  <c r="D304" i="5" s="1"/>
  <c r="I659" i="7"/>
  <c r="D271" i="5" s="1"/>
  <c r="I660" i="7"/>
  <c r="D492" i="5" s="1"/>
  <c r="I661" i="7"/>
  <c r="D592" i="5" s="1"/>
  <c r="I662" i="7"/>
  <c r="D610" i="5" s="1"/>
  <c r="I663" i="7"/>
  <c r="D351" i="5" s="1"/>
  <c r="I664" i="7"/>
  <c r="D643" i="5" s="1"/>
  <c r="I665" i="7"/>
  <c r="D672" i="5" s="1"/>
  <c r="I666" i="7"/>
  <c r="D296" i="5" s="1"/>
  <c r="I667" i="7"/>
  <c r="D242" i="5" s="1"/>
  <c r="I668" i="7"/>
  <c r="D305" i="5" s="1"/>
  <c r="I669" i="7"/>
  <c r="D378" i="5" s="1"/>
  <c r="I670" i="7"/>
  <c r="D636" i="5" s="1"/>
  <c r="I671" i="7"/>
  <c r="D499" i="5" s="1"/>
  <c r="I672" i="7"/>
  <c r="D434" i="5" s="1"/>
  <c r="I673" i="7"/>
  <c r="D409" i="5" s="1"/>
  <c r="I674" i="7"/>
  <c r="D225" i="5" s="1"/>
  <c r="I675" i="7"/>
  <c r="D176" i="5" s="1"/>
  <c r="I676" i="7"/>
  <c r="D395" i="5" s="1"/>
  <c r="I677" i="7"/>
  <c r="D309" i="5" s="1"/>
  <c r="I678" i="7"/>
  <c r="D533" i="5" s="1"/>
  <c r="I679" i="7"/>
  <c r="D359" i="5" s="1"/>
  <c r="I680" i="7"/>
  <c r="D230" i="5" s="1"/>
  <c r="I681" i="7"/>
  <c r="D602" i="5" s="1"/>
  <c r="I682" i="7"/>
  <c r="D379" i="5" s="1"/>
  <c r="I683" i="7"/>
  <c r="D273" i="5" s="1"/>
  <c r="I684" i="7"/>
  <c r="D549" i="5" s="1"/>
  <c r="I685" i="7"/>
  <c r="D452" i="5" s="1"/>
  <c r="I686" i="7"/>
  <c r="D596" i="5" s="1"/>
  <c r="I687" i="7"/>
  <c r="D198" i="5" s="1"/>
  <c r="I688" i="7"/>
  <c r="D99" i="5" s="1"/>
  <c r="I689" i="7"/>
  <c r="D405" i="5" s="1"/>
  <c r="I690" i="7"/>
  <c r="D162" i="5" s="1"/>
  <c r="I691" i="7"/>
  <c r="D215" i="5" s="1"/>
  <c r="I692" i="7"/>
  <c r="D726" i="5" s="1"/>
  <c r="I693" i="7"/>
  <c r="D248" i="5" s="1"/>
  <c r="I694" i="7"/>
  <c r="D350" i="5" s="1"/>
  <c r="I695" i="7"/>
  <c r="D477" i="5" s="1"/>
  <c r="I696" i="7"/>
  <c r="D706" i="5" s="1"/>
  <c r="I697" i="7"/>
  <c r="D293" i="5" s="1"/>
  <c r="I698" i="7"/>
  <c r="D397" i="5" s="1"/>
  <c r="I699" i="7"/>
  <c r="D583" i="5" s="1"/>
  <c r="I700" i="7"/>
  <c r="D217" i="5" s="1"/>
  <c r="I701" i="7"/>
  <c r="D511" i="5" s="1"/>
  <c r="I702" i="7"/>
  <c r="D553" i="5" s="1"/>
  <c r="I703" i="7"/>
  <c r="D734" i="5" s="1"/>
  <c r="I704" i="7"/>
  <c r="D674" i="5" s="1"/>
  <c r="I705" i="7"/>
  <c r="D648" i="5" s="1"/>
  <c r="I706" i="7"/>
  <c r="D571" i="5" s="1"/>
  <c r="I707" i="7"/>
  <c r="D451" i="5" s="1"/>
  <c r="I708" i="7"/>
  <c r="D742" i="5" s="1"/>
  <c r="I709" i="7"/>
  <c r="D446" i="5" s="1"/>
  <c r="I710" i="7"/>
  <c r="D660" i="5" s="1"/>
  <c r="I711" i="7"/>
  <c r="D798" i="5" s="1"/>
  <c r="I712" i="7"/>
  <c r="D114" i="5" s="1"/>
  <c r="I713" i="7"/>
  <c r="D687" i="5" s="1"/>
  <c r="I714" i="7"/>
  <c r="D838" i="5" s="1"/>
  <c r="I715" i="7"/>
  <c r="D767" i="5" s="1"/>
  <c r="I716" i="7"/>
  <c r="D441" i="5" s="1"/>
  <c r="I717" i="7"/>
  <c r="D815" i="5" s="1"/>
  <c r="I718" i="7"/>
  <c r="D673" i="5" s="1"/>
  <c r="I719" i="7"/>
  <c r="D484" i="5" s="1"/>
  <c r="I720" i="7"/>
  <c r="D127" i="5" s="1"/>
  <c r="I721" i="7"/>
  <c r="D398" i="5" s="1"/>
  <c r="I722" i="7"/>
  <c r="D668" i="5" s="1"/>
  <c r="I723" i="7"/>
  <c r="D645" i="5" s="1"/>
  <c r="I724" i="7"/>
  <c r="D340" i="5" s="1"/>
  <c r="I725" i="7"/>
  <c r="D881" i="5" s="1"/>
  <c r="I726" i="7"/>
  <c r="D775" i="5" s="1"/>
  <c r="I727" i="7"/>
  <c r="D744" i="5" s="1"/>
  <c r="I728" i="7"/>
  <c r="D703" i="5" s="1"/>
  <c r="I729" i="7"/>
  <c r="D686" i="5" s="1"/>
  <c r="I730" i="7"/>
  <c r="D64" i="5" s="1"/>
  <c r="I731" i="7"/>
  <c r="D76" i="5" s="1"/>
  <c r="I732" i="7"/>
  <c r="D731" i="5" s="1"/>
  <c r="I733" i="7"/>
  <c r="D693" i="5" s="1"/>
  <c r="I734" i="7"/>
  <c r="D796" i="5" s="1"/>
  <c r="I735" i="7"/>
  <c r="D816" i="5" s="1"/>
  <c r="I736" i="7"/>
  <c r="D603" i="5" s="1"/>
  <c r="I737" i="7"/>
  <c r="D700" i="5" s="1"/>
  <c r="I738" i="7"/>
  <c r="D904" i="5" s="1"/>
  <c r="I739" i="7"/>
  <c r="D604" i="5" s="1"/>
  <c r="I740" i="7"/>
  <c r="D888" i="5" s="1"/>
  <c r="I741" i="7"/>
  <c r="D172" i="5" s="1"/>
  <c r="I742" i="7"/>
  <c r="D862" i="5" s="1"/>
  <c r="I743" i="7"/>
  <c r="D782" i="5" s="1"/>
  <c r="I744" i="7"/>
  <c r="D729" i="5" s="1"/>
  <c r="I745" i="7"/>
  <c r="D355" i="5" s="1"/>
  <c r="I746" i="7"/>
  <c r="D682" i="5" s="1"/>
  <c r="I747" i="7"/>
  <c r="D458" i="5" s="1"/>
  <c r="I748" i="7"/>
  <c r="D597" i="5" s="1"/>
  <c r="I749" i="7"/>
  <c r="D615" i="5" s="1"/>
  <c r="I750" i="7"/>
  <c r="D836" i="5" s="1"/>
  <c r="I751" i="7"/>
  <c r="D882" i="5" s="1"/>
  <c r="I752" i="7"/>
  <c r="D575" i="5" s="1"/>
  <c r="I753" i="7"/>
  <c r="D773" i="5" s="1"/>
  <c r="I754" i="7"/>
  <c r="D764" i="5" s="1"/>
  <c r="I755" i="7"/>
  <c r="D732" i="5" s="1"/>
  <c r="I756" i="7"/>
  <c r="D677" i="5" s="1"/>
  <c r="I757" i="7"/>
  <c r="D759" i="5" s="1"/>
  <c r="I758" i="7"/>
  <c r="D792" i="5" s="1"/>
  <c r="I759" i="7"/>
  <c r="D381" i="5" s="1"/>
  <c r="I760" i="7"/>
  <c r="D360" i="5" s="1"/>
  <c r="I761" i="7"/>
  <c r="D572" i="5" s="1"/>
  <c r="I762" i="7"/>
  <c r="D876" i="5" s="1"/>
  <c r="I763" i="7"/>
  <c r="D878" i="5" s="1"/>
  <c r="I764" i="7"/>
  <c r="D880" i="5" s="1"/>
  <c r="I765" i="7"/>
  <c r="D762" i="5" s="1"/>
  <c r="I766" i="7"/>
  <c r="D793" i="5" s="1"/>
  <c r="I767" i="7"/>
  <c r="D733" i="5" s="1"/>
  <c r="I768" i="7"/>
  <c r="D830" i="5" s="1"/>
  <c r="I769" i="7"/>
  <c r="D685" i="5" s="1"/>
  <c r="I770" i="7"/>
  <c r="D874" i="5" s="1"/>
  <c r="I771" i="7"/>
  <c r="D752" i="5" s="1"/>
  <c r="I772" i="7"/>
  <c r="D750" i="5" s="1"/>
  <c r="I773" i="7"/>
  <c r="D736" i="5" s="1"/>
  <c r="I774" i="7"/>
  <c r="D199" i="5" s="1"/>
  <c r="I775" i="7"/>
  <c r="D833" i="5" s="1"/>
  <c r="I776" i="7"/>
  <c r="D939" i="5" s="1"/>
  <c r="I777" i="7"/>
  <c r="D601" i="5" s="1"/>
  <c r="I778" i="7"/>
  <c r="D412" i="5" s="1"/>
  <c r="I779" i="7"/>
  <c r="D885" i="5" s="1"/>
  <c r="I780" i="7"/>
  <c r="D907" i="5" s="1"/>
  <c r="I781" i="7"/>
  <c r="D727" i="5" s="1"/>
  <c r="I782" i="7"/>
  <c r="D933" i="5" s="1"/>
  <c r="I783" i="7"/>
  <c r="D860" i="5" s="1"/>
  <c r="I784" i="7"/>
  <c r="D936" i="5" s="1"/>
  <c r="I785" i="7"/>
  <c r="D358" i="5" s="1"/>
  <c r="I786" i="7"/>
  <c r="D95" i="5" s="1"/>
  <c r="I787" i="7"/>
  <c r="D513" i="5" s="1"/>
  <c r="I788" i="7"/>
  <c r="D568" i="5" s="1"/>
  <c r="I789" i="7"/>
  <c r="D234" i="5" s="1"/>
  <c r="I790" i="7"/>
  <c r="D488" i="5" s="1"/>
  <c r="I791" i="7"/>
  <c r="D126" i="5" s="1"/>
  <c r="I792" i="7"/>
  <c r="D36" i="5" s="1"/>
  <c r="I793" i="7"/>
  <c r="D109" i="5" s="1"/>
  <c r="I794" i="7"/>
  <c r="D2" i="5" s="1"/>
  <c r="I795" i="7"/>
  <c r="D174" i="5" s="1"/>
  <c r="I796" i="7"/>
  <c r="D347" i="5" s="1"/>
  <c r="I797" i="7"/>
  <c r="D23" i="5" s="1"/>
  <c r="I798" i="7"/>
  <c r="D250" i="5" s="1"/>
  <c r="I799" i="7"/>
  <c r="D81" i="5" s="1"/>
  <c r="I800" i="7"/>
  <c r="D316" i="5" s="1"/>
  <c r="I801" i="7"/>
  <c r="D73" i="5" s="1"/>
  <c r="I802" i="7"/>
  <c r="D423" i="5" s="1"/>
  <c r="I803" i="7"/>
  <c r="D751" i="5" s="1"/>
  <c r="I804" i="7"/>
  <c r="D191" i="5" s="1"/>
  <c r="I805" i="7"/>
  <c r="D277" i="5" s="1"/>
  <c r="I806" i="7"/>
  <c r="D60" i="5" s="1"/>
  <c r="I807" i="7"/>
  <c r="D308" i="5" s="1"/>
  <c r="I808" i="7"/>
  <c r="D52" i="5" s="1"/>
  <c r="I809" i="7"/>
  <c r="D724" i="5" s="1"/>
  <c r="I810" i="7"/>
  <c r="D267" i="5" s="1"/>
  <c r="I811" i="7"/>
  <c r="D463" i="5" s="1"/>
  <c r="I812" i="7"/>
  <c r="D644" i="5" s="1"/>
  <c r="I813" i="7"/>
  <c r="D339" i="5" s="1"/>
  <c r="I814" i="7"/>
  <c r="D42" i="5" s="1"/>
  <c r="I815" i="7"/>
  <c r="D341" i="5" s="1"/>
  <c r="I816" i="7"/>
  <c r="D608" i="5" s="1"/>
  <c r="I817" i="7"/>
  <c r="D34" i="5" s="1"/>
  <c r="I818" i="7"/>
  <c r="D50" i="5" s="1"/>
  <c r="I819" i="7"/>
  <c r="D31" i="5" s="1"/>
  <c r="I820" i="7"/>
  <c r="D100" i="5" s="1"/>
  <c r="I821" i="7"/>
  <c r="D367" i="5" s="1"/>
  <c r="I822" i="7"/>
  <c r="D438" i="5" s="1"/>
  <c r="I823" i="7"/>
  <c r="D148" i="5" s="1"/>
  <c r="I824" i="7"/>
  <c r="D253" i="5" s="1"/>
  <c r="I825" i="7"/>
  <c r="D208" i="5" s="1"/>
  <c r="I826" i="7"/>
  <c r="D166" i="5" s="1"/>
  <c r="I827" i="7"/>
  <c r="D161" i="5" s="1"/>
  <c r="I828" i="7"/>
  <c r="D141" i="5" s="1"/>
  <c r="I829" i="7"/>
  <c r="D223" i="5" s="1"/>
  <c r="I830" i="7"/>
  <c r="D178" i="5" s="1"/>
  <c r="I831" i="7"/>
  <c r="D160" i="5" s="1"/>
  <c r="I832" i="7"/>
  <c r="D146" i="5" s="1"/>
  <c r="I833" i="7"/>
  <c r="D101" i="5" s="1"/>
  <c r="I834" i="7"/>
  <c r="D93" i="5" s="1"/>
  <c r="I835" i="7"/>
  <c r="D87" i="5" s="1"/>
  <c r="I836" i="7"/>
  <c r="D185" i="5" s="1"/>
  <c r="I837" i="7"/>
  <c r="D41" i="5" s="1"/>
  <c r="I838" i="7"/>
  <c r="D120" i="5" s="1"/>
  <c r="I839" i="7"/>
  <c r="D427" i="5" s="1"/>
  <c r="I840" i="7"/>
  <c r="D180" i="5" s="1"/>
  <c r="I841" i="7"/>
  <c r="D14" i="5" s="1"/>
  <c r="I842" i="7"/>
  <c r="D29" i="5" s="1"/>
  <c r="I843" i="7"/>
  <c r="D188" i="5" s="1"/>
  <c r="I844" i="7"/>
  <c r="D288" i="5" s="1"/>
  <c r="I845" i="7"/>
  <c r="D468" i="5" s="1"/>
  <c r="I846" i="7"/>
  <c r="D318" i="5" s="1"/>
  <c r="I847" i="7"/>
  <c r="D10" i="5" s="1"/>
  <c r="I848" i="7"/>
  <c r="D19" i="5" s="1"/>
  <c r="I849" i="7"/>
  <c r="D131" i="5" s="1"/>
  <c r="I850" i="7"/>
  <c r="D39" i="5" s="1"/>
  <c r="I851" i="7"/>
  <c r="D27" i="5" s="1"/>
  <c r="I852" i="7"/>
  <c r="D436" i="5" s="1"/>
  <c r="I853" i="7"/>
  <c r="D285" i="5" s="1"/>
  <c r="I854" i="7"/>
  <c r="D46" i="5" s="1"/>
  <c r="I855" i="7"/>
  <c r="D321" i="5" s="1"/>
  <c r="I856" i="7"/>
  <c r="D501" i="5" s="1"/>
  <c r="I857" i="7"/>
  <c r="D118" i="5" s="1"/>
  <c r="I858" i="7"/>
  <c r="D356" i="5" s="1"/>
  <c r="I859" i="7"/>
  <c r="D443" i="5" s="1"/>
  <c r="I860" i="7"/>
  <c r="D410" i="5" s="1"/>
  <c r="I861" i="7"/>
  <c r="D437" i="5" s="1"/>
  <c r="I862" i="7"/>
  <c r="D449" i="5" s="1"/>
  <c r="I863" i="7"/>
  <c r="D679" i="5" s="1"/>
  <c r="I864" i="7"/>
  <c r="D514" i="5" s="1"/>
  <c r="I865" i="7"/>
  <c r="D523" i="5" s="1"/>
  <c r="I866" i="7"/>
  <c r="D298" i="5" s="1"/>
  <c r="I867" i="7"/>
  <c r="D525" i="5" s="1"/>
  <c r="I868" i="7"/>
  <c r="D411" i="5" s="1"/>
  <c r="I869" i="7"/>
  <c r="D258" i="5" s="1"/>
  <c r="I870" i="7"/>
  <c r="D112" i="5" s="1"/>
  <c r="I871" i="7"/>
  <c r="D527" i="5" s="1"/>
  <c r="I872" i="7"/>
  <c r="D384" i="5" s="1"/>
  <c r="I873" i="7"/>
  <c r="D554" i="5" s="1"/>
  <c r="I874" i="7"/>
  <c r="D581" i="5" s="1"/>
  <c r="I875" i="7"/>
  <c r="D464" i="5" s="1"/>
  <c r="I876" i="7"/>
  <c r="D635" i="5" s="1"/>
  <c r="I877" i="7"/>
  <c r="D207" i="5" s="1"/>
  <c r="I878" i="7"/>
  <c r="D505" i="5" s="1"/>
  <c r="I879" i="7"/>
  <c r="D140" i="5" s="1"/>
  <c r="I880" i="7"/>
  <c r="D871" i="5" s="1"/>
  <c r="I881" i="7"/>
  <c r="D587" i="5" s="1"/>
  <c r="I882" i="7"/>
  <c r="D540" i="5" s="1"/>
  <c r="I883" i="7"/>
  <c r="D442" i="5" s="1"/>
  <c r="I884" i="7"/>
  <c r="D319" i="5" s="1"/>
  <c r="I885" i="7"/>
  <c r="D667" i="5" s="1"/>
  <c r="I886" i="7"/>
  <c r="D634" i="5" s="1"/>
  <c r="I887" i="7"/>
  <c r="D590" i="5" s="1"/>
  <c r="I888" i="7"/>
  <c r="D165" i="5" s="1"/>
  <c r="I889" i="7"/>
  <c r="D741" i="5" s="1"/>
  <c r="I890" i="7"/>
  <c r="D209" i="5" s="1"/>
  <c r="I891" i="7"/>
  <c r="D22" i="5" s="1"/>
  <c r="I892" i="7"/>
  <c r="D869" i="5" s="1"/>
  <c r="I893" i="7"/>
  <c r="D926" i="5" s="1"/>
  <c r="I894" i="7"/>
  <c r="D551" i="5" s="1"/>
  <c r="I895" i="7"/>
  <c r="D664" i="5" s="1"/>
  <c r="I896" i="7"/>
  <c r="D802" i="5" s="1"/>
  <c r="I897" i="7"/>
  <c r="D383" i="5" s="1"/>
  <c r="I898" i="7"/>
  <c r="D665" i="5" s="1"/>
  <c r="I899" i="7"/>
  <c r="D691" i="5" s="1"/>
  <c r="I900" i="7"/>
  <c r="D647" i="5" s="1"/>
  <c r="I901" i="7"/>
  <c r="D929" i="5" s="1"/>
  <c r="I902" i="7"/>
  <c r="D287" i="5" s="1"/>
  <c r="I903" i="7"/>
  <c r="D555" i="5" s="1"/>
  <c r="I904" i="7"/>
  <c r="D173" i="5" s="1"/>
  <c r="I905" i="7"/>
  <c r="D613" i="5" s="1"/>
  <c r="I906" i="7"/>
  <c r="D763" i="5" s="1"/>
  <c r="I907" i="7"/>
  <c r="D785" i="5" s="1"/>
  <c r="I908" i="7"/>
  <c r="D666" i="5" s="1"/>
  <c r="I909" i="7"/>
  <c r="D704" i="5" s="1"/>
  <c r="I910" i="7"/>
  <c r="D683" i="5" s="1"/>
  <c r="I911" i="7"/>
  <c r="D516" i="5" s="1"/>
  <c r="I912" i="7"/>
  <c r="D369" i="5" s="1"/>
  <c r="I913" i="7"/>
  <c r="D743" i="5" s="1"/>
  <c r="I914" i="7"/>
  <c r="D37" i="5" s="1"/>
  <c r="I915" i="7"/>
  <c r="D786" i="5" s="1"/>
  <c r="I916" i="7"/>
  <c r="D847" i="5" s="1"/>
  <c r="I917" i="7"/>
  <c r="D894" i="5" s="1"/>
  <c r="I918" i="7"/>
  <c r="D630" i="5" s="1"/>
  <c r="I919" i="7"/>
  <c r="D489" i="5" s="1"/>
  <c r="I920" i="7"/>
  <c r="D137" i="5" s="1"/>
  <c r="I921" i="7"/>
  <c r="D710" i="5" s="1"/>
  <c r="I922" i="7"/>
  <c r="D354" i="5" s="1"/>
  <c r="I923" i="7"/>
  <c r="D600" i="5" s="1"/>
  <c r="I924" i="7"/>
  <c r="D692" i="5" s="1"/>
  <c r="I925" i="7"/>
  <c r="D676" i="5" s="1"/>
  <c r="I926" i="7"/>
  <c r="D747" i="5" s="1"/>
  <c r="I927" i="7"/>
  <c r="D594" i="5" s="1"/>
  <c r="I928" i="7"/>
  <c r="D623" i="5" s="1"/>
  <c r="I929" i="7"/>
  <c r="D722" i="5" s="1"/>
  <c r="I930" i="7"/>
  <c r="D749" i="5" s="1"/>
  <c r="I931" i="7"/>
  <c r="D708" i="5" s="1"/>
  <c r="I932" i="7"/>
  <c r="D930" i="5" s="1"/>
  <c r="I933" i="7"/>
  <c r="D372" i="5" s="1"/>
  <c r="I934" i="7"/>
  <c r="D618" i="5" s="1"/>
  <c r="I935" i="7"/>
  <c r="D697" i="5" s="1"/>
  <c r="I936" i="7"/>
  <c r="D712" i="5" s="1"/>
  <c r="I937" i="7"/>
  <c r="D850" i="5" s="1"/>
  <c r="I938" i="7"/>
  <c r="D810" i="5" s="1"/>
  <c r="I939" i="7"/>
  <c r="D745" i="5" s="1"/>
  <c r="I940" i="7"/>
  <c r="D827" i="5" s="1"/>
  <c r="I941" i="7"/>
  <c r="D787" i="5" s="1"/>
  <c r="I942" i="7"/>
  <c r="D892" i="5" s="1"/>
  <c r="I943" i="7"/>
  <c r="D769" i="5" s="1"/>
  <c r="I944" i="7"/>
  <c r="D837" i="5" s="1"/>
  <c r="I945" i="7"/>
  <c r="D935" i="5" s="1"/>
  <c r="I946" i="7"/>
  <c r="D928" i="5" s="1"/>
  <c r="I947" i="7"/>
  <c r="D922" i="5" s="1"/>
  <c r="I948" i="7"/>
  <c r="D832" i="5" s="1"/>
  <c r="I949" i="7"/>
  <c r="D766" i="5" s="1"/>
  <c r="I950" i="7"/>
  <c r="D896" i="5" s="1"/>
  <c r="I951" i="7"/>
  <c r="D924" i="5" s="1"/>
  <c r="I952" i="7"/>
  <c r="D947" i="5" s="1"/>
  <c r="I953" i="7"/>
  <c r="D931" i="5" s="1"/>
  <c r="I954" i="7"/>
  <c r="D835" i="5" s="1"/>
  <c r="I955" i="7"/>
  <c r="D916" i="5" s="1"/>
  <c r="I956" i="7"/>
  <c r="D938" i="5" s="1"/>
  <c r="I957" i="7"/>
  <c r="D950" i="5" s="1"/>
  <c r="I958" i="7"/>
  <c r="D839" i="5" s="1"/>
  <c r="I959" i="7"/>
  <c r="D789" i="5" s="1"/>
  <c r="I960" i="7"/>
  <c r="D944" i="5" s="1"/>
  <c r="I961" i="7"/>
  <c r="D932" i="5" s="1"/>
  <c r="I962" i="7"/>
  <c r="D920" i="5" s="1"/>
  <c r="I963" i="7"/>
  <c r="D918" i="5" s="1"/>
  <c r="I964" i="7"/>
  <c r="D941" i="5" s="1"/>
  <c r="I2" i="7"/>
  <c r="D88" i="5" s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2" i="7"/>
  <c r="L215" i="5"/>
  <c r="L221" i="5"/>
  <c r="L295" i="5"/>
  <c r="L301" i="5"/>
  <c r="L368" i="5"/>
  <c r="L369" i="5"/>
  <c r="L433" i="5"/>
  <c r="L439" i="5"/>
  <c r="L497" i="5"/>
  <c r="L503" i="5"/>
  <c r="L556" i="5"/>
  <c r="L557" i="5"/>
  <c r="L607" i="5"/>
  <c r="L614" i="5"/>
  <c r="L671" i="5"/>
  <c r="L742" i="5"/>
  <c r="L743" i="5"/>
  <c r="L807" i="5"/>
  <c r="L815" i="5"/>
  <c r="L863" i="5"/>
  <c r="L864" i="5"/>
  <c r="L879" i="5"/>
  <c r="L927" i="5"/>
  <c r="L942" i="5"/>
  <c r="K746" i="5"/>
  <c r="K778" i="5"/>
  <c r="K782" i="5"/>
  <c r="K798" i="5"/>
  <c r="K814" i="5"/>
  <c r="K818" i="5"/>
  <c r="K830" i="5"/>
  <c r="K846" i="5"/>
  <c r="K854" i="5"/>
  <c r="K862" i="5"/>
  <c r="K878" i="5"/>
  <c r="K890" i="5"/>
  <c r="K926" i="5"/>
  <c r="K934" i="5"/>
  <c r="K942" i="5"/>
  <c r="K949" i="5"/>
  <c r="K958" i="5"/>
  <c r="L804" i="5"/>
  <c r="L43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2" i="5"/>
  <c r="L77" i="5"/>
  <c r="L400" i="5"/>
  <c r="L56" i="5"/>
  <c r="L407" i="5"/>
  <c r="L315" i="5"/>
  <c r="L88" i="5"/>
  <c r="L143" i="5"/>
  <c r="L218" i="5"/>
  <c r="L669" i="5"/>
  <c r="L454" i="5"/>
  <c r="L239" i="5"/>
  <c r="L6" i="5"/>
  <c r="L229" i="5"/>
  <c r="L269" i="5"/>
  <c r="L216" i="5"/>
  <c r="L247" i="5"/>
  <c r="L470" i="5"/>
  <c r="L291" i="5"/>
  <c r="L496" i="5"/>
  <c r="L155" i="5"/>
  <c r="L30" i="5"/>
  <c r="L562" i="5"/>
  <c r="L419" i="5"/>
  <c r="L328" i="5"/>
  <c r="L500" i="5"/>
  <c r="L85" i="5"/>
  <c r="L106" i="5"/>
  <c r="L194" i="5"/>
  <c r="L299" i="5"/>
  <c r="L75" i="5"/>
  <c r="L105" i="5"/>
  <c r="L54" i="5"/>
  <c r="L333" i="5"/>
  <c r="L260" i="5"/>
  <c r="L657" i="5"/>
  <c r="L393" i="5"/>
  <c r="L20" i="5"/>
  <c r="L323" i="5"/>
  <c r="L289" i="5"/>
  <c r="L566" i="5"/>
  <c r="L490" i="5"/>
  <c r="L16" i="5"/>
  <c r="L376" i="5"/>
  <c r="L526" i="5"/>
  <c r="L157" i="5"/>
  <c r="L152" i="5"/>
  <c r="L364" i="5"/>
  <c r="L51" i="5"/>
  <c r="L108" i="5"/>
  <c r="L144" i="5"/>
  <c r="L129" i="5"/>
  <c r="L68" i="5"/>
  <c r="L128" i="5"/>
  <c r="L528" i="5"/>
  <c r="L447" i="5"/>
  <c r="L78" i="5"/>
  <c r="L480" i="5"/>
  <c r="L297" i="5"/>
  <c r="L336" i="5"/>
  <c r="L235" i="5"/>
  <c r="L254" i="5"/>
  <c r="L103" i="5"/>
  <c r="L559" i="5"/>
  <c r="L448" i="5"/>
  <c r="L564" i="5"/>
  <c r="L314" i="5"/>
  <c r="L659" i="5"/>
  <c r="L512" i="5"/>
  <c r="L640" i="5"/>
  <c r="L403" i="5"/>
  <c r="L548" i="5"/>
  <c r="L534" i="5"/>
  <c r="L755" i="5"/>
  <c r="L746" i="5"/>
  <c r="L195" i="5"/>
  <c r="L183" i="5"/>
  <c r="L725" i="5"/>
  <c r="L711" i="5"/>
  <c r="L11" i="5"/>
  <c r="L606" i="5"/>
  <c r="L509" i="5"/>
  <c r="L558" i="5"/>
  <c r="L578" i="5"/>
  <c r="L153" i="5"/>
  <c r="L779" i="5"/>
  <c r="L695" i="5"/>
  <c r="L718" i="5"/>
  <c r="L576" i="5"/>
  <c r="L115" i="5"/>
  <c r="L349" i="5"/>
  <c r="L698" i="5"/>
  <c r="L331" i="5"/>
  <c r="L799" i="5"/>
  <c r="L788" i="5"/>
  <c r="L655" i="5"/>
  <c r="L778" i="5"/>
  <c r="L475" i="5"/>
  <c r="L460" i="5"/>
  <c r="L147" i="5"/>
  <c r="L32" i="5"/>
  <c r="L214" i="5"/>
  <c r="L70" i="5"/>
  <c r="L641" i="5"/>
  <c r="L226" i="5"/>
  <c r="L414" i="5"/>
  <c r="L389" i="5"/>
  <c r="L294" i="5"/>
  <c r="L541" i="5"/>
  <c r="L574" i="5"/>
  <c r="L375" i="5"/>
  <c r="L714" i="5"/>
  <c r="L585" i="5"/>
  <c r="L521" i="5"/>
  <c r="L721" i="5"/>
  <c r="L71" i="5"/>
  <c r="L320" i="5"/>
  <c r="L619" i="5"/>
  <c r="L186" i="5"/>
  <c r="L524" i="5"/>
  <c r="L760" i="5"/>
  <c r="L848" i="5"/>
  <c r="L781" i="5"/>
  <c r="L662" i="5"/>
  <c r="L812" i="5"/>
  <c r="L814" i="5"/>
  <c r="L859" i="5"/>
  <c r="L818" i="5"/>
  <c r="L780" i="5"/>
  <c r="L853" i="5"/>
  <c r="L828" i="5"/>
  <c r="L915" i="5"/>
  <c r="L877" i="5"/>
  <c r="L628" i="5"/>
  <c r="L621" i="5"/>
  <c r="L917" i="5"/>
  <c r="L801" i="5"/>
  <c r="L857" i="5"/>
  <c r="L844" i="5"/>
  <c r="L550" i="5"/>
  <c r="L890" i="5"/>
  <c r="L921" i="5"/>
  <c r="L945" i="5"/>
  <c r="L875" i="5"/>
  <c r="L851" i="5"/>
  <c r="L855" i="5"/>
  <c r="L887" i="5"/>
  <c r="L884" i="5"/>
  <c r="L919" i="5"/>
  <c r="L948" i="5"/>
  <c r="L951" i="5"/>
  <c r="L302" i="5"/>
  <c r="L47" i="5"/>
  <c r="L123" i="5"/>
  <c r="L371" i="5"/>
  <c r="L422" i="5"/>
  <c r="L187" i="5"/>
  <c r="L222" i="5"/>
  <c r="L284" i="5"/>
  <c r="L325" i="5"/>
  <c r="L684" i="5"/>
  <c r="L107" i="5"/>
  <c r="L279" i="5"/>
  <c r="L690" i="5"/>
  <c r="L91" i="5"/>
  <c r="L392" i="5"/>
  <c r="L343" i="5"/>
  <c r="L493" i="5"/>
  <c r="L133" i="5"/>
  <c r="L184" i="5"/>
  <c r="L170" i="5"/>
  <c r="L62" i="5"/>
  <c r="L119" i="5"/>
  <c r="L263" i="5"/>
  <c r="L181" i="5"/>
  <c r="L171" i="5"/>
  <c r="L573" i="5"/>
  <c r="L520" i="5"/>
  <c r="L233" i="5"/>
  <c r="L569" i="5"/>
  <c r="L18" i="5"/>
  <c r="L311" i="5"/>
  <c r="L456" i="5"/>
  <c r="L84" i="5"/>
  <c r="L264" i="5"/>
  <c r="L116" i="5"/>
  <c r="L344" i="5"/>
  <c r="L145" i="5"/>
  <c r="L735" i="5"/>
  <c r="L274" i="5"/>
  <c r="L193" i="5"/>
  <c r="L588" i="5"/>
  <c r="L276" i="5"/>
  <c r="L204" i="5"/>
  <c r="L280" i="5"/>
  <c r="L149" i="5"/>
  <c r="L63" i="5"/>
  <c r="L206" i="5"/>
  <c r="L431" i="5"/>
  <c r="L261" i="5"/>
  <c r="L342" i="5"/>
  <c r="L399" i="5"/>
  <c r="L252" i="5"/>
  <c r="L478" i="5"/>
  <c r="L654" i="5"/>
  <c r="L466" i="5"/>
  <c r="L532" i="5"/>
  <c r="L408" i="5"/>
  <c r="L385" i="5"/>
  <c r="L164" i="5"/>
  <c r="L245" i="5"/>
  <c r="L313" i="5"/>
  <c r="L390" i="5"/>
  <c r="L469" i="5"/>
  <c r="L584" i="5"/>
  <c r="L471" i="5"/>
  <c r="L681" i="5"/>
  <c r="L506" i="5"/>
  <c r="L265" i="5"/>
  <c r="L518" i="5"/>
  <c r="L616" i="5"/>
  <c r="L650" i="5"/>
  <c r="L570" i="5"/>
  <c r="L586" i="5"/>
  <c r="L631" i="5"/>
  <c r="L401" i="5"/>
  <c r="L310" i="5"/>
  <c r="L797" i="5"/>
  <c r="L605" i="5"/>
  <c r="L580" i="5"/>
  <c r="L754" i="5"/>
  <c r="L637" i="5"/>
  <c r="L507" i="5"/>
  <c r="L545" i="5"/>
  <c r="L678" i="5"/>
  <c r="L658" i="5"/>
  <c r="L255" i="5"/>
  <c r="L113" i="5"/>
  <c r="L561" i="5"/>
  <c r="L281" i="5"/>
  <c r="L737" i="5"/>
  <c r="L430" i="5"/>
  <c r="L831" i="5"/>
  <c r="L723" i="5"/>
  <c r="L382" i="5"/>
  <c r="L467" i="5"/>
  <c r="L626" i="5"/>
  <c r="L656" i="5"/>
  <c r="L98" i="5"/>
  <c r="L826" i="5"/>
  <c r="L543" i="5"/>
  <c r="L717" i="5"/>
  <c r="L834" i="5"/>
  <c r="L902" i="5"/>
  <c r="L820" i="5"/>
  <c r="L675" i="5"/>
  <c r="L715" i="5"/>
  <c r="L813" i="5"/>
  <c r="L783" i="5"/>
  <c r="L130" i="5"/>
  <c r="L824" i="5"/>
  <c r="L900" i="5"/>
  <c r="L757" i="5"/>
  <c r="L958" i="5"/>
  <c r="L777" i="5"/>
  <c r="L870" i="5"/>
  <c r="L519" i="5"/>
  <c r="L795" i="5"/>
  <c r="L663" i="5"/>
  <c r="L806" i="5"/>
  <c r="L913" i="5"/>
  <c r="L906" i="5"/>
  <c r="L324" i="5"/>
  <c r="L903" i="5"/>
  <c r="L791" i="5"/>
  <c r="L956" i="5"/>
  <c r="L713" i="5"/>
  <c r="L911" i="5"/>
  <c r="L771" i="5"/>
  <c r="L952" i="5"/>
  <c r="L962" i="5"/>
  <c r="L964" i="5"/>
  <c r="L872" i="5"/>
  <c r="L909" i="5"/>
  <c r="L898" i="5"/>
  <c r="L954" i="5"/>
  <c r="L960" i="5"/>
  <c r="L246" i="5"/>
  <c r="L48" i="5"/>
  <c r="L169" i="5"/>
  <c r="L203" i="5"/>
  <c r="L72" i="5"/>
  <c r="L275" i="5"/>
  <c r="L83" i="5"/>
  <c r="L82" i="5"/>
  <c r="L212" i="5"/>
  <c r="L278" i="5"/>
  <c r="L617" i="5"/>
  <c r="L241" i="5"/>
  <c r="L224" i="5"/>
  <c r="L444" i="5"/>
  <c r="L391" i="5"/>
  <c r="L283" i="5"/>
  <c r="L159" i="5"/>
  <c r="L346" i="5"/>
  <c r="L487" i="5"/>
  <c r="L117" i="5"/>
  <c r="L474" i="5"/>
  <c r="L357" i="5"/>
  <c r="L345" i="5"/>
  <c r="L649" i="5"/>
  <c r="L953" i="5"/>
  <c r="L26" i="5"/>
  <c r="L624" i="5"/>
  <c r="L121" i="5"/>
  <c r="L132" i="5"/>
  <c r="L312" i="5"/>
  <c r="L567" i="5"/>
  <c r="L122" i="5"/>
  <c r="L240" i="5"/>
  <c r="L228" i="5"/>
  <c r="L429" i="5"/>
  <c r="L89" i="5"/>
  <c r="L504" i="5"/>
  <c r="L361" i="5"/>
  <c r="L459" i="5"/>
  <c r="L97" i="5"/>
  <c r="L177" i="5"/>
  <c r="L303" i="5"/>
  <c r="L154" i="5"/>
  <c r="L92" i="5"/>
  <c r="L150" i="5"/>
  <c r="L196" i="5"/>
  <c r="L124" i="5"/>
  <c r="L270" i="5"/>
  <c r="L90" i="5"/>
  <c r="L326" i="5"/>
  <c r="L282" i="5"/>
  <c r="L238" i="5"/>
  <c r="L61" i="5"/>
  <c r="L491" i="5"/>
  <c r="L111" i="5"/>
  <c r="L425" i="5"/>
  <c r="L330" i="5"/>
  <c r="L110" i="5"/>
  <c r="L190" i="5"/>
  <c r="L560" i="5"/>
  <c r="L517" i="5"/>
  <c r="L396" i="5"/>
  <c r="L213" i="5"/>
  <c r="L563" i="5"/>
  <c r="L502" i="5"/>
  <c r="L386" i="5"/>
  <c r="L461" i="5"/>
  <c r="L542" i="5"/>
  <c r="L327" i="5"/>
  <c r="L535" i="5"/>
  <c r="L529" i="5"/>
  <c r="L428" i="5"/>
  <c r="L404" i="5"/>
  <c r="L688" i="5"/>
  <c r="L25" i="5"/>
  <c r="L639" i="5"/>
  <c r="L646" i="5"/>
  <c r="L579" i="5"/>
  <c r="L413" i="5"/>
  <c r="L175" i="5"/>
  <c r="L374" i="5"/>
  <c r="L219" i="5"/>
  <c r="L4" i="5"/>
  <c r="L629" i="5"/>
  <c r="L44" i="5"/>
  <c r="L424" i="5"/>
  <c r="L758" i="5"/>
  <c r="L829" i="5"/>
  <c r="L244" i="5"/>
  <c r="L201" i="5"/>
  <c r="L457" i="5"/>
  <c r="L329" i="5"/>
  <c r="L406" i="5"/>
  <c r="L348" i="5"/>
  <c r="L856" i="5"/>
  <c r="L380" i="5"/>
  <c r="L237" i="5"/>
  <c r="L435" i="5"/>
  <c r="L432" i="5"/>
  <c r="L748" i="5"/>
  <c r="L547" i="5"/>
  <c r="L531" i="5"/>
  <c r="L510" i="5"/>
  <c r="L699" i="5"/>
  <c r="L611" i="5"/>
  <c r="L632" i="5"/>
  <c r="L530" i="5"/>
  <c r="L854" i="5"/>
  <c r="L651" i="5"/>
  <c r="L670" i="5"/>
  <c r="L817" i="5"/>
  <c r="L211" i="5"/>
  <c r="L709" i="5"/>
  <c r="L546" i="5"/>
  <c r="L823" i="5"/>
  <c r="L53" i="5"/>
  <c r="L808" i="5"/>
  <c r="L680" i="5"/>
  <c r="L776" i="5"/>
  <c r="L720" i="5"/>
  <c r="L740" i="5"/>
  <c r="L728" i="5"/>
  <c r="L901" i="5"/>
  <c r="L846" i="5"/>
  <c r="L800" i="5"/>
  <c r="L768" i="5"/>
  <c r="L5" i="5"/>
  <c r="L790" i="5"/>
  <c r="L139" i="5"/>
  <c r="L912" i="5"/>
  <c r="L738" i="5"/>
  <c r="L716" i="5"/>
  <c r="L765" i="5"/>
  <c r="L841" i="5"/>
  <c r="L873" i="5"/>
  <c r="L949" i="5"/>
  <c r="L761" i="5"/>
  <c r="L845" i="5"/>
  <c r="L946" i="5"/>
  <c r="L609" i="5"/>
  <c r="L961" i="5"/>
  <c r="L910" i="5"/>
  <c r="L852" i="5"/>
  <c r="L849" i="5"/>
  <c r="L895" i="5"/>
  <c r="L598" i="5"/>
  <c r="L899" i="5"/>
  <c r="L421" i="5"/>
  <c r="L957" i="5"/>
  <c r="L959" i="5"/>
  <c r="L897" i="5"/>
  <c r="L908" i="5"/>
  <c r="L858" i="5"/>
  <c r="L914" i="5"/>
  <c r="L905" i="5"/>
  <c r="L843" i="5"/>
  <c r="L963" i="5"/>
  <c r="L955" i="5"/>
  <c r="L24" i="5"/>
  <c r="L7" i="5"/>
  <c r="L473" i="5"/>
  <c r="L158" i="5"/>
  <c r="L416" i="5"/>
  <c r="L338" i="5"/>
  <c r="L67" i="5"/>
  <c r="L638" i="5"/>
  <c r="L322" i="5"/>
  <c r="L268" i="5"/>
  <c r="L156" i="5"/>
  <c r="L3" i="5"/>
  <c r="L136" i="5"/>
  <c r="L66" i="5"/>
  <c r="L485" i="5"/>
  <c r="L168" i="5"/>
  <c r="L486" i="5"/>
  <c r="L49" i="5"/>
  <c r="L653" i="5"/>
  <c r="L702" i="5"/>
  <c r="L538" i="5"/>
  <c r="L544" i="5"/>
  <c r="L370" i="5"/>
  <c r="L483" i="5"/>
  <c r="L300" i="5"/>
  <c r="L481" i="5"/>
  <c r="L577" i="5"/>
  <c r="L420" i="5"/>
  <c r="L522" i="5"/>
  <c r="L508" i="5"/>
  <c r="L33" i="5"/>
  <c r="L266" i="5"/>
  <c r="L35" i="5"/>
  <c r="L17" i="5"/>
  <c r="L96" i="5"/>
  <c r="L38" i="5"/>
  <c r="L135" i="5"/>
  <c r="L335" i="5"/>
  <c r="L179" i="5"/>
  <c r="L12" i="5"/>
  <c r="L417" i="5"/>
  <c r="L589" i="5"/>
  <c r="L59" i="5"/>
  <c r="L257" i="5"/>
  <c r="L286" i="5"/>
  <c r="L259" i="5"/>
  <c r="L353" i="5"/>
  <c r="L306" i="5"/>
  <c r="L142" i="5"/>
  <c r="L362" i="5"/>
  <c r="L55" i="5"/>
  <c r="L498" i="5"/>
  <c r="L440" i="5"/>
  <c r="L262" i="5"/>
  <c r="L565" i="5"/>
  <c r="L552" i="5"/>
  <c r="L620" i="5"/>
  <c r="L822" i="5"/>
  <c r="L74" i="5"/>
  <c r="L163" i="5"/>
  <c r="L536" i="5"/>
  <c r="L494" i="5"/>
  <c r="L482" i="5"/>
  <c r="L537" i="5"/>
  <c r="L696" i="5"/>
  <c r="L595" i="5"/>
  <c r="L292" i="5"/>
  <c r="L462" i="5"/>
  <c r="L701" i="5"/>
  <c r="L415" i="5"/>
  <c r="L661" i="5"/>
  <c r="L515" i="5"/>
  <c r="L450" i="5"/>
  <c r="L582" i="5"/>
  <c r="L232" i="5"/>
  <c r="L694" i="5"/>
  <c r="L479" i="5"/>
  <c r="L337" i="5"/>
  <c r="L633" i="5"/>
  <c r="L366" i="5"/>
  <c r="L317" i="5"/>
  <c r="L622" i="5"/>
  <c r="L197" i="5"/>
  <c r="L102" i="5"/>
  <c r="L243" i="5"/>
  <c r="L612" i="5"/>
  <c r="L652" i="5"/>
  <c r="L821" i="5"/>
  <c r="L719" i="5"/>
  <c r="L707" i="5"/>
  <c r="L889" i="5"/>
  <c r="L249" i="5"/>
  <c r="L387" i="5"/>
  <c r="L236" i="5"/>
  <c r="L388" i="5"/>
  <c r="L599" i="5"/>
  <c r="L151" i="5"/>
  <c r="L134" i="5"/>
  <c r="L307" i="5"/>
  <c r="L205" i="5"/>
  <c r="L352" i="5"/>
  <c r="L418" i="5"/>
  <c r="L865" i="5"/>
  <c r="L774" i="5"/>
  <c r="L189" i="5"/>
  <c r="L365" i="5"/>
  <c r="L220" i="5"/>
  <c r="L79" i="5"/>
  <c r="L402" i="5"/>
  <c r="L373" i="5"/>
  <c r="L705" i="5"/>
  <c r="L840" i="5"/>
  <c r="L868" i="5"/>
  <c r="L689" i="5"/>
  <c r="L465" i="5"/>
  <c r="L739" i="5"/>
  <c r="L591" i="5"/>
  <c r="L756" i="5"/>
  <c r="L730" i="5"/>
  <c r="L803" i="5"/>
  <c r="L805" i="5"/>
  <c r="L445" i="5"/>
  <c r="L867" i="5"/>
  <c r="L86" i="5"/>
  <c r="L794" i="5"/>
  <c r="L753" i="5"/>
  <c r="L819" i="5"/>
  <c r="L809" i="5"/>
  <c r="L893" i="5"/>
  <c r="L883" i="5"/>
  <c r="L770" i="5"/>
  <c r="L472" i="5"/>
  <c r="L811" i="5"/>
  <c r="L943" i="5"/>
  <c r="L866" i="5"/>
  <c r="L455" i="5"/>
  <c r="L167" i="5"/>
  <c r="L784" i="5"/>
  <c r="L861" i="5"/>
  <c r="L891" i="5"/>
  <c r="L842" i="5"/>
  <c r="L925" i="5"/>
  <c r="L772" i="5"/>
  <c r="L934" i="5"/>
  <c r="L886" i="5"/>
  <c r="L923" i="5"/>
  <c r="L825" i="5"/>
  <c r="L937" i="5"/>
  <c r="L940" i="5"/>
  <c r="L8" i="5"/>
  <c r="L272" i="5"/>
  <c r="L9" i="5"/>
  <c r="L227" i="5"/>
  <c r="L138" i="5"/>
  <c r="L94" i="5"/>
  <c r="L21" i="5"/>
  <c r="L453" i="5"/>
  <c r="L58" i="5"/>
  <c r="L394" i="5"/>
  <c r="L13" i="5"/>
  <c r="L114" i="5"/>
  <c r="L231" i="5"/>
  <c r="L426" i="5"/>
  <c r="L363" i="5"/>
  <c r="L381" i="5"/>
  <c r="L446" i="5"/>
  <c r="L593" i="5"/>
  <c r="L642" i="5"/>
  <c r="L627" i="5"/>
  <c r="L192" i="5"/>
  <c r="L28" i="5"/>
  <c r="L125" i="5"/>
  <c r="L744" i="5"/>
  <c r="L309" i="5"/>
  <c r="L182" i="5"/>
  <c r="L296" i="5"/>
  <c r="L176" i="5"/>
  <c r="L351" i="5"/>
  <c r="L15" i="5"/>
  <c r="L256" i="5"/>
  <c r="L198" i="5"/>
  <c r="L395" i="5"/>
  <c r="L104" i="5"/>
  <c r="L225" i="5"/>
  <c r="L377" i="5"/>
  <c r="L293" i="5"/>
  <c r="L57" i="5"/>
  <c r="L334" i="5"/>
  <c r="L251" i="5"/>
  <c r="L65" i="5"/>
  <c r="L405" i="5"/>
  <c r="L99" i="5"/>
  <c r="L602" i="5"/>
  <c r="L45" i="5"/>
  <c r="L290" i="5"/>
  <c r="L359" i="5"/>
  <c r="L553" i="5"/>
  <c r="L610" i="5"/>
  <c r="L248" i="5"/>
  <c r="L69" i="5"/>
  <c r="L378" i="5"/>
  <c r="L476" i="5"/>
  <c r="L409" i="5"/>
  <c r="L379" i="5"/>
  <c r="L242" i="5"/>
  <c r="L539" i="5"/>
  <c r="L210" i="5"/>
  <c r="L533" i="5"/>
  <c r="L200" i="5"/>
  <c r="L304" i="5"/>
  <c r="L202" i="5"/>
  <c r="L350" i="5"/>
  <c r="L271" i="5"/>
  <c r="L477" i="5"/>
  <c r="L511" i="5"/>
  <c r="L495" i="5"/>
  <c r="L162" i="5"/>
  <c r="L230" i="5"/>
  <c r="L583" i="5"/>
  <c r="L904" i="5"/>
  <c r="L434" i="5"/>
  <c r="L397" i="5"/>
  <c r="L492" i="5"/>
  <c r="L668" i="5"/>
  <c r="L305" i="5"/>
  <c r="L452" i="5"/>
  <c r="L549" i="5"/>
  <c r="L80" i="5"/>
  <c r="L592" i="5"/>
  <c r="L648" i="5"/>
  <c r="L441" i="5"/>
  <c r="L682" i="5"/>
  <c r="L596" i="5"/>
  <c r="L273" i="5"/>
  <c r="L726" i="5"/>
  <c r="L636" i="5"/>
  <c r="L451" i="5"/>
  <c r="L660" i="5"/>
  <c r="L693" i="5"/>
  <c r="L643" i="5"/>
  <c r="L706" i="5"/>
  <c r="L672" i="5"/>
  <c r="L571" i="5"/>
  <c r="L767" i="5"/>
  <c r="L734" i="5"/>
  <c r="L703" i="5"/>
  <c r="L398" i="5"/>
  <c r="L340" i="5"/>
  <c r="L796" i="5"/>
  <c r="L674" i="5"/>
  <c r="L732" i="5"/>
  <c r="L127" i="5"/>
  <c r="L572" i="5"/>
  <c r="L499" i="5"/>
  <c r="L601" i="5"/>
  <c r="L759" i="5"/>
  <c r="L615" i="5"/>
  <c r="L412" i="5"/>
  <c r="L597" i="5"/>
  <c r="L685" i="5"/>
  <c r="L625" i="5"/>
  <c r="L733" i="5"/>
  <c r="L604" i="5"/>
  <c r="L673" i="5"/>
  <c r="L907" i="5"/>
  <c r="L736" i="5"/>
  <c r="L217" i="5"/>
  <c r="L484" i="5"/>
  <c r="L645" i="5"/>
  <c r="L332" i="5"/>
  <c r="L40" i="5"/>
  <c r="L773" i="5"/>
  <c r="L793" i="5"/>
  <c r="L752" i="5"/>
  <c r="L677" i="5"/>
  <c r="L355" i="5"/>
  <c r="L360" i="5"/>
  <c r="L172" i="5"/>
  <c r="L727" i="5"/>
  <c r="L792" i="5"/>
  <c r="L575" i="5"/>
  <c r="L731" i="5"/>
  <c r="L775" i="5"/>
  <c r="L64" i="5"/>
  <c r="L729" i="5"/>
  <c r="L750" i="5"/>
  <c r="L830" i="5"/>
  <c r="L782" i="5"/>
  <c r="L686" i="5"/>
  <c r="L687" i="5"/>
  <c r="L76" i="5"/>
  <c r="L798" i="5"/>
  <c r="L603" i="5"/>
  <c r="L838" i="5"/>
  <c r="L878" i="5"/>
  <c r="L836" i="5"/>
  <c r="L762" i="5"/>
  <c r="L700" i="5"/>
  <c r="L885" i="5"/>
  <c r="L880" i="5"/>
  <c r="L458" i="5"/>
  <c r="L882" i="5"/>
  <c r="L199" i="5"/>
  <c r="L874" i="5"/>
  <c r="L860" i="5"/>
  <c r="L881" i="5"/>
  <c r="L764" i="5"/>
  <c r="L833" i="5"/>
  <c r="L888" i="5"/>
  <c r="L936" i="5"/>
  <c r="L862" i="5"/>
  <c r="L876" i="5"/>
  <c r="L816" i="5"/>
  <c r="L933" i="5"/>
  <c r="L939" i="5"/>
  <c r="L81" i="5"/>
  <c r="L250" i="5"/>
  <c r="L2" i="5"/>
  <c r="L423" i="5"/>
  <c r="L513" i="5"/>
  <c r="L234" i="5"/>
  <c r="L277" i="5"/>
  <c r="L191" i="5"/>
  <c r="L23" i="5"/>
  <c r="L551" i="5"/>
  <c r="L316" i="5"/>
  <c r="L109" i="5"/>
  <c r="L73" i="5"/>
  <c r="L174" i="5"/>
  <c r="L36" i="5"/>
  <c r="L52" i="5"/>
  <c r="L608" i="5"/>
  <c r="L347" i="5"/>
  <c r="L590" i="5"/>
  <c r="L308" i="5"/>
  <c r="L341" i="5"/>
  <c r="L358" i="5"/>
  <c r="L50" i="5"/>
  <c r="L463" i="5"/>
  <c r="L568" i="5"/>
  <c r="L339" i="5"/>
  <c r="L95" i="5"/>
  <c r="L704" i="5"/>
  <c r="L634" i="5"/>
  <c r="L488" i="5"/>
  <c r="L267" i="5"/>
  <c r="L208" i="5"/>
  <c r="L161" i="5"/>
  <c r="L427" i="5"/>
  <c r="L34" i="5"/>
  <c r="L436" i="5"/>
  <c r="L188" i="5"/>
  <c r="L10" i="5"/>
  <c r="L166" i="5"/>
  <c r="L29" i="5"/>
  <c r="L285" i="5"/>
  <c r="L46" i="5"/>
  <c r="L39" i="5"/>
  <c r="L19" i="5"/>
  <c r="L93" i="5"/>
  <c r="L148" i="5"/>
  <c r="L411" i="5"/>
  <c r="L146" i="5"/>
  <c r="L126" i="5"/>
  <c r="L120" i="5"/>
  <c r="L100" i="5"/>
  <c r="L367" i="5"/>
  <c r="L207" i="5"/>
  <c r="L141" i="5"/>
  <c r="L464" i="5"/>
  <c r="L253" i="5"/>
  <c r="L523" i="5"/>
  <c r="L87" i="5"/>
  <c r="L131" i="5"/>
  <c r="L384" i="5"/>
  <c r="L31" i="5"/>
  <c r="L223" i="5"/>
  <c r="L443" i="5"/>
  <c r="L14" i="5"/>
  <c r="L112" i="5"/>
  <c r="L41" i="5"/>
  <c r="L185" i="5"/>
  <c r="L178" i="5"/>
  <c r="L258" i="5"/>
  <c r="L449" i="5"/>
  <c r="L321" i="5"/>
  <c r="L356" i="5"/>
  <c r="L27" i="5"/>
  <c r="L468" i="5"/>
  <c r="L180" i="5"/>
  <c r="L438" i="5"/>
  <c r="L501" i="5"/>
  <c r="L118" i="5"/>
  <c r="L540" i="5"/>
  <c r="L554" i="5"/>
  <c r="L288" i="5"/>
  <c r="L101" i="5"/>
  <c r="L514" i="5"/>
  <c r="L160" i="5"/>
  <c r="L437" i="5"/>
  <c r="L587" i="5"/>
  <c r="L410" i="5"/>
  <c r="L581" i="5"/>
  <c r="L319" i="5"/>
  <c r="L489" i="5"/>
  <c r="L298" i="5"/>
  <c r="L505" i="5"/>
  <c r="L318" i="5"/>
  <c r="L635" i="5"/>
  <c r="L745" i="5"/>
  <c r="L527" i="5"/>
  <c r="L630" i="5"/>
  <c r="L594" i="5"/>
  <c r="L516" i="5"/>
  <c r="L37" i="5"/>
  <c r="L165" i="5"/>
  <c r="L666" i="5"/>
  <c r="L708" i="5"/>
  <c r="L667" i="5"/>
  <c r="L802" i="5"/>
  <c r="L525" i="5"/>
  <c r="L837" i="5"/>
  <c r="L827" i="5"/>
  <c r="L287" i="5"/>
  <c r="L679" i="5"/>
  <c r="L691" i="5"/>
  <c r="L442" i="5"/>
  <c r="L383" i="5"/>
  <c r="L173" i="5"/>
  <c r="L137" i="5"/>
  <c r="L712" i="5"/>
  <c r="L140" i="5"/>
  <c r="L931" i="5"/>
  <c r="L354" i="5"/>
  <c r="L697" i="5"/>
  <c r="L664" i="5"/>
  <c r="L613" i="5"/>
  <c r="L665" i="5"/>
  <c r="L810" i="5"/>
  <c r="L644" i="5"/>
  <c r="L42" i="5"/>
  <c r="L22" i="5"/>
  <c r="L60" i="5"/>
  <c r="L692" i="5"/>
  <c r="L623" i="5"/>
  <c r="L683" i="5"/>
  <c r="L747" i="5"/>
  <c r="L555" i="5"/>
  <c r="L676" i="5"/>
  <c r="L600" i="5"/>
  <c r="L618" i="5"/>
  <c r="L871" i="5"/>
  <c r="L724" i="5"/>
  <c r="L786" i="5"/>
  <c r="L766" i="5"/>
  <c r="L710" i="5"/>
  <c r="L769" i="5"/>
  <c r="L832" i="5"/>
  <c r="L751" i="5"/>
  <c r="L896" i="5"/>
  <c r="L785" i="5"/>
  <c r="L835" i="5"/>
  <c r="L763" i="5"/>
  <c r="L749" i="5"/>
  <c r="L922" i="5"/>
  <c r="L924" i="5"/>
  <c r="L947" i="5"/>
  <c r="L787" i="5"/>
  <c r="L372" i="5"/>
  <c r="L938" i="5"/>
  <c r="L647" i="5"/>
  <c r="L916" i="5"/>
  <c r="L209" i="5"/>
  <c r="L929" i="5"/>
  <c r="L722" i="5"/>
  <c r="L741" i="5"/>
  <c r="L928" i="5"/>
  <c r="L839" i="5"/>
  <c r="L920" i="5"/>
  <c r="L789" i="5"/>
  <c r="L918" i="5"/>
  <c r="L941" i="5"/>
  <c r="L892" i="5"/>
  <c r="L850" i="5"/>
  <c r="L932" i="5"/>
  <c r="L926" i="5"/>
  <c r="L847" i="5"/>
  <c r="L930" i="5"/>
  <c r="L944" i="5"/>
  <c r="L894" i="5"/>
  <c r="L869" i="5"/>
  <c r="L950" i="5"/>
  <c r="L935" i="5"/>
  <c r="M98" i="3"/>
  <c r="L44" i="3"/>
  <c r="L54" i="3"/>
  <c r="K3" i="3"/>
  <c r="K4" i="3"/>
  <c r="K5" i="3"/>
  <c r="K6" i="3"/>
  <c r="K7" i="3"/>
  <c r="K8" i="3"/>
  <c r="K9" i="3"/>
  <c r="K10" i="3"/>
  <c r="K725" i="5" s="1"/>
  <c r="K11" i="3"/>
  <c r="E490" i="9" s="1"/>
  <c r="K12" i="3"/>
  <c r="K13" i="3"/>
  <c r="K14" i="3"/>
  <c r="E818" i="9" s="1"/>
  <c r="K15" i="3"/>
  <c r="E755" i="9" s="1"/>
  <c r="K16" i="3"/>
  <c r="K17" i="3"/>
  <c r="K18" i="3"/>
  <c r="K857" i="5" s="1"/>
  <c r="K19" i="3"/>
  <c r="E470" i="9" s="1"/>
  <c r="K20" i="3"/>
  <c r="K21" i="3"/>
  <c r="K22" i="3"/>
  <c r="L22" i="3" s="1"/>
  <c r="K23" i="3"/>
  <c r="E500" i="9" s="1"/>
  <c r="K24" i="3"/>
  <c r="K25" i="3"/>
  <c r="K26" i="3"/>
  <c r="K27" i="3"/>
  <c r="K28" i="3"/>
  <c r="K29" i="3"/>
  <c r="K30" i="3"/>
  <c r="K31" i="3"/>
  <c r="E376" i="9" s="1"/>
  <c r="K32" i="3"/>
  <c r="K33" i="3"/>
  <c r="K34" i="3"/>
  <c r="K35" i="3"/>
  <c r="E548" i="9" s="1"/>
  <c r="K36" i="3"/>
  <c r="K37" i="3"/>
  <c r="K38" i="3"/>
  <c r="K564" i="5" s="1"/>
  <c r="K39" i="3"/>
  <c r="E541" i="9" s="1"/>
  <c r="K40" i="3"/>
  <c r="K41" i="3"/>
  <c r="K42" i="3"/>
  <c r="K43" i="3"/>
  <c r="E578" i="9" s="1"/>
  <c r="K44" i="3"/>
  <c r="K45" i="3"/>
  <c r="K46" i="3"/>
  <c r="E621" i="9" s="1"/>
  <c r="K47" i="3"/>
  <c r="E607" i="9" s="1"/>
  <c r="K48" i="3"/>
  <c r="K49" i="3"/>
  <c r="K50" i="3"/>
  <c r="K669" i="5" s="1"/>
  <c r="K51" i="3"/>
  <c r="K52" i="3"/>
  <c r="K53" i="3"/>
  <c r="K54" i="3"/>
  <c r="K496" i="5" s="1"/>
  <c r="K55" i="3"/>
  <c r="E320" i="9" s="1"/>
  <c r="K56" i="3"/>
  <c r="K57" i="3"/>
  <c r="K58" i="3"/>
  <c r="K59" i="3"/>
  <c r="E919" i="9" s="1"/>
  <c r="K60" i="3"/>
  <c r="K61" i="3"/>
  <c r="K62" i="3"/>
  <c r="E328" i="9" s="1"/>
  <c r="K63" i="3"/>
  <c r="K64" i="3"/>
  <c r="K65" i="3"/>
  <c r="K66" i="3"/>
  <c r="K67" i="3"/>
  <c r="K68" i="3"/>
  <c r="K69" i="3"/>
  <c r="K70" i="3"/>
  <c r="K71" i="3"/>
  <c r="E403" i="9" s="1"/>
  <c r="K72" i="3"/>
  <c r="K73" i="3"/>
  <c r="K74" i="3"/>
  <c r="K75" i="3"/>
  <c r="E814" i="9" s="1"/>
  <c r="K76" i="3"/>
  <c r="K77" i="3"/>
  <c r="K78" i="3"/>
  <c r="E640" i="9" s="1"/>
  <c r="K79" i="3"/>
  <c r="E778" i="9" s="1"/>
  <c r="K80" i="3"/>
  <c r="K81" i="3"/>
  <c r="K82" i="3"/>
  <c r="K509" i="5" s="1"/>
  <c r="K83" i="3"/>
  <c r="E855" i="9" s="1"/>
  <c r="K84" i="3"/>
  <c r="K85" i="3"/>
  <c r="K86" i="3"/>
  <c r="K614" i="5" s="1"/>
  <c r="K87" i="3"/>
  <c r="K88" i="3"/>
  <c r="K89" i="3"/>
  <c r="K90" i="3"/>
  <c r="K91" i="3"/>
  <c r="E779" i="9" s="1"/>
  <c r="K92" i="3"/>
  <c r="K93" i="3"/>
  <c r="K94" i="3"/>
  <c r="E389" i="9" s="1"/>
  <c r="K95" i="3"/>
  <c r="E375" i="9" s="1"/>
  <c r="K96" i="3"/>
  <c r="K97" i="3"/>
  <c r="K98" i="3"/>
  <c r="K99" i="3"/>
  <c r="K100" i="3"/>
  <c r="K101" i="3"/>
  <c r="K102" i="3"/>
  <c r="K103" i="3"/>
  <c r="E655" i="9" s="1"/>
  <c r="K104" i="3"/>
  <c r="K105" i="3"/>
  <c r="K106" i="3"/>
  <c r="K107" i="3"/>
  <c r="E576" i="9" s="1"/>
  <c r="K108" i="3"/>
  <c r="K109" i="3"/>
  <c r="K110" i="3"/>
  <c r="E524" i="9" s="1"/>
  <c r="K111" i="3"/>
  <c r="E746" i="9" s="1"/>
  <c r="K112" i="3"/>
  <c r="K113" i="3"/>
  <c r="K114" i="3"/>
  <c r="K921" i="5" s="1"/>
  <c r="K115" i="3"/>
  <c r="E364" i="9" s="1"/>
  <c r="K116" i="3"/>
  <c r="K117" i="3"/>
  <c r="K118" i="3"/>
  <c r="K558" i="5" s="1"/>
  <c r="K119" i="3"/>
  <c r="E799" i="9" s="1"/>
  <c r="K120" i="3"/>
  <c r="K121" i="3"/>
  <c r="K122" i="3"/>
  <c r="K848" i="5" s="1"/>
  <c r="K123" i="3"/>
  <c r="E760" i="9" s="1"/>
  <c r="K124" i="3"/>
  <c r="K125" i="3"/>
  <c r="K126" i="3"/>
  <c r="K127" i="3"/>
  <c r="K128" i="3"/>
  <c r="K129" i="3"/>
  <c r="K130" i="3"/>
  <c r="K131" i="3"/>
  <c r="K132" i="3"/>
  <c r="K133" i="3"/>
  <c r="K134" i="3"/>
  <c r="K135" i="3"/>
  <c r="E890" i="9" s="1"/>
  <c r="K136" i="3"/>
  <c r="K137" i="3"/>
  <c r="K138" i="3"/>
  <c r="K139" i="3"/>
  <c r="K140" i="3"/>
  <c r="K141" i="3"/>
  <c r="K142" i="3"/>
  <c r="K143" i="3"/>
  <c r="K144" i="3"/>
  <c r="K145" i="3"/>
  <c r="K146" i="3"/>
  <c r="K147" i="3"/>
  <c r="E788" i="9" s="1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E361" i="9" s="1"/>
  <c r="K164" i="3"/>
  <c r="K165" i="3"/>
  <c r="K166" i="3"/>
  <c r="K167" i="3"/>
  <c r="E579" i="9" s="1"/>
  <c r="K168" i="3"/>
  <c r="K169" i="3"/>
  <c r="K170" i="3"/>
  <c r="K171" i="3"/>
  <c r="K172" i="3"/>
  <c r="K173" i="3"/>
  <c r="K174" i="3"/>
  <c r="K175" i="3"/>
  <c r="E854" i="9" s="1"/>
  <c r="K176" i="3"/>
  <c r="K177" i="3"/>
  <c r="K178" i="3"/>
  <c r="K179" i="3"/>
  <c r="K180" i="3"/>
  <c r="K181" i="3"/>
  <c r="K182" i="3"/>
  <c r="K183" i="3"/>
  <c r="E546" i="9" s="1"/>
  <c r="K184" i="3"/>
  <c r="K185" i="3"/>
  <c r="K186" i="3"/>
  <c r="K187" i="3"/>
  <c r="E899" i="9" s="1"/>
  <c r="K188" i="3"/>
  <c r="K189" i="3"/>
  <c r="K190" i="3"/>
  <c r="K191" i="3"/>
  <c r="K192" i="3"/>
  <c r="K193" i="3"/>
  <c r="K194" i="3"/>
  <c r="K195" i="3"/>
  <c r="K196" i="3"/>
  <c r="K197" i="3"/>
  <c r="K198" i="3"/>
  <c r="K199" i="3"/>
  <c r="E846" i="9" s="1"/>
  <c r="K200" i="3"/>
  <c r="K201" i="3"/>
  <c r="K202" i="3"/>
  <c r="K203" i="3"/>
  <c r="E639" i="9" s="1"/>
  <c r="K204" i="3"/>
  <c r="K205" i="3"/>
  <c r="K206" i="3"/>
  <c r="K207" i="3"/>
  <c r="K208" i="3"/>
  <c r="K209" i="3"/>
  <c r="K210" i="3"/>
  <c r="K211" i="3"/>
  <c r="E510" i="9" s="1"/>
  <c r="K212" i="3"/>
  <c r="K213" i="3"/>
  <c r="K214" i="3"/>
  <c r="K215" i="3"/>
  <c r="E670" i="9" s="1"/>
  <c r="K216" i="3"/>
  <c r="K217" i="3"/>
  <c r="K218" i="3"/>
  <c r="K219" i="3"/>
  <c r="E461" i="9" s="1"/>
  <c r="K220" i="3"/>
  <c r="K221" i="3"/>
  <c r="K222" i="3"/>
  <c r="K223" i="3"/>
  <c r="K224" i="3"/>
  <c r="E758" i="9" s="1"/>
  <c r="K225" i="3"/>
  <c r="K226" i="3"/>
  <c r="K227" i="3"/>
  <c r="E457" i="9" s="1"/>
  <c r="K228" i="3"/>
  <c r="K229" i="3"/>
  <c r="K230" i="3"/>
  <c r="K231" i="3"/>
  <c r="E949" i="9" s="1"/>
  <c r="K232" i="3"/>
  <c r="K233" i="3"/>
  <c r="K790" i="5" s="1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957" i="5" s="1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794" i="5" s="1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842" i="5" s="1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2" i="5" s="1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950" i="5" s="1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922" i="5" s="1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766" i="5" s="1"/>
  <c r="K562" i="3"/>
  <c r="K918" i="5" s="1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810" i="5" s="1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930" i="5" s="1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894" i="5" s="1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906" i="5" s="1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826" i="5" s="1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902" i="5" s="1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38" i="5" s="1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33" i="5" s="1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2" i="3"/>
  <c r="G2" i="6"/>
  <c r="M2" i="1" s="1"/>
  <c r="O2" i="5" s="1"/>
  <c r="X27" i="1"/>
  <c r="X28" i="1"/>
  <c r="H3" i="6"/>
  <c r="N3" i="1" s="1"/>
  <c r="H4" i="6"/>
  <c r="N4" i="1" s="1"/>
  <c r="H5" i="6"/>
  <c r="N5" i="1" s="1"/>
  <c r="H6" i="6"/>
  <c r="N6" i="1" s="1"/>
  <c r="H7" i="6"/>
  <c r="N7" i="1" s="1"/>
  <c r="H8" i="6"/>
  <c r="N8" i="1" s="1"/>
  <c r="H9" i="6"/>
  <c r="N9" i="1" s="1"/>
  <c r="H10" i="6"/>
  <c r="N10" i="1" s="1"/>
  <c r="H11" i="6"/>
  <c r="N11" i="1" s="1"/>
  <c r="H12" i="6"/>
  <c r="N12" i="1" s="1"/>
  <c r="H13" i="6"/>
  <c r="N13" i="1" s="1"/>
  <c r="H14" i="6"/>
  <c r="N14" i="1" s="1"/>
  <c r="H15" i="6"/>
  <c r="N15" i="1" s="1"/>
  <c r="H16" i="6"/>
  <c r="N16" i="1" s="1"/>
  <c r="H17" i="6"/>
  <c r="N17" i="1" s="1"/>
  <c r="H18" i="6"/>
  <c r="N18" i="1" s="1"/>
  <c r="H19" i="6"/>
  <c r="N19" i="1" s="1"/>
  <c r="H20" i="6"/>
  <c r="N20" i="1" s="1"/>
  <c r="H21" i="6"/>
  <c r="N21" i="1" s="1"/>
  <c r="H22" i="6"/>
  <c r="N22" i="1" s="1"/>
  <c r="H23" i="6"/>
  <c r="N23" i="1" s="1"/>
  <c r="H24" i="6"/>
  <c r="N24" i="1" s="1"/>
  <c r="H25" i="6"/>
  <c r="N25" i="1" s="1"/>
  <c r="H26" i="6"/>
  <c r="N26" i="1" s="1"/>
  <c r="H27" i="6"/>
  <c r="N27" i="1" s="1"/>
  <c r="H28" i="6"/>
  <c r="N28" i="1" s="1"/>
  <c r="H29" i="6"/>
  <c r="N29" i="1" s="1"/>
  <c r="H30" i="6"/>
  <c r="N30" i="1" s="1"/>
  <c r="H31" i="6"/>
  <c r="N31" i="1" s="1"/>
  <c r="H32" i="6"/>
  <c r="N32" i="1" s="1"/>
  <c r="H33" i="6"/>
  <c r="N33" i="1" s="1"/>
  <c r="H34" i="6"/>
  <c r="N34" i="1" s="1"/>
  <c r="H35" i="6"/>
  <c r="N35" i="1" s="1"/>
  <c r="H36" i="6"/>
  <c r="N36" i="1" s="1"/>
  <c r="H37" i="6"/>
  <c r="N37" i="1" s="1"/>
  <c r="H38" i="6"/>
  <c r="N38" i="1" s="1"/>
  <c r="H39" i="6"/>
  <c r="N39" i="1" s="1"/>
  <c r="H40" i="6"/>
  <c r="N40" i="1" s="1"/>
  <c r="H41" i="6"/>
  <c r="N41" i="1" s="1"/>
  <c r="H42" i="6"/>
  <c r="N42" i="1" s="1"/>
  <c r="H43" i="6"/>
  <c r="N43" i="1" s="1"/>
  <c r="H44" i="6"/>
  <c r="N44" i="1" s="1"/>
  <c r="H45" i="6"/>
  <c r="N45" i="1" s="1"/>
  <c r="H46" i="6"/>
  <c r="N46" i="1" s="1"/>
  <c r="H47" i="6"/>
  <c r="N47" i="1" s="1"/>
  <c r="H48" i="6"/>
  <c r="N48" i="1" s="1"/>
  <c r="H49" i="6"/>
  <c r="N49" i="1" s="1"/>
  <c r="H50" i="6"/>
  <c r="N50" i="1" s="1"/>
  <c r="H51" i="6"/>
  <c r="N51" i="1" s="1"/>
  <c r="H52" i="6"/>
  <c r="N52" i="1" s="1"/>
  <c r="H53" i="6"/>
  <c r="N53" i="1" s="1"/>
  <c r="H54" i="6"/>
  <c r="N54" i="1" s="1"/>
  <c r="H55" i="6"/>
  <c r="N55" i="1" s="1"/>
  <c r="H56" i="6"/>
  <c r="N56" i="1" s="1"/>
  <c r="H57" i="6"/>
  <c r="N57" i="1" s="1"/>
  <c r="H58" i="6"/>
  <c r="N58" i="1" s="1"/>
  <c r="H59" i="6"/>
  <c r="N59" i="1" s="1"/>
  <c r="H60" i="6"/>
  <c r="N60" i="1" s="1"/>
  <c r="H61" i="6"/>
  <c r="N61" i="1" s="1"/>
  <c r="H62" i="6"/>
  <c r="N62" i="1" s="1"/>
  <c r="H63" i="6"/>
  <c r="N63" i="1" s="1"/>
  <c r="H64" i="6"/>
  <c r="N64" i="1" s="1"/>
  <c r="H65" i="6"/>
  <c r="N65" i="1" s="1"/>
  <c r="H66" i="6"/>
  <c r="N66" i="1" s="1"/>
  <c r="H67" i="6"/>
  <c r="N67" i="1" s="1"/>
  <c r="H68" i="6"/>
  <c r="N68" i="1" s="1"/>
  <c r="H69" i="6"/>
  <c r="N69" i="1" s="1"/>
  <c r="H70" i="6"/>
  <c r="N70" i="1" s="1"/>
  <c r="H71" i="6"/>
  <c r="N71" i="1" s="1"/>
  <c r="H72" i="6"/>
  <c r="N72" i="1" s="1"/>
  <c r="H73" i="6"/>
  <c r="N73" i="1" s="1"/>
  <c r="H74" i="6"/>
  <c r="N74" i="1" s="1"/>
  <c r="H75" i="6"/>
  <c r="N75" i="1" s="1"/>
  <c r="H76" i="6"/>
  <c r="N76" i="1" s="1"/>
  <c r="H77" i="6"/>
  <c r="N77" i="1" s="1"/>
  <c r="H78" i="6"/>
  <c r="N78" i="1" s="1"/>
  <c r="H79" i="6"/>
  <c r="N79" i="1" s="1"/>
  <c r="H80" i="6"/>
  <c r="N80" i="1" s="1"/>
  <c r="H81" i="6"/>
  <c r="N81" i="1" s="1"/>
  <c r="H82" i="6"/>
  <c r="N82" i="1" s="1"/>
  <c r="H83" i="6"/>
  <c r="N83" i="1" s="1"/>
  <c r="H84" i="6"/>
  <c r="N84" i="1" s="1"/>
  <c r="H85" i="6"/>
  <c r="N85" i="1" s="1"/>
  <c r="H86" i="6"/>
  <c r="N86" i="1" s="1"/>
  <c r="H87" i="6"/>
  <c r="N87" i="1" s="1"/>
  <c r="H88" i="6"/>
  <c r="N88" i="1" s="1"/>
  <c r="H89" i="6"/>
  <c r="N89" i="1" s="1"/>
  <c r="H90" i="6"/>
  <c r="N90" i="1" s="1"/>
  <c r="H91" i="6"/>
  <c r="N91" i="1" s="1"/>
  <c r="H92" i="6"/>
  <c r="N92" i="1" s="1"/>
  <c r="H93" i="6"/>
  <c r="N93" i="1" s="1"/>
  <c r="H94" i="6"/>
  <c r="N94" i="1" s="1"/>
  <c r="H95" i="6"/>
  <c r="N95" i="1" s="1"/>
  <c r="H96" i="6"/>
  <c r="N96" i="1" s="1"/>
  <c r="H97" i="6"/>
  <c r="N97" i="1" s="1"/>
  <c r="H98" i="6"/>
  <c r="N98" i="1" s="1"/>
  <c r="H99" i="6"/>
  <c r="N99" i="1" s="1"/>
  <c r="H100" i="6"/>
  <c r="N100" i="1" s="1"/>
  <c r="H101" i="6"/>
  <c r="N101" i="1" s="1"/>
  <c r="H102" i="6"/>
  <c r="N102" i="1" s="1"/>
  <c r="H103" i="6"/>
  <c r="N103" i="1" s="1"/>
  <c r="H104" i="6"/>
  <c r="N104" i="1" s="1"/>
  <c r="H105" i="6"/>
  <c r="N105" i="1" s="1"/>
  <c r="H106" i="6"/>
  <c r="N106" i="1" s="1"/>
  <c r="H107" i="6"/>
  <c r="N107" i="1" s="1"/>
  <c r="H108" i="6"/>
  <c r="N108" i="1" s="1"/>
  <c r="H109" i="6"/>
  <c r="N109" i="1" s="1"/>
  <c r="H110" i="6"/>
  <c r="N110" i="1" s="1"/>
  <c r="H111" i="6"/>
  <c r="N111" i="1" s="1"/>
  <c r="H112" i="6"/>
  <c r="N112" i="1" s="1"/>
  <c r="H113" i="6"/>
  <c r="N113" i="1" s="1"/>
  <c r="H114" i="6"/>
  <c r="N114" i="1" s="1"/>
  <c r="H115" i="6"/>
  <c r="N115" i="1" s="1"/>
  <c r="H116" i="6"/>
  <c r="N116" i="1" s="1"/>
  <c r="H117" i="6"/>
  <c r="N117" i="1" s="1"/>
  <c r="H118" i="6"/>
  <c r="N118" i="1" s="1"/>
  <c r="H119" i="6"/>
  <c r="N119" i="1" s="1"/>
  <c r="H120" i="6"/>
  <c r="N120" i="1" s="1"/>
  <c r="H121" i="6"/>
  <c r="N121" i="1" s="1"/>
  <c r="H122" i="6"/>
  <c r="N122" i="1" s="1"/>
  <c r="H123" i="6"/>
  <c r="N123" i="1" s="1"/>
  <c r="H124" i="6"/>
  <c r="N124" i="1" s="1"/>
  <c r="H125" i="6"/>
  <c r="N125" i="1" s="1"/>
  <c r="H126" i="6"/>
  <c r="N126" i="1" s="1"/>
  <c r="H127" i="6"/>
  <c r="N127" i="1" s="1"/>
  <c r="H128" i="6"/>
  <c r="N128" i="1" s="1"/>
  <c r="H129" i="6"/>
  <c r="N129" i="1" s="1"/>
  <c r="H130" i="6"/>
  <c r="N130" i="1" s="1"/>
  <c r="H131" i="6"/>
  <c r="N131" i="1" s="1"/>
  <c r="H132" i="6"/>
  <c r="N132" i="1" s="1"/>
  <c r="H133" i="6"/>
  <c r="N133" i="1" s="1"/>
  <c r="H134" i="6"/>
  <c r="N134" i="1" s="1"/>
  <c r="H135" i="6"/>
  <c r="N135" i="1" s="1"/>
  <c r="H136" i="6"/>
  <c r="N136" i="1" s="1"/>
  <c r="H137" i="6"/>
  <c r="N137" i="1" s="1"/>
  <c r="H138" i="6"/>
  <c r="N138" i="1" s="1"/>
  <c r="H139" i="6"/>
  <c r="N139" i="1" s="1"/>
  <c r="H140" i="6"/>
  <c r="N140" i="1" s="1"/>
  <c r="H141" i="6"/>
  <c r="N141" i="1" s="1"/>
  <c r="H142" i="6"/>
  <c r="N142" i="1" s="1"/>
  <c r="H143" i="6"/>
  <c r="N143" i="1" s="1"/>
  <c r="H144" i="6"/>
  <c r="N144" i="1" s="1"/>
  <c r="H145" i="6"/>
  <c r="N145" i="1" s="1"/>
  <c r="H146" i="6"/>
  <c r="N146" i="1" s="1"/>
  <c r="H147" i="6"/>
  <c r="N147" i="1" s="1"/>
  <c r="H148" i="6"/>
  <c r="N148" i="1" s="1"/>
  <c r="H149" i="6"/>
  <c r="N149" i="1" s="1"/>
  <c r="H150" i="6"/>
  <c r="N150" i="1" s="1"/>
  <c r="H151" i="6"/>
  <c r="N151" i="1" s="1"/>
  <c r="H152" i="6"/>
  <c r="N152" i="1" s="1"/>
  <c r="H153" i="6"/>
  <c r="N153" i="1" s="1"/>
  <c r="H154" i="6"/>
  <c r="N154" i="1" s="1"/>
  <c r="H155" i="6"/>
  <c r="N155" i="1" s="1"/>
  <c r="H156" i="6"/>
  <c r="N156" i="1" s="1"/>
  <c r="H157" i="6"/>
  <c r="N157" i="1" s="1"/>
  <c r="H158" i="6"/>
  <c r="N158" i="1" s="1"/>
  <c r="H159" i="6"/>
  <c r="N159" i="1" s="1"/>
  <c r="H160" i="6"/>
  <c r="N160" i="1" s="1"/>
  <c r="H161" i="6"/>
  <c r="N161" i="1" s="1"/>
  <c r="H162" i="6"/>
  <c r="N162" i="1" s="1"/>
  <c r="H163" i="6"/>
  <c r="N163" i="1" s="1"/>
  <c r="H164" i="6"/>
  <c r="N164" i="1" s="1"/>
  <c r="H165" i="6"/>
  <c r="N165" i="1" s="1"/>
  <c r="H166" i="6"/>
  <c r="N166" i="1" s="1"/>
  <c r="H167" i="6"/>
  <c r="N167" i="1" s="1"/>
  <c r="H168" i="6"/>
  <c r="N168" i="1" s="1"/>
  <c r="H169" i="6"/>
  <c r="N169" i="1" s="1"/>
  <c r="H170" i="6"/>
  <c r="N170" i="1" s="1"/>
  <c r="H171" i="6"/>
  <c r="N171" i="1" s="1"/>
  <c r="H172" i="6"/>
  <c r="N172" i="1" s="1"/>
  <c r="H173" i="6"/>
  <c r="N173" i="1" s="1"/>
  <c r="H174" i="6"/>
  <c r="N174" i="1" s="1"/>
  <c r="H175" i="6"/>
  <c r="N175" i="1" s="1"/>
  <c r="H176" i="6"/>
  <c r="N176" i="1" s="1"/>
  <c r="H177" i="6"/>
  <c r="N177" i="1" s="1"/>
  <c r="H178" i="6"/>
  <c r="N178" i="1" s="1"/>
  <c r="H179" i="6"/>
  <c r="N179" i="1" s="1"/>
  <c r="H180" i="6"/>
  <c r="N180" i="1" s="1"/>
  <c r="H181" i="6"/>
  <c r="N181" i="1" s="1"/>
  <c r="H182" i="6"/>
  <c r="N182" i="1" s="1"/>
  <c r="H183" i="6"/>
  <c r="N183" i="1" s="1"/>
  <c r="H184" i="6"/>
  <c r="N184" i="1" s="1"/>
  <c r="H185" i="6"/>
  <c r="N185" i="1" s="1"/>
  <c r="H186" i="6"/>
  <c r="N186" i="1" s="1"/>
  <c r="H187" i="6"/>
  <c r="N187" i="1" s="1"/>
  <c r="H188" i="6"/>
  <c r="N188" i="1" s="1"/>
  <c r="H189" i="6"/>
  <c r="N189" i="1" s="1"/>
  <c r="H190" i="6"/>
  <c r="N190" i="1" s="1"/>
  <c r="H191" i="6"/>
  <c r="N191" i="1" s="1"/>
  <c r="H192" i="6"/>
  <c r="N192" i="1" s="1"/>
  <c r="H193" i="6"/>
  <c r="N193" i="1" s="1"/>
  <c r="H194" i="6"/>
  <c r="N194" i="1" s="1"/>
  <c r="H195" i="6"/>
  <c r="N195" i="1" s="1"/>
  <c r="H196" i="6"/>
  <c r="N196" i="1" s="1"/>
  <c r="H197" i="6"/>
  <c r="N197" i="1" s="1"/>
  <c r="H198" i="6"/>
  <c r="N198" i="1" s="1"/>
  <c r="H199" i="6"/>
  <c r="N199" i="1" s="1"/>
  <c r="H200" i="6"/>
  <c r="N200" i="1" s="1"/>
  <c r="H201" i="6"/>
  <c r="N201" i="1" s="1"/>
  <c r="H202" i="6"/>
  <c r="N202" i="1" s="1"/>
  <c r="H203" i="6"/>
  <c r="N203" i="1" s="1"/>
  <c r="H204" i="6"/>
  <c r="N204" i="1" s="1"/>
  <c r="H205" i="6"/>
  <c r="N205" i="1" s="1"/>
  <c r="H206" i="6"/>
  <c r="N206" i="1" s="1"/>
  <c r="H207" i="6"/>
  <c r="N207" i="1" s="1"/>
  <c r="H208" i="6"/>
  <c r="N208" i="1" s="1"/>
  <c r="H209" i="6"/>
  <c r="N209" i="1" s="1"/>
  <c r="H210" i="6"/>
  <c r="N210" i="1" s="1"/>
  <c r="H211" i="6"/>
  <c r="N211" i="1" s="1"/>
  <c r="H212" i="6"/>
  <c r="N212" i="1" s="1"/>
  <c r="H213" i="6"/>
  <c r="N213" i="1" s="1"/>
  <c r="H214" i="6"/>
  <c r="N214" i="1" s="1"/>
  <c r="H215" i="6"/>
  <c r="N215" i="1" s="1"/>
  <c r="H216" i="6"/>
  <c r="N216" i="1" s="1"/>
  <c r="H217" i="6"/>
  <c r="N217" i="1" s="1"/>
  <c r="H218" i="6"/>
  <c r="N218" i="1" s="1"/>
  <c r="H219" i="6"/>
  <c r="N219" i="1" s="1"/>
  <c r="H220" i="6"/>
  <c r="N220" i="1" s="1"/>
  <c r="H221" i="6"/>
  <c r="N221" i="1" s="1"/>
  <c r="H222" i="6"/>
  <c r="N222" i="1" s="1"/>
  <c r="H223" i="6"/>
  <c r="N223" i="1" s="1"/>
  <c r="H224" i="6"/>
  <c r="N224" i="1" s="1"/>
  <c r="H225" i="6"/>
  <c r="N225" i="1" s="1"/>
  <c r="H226" i="6"/>
  <c r="N226" i="1" s="1"/>
  <c r="H227" i="6"/>
  <c r="N227" i="1" s="1"/>
  <c r="H228" i="6"/>
  <c r="N228" i="1" s="1"/>
  <c r="H229" i="6"/>
  <c r="N229" i="1" s="1"/>
  <c r="H230" i="6"/>
  <c r="N230" i="1" s="1"/>
  <c r="H231" i="6"/>
  <c r="N231" i="1" s="1"/>
  <c r="H232" i="6"/>
  <c r="N232" i="1" s="1"/>
  <c r="H233" i="6"/>
  <c r="N233" i="1" s="1"/>
  <c r="H234" i="6"/>
  <c r="N234" i="1" s="1"/>
  <c r="H235" i="6"/>
  <c r="N235" i="1" s="1"/>
  <c r="H236" i="6"/>
  <c r="N236" i="1" s="1"/>
  <c r="H237" i="6"/>
  <c r="N237" i="1" s="1"/>
  <c r="H238" i="6"/>
  <c r="N238" i="1" s="1"/>
  <c r="H239" i="6"/>
  <c r="N239" i="1" s="1"/>
  <c r="H240" i="6"/>
  <c r="N240" i="1" s="1"/>
  <c r="H241" i="6"/>
  <c r="N241" i="1" s="1"/>
  <c r="H242" i="6"/>
  <c r="N242" i="1" s="1"/>
  <c r="H243" i="6"/>
  <c r="N243" i="1" s="1"/>
  <c r="H244" i="6"/>
  <c r="N244" i="1" s="1"/>
  <c r="H245" i="6"/>
  <c r="N245" i="1" s="1"/>
  <c r="H246" i="6"/>
  <c r="N246" i="1" s="1"/>
  <c r="H247" i="6"/>
  <c r="N247" i="1" s="1"/>
  <c r="H248" i="6"/>
  <c r="N248" i="1" s="1"/>
  <c r="H249" i="6"/>
  <c r="N249" i="1" s="1"/>
  <c r="H250" i="6"/>
  <c r="N250" i="1" s="1"/>
  <c r="H251" i="6"/>
  <c r="N251" i="1" s="1"/>
  <c r="H252" i="6"/>
  <c r="N252" i="1" s="1"/>
  <c r="H253" i="6"/>
  <c r="N253" i="1" s="1"/>
  <c r="H254" i="6"/>
  <c r="N254" i="1" s="1"/>
  <c r="H255" i="6"/>
  <c r="N255" i="1" s="1"/>
  <c r="H256" i="6"/>
  <c r="N256" i="1" s="1"/>
  <c r="H257" i="6"/>
  <c r="N257" i="1" s="1"/>
  <c r="H258" i="6"/>
  <c r="N258" i="1" s="1"/>
  <c r="H259" i="6"/>
  <c r="N259" i="1" s="1"/>
  <c r="H260" i="6"/>
  <c r="N260" i="1" s="1"/>
  <c r="H261" i="6"/>
  <c r="N261" i="1" s="1"/>
  <c r="H262" i="6"/>
  <c r="N262" i="1" s="1"/>
  <c r="H263" i="6"/>
  <c r="N263" i="1" s="1"/>
  <c r="H264" i="6"/>
  <c r="N264" i="1" s="1"/>
  <c r="H265" i="6"/>
  <c r="N265" i="1" s="1"/>
  <c r="H266" i="6"/>
  <c r="N266" i="1" s="1"/>
  <c r="H267" i="6"/>
  <c r="N267" i="1" s="1"/>
  <c r="H268" i="6"/>
  <c r="N268" i="1" s="1"/>
  <c r="H269" i="6"/>
  <c r="N269" i="1" s="1"/>
  <c r="H270" i="6"/>
  <c r="N270" i="1" s="1"/>
  <c r="H271" i="6"/>
  <c r="N271" i="1" s="1"/>
  <c r="H272" i="6"/>
  <c r="N272" i="1" s="1"/>
  <c r="H273" i="6"/>
  <c r="N273" i="1" s="1"/>
  <c r="H274" i="6"/>
  <c r="N274" i="1" s="1"/>
  <c r="H275" i="6"/>
  <c r="N275" i="1" s="1"/>
  <c r="H276" i="6"/>
  <c r="N276" i="1" s="1"/>
  <c r="H277" i="6"/>
  <c r="N277" i="1" s="1"/>
  <c r="H278" i="6"/>
  <c r="N278" i="1" s="1"/>
  <c r="H279" i="6"/>
  <c r="N279" i="1" s="1"/>
  <c r="H280" i="6"/>
  <c r="N280" i="1" s="1"/>
  <c r="H281" i="6"/>
  <c r="N281" i="1" s="1"/>
  <c r="H282" i="6"/>
  <c r="N282" i="1" s="1"/>
  <c r="H283" i="6"/>
  <c r="N283" i="1" s="1"/>
  <c r="H284" i="6"/>
  <c r="N284" i="1" s="1"/>
  <c r="H285" i="6"/>
  <c r="N285" i="1" s="1"/>
  <c r="H286" i="6"/>
  <c r="N286" i="1" s="1"/>
  <c r="H287" i="6"/>
  <c r="N287" i="1" s="1"/>
  <c r="H288" i="6"/>
  <c r="N288" i="1" s="1"/>
  <c r="H289" i="6"/>
  <c r="N289" i="1" s="1"/>
  <c r="H290" i="6"/>
  <c r="N290" i="1" s="1"/>
  <c r="H291" i="6"/>
  <c r="N291" i="1" s="1"/>
  <c r="H292" i="6"/>
  <c r="N292" i="1" s="1"/>
  <c r="H293" i="6"/>
  <c r="N293" i="1" s="1"/>
  <c r="H294" i="6"/>
  <c r="N294" i="1" s="1"/>
  <c r="H295" i="6"/>
  <c r="N295" i="1" s="1"/>
  <c r="H296" i="6"/>
  <c r="N296" i="1" s="1"/>
  <c r="H297" i="6"/>
  <c r="N297" i="1" s="1"/>
  <c r="H298" i="6"/>
  <c r="N298" i="1" s="1"/>
  <c r="H299" i="6"/>
  <c r="N299" i="1" s="1"/>
  <c r="H300" i="6"/>
  <c r="N300" i="1" s="1"/>
  <c r="H301" i="6"/>
  <c r="N301" i="1" s="1"/>
  <c r="H302" i="6"/>
  <c r="N302" i="1" s="1"/>
  <c r="H303" i="6"/>
  <c r="N303" i="1" s="1"/>
  <c r="H304" i="6"/>
  <c r="N304" i="1" s="1"/>
  <c r="H305" i="6"/>
  <c r="N305" i="1" s="1"/>
  <c r="H306" i="6"/>
  <c r="N306" i="1" s="1"/>
  <c r="H307" i="6"/>
  <c r="N307" i="1" s="1"/>
  <c r="H308" i="6"/>
  <c r="N308" i="1" s="1"/>
  <c r="H309" i="6"/>
  <c r="N309" i="1" s="1"/>
  <c r="H310" i="6"/>
  <c r="N310" i="1" s="1"/>
  <c r="H311" i="6"/>
  <c r="N311" i="1" s="1"/>
  <c r="H312" i="6"/>
  <c r="N312" i="1" s="1"/>
  <c r="H313" i="6"/>
  <c r="N313" i="1" s="1"/>
  <c r="H314" i="6"/>
  <c r="N314" i="1" s="1"/>
  <c r="H315" i="6"/>
  <c r="N315" i="1" s="1"/>
  <c r="H316" i="6"/>
  <c r="N316" i="1" s="1"/>
  <c r="H317" i="6"/>
  <c r="N317" i="1" s="1"/>
  <c r="H318" i="6"/>
  <c r="N318" i="1" s="1"/>
  <c r="H319" i="6"/>
  <c r="N319" i="1" s="1"/>
  <c r="H320" i="6"/>
  <c r="N320" i="1" s="1"/>
  <c r="H321" i="6"/>
  <c r="N321" i="1" s="1"/>
  <c r="H322" i="6"/>
  <c r="N322" i="1" s="1"/>
  <c r="H323" i="6"/>
  <c r="N323" i="1" s="1"/>
  <c r="H324" i="6"/>
  <c r="N324" i="1" s="1"/>
  <c r="H325" i="6"/>
  <c r="N325" i="1" s="1"/>
  <c r="H326" i="6"/>
  <c r="N326" i="1" s="1"/>
  <c r="H327" i="6"/>
  <c r="N327" i="1" s="1"/>
  <c r="H328" i="6"/>
  <c r="N328" i="1" s="1"/>
  <c r="H329" i="6"/>
  <c r="N329" i="1" s="1"/>
  <c r="H330" i="6"/>
  <c r="N330" i="1" s="1"/>
  <c r="H331" i="6"/>
  <c r="N331" i="1" s="1"/>
  <c r="H332" i="6"/>
  <c r="N332" i="1" s="1"/>
  <c r="H333" i="6"/>
  <c r="N333" i="1" s="1"/>
  <c r="H334" i="6"/>
  <c r="N334" i="1" s="1"/>
  <c r="H335" i="6"/>
  <c r="N335" i="1" s="1"/>
  <c r="H336" i="6"/>
  <c r="N336" i="1" s="1"/>
  <c r="H337" i="6"/>
  <c r="N337" i="1" s="1"/>
  <c r="H338" i="6"/>
  <c r="N338" i="1" s="1"/>
  <c r="H339" i="6"/>
  <c r="N339" i="1" s="1"/>
  <c r="H340" i="6"/>
  <c r="N340" i="1" s="1"/>
  <c r="H341" i="6"/>
  <c r="N341" i="1" s="1"/>
  <c r="H342" i="6"/>
  <c r="N342" i="1" s="1"/>
  <c r="H343" i="6"/>
  <c r="N343" i="1" s="1"/>
  <c r="H344" i="6"/>
  <c r="N344" i="1" s="1"/>
  <c r="H345" i="6"/>
  <c r="N345" i="1" s="1"/>
  <c r="H346" i="6"/>
  <c r="N346" i="1" s="1"/>
  <c r="H347" i="6"/>
  <c r="N347" i="1" s="1"/>
  <c r="H348" i="6"/>
  <c r="N348" i="1" s="1"/>
  <c r="H349" i="6"/>
  <c r="N349" i="1" s="1"/>
  <c r="H350" i="6"/>
  <c r="N350" i="1" s="1"/>
  <c r="H351" i="6"/>
  <c r="N351" i="1" s="1"/>
  <c r="H352" i="6"/>
  <c r="N352" i="1" s="1"/>
  <c r="H353" i="6"/>
  <c r="N353" i="1" s="1"/>
  <c r="H354" i="6"/>
  <c r="N354" i="1" s="1"/>
  <c r="H355" i="6"/>
  <c r="N355" i="1" s="1"/>
  <c r="H356" i="6"/>
  <c r="N356" i="1" s="1"/>
  <c r="H357" i="6"/>
  <c r="N357" i="1" s="1"/>
  <c r="H358" i="6"/>
  <c r="N358" i="1" s="1"/>
  <c r="H359" i="6"/>
  <c r="N359" i="1" s="1"/>
  <c r="H360" i="6"/>
  <c r="N360" i="1" s="1"/>
  <c r="H361" i="6"/>
  <c r="N361" i="1" s="1"/>
  <c r="H362" i="6"/>
  <c r="N362" i="1" s="1"/>
  <c r="H363" i="6"/>
  <c r="N363" i="1" s="1"/>
  <c r="H364" i="6"/>
  <c r="N364" i="1" s="1"/>
  <c r="H365" i="6"/>
  <c r="N365" i="1" s="1"/>
  <c r="H366" i="6"/>
  <c r="N366" i="1" s="1"/>
  <c r="H367" i="6"/>
  <c r="N367" i="1" s="1"/>
  <c r="H368" i="6"/>
  <c r="N368" i="1" s="1"/>
  <c r="H369" i="6"/>
  <c r="N369" i="1" s="1"/>
  <c r="H370" i="6"/>
  <c r="N370" i="1" s="1"/>
  <c r="H371" i="6"/>
  <c r="N371" i="1" s="1"/>
  <c r="H372" i="6"/>
  <c r="N372" i="1" s="1"/>
  <c r="H373" i="6"/>
  <c r="N373" i="1" s="1"/>
  <c r="H374" i="6"/>
  <c r="N374" i="1" s="1"/>
  <c r="H375" i="6"/>
  <c r="N375" i="1" s="1"/>
  <c r="H376" i="6"/>
  <c r="N376" i="1" s="1"/>
  <c r="H377" i="6"/>
  <c r="N377" i="1" s="1"/>
  <c r="H378" i="6"/>
  <c r="N378" i="1" s="1"/>
  <c r="H379" i="6"/>
  <c r="N379" i="1" s="1"/>
  <c r="H380" i="6"/>
  <c r="N380" i="1" s="1"/>
  <c r="H381" i="6"/>
  <c r="N381" i="1" s="1"/>
  <c r="H382" i="6"/>
  <c r="N382" i="1" s="1"/>
  <c r="H383" i="6"/>
  <c r="N383" i="1" s="1"/>
  <c r="H384" i="6"/>
  <c r="N384" i="1" s="1"/>
  <c r="H385" i="6"/>
  <c r="N385" i="1" s="1"/>
  <c r="H386" i="6"/>
  <c r="N386" i="1" s="1"/>
  <c r="H387" i="6"/>
  <c r="N387" i="1" s="1"/>
  <c r="H388" i="6"/>
  <c r="N388" i="1" s="1"/>
  <c r="H389" i="6"/>
  <c r="N389" i="1" s="1"/>
  <c r="H390" i="6"/>
  <c r="N390" i="1" s="1"/>
  <c r="H391" i="6"/>
  <c r="N391" i="1" s="1"/>
  <c r="H392" i="6"/>
  <c r="N392" i="1" s="1"/>
  <c r="H393" i="6"/>
  <c r="N393" i="1" s="1"/>
  <c r="H394" i="6"/>
  <c r="N394" i="1" s="1"/>
  <c r="H395" i="6"/>
  <c r="N395" i="1" s="1"/>
  <c r="H396" i="6"/>
  <c r="N396" i="1" s="1"/>
  <c r="H397" i="6"/>
  <c r="N397" i="1" s="1"/>
  <c r="H398" i="6"/>
  <c r="N398" i="1" s="1"/>
  <c r="H399" i="6"/>
  <c r="N399" i="1" s="1"/>
  <c r="H400" i="6"/>
  <c r="N400" i="1" s="1"/>
  <c r="H401" i="6"/>
  <c r="N401" i="1" s="1"/>
  <c r="H402" i="6"/>
  <c r="N402" i="1" s="1"/>
  <c r="H403" i="6"/>
  <c r="N403" i="1" s="1"/>
  <c r="H404" i="6"/>
  <c r="N404" i="1" s="1"/>
  <c r="H405" i="6"/>
  <c r="N405" i="1" s="1"/>
  <c r="H406" i="6"/>
  <c r="N406" i="1" s="1"/>
  <c r="H407" i="6"/>
  <c r="N407" i="1" s="1"/>
  <c r="H408" i="6"/>
  <c r="N408" i="1" s="1"/>
  <c r="H409" i="6"/>
  <c r="N409" i="1" s="1"/>
  <c r="H410" i="6"/>
  <c r="N410" i="1" s="1"/>
  <c r="H411" i="6"/>
  <c r="N411" i="1" s="1"/>
  <c r="H412" i="6"/>
  <c r="N412" i="1" s="1"/>
  <c r="H413" i="6"/>
  <c r="N413" i="1" s="1"/>
  <c r="H414" i="6"/>
  <c r="N414" i="1" s="1"/>
  <c r="H415" i="6"/>
  <c r="N415" i="1" s="1"/>
  <c r="H416" i="6"/>
  <c r="N416" i="1" s="1"/>
  <c r="H417" i="6"/>
  <c r="N417" i="1" s="1"/>
  <c r="H418" i="6"/>
  <c r="N418" i="1" s="1"/>
  <c r="H419" i="6"/>
  <c r="N419" i="1" s="1"/>
  <c r="H420" i="6"/>
  <c r="N420" i="1" s="1"/>
  <c r="H421" i="6"/>
  <c r="N421" i="1" s="1"/>
  <c r="H422" i="6"/>
  <c r="N422" i="1" s="1"/>
  <c r="H423" i="6"/>
  <c r="N423" i="1" s="1"/>
  <c r="H424" i="6"/>
  <c r="N424" i="1" s="1"/>
  <c r="H425" i="6"/>
  <c r="N425" i="1" s="1"/>
  <c r="H426" i="6"/>
  <c r="N426" i="1" s="1"/>
  <c r="H427" i="6"/>
  <c r="N427" i="1" s="1"/>
  <c r="H428" i="6"/>
  <c r="H429" i="6"/>
  <c r="H430" i="6"/>
  <c r="N430" i="1" s="1"/>
  <c r="H431" i="6"/>
  <c r="N431" i="1" s="1"/>
  <c r="H432" i="6"/>
  <c r="N432" i="1" s="1"/>
  <c r="H433" i="6"/>
  <c r="N433" i="1" s="1"/>
  <c r="H434" i="6"/>
  <c r="N434" i="1" s="1"/>
  <c r="H435" i="6"/>
  <c r="N435" i="1" s="1"/>
  <c r="H436" i="6"/>
  <c r="N436" i="1" s="1"/>
  <c r="H437" i="6"/>
  <c r="N437" i="1" s="1"/>
  <c r="H438" i="6"/>
  <c r="N438" i="1" s="1"/>
  <c r="H439" i="6"/>
  <c r="N439" i="1" s="1"/>
  <c r="H440" i="6"/>
  <c r="N440" i="1" s="1"/>
  <c r="H441" i="6"/>
  <c r="N441" i="1" s="1"/>
  <c r="H442" i="6"/>
  <c r="N442" i="1" s="1"/>
  <c r="H443" i="6"/>
  <c r="N443" i="1" s="1"/>
  <c r="H444" i="6"/>
  <c r="N444" i="1" s="1"/>
  <c r="H445" i="6"/>
  <c r="N445" i="1" s="1"/>
  <c r="H446" i="6"/>
  <c r="N446" i="1" s="1"/>
  <c r="H447" i="6"/>
  <c r="N447" i="1" s="1"/>
  <c r="H448" i="6"/>
  <c r="N448" i="1" s="1"/>
  <c r="H449" i="6"/>
  <c r="N449" i="1" s="1"/>
  <c r="H450" i="6"/>
  <c r="N450" i="1" s="1"/>
  <c r="H451" i="6"/>
  <c r="N451" i="1" s="1"/>
  <c r="H452" i="6"/>
  <c r="N452" i="1" s="1"/>
  <c r="H453" i="6"/>
  <c r="N453" i="1" s="1"/>
  <c r="H454" i="6"/>
  <c r="N454" i="1" s="1"/>
  <c r="H455" i="6"/>
  <c r="N455" i="1" s="1"/>
  <c r="H456" i="6"/>
  <c r="N456" i="1" s="1"/>
  <c r="H457" i="6"/>
  <c r="N457" i="1" s="1"/>
  <c r="H458" i="6"/>
  <c r="N458" i="1" s="1"/>
  <c r="H459" i="6"/>
  <c r="N459" i="1" s="1"/>
  <c r="H460" i="6"/>
  <c r="N460" i="1" s="1"/>
  <c r="H461" i="6"/>
  <c r="N461" i="1" s="1"/>
  <c r="H462" i="6"/>
  <c r="N462" i="1" s="1"/>
  <c r="H463" i="6"/>
  <c r="N463" i="1" s="1"/>
  <c r="H464" i="6"/>
  <c r="N464" i="1" s="1"/>
  <c r="H465" i="6"/>
  <c r="N465" i="1" s="1"/>
  <c r="H466" i="6"/>
  <c r="N466" i="1" s="1"/>
  <c r="H467" i="6"/>
  <c r="N467" i="1" s="1"/>
  <c r="H468" i="6"/>
  <c r="N468" i="1" s="1"/>
  <c r="H469" i="6"/>
  <c r="N469" i="1" s="1"/>
  <c r="H470" i="6"/>
  <c r="N470" i="1" s="1"/>
  <c r="H471" i="6"/>
  <c r="N471" i="1" s="1"/>
  <c r="H472" i="6"/>
  <c r="N472" i="1" s="1"/>
  <c r="H473" i="6"/>
  <c r="N473" i="1" s="1"/>
  <c r="H474" i="6"/>
  <c r="N474" i="1" s="1"/>
  <c r="H475" i="6"/>
  <c r="N475" i="1" s="1"/>
  <c r="H476" i="6"/>
  <c r="N476" i="1" s="1"/>
  <c r="H477" i="6"/>
  <c r="N477" i="1" s="1"/>
  <c r="H478" i="6"/>
  <c r="N478" i="1" s="1"/>
  <c r="H479" i="6"/>
  <c r="N479" i="1" s="1"/>
  <c r="H480" i="6"/>
  <c r="N480" i="1" s="1"/>
  <c r="H481" i="6"/>
  <c r="N481" i="1" s="1"/>
  <c r="H482" i="6"/>
  <c r="N482" i="1" s="1"/>
  <c r="H483" i="6"/>
  <c r="N483" i="1" s="1"/>
  <c r="H484" i="6"/>
  <c r="N484" i="1" s="1"/>
  <c r="H485" i="6"/>
  <c r="N485" i="1" s="1"/>
  <c r="H486" i="6"/>
  <c r="N486" i="1" s="1"/>
  <c r="H487" i="6"/>
  <c r="N487" i="1" s="1"/>
  <c r="H488" i="6"/>
  <c r="H489" i="6"/>
  <c r="H490" i="6"/>
  <c r="N490" i="1" s="1"/>
  <c r="H491" i="6"/>
  <c r="N491" i="1" s="1"/>
  <c r="H492" i="6"/>
  <c r="N492" i="1" s="1"/>
  <c r="H493" i="6"/>
  <c r="N493" i="1" s="1"/>
  <c r="H494" i="6"/>
  <c r="N494" i="1" s="1"/>
  <c r="H495" i="6"/>
  <c r="N495" i="1" s="1"/>
  <c r="H496" i="6"/>
  <c r="N496" i="1" s="1"/>
  <c r="H497" i="6"/>
  <c r="N497" i="1" s="1"/>
  <c r="H498" i="6"/>
  <c r="N498" i="1" s="1"/>
  <c r="H499" i="6"/>
  <c r="N499" i="1" s="1"/>
  <c r="H500" i="6"/>
  <c r="N500" i="1" s="1"/>
  <c r="H501" i="6"/>
  <c r="N501" i="1" s="1"/>
  <c r="H502" i="6"/>
  <c r="N502" i="1" s="1"/>
  <c r="H503" i="6"/>
  <c r="N503" i="1" s="1"/>
  <c r="H504" i="6"/>
  <c r="N504" i="1" s="1"/>
  <c r="H505" i="6"/>
  <c r="N505" i="1" s="1"/>
  <c r="H506" i="6"/>
  <c r="N506" i="1" s="1"/>
  <c r="H507" i="6"/>
  <c r="N507" i="1" s="1"/>
  <c r="H508" i="6"/>
  <c r="N508" i="1" s="1"/>
  <c r="H509" i="6"/>
  <c r="N509" i="1" s="1"/>
  <c r="H510" i="6"/>
  <c r="N510" i="1" s="1"/>
  <c r="H511" i="6"/>
  <c r="N511" i="1" s="1"/>
  <c r="H512" i="6"/>
  <c r="N512" i="1" s="1"/>
  <c r="H513" i="6"/>
  <c r="N513" i="1" s="1"/>
  <c r="H514" i="6"/>
  <c r="N514" i="1" s="1"/>
  <c r="H515" i="6"/>
  <c r="N515" i="1" s="1"/>
  <c r="H516" i="6"/>
  <c r="N516" i="1" s="1"/>
  <c r="H517" i="6"/>
  <c r="N517" i="1" s="1"/>
  <c r="H518" i="6"/>
  <c r="N518" i="1" s="1"/>
  <c r="H519" i="6"/>
  <c r="N519" i="1" s="1"/>
  <c r="H520" i="6"/>
  <c r="N520" i="1" s="1"/>
  <c r="H521" i="6"/>
  <c r="N521" i="1" s="1"/>
  <c r="H522" i="6"/>
  <c r="N522" i="1" s="1"/>
  <c r="H523" i="6"/>
  <c r="N523" i="1" s="1"/>
  <c r="H524" i="6"/>
  <c r="N524" i="1" s="1"/>
  <c r="H525" i="6"/>
  <c r="N525" i="1" s="1"/>
  <c r="H526" i="6"/>
  <c r="N526" i="1" s="1"/>
  <c r="H527" i="6"/>
  <c r="N527" i="1" s="1"/>
  <c r="H528" i="6"/>
  <c r="N528" i="1" s="1"/>
  <c r="H529" i="6"/>
  <c r="N529" i="1" s="1"/>
  <c r="H530" i="6"/>
  <c r="N530" i="1" s="1"/>
  <c r="H531" i="6"/>
  <c r="N531" i="1" s="1"/>
  <c r="H532" i="6"/>
  <c r="N532" i="1" s="1"/>
  <c r="H533" i="6"/>
  <c r="N533" i="1" s="1"/>
  <c r="H534" i="6"/>
  <c r="N534" i="1" s="1"/>
  <c r="H535" i="6"/>
  <c r="N535" i="1" s="1"/>
  <c r="H536" i="6"/>
  <c r="N536" i="1" s="1"/>
  <c r="H537" i="6"/>
  <c r="N537" i="1" s="1"/>
  <c r="H538" i="6"/>
  <c r="N538" i="1" s="1"/>
  <c r="H539" i="6"/>
  <c r="N539" i="1" s="1"/>
  <c r="H540" i="6"/>
  <c r="N540" i="1" s="1"/>
  <c r="H541" i="6"/>
  <c r="N541" i="1" s="1"/>
  <c r="H542" i="6"/>
  <c r="N542" i="1" s="1"/>
  <c r="H543" i="6"/>
  <c r="N543" i="1" s="1"/>
  <c r="H544" i="6"/>
  <c r="N544" i="1" s="1"/>
  <c r="H545" i="6"/>
  <c r="N545" i="1" s="1"/>
  <c r="H546" i="6"/>
  <c r="N546" i="1" s="1"/>
  <c r="H547" i="6"/>
  <c r="N547" i="1" s="1"/>
  <c r="H548" i="6"/>
  <c r="N548" i="1" s="1"/>
  <c r="H549" i="6"/>
  <c r="N549" i="1" s="1"/>
  <c r="H550" i="6"/>
  <c r="N550" i="1" s="1"/>
  <c r="H551" i="6"/>
  <c r="N551" i="1" s="1"/>
  <c r="H552" i="6"/>
  <c r="N552" i="1" s="1"/>
  <c r="H553" i="6"/>
  <c r="N553" i="1" s="1"/>
  <c r="H554" i="6"/>
  <c r="N554" i="1" s="1"/>
  <c r="H555" i="6"/>
  <c r="N555" i="1" s="1"/>
  <c r="H556" i="6"/>
  <c r="N556" i="1" s="1"/>
  <c r="H557" i="6"/>
  <c r="N557" i="1" s="1"/>
  <c r="H558" i="6"/>
  <c r="H559" i="6"/>
  <c r="H560" i="6"/>
  <c r="N560" i="1" s="1"/>
  <c r="H561" i="6"/>
  <c r="N561" i="1" s="1"/>
  <c r="H562" i="6"/>
  <c r="N562" i="1" s="1"/>
  <c r="H563" i="6"/>
  <c r="N563" i="1" s="1"/>
  <c r="H564" i="6"/>
  <c r="N564" i="1" s="1"/>
  <c r="H565" i="6"/>
  <c r="N565" i="1" s="1"/>
  <c r="H566" i="6"/>
  <c r="N566" i="1" s="1"/>
  <c r="H567" i="6"/>
  <c r="N567" i="1" s="1"/>
  <c r="H568" i="6"/>
  <c r="N568" i="1" s="1"/>
  <c r="H569" i="6"/>
  <c r="N569" i="1" s="1"/>
  <c r="H570" i="6"/>
  <c r="N570" i="1" s="1"/>
  <c r="H571" i="6"/>
  <c r="N571" i="1" s="1"/>
  <c r="H572" i="6"/>
  <c r="N572" i="1" s="1"/>
  <c r="H573" i="6"/>
  <c r="N573" i="1" s="1"/>
  <c r="H574" i="6"/>
  <c r="N574" i="1" s="1"/>
  <c r="H575" i="6"/>
  <c r="N575" i="1" s="1"/>
  <c r="H576" i="6"/>
  <c r="N576" i="1" s="1"/>
  <c r="H577" i="6"/>
  <c r="N577" i="1" s="1"/>
  <c r="H578" i="6"/>
  <c r="N578" i="1" s="1"/>
  <c r="H579" i="6"/>
  <c r="N579" i="1" s="1"/>
  <c r="H580" i="6"/>
  <c r="N580" i="1" s="1"/>
  <c r="H581" i="6"/>
  <c r="N581" i="1" s="1"/>
  <c r="H582" i="6"/>
  <c r="N582" i="1" s="1"/>
  <c r="H583" i="6"/>
  <c r="N583" i="1" s="1"/>
  <c r="H584" i="6"/>
  <c r="N584" i="1" s="1"/>
  <c r="H585" i="6"/>
  <c r="N585" i="1" s="1"/>
  <c r="H586" i="6"/>
  <c r="N586" i="1" s="1"/>
  <c r="H587" i="6"/>
  <c r="N587" i="1" s="1"/>
  <c r="H588" i="6"/>
  <c r="N588" i="1" s="1"/>
  <c r="H589" i="6"/>
  <c r="N589" i="1" s="1"/>
  <c r="H590" i="6"/>
  <c r="N590" i="1" s="1"/>
  <c r="H591" i="6"/>
  <c r="N591" i="1" s="1"/>
  <c r="H592" i="6"/>
  <c r="N592" i="1" s="1"/>
  <c r="H593" i="6"/>
  <c r="N593" i="1" s="1"/>
  <c r="H594" i="6"/>
  <c r="N594" i="1" s="1"/>
  <c r="H595" i="6"/>
  <c r="N595" i="1" s="1"/>
  <c r="H596" i="6"/>
  <c r="N596" i="1" s="1"/>
  <c r="H597" i="6"/>
  <c r="N597" i="1" s="1"/>
  <c r="H598" i="6"/>
  <c r="N598" i="1" s="1"/>
  <c r="H599" i="6"/>
  <c r="N599" i="1" s="1"/>
  <c r="H600" i="6"/>
  <c r="N600" i="1" s="1"/>
  <c r="H601" i="6"/>
  <c r="N601" i="1" s="1"/>
  <c r="H602" i="6"/>
  <c r="N602" i="1" s="1"/>
  <c r="H603" i="6"/>
  <c r="N603" i="1" s="1"/>
  <c r="H604" i="6"/>
  <c r="N604" i="1" s="1"/>
  <c r="H605" i="6"/>
  <c r="N605" i="1" s="1"/>
  <c r="H606" i="6"/>
  <c r="N606" i="1" s="1"/>
  <c r="H607" i="6"/>
  <c r="N607" i="1" s="1"/>
  <c r="H608" i="6"/>
  <c r="N608" i="1" s="1"/>
  <c r="H609" i="6"/>
  <c r="H610" i="6"/>
  <c r="N610" i="1" s="1"/>
  <c r="H611" i="6"/>
  <c r="H612" i="6"/>
  <c r="N612" i="1" s="1"/>
  <c r="H613" i="6"/>
  <c r="N613" i="1" s="1"/>
  <c r="H614" i="6"/>
  <c r="N614" i="1" s="1"/>
  <c r="H615" i="6"/>
  <c r="N615" i="1" s="1"/>
  <c r="H616" i="6"/>
  <c r="N616" i="1" s="1"/>
  <c r="H617" i="6"/>
  <c r="N617" i="1" s="1"/>
  <c r="H618" i="6"/>
  <c r="N618" i="1" s="1"/>
  <c r="H619" i="6"/>
  <c r="N619" i="1" s="1"/>
  <c r="H620" i="6"/>
  <c r="N620" i="1" s="1"/>
  <c r="H621" i="6"/>
  <c r="N621" i="1" s="1"/>
  <c r="H622" i="6"/>
  <c r="N622" i="1" s="1"/>
  <c r="H623" i="6"/>
  <c r="N623" i="1" s="1"/>
  <c r="H624" i="6"/>
  <c r="N624" i="1" s="1"/>
  <c r="H625" i="6"/>
  <c r="N625" i="1" s="1"/>
  <c r="H626" i="6"/>
  <c r="N626" i="1" s="1"/>
  <c r="H627" i="6"/>
  <c r="N627" i="1" s="1"/>
  <c r="H628" i="6"/>
  <c r="N628" i="1" s="1"/>
  <c r="H629" i="6"/>
  <c r="N629" i="1" s="1"/>
  <c r="H630" i="6"/>
  <c r="N630" i="1" s="1"/>
  <c r="H631" i="6"/>
  <c r="N631" i="1" s="1"/>
  <c r="H632" i="6"/>
  <c r="N632" i="1" s="1"/>
  <c r="H633" i="6"/>
  <c r="N633" i="1" s="1"/>
  <c r="H634" i="6"/>
  <c r="N634" i="1" s="1"/>
  <c r="H635" i="6"/>
  <c r="N635" i="1" s="1"/>
  <c r="H636" i="6"/>
  <c r="N636" i="1" s="1"/>
  <c r="H637" i="6"/>
  <c r="N637" i="1" s="1"/>
  <c r="H638" i="6"/>
  <c r="N638" i="1" s="1"/>
  <c r="H639" i="6"/>
  <c r="N639" i="1" s="1"/>
  <c r="H640" i="6"/>
  <c r="N640" i="1" s="1"/>
  <c r="H641" i="6"/>
  <c r="N641" i="1" s="1"/>
  <c r="H642" i="6"/>
  <c r="H643" i="6"/>
  <c r="H644" i="6"/>
  <c r="N644" i="1" s="1"/>
  <c r="H645" i="6"/>
  <c r="N645" i="1" s="1"/>
  <c r="H646" i="6"/>
  <c r="N646" i="1" s="1"/>
  <c r="H647" i="6"/>
  <c r="N647" i="1" s="1"/>
  <c r="H648" i="6"/>
  <c r="N648" i="1" s="1"/>
  <c r="H649" i="6"/>
  <c r="N649" i="1" s="1"/>
  <c r="H650" i="6"/>
  <c r="N650" i="1" s="1"/>
  <c r="H651" i="6"/>
  <c r="N651" i="1" s="1"/>
  <c r="H652" i="6"/>
  <c r="N652" i="1" s="1"/>
  <c r="H653" i="6"/>
  <c r="N653" i="1" s="1"/>
  <c r="H654" i="6"/>
  <c r="N654" i="1" s="1"/>
  <c r="H655" i="6"/>
  <c r="N655" i="1" s="1"/>
  <c r="H656" i="6"/>
  <c r="N656" i="1" s="1"/>
  <c r="H657" i="6"/>
  <c r="N657" i="1" s="1"/>
  <c r="H658" i="6"/>
  <c r="N658" i="1" s="1"/>
  <c r="H659" i="6"/>
  <c r="N659" i="1" s="1"/>
  <c r="H660" i="6"/>
  <c r="N660" i="1" s="1"/>
  <c r="H661" i="6"/>
  <c r="N661" i="1" s="1"/>
  <c r="H662" i="6"/>
  <c r="N662" i="1" s="1"/>
  <c r="H663" i="6"/>
  <c r="N663" i="1" s="1"/>
  <c r="H664" i="6"/>
  <c r="H665" i="6"/>
  <c r="N665" i="1" s="1"/>
  <c r="H666" i="6"/>
  <c r="N666" i="1" s="1"/>
  <c r="H667" i="6"/>
  <c r="N667" i="1" s="1"/>
  <c r="H668" i="6"/>
  <c r="N668" i="1" s="1"/>
  <c r="H669" i="6"/>
  <c r="N669" i="1" s="1"/>
  <c r="H670" i="6"/>
  <c r="N670" i="1" s="1"/>
  <c r="H671" i="6"/>
  <c r="N671" i="1" s="1"/>
  <c r="H672" i="6"/>
  <c r="N672" i="1" s="1"/>
  <c r="H673" i="6"/>
  <c r="H674" i="6"/>
  <c r="H675" i="6"/>
  <c r="N675" i="1" s="1"/>
  <c r="H676" i="6"/>
  <c r="N676" i="1" s="1"/>
  <c r="H677" i="6"/>
  <c r="N677" i="1" s="1"/>
  <c r="H678" i="6"/>
  <c r="N678" i="1" s="1"/>
  <c r="H679" i="6"/>
  <c r="N679" i="1" s="1"/>
  <c r="H680" i="6"/>
  <c r="N680" i="1" s="1"/>
  <c r="H681" i="6"/>
  <c r="N681" i="1" s="1"/>
  <c r="H682" i="6"/>
  <c r="N682" i="1" s="1"/>
  <c r="H683" i="6"/>
  <c r="N683" i="1" s="1"/>
  <c r="H684" i="6"/>
  <c r="N684" i="1" s="1"/>
  <c r="H685" i="6"/>
  <c r="N685" i="1" s="1"/>
  <c r="H686" i="6"/>
  <c r="H687" i="6"/>
  <c r="N687" i="1" s="1"/>
  <c r="H688" i="6"/>
  <c r="N688" i="1" s="1"/>
  <c r="H689" i="6"/>
  <c r="N689" i="1" s="1"/>
  <c r="H690" i="6"/>
  <c r="N690" i="1" s="1"/>
  <c r="H691" i="6"/>
  <c r="H692" i="6"/>
  <c r="N691" i="1" s="1"/>
  <c r="H693" i="6"/>
  <c r="N693" i="1" s="1"/>
  <c r="H694" i="6"/>
  <c r="N694" i="1" s="1"/>
  <c r="H695" i="6"/>
  <c r="N695" i="1" s="1"/>
  <c r="H696" i="6"/>
  <c r="H697" i="6"/>
  <c r="N697" i="1" s="1"/>
  <c r="H698" i="6"/>
  <c r="N698" i="1" s="1"/>
  <c r="H699" i="6"/>
  <c r="N699" i="1" s="1"/>
  <c r="H700" i="6"/>
  <c r="N700" i="1" s="1"/>
  <c r="H701" i="6"/>
  <c r="H702" i="6"/>
  <c r="H703" i="6"/>
  <c r="N703" i="1" s="1"/>
  <c r="H704" i="6"/>
  <c r="N704" i="1" s="1"/>
  <c r="H705" i="6"/>
  <c r="H706" i="6"/>
  <c r="N706" i="1" s="1"/>
  <c r="H707" i="6"/>
  <c r="H708" i="6"/>
  <c r="N708" i="1" s="1"/>
  <c r="H709" i="6"/>
  <c r="N709" i="1" s="1"/>
  <c r="H710" i="6"/>
  <c r="N710" i="1" s="1"/>
  <c r="H711" i="6"/>
  <c r="N711" i="1" s="1"/>
  <c r="H712" i="6"/>
  <c r="N712" i="1" s="1"/>
  <c r="H713" i="6"/>
  <c r="N713" i="1" s="1"/>
  <c r="H714" i="6"/>
  <c r="N714" i="1" s="1"/>
  <c r="H715" i="6"/>
  <c r="N715" i="1" s="1"/>
  <c r="H716" i="6"/>
  <c r="N716" i="1" s="1"/>
  <c r="H717" i="6"/>
  <c r="N717" i="1" s="1"/>
  <c r="H718" i="6"/>
  <c r="N718" i="1" s="1"/>
  <c r="H719" i="6"/>
  <c r="N719" i="1" s="1"/>
  <c r="H720" i="6"/>
  <c r="N720" i="1" s="1"/>
  <c r="H721" i="6"/>
  <c r="N721" i="1" s="1"/>
  <c r="H722" i="6"/>
  <c r="N722" i="1" s="1"/>
  <c r="H723" i="6"/>
  <c r="N723" i="1" s="1"/>
  <c r="H724" i="6"/>
  <c r="N724" i="1" s="1"/>
  <c r="H725" i="6"/>
  <c r="N725" i="1" s="1"/>
  <c r="H726" i="6"/>
  <c r="N726" i="1" s="1"/>
  <c r="H727" i="6"/>
  <c r="N727" i="1" s="1"/>
  <c r="H728" i="6"/>
  <c r="N728" i="1" s="1"/>
  <c r="H729" i="6"/>
  <c r="H730" i="6"/>
  <c r="N730" i="1" s="1"/>
  <c r="H731" i="6"/>
  <c r="N732" i="1" s="1"/>
  <c r="H732" i="6"/>
  <c r="H733" i="6"/>
  <c r="N733" i="1" s="1"/>
  <c r="H734" i="6"/>
  <c r="H735" i="6"/>
  <c r="N737" i="1" s="1"/>
  <c r="H736" i="6"/>
  <c r="N736" i="1" s="1"/>
  <c r="H737" i="6"/>
  <c r="H738" i="6"/>
  <c r="N738" i="1" s="1"/>
  <c r="H739" i="6"/>
  <c r="N739" i="1" s="1"/>
  <c r="H740" i="6"/>
  <c r="N740" i="1" s="1"/>
  <c r="H741" i="6"/>
  <c r="N741" i="1" s="1"/>
  <c r="H742" i="6"/>
  <c r="H743" i="6"/>
  <c r="N745" i="1" s="1"/>
  <c r="H744" i="6"/>
  <c r="H745" i="6"/>
  <c r="H746" i="6"/>
  <c r="N746" i="1" s="1"/>
  <c r="H747" i="6"/>
  <c r="H748" i="6"/>
  <c r="N748" i="1" s="1"/>
  <c r="H749" i="6"/>
  <c r="N749" i="1" s="1"/>
  <c r="H750" i="6"/>
  <c r="N750" i="1" s="1"/>
  <c r="H751" i="6"/>
  <c r="H752" i="6"/>
  <c r="N752" i="1" s="1"/>
  <c r="H753" i="6"/>
  <c r="N753" i="1" s="1"/>
  <c r="H754" i="6"/>
  <c r="N754" i="1" s="1"/>
  <c r="H755" i="6"/>
  <c r="N755" i="1" s="1"/>
  <c r="H756" i="6"/>
  <c r="N756" i="1" s="1"/>
  <c r="H757" i="6"/>
  <c r="N757" i="1" s="1"/>
  <c r="H758" i="6"/>
  <c r="N758" i="1" s="1"/>
  <c r="H759" i="6"/>
  <c r="N759" i="1" s="1"/>
  <c r="H760" i="6"/>
  <c r="N760" i="1" s="1"/>
  <c r="H761" i="6"/>
  <c r="N761" i="1" s="1"/>
  <c r="H762" i="6"/>
  <c r="H763" i="6"/>
  <c r="N763" i="1" s="1"/>
  <c r="H764" i="6"/>
  <c r="H765" i="6"/>
  <c r="H766" i="6"/>
  <c r="N766" i="1" s="1"/>
  <c r="H767" i="6"/>
  <c r="N767" i="1" s="1"/>
  <c r="H768" i="6"/>
  <c r="H769" i="6"/>
  <c r="N769" i="1" s="1"/>
  <c r="H770" i="6"/>
  <c r="H771" i="6"/>
  <c r="N771" i="1" s="1"/>
  <c r="H772" i="6"/>
  <c r="H773" i="6"/>
  <c r="H774" i="6"/>
  <c r="N774" i="1" s="1"/>
  <c r="H775" i="6"/>
  <c r="H776" i="6"/>
  <c r="N776" i="1" s="1"/>
  <c r="H777" i="6"/>
  <c r="N777" i="1" s="1"/>
  <c r="H778" i="6"/>
  <c r="H779" i="6"/>
  <c r="H780" i="6"/>
  <c r="H781" i="6"/>
  <c r="N780" i="1" s="1"/>
  <c r="H782" i="6"/>
  <c r="N782" i="1" s="1"/>
  <c r="H783" i="6"/>
  <c r="N783" i="1" s="1"/>
  <c r="H784" i="6"/>
  <c r="N784" i="1" s="1"/>
  <c r="H785" i="6"/>
  <c r="H786" i="6"/>
  <c r="H787" i="6"/>
  <c r="H788" i="6"/>
  <c r="N788" i="1" s="1"/>
  <c r="H789" i="6"/>
  <c r="N789" i="1" s="1"/>
  <c r="H790" i="6"/>
  <c r="N790" i="1" s="1"/>
  <c r="H791" i="6"/>
  <c r="N791" i="1" s="1"/>
  <c r="H792" i="6"/>
  <c r="H793" i="6"/>
  <c r="H794" i="6"/>
  <c r="N794" i="1" s="1"/>
  <c r="H795" i="6"/>
  <c r="H796" i="6"/>
  <c r="H797" i="6"/>
  <c r="H798" i="6"/>
  <c r="H799" i="6"/>
  <c r="N801" i="1" s="1"/>
  <c r="H800" i="6"/>
  <c r="N800" i="1" s="1"/>
  <c r="H801" i="6"/>
  <c r="H802" i="6"/>
  <c r="N802" i="1" s="1"/>
  <c r="H803" i="6"/>
  <c r="H804" i="6"/>
  <c r="N804" i="1" s="1"/>
  <c r="H805" i="6"/>
  <c r="H806" i="6"/>
  <c r="N806" i="1" s="1"/>
  <c r="H807" i="6"/>
  <c r="H808" i="6"/>
  <c r="N808" i="1" s="1"/>
  <c r="H809" i="6"/>
  <c r="N803" i="1" s="1"/>
  <c r="H810" i="6"/>
  <c r="N810" i="1" s="1"/>
  <c r="H811" i="6"/>
  <c r="N811" i="1" s="1"/>
  <c r="H812" i="6"/>
  <c r="H813" i="6"/>
  <c r="N813" i="1" s="1"/>
  <c r="H814" i="6"/>
  <c r="H815" i="6"/>
  <c r="H816" i="6"/>
  <c r="H817" i="6"/>
  <c r="N817" i="1" s="1"/>
  <c r="H818" i="6"/>
  <c r="N818" i="1" s="1"/>
  <c r="H819" i="6"/>
  <c r="H820" i="6"/>
  <c r="N820" i="1" s="1"/>
  <c r="H821" i="6"/>
  <c r="N822" i="1" s="1"/>
  <c r="H822" i="6"/>
  <c r="H823" i="6"/>
  <c r="N823" i="1" s="1"/>
  <c r="H824" i="6"/>
  <c r="N826" i="1" s="1"/>
  <c r="H825" i="6"/>
  <c r="N825" i="1" s="1"/>
  <c r="H826" i="6"/>
  <c r="N824" i="1" s="1"/>
  <c r="H827" i="6"/>
  <c r="N827" i="1" s="1"/>
  <c r="H828" i="6"/>
  <c r="N828" i="1" s="1"/>
  <c r="H829" i="6"/>
  <c r="N829" i="1" s="1"/>
  <c r="H830" i="6"/>
  <c r="N830" i="1" s="1"/>
  <c r="H831" i="6"/>
  <c r="N831" i="1" s="1"/>
  <c r="H832" i="6"/>
  <c r="N835" i="1" s="1"/>
  <c r="H833" i="6"/>
  <c r="N838" i="1" s="1"/>
  <c r="H834" i="6"/>
  <c r="N834" i="1" s="1"/>
  <c r="H835" i="6"/>
  <c r="H836" i="6"/>
  <c r="H837" i="6"/>
  <c r="H838" i="6"/>
  <c r="H839" i="6"/>
  <c r="H840" i="6"/>
  <c r="H841" i="6"/>
  <c r="H842" i="6"/>
  <c r="H843" i="6"/>
  <c r="H844" i="6"/>
  <c r="N844" i="1" s="1"/>
  <c r="H845" i="6"/>
  <c r="H846" i="6"/>
  <c r="H847" i="6"/>
  <c r="H848" i="6"/>
  <c r="H849" i="6"/>
  <c r="H850" i="6"/>
  <c r="H851" i="6"/>
  <c r="N851" i="1" s="1"/>
  <c r="H852" i="6"/>
  <c r="H853" i="6"/>
  <c r="H854" i="6"/>
  <c r="H855" i="6"/>
  <c r="N857" i="1" s="1"/>
  <c r="H856" i="6"/>
  <c r="H857" i="6"/>
  <c r="H858" i="6"/>
  <c r="H859" i="6"/>
  <c r="H860" i="6"/>
  <c r="H861" i="6"/>
  <c r="N868" i="1" s="1"/>
  <c r="H862" i="6"/>
  <c r="H863" i="6"/>
  <c r="H864" i="6"/>
  <c r="N864" i="1" s="1"/>
  <c r="H865" i="6"/>
  <c r="H866" i="6"/>
  <c r="N861" i="1" s="1"/>
  <c r="H867" i="6"/>
  <c r="H868" i="6"/>
  <c r="H869" i="6"/>
  <c r="H870" i="6"/>
  <c r="N872" i="1" s="1"/>
  <c r="H871" i="6"/>
  <c r="N869" i="1" s="1"/>
  <c r="H872" i="6"/>
  <c r="H873" i="6"/>
  <c r="N873" i="1" s="1"/>
  <c r="H874" i="6"/>
  <c r="H875" i="6"/>
  <c r="H876" i="6"/>
  <c r="H877" i="6"/>
  <c r="H878" i="6"/>
  <c r="H879" i="6"/>
  <c r="N879" i="1" s="1"/>
  <c r="H880" i="6"/>
  <c r="H881" i="6"/>
  <c r="H882" i="6"/>
  <c r="H883" i="6"/>
  <c r="N889" i="1" s="1"/>
  <c r="H884" i="6"/>
  <c r="H885" i="6"/>
  <c r="H886" i="6"/>
  <c r="H887" i="6"/>
  <c r="N884" i="1" s="1"/>
  <c r="H888" i="6"/>
  <c r="N885" i="1" s="1"/>
  <c r="H889" i="6"/>
  <c r="H890" i="6"/>
  <c r="H891" i="6"/>
  <c r="H892" i="6"/>
  <c r="H893" i="6"/>
  <c r="H894" i="6"/>
  <c r="H895" i="6"/>
  <c r="N897" i="1" s="1"/>
  <c r="H896" i="6"/>
  <c r="H897" i="6"/>
  <c r="H898" i="6"/>
  <c r="H899" i="6"/>
  <c r="H900" i="6"/>
  <c r="H901" i="6"/>
  <c r="H902" i="6"/>
  <c r="H903" i="6"/>
  <c r="H904" i="6"/>
  <c r="H905" i="6"/>
  <c r="N908" i="1" s="1"/>
  <c r="H906" i="6"/>
  <c r="H907" i="6"/>
  <c r="H908" i="6"/>
  <c r="H909" i="6"/>
  <c r="H910" i="6"/>
  <c r="N914" i="1" s="1"/>
  <c r="H911" i="6"/>
  <c r="H912" i="6"/>
  <c r="H913" i="6"/>
  <c r="H914" i="6"/>
  <c r="H915" i="6"/>
  <c r="H916" i="6"/>
  <c r="H917" i="6"/>
  <c r="N915" i="1" s="1"/>
  <c r="H918" i="6"/>
  <c r="H919" i="6"/>
  <c r="N919" i="1" s="1"/>
  <c r="H920" i="6"/>
  <c r="H921" i="6"/>
  <c r="H922" i="6"/>
  <c r="H923" i="6"/>
  <c r="H924" i="6"/>
  <c r="H925" i="6"/>
  <c r="H926" i="6"/>
  <c r="N930" i="1" s="1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N954" i="1" s="1"/>
  <c r="H953" i="6"/>
  <c r="H954" i="6"/>
  <c r="H955" i="6"/>
  <c r="H956" i="6"/>
  <c r="H957" i="6"/>
  <c r="H958" i="6"/>
  <c r="H959" i="6"/>
  <c r="H960" i="6"/>
  <c r="H961" i="6"/>
  <c r="H962" i="6"/>
  <c r="H963" i="6"/>
  <c r="H964" i="6"/>
  <c r="H2" i="6"/>
  <c r="N2" i="1" s="1"/>
  <c r="G3" i="6"/>
  <c r="M3" i="1" s="1"/>
  <c r="O3" i="5" s="1"/>
  <c r="G4" i="6"/>
  <c r="M4" i="1" s="1"/>
  <c r="O4" i="5" s="1"/>
  <c r="G5" i="6"/>
  <c r="M5" i="1" s="1"/>
  <c r="O5" i="5" s="1"/>
  <c r="G6" i="6"/>
  <c r="M6" i="1" s="1"/>
  <c r="O6" i="5" s="1"/>
  <c r="G7" i="6"/>
  <c r="M7" i="1" s="1"/>
  <c r="O7" i="5" s="1"/>
  <c r="G8" i="6"/>
  <c r="M8" i="1" s="1"/>
  <c r="O8" i="5" s="1"/>
  <c r="G9" i="6"/>
  <c r="M9" i="1" s="1"/>
  <c r="O9" i="5" s="1"/>
  <c r="G10" i="6"/>
  <c r="M10" i="1" s="1"/>
  <c r="O10" i="5" s="1"/>
  <c r="G11" i="6"/>
  <c r="M11" i="1" s="1"/>
  <c r="O11" i="5" s="1"/>
  <c r="G12" i="6"/>
  <c r="M12" i="1" s="1"/>
  <c r="O12" i="5" s="1"/>
  <c r="G13" i="6"/>
  <c r="M13" i="1" s="1"/>
  <c r="O13" i="5" s="1"/>
  <c r="G14" i="6"/>
  <c r="M14" i="1" s="1"/>
  <c r="O14" i="5" s="1"/>
  <c r="G15" i="6"/>
  <c r="M15" i="1" s="1"/>
  <c r="O15" i="5" s="1"/>
  <c r="G16" i="6"/>
  <c r="M16" i="1" s="1"/>
  <c r="O16" i="5" s="1"/>
  <c r="G17" i="6"/>
  <c r="M17" i="1" s="1"/>
  <c r="O17" i="5" s="1"/>
  <c r="G18" i="6"/>
  <c r="M18" i="1" s="1"/>
  <c r="O18" i="5" s="1"/>
  <c r="G19" i="6"/>
  <c r="M19" i="1" s="1"/>
  <c r="O19" i="5" s="1"/>
  <c r="G20" i="6"/>
  <c r="M20" i="1" s="1"/>
  <c r="O20" i="5" s="1"/>
  <c r="G21" i="6"/>
  <c r="M21" i="1" s="1"/>
  <c r="O21" i="5" s="1"/>
  <c r="G22" i="6"/>
  <c r="M22" i="1" s="1"/>
  <c r="O22" i="5" s="1"/>
  <c r="G23" i="6"/>
  <c r="M23" i="1" s="1"/>
  <c r="O23" i="5" s="1"/>
  <c r="G24" i="6"/>
  <c r="M24" i="1" s="1"/>
  <c r="O24" i="5" s="1"/>
  <c r="G25" i="6"/>
  <c r="M25" i="1" s="1"/>
  <c r="O25" i="5" s="1"/>
  <c r="G26" i="6"/>
  <c r="M26" i="1" s="1"/>
  <c r="O26" i="5" s="1"/>
  <c r="G27" i="6"/>
  <c r="M27" i="1" s="1"/>
  <c r="O27" i="5" s="1"/>
  <c r="G28" i="6"/>
  <c r="M28" i="1" s="1"/>
  <c r="O28" i="5" s="1"/>
  <c r="G29" i="6"/>
  <c r="M29" i="1" s="1"/>
  <c r="O29" i="5" s="1"/>
  <c r="G30" i="6"/>
  <c r="M30" i="1" s="1"/>
  <c r="O30" i="5" s="1"/>
  <c r="G31" i="6"/>
  <c r="M31" i="1" s="1"/>
  <c r="O31" i="5" s="1"/>
  <c r="G32" i="6"/>
  <c r="M32" i="1" s="1"/>
  <c r="O32" i="5" s="1"/>
  <c r="G33" i="6"/>
  <c r="M33" i="1" s="1"/>
  <c r="O33" i="5" s="1"/>
  <c r="G34" i="6"/>
  <c r="M34" i="1" s="1"/>
  <c r="O34" i="5" s="1"/>
  <c r="G35" i="6"/>
  <c r="M35" i="1" s="1"/>
  <c r="O35" i="5" s="1"/>
  <c r="G36" i="6"/>
  <c r="M36" i="1" s="1"/>
  <c r="O36" i="5" s="1"/>
  <c r="G37" i="6"/>
  <c r="M37" i="1" s="1"/>
  <c r="O37" i="5" s="1"/>
  <c r="G38" i="6"/>
  <c r="M38" i="1" s="1"/>
  <c r="O38" i="5" s="1"/>
  <c r="G39" i="6"/>
  <c r="M39" i="1" s="1"/>
  <c r="O39" i="5" s="1"/>
  <c r="G40" i="6"/>
  <c r="M40" i="1" s="1"/>
  <c r="O40" i="5" s="1"/>
  <c r="G41" i="6"/>
  <c r="M41" i="1" s="1"/>
  <c r="O41" i="5" s="1"/>
  <c r="G42" i="6"/>
  <c r="M42" i="1" s="1"/>
  <c r="O42" i="5" s="1"/>
  <c r="G43" i="6"/>
  <c r="M43" i="1" s="1"/>
  <c r="O43" i="5" s="1"/>
  <c r="G44" i="6"/>
  <c r="M44" i="1" s="1"/>
  <c r="O44" i="5" s="1"/>
  <c r="G45" i="6"/>
  <c r="M45" i="1" s="1"/>
  <c r="O45" i="5" s="1"/>
  <c r="G46" i="6"/>
  <c r="M46" i="1" s="1"/>
  <c r="O46" i="5" s="1"/>
  <c r="G47" i="6"/>
  <c r="M47" i="1" s="1"/>
  <c r="O47" i="5" s="1"/>
  <c r="G48" i="6"/>
  <c r="M48" i="1" s="1"/>
  <c r="O48" i="5" s="1"/>
  <c r="G49" i="6"/>
  <c r="M49" i="1" s="1"/>
  <c r="O49" i="5" s="1"/>
  <c r="G50" i="6"/>
  <c r="M50" i="1" s="1"/>
  <c r="O50" i="5" s="1"/>
  <c r="G51" i="6"/>
  <c r="M51" i="1" s="1"/>
  <c r="O51" i="5" s="1"/>
  <c r="G52" i="6"/>
  <c r="M52" i="1" s="1"/>
  <c r="O52" i="5" s="1"/>
  <c r="G53" i="6"/>
  <c r="M53" i="1" s="1"/>
  <c r="O53" i="5" s="1"/>
  <c r="G54" i="6"/>
  <c r="M54" i="1" s="1"/>
  <c r="O54" i="5" s="1"/>
  <c r="G55" i="6"/>
  <c r="M55" i="1" s="1"/>
  <c r="O55" i="5" s="1"/>
  <c r="G56" i="6"/>
  <c r="M56" i="1" s="1"/>
  <c r="O56" i="5" s="1"/>
  <c r="G57" i="6"/>
  <c r="M57" i="1" s="1"/>
  <c r="O57" i="5" s="1"/>
  <c r="G58" i="6"/>
  <c r="M58" i="1" s="1"/>
  <c r="O58" i="5" s="1"/>
  <c r="G59" i="6"/>
  <c r="M59" i="1" s="1"/>
  <c r="O59" i="5" s="1"/>
  <c r="G60" i="6"/>
  <c r="M60" i="1" s="1"/>
  <c r="O60" i="5" s="1"/>
  <c r="G61" i="6"/>
  <c r="M61" i="1" s="1"/>
  <c r="O61" i="5" s="1"/>
  <c r="G62" i="6"/>
  <c r="M62" i="1" s="1"/>
  <c r="O62" i="5" s="1"/>
  <c r="G63" i="6"/>
  <c r="M63" i="1" s="1"/>
  <c r="O63" i="5" s="1"/>
  <c r="G64" i="6"/>
  <c r="M64" i="1" s="1"/>
  <c r="O64" i="5" s="1"/>
  <c r="G65" i="6"/>
  <c r="M65" i="1" s="1"/>
  <c r="O65" i="5" s="1"/>
  <c r="G66" i="6"/>
  <c r="M66" i="1" s="1"/>
  <c r="O66" i="5" s="1"/>
  <c r="G67" i="6"/>
  <c r="M67" i="1" s="1"/>
  <c r="O67" i="5" s="1"/>
  <c r="G68" i="6"/>
  <c r="M68" i="1" s="1"/>
  <c r="O68" i="5" s="1"/>
  <c r="G69" i="6"/>
  <c r="M69" i="1" s="1"/>
  <c r="O69" i="5" s="1"/>
  <c r="G70" i="6"/>
  <c r="M70" i="1" s="1"/>
  <c r="O70" i="5" s="1"/>
  <c r="G71" i="6"/>
  <c r="M71" i="1" s="1"/>
  <c r="O71" i="5" s="1"/>
  <c r="G72" i="6"/>
  <c r="M72" i="1" s="1"/>
  <c r="O72" i="5" s="1"/>
  <c r="G73" i="6"/>
  <c r="M73" i="1" s="1"/>
  <c r="O73" i="5" s="1"/>
  <c r="G74" i="6"/>
  <c r="M74" i="1" s="1"/>
  <c r="O74" i="5" s="1"/>
  <c r="G75" i="6"/>
  <c r="M75" i="1" s="1"/>
  <c r="O75" i="5" s="1"/>
  <c r="G76" i="6"/>
  <c r="M76" i="1" s="1"/>
  <c r="O76" i="5" s="1"/>
  <c r="G77" i="6"/>
  <c r="M77" i="1" s="1"/>
  <c r="O77" i="5" s="1"/>
  <c r="G78" i="6"/>
  <c r="M78" i="1" s="1"/>
  <c r="O78" i="5" s="1"/>
  <c r="G79" i="6"/>
  <c r="M79" i="1" s="1"/>
  <c r="O79" i="5" s="1"/>
  <c r="G80" i="6"/>
  <c r="M80" i="1" s="1"/>
  <c r="O80" i="5" s="1"/>
  <c r="G81" i="6"/>
  <c r="M81" i="1" s="1"/>
  <c r="O81" i="5" s="1"/>
  <c r="G82" i="6"/>
  <c r="M82" i="1" s="1"/>
  <c r="O82" i="5" s="1"/>
  <c r="G83" i="6"/>
  <c r="M83" i="1" s="1"/>
  <c r="O83" i="5" s="1"/>
  <c r="G84" i="6"/>
  <c r="M84" i="1" s="1"/>
  <c r="O84" i="5" s="1"/>
  <c r="G85" i="6"/>
  <c r="M85" i="1" s="1"/>
  <c r="O85" i="5" s="1"/>
  <c r="G86" i="6"/>
  <c r="M86" i="1" s="1"/>
  <c r="O86" i="5" s="1"/>
  <c r="G87" i="6"/>
  <c r="M87" i="1" s="1"/>
  <c r="O87" i="5" s="1"/>
  <c r="G88" i="6"/>
  <c r="M88" i="1" s="1"/>
  <c r="O88" i="5" s="1"/>
  <c r="G89" i="6"/>
  <c r="M89" i="1" s="1"/>
  <c r="O89" i="5" s="1"/>
  <c r="G90" i="6"/>
  <c r="M90" i="1" s="1"/>
  <c r="O90" i="5" s="1"/>
  <c r="G91" i="6"/>
  <c r="M91" i="1" s="1"/>
  <c r="O91" i="5" s="1"/>
  <c r="G92" i="6"/>
  <c r="M92" i="1" s="1"/>
  <c r="O92" i="5" s="1"/>
  <c r="G93" i="6"/>
  <c r="M93" i="1" s="1"/>
  <c r="O93" i="5" s="1"/>
  <c r="G94" i="6"/>
  <c r="M94" i="1" s="1"/>
  <c r="O94" i="5" s="1"/>
  <c r="G95" i="6"/>
  <c r="M95" i="1" s="1"/>
  <c r="O95" i="5" s="1"/>
  <c r="G96" i="6"/>
  <c r="M96" i="1" s="1"/>
  <c r="O96" i="5" s="1"/>
  <c r="G97" i="6"/>
  <c r="M97" i="1" s="1"/>
  <c r="O97" i="5" s="1"/>
  <c r="G98" i="6"/>
  <c r="M98" i="1" s="1"/>
  <c r="O98" i="5" s="1"/>
  <c r="G99" i="6"/>
  <c r="M99" i="1" s="1"/>
  <c r="O99" i="5" s="1"/>
  <c r="G100" i="6"/>
  <c r="M100" i="1" s="1"/>
  <c r="O100" i="5" s="1"/>
  <c r="G101" i="6"/>
  <c r="M101" i="1" s="1"/>
  <c r="O101" i="5" s="1"/>
  <c r="G102" i="6"/>
  <c r="M102" i="1" s="1"/>
  <c r="O102" i="5" s="1"/>
  <c r="G103" i="6"/>
  <c r="M103" i="1" s="1"/>
  <c r="O103" i="5" s="1"/>
  <c r="G104" i="6"/>
  <c r="M104" i="1" s="1"/>
  <c r="O104" i="5" s="1"/>
  <c r="G105" i="6"/>
  <c r="M105" i="1" s="1"/>
  <c r="O105" i="5" s="1"/>
  <c r="G106" i="6"/>
  <c r="M106" i="1" s="1"/>
  <c r="O106" i="5" s="1"/>
  <c r="G107" i="6"/>
  <c r="M107" i="1" s="1"/>
  <c r="O107" i="5" s="1"/>
  <c r="G108" i="6"/>
  <c r="M108" i="1" s="1"/>
  <c r="O108" i="5" s="1"/>
  <c r="G109" i="6"/>
  <c r="M109" i="1" s="1"/>
  <c r="O109" i="5" s="1"/>
  <c r="G110" i="6"/>
  <c r="M110" i="1" s="1"/>
  <c r="O110" i="5" s="1"/>
  <c r="G111" i="6"/>
  <c r="M111" i="1" s="1"/>
  <c r="O111" i="5" s="1"/>
  <c r="G112" i="6"/>
  <c r="M112" i="1" s="1"/>
  <c r="O112" i="5" s="1"/>
  <c r="G113" i="6"/>
  <c r="M113" i="1" s="1"/>
  <c r="O113" i="5" s="1"/>
  <c r="G114" i="6"/>
  <c r="M114" i="1" s="1"/>
  <c r="O114" i="5" s="1"/>
  <c r="G115" i="6"/>
  <c r="M115" i="1" s="1"/>
  <c r="O115" i="5" s="1"/>
  <c r="G116" i="6"/>
  <c r="M116" i="1" s="1"/>
  <c r="O116" i="5" s="1"/>
  <c r="G117" i="6"/>
  <c r="M117" i="1" s="1"/>
  <c r="O117" i="5" s="1"/>
  <c r="G118" i="6"/>
  <c r="M118" i="1" s="1"/>
  <c r="O118" i="5" s="1"/>
  <c r="G119" i="6"/>
  <c r="M119" i="1" s="1"/>
  <c r="O119" i="5" s="1"/>
  <c r="G120" i="6"/>
  <c r="M120" i="1" s="1"/>
  <c r="O120" i="5" s="1"/>
  <c r="G121" i="6"/>
  <c r="M121" i="1" s="1"/>
  <c r="O121" i="5" s="1"/>
  <c r="G122" i="6"/>
  <c r="M122" i="1" s="1"/>
  <c r="O122" i="5" s="1"/>
  <c r="G123" i="6"/>
  <c r="M123" i="1" s="1"/>
  <c r="O123" i="5" s="1"/>
  <c r="G124" i="6"/>
  <c r="M124" i="1" s="1"/>
  <c r="O124" i="5" s="1"/>
  <c r="G125" i="6"/>
  <c r="M125" i="1" s="1"/>
  <c r="O125" i="5" s="1"/>
  <c r="G126" i="6"/>
  <c r="M126" i="1" s="1"/>
  <c r="O126" i="5" s="1"/>
  <c r="G127" i="6"/>
  <c r="M127" i="1" s="1"/>
  <c r="O127" i="5" s="1"/>
  <c r="G128" i="6"/>
  <c r="M128" i="1" s="1"/>
  <c r="O128" i="5" s="1"/>
  <c r="G129" i="6"/>
  <c r="M129" i="1" s="1"/>
  <c r="O129" i="5" s="1"/>
  <c r="G130" i="6"/>
  <c r="M130" i="1" s="1"/>
  <c r="O130" i="5" s="1"/>
  <c r="G131" i="6"/>
  <c r="M131" i="1" s="1"/>
  <c r="O131" i="5" s="1"/>
  <c r="G132" i="6"/>
  <c r="M132" i="1" s="1"/>
  <c r="O132" i="5" s="1"/>
  <c r="G133" i="6"/>
  <c r="M133" i="1" s="1"/>
  <c r="O133" i="5" s="1"/>
  <c r="G134" i="6"/>
  <c r="M134" i="1" s="1"/>
  <c r="O134" i="5" s="1"/>
  <c r="G135" i="6"/>
  <c r="M135" i="1" s="1"/>
  <c r="O135" i="5" s="1"/>
  <c r="G136" i="6"/>
  <c r="M136" i="1" s="1"/>
  <c r="O136" i="5" s="1"/>
  <c r="G137" i="6"/>
  <c r="M137" i="1" s="1"/>
  <c r="O137" i="5" s="1"/>
  <c r="G138" i="6"/>
  <c r="M138" i="1" s="1"/>
  <c r="O138" i="5" s="1"/>
  <c r="G139" i="6"/>
  <c r="M139" i="1" s="1"/>
  <c r="O139" i="5" s="1"/>
  <c r="G140" i="6"/>
  <c r="M140" i="1" s="1"/>
  <c r="O140" i="5" s="1"/>
  <c r="G141" i="6"/>
  <c r="M141" i="1" s="1"/>
  <c r="O141" i="5" s="1"/>
  <c r="G142" i="6"/>
  <c r="M142" i="1" s="1"/>
  <c r="O142" i="5" s="1"/>
  <c r="G143" i="6"/>
  <c r="M143" i="1" s="1"/>
  <c r="O143" i="5" s="1"/>
  <c r="G144" i="6"/>
  <c r="M144" i="1" s="1"/>
  <c r="O144" i="5" s="1"/>
  <c r="G145" i="6"/>
  <c r="M145" i="1" s="1"/>
  <c r="O145" i="5" s="1"/>
  <c r="G146" i="6"/>
  <c r="M146" i="1" s="1"/>
  <c r="O146" i="5" s="1"/>
  <c r="G147" i="6"/>
  <c r="M147" i="1" s="1"/>
  <c r="O147" i="5" s="1"/>
  <c r="G148" i="6"/>
  <c r="M148" i="1" s="1"/>
  <c r="O148" i="5" s="1"/>
  <c r="G149" i="6"/>
  <c r="M149" i="1" s="1"/>
  <c r="O149" i="5" s="1"/>
  <c r="G150" i="6"/>
  <c r="M150" i="1" s="1"/>
  <c r="O150" i="5" s="1"/>
  <c r="G151" i="6"/>
  <c r="M151" i="1" s="1"/>
  <c r="O151" i="5" s="1"/>
  <c r="G152" i="6"/>
  <c r="M152" i="1" s="1"/>
  <c r="O152" i="5" s="1"/>
  <c r="G153" i="6"/>
  <c r="M153" i="1" s="1"/>
  <c r="O153" i="5" s="1"/>
  <c r="G154" i="6"/>
  <c r="M154" i="1" s="1"/>
  <c r="O154" i="5" s="1"/>
  <c r="G155" i="6"/>
  <c r="M155" i="1" s="1"/>
  <c r="O155" i="5" s="1"/>
  <c r="G156" i="6"/>
  <c r="M156" i="1" s="1"/>
  <c r="O156" i="5" s="1"/>
  <c r="G157" i="6"/>
  <c r="M157" i="1" s="1"/>
  <c r="O157" i="5" s="1"/>
  <c r="G158" i="6"/>
  <c r="M158" i="1" s="1"/>
  <c r="O158" i="5" s="1"/>
  <c r="G159" i="6"/>
  <c r="M159" i="1" s="1"/>
  <c r="O159" i="5" s="1"/>
  <c r="G160" i="6"/>
  <c r="M160" i="1" s="1"/>
  <c r="O160" i="5" s="1"/>
  <c r="G161" i="6"/>
  <c r="M161" i="1" s="1"/>
  <c r="O161" i="5" s="1"/>
  <c r="G162" i="6"/>
  <c r="M162" i="1" s="1"/>
  <c r="O162" i="5" s="1"/>
  <c r="G163" i="6"/>
  <c r="M163" i="1" s="1"/>
  <c r="O163" i="5" s="1"/>
  <c r="G164" i="6"/>
  <c r="M164" i="1" s="1"/>
  <c r="O164" i="5" s="1"/>
  <c r="G165" i="6"/>
  <c r="M165" i="1" s="1"/>
  <c r="O165" i="5" s="1"/>
  <c r="G166" i="6"/>
  <c r="M166" i="1" s="1"/>
  <c r="O166" i="5" s="1"/>
  <c r="G167" i="6"/>
  <c r="M167" i="1" s="1"/>
  <c r="O167" i="5" s="1"/>
  <c r="G168" i="6"/>
  <c r="M168" i="1" s="1"/>
  <c r="O168" i="5" s="1"/>
  <c r="G169" i="6"/>
  <c r="M169" i="1" s="1"/>
  <c r="O169" i="5" s="1"/>
  <c r="G170" i="6"/>
  <c r="M170" i="1" s="1"/>
  <c r="O170" i="5" s="1"/>
  <c r="G171" i="6"/>
  <c r="M171" i="1" s="1"/>
  <c r="O171" i="5" s="1"/>
  <c r="G172" i="6"/>
  <c r="M172" i="1" s="1"/>
  <c r="O172" i="5" s="1"/>
  <c r="G173" i="6"/>
  <c r="M173" i="1" s="1"/>
  <c r="O173" i="5" s="1"/>
  <c r="G174" i="6"/>
  <c r="M174" i="1" s="1"/>
  <c r="O174" i="5" s="1"/>
  <c r="G175" i="6"/>
  <c r="M175" i="1" s="1"/>
  <c r="O175" i="5" s="1"/>
  <c r="G176" i="6"/>
  <c r="M176" i="1" s="1"/>
  <c r="O176" i="5" s="1"/>
  <c r="G177" i="6"/>
  <c r="M177" i="1" s="1"/>
  <c r="O177" i="5" s="1"/>
  <c r="G178" i="6"/>
  <c r="M178" i="1" s="1"/>
  <c r="O178" i="5" s="1"/>
  <c r="G179" i="6"/>
  <c r="M179" i="1" s="1"/>
  <c r="O179" i="5" s="1"/>
  <c r="G180" i="6"/>
  <c r="M180" i="1" s="1"/>
  <c r="O180" i="5" s="1"/>
  <c r="G181" i="6"/>
  <c r="M181" i="1" s="1"/>
  <c r="O181" i="5" s="1"/>
  <c r="G182" i="6"/>
  <c r="M182" i="1" s="1"/>
  <c r="O182" i="5" s="1"/>
  <c r="G183" i="6"/>
  <c r="M183" i="1" s="1"/>
  <c r="O183" i="5" s="1"/>
  <c r="G184" i="6"/>
  <c r="M184" i="1" s="1"/>
  <c r="O184" i="5" s="1"/>
  <c r="G185" i="6"/>
  <c r="M185" i="1" s="1"/>
  <c r="O185" i="5" s="1"/>
  <c r="G186" i="6"/>
  <c r="M186" i="1" s="1"/>
  <c r="O186" i="5" s="1"/>
  <c r="G187" i="6"/>
  <c r="M187" i="1" s="1"/>
  <c r="O187" i="5" s="1"/>
  <c r="G188" i="6"/>
  <c r="M188" i="1" s="1"/>
  <c r="O188" i="5" s="1"/>
  <c r="G189" i="6"/>
  <c r="M189" i="1" s="1"/>
  <c r="O189" i="5" s="1"/>
  <c r="G190" i="6"/>
  <c r="M190" i="1" s="1"/>
  <c r="O190" i="5" s="1"/>
  <c r="G191" i="6"/>
  <c r="M191" i="1" s="1"/>
  <c r="O191" i="5" s="1"/>
  <c r="G192" i="6"/>
  <c r="M192" i="1" s="1"/>
  <c r="O192" i="5" s="1"/>
  <c r="G193" i="6"/>
  <c r="M193" i="1" s="1"/>
  <c r="O193" i="5" s="1"/>
  <c r="G194" i="6"/>
  <c r="M194" i="1" s="1"/>
  <c r="O194" i="5" s="1"/>
  <c r="G195" i="6"/>
  <c r="M195" i="1" s="1"/>
  <c r="O195" i="5" s="1"/>
  <c r="G196" i="6"/>
  <c r="M196" i="1" s="1"/>
  <c r="O196" i="5" s="1"/>
  <c r="G197" i="6"/>
  <c r="M197" i="1" s="1"/>
  <c r="O197" i="5" s="1"/>
  <c r="G198" i="6"/>
  <c r="M198" i="1" s="1"/>
  <c r="O198" i="5" s="1"/>
  <c r="G199" i="6"/>
  <c r="M199" i="1" s="1"/>
  <c r="O199" i="5" s="1"/>
  <c r="G200" i="6"/>
  <c r="M200" i="1" s="1"/>
  <c r="O200" i="5" s="1"/>
  <c r="G201" i="6"/>
  <c r="M201" i="1" s="1"/>
  <c r="O201" i="5" s="1"/>
  <c r="G202" i="6"/>
  <c r="M202" i="1" s="1"/>
  <c r="O202" i="5" s="1"/>
  <c r="G203" i="6"/>
  <c r="M203" i="1" s="1"/>
  <c r="O203" i="5" s="1"/>
  <c r="G204" i="6"/>
  <c r="M204" i="1" s="1"/>
  <c r="O204" i="5" s="1"/>
  <c r="G205" i="6"/>
  <c r="M205" i="1" s="1"/>
  <c r="O205" i="5" s="1"/>
  <c r="G206" i="6"/>
  <c r="M206" i="1" s="1"/>
  <c r="O206" i="5" s="1"/>
  <c r="G207" i="6"/>
  <c r="M207" i="1" s="1"/>
  <c r="O207" i="5" s="1"/>
  <c r="G208" i="6"/>
  <c r="M208" i="1" s="1"/>
  <c r="O208" i="5" s="1"/>
  <c r="G209" i="6"/>
  <c r="M209" i="1" s="1"/>
  <c r="O209" i="5" s="1"/>
  <c r="G210" i="6"/>
  <c r="M210" i="1" s="1"/>
  <c r="O210" i="5" s="1"/>
  <c r="G211" i="6"/>
  <c r="M211" i="1" s="1"/>
  <c r="O211" i="5" s="1"/>
  <c r="G212" i="6"/>
  <c r="M212" i="1" s="1"/>
  <c r="O212" i="5" s="1"/>
  <c r="G213" i="6"/>
  <c r="M213" i="1" s="1"/>
  <c r="O213" i="5" s="1"/>
  <c r="G214" i="6"/>
  <c r="M214" i="1" s="1"/>
  <c r="O214" i="5" s="1"/>
  <c r="G215" i="6"/>
  <c r="M215" i="1" s="1"/>
  <c r="O215" i="5" s="1"/>
  <c r="G216" i="6"/>
  <c r="M216" i="1" s="1"/>
  <c r="O216" i="5" s="1"/>
  <c r="G217" i="6"/>
  <c r="M217" i="1" s="1"/>
  <c r="O217" i="5" s="1"/>
  <c r="G218" i="6"/>
  <c r="M218" i="1" s="1"/>
  <c r="O218" i="5" s="1"/>
  <c r="G219" i="6"/>
  <c r="M219" i="1" s="1"/>
  <c r="O219" i="5" s="1"/>
  <c r="G220" i="6"/>
  <c r="M220" i="1" s="1"/>
  <c r="O220" i="5" s="1"/>
  <c r="G221" i="6"/>
  <c r="M221" i="1" s="1"/>
  <c r="O221" i="5" s="1"/>
  <c r="G222" i="6"/>
  <c r="M222" i="1" s="1"/>
  <c r="O222" i="5" s="1"/>
  <c r="G223" i="6"/>
  <c r="M223" i="1" s="1"/>
  <c r="O223" i="5" s="1"/>
  <c r="G224" i="6"/>
  <c r="M224" i="1" s="1"/>
  <c r="O224" i="5" s="1"/>
  <c r="G225" i="6"/>
  <c r="M225" i="1" s="1"/>
  <c r="O225" i="5" s="1"/>
  <c r="G226" i="6"/>
  <c r="M226" i="1" s="1"/>
  <c r="O226" i="5" s="1"/>
  <c r="G227" i="6"/>
  <c r="M227" i="1" s="1"/>
  <c r="O227" i="5" s="1"/>
  <c r="G228" i="6"/>
  <c r="M228" i="1" s="1"/>
  <c r="O228" i="5" s="1"/>
  <c r="G229" i="6"/>
  <c r="M229" i="1" s="1"/>
  <c r="O229" i="5" s="1"/>
  <c r="G230" i="6"/>
  <c r="M230" i="1" s="1"/>
  <c r="O230" i="5" s="1"/>
  <c r="G231" i="6"/>
  <c r="M231" i="1" s="1"/>
  <c r="O231" i="5" s="1"/>
  <c r="G232" i="6"/>
  <c r="M232" i="1" s="1"/>
  <c r="O232" i="5" s="1"/>
  <c r="G233" i="6"/>
  <c r="M233" i="1" s="1"/>
  <c r="O233" i="5" s="1"/>
  <c r="G234" i="6"/>
  <c r="M234" i="1" s="1"/>
  <c r="O234" i="5" s="1"/>
  <c r="G235" i="6"/>
  <c r="M235" i="1" s="1"/>
  <c r="O235" i="5" s="1"/>
  <c r="G236" i="6"/>
  <c r="M236" i="1" s="1"/>
  <c r="O236" i="5" s="1"/>
  <c r="G237" i="6"/>
  <c r="M237" i="1" s="1"/>
  <c r="O237" i="5" s="1"/>
  <c r="G238" i="6"/>
  <c r="M238" i="1" s="1"/>
  <c r="O238" i="5" s="1"/>
  <c r="G239" i="6"/>
  <c r="M239" i="1" s="1"/>
  <c r="O239" i="5" s="1"/>
  <c r="G240" i="6"/>
  <c r="M240" i="1" s="1"/>
  <c r="O240" i="5" s="1"/>
  <c r="G241" i="6"/>
  <c r="M241" i="1" s="1"/>
  <c r="O241" i="5" s="1"/>
  <c r="G242" i="6"/>
  <c r="M242" i="1" s="1"/>
  <c r="O242" i="5" s="1"/>
  <c r="G243" i="6"/>
  <c r="M243" i="1" s="1"/>
  <c r="O243" i="5" s="1"/>
  <c r="G244" i="6"/>
  <c r="M244" i="1" s="1"/>
  <c r="O244" i="5" s="1"/>
  <c r="G245" i="6"/>
  <c r="M245" i="1" s="1"/>
  <c r="O245" i="5" s="1"/>
  <c r="G246" i="6"/>
  <c r="M246" i="1" s="1"/>
  <c r="O246" i="5" s="1"/>
  <c r="G247" i="6"/>
  <c r="M247" i="1" s="1"/>
  <c r="O247" i="5" s="1"/>
  <c r="G248" i="6"/>
  <c r="M248" i="1" s="1"/>
  <c r="O248" i="5" s="1"/>
  <c r="G249" i="6"/>
  <c r="M249" i="1" s="1"/>
  <c r="O249" i="5" s="1"/>
  <c r="G250" i="6"/>
  <c r="M250" i="1" s="1"/>
  <c r="O250" i="5" s="1"/>
  <c r="G251" i="6"/>
  <c r="M251" i="1" s="1"/>
  <c r="O251" i="5" s="1"/>
  <c r="G252" i="6"/>
  <c r="M252" i="1" s="1"/>
  <c r="O252" i="5" s="1"/>
  <c r="G253" i="6"/>
  <c r="M253" i="1" s="1"/>
  <c r="O253" i="5" s="1"/>
  <c r="G254" i="6"/>
  <c r="M254" i="1" s="1"/>
  <c r="O254" i="5" s="1"/>
  <c r="G255" i="6"/>
  <c r="M255" i="1" s="1"/>
  <c r="O255" i="5" s="1"/>
  <c r="G256" i="6"/>
  <c r="M256" i="1" s="1"/>
  <c r="O256" i="5" s="1"/>
  <c r="G257" i="6"/>
  <c r="M257" i="1" s="1"/>
  <c r="O257" i="5" s="1"/>
  <c r="G258" i="6"/>
  <c r="M258" i="1" s="1"/>
  <c r="O258" i="5" s="1"/>
  <c r="G259" i="6"/>
  <c r="M259" i="1" s="1"/>
  <c r="O259" i="5" s="1"/>
  <c r="G260" i="6"/>
  <c r="M260" i="1" s="1"/>
  <c r="O260" i="5" s="1"/>
  <c r="G261" i="6"/>
  <c r="M261" i="1" s="1"/>
  <c r="O261" i="5" s="1"/>
  <c r="G262" i="6"/>
  <c r="M262" i="1" s="1"/>
  <c r="O262" i="5" s="1"/>
  <c r="G263" i="6"/>
  <c r="M263" i="1" s="1"/>
  <c r="O263" i="5" s="1"/>
  <c r="G264" i="6"/>
  <c r="M264" i="1" s="1"/>
  <c r="O264" i="5" s="1"/>
  <c r="G265" i="6"/>
  <c r="M265" i="1" s="1"/>
  <c r="O265" i="5" s="1"/>
  <c r="G266" i="6"/>
  <c r="M266" i="1" s="1"/>
  <c r="O266" i="5" s="1"/>
  <c r="G267" i="6"/>
  <c r="M267" i="1" s="1"/>
  <c r="O267" i="5" s="1"/>
  <c r="G268" i="6"/>
  <c r="M268" i="1" s="1"/>
  <c r="O268" i="5" s="1"/>
  <c r="G269" i="6"/>
  <c r="M269" i="1" s="1"/>
  <c r="O269" i="5" s="1"/>
  <c r="G270" i="6"/>
  <c r="M270" i="1" s="1"/>
  <c r="O270" i="5" s="1"/>
  <c r="G271" i="6"/>
  <c r="M271" i="1" s="1"/>
  <c r="O271" i="5" s="1"/>
  <c r="G272" i="6"/>
  <c r="M272" i="1" s="1"/>
  <c r="O272" i="5" s="1"/>
  <c r="G273" i="6"/>
  <c r="M273" i="1" s="1"/>
  <c r="O273" i="5" s="1"/>
  <c r="G274" i="6"/>
  <c r="M274" i="1" s="1"/>
  <c r="O274" i="5" s="1"/>
  <c r="G275" i="6"/>
  <c r="M275" i="1" s="1"/>
  <c r="O275" i="5" s="1"/>
  <c r="G276" i="6"/>
  <c r="M276" i="1" s="1"/>
  <c r="O276" i="5" s="1"/>
  <c r="G277" i="6"/>
  <c r="M277" i="1" s="1"/>
  <c r="O277" i="5" s="1"/>
  <c r="G278" i="6"/>
  <c r="M278" i="1" s="1"/>
  <c r="O278" i="5" s="1"/>
  <c r="G279" i="6"/>
  <c r="M279" i="1" s="1"/>
  <c r="O279" i="5" s="1"/>
  <c r="G280" i="6"/>
  <c r="M280" i="1" s="1"/>
  <c r="O280" i="5" s="1"/>
  <c r="G281" i="6"/>
  <c r="M281" i="1" s="1"/>
  <c r="O281" i="5" s="1"/>
  <c r="G282" i="6"/>
  <c r="M282" i="1" s="1"/>
  <c r="O282" i="5" s="1"/>
  <c r="G283" i="6"/>
  <c r="M283" i="1" s="1"/>
  <c r="O283" i="5" s="1"/>
  <c r="G284" i="6"/>
  <c r="M284" i="1" s="1"/>
  <c r="O284" i="5" s="1"/>
  <c r="G285" i="6"/>
  <c r="M285" i="1" s="1"/>
  <c r="O285" i="5" s="1"/>
  <c r="G286" i="6"/>
  <c r="M286" i="1" s="1"/>
  <c r="O286" i="5" s="1"/>
  <c r="G287" i="6"/>
  <c r="M287" i="1" s="1"/>
  <c r="O287" i="5" s="1"/>
  <c r="G288" i="6"/>
  <c r="M288" i="1" s="1"/>
  <c r="O288" i="5" s="1"/>
  <c r="G289" i="6"/>
  <c r="M289" i="1" s="1"/>
  <c r="O289" i="5" s="1"/>
  <c r="G290" i="6"/>
  <c r="M290" i="1" s="1"/>
  <c r="O290" i="5" s="1"/>
  <c r="G291" i="6"/>
  <c r="M291" i="1" s="1"/>
  <c r="O291" i="5" s="1"/>
  <c r="G292" i="6"/>
  <c r="M292" i="1" s="1"/>
  <c r="O292" i="5" s="1"/>
  <c r="G293" i="6"/>
  <c r="M293" i="1" s="1"/>
  <c r="O293" i="5" s="1"/>
  <c r="G294" i="6"/>
  <c r="M294" i="1" s="1"/>
  <c r="O294" i="5" s="1"/>
  <c r="G295" i="6"/>
  <c r="M295" i="1" s="1"/>
  <c r="O295" i="5" s="1"/>
  <c r="G296" i="6"/>
  <c r="M296" i="1" s="1"/>
  <c r="O296" i="5" s="1"/>
  <c r="G297" i="6"/>
  <c r="M297" i="1" s="1"/>
  <c r="O297" i="5" s="1"/>
  <c r="G298" i="6"/>
  <c r="M298" i="1" s="1"/>
  <c r="O298" i="5" s="1"/>
  <c r="G299" i="6"/>
  <c r="M299" i="1" s="1"/>
  <c r="O299" i="5" s="1"/>
  <c r="G300" i="6"/>
  <c r="M300" i="1" s="1"/>
  <c r="O300" i="5" s="1"/>
  <c r="G301" i="6"/>
  <c r="M301" i="1" s="1"/>
  <c r="O301" i="5" s="1"/>
  <c r="G302" i="6"/>
  <c r="M302" i="1" s="1"/>
  <c r="O302" i="5" s="1"/>
  <c r="G303" i="6"/>
  <c r="M303" i="1" s="1"/>
  <c r="O303" i="5" s="1"/>
  <c r="G304" i="6"/>
  <c r="M304" i="1" s="1"/>
  <c r="O304" i="5" s="1"/>
  <c r="G305" i="6"/>
  <c r="M305" i="1" s="1"/>
  <c r="O305" i="5" s="1"/>
  <c r="G306" i="6"/>
  <c r="M306" i="1" s="1"/>
  <c r="O306" i="5" s="1"/>
  <c r="G307" i="6"/>
  <c r="M307" i="1" s="1"/>
  <c r="O307" i="5" s="1"/>
  <c r="G308" i="6"/>
  <c r="M308" i="1" s="1"/>
  <c r="O308" i="5" s="1"/>
  <c r="G309" i="6"/>
  <c r="M309" i="1" s="1"/>
  <c r="O309" i="5" s="1"/>
  <c r="G310" i="6"/>
  <c r="M310" i="1" s="1"/>
  <c r="O310" i="5" s="1"/>
  <c r="G311" i="6"/>
  <c r="M311" i="1" s="1"/>
  <c r="O311" i="5" s="1"/>
  <c r="G312" i="6"/>
  <c r="M312" i="1" s="1"/>
  <c r="O312" i="5" s="1"/>
  <c r="G313" i="6"/>
  <c r="M313" i="1" s="1"/>
  <c r="O313" i="5" s="1"/>
  <c r="G314" i="6"/>
  <c r="M314" i="1" s="1"/>
  <c r="O314" i="5" s="1"/>
  <c r="G315" i="6"/>
  <c r="M315" i="1" s="1"/>
  <c r="O315" i="5" s="1"/>
  <c r="G316" i="6"/>
  <c r="M316" i="1" s="1"/>
  <c r="O316" i="5" s="1"/>
  <c r="G317" i="6"/>
  <c r="M317" i="1" s="1"/>
  <c r="O317" i="5" s="1"/>
  <c r="G318" i="6"/>
  <c r="M318" i="1" s="1"/>
  <c r="O318" i="5" s="1"/>
  <c r="G319" i="6"/>
  <c r="M319" i="1" s="1"/>
  <c r="O319" i="5" s="1"/>
  <c r="G320" i="6"/>
  <c r="M320" i="1" s="1"/>
  <c r="O320" i="5" s="1"/>
  <c r="G321" i="6"/>
  <c r="M321" i="1" s="1"/>
  <c r="O321" i="5" s="1"/>
  <c r="G322" i="6"/>
  <c r="M322" i="1" s="1"/>
  <c r="O322" i="5" s="1"/>
  <c r="G323" i="6"/>
  <c r="M323" i="1" s="1"/>
  <c r="O323" i="5" s="1"/>
  <c r="G324" i="6"/>
  <c r="M324" i="1" s="1"/>
  <c r="O324" i="5" s="1"/>
  <c r="G325" i="6"/>
  <c r="M325" i="1" s="1"/>
  <c r="O325" i="5" s="1"/>
  <c r="G326" i="6"/>
  <c r="M326" i="1" s="1"/>
  <c r="O326" i="5" s="1"/>
  <c r="G327" i="6"/>
  <c r="M327" i="1" s="1"/>
  <c r="O327" i="5" s="1"/>
  <c r="G328" i="6"/>
  <c r="M328" i="1" s="1"/>
  <c r="O328" i="5" s="1"/>
  <c r="G329" i="6"/>
  <c r="M329" i="1" s="1"/>
  <c r="O329" i="5" s="1"/>
  <c r="G330" i="6"/>
  <c r="M330" i="1" s="1"/>
  <c r="O330" i="5" s="1"/>
  <c r="G331" i="6"/>
  <c r="M331" i="1" s="1"/>
  <c r="O331" i="5" s="1"/>
  <c r="G332" i="6"/>
  <c r="M332" i="1" s="1"/>
  <c r="O332" i="5" s="1"/>
  <c r="G333" i="6"/>
  <c r="M333" i="1" s="1"/>
  <c r="O333" i="5" s="1"/>
  <c r="G334" i="6"/>
  <c r="M334" i="1" s="1"/>
  <c r="O334" i="5" s="1"/>
  <c r="G335" i="6"/>
  <c r="M335" i="1" s="1"/>
  <c r="O335" i="5" s="1"/>
  <c r="G336" i="6"/>
  <c r="M336" i="1" s="1"/>
  <c r="O336" i="5" s="1"/>
  <c r="G337" i="6"/>
  <c r="M337" i="1" s="1"/>
  <c r="O337" i="5" s="1"/>
  <c r="G338" i="6"/>
  <c r="M338" i="1" s="1"/>
  <c r="O338" i="5" s="1"/>
  <c r="G339" i="6"/>
  <c r="M339" i="1" s="1"/>
  <c r="O339" i="5" s="1"/>
  <c r="G340" i="6"/>
  <c r="M340" i="1" s="1"/>
  <c r="O340" i="5" s="1"/>
  <c r="G341" i="6"/>
  <c r="M341" i="1" s="1"/>
  <c r="O341" i="5" s="1"/>
  <c r="G342" i="6"/>
  <c r="M342" i="1" s="1"/>
  <c r="O342" i="5" s="1"/>
  <c r="G343" i="6"/>
  <c r="M343" i="1" s="1"/>
  <c r="O343" i="5" s="1"/>
  <c r="G344" i="6"/>
  <c r="M344" i="1" s="1"/>
  <c r="O344" i="5" s="1"/>
  <c r="G345" i="6"/>
  <c r="M345" i="1" s="1"/>
  <c r="O345" i="5" s="1"/>
  <c r="G346" i="6"/>
  <c r="M346" i="1" s="1"/>
  <c r="O346" i="5" s="1"/>
  <c r="G347" i="6"/>
  <c r="M347" i="1" s="1"/>
  <c r="O347" i="5" s="1"/>
  <c r="G348" i="6"/>
  <c r="M348" i="1" s="1"/>
  <c r="O348" i="5" s="1"/>
  <c r="G349" i="6"/>
  <c r="M349" i="1" s="1"/>
  <c r="O349" i="5" s="1"/>
  <c r="G350" i="6"/>
  <c r="M350" i="1" s="1"/>
  <c r="O350" i="5" s="1"/>
  <c r="G351" i="6"/>
  <c r="M351" i="1" s="1"/>
  <c r="O351" i="5" s="1"/>
  <c r="G352" i="6"/>
  <c r="M352" i="1" s="1"/>
  <c r="O352" i="5" s="1"/>
  <c r="G353" i="6"/>
  <c r="M353" i="1" s="1"/>
  <c r="O353" i="5" s="1"/>
  <c r="G354" i="6"/>
  <c r="M354" i="1" s="1"/>
  <c r="O354" i="5" s="1"/>
  <c r="G355" i="6"/>
  <c r="M355" i="1" s="1"/>
  <c r="O355" i="5" s="1"/>
  <c r="G356" i="6"/>
  <c r="M356" i="1" s="1"/>
  <c r="O356" i="5" s="1"/>
  <c r="G357" i="6"/>
  <c r="M357" i="1" s="1"/>
  <c r="O357" i="5" s="1"/>
  <c r="G358" i="6"/>
  <c r="M358" i="1" s="1"/>
  <c r="O358" i="5" s="1"/>
  <c r="G359" i="6"/>
  <c r="M359" i="1" s="1"/>
  <c r="O359" i="5" s="1"/>
  <c r="G360" i="6"/>
  <c r="M360" i="1" s="1"/>
  <c r="O360" i="5" s="1"/>
  <c r="G361" i="6"/>
  <c r="M361" i="1" s="1"/>
  <c r="O361" i="5" s="1"/>
  <c r="G362" i="6"/>
  <c r="M362" i="1" s="1"/>
  <c r="O362" i="5" s="1"/>
  <c r="G363" i="6"/>
  <c r="M363" i="1" s="1"/>
  <c r="O363" i="5" s="1"/>
  <c r="G364" i="6"/>
  <c r="M364" i="1" s="1"/>
  <c r="O364" i="5" s="1"/>
  <c r="G365" i="6"/>
  <c r="M365" i="1" s="1"/>
  <c r="O365" i="5" s="1"/>
  <c r="G366" i="6"/>
  <c r="M366" i="1" s="1"/>
  <c r="O366" i="5" s="1"/>
  <c r="G367" i="6"/>
  <c r="M367" i="1" s="1"/>
  <c r="O367" i="5" s="1"/>
  <c r="G368" i="6"/>
  <c r="M368" i="1" s="1"/>
  <c r="O368" i="5" s="1"/>
  <c r="G369" i="6"/>
  <c r="M369" i="1" s="1"/>
  <c r="O369" i="5" s="1"/>
  <c r="G370" i="6"/>
  <c r="M370" i="1" s="1"/>
  <c r="O370" i="5" s="1"/>
  <c r="G371" i="6"/>
  <c r="M371" i="1" s="1"/>
  <c r="O371" i="5" s="1"/>
  <c r="G372" i="6"/>
  <c r="M372" i="1" s="1"/>
  <c r="O372" i="5" s="1"/>
  <c r="G373" i="6"/>
  <c r="M373" i="1" s="1"/>
  <c r="O373" i="5" s="1"/>
  <c r="G374" i="6"/>
  <c r="M374" i="1" s="1"/>
  <c r="O374" i="5" s="1"/>
  <c r="G375" i="6"/>
  <c r="M375" i="1" s="1"/>
  <c r="O375" i="5" s="1"/>
  <c r="G376" i="6"/>
  <c r="M376" i="1" s="1"/>
  <c r="O376" i="5" s="1"/>
  <c r="G377" i="6"/>
  <c r="M377" i="1" s="1"/>
  <c r="O377" i="5" s="1"/>
  <c r="G378" i="6"/>
  <c r="M378" i="1" s="1"/>
  <c r="O378" i="5" s="1"/>
  <c r="G379" i="6"/>
  <c r="M379" i="1" s="1"/>
  <c r="O379" i="5" s="1"/>
  <c r="G380" i="6"/>
  <c r="M380" i="1" s="1"/>
  <c r="O380" i="5" s="1"/>
  <c r="G381" i="6"/>
  <c r="M381" i="1" s="1"/>
  <c r="O381" i="5" s="1"/>
  <c r="G382" i="6"/>
  <c r="M382" i="1" s="1"/>
  <c r="O382" i="5" s="1"/>
  <c r="G383" i="6"/>
  <c r="M383" i="1" s="1"/>
  <c r="O383" i="5" s="1"/>
  <c r="G384" i="6"/>
  <c r="M384" i="1" s="1"/>
  <c r="O384" i="5" s="1"/>
  <c r="G385" i="6"/>
  <c r="M385" i="1" s="1"/>
  <c r="O385" i="5" s="1"/>
  <c r="G386" i="6"/>
  <c r="M386" i="1" s="1"/>
  <c r="O386" i="5" s="1"/>
  <c r="G387" i="6"/>
  <c r="M387" i="1" s="1"/>
  <c r="O387" i="5" s="1"/>
  <c r="G388" i="6"/>
  <c r="M388" i="1" s="1"/>
  <c r="O388" i="5" s="1"/>
  <c r="G389" i="6"/>
  <c r="M389" i="1" s="1"/>
  <c r="O389" i="5" s="1"/>
  <c r="G390" i="6"/>
  <c r="M390" i="1" s="1"/>
  <c r="O390" i="5" s="1"/>
  <c r="G391" i="6"/>
  <c r="M391" i="1" s="1"/>
  <c r="O391" i="5" s="1"/>
  <c r="G392" i="6"/>
  <c r="M392" i="1" s="1"/>
  <c r="O392" i="5" s="1"/>
  <c r="G393" i="6"/>
  <c r="M393" i="1" s="1"/>
  <c r="O393" i="5" s="1"/>
  <c r="G394" i="6"/>
  <c r="M394" i="1" s="1"/>
  <c r="O394" i="5" s="1"/>
  <c r="G395" i="6"/>
  <c r="M395" i="1" s="1"/>
  <c r="O395" i="5" s="1"/>
  <c r="G396" i="6"/>
  <c r="M396" i="1" s="1"/>
  <c r="O396" i="5" s="1"/>
  <c r="G397" i="6"/>
  <c r="M397" i="1" s="1"/>
  <c r="O397" i="5" s="1"/>
  <c r="G398" i="6"/>
  <c r="M398" i="1" s="1"/>
  <c r="O398" i="5" s="1"/>
  <c r="G399" i="6"/>
  <c r="M399" i="1" s="1"/>
  <c r="O399" i="5" s="1"/>
  <c r="G400" i="6"/>
  <c r="M400" i="1" s="1"/>
  <c r="O400" i="5" s="1"/>
  <c r="G401" i="6"/>
  <c r="M401" i="1" s="1"/>
  <c r="O401" i="5" s="1"/>
  <c r="G402" i="6"/>
  <c r="M402" i="1" s="1"/>
  <c r="O402" i="5" s="1"/>
  <c r="G403" i="6"/>
  <c r="M403" i="1" s="1"/>
  <c r="O403" i="5" s="1"/>
  <c r="G404" i="6"/>
  <c r="M404" i="1" s="1"/>
  <c r="O404" i="5" s="1"/>
  <c r="G405" i="6"/>
  <c r="M405" i="1" s="1"/>
  <c r="O405" i="5" s="1"/>
  <c r="G406" i="6"/>
  <c r="M406" i="1" s="1"/>
  <c r="O406" i="5" s="1"/>
  <c r="G407" i="6"/>
  <c r="M407" i="1" s="1"/>
  <c r="O407" i="5" s="1"/>
  <c r="G408" i="6"/>
  <c r="M408" i="1" s="1"/>
  <c r="O408" i="5" s="1"/>
  <c r="G409" i="6"/>
  <c r="M409" i="1" s="1"/>
  <c r="O409" i="5" s="1"/>
  <c r="G410" i="6"/>
  <c r="M410" i="1" s="1"/>
  <c r="O410" i="5" s="1"/>
  <c r="G411" i="6"/>
  <c r="M411" i="1" s="1"/>
  <c r="O411" i="5" s="1"/>
  <c r="G412" i="6"/>
  <c r="M412" i="1" s="1"/>
  <c r="O412" i="5" s="1"/>
  <c r="G413" i="6"/>
  <c r="M413" i="1" s="1"/>
  <c r="O413" i="5" s="1"/>
  <c r="G414" i="6"/>
  <c r="M414" i="1" s="1"/>
  <c r="O414" i="5" s="1"/>
  <c r="G415" i="6"/>
  <c r="M415" i="1" s="1"/>
  <c r="O415" i="5" s="1"/>
  <c r="G416" i="6"/>
  <c r="M416" i="1" s="1"/>
  <c r="O416" i="5" s="1"/>
  <c r="G417" i="6"/>
  <c r="M417" i="1" s="1"/>
  <c r="O417" i="5" s="1"/>
  <c r="G418" i="6"/>
  <c r="M418" i="1" s="1"/>
  <c r="O418" i="5" s="1"/>
  <c r="G419" i="6"/>
  <c r="M419" i="1" s="1"/>
  <c r="O419" i="5" s="1"/>
  <c r="G420" i="6"/>
  <c r="M420" i="1" s="1"/>
  <c r="O420" i="5" s="1"/>
  <c r="G421" i="6"/>
  <c r="M421" i="1" s="1"/>
  <c r="O421" i="5" s="1"/>
  <c r="G422" i="6"/>
  <c r="M422" i="1" s="1"/>
  <c r="O422" i="5" s="1"/>
  <c r="G423" i="6"/>
  <c r="M423" i="1" s="1"/>
  <c r="O423" i="5" s="1"/>
  <c r="G424" i="6"/>
  <c r="M424" i="1" s="1"/>
  <c r="O424" i="5" s="1"/>
  <c r="G425" i="6"/>
  <c r="M425" i="1" s="1"/>
  <c r="O425" i="5" s="1"/>
  <c r="G426" i="6"/>
  <c r="M426" i="1" s="1"/>
  <c r="O426" i="5" s="1"/>
  <c r="G427" i="6"/>
  <c r="M427" i="1" s="1"/>
  <c r="O427" i="5" s="1"/>
  <c r="G428" i="6"/>
  <c r="G429" i="6"/>
  <c r="G430" i="6"/>
  <c r="M430" i="1" s="1"/>
  <c r="O430" i="5" s="1"/>
  <c r="G431" i="6"/>
  <c r="M431" i="1" s="1"/>
  <c r="O431" i="5" s="1"/>
  <c r="G432" i="6"/>
  <c r="M432" i="1" s="1"/>
  <c r="O432" i="5" s="1"/>
  <c r="G433" i="6"/>
  <c r="M433" i="1" s="1"/>
  <c r="O433" i="5" s="1"/>
  <c r="G434" i="6"/>
  <c r="M434" i="1" s="1"/>
  <c r="O434" i="5" s="1"/>
  <c r="G435" i="6"/>
  <c r="M435" i="1" s="1"/>
  <c r="O435" i="5" s="1"/>
  <c r="G436" i="6"/>
  <c r="M436" i="1" s="1"/>
  <c r="O436" i="5" s="1"/>
  <c r="G437" i="6"/>
  <c r="M437" i="1" s="1"/>
  <c r="O437" i="5" s="1"/>
  <c r="G438" i="6"/>
  <c r="M438" i="1" s="1"/>
  <c r="O438" i="5" s="1"/>
  <c r="G439" i="6"/>
  <c r="M439" i="1" s="1"/>
  <c r="O439" i="5" s="1"/>
  <c r="G440" i="6"/>
  <c r="M440" i="1" s="1"/>
  <c r="O440" i="5" s="1"/>
  <c r="G441" i="6"/>
  <c r="M441" i="1" s="1"/>
  <c r="O441" i="5" s="1"/>
  <c r="G442" i="6"/>
  <c r="M442" i="1" s="1"/>
  <c r="O442" i="5" s="1"/>
  <c r="G443" i="6"/>
  <c r="M443" i="1" s="1"/>
  <c r="O443" i="5" s="1"/>
  <c r="G444" i="6"/>
  <c r="M444" i="1" s="1"/>
  <c r="O444" i="5" s="1"/>
  <c r="G445" i="6"/>
  <c r="M445" i="1" s="1"/>
  <c r="O445" i="5" s="1"/>
  <c r="G446" i="6"/>
  <c r="M446" i="1" s="1"/>
  <c r="O446" i="5" s="1"/>
  <c r="G447" i="6"/>
  <c r="M447" i="1" s="1"/>
  <c r="O447" i="5" s="1"/>
  <c r="G448" i="6"/>
  <c r="M448" i="1" s="1"/>
  <c r="O448" i="5" s="1"/>
  <c r="G449" i="6"/>
  <c r="M449" i="1" s="1"/>
  <c r="O449" i="5" s="1"/>
  <c r="G450" i="6"/>
  <c r="M450" i="1" s="1"/>
  <c r="O450" i="5" s="1"/>
  <c r="G451" i="6"/>
  <c r="M451" i="1" s="1"/>
  <c r="O451" i="5" s="1"/>
  <c r="G452" i="6"/>
  <c r="M452" i="1" s="1"/>
  <c r="O452" i="5" s="1"/>
  <c r="G453" i="6"/>
  <c r="M453" i="1" s="1"/>
  <c r="O453" i="5" s="1"/>
  <c r="G454" i="6"/>
  <c r="M454" i="1" s="1"/>
  <c r="O454" i="5" s="1"/>
  <c r="G455" i="6"/>
  <c r="M455" i="1" s="1"/>
  <c r="O455" i="5" s="1"/>
  <c r="G456" i="6"/>
  <c r="M456" i="1" s="1"/>
  <c r="O456" i="5" s="1"/>
  <c r="G457" i="6"/>
  <c r="M457" i="1" s="1"/>
  <c r="O457" i="5" s="1"/>
  <c r="G458" i="6"/>
  <c r="M458" i="1" s="1"/>
  <c r="O458" i="5" s="1"/>
  <c r="G459" i="6"/>
  <c r="M459" i="1" s="1"/>
  <c r="O459" i="5" s="1"/>
  <c r="G460" i="6"/>
  <c r="M460" i="1" s="1"/>
  <c r="O460" i="5" s="1"/>
  <c r="G461" i="6"/>
  <c r="M461" i="1" s="1"/>
  <c r="O461" i="5" s="1"/>
  <c r="G462" i="6"/>
  <c r="M462" i="1" s="1"/>
  <c r="O462" i="5" s="1"/>
  <c r="G463" i="6"/>
  <c r="M463" i="1" s="1"/>
  <c r="O463" i="5" s="1"/>
  <c r="G464" i="6"/>
  <c r="M464" i="1" s="1"/>
  <c r="O464" i="5" s="1"/>
  <c r="G465" i="6"/>
  <c r="M465" i="1" s="1"/>
  <c r="O465" i="5" s="1"/>
  <c r="G466" i="6"/>
  <c r="M466" i="1" s="1"/>
  <c r="O466" i="5" s="1"/>
  <c r="G467" i="6"/>
  <c r="M467" i="1" s="1"/>
  <c r="O467" i="5" s="1"/>
  <c r="G468" i="6"/>
  <c r="M468" i="1" s="1"/>
  <c r="O468" i="5" s="1"/>
  <c r="G469" i="6"/>
  <c r="M469" i="1" s="1"/>
  <c r="O469" i="5" s="1"/>
  <c r="G470" i="6"/>
  <c r="M470" i="1" s="1"/>
  <c r="O470" i="5" s="1"/>
  <c r="G471" i="6"/>
  <c r="M471" i="1" s="1"/>
  <c r="O471" i="5" s="1"/>
  <c r="G472" i="6"/>
  <c r="M472" i="1" s="1"/>
  <c r="O472" i="5" s="1"/>
  <c r="G473" i="6"/>
  <c r="M473" i="1" s="1"/>
  <c r="O473" i="5" s="1"/>
  <c r="G474" i="6"/>
  <c r="M474" i="1" s="1"/>
  <c r="O474" i="5" s="1"/>
  <c r="G475" i="6"/>
  <c r="M475" i="1" s="1"/>
  <c r="O475" i="5" s="1"/>
  <c r="G476" i="6"/>
  <c r="M476" i="1" s="1"/>
  <c r="O476" i="5" s="1"/>
  <c r="G477" i="6"/>
  <c r="M477" i="1" s="1"/>
  <c r="O477" i="5" s="1"/>
  <c r="G478" i="6"/>
  <c r="M478" i="1" s="1"/>
  <c r="O478" i="5" s="1"/>
  <c r="G479" i="6"/>
  <c r="M479" i="1" s="1"/>
  <c r="O479" i="5" s="1"/>
  <c r="G480" i="6"/>
  <c r="M480" i="1" s="1"/>
  <c r="O480" i="5" s="1"/>
  <c r="G481" i="6"/>
  <c r="M481" i="1" s="1"/>
  <c r="O481" i="5" s="1"/>
  <c r="G482" i="6"/>
  <c r="M482" i="1" s="1"/>
  <c r="O482" i="5" s="1"/>
  <c r="G483" i="6"/>
  <c r="M483" i="1" s="1"/>
  <c r="O483" i="5" s="1"/>
  <c r="G484" i="6"/>
  <c r="M484" i="1" s="1"/>
  <c r="O484" i="5" s="1"/>
  <c r="G485" i="6"/>
  <c r="M485" i="1" s="1"/>
  <c r="O485" i="5" s="1"/>
  <c r="G486" i="6"/>
  <c r="M486" i="1" s="1"/>
  <c r="O486" i="5" s="1"/>
  <c r="G487" i="6"/>
  <c r="M487" i="1" s="1"/>
  <c r="O487" i="5" s="1"/>
  <c r="G488" i="6"/>
  <c r="G489" i="6"/>
  <c r="G490" i="6"/>
  <c r="M490" i="1" s="1"/>
  <c r="O490" i="5" s="1"/>
  <c r="G491" i="6"/>
  <c r="M491" i="1" s="1"/>
  <c r="O491" i="5" s="1"/>
  <c r="G492" i="6"/>
  <c r="M492" i="1" s="1"/>
  <c r="O492" i="5" s="1"/>
  <c r="G493" i="6"/>
  <c r="M493" i="1" s="1"/>
  <c r="O493" i="5" s="1"/>
  <c r="G494" i="6"/>
  <c r="M494" i="1" s="1"/>
  <c r="O494" i="5" s="1"/>
  <c r="G495" i="6"/>
  <c r="M495" i="1" s="1"/>
  <c r="O495" i="5" s="1"/>
  <c r="G496" i="6"/>
  <c r="M496" i="1" s="1"/>
  <c r="O496" i="5" s="1"/>
  <c r="G497" i="6"/>
  <c r="M497" i="1" s="1"/>
  <c r="O497" i="5" s="1"/>
  <c r="G498" i="6"/>
  <c r="M498" i="1" s="1"/>
  <c r="O498" i="5" s="1"/>
  <c r="G499" i="6"/>
  <c r="M499" i="1" s="1"/>
  <c r="O499" i="5" s="1"/>
  <c r="G500" i="6"/>
  <c r="M500" i="1" s="1"/>
  <c r="O500" i="5" s="1"/>
  <c r="G501" i="6"/>
  <c r="M501" i="1" s="1"/>
  <c r="O501" i="5" s="1"/>
  <c r="G502" i="6"/>
  <c r="M502" i="1" s="1"/>
  <c r="O502" i="5" s="1"/>
  <c r="G503" i="6"/>
  <c r="M503" i="1" s="1"/>
  <c r="O503" i="5" s="1"/>
  <c r="G504" i="6"/>
  <c r="M504" i="1" s="1"/>
  <c r="O504" i="5" s="1"/>
  <c r="G505" i="6"/>
  <c r="M505" i="1" s="1"/>
  <c r="O505" i="5" s="1"/>
  <c r="G506" i="6"/>
  <c r="M506" i="1" s="1"/>
  <c r="O506" i="5" s="1"/>
  <c r="G507" i="6"/>
  <c r="M507" i="1" s="1"/>
  <c r="O507" i="5" s="1"/>
  <c r="G508" i="6"/>
  <c r="M508" i="1" s="1"/>
  <c r="O508" i="5" s="1"/>
  <c r="G509" i="6"/>
  <c r="M509" i="1" s="1"/>
  <c r="O509" i="5" s="1"/>
  <c r="G510" i="6"/>
  <c r="M510" i="1" s="1"/>
  <c r="O510" i="5" s="1"/>
  <c r="G511" i="6"/>
  <c r="M511" i="1" s="1"/>
  <c r="O511" i="5" s="1"/>
  <c r="G512" i="6"/>
  <c r="M512" i="1" s="1"/>
  <c r="O512" i="5" s="1"/>
  <c r="G513" i="6"/>
  <c r="M513" i="1" s="1"/>
  <c r="O513" i="5" s="1"/>
  <c r="G514" i="6"/>
  <c r="M514" i="1" s="1"/>
  <c r="O514" i="5" s="1"/>
  <c r="G515" i="6"/>
  <c r="M515" i="1" s="1"/>
  <c r="O515" i="5" s="1"/>
  <c r="G516" i="6"/>
  <c r="M516" i="1" s="1"/>
  <c r="O516" i="5" s="1"/>
  <c r="G517" i="6"/>
  <c r="M517" i="1" s="1"/>
  <c r="O517" i="5" s="1"/>
  <c r="G518" i="6"/>
  <c r="M518" i="1" s="1"/>
  <c r="O518" i="5" s="1"/>
  <c r="G519" i="6"/>
  <c r="M519" i="1" s="1"/>
  <c r="O519" i="5" s="1"/>
  <c r="G520" i="6"/>
  <c r="M520" i="1" s="1"/>
  <c r="O520" i="5" s="1"/>
  <c r="G521" i="6"/>
  <c r="M521" i="1" s="1"/>
  <c r="O521" i="5" s="1"/>
  <c r="G522" i="6"/>
  <c r="M522" i="1" s="1"/>
  <c r="O522" i="5" s="1"/>
  <c r="G523" i="6"/>
  <c r="M523" i="1" s="1"/>
  <c r="O523" i="5" s="1"/>
  <c r="G524" i="6"/>
  <c r="M524" i="1" s="1"/>
  <c r="O524" i="5" s="1"/>
  <c r="G525" i="6"/>
  <c r="M525" i="1" s="1"/>
  <c r="O525" i="5" s="1"/>
  <c r="G526" i="6"/>
  <c r="M526" i="1" s="1"/>
  <c r="O526" i="5" s="1"/>
  <c r="G527" i="6"/>
  <c r="M527" i="1" s="1"/>
  <c r="O527" i="5" s="1"/>
  <c r="G528" i="6"/>
  <c r="M528" i="1" s="1"/>
  <c r="O528" i="5" s="1"/>
  <c r="G529" i="6"/>
  <c r="M529" i="1" s="1"/>
  <c r="O529" i="5" s="1"/>
  <c r="G530" i="6"/>
  <c r="M530" i="1" s="1"/>
  <c r="O530" i="5" s="1"/>
  <c r="G531" i="6"/>
  <c r="M531" i="1" s="1"/>
  <c r="O531" i="5" s="1"/>
  <c r="G532" i="6"/>
  <c r="M532" i="1" s="1"/>
  <c r="O532" i="5" s="1"/>
  <c r="G533" i="6"/>
  <c r="M533" i="1" s="1"/>
  <c r="O533" i="5" s="1"/>
  <c r="G534" i="6"/>
  <c r="M534" i="1" s="1"/>
  <c r="O534" i="5" s="1"/>
  <c r="G535" i="6"/>
  <c r="M535" i="1" s="1"/>
  <c r="O535" i="5" s="1"/>
  <c r="G536" i="6"/>
  <c r="M536" i="1" s="1"/>
  <c r="O536" i="5" s="1"/>
  <c r="G537" i="6"/>
  <c r="M537" i="1" s="1"/>
  <c r="O537" i="5" s="1"/>
  <c r="G538" i="6"/>
  <c r="M538" i="1" s="1"/>
  <c r="O538" i="5" s="1"/>
  <c r="G539" i="6"/>
  <c r="M539" i="1" s="1"/>
  <c r="O539" i="5" s="1"/>
  <c r="G540" i="6"/>
  <c r="M540" i="1" s="1"/>
  <c r="O540" i="5" s="1"/>
  <c r="G541" i="6"/>
  <c r="M541" i="1" s="1"/>
  <c r="O541" i="5" s="1"/>
  <c r="G542" i="6"/>
  <c r="M542" i="1" s="1"/>
  <c r="O542" i="5" s="1"/>
  <c r="G543" i="6"/>
  <c r="M543" i="1" s="1"/>
  <c r="O543" i="5" s="1"/>
  <c r="G544" i="6"/>
  <c r="M544" i="1" s="1"/>
  <c r="O544" i="5" s="1"/>
  <c r="G545" i="6"/>
  <c r="M545" i="1" s="1"/>
  <c r="O545" i="5" s="1"/>
  <c r="G546" i="6"/>
  <c r="M546" i="1" s="1"/>
  <c r="O546" i="5" s="1"/>
  <c r="G547" i="6"/>
  <c r="M547" i="1" s="1"/>
  <c r="O547" i="5" s="1"/>
  <c r="G548" i="6"/>
  <c r="M548" i="1" s="1"/>
  <c r="O548" i="5" s="1"/>
  <c r="G549" i="6"/>
  <c r="M549" i="1" s="1"/>
  <c r="O549" i="5" s="1"/>
  <c r="G550" i="6"/>
  <c r="M550" i="1" s="1"/>
  <c r="O550" i="5" s="1"/>
  <c r="G551" i="6"/>
  <c r="M551" i="1" s="1"/>
  <c r="O551" i="5" s="1"/>
  <c r="G552" i="6"/>
  <c r="M552" i="1" s="1"/>
  <c r="O552" i="5" s="1"/>
  <c r="G553" i="6"/>
  <c r="M553" i="1" s="1"/>
  <c r="O553" i="5" s="1"/>
  <c r="G554" i="6"/>
  <c r="M554" i="1" s="1"/>
  <c r="O554" i="5" s="1"/>
  <c r="G555" i="6"/>
  <c r="M555" i="1" s="1"/>
  <c r="O555" i="5" s="1"/>
  <c r="G556" i="6"/>
  <c r="M556" i="1" s="1"/>
  <c r="O556" i="5" s="1"/>
  <c r="G557" i="6"/>
  <c r="M557" i="1" s="1"/>
  <c r="O557" i="5" s="1"/>
  <c r="G558" i="6"/>
  <c r="G559" i="6"/>
  <c r="G560" i="6"/>
  <c r="M560" i="1" s="1"/>
  <c r="O560" i="5" s="1"/>
  <c r="G561" i="6"/>
  <c r="M561" i="1" s="1"/>
  <c r="O561" i="5" s="1"/>
  <c r="G562" i="6"/>
  <c r="M562" i="1" s="1"/>
  <c r="O562" i="5" s="1"/>
  <c r="G563" i="6"/>
  <c r="M563" i="1" s="1"/>
  <c r="O563" i="5" s="1"/>
  <c r="G564" i="6"/>
  <c r="M564" i="1" s="1"/>
  <c r="O564" i="5" s="1"/>
  <c r="G565" i="6"/>
  <c r="M565" i="1" s="1"/>
  <c r="O565" i="5" s="1"/>
  <c r="G566" i="6"/>
  <c r="M566" i="1" s="1"/>
  <c r="O566" i="5" s="1"/>
  <c r="G567" i="6"/>
  <c r="M567" i="1" s="1"/>
  <c r="O567" i="5" s="1"/>
  <c r="G568" i="6"/>
  <c r="M568" i="1" s="1"/>
  <c r="O568" i="5" s="1"/>
  <c r="G569" i="6"/>
  <c r="M569" i="1" s="1"/>
  <c r="O569" i="5" s="1"/>
  <c r="G570" i="6"/>
  <c r="M570" i="1" s="1"/>
  <c r="O570" i="5" s="1"/>
  <c r="G571" i="6"/>
  <c r="M571" i="1" s="1"/>
  <c r="O571" i="5" s="1"/>
  <c r="G572" i="6"/>
  <c r="M572" i="1" s="1"/>
  <c r="O572" i="5" s="1"/>
  <c r="G573" i="6"/>
  <c r="M573" i="1" s="1"/>
  <c r="O573" i="5" s="1"/>
  <c r="G574" i="6"/>
  <c r="M574" i="1" s="1"/>
  <c r="O574" i="5" s="1"/>
  <c r="G575" i="6"/>
  <c r="M575" i="1" s="1"/>
  <c r="O575" i="5" s="1"/>
  <c r="G576" i="6"/>
  <c r="M576" i="1" s="1"/>
  <c r="O576" i="5" s="1"/>
  <c r="G577" i="6"/>
  <c r="M577" i="1" s="1"/>
  <c r="O577" i="5" s="1"/>
  <c r="G578" i="6"/>
  <c r="M578" i="1" s="1"/>
  <c r="O578" i="5" s="1"/>
  <c r="G579" i="6"/>
  <c r="M579" i="1" s="1"/>
  <c r="O579" i="5" s="1"/>
  <c r="G580" i="6"/>
  <c r="M580" i="1" s="1"/>
  <c r="O580" i="5" s="1"/>
  <c r="G581" i="6"/>
  <c r="M581" i="1" s="1"/>
  <c r="O581" i="5" s="1"/>
  <c r="G582" i="6"/>
  <c r="M582" i="1" s="1"/>
  <c r="O582" i="5" s="1"/>
  <c r="G583" i="6"/>
  <c r="M583" i="1" s="1"/>
  <c r="O583" i="5" s="1"/>
  <c r="G584" i="6"/>
  <c r="M584" i="1" s="1"/>
  <c r="O584" i="5" s="1"/>
  <c r="G585" i="6"/>
  <c r="M585" i="1" s="1"/>
  <c r="O585" i="5" s="1"/>
  <c r="G586" i="6"/>
  <c r="M586" i="1" s="1"/>
  <c r="O586" i="5" s="1"/>
  <c r="G587" i="6"/>
  <c r="M587" i="1" s="1"/>
  <c r="O587" i="5" s="1"/>
  <c r="G588" i="6"/>
  <c r="M588" i="1" s="1"/>
  <c r="O588" i="5" s="1"/>
  <c r="G589" i="6"/>
  <c r="M589" i="1" s="1"/>
  <c r="O589" i="5" s="1"/>
  <c r="G590" i="6"/>
  <c r="M590" i="1" s="1"/>
  <c r="O590" i="5" s="1"/>
  <c r="G591" i="6"/>
  <c r="M591" i="1" s="1"/>
  <c r="O591" i="5" s="1"/>
  <c r="G592" i="6"/>
  <c r="M592" i="1" s="1"/>
  <c r="O592" i="5" s="1"/>
  <c r="G593" i="6"/>
  <c r="M593" i="1" s="1"/>
  <c r="O593" i="5" s="1"/>
  <c r="G594" i="6"/>
  <c r="M594" i="1" s="1"/>
  <c r="O594" i="5" s="1"/>
  <c r="G595" i="6"/>
  <c r="M595" i="1" s="1"/>
  <c r="O595" i="5" s="1"/>
  <c r="G596" i="6"/>
  <c r="M596" i="1" s="1"/>
  <c r="O596" i="5" s="1"/>
  <c r="G597" i="6"/>
  <c r="M597" i="1" s="1"/>
  <c r="O597" i="5" s="1"/>
  <c r="G598" i="6"/>
  <c r="M598" i="1" s="1"/>
  <c r="O598" i="5" s="1"/>
  <c r="G599" i="6"/>
  <c r="M599" i="1" s="1"/>
  <c r="O599" i="5" s="1"/>
  <c r="G600" i="6"/>
  <c r="M600" i="1" s="1"/>
  <c r="O600" i="5" s="1"/>
  <c r="G601" i="6"/>
  <c r="M601" i="1" s="1"/>
  <c r="O601" i="5" s="1"/>
  <c r="G602" i="6"/>
  <c r="M602" i="1" s="1"/>
  <c r="O602" i="5" s="1"/>
  <c r="G603" i="6"/>
  <c r="M603" i="1" s="1"/>
  <c r="O603" i="5" s="1"/>
  <c r="G604" i="6"/>
  <c r="M604" i="1" s="1"/>
  <c r="O604" i="5" s="1"/>
  <c r="G605" i="6"/>
  <c r="M605" i="1" s="1"/>
  <c r="O605" i="5" s="1"/>
  <c r="G606" i="6"/>
  <c r="M606" i="1" s="1"/>
  <c r="O606" i="5" s="1"/>
  <c r="G607" i="6"/>
  <c r="M607" i="1" s="1"/>
  <c r="O607" i="5" s="1"/>
  <c r="G608" i="6"/>
  <c r="M608" i="1" s="1"/>
  <c r="O608" i="5" s="1"/>
  <c r="G609" i="6"/>
  <c r="G610" i="6"/>
  <c r="M610" i="1" s="1"/>
  <c r="O610" i="5" s="1"/>
  <c r="G611" i="6"/>
  <c r="G612" i="6"/>
  <c r="M612" i="1" s="1"/>
  <c r="O612" i="5" s="1"/>
  <c r="G613" i="6"/>
  <c r="M613" i="1" s="1"/>
  <c r="O613" i="5" s="1"/>
  <c r="G614" i="6"/>
  <c r="M614" i="1" s="1"/>
  <c r="O614" i="5" s="1"/>
  <c r="G615" i="6"/>
  <c r="M615" i="1" s="1"/>
  <c r="O615" i="5" s="1"/>
  <c r="G616" i="6"/>
  <c r="M616" i="1" s="1"/>
  <c r="O616" i="5" s="1"/>
  <c r="G617" i="6"/>
  <c r="M617" i="1" s="1"/>
  <c r="O617" i="5" s="1"/>
  <c r="G618" i="6"/>
  <c r="M618" i="1" s="1"/>
  <c r="O618" i="5" s="1"/>
  <c r="G619" i="6"/>
  <c r="M619" i="1" s="1"/>
  <c r="O619" i="5" s="1"/>
  <c r="G620" i="6"/>
  <c r="M620" i="1" s="1"/>
  <c r="O620" i="5" s="1"/>
  <c r="G621" i="6"/>
  <c r="M621" i="1" s="1"/>
  <c r="O621" i="5" s="1"/>
  <c r="G622" i="6"/>
  <c r="M622" i="1" s="1"/>
  <c r="O622" i="5" s="1"/>
  <c r="G623" i="6"/>
  <c r="M623" i="1" s="1"/>
  <c r="O623" i="5" s="1"/>
  <c r="G624" i="6"/>
  <c r="M624" i="1" s="1"/>
  <c r="O624" i="5" s="1"/>
  <c r="G625" i="6"/>
  <c r="M625" i="1" s="1"/>
  <c r="O625" i="5" s="1"/>
  <c r="G626" i="6"/>
  <c r="M626" i="1" s="1"/>
  <c r="O626" i="5" s="1"/>
  <c r="G627" i="6"/>
  <c r="M627" i="1" s="1"/>
  <c r="O627" i="5" s="1"/>
  <c r="G628" i="6"/>
  <c r="M628" i="1" s="1"/>
  <c r="O628" i="5" s="1"/>
  <c r="G629" i="6"/>
  <c r="M629" i="1" s="1"/>
  <c r="O629" i="5" s="1"/>
  <c r="G630" i="6"/>
  <c r="M630" i="1" s="1"/>
  <c r="O630" i="5" s="1"/>
  <c r="G631" i="6"/>
  <c r="M631" i="1" s="1"/>
  <c r="O631" i="5" s="1"/>
  <c r="G632" i="6"/>
  <c r="M632" i="1" s="1"/>
  <c r="O632" i="5" s="1"/>
  <c r="G633" i="6"/>
  <c r="M633" i="1" s="1"/>
  <c r="O633" i="5" s="1"/>
  <c r="G634" i="6"/>
  <c r="M634" i="1" s="1"/>
  <c r="O634" i="5" s="1"/>
  <c r="G635" i="6"/>
  <c r="M635" i="1" s="1"/>
  <c r="O635" i="5" s="1"/>
  <c r="G636" i="6"/>
  <c r="M636" i="1" s="1"/>
  <c r="O636" i="5" s="1"/>
  <c r="G637" i="6"/>
  <c r="M637" i="1" s="1"/>
  <c r="O637" i="5" s="1"/>
  <c r="G638" i="6"/>
  <c r="M638" i="1" s="1"/>
  <c r="O638" i="5" s="1"/>
  <c r="G639" i="6"/>
  <c r="M639" i="1" s="1"/>
  <c r="O639" i="5" s="1"/>
  <c r="G640" i="6"/>
  <c r="M640" i="1" s="1"/>
  <c r="O640" i="5" s="1"/>
  <c r="G641" i="6"/>
  <c r="M641" i="1" s="1"/>
  <c r="O641" i="5" s="1"/>
  <c r="G642" i="6"/>
  <c r="G643" i="6"/>
  <c r="G644" i="6"/>
  <c r="M644" i="1" s="1"/>
  <c r="O644" i="5" s="1"/>
  <c r="G645" i="6"/>
  <c r="M645" i="1" s="1"/>
  <c r="O645" i="5" s="1"/>
  <c r="G646" i="6"/>
  <c r="M646" i="1" s="1"/>
  <c r="O646" i="5" s="1"/>
  <c r="G647" i="6"/>
  <c r="M647" i="1" s="1"/>
  <c r="O647" i="5" s="1"/>
  <c r="G648" i="6"/>
  <c r="M648" i="1" s="1"/>
  <c r="O648" i="5" s="1"/>
  <c r="G649" i="6"/>
  <c r="M649" i="1" s="1"/>
  <c r="O649" i="5" s="1"/>
  <c r="G650" i="6"/>
  <c r="M650" i="1" s="1"/>
  <c r="O650" i="5" s="1"/>
  <c r="G651" i="6"/>
  <c r="M651" i="1" s="1"/>
  <c r="O651" i="5" s="1"/>
  <c r="G652" i="6"/>
  <c r="M652" i="1" s="1"/>
  <c r="O652" i="5" s="1"/>
  <c r="G653" i="6"/>
  <c r="M653" i="1" s="1"/>
  <c r="O653" i="5" s="1"/>
  <c r="G654" i="6"/>
  <c r="M654" i="1" s="1"/>
  <c r="O654" i="5" s="1"/>
  <c r="G655" i="6"/>
  <c r="M655" i="1" s="1"/>
  <c r="O655" i="5" s="1"/>
  <c r="G656" i="6"/>
  <c r="M656" i="1" s="1"/>
  <c r="O656" i="5" s="1"/>
  <c r="G657" i="6"/>
  <c r="M657" i="1" s="1"/>
  <c r="O657" i="5" s="1"/>
  <c r="G658" i="6"/>
  <c r="M658" i="1" s="1"/>
  <c r="O658" i="5" s="1"/>
  <c r="G659" i="6"/>
  <c r="M659" i="1" s="1"/>
  <c r="O659" i="5" s="1"/>
  <c r="G660" i="6"/>
  <c r="M660" i="1" s="1"/>
  <c r="O660" i="5" s="1"/>
  <c r="G661" i="6"/>
  <c r="M661" i="1" s="1"/>
  <c r="O661" i="5" s="1"/>
  <c r="G662" i="6"/>
  <c r="M662" i="1" s="1"/>
  <c r="O662" i="5" s="1"/>
  <c r="G663" i="6"/>
  <c r="M663" i="1" s="1"/>
  <c r="O663" i="5" s="1"/>
  <c r="G664" i="6"/>
  <c r="M664" i="1" s="1"/>
  <c r="O664" i="5" s="1"/>
  <c r="G665" i="6"/>
  <c r="G666" i="6"/>
  <c r="M666" i="1" s="1"/>
  <c r="O666" i="5" s="1"/>
  <c r="G667" i="6"/>
  <c r="M667" i="1" s="1"/>
  <c r="O667" i="5" s="1"/>
  <c r="G668" i="6"/>
  <c r="M668" i="1" s="1"/>
  <c r="O668" i="5" s="1"/>
  <c r="G669" i="6"/>
  <c r="M669" i="1" s="1"/>
  <c r="O669" i="5" s="1"/>
  <c r="G670" i="6"/>
  <c r="M670" i="1" s="1"/>
  <c r="O670" i="5" s="1"/>
  <c r="G671" i="6"/>
  <c r="M671" i="1" s="1"/>
  <c r="O671" i="5" s="1"/>
  <c r="G672" i="6"/>
  <c r="M672" i="1" s="1"/>
  <c r="O672" i="5" s="1"/>
  <c r="G673" i="6"/>
  <c r="G674" i="6"/>
  <c r="G675" i="6"/>
  <c r="M675" i="1" s="1"/>
  <c r="O675" i="5" s="1"/>
  <c r="G676" i="6"/>
  <c r="M676" i="1" s="1"/>
  <c r="O676" i="5" s="1"/>
  <c r="G677" i="6"/>
  <c r="M677" i="1" s="1"/>
  <c r="O677" i="5" s="1"/>
  <c r="G678" i="6"/>
  <c r="M678" i="1" s="1"/>
  <c r="O678" i="5" s="1"/>
  <c r="G679" i="6"/>
  <c r="M679" i="1" s="1"/>
  <c r="O679" i="5" s="1"/>
  <c r="G680" i="6"/>
  <c r="M680" i="1" s="1"/>
  <c r="O680" i="5" s="1"/>
  <c r="G681" i="6"/>
  <c r="M681" i="1" s="1"/>
  <c r="O681" i="5" s="1"/>
  <c r="G682" i="6"/>
  <c r="M682" i="1" s="1"/>
  <c r="O682" i="5" s="1"/>
  <c r="G683" i="6"/>
  <c r="M683" i="1" s="1"/>
  <c r="O683" i="5" s="1"/>
  <c r="G684" i="6"/>
  <c r="M684" i="1" s="1"/>
  <c r="O684" i="5" s="1"/>
  <c r="G685" i="6"/>
  <c r="G686" i="6"/>
  <c r="M686" i="1" s="1"/>
  <c r="O686" i="5" s="1"/>
  <c r="G687" i="6"/>
  <c r="M687" i="1" s="1"/>
  <c r="O687" i="5" s="1"/>
  <c r="G688" i="6"/>
  <c r="M688" i="1" s="1"/>
  <c r="O688" i="5" s="1"/>
  <c r="G689" i="6"/>
  <c r="M689" i="1" s="1"/>
  <c r="O689" i="5" s="1"/>
  <c r="G690" i="6"/>
  <c r="M690" i="1" s="1"/>
  <c r="O690" i="5" s="1"/>
  <c r="G691" i="6"/>
  <c r="G692" i="6"/>
  <c r="M691" i="1" s="1"/>
  <c r="O692" i="5" s="1"/>
  <c r="G693" i="6"/>
  <c r="M693" i="1" s="1"/>
  <c r="O693" i="5" s="1"/>
  <c r="G694" i="6"/>
  <c r="M694" i="1" s="1"/>
  <c r="O694" i="5" s="1"/>
  <c r="G695" i="6"/>
  <c r="M695" i="1" s="1"/>
  <c r="O695" i="5" s="1"/>
  <c r="G696" i="6"/>
  <c r="G697" i="6"/>
  <c r="M697" i="1" s="1"/>
  <c r="O697" i="5" s="1"/>
  <c r="G698" i="6"/>
  <c r="M698" i="1" s="1"/>
  <c r="O698" i="5" s="1"/>
  <c r="G699" i="6"/>
  <c r="M699" i="1" s="1"/>
  <c r="O699" i="5" s="1"/>
  <c r="G700" i="6"/>
  <c r="M700" i="1" s="1"/>
  <c r="O700" i="5" s="1"/>
  <c r="G701" i="6"/>
  <c r="G702" i="6"/>
  <c r="G703" i="6"/>
  <c r="M703" i="1" s="1"/>
  <c r="O703" i="5" s="1"/>
  <c r="G704" i="6"/>
  <c r="M704" i="1" s="1"/>
  <c r="O704" i="5" s="1"/>
  <c r="G705" i="6"/>
  <c r="G706" i="6"/>
  <c r="M706" i="1" s="1"/>
  <c r="O706" i="5" s="1"/>
  <c r="G707" i="6"/>
  <c r="G708" i="6"/>
  <c r="M708" i="1" s="1"/>
  <c r="O708" i="5" s="1"/>
  <c r="G709" i="6"/>
  <c r="M709" i="1" s="1"/>
  <c r="O709" i="5" s="1"/>
  <c r="G710" i="6"/>
  <c r="G711" i="6"/>
  <c r="M711" i="1" s="1"/>
  <c r="O711" i="5" s="1"/>
  <c r="G712" i="6"/>
  <c r="M712" i="1" s="1"/>
  <c r="O712" i="5" s="1"/>
  <c r="G713" i="6"/>
  <c r="M713" i="1" s="1"/>
  <c r="O713" i="5" s="1"/>
  <c r="G714" i="6"/>
  <c r="M714" i="1" s="1"/>
  <c r="O714" i="5" s="1"/>
  <c r="G715" i="6"/>
  <c r="M715" i="1" s="1"/>
  <c r="O715" i="5" s="1"/>
  <c r="G716" i="6"/>
  <c r="M716" i="1" s="1"/>
  <c r="O716" i="5" s="1"/>
  <c r="G717" i="6"/>
  <c r="M717" i="1" s="1"/>
  <c r="O717" i="5" s="1"/>
  <c r="G718" i="6"/>
  <c r="M718" i="1" s="1"/>
  <c r="O718" i="5" s="1"/>
  <c r="G719" i="6"/>
  <c r="M719" i="1" s="1"/>
  <c r="O719" i="5" s="1"/>
  <c r="G720" i="6"/>
  <c r="M720" i="1" s="1"/>
  <c r="O720" i="5" s="1"/>
  <c r="G721" i="6"/>
  <c r="M721" i="1" s="1"/>
  <c r="O721" i="5" s="1"/>
  <c r="G722" i="6"/>
  <c r="M722" i="1" s="1"/>
  <c r="O722" i="5" s="1"/>
  <c r="G723" i="6"/>
  <c r="M723" i="1" s="1"/>
  <c r="O723" i="5" s="1"/>
  <c r="G724" i="6"/>
  <c r="M724" i="1" s="1"/>
  <c r="O724" i="5" s="1"/>
  <c r="G725" i="6"/>
  <c r="M725" i="1" s="1"/>
  <c r="O725" i="5" s="1"/>
  <c r="G726" i="6"/>
  <c r="M726" i="1" s="1"/>
  <c r="O726" i="5" s="1"/>
  <c r="G727" i="6"/>
  <c r="M727" i="1" s="1"/>
  <c r="O727" i="5" s="1"/>
  <c r="G728" i="6"/>
  <c r="M728" i="1" s="1"/>
  <c r="O728" i="5" s="1"/>
  <c r="G729" i="6"/>
  <c r="G730" i="6"/>
  <c r="M730" i="1" s="1"/>
  <c r="O730" i="5" s="1"/>
  <c r="G731" i="6"/>
  <c r="M732" i="1" s="1"/>
  <c r="O731" i="5" s="1"/>
  <c r="G732" i="6"/>
  <c r="G733" i="6"/>
  <c r="G734" i="6"/>
  <c r="M734" i="1" s="1"/>
  <c r="O734" i="5" s="1"/>
  <c r="G735" i="6"/>
  <c r="G736" i="6"/>
  <c r="M736" i="1" s="1"/>
  <c r="O736" i="5" s="1"/>
  <c r="G737" i="6"/>
  <c r="M735" i="1" s="1"/>
  <c r="O737" i="5" s="1"/>
  <c r="G738" i="6"/>
  <c r="M738" i="1" s="1"/>
  <c r="O738" i="5" s="1"/>
  <c r="G739" i="6"/>
  <c r="M739" i="1" s="1"/>
  <c r="O739" i="5" s="1"/>
  <c r="G740" i="6"/>
  <c r="M740" i="1" s="1"/>
  <c r="O740" i="5" s="1"/>
  <c r="G741" i="6"/>
  <c r="M741" i="1" s="1"/>
  <c r="O741" i="5" s="1"/>
  <c r="G742" i="6"/>
  <c r="G743" i="6"/>
  <c r="M745" i="1" s="1"/>
  <c r="O743" i="5" s="1"/>
  <c r="G744" i="6"/>
  <c r="G745" i="6"/>
  <c r="G746" i="6"/>
  <c r="M746" i="1" s="1"/>
  <c r="O746" i="5" s="1"/>
  <c r="G747" i="6"/>
  <c r="G748" i="6"/>
  <c r="M748" i="1" s="1"/>
  <c r="O748" i="5" s="1"/>
  <c r="G749" i="6"/>
  <c r="G750" i="6"/>
  <c r="M750" i="1" s="1"/>
  <c r="O750" i="5" s="1"/>
  <c r="G751" i="6"/>
  <c r="M751" i="1" s="1"/>
  <c r="O751" i="5" s="1"/>
  <c r="G752" i="6"/>
  <c r="M752" i="1" s="1"/>
  <c r="O752" i="5" s="1"/>
  <c r="G753" i="6"/>
  <c r="M753" i="1" s="1"/>
  <c r="O753" i="5" s="1"/>
  <c r="G754" i="6"/>
  <c r="M754" i="1" s="1"/>
  <c r="O754" i="5" s="1"/>
  <c r="G755" i="6"/>
  <c r="M755" i="1" s="1"/>
  <c r="O755" i="5" s="1"/>
  <c r="G756" i="6"/>
  <c r="M756" i="1" s="1"/>
  <c r="O756" i="5" s="1"/>
  <c r="G757" i="6"/>
  <c r="M757" i="1" s="1"/>
  <c r="O757" i="5" s="1"/>
  <c r="G758" i="6"/>
  <c r="M758" i="1" s="1"/>
  <c r="O758" i="5" s="1"/>
  <c r="G759" i="6"/>
  <c r="M759" i="1" s="1"/>
  <c r="O759" i="5" s="1"/>
  <c r="G760" i="6"/>
  <c r="M760" i="1" s="1"/>
  <c r="O760" i="5" s="1"/>
  <c r="G761" i="6"/>
  <c r="M761" i="1" s="1"/>
  <c r="O761" i="5" s="1"/>
  <c r="G762" i="6"/>
  <c r="G763" i="6"/>
  <c r="M763" i="1" s="1"/>
  <c r="O763" i="5" s="1"/>
  <c r="G764" i="6"/>
  <c r="G765" i="6"/>
  <c r="G766" i="6"/>
  <c r="M766" i="1" s="1"/>
  <c r="O766" i="5" s="1"/>
  <c r="G767" i="6"/>
  <c r="M767" i="1" s="1"/>
  <c r="O767" i="5" s="1"/>
  <c r="G768" i="6"/>
  <c r="G769" i="6"/>
  <c r="M769" i="1" s="1"/>
  <c r="O769" i="5" s="1"/>
  <c r="G770" i="6"/>
  <c r="G771" i="6"/>
  <c r="M771" i="1" s="1"/>
  <c r="O771" i="5" s="1"/>
  <c r="G772" i="6"/>
  <c r="G773" i="6"/>
  <c r="G774" i="6"/>
  <c r="M774" i="1" s="1"/>
  <c r="O774" i="5" s="1"/>
  <c r="G775" i="6"/>
  <c r="G776" i="6"/>
  <c r="M776" i="1" s="1"/>
  <c r="O776" i="5" s="1"/>
  <c r="G777" i="6"/>
  <c r="M777" i="1" s="1"/>
  <c r="O777" i="5" s="1"/>
  <c r="G778" i="6"/>
  <c r="G779" i="6"/>
  <c r="G780" i="6"/>
  <c r="G781" i="6"/>
  <c r="G782" i="6"/>
  <c r="M782" i="1" s="1"/>
  <c r="O782" i="5" s="1"/>
  <c r="G783" i="6"/>
  <c r="M783" i="1" s="1"/>
  <c r="O783" i="5" s="1"/>
  <c r="G784" i="6"/>
  <c r="M784" i="1" s="1"/>
  <c r="O784" i="5" s="1"/>
  <c r="G785" i="6"/>
  <c r="G786" i="6"/>
  <c r="G787" i="6"/>
  <c r="G788" i="6"/>
  <c r="M788" i="1" s="1"/>
  <c r="O788" i="5" s="1"/>
  <c r="G789" i="6"/>
  <c r="M789" i="1" s="1"/>
  <c r="O789" i="5" s="1"/>
  <c r="G790" i="6"/>
  <c r="M790" i="1" s="1"/>
  <c r="O790" i="5" s="1"/>
  <c r="G791" i="6"/>
  <c r="M791" i="1" s="1"/>
  <c r="O791" i="5" s="1"/>
  <c r="G792" i="6"/>
  <c r="G793" i="6"/>
  <c r="G794" i="6"/>
  <c r="M794" i="1" s="1"/>
  <c r="O794" i="5" s="1"/>
  <c r="G795" i="6"/>
  <c r="G796" i="6"/>
  <c r="G797" i="6"/>
  <c r="G798" i="6"/>
  <c r="G799" i="6"/>
  <c r="G800" i="6"/>
  <c r="M800" i="1" s="1"/>
  <c r="O800" i="5" s="1"/>
  <c r="G801" i="6"/>
  <c r="M799" i="1" s="1"/>
  <c r="O801" i="5" s="1"/>
  <c r="G802" i="6"/>
  <c r="M802" i="1" s="1"/>
  <c r="O802" i="5" s="1"/>
  <c r="G803" i="6"/>
  <c r="G804" i="6"/>
  <c r="M804" i="1" s="1"/>
  <c r="O804" i="5" s="1"/>
  <c r="G805" i="6"/>
  <c r="G806" i="6"/>
  <c r="M806" i="1" s="1"/>
  <c r="O806" i="5" s="1"/>
  <c r="G807" i="6"/>
  <c r="G808" i="6"/>
  <c r="M808" i="1" s="1"/>
  <c r="O808" i="5" s="1"/>
  <c r="G809" i="6"/>
  <c r="G810" i="6"/>
  <c r="M810" i="1" s="1"/>
  <c r="O810" i="5" s="1"/>
  <c r="G811" i="6"/>
  <c r="M811" i="1" s="1"/>
  <c r="O811" i="5" s="1"/>
  <c r="G812" i="6"/>
  <c r="G813" i="6"/>
  <c r="M813" i="1" s="1"/>
  <c r="O813" i="5" s="1"/>
  <c r="G814" i="6"/>
  <c r="G815" i="6"/>
  <c r="G816" i="6"/>
  <c r="G817" i="6"/>
  <c r="M817" i="1" s="1"/>
  <c r="O817" i="5" s="1"/>
  <c r="G818" i="6"/>
  <c r="M818" i="1" s="1"/>
  <c r="O818" i="5" s="1"/>
  <c r="G819" i="6"/>
  <c r="G820" i="6"/>
  <c r="M820" i="1" s="1"/>
  <c r="O820" i="5" s="1"/>
  <c r="G821" i="6"/>
  <c r="M822" i="1" s="1"/>
  <c r="O821" i="5" s="1"/>
  <c r="G822" i="6"/>
  <c r="G823" i="6"/>
  <c r="M823" i="1" s="1"/>
  <c r="O823" i="5" s="1"/>
  <c r="G824" i="6"/>
  <c r="M826" i="1" s="1"/>
  <c r="O824" i="5" s="1"/>
  <c r="G825" i="6"/>
  <c r="M825" i="1" s="1"/>
  <c r="O825" i="5" s="1"/>
  <c r="G826" i="6"/>
  <c r="M824" i="1" s="1"/>
  <c r="O826" i="5" s="1"/>
  <c r="G827" i="6"/>
  <c r="M827" i="1" s="1"/>
  <c r="O827" i="5" s="1"/>
  <c r="G828" i="6"/>
  <c r="M828" i="1" s="1"/>
  <c r="O828" i="5" s="1"/>
  <c r="G829" i="6"/>
  <c r="M829" i="1" s="1"/>
  <c r="O829" i="5" s="1"/>
  <c r="G830" i="6"/>
  <c r="M830" i="1" s="1"/>
  <c r="O830" i="5" s="1"/>
  <c r="G831" i="6"/>
  <c r="M831" i="1" s="1"/>
  <c r="O831" i="5" s="1"/>
  <c r="G832" i="6"/>
  <c r="M835" i="1" s="1"/>
  <c r="O832" i="5" s="1"/>
  <c r="G833" i="6"/>
  <c r="G834" i="6"/>
  <c r="M834" i="1" s="1"/>
  <c r="O834" i="5" s="1"/>
  <c r="G835" i="6"/>
  <c r="G836" i="6"/>
  <c r="G837" i="6"/>
  <c r="G838" i="6"/>
  <c r="G839" i="6"/>
  <c r="G840" i="6"/>
  <c r="G841" i="6"/>
  <c r="G842" i="6"/>
  <c r="G843" i="6"/>
  <c r="G844" i="6"/>
  <c r="M844" i="1" s="1"/>
  <c r="O844" i="5" s="1"/>
  <c r="G845" i="6"/>
  <c r="G846" i="6"/>
  <c r="G847" i="6"/>
  <c r="G848" i="6"/>
  <c r="G849" i="6"/>
  <c r="G850" i="6"/>
  <c r="G851" i="6"/>
  <c r="M851" i="1" s="1"/>
  <c r="O851" i="5" s="1"/>
  <c r="G852" i="6"/>
  <c r="G853" i="6"/>
  <c r="G854" i="6"/>
  <c r="G855" i="6"/>
  <c r="G856" i="6"/>
  <c r="G857" i="6"/>
  <c r="G858" i="6"/>
  <c r="G859" i="6"/>
  <c r="G860" i="6"/>
  <c r="G861" i="6"/>
  <c r="M868" i="1" s="1"/>
  <c r="O861" i="5" s="1"/>
  <c r="G862" i="6"/>
  <c r="G863" i="6"/>
  <c r="G864" i="6"/>
  <c r="M864" i="1" s="1"/>
  <c r="O864" i="5" s="1"/>
  <c r="G865" i="6"/>
  <c r="G866" i="6"/>
  <c r="M861" i="1" s="1"/>
  <c r="O866" i="5" s="1"/>
  <c r="G867" i="6"/>
  <c r="G868" i="6"/>
  <c r="G869" i="6"/>
  <c r="M871" i="1" s="1"/>
  <c r="O869" i="5" s="1"/>
  <c r="G870" i="6"/>
  <c r="M872" i="1" s="1"/>
  <c r="O870" i="5" s="1"/>
  <c r="G871" i="6"/>
  <c r="G872" i="6"/>
  <c r="G873" i="6"/>
  <c r="M873" i="1" s="1"/>
  <c r="O873" i="5" s="1"/>
  <c r="G874" i="6"/>
  <c r="G875" i="6"/>
  <c r="G876" i="6"/>
  <c r="G877" i="6"/>
  <c r="G878" i="6"/>
  <c r="G879" i="6"/>
  <c r="M879" i="1" s="1"/>
  <c r="O879" i="5" s="1"/>
  <c r="G880" i="6"/>
  <c r="G881" i="6"/>
  <c r="G882" i="6"/>
  <c r="G883" i="6"/>
  <c r="M889" i="1" s="1"/>
  <c r="O883" i="5" s="1"/>
  <c r="G884" i="6"/>
  <c r="G885" i="6"/>
  <c r="M888" i="1" s="1"/>
  <c r="O885" i="5" s="1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M914" i="1" s="1"/>
  <c r="O910" i="5" s="1"/>
  <c r="G911" i="6"/>
  <c r="G912" i="6"/>
  <c r="G913" i="6"/>
  <c r="G914" i="6"/>
  <c r="G915" i="6"/>
  <c r="G916" i="6"/>
  <c r="M922" i="1" s="1"/>
  <c r="O916" i="5" s="1"/>
  <c r="G917" i="6"/>
  <c r="M915" i="1" s="1"/>
  <c r="O917" i="5" s="1"/>
  <c r="G918" i="6"/>
  <c r="G919" i="6"/>
  <c r="M919" i="1" s="1"/>
  <c r="O919" i="5" s="1"/>
  <c r="G920" i="6"/>
  <c r="G921" i="6"/>
  <c r="G922" i="6"/>
  <c r="G923" i="6"/>
  <c r="G924" i="6"/>
  <c r="G925" i="6"/>
  <c r="G926" i="6"/>
  <c r="M930" i="1" s="1"/>
  <c r="O926" i="5" s="1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2" i="1"/>
  <c r="M2" i="5" s="1"/>
  <c r="J3" i="1"/>
  <c r="N3" i="5" s="1"/>
  <c r="K3" i="1"/>
  <c r="J4" i="1"/>
  <c r="N4" i="5" s="1"/>
  <c r="K4" i="1"/>
  <c r="J5" i="1"/>
  <c r="N5" i="5" s="1"/>
  <c r="K5" i="1"/>
  <c r="J6" i="1"/>
  <c r="N6" i="5" s="1"/>
  <c r="K6" i="1"/>
  <c r="J7" i="1"/>
  <c r="N7" i="5" s="1"/>
  <c r="K7" i="1"/>
  <c r="J8" i="1"/>
  <c r="N8" i="5" s="1"/>
  <c r="K8" i="1"/>
  <c r="J9" i="1"/>
  <c r="N9" i="5" s="1"/>
  <c r="K9" i="1"/>
  <c r="J10" i="1"/>
  <c r="N10" i="5" s="1"/>
  <c r="K10" i="1"/>
  <c r="J11" i="1"/>
  <c r="N11" i="5" s="1"/>
  <c r="K11" i="1"/>
  <c r="J12" i="1"/>
  <c r="N12" i="5" s="1"/>
  <c r="K12" i="1"/>
  <c r="J13" i="1"/>
  <c r="N13" i="5" s="1"/>
  <c r="K13" i="1"/>
  <c r="J14" i="1"/>
  <c r="N14" i="5" s="1"/>
  <c r="K14" i="1"/>
  <c r="J15" i="1"/>
  <c r="N15" i="5" s="1"/>
  <c r="K15" i="1"/>
  <c r="J16" i="1"/>
  <c r="N16" i="5" s="1"/>
  <c r="K16" i="1"/>
  <c r="J17" i="1"/>
  <c r="N17" i="5" s="1"/>
  <c r="K17" i="1"/>
  <c r="J18" i="1"/>
  <c r="N18" i="5" s="1"/>
  <c r="K18" i="1"/>
  <c r="J19" i="1"/>
  <c r="N19" i="5" s="1"/>
  <c r="K19" i="1"/>
  <c r="J20" i="1"/>
  <c r="N20" i="5" s="1"/>
  <c r="K20" i="1"/>
  <c r="J21" i="1"/>
  <c r="N21" i="5" s="1"/>
  <c r="K21" i="1"/>
  <c r="J22" i="1"/>
  <c r="N22" i="5" s="1"/>
  <c r="K22" i="1"/>
  <c r="J23" i="1"/>
  <c r="N23" i="5" s="1"/>
  <c r="K23" i="1"/>
  <c r="J24" i="1"/>
  <c r="N24" i="5" s="1"/>
  <c r="K24" i="1"/>
  <c r="J25" i="1"/>
  <c r="N25" i="5" s="1"/>
  <c r="K25" i="1"/>
  <c r="J26" i="1"/>
  <c r="N26" i="5" s="1"/>
  <c r="K26" i="1"/>
  <c r="J27" i="1"/>
  <c r="N27" i="5" s="1"/>
  <c r="K27" i="1"/>
  <c r="J28" i="1"/>
  <c r="N28" i="5" s="1"/>
  <c r="K28" i="1"/>
  <c r="J29" i="1"/>
  <c r="N29" i="5" s="1"/>
  <c r="K29" i="1"/>
  <c r="J30" i="1"/>
  <c r="N30" i="5" s="1"/>
  <c r="K30" i="1"/>
  <c r="J31" i="1"/>
  <c r="N31" i="5" s="1"/>
  <c r="K31" i="1"/>
  <c r="J32" i="1"/>
  <c r="N32" i="5" s="1"/>
  <c r="K32" i="1"/>
  <c r="J33" i="1"/>
  <c r="N33" i="5" s="1"/>
  <c r="K33" i="1"/>
  <c r="J34" i="1"/>
  <c r="N34" i="5" s="1"/>
  <c r="K34" i="1"/>
  <c r="J35" i="1"/>
  <c r="N35" i="5" s="1"/>
  <c r="K35" i="1"/>
  <c r="J36" i="1"/>
  <c r="N36" i="5" s="1"/>
  <c r="K36" i="1"/>
  <c r="J37" i="1"/>
  <c r="N37" i="5" s="1"/>
  <c r="K37" i="1"/>
  <c r="J38" i="1"/>
  <c r="N38" i="5" s="1"/>
  <c r="K38" i="1"/>
  <c r="J39" i="1"/>
  <c r="N39" i="5" s="1"/>
  <c r="K39" i="1"/>
  <c r="J40" i="1"/>
  <c r="N40" i="5" s="1"/>
  <c r="K40" i="1"/>
  <c r="J41" i="1"/>
  <c r="N41" i="5" s="1"/>
  <c r="K41" i="1"/>
  <c r="J42" i="1"/>
  <c r="N42" i="5" s="1"/>
  <c r="K42" i="1"/>
  <c r="J43" i="1"/>
  <c r="N43" i="5" s="1"/>
  <c r="K43" i="1"/>
  <c r="J44" i="1"/>
  <c r="N44" i="5" s="1"/>
  <c r="K44" i="1"/>
  <c r="J45" i="1"/>
  <c r="N45" i="5" s="1"/>
  <c r="K45" i="1"/>
  <c r="J46" i="1"/>
  <c r="N46" i="5" s="1"/>
  <c r="K46" i="1"/>
  <c r="J47" i="1"/>
  <c r="N47" i="5" s="1"/>
  <c r="K47" i="1"/>
  <c r="J48" i="1"/>
  <c r="N48" i="5" s="1"/>
  <c r="K48" i="1"/>
  <c r="J49" i="1"/>
  <c r="N49" i="5" s="1"/>
  <c r="K49" i="1"/>
  <c r="J50" i="1"/>
  <c r="N50" i="5" s="1"/>
  <c r="K50" i="1"/>
  <c r="J51" i="1"/>
  <c r="N51" i="5" s="1"/>
  <c r="K51" i="1"/>
  <c r="J52" i="1"/>
  <c r="N52" i="5" s="1"/>
  <c r="K52" i="1"/>
  <c r="J53" i="1"/>
  <c r="N53" i="5" s="1"/>
  <c r="K53" i="1"/>
  <c r="J54" i="1"/>
  <c r="N54" i="5" s="1"/>
  <c r="K54" i="1"/>
  <c r="J55" i="1"/>
  <c r="N55" i="5" s="1"/>
  <c r="K55" i="1"/>
  <c r="J56" i="1"/>
  <c r="N56" i="5" s="1"/>
  <c r="K56" i="1"/>
  <c r="J57" i="1"/>
  <c r="N57" i="5" s="1"/>
  <c r="K57" i="1"/>
  <c r="J58" i="1"/>
  <c r="N58" i="5" s="1"/>
  <c r="K58" i="1"/>
  <c r="J59" i="1"/>
  <c r="N59" i="5" s="1"/>
  <c r="K59" i="1"/>
  <c r="J60" i="1"/>
  <c r="N60" i="5" s="1"/>
  <c r="K60" i="1"/>
  <c r="J61" i="1"/>
  <c r="N61" i="5" s="1"/>
  <c r="K61" i="1"/>
  <c r="J62" i="1"/>
  <c r="N62" i="5" s="1"/>
  <c r="K62" i="1"/>
  <c r="J63" i="1"/>
  <c r="N63" i="5" s="1"/>
  <c r="K63" i="1"/>
  <c r="J64" i="1"/>
  <c r="N64" i="5" s="1"/>
  <c r="K64" i="1"/>
  <c r="J65" i="1"/>
  <c r="N65" i="5" s="1"/>
  <c r="K65" i="1"/>
  <c r="J66" i="1"/>
  <c r="N66" i="5" s="1"/>
  <c r="K66" i="1"/>
  <c r="J67" i="1"/>
  <c r="N67" i="5" s="1"/>
  <c r="K67" i="1"/>
  <c r="J68" i="1"/>
  <c r="N68" i="5" s="1"/>
  <c r="K68" i="1"/>
  <c r="J69" i="1"/>
  <c r="N69" i="5" s="1"/>
  <c r="K69" i="1"/>
  <c r="J70" i="1"/>
  <c r="N70" i="5" s="1"/>
  <c r="K70" i="1"/>
  <c r="J71" i="1"/>
  <c r="N71" i="5" s="1"/>
  <c r="K71" i="1"/>
  <c r="J72" i="1"/>
  <c r="N72" i="5" s="1"/>
  <c r="K72" i="1"/>
  <c r="J73" i="1"/>
  <c r="N73" i="5" s="1"/>
  <c r="K73" i="1"/>
  <c r="J74" i="1"/>
  <c r="N74" i="5" s="1"/>
  <c r="K74" i="1"/>
  <c r="J75" i="1"/>
  <c r="N75" i="5" s="1"/>
  <c r="K75" i="1"/>
  <c r="J76" i="1"/>
  <c r="N76" i="5" s="1"/>
  <c r="K76" i="1"/>
  <c r="J77" i="1"/>
  <c r="N77" i="5" s="1"/>
  <c r="K77" i="1"/>
  <c r="J78" i="1"/>
  <c r="N78" i="5" s="1"/>
  <c r="K78" i="1"/>
  <c r="J79" i="1"/>
  <c r="N79" i="5" s="1"/>
  <c r="K79" i="1"/>
  <c r="J80" i="1"/>
  <c r="N80" i="5" s="1"/>
  <c r="K80" i="1"/>
  <c r="J81" i="1"/>
  <c r="N81" i="5" s="1"/>
  <c r="K81" i="1"/>
  <c r="J82" i="1"/>
  <c r="N82" i="5" s="1"/>
  <c r="K82" i="1"/>
  <c r="J83" i="1"/>
  <c r="N83" i="5" s="1"/>
  <c r="K83" i="1"/>
  <c r="J84" i="1"/>
  <c r="N84" i="5" s="1"/>
  <c r="K84" i="1"/>
  <c r="J85" i="1"/>
  <c r="N85" i="5" s="1"/>
  <c r="K85" i="1"/>
  <c r="J86" i="1"/>
  <c r="N86" i="5" s="1"/>
  <c r="K86" i="1"/>
  <c r="J87" i="1"/>
  <c r="N87" i="5" s="1"/>
  <c r="K87" i="1"/>
  <c r="J88" i="1"/>
  <c r="N88" i="5" s="1"/>
  <c r="K88" i="1"/>
  <c r="J89" i="1"/>
  <c r="N89" i="5" s="1"/>
  <c r="K89" i="1"/>
  <c r="J90" i="1"/>
  <c r="N90" i="5" s="1"/>
  <c r="K90" i="1"/>
  <c r="J91" i="1"/>
  <c r="N91" i="5" s="1"/>
  <c r="K91" i="1"/>
  <c r="J92" i="1"/>
  <c r="N92" i="5" s="1"/>
  <c r="K92" i="1"/>
  <c r="J93" i="1"/>
  <c r="N93" i="5" s="1"/>
  <c r="K93" i="1"/>
  <c r="J94" i="1"/>
  <c r="N94" i="5" s="1"/>
  <c r="K94" i="1"/>
  <c r="J95" i="1"/>
  <c r="N95" i="5" s="1"/>
  <c r="K95" i="1"/>
  <c r="J96" i="1"/>
  <c r="N96" i="5" s="1"/>
  <c r="K96" i="1"/>
  <c r="J97" i="1"/>
  <c r="N97" i="5" s="1"/>
  <c r="K97" i="1"/>
  <c r="J98" i="1"/>
  <c r="N98" i="5" s="1"/>
  <c r="K98" i="1"/>
  <c r="J99" i="1"/>
  <c r="N99" i="5" s="1"/>
  <c r="K99" i="1"/>
  <c r="J100" i="1"/>
  <c r="N100" i="5" s="1"/>
  <c r="K100" i="1"/>
  <c r="J101" i="1"/>
  <c r="N101" i="5" s="1"/>
  <c r="K101" i="1"/>
  <c r="J102" i="1"/>
  <c r="N102" i="5" s="1"/>
  <c r="K102" i="1"/>
  <c r="J103" i="1"/>
  <c r="N103" i="5" s="1"/>
  <c r="K103" i="1"/>
  <c r="J104" i="1"/>
  <c r="N104" i="5" s="1"/>
  <c r="K104" i="1"/>
  <c r="J105" i="1"/>
  <c r="N105" i="5" s="1"/>
  <c r="K105" i="1"/>
  <c r="J106" i="1"/>
  <c r="N106" i="5" s="1"/>
  <c r="K106" i="1"/>
  <c r="J107" i="1"/>
  <c r="N107" i="5" s="1"/>
  <c r="K107" i="1"/>
  <c r="J108" i="1"/>
  <c r="N108" i="5" s="1"/>
  <c r="K108" i="1"/>
  <c r="J109" i="1"/>
  <c r="N109" i="5" s="1"/>
  <c r="K109" i="1"/>
  <c r="J110" i="1"/>
  <c r="N110" i="5" s="1"/>
  <c r="K110" i="1"/>
  <c r="J111" i="1"/>
  <c r="N111" i="5" s="1"/>
  <c r="K111" i="1"/>
  <c r="J112" i="1"/>
  <c r="N112" i="5" s="1"/>
  <c r="K112" i="1"/>
  <c r="J113" i="1"/>
  <c r="N113" i="5" s="1"/>
  <c r="K113" i="1"/>
  <c r="J114" i="1"/>
  <c r="N114" i="5" s="1"/>
  <c r="K114" i="1"/>
  <c r="J115" i="1"/>
  <c r="N115" i="5" s="1"/>
  <c r="K115" i="1"/>
  <c r="J116" i="1"/>
  <c r="N116" i="5" s="1"/>
  <c r="K116" i="1"/>
  <c r="J117" i="1"/>
  <c r="N117" i="5" s="1"/>
  <c r="K117" i="1"/>
  <c r="J118" i="1"/>
  <c r="N118" i="5" s="1"/>
  <c r="K118" i="1"/>
  <c r="J119" i="1"/>
  <c r="N119" i="5" s="1"/>
  <c r="K119" i="1"/>
  <c r="J120" i="1"/>
  <c r="N120" i="5" s="1"/>
  <c r="K120" i="1"/>
  <c r="J121" i="1"/>
  <c r="N121" i="5" s="1"/>
  <c r="K121" i="1"/>
  <c r="J122" i="1"/>
  <c r="N122" i="5" s="1"/>
  <c r="K122" i="1"/>
  <c r="J123" i="1"/>
  <c r="N123" i="5" s="1"/>
  <c r="K123" i="1"/>
  <c r="J124" i="1"/>
  <c r="N124" i="5" s="1"/>
  <c r="K124" i="1"/>
  <c r="J125" i="1"/>
  <c r="N125" i="5" s="1"/>
  <c r="K125" i="1"/>
  <c r="J126" i="1"/>
  <c r="N126" i="5" s="1"/>
  <c r="K126" i="1"/>
  <c r="J127" i="1"/>
  <c r="N127" i="5" s="1"/>
  <c r="K127" i="1"/>
  <c r="J128" i="1"/>
  <c r="N128" i="5" s="1"/>
  <c r="K128" i="1"/>
  <c r="J129" i="1"/>
  <c r="N129" i="5" s="1"/>
  <c r="K129" i="1"/>
  <c r="J130" i="1"/>
  <c r="N130" i="5" s="1"/>
  <c r="K130" i="1"/>
  <c r="J131" i="1"/>
  <c r="N131" i="5" s="1"/>
  <c r="K131" i="1"/>
  <c r="J132" i="1"/>
  <c r="N132" i="5" s="1"/>
  <c r="K132" i="1"/>
  <c r="J133" i="1"/>
  <c r="N133" i="5" s="1"/>
  <c r="K133" i="1"/>
  <c r="J134" i="1"/>
  <c r="N134" i="5" s="1"/>
  <c r="K134" i="1"/>
  <c r="J135" i="1"/>
  <c r="N135" i="5" s="1"/>
  <c r="K135" i="1"/>
  <c r="J136" i="1"/>
  <c r="N136" i="5" s="1"/>
  <c r="K136" i="1"/>
  <c r="J137" i="1"/>
  <c r="N137" i="5" s="1"/>
  <c r="K137" i="1"/>
  <c r="J138" i="1"/>
  <c r="N138" i="5" s="1"/>
  <c r="K138" i="1"/>
  <c r="J139" i="1"/>
  <c r="N139" i="5" s="1"/>
  <c r="K139" i="1"/>
  <c r="J140" i="1"/>
  <c r="N140" i="5" s="1"/>
  <c r="K140" i="1"/>
  <c r="J141" i="1"/>
  <c r="N141" i="5" s="1"/>
  <c r="K141" i="1"/>
  <c r="J142" i="1"/>
  <c r="N142" i="5" s="1"/>
  <c r="K142" i="1"/>
  <c r="J143" i="1"/>
  <c r="N143" i="5" s="1"/>
  <c r="K143" i="1"/>
  <c r="J144" i="1"/>
  <c r="N144" i="5" s="1"/>
  <c r="K144" i="1"/>
  <c r="J145" i="1"/>
  <c r="N145" i="5" s="1"/>
  <c r="K145" i="1"/>
  <c r="J146" i="1"/>
  <c r="N146" i="5" s="1"/>
  <c r="K146" i="1"/>
  <c r="J147" i="1"/>
  <c r="N147" i="5" s="1"/>
  <c r="K147" i="1"/>
  <c r="J148" i="1"/>
  <c r="N148" i="5" s="1"/>
  <c r="K148" i="1"/>
  <c r="J149" i="1"/>
  <c r="N149" i="5" s="1"/>
  <c r="K149" i="1"/>
  <c r="J150" i="1"/>
  <c r="N150" i="5" s="1"/>
  <c r="K150" i="1"/>
  <c r="J151" i="1"/>
  <c r="N151" i="5" s="1"/>
  <c r="K151" i="1"/>
  <c r="J152" i="1"/>
  <c r="N152" i="5" s="1"/>
  <c r="K152" i="1"/>
  <c r="J153" i="1"/>
  <c r="N153" i="5" s="1"/>
  <c r="K153" i="1"/>
  <c r="J154" i="1"/>
  <c r="N154" i="5" s="1"/>
  <c r="K154" i="1"/>
  <c r="J155" i="1"/>
  <c r="N155" i="5" s="1"/>
  <c r="K155" i="1"/>
  <c r="J156" i="1"/>
  <c r="N156" i="5" s="1"/>
  <c r="K156" i="1"/>
  <c r="J157" i="1"/>
  <c r="N157" i="5" s="1"/>
  <c r="K157" i="1"/>
  <c r="J158" i="1"/>
  <c r="N158" i="5" s="1"/>
  <c r="K158" i="1"/>
  <c r="J159" i="1"/>
  <c r="N159" i="5" s="1"/>
  <c r="K159" i="1"/>
  <c r="J160" i="1"/>
  <c r="N160" i="5" s="1"/>
  <c r="K160" i="1"/>
  <c r="J161" i="1"/>
  <c r="N161" i="5" s="1"/>
  <c r="K161" i="1"/>
  <c r="J162" i="1"/>
  <c r="N162" i="5" s="1"/>
  <c r="K162" i="1"/>
  <c r="J163" i="1"/>
  <c r="N163" i="5" s="1"/>
  <c r="K163" i="1"/>
  <c r="J164" i="1"/>
  <c r="N164" i="5" s="1"/>
  <c r="K164" i="1"/>
  <c r="J165" i="1"/>
  <c r="N165" i="5" s="1"/>
  <c r="K165" i="1"/>
  <c r="J166" i="1"/>
  <c r="N166" i="5" s="1"/>
  <c r="K166" i="1"/>
  <c r="J167" i="1"/>
  <c r="N167" i="5" s="1"/>
  <c r="K167" i="1"/>
  <c r="J168" i="1"/>
  <c r="N168" i="5" s="1"/>
  <c r="K168" i="1"/>
  <c r="J169" i="1"/>
  <c r="N169" i="5" s="1"/>
  <c r="K169" i="1"/>
  <c r="J170" i="1"/>
  <c r="N170" i="5" s="1"/>
  <c r="K170" i="1"/>
  <c r="J171" i="1"/>
  <c r="N171" i="5" s="1"/>
  <c r="K171" i="1"/>
  <c r="J172" i="1"/>
  <c r="N172" i="5" s="1"/>
  <c r="K172" i="1"/>
  <c r="J173" i="1"/>
  <c r="N173" i="5" s="1"/>
  <c r="K173" i="1"/>
  <c r="J174" i="1"/>
  <c r="N174" i="5" s="1"/>
  <c r="K174" i="1"/>
  <c r="J175" i="1"/>
  <c r="N175" i="5" s="1"/>
  <c r="K175" i="1"/>
  <c r="J176" i="1"/>
  <c r="N176" i="5" s="1"/>
  <c r="K176" i="1"/>
  <c r="J177" i="1"/>
  <c r="N177" i="5" s="1"/>
  <c r="K177" i="1"/>
  <c r="J178" i="1"/>
  <c r="N178" i="5" s="1"/>
  <c r="K178" i="1"/>
  <c r="J179" i="1"/>
  <c r="N179" i="5" s="1"/>
  <c r="K179" i="1"/>
  <c r="J180" i="1"/>
  <c r="N180" i="5" s="1"/>
  <c r="K180" i="1"/>
  <c r="J181" i="1"/>
  <c r="N181" i="5" s="1"/>
  <c r="K181" i="1"/>
  <c r="J182" i="1"/>
  <c r="N182" i="5" s="1"/>
  <c r="K182" i="1"/>
  <c r="J183" i="1"/>
  <c r="N183" i="5" s="1"/>
  <c r="K183" i="1"/>
  <c r="J184" i="1"/>
  <c r="N184" i="5" s="1"/>
  <c r="K184" i="1"/>
  <c r="J185" i="1"/>
  <c r="N185" i="5" s="1"/>
  <c r="K185" i="1"/>
  <c r="J186" i="1"/>
  <c r="N186" i="5" s="1"/>
  <c r="K186" i="1"/>
  <c r="J187" i="1"/>
  <c r="N187" i="5" s="1"/>
  <c r="K187" i="1"/>
  <c r="J188" i="1"/>
  <c r="N188" i="5" s="1"/>
  <c r="K188" i="1"/>
  <c r="J189" i="1"/>
  <c r="N189" i="5" s="1"/>
  <c r="K189" i="1"/>
  <c r="J190" i="1"/>
  <c r="N190" i="5" s="1"/>
  <c r="K190" i="1"/>
  <c r="J191" i="1"/>
  <c r="N191" i="5" s="1"/>
  <c r="K191" i="1"/>
  <c r="J192" i="1"/>
  <c r="N192" i="5" s="1"/>
  <c r="K192" i="1"/>
  <c r="J193" i="1"/>
  <c r="N193" i="5" s="1"/>
  <c r="K193" i="1"/>
  <c r="J194" i="1"/>
  <c r="N194" i="5" s="1"/>
  <c r="K194" i="1"/>
  <c r="J195" i="1"/>
  <c r="N195" i="5" s="1"/>
  <c r="K195" i="1"/>
  <c r="J196" i="1"/>
  <c r="N196" i="5" s="1"/>
  <c r="K196" i="1"/>
  <c r="J197" i="1"/>
  <c r="N197" i="5" s="1"/>
  <c r="K197" i="1"/>
  <c r="J198" i="1"/>
  <c r="N198" i="5" s="1"/>
  <c r="K198" i="1"/>
  <c r="J199" i="1"/>
  <c r="N199" i="5" s="1"/>
  <c r="K199" i="1"/>
  <c r="J200" i="1"/>
  <c r="N200" i="5" s="1"/>
  <c r="K200" i="1"/>
  <c r="J201" i="1"/>
  <c r="N201" i="5" s="1"/>
  <c r="K201" i="1"/>
  <c r="J202" i="1"/>
  <c r="N202" i="5" s="1"/>
  <c r="K202" i="1"/>
  <c r="J203" i="1"/>
  <c r="N203" i="5" s="1"/>
  <c r="K203" i="1"/>
  <c r="J204" i="1"/>
  <c r="N204" i="5" s="1"/>
  <c r="K204" i="1"/>
  <c r="J205" i="1"/>
  <c r="N205" i="5" s="1"/>
  <c r="K205" i="1"/>
  <c r="J206" i="1"/>
  <c r="N206" i="5" s="1"/>
  <c r="K206" i="1"/>
  <c r="J207" i="1"/>
  <c r="N207" i="5" s="1"/>
  <c r="K207" i="1"/>
  <c r="J208" i="1"/>
  <c r="N208" i="5" s="1"/>
  <c r="K208" i="1"/>
  <c r="J209" i="1"/>
  <c r="N209" i="5" s="1"/>
  <c r="K209" i="1"/>
  <c r="J210" i="1"/>
  <c r="N210" i="5" s="1"/>
  <c r="K210" i="1"/>
  <c r="J211" i="1"/>
  <c r="N211" i="5" s="1"/>
  <c r="K211" i="1"/>
  <c r="J212" i="1"/>
  <c r="N212" i="5" s="1"/>
  <c r="K212" i="1"/>
  <c r="J213" i="1"/>
  <c r="N213" i="5" s="1"/>
  <c r="K213" i="1"/>
  <c r="J214" i="1"/>
  <c r="N214" i="5" s="1"/>
  <c r="K214" i="1"/>
  <c r="J215" i="1"/>
  <c r="N215" i="5" s="1"/>
  <c r="K215" i="1"/>
  <c r="J216" i="1"/>
  <c r="N216" i="5" s="1"/>
  <c r="K216" i="1"/>
  <c r="J217" i="1"/>
  <c r="N217" i="5" s="1"/>
  <c r="K217" i="1"/>
  <c r="J218" i="1"/>
  <c r="N218" i="5" s="1"/>
  <c r="K218" i="1"/>
  <c r="J219" i="1"/>
  <c r="N219" i="5" s="1"/>
  <c r="K219" i="1"/>
  <c r="J220" i="1"/>
  <c r="N220" i="5" s="1"/>
  <c r="K220" i="1"/>
  <c r="J221" i="1"/>
  <c r="N221" i="5" s="1"/>
  <c r="K221" i="1"/>
  <c r="J222" i="1"/>
  <c r="N222" i="5" s="1"/>
  <c r="K222" i="1"/>
  <c r="J223" i="1"/>
  <c r="N223" i="5" s="1"/>
  <c r="K223" i="1"/>
  <c r="J224" i="1"/>
  <c r="N224" i="5" s="1"/>
  <c r="K224" i="1"/>
  <c r="J225" i="1"/>
  <c r="N225" i="5" s="1"/>
  <c r="K225" i="1"/>
  <c r="J226" i="1"/>
  <c r="N226" i="5" s="1"/>
  <c r="K226" i="1"/>
  <c r="J227" i="1"/>
  <c r="N227" i="5" s="1"/>
  <c r="K227" i="1"/>
  <c r="J228" i="1"/>
  <c r="N228" i="5" s="1"/>
  <c r="K228" i="1"/>
  <c r="J229" i="1"/>
  <c r="N229" i="5" s="1"/>
  <c r="K229" i="1"/>
  <c r="J230" i="1"/>
  <c r="N230" i="5" s="1"/>
  <c r="K230" i="1"/>
  <c r="J231" i="1"/>
  <c r="N231" i="5" s="1"/>
  <c r="K231" i="1"/>
  <c r="J232" i="1"/>
  <c r="N232" i="5" s="1"/>
  <c r="K232" i="1"/>
  <c r="J233" i="1"/>
  <c r="N233" i="5" s="1"/>
  <c r="K233" i="1"/>
  <c r="J234" i="1"/>
  <c r="N234" i="5" s="1"/>
  <c r="K234" i="1"/>
  <c r="J235" i="1"/>
  <c r="N235" i="5" s="1"/>
  <c r="K235" i="1"/>
  <c r="J236" i="1"/>
  <c r="N236" i="5" s="1"/>
  <c r="K236" i="1"/>
  <c r="J237" i="1"/>
  <c r="N237" i="5" s="1"/>
  <c r="K237" i="1"/>
  <c r="J238" i="1"/>
  <c r="N238" i="5" s="1"/>
  <c r="K238" i="1"/>
  <c r="J239" i="1"/>
  <c r="N239" i="5" s="1"/>
  <c r="K239" i="1"/>
  <c r="J240" i="1"/>
  <c r="N240" i="5" s="1"/>
  <c r="K240" i="1"/>
  <c r="J241" i="1"/>
  <c r="N241" i="5" s="1"/>
  <c r="K241" i="1"/>
  <c r="J242" i="1"/>
  <c r="N242" i="5" s="1"/>
  <c r="K242" i="1"/>
  <c r="J243" i="1"/>
  <c r="N243" i="5" s="1"/>
  <c r="K243" i="1"/>
  <c r="J244" i="1"/>
  <c r="N244" i="5" s="1"/>
  <c r="K244" i="1"/>
  <c r="J245" i="1"/>
  <c r="N245" i="5" s="1"/>
  <c r="K245" i="1"/>
  <c r="J246" i="1"/>
  <c r="N246" i="5" s="1"/>
  <c r="K246" i="1"/>
  <c r="J247" i="1"/>
  <c r="N247" i="5" s="1"/>
  <c r="K247" i="1"/>
  <c r="J248" i="1"/>
  <c r="N248" i="5" s="1"/>
  <c r="K248" i="1"/>
  <c r="J249" i="1"/>
  <c r="N249" i="5" s="1"/>
  <c r="K249" i="1"/>
  <c r="J250" i="1"/>
  <c r="N250" i="5" s="1"/>
  <c r="K250" i="1"/>
  <c r="J251" i="1"/>
  <c r="N251" i="5" s="1"/>
  <c r="K251" i="1"/>
  <c r="J252" i="1"/>
  <c r="N252" i="5" s="1"/>
  <c r="K252" i="1"/>
  <c r="J253" i="1"/>
  <c r="N253" i="5" s="1"/>
  <c r="K253" i="1"/>
  <c r="J254" i="1"/>
  <c r="N254" i="5" s="1"/>
  <c r="K254" i="1"/>
  <c r="J255" i="1"/>
  <c r="N255" i="5" s="1"/>
  <c r="K255" i="1"/>
  <c r="J256" i="1"/>
  <c r="N256" i="5" s="1"/>
  <c r="K256" i="1"/>
  <c r="J257" i="1"/>
  <c r="N257" i="5" s="1"/>
  <c r="K257" i="1"/>
  <c r="J258" i="1"/>
  <c r="N258" i="5" s="1"/>
  <c r="K258" i="1"/>
  <c r="J259" i="1"/>
  <c r="N259" i="5" s="1"/>
  <c r="K259" i="1"/>
  <c r="J260" i="1"/>
  <c r="N260" i="5" s="1"/>
  <c r="K260" i="1"/>
  <c r="J261" i="1"/>
  <c r="N261" i="5" s="1"/>
  <c r="K261" i="1"/>
  <c r="J262" i="1"/>
  <c r="N262" i="5" s="1"/>
  <c r="K262" i="1"/>
  <c r="J263" i="1"/>
  <c r="N263" i="5" s="1"/>
  <c r="K263" i="1"/>
  <c r="J264" i="1"/>
  <c r="N264" i="5" s="1"/>
  <c r="K264" i="1"/>
  <c r="J265" i="1"/>
  <c r="N265" i="5" s="1"/>
  <c r="K265" i="1"/>
  <c r="J266" i="1"/>
  <c r="N266" i="5" s="1"/>
  <c r="K266" i="1"/>
  <c r="J267" i="1"/>
  <c r="N267" i="5" s="1"/>
  <c r="K267" i="1"/>
  <c r="J268" i="1"/>
  <c r="N268" i="5" s="1"/>
  <c r="K268" i="1"/>
  <c r="J269" i="1"/>
  <c r="N269" i="5" s="1"/>
  <c r="K269" i="1"/>
  <c r="J270" i="1"/>
  <c r="N270" i="5" s="1"/>
  <c r="K270" i="1"/>
  <c r="J271" i="1"/>
  <c r="N271" i="5" s="1"/>
  <c r="K271" i="1"/>
  <c r="J272" i="1"/>
  <c r="N272" i="5" s="1"/>
  <c r="K272" i="1"/>
  <c r="J273" i="1"/>
  <c r="N273" i="5" s="1"/>
  <c r="K273" i="1"/>
  <c r="J274" i="1"/>
  <c r="N274" i="5" s="1"/>
  <c r="K274" i="1"/>
  <c r="J275" i="1"/>
  <c r="N275" i="5" s="1"/>
  <c r="K275" i="1"/>
  <c r="J276" i="1"/>
  <c r="N276" i="5" s="1"/>
  <c r="K276" i="1"/>
  <c r="J277" i="1"/>
  <c r="N277" i="5" s="1"/>
  <c r="K277" i="1"/>
  <c r="J278" i="1"/>
  <c r="N278" i="5" s="1"/>
  <c r="K278" i="1"/>
  <c r="J279" i="1"/>
  <c r="N279" i="5" s="1"/>
  <c r="K279" i="1"/>
  <c r="J280" i="1"/>
  <c r="N280" i="5" s="1"/>
  <c r="K280" i="1"/>
  <c r="J281" i="1"/>
  <c r="N281" i="5" s="1"/>
  <c r="K281" i="1"/>
  <c r="J282" i="1"/>
  <c r="N282" i="5" s="1"/>
  <c r="K282" i="1"/>
  <c r="J283" i="1"/>
  <c r="N283" i="5" s="1"/>
  <c r="K283" i="1"/>
  <c r="J284" i="1"/>
  <c r="N284" i="5" s="1"/>
  <c r="K284" i="1"/>
  <c r="J285" i="1"/>
  <c r="N285" i="5" s="1"/>
  <c r="K285" i="1"/>
  <c r="J286" i="1"/>
  <c r="N286" i="5" s="1"/>
  <c r="K286" i="1"/>
  <c r="J287" i="1"/>
  <c r="N287" i="5" s="1"/>
  <c r="K287" i="1"/>
  <c r="J288" i="1"/>
  <c r="N288" i="5" s="1"/>
  <c r="K288" i="1"/>
  <c r="J289" i="1"/>
  <c r="N289" i="5" s="1"/>
  <c r="K289" i="1"/>
  <c r="J290" i="1"/>
  <c r="N290" i="5" s="1"/>
  <c r="K290" i="1"/>
  <c r="J291" i="1"/>
  <c r="N291" i="5" s="1"/>
  <c r="K291" i="1"/>
  <c r="J292" i="1"/>
  <c r="N292" i="5" s="1"/>
  <c r="K292" i="1"/>
  <c r="J293" i="1"/>
  <c r="N293" i="5" s="1"/>
  <c r="K293" i="1"/>
  <c r="J294" i="1"/>
  <c r="N294" i="5" s="1"/>
  <c r="K294" i="1"/>
  <c r="J295" i="1"/>
  <c r="N295" i="5" s="1"/>
  <c r="K295" i="1"/>
  <c r="J296" i="1"/>
  <c r="N296" i="5" s="1"/>
  <c r="K296" i="1"/>
  <c r="J297" i="1"/>
  <c r="N297" i="5" s="1"/>
  <c r="K297" i="1"/>
  <c r="J298" i="1"/>
  <c r="N298" i="5" s="1"/>
  <c r="K298" i="1"/>
  <c r="J299" i="1"/>
  <c r="N299" i="5" s="1"/>
  <c r="K299" i="1"/>
  <c r="J300" i="1"/>
  <c r="N300" i="5" s="1"/>
  <c r="K300" i="1"/>
  <c r="J301" i="1"/>
  <c r="N301" i="5" s="1"/>
  <c r="K301" i="1"/>
  <c r="J302" i="1"/>
  <c r="N302" i="5" s="1"/>
  <c r="K302" i="1"/>
  <c r="J303" i="1"/>
  <c r="N303" i="5" s="1"/>
  <c r="K303" i="1"/>
  <c r="J304" i="1"/>
  <c r="N304" i="5" s="1"/>
  <c r="K304" i="1"/>
  <c r="J305" i="1"/>
  <c r="N305" i="5" s="1"/>
  <c r="K305" i="1"/>
  <c r="J306" i="1"/>
  <c r="N306" i="5" s="1"/>
  <c r="K306" i="1"/>
  <c r="J307" i="1"/>
  <c r="N307" i="5" s="1"/>
  <c r="K307" i="1"/>
  <c r="J308" i="1"/>
  <c r="N308" i="5" s="1"/>
  <c r="K308" i="1"/>
  <c r="J309" i="1"/>
  <c r="N309" i="5" s="1"/>
  <c r="K309" i="1"/>
  <c r="J310" i="1"/>
  <c r="N310" i="5" s="1"/>
  <c r="K310" i="1"/>
  <c r="J311" i="1"/>
  <c r="N311" i="5" s="1"/>
  <c r="K311" i="1"/>
  <c r="J312" i="1"/>
  <c r="N312" i="5" s="1"/>
  <c r="K312" i="1"/>
  <c r="J313" i="1"/>
  <c r="N313" i="5" s="1"/>
  <c r="K313" i="1"/>
  <c r="J314" i="1"/>
  <c r="N314" i="5" s="1"/>
  <c r="K314" i="1"/>
  <c r="J315" i="1"/>
  <c r="N315" i="5" s="1"/>
  <c r="K315" i="1"/>
  <c r="J316" i="1"/>
  <c r="N316" i="5" s="1"/>
  <c r="K316" i="1"/>
  <c r="J317" i="1"/>
  <c r="N317" i="5" s="1"/>
  <c r="K317" i="1"/>
  <c r="J318" i="1"/>
  <c r="N318" i="5" s="1"/>
  <c r="K318" i="1"/>
  <c r="J319" i="1"/>
  <c r="N319" i="5" s="1"/>
  <c r="K319" i="1"/>
  <c r="J320" i="1"/>
  <c r="N320" i="5" s="1"/>
  <c r="K320" i="1"/>
  <c r="J321" i="1"/>
  <c r="N321" i="5" s="1"/>
  <c r="K321" i="1"/>
  <c r="J322" i="1"/>
  <c r="N322" i="5" s="1"/>
  <c r="K322" i="1"/>
  <c r="J323" i="1"/>
  <c r="N323" i="5" s="1"/>
  <c r="K323" i="1"/>
  <c r="J324" i="1"/>
  <c r="N324" i="5" s="1"/>
  <c r="K324" i="1"/>
  <c r="J325" i="1"/>
  <c r="N325" i="5" s="1"/>
  <c r="K325" i="1"/>
  <c r="J326" i="1"/>
  <c r="N326" i="5" s="1"/>
  <c r="K326" i="1"/>
  <c r="J327" i="1"/>
  <c r="N327" i="5" s="1"/>
  <c r="K327" i="1"/>
  <c r="J328" i="1"/>
  <c r="N328" i="5" s="1"/>
  <c r="K328" i="1"/>
  <c r="J329" i="1"/>
  <c r="N329" i="5" s="1"/>
  <c r="K329" i="1"/>
  <c r="J330" i="1"/>
  <c r="N330" i="5" s="1"/>
  <c r="K330" i="1"/>
  <c r="J331" i="1"/>
  <c r="N331" i="5" s="1"/>
  <c r="K331" i="1"/>
  <c r="J332" i="1"/>
  <c r="N332" i="5" s="1"/>
  <c r="K332" i="1"/>
  <c r="J333" i="1"/>
  <c r="N333" i="5" s="1"/>
  <c r="K333" i="1"/>
  <c r="J334" i="1"/>
  <c r="N334" i="5" s="1"/>
  <c r="K334" i="1"/>
  <c r="J335" i="1"/>
  <c r="N335" i="5" s="1"/>
  <c r="K335" i="1"/>
  <c r="J336" i="1"/>
  <c r="N336" i="5" s="1"/>
  <c r="K336" i="1"/>
  <c r="J337" i="1"/>
  <c r="N337" i="5" s="1"/>
  <c r="K337" i="1"/>
  <c r="J338" i="1"/>
  <c r="N338" i="5" s="1"/>
  <c r="K338" i="1"/>
  <c r="J339" i="1"/>
  <c r="N339" i="5" s="1"/>
  <c r="K339" i="1"/>
  <c r="J340" i="1"/>
  <c r="N340" i="5" s="1"/>
  <c r="K340" i="1"/>
  <c r="J341" i="1"/>
  <c r="N341" i="5" s="1"/>
  <c r="K341" i="1"/>
  <c r="J342" i="1"/>
  <c r="N342" i="5" s="1"/>
  <c r="K342" i="1"/>
  <c r="J343" i="1"/>
  <c r="N343" i="5" s="1"/>
  <c r="K343" i="1"/>
  <c r="J344" i="1"/>
  <c r="N344" i="5" s="1"/>
  <c r="K344" i="1"/>
  <c r="J345" i="1"/>
  <c r="N345" i="5" s="1"/>
  <c r="K345" i="1"/>
  <c r="J346" i="1"/>
  <c r="N346" i="5" s="1"/>
  <c r="K346" i="1"/>
  <c r="J347" i="1"/>
  <c r="N347" i="5" s="1"/>
  <c r="K347" i="1"/>
  <c r="J348" i="1"/>
  <c r="N348" i="5" s="1"/>
  <c r="K348" i="1"/>
  <c r="J349" i="1"/>
  <c r="N349" i="5" s="1"/>
  <c r="K349" i="1"/>
  <c r="J350" i="1"/>
  <c r="N350" i="5" s="1"/>
  <c r="K350" i="1"/>
  <c r="J351" i="1"/>
  <c r="N351" i="5" s="1"/>
  <c r="K351" i="1"/>
  <c r="J352" i="1"/>
  <c r="N352" i="5" s="1"/>
  <c r="K352" i="1"/>
  <c r="J353" i="1"/>
  <c r="N353" i="5" s="1"/>
  <c r="K353" i="1"/>
  <c r="J354" i="1"/>
  <c r="N354" i="5" s="1"/>
  <c r="K354" i="1"/>
  <c r="J355" i="1"/>
  <c r="N355" i="5" s="1"/>
  <c r="K355" i="1"/>
  <c r="J356" i="1"/>
  <c r="N356" i="5" s="1"/>
  <c r="K356" i="1"/>
  <c r="J357" i="1"/>
  <c r="N357" i="5" s="1"/>
  <c r="K357" i="1"/>
  <c r="J358" i="1"/>
  <c r="N358" i="5" s="1"/>
  <c r="K358" i="1"/>
  <c r="J359" i="1"/>
  <c r="N359" i="5" s="1"/>
  <c r="K359" i="1"/>
  <c r="J360" i="1"/>
  <c r="N360" i="5" s="1"/>
  <c r="K360" i="1"/>
  <c r="J361" i="1"/>
  <c r="N361" i="5" s="1"/>
  <c r="K361" i="1"/>
  <c r="J362" i="1"/>
  <c r="N362" i="5" s="1"/>
  <c r="K362" i="1"/>
  <c r="J363" i="1"/>
  <c r="N363" i="5" s="1"/>
  <c r="K363" i="1"/>
  <c r="J364" i="1"/>
  <c r="N364" i="5" s="1"/>
  <c r="K364" i="1"/>
  <c r="J365" i="1"/>
  <c r="N365" i="5" s="1"/>
  <c r="K365" i="1"/>
  <c r="J366" i="1"/>
  <c r="N366" i="5" s="1"/>
  <c r="K366" i="1"/>
  <c r="J367" i="1"/>
  <c r="N367" i="5" s="1"/>
  <c r="K367" i="1"/>
  <c r="J368" i="1"/>
  <c r="N368" i="5" s="1"/>
  <c r="K368" i="1"/>
  <c r="J369" i="1"/>
  <c r="N369" i="5" s="1"/>
  <c r="K369" i="1"/>
  <c r="J370" i="1"/>
  <c r="N370" i="5" s="1"/>
  <c r="K370" i="1"/>
  <c r="J371" i="1"/>
  <c r="N371" i="5" s="1"/>
  <c r="K371" i="1"/>
  <c r="J372" i="1"/>
  <c r="N372" i="5" s="1"/>
  <c r="K372" i="1"/>
  <c r="J373" i="1"/>
  <c r="N373" i="5" s="1"/>
  <c r="K373" i="1"/>
  <c r="J374" i="1"/>
  <c r="N374" i="5" s="1"/>
  <c r="K374" i="1"/>
  <c r="J375" i="1"/>
  <c r="N375" i="5" s="1"/>
  <c r="K375" i="1"/>
  <c r="J376" i="1"/>
  <c r="N376" i="5" s="1"/>
  <c r="K376" i="1"/>
  <c r="J377" i="1"/>
  <c r="N377" i="5" s="1"/>
  <c r="K377" i="1"/>
  <c r="J378" i="1"/>
  <c r="N378" i="5" s="1"/>
  <c r="K378" i="1"/>
  <c r="J379" i="1"/>
  <c r="N379" i="5" s="1"/>
  <c r="K379" i="1"/>
  <c r="J380" i="1"/>
  <c r="N380" i="5" s="1"/>
  <c r="K380" i="1"/>
  <c r="J381" i="1"/>
  <c r="N381" i="5" s="1"/>
  <c r="K381" i="1"/>
  <c r="J382" i="1"/>
  <c r="N382" i="5" s="1"/>
  <c r="K382" i="1"/>
  <c r="J383" i="1"/>
  <c r="N383" i="5" s="1"/>
  <c r="K383" i="1"/>
  <c r="J384" i="1"/>
  <c r="N384" i="5" s="1"/>
  <c r="K384" i="1"/>
  <c r="J385" i="1"/>
  <c r="N385" i="5" s="1"/>
  <c r="K385" i="1"/>
  <c r="J386" i="1"/>
  <c r="N386" i="5" s="1"/>
  <c r="K386" i="1"/>
  <c r="J387" i="1"/>
  <c r="N387" i="5" s="1"/>
  <c r="K387" i="1"/>
  <c r="J388" i="1"/>
  <c r="N388" i="5" s="1"/>
  <c r="K388" i="1"/>
  <c r="J389" i="1"/>
  <c r="N389" i="5" s="1"/>
  <c r="K389" i="1"/>
  <c r="J390" i="1"/>
  <c r="N390" i="5" s="1"/>
  <c r="K390" i="1"/>
  <c r="J391" i="1"/>
  <c r="N391" i="5" s="1"/>
  <c r="K391" i="1"/>
  <c r="J392" i="1"/>
  <c r="N392" i="5" s="1"/>
  <c r="K392" i="1"/>
  <c r="J393" i="1"/>
  <c r="N393" i="5" s="1"/>
  <c r="K393" i="1"/>
  <c r="J394" i="1"/>
  <c r="N394" i="5" s="1"/>
  <c r="K394" i="1"/>
  <c r="J395" i="1"/>
  <c r="N395" i="5" s="1"/>
  <c r="K395" i="1"/>
  <c r="J396" i="1"/>
  <c r="N396" i="5" s="1"/>
  <c r="K396" i="1"/>
  <c r="J397" i="1"/>
  <c r="N397" i="5" s="1"/>
  <c r="K397" i="1"/>
  <c r="J398" i="1"/>
  <c r="N398" i="5" s="1"/>
  <c r="K398" i="1"/>
  <c r="J399" i="1"/>
  <c r="N399" i="5" s="1"/>
  <c r="K399" i="1"/>
  <c r="J400" i="1"/>
  <c r="N400" i="5" s="1"/>
  <c r="K400" i="1"/>
  <c r="J401" i="1"/>
  <c r="N401" i="5" s="1"/>
  <c r="K401" i="1"/>
  <c r="J402" i="1"/>
  <c r="N402" i="5" s="1"/>
  <c r="K402" i="1"/>
  <c r="J403" i="1"/>
  <c r="N403" i="5" s="1"/>
  <c r="K403" i="1"/>
  <c r="J404" i="1"/>
  <c r="N404" i="5" s="1"/>
  <c r="K404" i="1"/>
  <c r="J405" i="1"/>
  <c r="N405" i="5" s="1"/>
  <c r="K405" i="1"/>
  <c r="J406" i="1"/>
  <c r="N406" i="5" s="1"/>
  <c r="K406" i="1"/>
  <c r="J407" i="1"/>
  <c r="N407" i="5" s="1"/>
  <c r="K407" i="1"/>
  <c r="J408" i="1"/>
  <c r="N408" i="5" s="1"/>
  <c r="K408" i="1"/>
  <c r="J409" i="1"/>
  <c r="N409" i="5" s="1"/>
  <c r="K409" i="1"/>
  <c r="J410" i="1"/>
  <c r="N410" i="5" s="1"/>
  <c r="K410" i="1"/>
  <c r="J411" i="1"/>
  <c r="N411" i="5" s="1"/>
  <c r="K411" i="1"/>
  <c r="J412" i="1"/>
  <c r="N412" i="5" s="1"/>
  <c r="K412" i="1"/>
  <c r="J413" i="1"/>
  <c r="N413" i="5" s="1"/>
  <c r="K413" i="1"/>
  <c r="J414" i="1"/>
  <c r="N414" i="5" s="1"/>
  <c r="K414" i="1"/>
  <c r="J415" i="1"/>
  <c r="N415" i="5" s="1"/>
  <c r="K415" i="1"/>
  <c r="J416" i="1"/>
  <c r="N416" i="5" s="1"/>
  <c r="K416" i="1"/>
  <c r="J417" i="1"/>
  <c r="N417" i="5" s="1"/>
  <c r="K417" i="1"/>
  <c r="J418" i="1"/>
  <c r="N418" i="5" s="1"/>
  <c r="K418" i="1"/>
  <c r="J419" i="1"/>
  <c r="N419" i="5" s="1"/>
  <c r="K419" i="1"/>
  <c r="J420" i="1"/>
  <c r="N420" i="5" s="1"/>
  <c r="K420" i="1"/>
  <c r="J421" i="1"/>
  <c r="N421" i="5" s="1"/>
  <c r="K421" i="1"/>
  <c r="J422" i="1"/>
  <c r="N422" i="5" s="1"/>
  <c r="K422" i="1"/>
  <c r="J423" i="1"/>
  <c r="N423" i="5" s="1"/>
  <c r="K423" i="1"/>
  <c r="J424" i="1"/>
  <c r="N424" i="5" s="1"/>
  <c r="K424" i="1"/>
  <c r="J425" i="1"/>
  <c r="N425" i="5" s="1"/>
  <c r="K425" i="1"/>
  <c r="J426" i="1"/>
  <c r="N426" i="5" s="1"/>
  <c r="K426" i="1"/>
  <c r="J427" i="1"/>
  <c r="N427" i="5" s="1"/>
  <c r="K427" i="1"/>
  <c r="J428" i="1"/>
  <c r="N429" i="5" s="1"/>
  <c r="K428" i="1"/>
  <c r="J429" i="1"/>
  <c r="N428" i="5" s="1"/>
  <c r="K429" i="1"/>
  <c r="J430" i="1"/>
  <c r="N430" i="5" s="1"/>
  <c r="K430" i="1"/>
  <c r="J431" i="1"/>
  <c r="N431" i="5" s="1"/>
  <c r="K431" i="1"/>
  <c r="J432" i="1"/>
  <c r="N432" i="5" s="1"/>
  <c r="K432" i="1"/>
  <c r="J433" i="1"/>
  <c r="N433" i="5" s="1"/>
  <c r="K433" i="1"/>
  <c r="J434" i="1"/>
  <c r="N434" i="5" s="1"/>
  <c r="K434" i="1"/>
  <c r="J435" i="1"/>
  <c r="N435" i="5" s="1"/>
  <c r="K435" i="1"/>
  <c r="J436" i="1"/>
  <c r="N436" i="5" s="1"/>
  <c r="K436" i="1"/>
  <c r="J437" i="1"/>
  <c r="N437" i="5" s="1"/>
  <c r="K437" i="1"/>
  <c r="J438" i="1"/>
  <c r="N438" i="5" s="1"/>
  <c r="K438" i="1"/>
  <c r="J439" i="1"/>
  <c r="N439" i="5" s="1"/>
  <c r="K439" i="1"/>
  <c r="J440" i="1"/>
  <c r="N440" i="5" s="1"/>
  <c r="K440" i="1"/>
  <c r="J441" i="1"/>
  <c r="N441" i="5" s="1"/>
  <c r="K441" i="1"/>
  <c r="J442" i="1"/>
  <c r="N442" i="5" s="1"/>
  <c r="K442" i="1"/>
  <c r="J443" i="1"/>
  <c r="N443" i="5" s="1"/>
  <c r="K443" i="1"/>
  <c r="J444" i="1"/>
  <c r="N444" i="5" s="1"/>
  <c r="K444" i="1"/>
  <c r="J445" i="1"/>
  <c r="N445" i="5" s="1"/>
  <c r="K445" i="1"/>
  <c r="J446" i="1"/>
  <c r="N446" i="5" s="1"/>
  <c r="K446" i="1"/>
  <c r="J447" i="1"/>
  <c r="N447" i="5" s="1"/>
  <c r="K447" i="1"/>
  <c r="J448" i="1"/>
  <c r="N448" i="5" s="1"/>
  <c r="K448" i="1"/>
  <c r="J449" i="1"/>
  <c r="N449" i="5" s="1"/>
  <c r="K449" i="1"/>
  <c r="J450" i="1"/>
  <c r="N450" i="5" s="1"/>
  <c r="K450" i="1"/>
  <c r="J451" i="1"/>
  <c r="N451" i="5" s="1"/>
  <c r="K451" i="1"/>
  <c r="J452" i="1"/>
  <c r="N452" i="5" s="1"/>
  <c r="K452" i="1"/>
  <c r="J453" i="1"/>
  <c r="N453" i="5" s="1"/>
  <c r="K453" i="1"/>
  <c r="J454" i="1"/>
  <c r="N454" i="5" s="1"/>
  <c r="K454" i="1"/>
  <c r="J455" i="1"/>
  <c r="N455" i="5" s="1"/>
  <c r="K455" i="1"/>
  <c r="J456" i="1"/>
  <c r="N456" i="5" s="1"/>
  <c r="K456" i="1"/>
  <c r="J457" i="1"/>
  <c r="N457" i="5" s="1"/>
  <c r="K457" i="1"/>
  <c r="J458" i="1"/>
  <c r="N458" i="5" s="1"/>
  <c r="K458" i="1"/>
  <c r="J459" i="1"/>
  <c r="N459" i="5" s="1"/>
  <c r="K459" i="1"/>
  <c r="J460" i="1"/>
  <c r="N460" i="5" s="1"/>
  <c r="K460" i="1"/>
  <c r="J461" i="1"/>
  <c r="N461" i="5" s="1"/>
  <c r="K461" i="1"/>
  <c r="J462" i="1"/>
  <c r="N462" i="5" s="1"/>
  <c r="K462" i="1"/>
  <c r="J463" i="1"/>
  <c r="N463" i="5" s="1"/>
  <c r="K463" i="1"/>
  <c r="J464" i="1"/>
  <c r="N464" i="5" s="1"/>
  <c r="K464" i="1"/>
  <c r="J465" i="1"/>
  <c r="N465" i="5" s="1"/>
  <c r="K465" i="1"/>
  <c r="J466" i="1"/>
  <c r="N466" i="5" s="1"/>
  <c r="K466" i="1"/>
  <c r="J467" i="1"/>
  <c r="N467" i="5" s="1"/>
  <c r="K467" i="1"/>
  <c r="J468" i="1"/>
  <c r="N468" i="5" s="1"/>
  <c r="K468" i="1"/>
  <c r="J469" i="1"/>
  <c r="N469" i="5" s="1"/>
  <c r="K469" i="1"/>
  <c r="J470" i="1"/>
  <c r="N470" i="5" s="1"/>
  <c r="K470" i="1"/>
  <c r="J471" i="1"/>
  <c r="N471" i="5" s="1"/>
  <c r="K471" i="1"/>
  <c r="J472" i="1"/>
  <c r="N472" i="5" s="1"/>
  <c r="K472" i="1"/>
  <c r="J473" i="1"/>
  <c r="N473" i="5" s="1"/>
  <c r="K473" i="1"/>
  <c r="J474" i="1"/>
  <c r="N474" i="5" s="1"/>
  <c r="K474" i="1"/>
  <c r="J475" i="1"/>
  <c r="N475" i="5" s="1"/>
  <c r="K475" i="1"/>
  <c r="J476" i="1"/>
  <c r="N476" i="5" s="1"/>
  <c r="K476" i="1"/>
  <c r="J477" i="1"/>
  <c r="N477" i="5" s="1"/>
  <c r="K477" i="1"/>
  <c r="J478" i="1"/>
  <c r="N478" i="5" s="1"/>
  <c r="K478" i="1"/>
  <c r="J479" i="1"/>
  <c r="N479" i="5" s="1"/>
  <c r="K479" i="1"/>
  <c r="J480" i="1"/>
  <c r="N480" i="5" s="1"/>
  <c r="K480" i="1"/>
  <c r="J481" i="1"/>
  <c r="N481" i="5" s="1"/>
  <c r="K481" i="1"/>
  <c r="J482" i="1"/>
  <c r="N482" i="5" s="1"/>
  <c r="K482" i="1"/>
  <c r="J483" i="1"/>
  <c r="N483" i="5" s="1"/>
  <c r="K483" i="1"/>
  <c r="J484" i="1"/>
  <c r="N484" i="5" s="1"/>
  <c r="K484" i="1"/>
  <c r="J485" i="1"/>
  <c r="N485" i="5" s="1"/>
  <c r="K485" i="1"/>
  <c r="J486" i="1"/>
  <c r="N486" i="5" s="1"/>
  <c r="K486" i="1"/>
  <c r="J487" i="1"/>
  <c r="N487" i="5" s="1"/>
  <c r="K487" i="1"/>
  <c r="J488" i="1"/>
  <c r="N489" i="5" s="1"/>
  <c r="K488" i="1"/>
  <c r="J489" i="1"/>
  <c r="N488" i="5" s="1"/>
  <c r="K489" i="1"/>
  <c r="J490" i="1"/>
  <c r="N490" i="5" s="1"/>
  <c r="K490" i="1"/>
  <c r="J491" i="1"/>
  <c r="N491" i="5" s="1"/>
  <c r="K491" i="1"/>
  <c r="J492" i="1"/>
  <c r="N492" i="5" s="1"/>
  <c r="K492" i="1"/>
  <c r="J493" i="1"/>
  <c r="N493" i="5" s="1"/>
  <c r="K493" i="1"/>
  <c r="J494" i="1"/>
  <c r="N494" i="5" s="1"/>
  <c r="K494" i="1"/>
  <c r="J495" i="1"/>
  <c r="N495" i="5" s="1"/>
  <c r="K495" i="1"/>
  <c r="J496" i="1"/>
  <c r="N496" i="5" s="1"/>
  <c r="K496" i="1"/>
  <c r="J497" i="1"/>
  <c r="N497" i="5" s="1"/>
  <c r="K497" i="1"/>
  <c r="J498" i="1"/>
  <c r="N498" i="5" s="1"/>
  <c r="K498" i="1"/>
  <c r="J499" i="1"/>
  <c r="N499" i="5" s="1"/>
  <c r="K499" i="1"/>
  <c r="J500" i="1"/>
  <c r="N500" i="5" s="1"/>
  <c r="K500" i="1"/>
  <c r="J501" i="1"/>
  <c r="N501" i="5" s="1"/>
  <c r="K501" i="1"/>
  <c r="J502" i="1"/>
  <c r="N502" i="5" s="1"/>
  <c r="K502" i="1"/>
  <c r="J503" i="1"/>
  <c r="N503" i="5" s="1"/>
  <c r="K503" i="1"/>
  <c r="J504" i="1"/>
  <c r="N504" i="5" s="1"/>
  <c r="K504" i="1"/>
  <c r="J505" i="1"/>
  <c r="N505" i="5" s="1"/>
  <c r="K505" i="1"/>
  <c r="J506" i="1"/>
  <c r="N506" i="5" s="1"/>
  <c r="K506" i="1"/>
  <c r="J507" i="1"/>
  <c r="N507" i="5" s="1"/>
  <c r="K507" i="1"/>
  <c r="J508" i="1"/>
  <c r="N508" i="5" s="1"/>
  <c r="K508" i="1"/>
  <c r="J509" i="1"/>
  <c r="N509" i="5" s="1"/>
  <c r="K509" i="1"/>
  <c r="J510" i="1"/>
  <c r="N510" i="5" s="1"/>
  <c r="K510" i="1"/>
  <c r="J511" i="1"/>
  <c r="N511" i="5" s="1"/>
  <c r="K511" i="1"/>
  <c r="J512" i="1"/>
  <c r="N512" i="5" s="1"/>
  <c r="K512" i="1"/>
  <c r="J513" i="1"/>
  <c r="N513" i="5" s="1"/>
  <c r="K513" i="1"/>
  <c r="J514" i="1"/>
  <c r="N514" i="5" s="1"/>
  <c r="K514" i="1"/>
  <c r="J515" i="1"/>
  <c r="N515" i="5" s="1"/>
  <c r="K515" i="1"/>
  <c r="J516" i="1"/>
  <c r="N516" i="5" s="1"/>
  <c r="K516" i="1"/>
  <c r="J517" i="1"/>
  <c r="N517" i="5" s="1"/>
  <c r="K517" i="1"/>
  <c r="J518" i="1"/>
  <c r="N518" i="5" s="1"/>
  <c r="K518" i="1"/>
  <c r="J519" i="1"/>
  <c r="N519" i="5" s="1"/>
  <c r="K519" i="1"/>
  <c r="J520" i="1"/>
  <c r="N520" i="5" s="1"/>
  <c r="K520" i="1"/>
  <c r="J521" i="1"/>
  <c r="N521" i="5" s="1"/>
  <c r="K521" i="1"/>
  <c r="J522" i="1"/>
  <c r="N522" i="5" s="1"/>
  <c r="K522" i="1"/>
  <c r="J523" i="1"/>
  <c r="N523" i="5" s="1"/>
  <c r="K523" i="1"/>
  <c r="J524" i="1"/>
  <c r="N524" i="5" s="1"/>
  <c r="K524" i="1"/>
  <c r="J525" i="1"/>
  <c r="N525" i="5" s="1"/>
  <c r="K525" i="1"/>
  <c r="J526" i="1"/>
  <c r="N526" i="5" s="1"/>
  <c r="K526" i="1"/>
  <c r="J527" i="1"/>
  <c r="N527" i="5" s="1"/>
  <c r="K527" i="1"/>
  <c r="J528" i="1"/>
  <c r="N528" i="5" s="1"/>
  <c r="K528" i="1"/>
  <c r="J529" i="1"/>
  <c r="N529" i="5" s="1"/>
  <c r="K529" i="1"/>
  <c r="J530" i="1"/>
  <c r="N530" i="5" s="1"/>
  <c r="K530" i="1"/>
  <c r="J531" i="1"/>
  <c r="N531" i="5" s="1"/>
  <c r="K531" i="1"/>
  <c r="J532" i="1"/>
  <c r="N532" i="5" s="1"/>
  <c r="K532" i="1"/>
  <c r="J533" i="1"/>
  <c r="N533" i="5" s="1"/>
  <c r="K533" i="1"/>
  <c r="J534" i="1"/>
  <c r="N534" i="5" s="1"/>
  <c r="K534" i="1"/>
  <c r="J535" i="1"/>
  <c r="N535" i="5" s="1"/>
  <c r="K535" i="1"/>
  <c r="J536" i="1"/>
  <c r="N536" i="5" s="1"/>
  <c r="K536" i="1"/>
  <c r="J537" i="1"/>
  <c r="N537" i="5" s="1"/>
  <c r="K537" i="1"/>
  <c r="J538" i="1"/>
  <c r="N538" i="5" s="1"/>
  <c r="K538" i="1"/>
  <c r="J539" i="1"/>
  <c r="N539" i="5" s="1"/>
  <c r="K539" i="1"/>
  <c r="J540" i="1"/>
  <c r="N540" i="5" s="1"/>
  <c r="K540" i="1"/>
  <c r="J541" i="1"/>
  <c r="N541" i="5" s="1"/>
  <c r="K541" i="1"/>
  <c r="J542" i="1"/>
  <c r="N542" i="5" s="1"/>
  <c r="K542" i="1"/>
  <c r="J543" i="1"/>
  <c r="N543" i="5" s="1"/>
  <c r="K543" i="1"/>
  <c r="J544" i="1"/>
  <c r="N544" i="5" s="1"/>
  <c r="K544" i="1"/>
  <c r="J545" i="1"/>
  <c r="N545" i="5" s="1"/>
  <c r="K545" i="1"/>
  <c r="J546" i="1"/>
  <c r="N546" i="5" s="1"/>
  <c r="K546" i="1"/>
  <c r="J547" i="1"/>
  <c r="N547" i="5" s="1"/>
  <c r="K547" i="1"/>
  <c r="J548" i="1"/>
  <c r="N548" i="5" s="1"/>
  <c r="K548" i="1"/>
  <c r="J549" i="1"/>
  <c r="N549" i="5" s="1"/>
  <c r="K549" i="1"/>
  <c r="J550" i="1"/>
  <c r="N550" i="5" s="1"/>
  <c r="K550" i="1"/>
  <c r="J551" i="1"/>
  <c r="N551" i="5" s="1"/>
  <c r="K551" i="1"/>
  <c r="J552" i="1"/>
  <c r="N552" i="5" s="1"/>
  <c r="K552" i="1"/>
  <c r="J553" i="1"/>
  <c r="N553" i="5" s="1"/>
  <c r="K553" i="1"/>
  <c r="J554" i="1"/>
  <c r="N554" i="5" s="1"/>
  <c r="K554" i="1"/>
  <c r="J555" i="1"/>
  <c r="N555" i="5" s="1"/>
  <c r="K555" i="1"/>
  <c r="J556" i="1"/>
  <c r="N556" i="5" s="1"/>
  <c r="K556" i="1"/>
  <c r="J557" i="1"/>
  <c r="N557" i="5" s="1"/>
  <c r="K557" i="1"/>
  <c r="J558" i="1"/>
  <c r="N558" i="5" s="1"/>
  <c r="K558" i="1"/>
  <c r="J559" i="1"/>
  <c r="N559" i="5" s="1"/>
  <c r="K559" i="1"/>
  <c r="J560" i="1"/>
  <c r="N560" i="5" s="1"/>
  <c r="K560" i="1"/>
  <c r="J561" i="1"/>
  <c r="N561" i="5" s="1"/>
  <c r="K561" i="1"/>
  <c r="J562" i="1"/>
  <c r="N562" i="5" s="1"/>
  <c r="K562" i="1"/>
  <c r="J563" i="1"/>
  <c r="N563" i="5" s="1"/>
  <c r="K563" i="1"/>
  <c r="J564" i="1"/>
  <c r="N564" i="5" s="1"/>
  <c r="K564" i="1"/>
  <c r="J565" i="1"/>
  <c r="N565" i="5" s="1"/>
  <c r="K565" i="1"/>
  <c r="J566" i="1"/>
  <c r="N566" i="5" s="1"/>
  <c r="K566" i="1"/>
  <c r="J567" i="1"/>
  <c r="N567" i="5" s="1"/>
  <c r="K567" i="1"/>
  <c r="J568" i="1"/>
  <c r="N568" i="5" s="1"/>
  <c r="K568" i="1"/>
  <c r="J569" i="1"/>
  <c r="N569" i="5" s="1"/>
  <c r="K569" i="1"/>
  <c r="J570" i="1"/>
  <c r="N570" i="5" s="1"/>
  <c r="K570" i="1"/>
  <c r="J571" i="1"/>
  <c r="N571" i="5" s="1"/>
  <c r="K571" i="1"/>
  <c r="J572" i="1"/>
  <c r="N572" i="5" s="1"/>
  <c r="K572" i="1"/>
  <c r="J573" i="1"/>
  <c r="N573" i="5" s="1"/>
  <c r="K573" i="1"/>
  <c r="J574" i="1"/>
  <c r="N574" i="5" s="1"/>
  <c r="K574" i="1"/>
  <c r="J575" i="1"/>
  <c r="N575" i="5" s="1"/>
  <c r="K575" i="1"/>
  <c r="J576" i="1"/>
  <c r="N576" i="5" s="1"/>
  <c r="K576" i="1"/>
  <c r="J577" i="1"/>
  <c r="N577" i="5" s="1"/>
  <c r="K577" i="1"/>
  <c r="J578" i="1"/>
  <c r="N578" i="5" s="1"/>
  <c r="K578" i="1"/>
  <c r="J579" i="1"/>
  <c r="N579" i="5" s="1"/>
  <c r="K579" i="1"/>
  <c r="J580" i="1"/>
  <c r="N580" i="5" s="1"/>
  <c r="K580" i="1"/>
  <c r="J581" i="1"/>
  <c r="N581" i="5" s="1"/>
  <c r="K581" i="1"/>
  <c r="J582" i="1"/>
  <c r="N582" i="5" s="1"/>
  <c r="K582" i="1"/>
  <c r="J583" i="1"/>
  <c r="N583" i="5" s="1"/>
  <c r="K583" i="1"/>
  <c r="J584" i="1"/>
  <c r="N584" i="5" s="1"/>
  <c r="K584" i="1"/>
  <c r="J585" i="1"/>
  <c r="N585" i="5" s="1"/>
  <c r="K585" i="1"/>
  <c r="J586" i="1"/>
  <c r="N586" i="5" s="1"/>
  <c r="K586" i="1"/>
  <c r="J587" i="1"/>
  <c r="N587" i="5" s="1"/>
  <c r="K587" i="1"/>
  <c r="J588" i="1"/>
  <c r="N588" i="5" s="1"/>
  <c r="K588" i="1"/>
  <c r="J589" i="1"/>
  <c r="N589" i="5" s="1"/>
  <c r="K589" i="1"/>
  <c r="J590" i="1"/>
  <c r="N590" i="5" s="1"/>
  <c r="K590" i="1"/>
  <c r="J591" i="1"/>
  <c r="N591" i="5" s="1"/>
  <c r="K591" i="1"/>
  <c r="J592" i="1"/>
  <c r="N592" i="5" s="1"/>
  <c r="K592" i="1"/>
  <c r="J593" i="1"/>
  <c r="N593" i="5" s="1"/>
  <c r="K593" i="1"/>
  <c r="J594" i="1"/>
  <c r="N594" i="5" s="1"/>
  <c r="K594" i="1"/>
  <c r="J595" i="1"/>
  <c r="N595" i="5" s="1"/>
  <c r="K595" i="1"/>
  <c r="J596" i="1"/>
  <c r="N596" i="5" s="1"/>
  <c r="K596" i="1"/>
  <c r="J597" i="1"/>
  <c r="N597" i="5" s="1"/>
  <c r="K597" i="1"/>
  <c r="J598" i="1"/>
  <c r="N598" i="5" s="1"/>
  <c r="K598" i="1"/>
  <c r="J599" i="1"/>
  <c r="N599" i="5" s="1"/>
  <c r="K599" i="1"/>
  <c r="J600" i="1"/>
  <c r="N600" i="5" s="1"/>
  <c r="K600" i="1"/>
  <c r="J601" i="1"/>
  <c r="N601" i="5" s="1"/>
  <c r="K601" i="1"/>
  <c r="J602" i="1"/>
  <c r="N602" i="5" s="1"/>
  <c r="K602" i="1"/>
  <c r="J603" i="1"/>
  <c r="N603" i="5" s="1"/>
  <c r="K603" i="1"/>
  <c r="J604" i="1"/>
  <c r="N604" i="5" s="1"/>
  <c r="K604" i="1"/>
  <c r="J605" i="1"/>
  <c r="N605" i="5" s="1"/>
  <c r="K605" i="1"/>
  <c r="J606" i="1"/>
  <c r="N606" i="5" s="1"/>
  <c r="K606" i="1"/>
  <c r="J607" i="1"/>
  <c r="N607" i="5" s="1"/>
  <c r="K607" i="1"/>
  <c r="J608" i="1"/>
  <c r="N608" i="5" s="1"/>
  <c r="K608" i="1"/>
  <c r="J609" i="1"/>
  <c r="N609" i="5" s="1"/>
  <c r="K609" i="1"/>
  <c r="J610" i="1"/>
  <c r="N610" i="5" s="1"/>
  <c r="K610" i="1"/>
  <c r="J611" i="1"/>
  <c r="N611" i="5" s="1"/>
  <c r="K611" i="1"/>
  <c r="J612" i="1"/>
  <c r="N612" i="5" s="1"/>
  <c r="K612" i="1"/>
  <c r="J613" i="1"/>
  <c r="N613" i="5" s="1"/>
  <c r="K613" i="1"/>
  <c r="J614" i="1"/>
  <c r="N614" i="5" s="1"/>
  <c r="K614" i="1"/>
  <c r="J615" i="1"/>
  <c r="N615" i="5" s="1"/>
  <c r="K615" i="1"/>
  <c r="J616" i="1"/>
  <c r="N616" i="5" s="1"/>
  <c r="K616" i="1"/>
  <c r="J617" i="1"/>
  <c r="N617" i="5" s="1"/>
  <c r="K617" i="1"/>
  <c r="J618" i="1"/>
  <c r="N618" i="5" s="1"/>
  <c r="K618" i="1"/>
  <c r="J619" i="1"/>
  <c r="N619" i="5" s="1"/>
  <c r="K619" i="1"/>
  <c r="J620" i="1"/>
  <c r="N620" i="5" s="1"/>
  <c r="K620" i="1"/>
  <c r="J621" i="1"/>
  <c r="N621" i="5" s="1"/>
  <c r="K621" i="1"/>
  <c r="J622" i="1"/>
  <c r="N622" i="5" s="1"/>
  <c r="K622" i="1"/>
  <c r="J623" i="1"/>
  <c r="N623" i="5" s="1"/>
  <c r="K623" i="1"/>
  <c r="J624" i="1"/>
  <c r="N624" i="5" s="1"/>
  <c r="K624" i="1"/>
  <c r="J625" i="1"/>
  <c r="N625" i="5" s="1"/>
  <c r="K625" i="1"/>
  <c r="J626" i="1"/>
  <c r="N626" i="5" s="1"/>
  <c r="K626" i="1"/>
  <c r="J627" i="1"/>
  <c r="N627" i="5" s="1"/>
  <c r="K627" i="1"/>
  <c r="J628" i="1"/>
  <c r="N628" i="5" s="1"/>
  <c r="K628" i="1"/>
  <c r="J629" i="1"/>
  <c r="N629" i="5" s="1"/>
  <c r="K629" i="1"/>
  <c r="J630" i="1"/>
  <c r="N630" i="5" s="1"/>
  <c r="K630" i="1"/>
  <c r="J631" i="1"/>
  <c r="N631" i="5" s="1"/>
  <c r="K631" i="1"/>
  <c r="J632" i="1"/>
  <c r="N632" i="5" s="1"/>
  <c r="K632" i="1"/>
  <c r="J633" i="1"/>
  <c r="N633" i="5" s="1"/>
  <c r="K633" i="1"/>
  <c r="J634" i="1"/>
  <c r="N634" i="5" s="1"/>
  <c r="K634" i="1"/>
  <c r="J635" i="1"/>
  <c r="N635" i="5" s="1"/>
  <c r="K635" i="1"/>
  <c r="J636" i="1"/>
  <c r="N636" i="5" s="1"/>
  <c r="K636" i="1"/>
  <c r="J637" i="1"/>
  <c r="N637" i="5" s="1"/>
  <c r="K637" i="1"/>
  <c r="J638" i="1"/>
  <c r="N638" i="5" s="1"/>
  <c r="K638" i="1"/>
  <c r="J639" i="1"/>
  <c r="N639" i="5" s="1"/>
  <c r="K639" i="1"/>
  <c r="J640" i="1"/>
  <c r="N640" i="5" s="1"/>
  <c r="K640" i="1"/>
  <c r="J641" i="1"/>
  <c r="N641" i="5" s="1"/>
  <c r="K641" i="1"/>
  <c r="J642" i="1"/>
  <c r="N643" i="5" s="1"/>
  <c r="K642" i="1"/>
  <c r="J643" i="1"/>
  <c r="N642" i="5" s="1"/>
  <c r="K643" i="1"/>
  <c r="J644" i="1"/>
  <c r="N644" i="5" s="1"/>
  <c r="K644" i="1"/>
  <c r="J645" i="1"/>
  <c r="N645" i="5" s="1"/>
  <c r="K645" i="1"/>
  <c r="J646" i="1"/>
  <c r="N646" i="5" s="1"/>
  <c r="K646" i="1"/>
  <c r="J647" i="1"/>
  <c r="N647" i="5" s="1"/>
  <c r="K647" i="1"/>
  <c r="J648" i="1"/>
  <c r="N648" i="5" s="1"/>
  <c r="K648" i="1"/>
  <c r="J649" i="1"/>
  <c r="N649" i="5" s="1"/>
  <c r="K649" i="1"/>
  <c r="J650" i="1"/>
  <c r="N650" i="5" s="1"/>
  <c r="K650" i="1"/>
  <c r="J651" i="1"/>
  <c r="N651" i="5" s="1"/>
  <c r="K651" i="1"/>
  <c r="J652" i="1"/>
  <c r="N652" i="5" s="1"/>
  <c r="K652" i="1"/>
  <c r="J653" i="1"/>
  <c r="N653" i="5" s="1"/>
  <c r="K653" i="1"/>
  <c r="J654" i="1"/>
  <c r="N654" i="5" s="1"/>
  <c r="K654" i="1"/>
  <c r="J655" i="1"/>
  <c r="N655" i="5" s="1"/>
  <c r="K655" i="1"/>
  <c r="J656" i="1"/>
  <c r="N656" i="5" s="1"/>
  <c r="K656" i="1"/>
  <c r="J657" i="1"/>
  <c r="N657" i="5" s="1"/>
  <c r="K657" i="1"/>
  <c r="J658" i="1"/>
  <c r="N658" i="5" s="1"/>
  <c r="K658" i="1"/>
  <c r="J659" i="1"/>
  <c r="N659" i="5" s="1"/>
  <c r="K659" i="1"/>
  <c r="J660" i="1"/>
  <c r="N660" i="5" s="1"/>
  <c r="K660" i="1"/>
  <c r="J661" i="1"/>
  <c r="N661" i="5" s="1"/>
  <c r="K661" i="1"/>
  <c r="J662" i="1"/>
  <c r="N662" i="5" s="1"/>
  <c r="K662" i="1"/>
  <c r="J663" i="1"/>
  <c r="N663" i="5" s="1"/>
  <c r="K663" i="1"/>
  <c r="J664" i="1"/>
  <c r="N664" i="5" s="1"/>
  <c r="K664" i="1"/>
  <c r="J665" i="1"/>
  <c r="N665" i="5" s="1"/>
  <c r="K665" i="1"/>
  <c r="J666" i="1"/>
  <c r="N666" i="5" s="1"/>
  <c r="K666" i="1"/>
  <c r="J667" i="1"/>
  <c r="N667" i="5" s="1"/>
  <c r="K667" i="1"/>
  <c r="J668" i="1"/>
  <c r="N668" i="5" s="1"/>
  <c r="K668" i="1"/>
  <c r="J669" i="1"/>
  <c r="N669" i="5" s="1"/>
  <c r="K669" i="1"/>
  <c r="J670" i="1"/>
  <c r="N670" i="5" s="1"/>
  <c r="K670" i="1"/>
  <c r="J671" i="1"/>
  <c r="N671" i="5" s="1"/>
  <c r="K671" i="1"/>
  <c r="J672" i="1"/>
  <c r="N672" i="5" s="1"/>
  <c r="K672" i="1"/>
  <c r="J673" i="1"/>
  <c r="N673" i="5" s="1"/>
  <c r="K673" i="1"/>
  <c r="J674" i="1"/>
  <c r="N674" i="5" s="1"/>
  <c r="K674" i="1"/>
  <c r="J675" i="1"/>
  <c r="N675" i="5" s="1"/>
  <c r="K675" i="1"/>
  <c r="J676" i="1"/>
  <c r="N676" i="5" s="1"/>
  <c r="K676" i="1"/>
  <c r="J677" i="1"/>
  <c r="N677" i="5" s="1"/>
  <c r="K677" i="1"/>
  <c r="J678" i="1"/>
  <c r="N678" i="5" s="1"/>
  <c r="K678" i="1"/>
  <c r="J679" i="1"/>
  <c r="N679" i="5" s="1"/>
  <c r="K679" i="1"/>
  <c r="J680" i="1"/>
  <c r="N680" i="5" s="1"/>
  <c r="K680" i="1"/>
  <c r="J681" i="1"/>
  <c r="N681" i="5" s="1"/>
  <c r="K681" i="1"/>
  <c r="J682" i="1"/>
  <c r="N682" i="5" s="1"/>
  <c r="K682" i="1"/>
  <c r="J683" i="1"/>
  <c r="N683" i="5" s="1"/>
  <c r="K683" i="1"/>
  <c r="J684" i="1"/>
  <c r="N684" i="5" s="1"/>
  <c r="K684" i="1"/>
  <c r="J685" i="1"/>
  <c r="N685" i="5" s="1"/>
  <c r="K685" i="1"/>
  <c r="J686" i="1"/>
  <c r="N686" i="5" s="1"/>
  <c r="K686" i="1"/>
  <c r="J687" i="1"/>
  <c r="N687" i="5" s="1"/>
  <c r="K687" i="1"/>
  <c r="J688" i="1"/>
  <c r="N688" i="5" s="1"/>
  <c r="K688" i="1"/>
  <c r="J689" i="1"/>
  <c r="N689" i="5" s="1"/>
  <c r="K689" i="1"/>
  <c r="J690" i="1"/>
  <c r="N690" i="5" s="1"/>
  <c r="K690" i="1"/>
  <c r="J691" i="1"/>
  <c r="N692" i="5" s="1"/>
  <c r="K691" i="1"/>
  <c r="J692" i="1"/>
  <c r="N691" i="5" s="1"/>
  <c r="K692" i="1"/>
  <c r="J693" i="1"/>
  <c r="N693" i="5" s="1"/>
  <c r="K693" i="1"/>
  <c r="J694" i="1"/>
  <c r="N694" i="5" s="1"/>
  <c r="K694" i="1"/>
  <c r="J695" i="1"/>
  <c r="N695" i="5" s="1"/>
  <c r="K695" i="1"/>
  <c r="J696" i="1"/>
  <c r="N696" i="5" s="1"/>
  <c r="K696" i="1"/>
  <c r="J697" i="1"/>
  <c r="N697" i="5" s="1"/>
  <c r="K697" i="1"/>
  <c r="J698" i="1"/>
  <c r="N698" i="5" s="1"/>
  <c r="K698" i="1"/>
  <c r="J699" i="1"/>
  <c r="N699" i="5" s="1"/>
  <c r="K699" i="1"/>
  <c r="J700" i="1"/>
  <c r="N700" i="5" s="1"/>
  <c r="K700" i="1"/>
  <c r="J701" i="1"/>
  <c r="N702" i="5" s="1"/>
  <c r="K701" i="1"/>
  <c r="J702" i="1"/>
  <c r="N701" i="5" s="1"/>
  <c r="K702" i="1"/>
  <c r="J703" i="1"/>
  <c r="N703" i="5" s="1"/>
  <c r="K703" i="1"/>
  <c r="J704" i="1"/>
  <c r="N704" i="5" s="1"/>
  <c r="K704" i="1"/>
  <c r="J705" i="1"/>
  <c r="N707" i="5" s="1"/>
  <c r="K705" i="1"/>
  <c r="J706" i="1"/>
  <c r="N706" i="5" s="1"/>
  <c r="K706" i="1"/>
  <c r="J707" i="1"/>
  <c r="N705" i="5" s="1"/>
  <c r="K707" i="1"/>
  <c r="J708" i="1"/>
  <c r="N708" i="5" s="1"/>
  <c r="K708" i="1"/>
  <c r="J709" i="1"/>
  <c r="N709" i="5" s="1"/>
  <c r="K709" i="1"/>
  <c r="J710" i="1"/>
  <c r="N710" i="5" s="1"/>
  <c r="K710" i="1"/>
  <c r="J711" i="1"/>
  <c r="N711" i="5" s="1"/>
  <c r="K711" i="1"/>
  <c r="J712" i="1"/>
  <c r="N712" i="5" s="1"/>
  <c r="K712" i="1"/>
  <c r="J713" i="1"/>
  <c r="N713" i="5" s="1"/>
  <c r="K713" i="1"/>
  <c r="J714" i="1"/>
  <c r="N714" i="5" s="1"/>
  <c r="K714" i="1"/>
  <c r="J715" i="1"/>
  <c r="N715" i="5" s="1"/>
  <c r="K715" i="1"/>
  <c r="J716" i="1"/>
  <c r="N716" i="5" s="1"/>
  <c r="K716" i="1"/>
  <c r="J717" i="1"/>
  <c r="N717" i="5" s="1"/>
  <c r="K717" i="1"/>
  <c r="J718" i="1"/>
  <c r="N718" i="5" s="1"/>
  <c r="K718" i="1"/>
  <c r="J719" i="1"/>
  <c r="N719" i="5" s="1"/>
  <c r="K719" i="1"/>
  <c r="J720" i="1"/>
  <c r="N720" i="5" s="1"/>
  <c r="K720" i="1"/>
  <c r="J721" i="1"/>
  <c r="N721" i="5" s="1"/>
  <c r="K721" i="1"/>
  <c r="J722" i="1"/>
  <c r="N722" i="5" s="1"/>
  <c r="K722" i="1"/>
  <c r="J723" i="1"/>
  <c r="N723" i="5" s="1"/>
  <c r="K723" i="1"/>
  <c r="J724" i="1"/>
  <c r="N724" i="5" s="1"/>
  <c r="K724" i="1"/>
  <c r="J725" i="1"/>
  <c r="N725" i="5" s="1"/>
  <c r="K725" i="1"/>
  <c r="J726" i="1"/>
  <c r="N726" i="5" s="1"/>
  <c r="K726" i="1"/>
  <c r="J727" i="1"/>
  <c r="N727" i="5" s="1"/>
  <c r="K727" i="1"/>
  <c r="J728" i="1"/>
  <c r="N728" i="5" s="1"/>
  <c r="K728" i="1"/>
  <c r="J729" i="1"/>
  <c r="N729" i="5" s="1"/>
  <c r="K729" i="1"/>
  <c r="J730" i="1"/>
  <c r="N730" i="5" s="1"/>
  <c r="K730" i="1"/>
  <c r="J731" i="1"/>
  <c r="N732" i="5" s="1"/>
  <c r="K731" i="1"/>
  <c r="J732" i="1"/>
  <c r="N731" i="5" s="1"/>
  <c r="K732" i="1"/>
  <c r="J733" i="1"/>
  <c r="N733" i="5" s="1"/>
  <c r="K733" i="1"/>
  <c r="J734" i="1"/>
  <c r="N734" i="5" s="1"/>
  <c r="K734" i="1"/>
  <c r="J735" i="1"/>
  <c r="N737" i="5" s="1"/>
  <c r="K735" i="1"/>
  <c r="J736" i="1"/>
  <c r="N736" i="5" s="1"/>
  <c r="K736" i="1"/>
  <c r="J737" i="1"/>
  <c r="N735" i="5" s="1"/>
  <c r="K737" i="1"/>
  <c r="J738" i="1"/>
  <c r="N738" i="5" s="1"/>
  <c r="K738" i="1"/>
  <c r="J739" i="1"/>
  <c r="N739" i="5" s="1"/>
  <c r="K739" i="1"/>
  <c r="J740" i="1"/>
  <c r="N740" i="5" s="1"/>
  <c r="K740" i="1"/>
  <c r="J741" i="1"/>
  <c r="N741" i="5" s="1"/>
  <c r="K741" i="1"/>
  <c r="J742" i="1"/>
  <c r="N742" i="5" s="1"/>
  <c r="K742" i="1"/>
  <c r="J743" i="1"/>
  <c r="N745" i="5" s="1"/>
  <c r="K743" i="1"/>
  <c r="J744" i="1"/>
  <c r="N744" i="5" s="1"/>
  <c r="K744" i="1"/>
  <c r="J745" i="1"/>
  <c r="N743" i="5" s="1"/>
  <c r="K745" i="1"/>
  <c r="J746" i="1"/>
  <c r="N746" i="5" s="1"/>
  <c r="K746" i="1"/>
  <c r="J747" i="1"/>
  <c r="N747" i="5" s="1"/>
  <c r="K747" i="1"/>
  <c r="J748" i="1"/>
  <c r="N748" i="5" s="1"/>
  <c r="K748" i="1"/>
  <c r="J749" i="1"/>
  <c r="N749" i="5" s="1"/>
  <c r="K749" i="1"/>
  <c r="J750" i="1"/>
  <c r="N750" i="5" s="1"/>
  <c r="K750" i="1"/>
  <c r="J751" i="1"/>
  <c r="N751" i="5" s="1"/>
  <c r="K751" i="1"/>
  <c r="J752" i="1"/>
  <c r="N752" i="5" s="1"/>
  <c r="K752" i="1"/>
  <c r="J753" i="1"/>
  <c r="N753" i="5" s="1"/>
  <c r="K753" i="1"/>
  <c r="J754" i="1"/>
  <c r="N754" i="5" s="1"/>
  <c r="K754" i="1"/>
  <c r="J755" i="1"/>
  <c r="N755" i="5" s="1"/>
  <c r="K755" i="1"/>
  <c r="J756" i="1"/>
  <c r="N756" i="5" s="1"/>
  <c r="K756" i="1"/>
  <c r="J757" i="1"/>
  <c r="N757" i="5" s="1"/>
  <c r="K757" i="1"/>
  <c r="J758" i="1"/>
  <c r="N758" i="5" s="1"/>
  <c r="K758" i="1"/>
  <c r="J759" i="1"/>
  <c r="N759" i="5" s="1"/>
  <c r="K759" i="1"/>
  <c r="J760" i="1"/>
  <c r="N760" i="5" s="1"/>
  <c r="K760" i="1"/>
  <c r="J761" i="1"/>
  <c r="N761" i="5" s="1"/>
  <c r="K761" i="1"/>
  <c r="J762" i="1"/>
  <c r="N762" i="5" s="1"/>
  <c r="K762" i="1"/>
  <c r="J763" i="1"/>
  <c r="N763" i="5" s="1"/>
  <c r="K763" i="1"/>
  <c r="J764" i="1"/>
  <c r="N764" i="5" s="1"/>
  <c r="K764" i="1"/>
  <c r="J765" i="1"/>
  <c r="N765" i="5" s="1"/>
  <c r="K765" i="1"/>
  <c r="J766" i="1"/>
  <c r="N766" i="5" s="1"/>
  <c r="K766" i="1"/>
  <c r="J767" i="1"/>
  <c r="N767" i="5" s="1"/>
  <c r="K767" i="1"/>
  <c r="J768" i="1"/>
  <c r="N768" i="5" s="1"/>
  <c r="K768" i="1"/>
  <c r="J769" i="1"/>
  <c r="N769" i="5" s="1"/>
  <c r="K769" i="1"/>
  <c r="J770" i="1"/>
  <c r="N770" i="5" s="1"/>
  <c r="K770" i="1"/>
  <c r="J771" i="1"/>
  <c r="N771" i="5" s="1"/>
  <c r="K771" i="1"/>
  <c r="J772" i="1"/>
  <c r="N772" i="5" s="1"/>
  <c r="K772" i="1"/>
  <c r="J773" i="1"/>
  <c r="N775" i="5" s="1"/>
  <c r="K773" i="1"/>
  <c r="J774" i="1"/>
  <c r="N774" i="5" s="1"/>
  <c r="K774" i="1"/>
  <c r="J775" i="1"/>
  <c r="N773" i="5" s="1"/>
  <c r="K775" i="1"/>
  <c r="J776" i="1"/>
  <c r="N776" i="5" s="1"/>
  <c r="K776" i="1"/>
  <c r="J777" i="1"/>
  <c r="N777" i="5" s="1"/>
  <c r="K777" i="1"/>
  <c r="J778" i="1"/>
  <c r="N780" i="5" s="1"/>
  <c r="K778" i="1"/>
  <c r="J779" i="1"/>
  <c r="N778" i="5" s="1"/>
  <c r="K779" i="1"/>
  <c r="J780" i="1"/>
  <c r="N781" i="5" s="1"/>
  <c r="K780" i="1"/>
  <c r="J781" i="1"/>
  <c r="N779" i="5" s="1"/>
  <c r="K781" i="1"/>
  <c r="J782" i="1"/>
  <c r="N782" i="5" s="1"/>
  <c r="K782" i="1"/>
  <c r="J783" i="1"/>
  <c r="N783" i="5" s="1"/>
  <c r="K783" i="1"/>
  <c r="J784" i="1"/>
  <c r="N784" i="5" s="1"/>
  <c r="K784" i="1"/>
  <c r="J785" i="1"/>
  <c r="N787" i="5" s="1"/>
  <c r="K785" i="1"/>
  <c r="J786" i="1"/>
  <c r="N785" i="5" s="1"/>
  <c r="K786" i="1"/>
  <c r="J787" i="1"/>
  <c r="N786" i="5" s="1"/>
  <c r="K787" i="1"/>
  <c r="J788" i="1"/>
  <c r="N788" i="5" s="1"/>
  <c r="K788" i="1"/>
  <c r="J789" i="1"/>
  <c r="N789" i="5" s="1"/>
  <c r="K789" i="1"/>
  <c r="J790" i="1"/>
  <c r="N790" i="5" s="1"/>
  <c r="K790" i="1"/>
  <c r="J791" i="1"/>
  <c r="N791" i="5" s="1"/>
  <c r="K791" i="1"/>
  <c r="J792" i="1"/>
  <c r="N792" i="5" s="1"/>
  <c r="K792" i="1"/>
  <c r="J793" i="1"/>
  <c r="N793" i="5" s="1"/>
  <c r="K793" i="1"/>
  <c r="J794" i="1"/>
  <c r="N794" i="5" s="1"/>
  <c r="K794" i="1"/>
  <c r="J795" i="1"/>
  <c r="N795" i="5" s="1"/>
  <c r="K795" i="1"/>
  <c r="J796" i="1"/>
  <c r="N798" i="5" s="1"/>
  <c r="K796" i="1"/>
  <c r="J797" i="1"/>
  <c r="N797" i="5" s="1"/>
  <c r="K797" i="1"/>
  <c r="J798" i="1"/>
  <c r="N796" i="5" s="1"/>
  <c r="K798" i="1"/>
  <c r="J799" i="1"/>
  <c r="N801" i="5" s="1"/>
  <c r="K799" i="1"/>
  <c r="J800" i="1"/>
  <c r="N800" i="5" s="1"/>
  <c r="K800" i="1"/>
  <c r="J801" i="1"/>
  <c r="N799" i="5" s="1"/>
  <c r="K801" i="1"/>
  <c r="J802" i="1"/>
  <c r="N802" i="5" s="1"/>
  <c r="K802" i="1"/>
  <c r="J803" i="1"/>
  <c r="N809" i="5" s="1"/>
  <c r="K803" i="1"/>
  <c r="J804" i="1"/>
  <c r="N804" i="5" s="1"/>
  <c r="K804" i="1"/>
  <c r="J805" i="1"/>
  <c r="N803" i="5" s="1"/>
  <c r="K805" i="1"/>
  <c r="J806" i="1"/>
  <c r="N806" i="5" s="1"/>
  <c r="K806" i="1"/>
  <c r="J807" i="1"/>
  <c r="N805" i="5" s="1"/>
  <c r="K807" i="1"/>
  <c r="J808" i="1"/>
  <c r="N808" i="5" s="1"/>
  <c r="K808" i="1"/>
  <c r="J809" i="1"/>
  <c r="N807" i="5" s="1"/>
  <c r="K809" i="1"/>
  <c r="J810" i="1"/>
  <c r="N810" i="5" s="1"/>
  <c r="K810" i="1"/>
  <c r="J811" i="1"/>
  <c r="N811" i="5" s="1"/>
  <c r="K811" i="1"/>
  <c r="J812" i="1"/>
  <c r="N812" i="5" s="1"/>
  <c r="K812" i="1"/>
  <c r="J813" i="1"/>
  <c r="N813" i="5" s="1"/>
  <c r="K813" i="1"/>
  <c r="J814" i="1"/>
  <c r="N814" i="5" s="1"/>
  <c r="K814" i="1"/>
  <c r="J815" i="1"/>
  <c r="N816" i="5" s="1"/>
  <c r="K815" i="1"/>
  <c r="J816" i="1"/>
  <c r="N815" i="5" s="1"/>
  <c r="K816" i="1"/>
  <c r="J817" i="1"/>
  <c r="N817" i="5" s="1"/>
  <c r="K817" i="1"/>
  <c r="J818" i="1"/>
  <c r="N818" i="5" s="1"/>
  <c r="K818" i="1"/>
  <c r="J819" i="1"/>
  <c r="N819" i="5" s="1"/>
  <c r="K819" i="1"/>
  <c r="J820" i="1"/>
  <c r="N820" i="5" s="1"/>
  <c r="K820" i="1"/>
  <c r="J821" i="1"/>
  <c r="N822" i="5" s="1"/>
  <c r="K821" i="1"/>
  <c r="J822" i="1"/>
  <c r="N821" i="5" s="1"/>
  <c r="K822" i="1"/>
  <c r="J823" i="1"/>
  <c r="N823" i="5" s="1"/>
  <c r="K823" i="1"/>
  <c r="J824" i="1"/>
  <c r="N826" i="5" s="1"/>
  <c r="K824" i="1"/>
  <c r="J825" i="1"/>
  <c r="N825" i="5" s="1"/>
  <c r="K825" i="1"/>
  <c r="J826" i="1"/>
  <c r="N824" i="5" s="1"/>
  <c r="K826" i="1"/>
  <c r="J827" i="1"/>
  <c r="N827" i="5" s="1"/>
  <c r="K827" i="1"/>
  <c r="J828" i="1"/>
  <c r="N828" i="5" s="1"/>
  <c r="K828" i="1"/>
  <c r="J829" i="1"/>
  <c r="N829" i="5" s="1"/>
  <c r="K829" i="1"/>
  <c r="J830" i="1"/>
  <c r="N830" i="5" s="1"/>
  <c r="K830" i="1"/>
  <c r="J831" i="1"/>
  <c r="N831" i="5" s="1"/>
  <c r="K831" i="1"/>
  <c r="J832" i="1"/>
  <c r="N839" i="5" s="1"/>
  <c r="K832" i="1"/>
  <c r="J833" i="1"/>
  <c r="N838" i="5" s="1"/>
  <c r="K833" i="1"/>
  <c r="J834" i="1"/>
  <c r="N834" i="5" s="1"/>
  <c r="K834" i="1"/>
  <c r="J835" i="1"/>
  <c r="N832" i="5" s="1"/>
  <c r="K835" i="1"/>
  <c r="J836" i="1"/>
  <c r="N836" i="5" s="1"/>
  <c r="K836" i="1"/>
  <c r="J837" i="1"/>
  <c r="N837" i="5" s="1"/>
  <c r="K837" i="1"/>
  <c r="J838" i="1"/>
  <c r="N833" i="5" s="1"/>
  <c r="K838" i="1"/>
  <c r="J839" i="1"/>
  <c r="N835" i="5" s="1"/>
  <c r="K839" i="1"/>
  <c r="J840" i="1"/>
  <c r="N842" i="5" s="1"/>
  <c r="K840" i="1"/>
  <c r="J841" i="1"/>
  <c r="N845" i="5" s="1"/>
  <c r="K841" i="1"/>
  <c r="J842" i="1"/>
  <c r="N840" i="5" s="1"/>
  <c r="K842" i="1"/>
  <c r="J843" i="1"/>
  <c r="N846" i="5" s="1"/>
  <c r="K843" i="1"/>
  <c r="J844" i="1"/>
  <c r="N844" i="5" s="1"/>
  <c r="K844" i="1"/>
  <c r="J845" i="1"/>
  <c r="N843" i="5" s="1"/>
  <c r="K845" i="1"/>
  <c r="J846" i="1"/>
  <c r="N841" i="5" s="1"/>
  <c r="K846" i="1"/>
  <c r="J847" i="1"/>
  <c r="N847" i="5" s="1"/>
  <c r="K847" i="1"/>
  <c r="J848" i="1"/>
  <c r="N848" i="5" s="1"/>
  <c r="K848" i="1"/>
  <c r="J849" i="1"/>
  <c r="N849" i="5" s="1"/>
  <c r="K849" i="1"/>
  <c r="J850" i="1"/>
  <c r="N850" i="5" s="1"/>
  <c r="K850" i="1"/>
  <c r="J851" i="1"/>
  <c r="N851" i="5" s="1"/>
  <c r="K851" i="1"/>
  <c r="J852" i="1"/>
  <c r="N854" i="5" s="1"/>
  <c r="K852" i="1"/>
  <c r="J853" i="1"/>
  <c r="N853" i="5" s="1"/>
  <c r="K853" i="1"/>
  <c r="J854" i="1"/>
  <c r="N852" i="5" s="1"/>
  <c r="K854" i="1"/>
  <c r="J855" i="1"/>
  <c r="N859" i="5" s="1"/>
  <c r="K855" i="1"/>
  <c r="J856" i="1"/>
  <c r="N858" i="5" s="1"/>
  <c r="K856" i="1"/>
  <c r="J857" i="1"/>
  <c r="N855" i="5" s="1"/>
  <c r="K857" i="1"/>
  <c r="J858" i="1"/>
  <c r="N856" i="5" s="1"/>
  <c r="K858" i="1"/>
  <c r="J859" i="1"/>
  <c r="N857" i="5" s="1"/>
  <c r="K859" i="1"/>
  <c r="J860" i="1"/>
  <c r="N862" i="5" s="1"/>
  <c r="K860" i="1"/>
  <c r="J861" i="1"/>
  <c r="N866" i="5" s="1"/>
  <c r="K861" i="1"/>
  <c r="J862" i="1"/>
  <c r="N860" i="5" s="1"/>
  <c r="K862" i="1"/>
  <c r="J863" i="1"/>
  <c r="N863" i="5" s="1"/>
  <c r="K863" i="1"/>
  <c r="J864" i="1"/>
  <c r="N864" i="5" s="1"/>
  <c r="K864" i="1"/>
  <c r="J865" i="1"/>
  <c r="N867" i="5" s="1"/>
  <c r="K865" i="1"/>
  <c r="J866" i="1"/>
  <c r="N865" i="5" s="1"/>
  <c r="K866" i="1"/>
  <c r="J867" i="1"/>
  <c r="N868" i="5" s="1"/>
  <c r="K867" i="1"/>
  <c r="J868" i="1"/>
  <c r="N861" i="5" s="1"/>
  <c r="K868" i="1"/>
  <c r="J869" i="1"/>
  <c r="N871" i="5" s="1"/>
  <c r="K869" i="1"/>
  <c r="J870" i="1"/>
  <c r="N872" i="5" s="1"/>
  <c r="K870" i="1"/>
  <c r="J871" i="1"/>
  <c r="N869" i="5" s="1"/>
  <c r="K871" i="1"/>
  <c r="J872" i="1"/>
  <c r="N870" i="5" s="1"/>
  <c r="K872" i="1"/>
  <c r="J873" i="1"/>
  <c r="N873" i="5" s="1"/>
  <c r="K873" i="1"/>
  <c r="J874" i="1"/>
  <c r="N878" i="5" s="1"/>
  <c r="K874" i="1"/>
  <c r="J875" i="1"/>
  <c r="N875" i="5" s="1"/>
  <c r="K875" i="1"/>
  <c r="J876" i="1"/>
  <c r="N874" i="5" s="1"/>
  <c r="K876" i="1"/>
  <c r="J877" i="1"/>
  <c r="N877" i="5" s="1"/>
  <c r="K877" i="1"/>
  <c r="J878" i="1"/>
  <c r="N882" i="5" s="1"/>
  <c r="K878" i="1"/>
  <c r="J879" i="1"/>
  <c r="N879" i="5" s="1"/>
  <c r="K879" i="1"/>
  <c r="J880" i="1"/>
  <c r="N881" i="5" s="1"/>
  <c r="K880" i="1"/>
  <c r="J881" i="1"/>
  <c r="N880" i="5" s="1"/>
  <c r="K881" i="1"/>
  <c r="J882" i="1"/>
  <c r="N876" i="5" s="1"/>
  <c r="K882" i="1"/>
  <c r="J883" i="1"/>
  <c r="N891" i="5" s="1"/>
  <c r="K883" i="1"/>
  <c r="J884" i="1"/>
  <c r="N887" i="5" s="1"/>
  <c r="K884" i="1"/>
  <c r="J885" i="1"/>
  <c r="N888" i="5" s="1"/>
  <c r="K885" i="1"/>
  <c r="J886" i="1"/>
  <c r="N886" i="5" s="1"/>
  <c r="K886" i="1"/>
  <c r="J887" i="1"/>
  <c r="N884" i="5" s="1"/>
  <c r="K887" i="1"/>
  <c r="J888" i="1"/>
  <c r="N885" i="5" s="1"/>
  <c r="K888" i="1"/>
  <c r="J889" i="1"/>
  <c r="N883" i="5" s="1"/>
  <c r="K889" i="1"/>
  <c r="J890" i="1"/>
  <c r="N890" i="5" s="1"/>
  <c r="K890" i="1"/>
  <c r="J891" i="1"/>
  <c r="N893" i="5" s="1"/>
  <c r="K891" i="1"/>
  <c r="J892" i="1"/>
  <c r="N892" i="5" s="1"/>
  <c r="K892" i="1"/>
  <c r="J893" i="1"/>
  <c r="N889" i="5" s="1"/>
  <c r="K893" i="1"/>
  <c r="J894" i="1"/>
  <c r="N894" i="5" s="1"/>
  <c r="K894" i="1"/>
  <c r="J895" i="1"/>
  <c r="N901" i="5" s="1"/>
  <c r="K895" i="1"/>
  <c r="J896" i="1"/>
  <c r="N896" i="5" s="1"/>
  <c r="K896" i="1"/>
  <c r="J897" i="1"/>
  <c r="N895" i="5" s="1"/>
  <c r="K897" i="1"/>
  <c r="J898" i="1"/>
  <c r="N902" i="5" s="1"/>
  <c r="K898" i="1"/>
  <c r="J899" i="1"/>
  <c r="N897" i="5" s="1"/>
  <c r="K899" i="1"/>
  <c r="J900" i="1"/>
  <c r="N900" i="5" s="1"/>
  <c r="K900" i="1"/>
  <c r="J901" i="1"/>
  <c r="N899" i="5" s="1"/>
  <c r="K901" i="1"/>
  <c r="J902" i="1"/>
  <c r="N898" i="5" s="1"/>
  <c r="K902" i="1"/>
  <c r="J903" i="1"/>
  <c r="N903" i="5" s="1"/>
  <c r="K903" i="1"/>
  <c r="J904" i="1"/>
  <c r="N907" i="5" s="1"/>
  <c r="K904" i="1"/>
  <c r="J905" i="1"/>
  <c r="N908" i="5" s="1"/>
  <c r="K905" i="1"/>
  <c r="J906" i="1"/>
  <c r="N906" i="5" s="1"/>
  <c r="K906" i="1"/>
  <c r="J907" i="1"/>
  <c r="N904" i="5" s="1"/>
  <c r="K907" i="1"/>
  <c r="J908" i="1"/>
  <c r="N905" i="5" s="1"/>
  <c r="K908" i="1"/>
  <c r="J909" i="1"/>
  <c r="N909" i="5" s="1"/>
  <c r="K909" i="1"/>
  <c r="J910" i="1"/>
  <c r="N914" i="5" s="1"/>
  <c r="K910" i="1"/>
  <c r="J911" i="1"/>
  <c r="N913" i="5" s="1"/>
  <c r="K911" i="1"/>
  <c r="J912" i="1"/>
  <c r="N912" i="5" s="1"/>
  <c r="K912" i="1"/>
  <c r="J913" i="1"/>
  <c r="N911" i="5" s="1"/>
  <c r="K913" i="1"/>
  <c r="J914" i="1"/>
  <c r="N910" i="5" s="1"/>
  <c r="K914" i="1"/>
  <c r="J915" i="1"/>
  <c r="N917" i="5" s="1"/>
  <c r="K915" i="1"/>
  <c r="J916" i="1"/>
  <c r="N929" i="5" s="1"/>
  <c r="K916" i="1"/>
  <c r="J917" i="1"/>
  <c r="N915" i="5" s="1"/>
  <c r="K917" i="1"/>
  <c r="J918" i="1"/>
  <c r="N922" i="5" s="1"/>
  <c r="K918" i="1"/>
  <c r="J919" i="1"/>
  <c r="N919" i="5" s="1"/>
  <c r="K919" i="1"/>
  <c r="J920" i="1"/>
  <c r="N918" i="5" s="1"/>
  <c r="K920" i="1"/>
  <c r="J921" i="1"/>
  <c r="N921" i="5" s="1"/>
  <c r="K921" i="1"/>
  <c r="J922" i="1"/>
  <c r="N916" i="5" s="1"/>
  <c r="K922" i="1"/>
  <c r="J923" i="1"/>
  <c r="N923" i="5" s="1"/>
  <c r="K923" i="1"/>
  <c r="J924" i="1"/>
  <c r="N930" i="5" s="1"/>
  <c r="K924" i="1"/>
  <c r="J925" i="1"/>
  <c r="N925" i="5" s="1"/>
  <c r="K925" i="1"/>
  <c r="J926" i="1"/>
  <c r="N932" i="5" s="1"/>
  <c r="K926" i="1"/>
  <c r="J927" i="1"/>
  <c r="N927" i="5" s="1"/>
  <c r="K927" i="1"/>
  <c r="J928" i="1"/>
  <c r="N928" i="5" s="1"/>
  <c r="K928" i="1"/>
  <c r="J929" i="1"/>
  <c r="N931" i="5" s="1"/>
  <c r="K929" i="1"/>
  <c r="J930" i="1"/>
  <c r="N926" i="5" s="1"/>
  <c r="K930" i="1"/>
  <c r="J931" i="1"/>
  <c r="N920" i="5" s="1"/>
  <c r="K931" i="1"/>
  <c r="J932" i="1"/>
  <c r="N924" i="5" s="1"/>
  <c r="K932" i="1"/>
  <c r="J933" i="1"/>
  <c r="N933" i="5" s="1"/>
  <c r="K933" i="1"/>
  <c r="J934" i="1"/>
  <c r="N940" i="5" s="1"/>
  <c r="K934" i="1"/>
  <c r="J935" i="1"/>
  <c r="N935" i="5" s="1"/>
  <c r="K935" i="1"/>
  <c r="J936" i="1"/>
  <c r="N939" i="5" s="1"/>
  <c r="K936" i="1"/>
  <c r="J937" i="1"/>
  <c r="N943" i="5" s="1"/>
  <c r="K937" i="1"/>
  <c r="J938" i="1"/>
  <c r="N938" i="5" s="1"/>
  <c r="K938" i="1"/>
  <c r="J939" i="1"/>
  <c r="N936" i="5" s="1"/>
  <c r="K939" i="1"/>
  <c r="J940" i="1"/>
  <c r="N934" i="5" s="1"/>
  <c r="K940" i="1"/>
  <c r="J941" i="1"/>
  <c r="N941" i="5" s="1"/>
  <c r="K941" i="1"/>
  <c r="J942" i="1"/>
  <c r="N951" i="5" s="1"/>
  <c r="K942" i="1"/>
  <c r="J943" i="1"/>
  <c r="N937" i="5" s="1"/>
  <c r="K943" i="1"/>
  <c r="J944" i="1"/>
  <c r="N947" i="5" s="1"/>
  <c r="K944" i="1"/>
  <c r="J945" i="1"/>
  <c r="N948" i="5" s="1"/>
  <c r="K945" i="1"/>
  <c r="J946" i="1"/>
  <c r="N953" i="5" s="1"/>
  <c r="K946" i="1"/>
  <c r="J947" i="1"/>
  <c r="N944" i="5" s="1"/>
  <c r="K947" i="1"/>
  <c r="J948" i="1"/>
  <c r="N945" i="5" s="1"/>
  <c r="K948" i="1"/>
  <c r="J949" i="1"/>
  <c r="N946" i="5" s="1"/>
  <c r="K949" i="1"/>
  <c r="J950" i="1"/>
  <c r="N950" i="5" s="1"/>
  <c r="K950" i="1"/>
  <c r="J951" i="1"/>
  <c r="N942" i="5" s="1"/>
  <c r="K951" i="1"/>
  <c r="J952" i="1"/>
  <c r="N954" i="5" s="1"/>
  <c r="K952" i="1"/>
  <c r="J953" i="1"/>
  <c r="N957" i="5" s="1"/>
  <c r="K953" i="1"/>
  <c r="J954" i="1"/>
  <c r="N952" i="5" s="1"/>
  <c r="K954" i="1"/>
  <c r="J955" i="1"/>
  <c r="N949" i="5" s="1"/>
  <c r="K955" i="1"/>
  <c r="J956" i="1"/>
  <c r="N962" i="5" s="1"/>
  <c r="K956" i="1"/>
  <c r="J957" i="1"/>
  <c r="N955" i="5" s="1"/>
  <c r="K957" i="1"/>
  <c r="J958" i="1"/>
  <c r="N960" i="5" s="1"/>
  <c r="K958" i="1"/>
  <c r="J959" i="1"/>
  <c r="N959" i="5" s="1"/>
  <c r="K959" i="1"/>
  <c r="J960" i="1"/>
  <c r="N958" i="5" s="1"/>
  <c r="K960" i="1"/>
  <c r="J961" i="1"/>
  <c r="N961" i="5" s="1"/>
  <c r="K961" i="1"/>
  <c r="J962" i="1"/>
  <c r="N956" i="5" s="1"/>
  <c r="K962" i="1"/>
  <c r="J963" i="1"/>
  <c r="N963" i="5" s="1"/>
  <c r="K963" i="1"/>
  <c r="J964" i="1"/>
  <c r="N964" i="5" s="1"/>
  <c r="K964" i="1"/>
  <c r="K2" i="1"/>
  <c r="J2" i="1"/>
  <c r="N2" i="5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2" i="1"/>
  <c r="G3" i="1"/>
  <c r="M3" i="5" s="1"/>
  <c r="G4" i="1"/>
  <c r="M4" i="5" s="1"/>
  <c r="G5" i="1"/>
  <c r="M5" i="5" s="1"/>
  <c r="G6" i="1"/>
  <c r="M6" i="5" s="1"/>
  <c r="G7" i="1"/>
  <c r="M7" i="5" s="1"/>
  <c r="G8" i="1"/>
  <c r="M8" i="5" s="1"/>
  <c r="G9" i="1"/>
  <c r="M9" i="5" s="1"/>
  <c r="G10" i="1"/>
  <c r="M10" i="5" s="1"/>
  <c r="G11" i="1"/>
  <c r="M11" i="5" s="1"/>
  <c r="G12" i="1"/>
  <c r="M12" i="5" s="1"/>
  <c r="G13" i="1"/>
  <c r="M13" i="5" s="1"/>
  <c r="G14" i="1"/>
  <c r="M14" i="5" s="1"/>
  <c r="G15" i="1"/>
  <c r="M15" i="5" s="1"/>
  <c r="G16" i="1"/>
  <c r="M16" i="5" s="1"/>
  <c r="G17" i="1"/>
  <c r="M17" i="5" s="1"/>
  <c r="G18" i="1"/>
  <c r="M18" i="5" s="1"/>
  <c r="G19" i="1"/>
  <c r="M19" i="5" s="1"/>
  <c r="G20" i="1"/>
  <c r="M20" i="5" s="1"/>
  <c r="G21" i="1"/>
  <c r="M21" i="5" s="1"/>
  <c r="G22" i="1"/>
  <c r="M22" i="5" s="1"/>
  <c r="G23" i="1"/>
  <c r="M23" i="5" s="1"/>
  <c r="G24" i="1"/>
  <c r="M24" i="5" s="1"/>
  <c r="G25" i="1"/>
  <c r="M25" i="5" s="1"/>
  <c r="G26" i="1"/>
  <c r="M26" i="5" s="1"/>
  <c r="G27" i="1"/>
  <c r="M27" i="5" s="1"/>
  <c r="G28" i="1"/>
  <c r="M28" i="5" s="1"/>
  <c r="G29" i="1"/>
  <c r="M29" i="5" s="1"/>
  <c r="G30" i="1"/>
  <c r="M30" i="5" s="1"/>
  <c r="G31" i="1"/>
  <c r="M31" i="5" s="1"/>
  <c r="G32" i="1"/>
  <c r="M32" i="5" s="1"/>
  <c r="G33" i="1"/>
  <c r="M33" i="5" s="1"/>
  <c r="G34" i="1"/>
  <c r="M34" i="5" s="1"/>
  <c r="G35" i="1"/>
  <c r="M35" i="5" s="1"/>
  <c r="G36" i="1"/>
  <c r="M36" i="5" s="1"/>
  <c r="G37" i="1"/>
  <c r="M37" i="5" s="1"/>
  <c r="G38" i="1"/>
  <c r="M38" i="5" s="1"/>
  <c r="G39" i="1"/>
  <c r="M39" i="5" s="1"/>
  <c r="G40" i="1"/>
  <c r="M40" i="5" s="1"/>
  <c r="G41" i="1"/>
  <c r="M41" i="5" s="1"/>
  <c r="G42" i="1"/>
  <c r="M42" i="5" s="1"/>
  <c r="G43" i="1"/>
  <c r="M43" i="5" s="1"/>
  <c r="G44" i="1"/>
  <c r="M44" i="5" s="1"/>
  <c r="G45" i="1"/>
  <c r="M45" i="5" s="1"/>
  <c r="G46" i="1"/>
  <c r="M46" i="5" s="1"/>
  <c r="G47" i="1"/>
  <c r="M47" i="5" s="1"/>
  <c r="G48" i="1"/>
  <c r="M48" i="5" s="1"/>
  <c r="G49" i="1"/>
  <c r="M49" i="5" s="1"/>
  <c r="G50" i="1"/>
  <c r="M50" i="5" s="1"/>
  <c r="G51" i="1"/>
  <c r="M51" i="5" s="1"/>
  <c r="G52" i="1"/>
  <c r="M52" i="5" s="1"/>
  <c r="G53" i="1"/>
  <c r="M53" i="5" s="1"/>
  <c r="G54" i="1"/>
  <c r="M54" i="5" s="1"/>
  <c r="G55" i="1"/>
  <c r="M55" i="5" s="1"/>
  <c r="G56" i="1"/>
  <c r="M56" i="5" s="1"/>
  <c r="G57" i="1"/>
  <c r="M57" i="5" s="1"/>
  <c r="G58" i="1"/>
  <c r="M58" i="5" s="1"/>
  <c r="G59" i="1"/>
  <c r="M59" i="5" s="1"/>
  <c r="G60" i="1"/>
  <c r="M60" i="5" s="1"/>
  <c r="G61" i="1"/>
  <c r="M61" i="5" s="1"/>
  <c r="G62" i="1"/>
  <c r="M62" i="5" s="1"/>
  <c r="G63" i="1"/>
  <c r="M63" i="5" s="1"/>
  <c r="G64" i="1"/>
  <c r="M64" i="5" s="1"/>
  <c r="G65" i="1"/>
  <c r="M65" i="5" s="1"/>
  <c r="G66" i="1"/>
  <c r="M66" i="5" s="1"/>
  <c r="G67" i="1"/>
  <c r="M67" i="5" s="1"/>
  <c r="G68" i="1"/>
  <c r="M68" i="5" s="1"/>
  <c r="G69" i="1"/>
  <c r="M69" i="5" s="1"/>
  <c r="G70" i="1"/>
  <c r="M70" i="5" s="1"/>
  <c r="G71" i="1"/>
  <c r="M71" i="5" s="1"/>
  <c r="G72" i="1"/>
  <c r="M72" i="5" s="1"/>
  <c r="G73" i="1"/>
  <c r="M73" i="5" s="1"/>
  <c r="G74" i="1"/>
  <c r="M74" i="5" s="1"/>
  <c r="G75" i="1"/>
  <c r="M75" i="5" s="1"/>
  <c r="G76" i="1"/>
  <c r="M76" i="5" s="1"/>
  <c r="G77" i="1"/>
  <c r="M77" i="5" s="1"/>
  <c r="G78" i="1"/>
  <c r="M78" i="5" s="1"/>
  <c r="G79" i="1"/>
  <c r="M79" i="5" s="1"/>
  <c r="G80" i="1"/>
  <c r="M80" i="5" s="1"/>
  <c r="G81" i="1"/>
  <c r="M81" i="5" s="1"/>
  <c r="G82" i="1"/>
  <c r="M82" i="5" s="1"/>
  <c r="G83" i="1"/>
  <c r="M83" i="5" s="1"/>
  <c r="G84" i="1"/>
  <c r="M84" i="5" s="1"/>
  <c r="G85" i="1"/>
  <c r="M85" i="5" s="1"/>
  <c r="G86" i="1"/>
  <c r="M86" i="5" s="1"/>
  <c r="G87" i="1"/>
  <c r="M87" i="5" s="1"/>
  <c r="G88" i="1"/>
  <c r="M88" i="5" s="1"/>
  <c r="G89" i="1"/>
  <c r="M89" i="5" s="1"/>
  <c r="G90" i="1"/>
  <c r="M90" i="5" s="1"/>
  <c r="G91" i="1"/>
  <c r="M91" i="5" s="1"/>
  <c r="G92" i="1"/>
  <c r="M92" i="5" s="1"/>
  <c r="G93" i="1"/>
  <c r="M93" i="5" s="1"/>
  <c r="G94" i="1"/>
  <c r="M94" i="5" s="1"/>
  <c r="G95" i="1"/>
  <c r="M95" i="5" s="1"/>
  <c r="G96" i="1"/>
  <c r="M96" i="5" s="1"/>
  <c r="G97" i="1"/>
  <c r="M97" i="5" s="1"/>
  <c r="G98" i="1"/>
  <c r="M98" i="5" s="1"/>
  <c r="G99" i="1"/>
  <c r="M99" i="5" s="1"/>
  <c r="G100" i="1"/>
  <c r="M100" i="5" s="1"/>
  <c r="G101" i="1"/>
  <c r="M101" i="5" s="1"/>
  <c r="G102" i="1"/>
  <c r="M102" i="5" s="1"/>
  <c r="G103" i="1"/>
  <c r="M103" i="5" s="1"/>
  <c r="G104" i="1"/>
  <c r="M104" i="5" s="1"/>
  <c r="G105" i="1"/>
  <c r="M105" i="5" s="1"/>
  <c r="G106" i="1"/>
  <c r="M106" i="5" s="1"/>
  <c r="G107" i="1"/>
  <c r="M107" i="5" s="1"/>
  <c r="G108" i="1"/>
  <c r="M108" i="5" s="1"/>
  <c r="G109" i="1"/>
  <c r="M109" i="5" s="1"/>
  <c r="G110" i="1"/>
  <c r="M110" i="5" s="1"/>
  <c r="G111" i="1"/>
  <c r="M111" i="5" s="1"/>
  <c r="G112" i="1"/>
  <c r="M112" i="5" s="1"/>
  <c r="G113" i="1"/>
  <c r="M113" i="5" s="1"/>
  <c r="G114" i="1"/>
  <c r="M114" i="5" s="1"/>
  <c r="G115" i="1"/>
  <c r="M115" i="5" s="1"/>
  <c r="G116" i="1"/>
  <c r="M116" i="5" s="1"/>
  <c r="G117" i="1"/>
  <c r="M117" i="5" s="1"/>
  <c r="G118" i="1"/>
  <c r="M118" i="5" s="1"/>
  <c r="G119" i="1"/>
  <c r="M119" i="5" s="1"/>
  <c r="G120" i="1"/>
  <c r="M120" i="5" s="1"/>
  <c r="G121" i="1"/>
  <c r="M121" i="5" s="1"/>
  <c r="G122" i="1"/>
  <c r="M122" i="5" s="1"/>
  <c r="G123" i="1"/>
  <c r="M123" i="5" s="1"/>
  <c r="G124" i="1"/>
  <c r="M124" i="5" s="1"/>
  <c r="G125" i="1"/>
  <c r="M125" i="5" s="1"/>
  <c r="G126" i="1"/>
  <c r="M126" i="5" s="1"/>
  <c r="G127" i="1"/>
  <c r="M127" i="5" s="1"/>
  <c r="G128" i="1"/>
  <c r="M128" i="5" s="1"/>
  <c r="G129" i="1"/>
  <c r="M129" i="5" s="1"/>
  <c r="G130" i="1"/>
  <c r="M130" i="5" s="1"/>
  <c r="G131" i="1"/>
  <c r="M131" i="5" s="1"/>
  <c r="G132" i="1"/>
  <c r="M132" i="5" s="1"/>
  <c r="G133" i="1"/>
  <c r="M133" i="5" s="1"/>
  <c r="G134" i="1"/>
  <c r="M134" i="5" s="1"/>
  <c r="G135" i="1"/>
  <c r="M135" i="5" s="1"/>
  <c r="G136" i="1"/>
  <c r="M136" i="5" s="1"/>
  <c r="G137" i="1"/>
  <c r="M137" i="5" s="1"/>
  <c r="G138" i="1"/>
  <c r="M138" i="5" s="1"/>
  <c r="G139" i="1"/>
  <c r="M139" i="5" s="1"/>
  <c r="G140" i="1"/>
  <c r="M140" i="5" s="1"/>
  <c r="G141" i="1"/>
  <c r="M141" i="5" s="1"/>
  <c r="G142" i="1"/>
  <c r="M142" i="5" s="1"/>
  <c r="G143" i="1"/>
  <c r="M143" i="5" s="1"/>
  <c r="G144" i="1"/>
  <c r="M144" i="5" s="1"/>
  <c r="G145" i="1"/>
  <c r="M145" i="5" s="1"/>
  <c r="G146" i="1"/>
  <c r="M146" i="5" s="1"/>
  <c r="G147" i="1"/>
  <c r="M147" i="5" s="1"/>
  <c r="G148" i="1"/>
  <c r="M148" i="5" s="1"/>
  <c r="G149" i="1"/>
  <c r="M149" i="5" s="1"/>
  <c r="G150" i="1"/>
  <c r="M150" i="5" s="1"/>
  <c r="G151" i="1"/>
  <c r="M151" i="5" s="1"/>
  <c r="G152" i="1"/>
  <c r="M152" i="5" s="1"/>
  <c r="G153" i="1"/>
  <c r="M153" i="5" s="1"/>
  <c r="G154" i="1"/>
  <c r="M154" i="5" s="1"/>
  <c r="G155" i="1"/>
  <c r="M155" i="5" s="1"/>
  <c r="G156" i="1"/>
  <c r="M156" i="5" s="1"/>
  <c r="G157" i="1"/>
  <c r="M157" i="5" s="1"/>
  <c r="G158" i="1"/>
  <c r="M158" i="5" s="1"/>
  <c r="G159" i="1"/>
  <c r="M159" i="5" s="1"/>
  <c r="G160" i="1"/>
  <c r="M160" i="5" s="1"/>
  <c r="G161" i="1"/>
  <c r="M161" i="5" s="1"/>
  <c r="G162" i="1"/>
  <c r="M162" i="5" s="1"/>
  <c r="G163" i="1"/>
  <c r="M163" i="5" s="1"/>
  <c r="G164" i="1"/>
  <c r="M164" i="5" s="1"/>
  <c r="G165" i="1"/>
  <c r="M165" i="5" s="1"/>
  <c r="G166" i="1"/>
  <c r="M166" i="5" s="1"/>
  <c r="G167" i="1"/>
  <c r="M167" i="5" s="1"/>
  <c r="G168" i="1"/>
  <c r="M168" i="5" s="1"/>
  <c r="G169" i="1"/>
  <c r="M169" i="5" s="1"/>
  <c r="G170" i="1"/>
  <c r="M170" i="5" s="1"/>
  <c r="G171" i="1"/>
  <c r="M171" i="5" s="1"/>
  <c r="G172" i="1"/>
  <c r="M172" i="5" s="1"/>
  <c r="G173" i="1"/>
  <c r="M173" i="5" s="1"/>
  <c r="G174" i="1"/>
  <c r="M174" i="5" s="1"/>
  <c r="G175" i="1"/>
  <c r="M175" i="5" s="1"/>
  <c r="G176" i="1"/>
  <c r="M176" i="5" s="1"/>
  <c r="G177" i="1"/>
  <c r="M177" i="5" s="1"/>
  <c r="G178" i="1"/>
  <c r="M178" i="5" s="1"/>
  <c r="G179" i="1"/>
  <c r="M179" i="5" s="1"/>
  <c r="G180" i="1"/>
  <c r="M180" i="5" s="1"/>
  <c r="G181" i="1"/>
  <c r="M181" i="5" s="1"/>
  <c r="G182" i="1"/>
  <c r="M182" i="5" s="1"/>
  <c r="G183" i="1"/>
  <c r="M183" i="5" s="1"/>
  <c r="G184" i="1"/>
  <c r="M184" i="5" s="1"/>
  <c r="G185" i="1"/>
  <c r="M185" i="5" s="1"/>
  <c r="G186" i="1"/>
  <c r="M186" i="5" s="1"/>
  <c r="G187" i="1"/>
  <c r="M187" i="5" s="1"/>
  <c r="G188" i="1"/>
  <c r="M188" i="5" s="1"/>
  <c r="G189" i="1"/>
  <c r="M189" i="5" s="1"/>
  <c r="G190" i="1"/>
  <c r="M190" i="5" s="1"/>
  <c r="G191" i="1"/>
  <c r="M191" i="5" s="1"/>
  <c r="G192" i="1"/>
  <c r="M192" i="5" s="1"/>
  <c r="G193" i="1"/>
  <c r="M193" i="5" s="1"/>
  <c r="G194" i="1"/>
  <c r="M194" i="5" s="1"/>
  <c r="G195" i="1"/>
  <c r="M195" i="5" s="1"/>
  <c r="G196" i="1"/>
  <c r="M196" i="5" s="1"/>
  <c r="G197" i="1"/>
  <c r="M197" i="5" s="1"/>
  <c r="G198" i="1"/>
  <c r="M198" i="5" s="1"/>
  <c r="G199" i="1"/>
  <c r="M199" i="5" s="1"/>
  <c r="G200" i="1"/>
  <c r="M200" i="5" s="1"/>
  <c r="G201" i="1"/>
  <c r="M201" i="5" s="1"/>
  <c r="G202" i="1"/>
  <c r="M202" i="5" s="1"/>
  <c r="G203" i="1"/>
  <c r="M203" i="5" s="1"/>
  <c r="G204" i="1"/>
  <c r="M204" i="5" s="1"/>
  <c r="G205" i="1"/>
  <c r="M205" i="5" s="1"/>
  <c r="G206" i="1"/>
  <c r="M206" i="5" s="1"/>
  <c r="G207" i="1"/>
  <c r="M207" i="5" s="1"/>
  <c r="G208" i="1"/>
  <c r="M208" i="5" s="1"/>
  <c r="G209" i="1"/>
  <c r="M209" i="5" s="1"/>
  <c r="G210" i="1"/>
  <c r="M210" i="5" s="1"/>
  <c r="G211" i="1"/>
  <c r="M211" i="5" s="1"/>
  <c r="G212" i="1"/>
  <c r="M212" i="5" s="1"/>
  <c r="G213" i="1"/>
  <c r="M213" i="5" s="1"/>
  <c r="G214" i="1"/>
  <c r="M214" i="5" s="1"/>
  <c r="G215" i="1"/>
  <c r="M215" i="5" s="1"/>
  <c r="G216" i="1"/>
  <c r="M216" i="5" s="1"/>
  <c r="G217" i="1"/>
  <c r="M217" i="5" s="1"/>
  <c r="G218" i="1"/>
  <c r="M218" i="5" s="1"/>
  <c r="G219" i="1"/>
  <c r="M219" i="5" s="1"/>
  <c r="G220" i="1"/>
  <c r="M220" i="5" s="1"/>
  <c r="G221" i="1"/>
  <c r="M221" i="5" s="1"/>
  <c r="G222" i="1"/>
  <c r="M222" i="5" s="1"/>
  <c r="G223" i="1"/>
  <c r="M223" i="5" s="1"/>
  <c r="G224" i="1"/>
  <c r="M224" i="5" s="1"/>
  <c r="G225" i="1"/>
  <c r="M225" i="5" s="1"/>
  <c r="G226" i="1"/>
  <c r="M226" i="5" s="1"/>
  <c r="G227" i="1"/>
  <c r="M227" i="5" s="1"/>
  <c r="G228" i="1"/>
  <c r="M228" i="5" s="1"/>
  <c r="G229" i="1"/>
  <c r="M229" i="5" s="1"/>
  <c r="G230" i="1"/>
  <c r="M230" i="5" s="1"/>
  <c r="G231" i="1"/>
  <c r="M231" i="5" s="1"/>
  <c r="G232" i="1"/>
  <c r="M232" i="5" s="1"/>
  <c r="G233" i="1"/>
  <c r="M233" i="5" s="1"/>
  <c r="G234" i="1"/>
  <c r="M234" i="5" s="1"/>
  <c r="G235" i="1"/>
  <c r="M235" i="5" s="1"/>
  <c r="G236" i="1"/>
  <c r="M236" i="5" s="1"/>
  <c r="G237" i="1"/>
  <c r="M237" i="5" s="1"/>
  <c r="G238" i="1"/>
  <c r="M238" i="5" s="1"/>
  <c r="G239" i="1"/>
  <c r="M239" i="5" s="1"/>
  <c r="G240" i="1"/>
  <c r="M240" i="5" s="1"/>
  <c r="G241" i="1"/>
  <c r="M241" i="5" s="1"/>
  <c r="G242" i="1"/>
  <c r="M242" i="5" s="1"/>
  <c r="G243" i="1"/>
  <c r="M243" i="5" s="1"/>
  <c r="G244" i="1"/>
  <c r="M244" i="5" s="1"/>
  <c r="G245" i="1"/>
  <c r="M245" i="5" s="1"/>
  <c r="G246" i="1"/>
  <c r="M246" i="5" s="1"/>
  <c r="G247" i="1"/>
  <c r="M247" i="5" s="1"/>
  <c r="G248" i="1"/>
  <c r="M248" i="5" s="1"/>
  <c r="G249" i="1"/>
  <c r="M249" i="5" s="1"/>
  <c r="G250" i="1"/>
  <c r="M250" i="5" s="1"/>
  <c r="G251" i="1"/>
  <c r="M251" i="5" s="1"/>
  <c r="G252" i="1"/>
  <c r="M252" i="5" s="1"/>
  <c r="G253" i="1"/>
  <c r="M253" i="5" s="1"/>
  <c r="G254" i="1"/>
  <c r="M254" i="5" s="1"/>
  <c r="G255" i="1"/>
  <c r="M255" i="5" s="1"/>
  <c r="G256" i="1"/>
  <c r="M256" i="5" s="1"/>
  <c r="G257" i="1"/>
  <c r="M257" i="5" s="1"/>
  <c r="G258" i="1"/>
  <c r="M258" i="5" s="1"/>
  <c r="G259" i="1"/>
  <c r="M259" i="5" s="1"/>
  <c r="G260" i="1"/>
  <c r="M260" i="5" s="1"/>
  <c r="G261" i="1"/>
  <c r="M261" i="5" s="1"/>
  <c r="G262" i="1"/>
  <c r="M262" i="5" s="1"/>
  <c r="G263" i="1"/>
  <c r="M263" i="5" s="1"/>
  <c r="G264" i="1"/>
  <c r="M264" i="5" s="1"/>
  <c r="G265" i="1"/>
  <c r="M265" i="5" s="1"/>
  <c r="G266" i="1"/>
  <c r="M266" i="5" s="1"/>
  <c r="G267" i="1"/>
  <c r="M267" i="5" s="1"/>
  <c r="G268" i="1"/>
  <c r="M268" i="5" s="1"/>
  <c r="G269" i="1"/>
  <c r="M269" i="5" s="1"/>
  <c r="G270" i="1"/>
  <c r="M270" i="5" s="1"/>
  <c r="G271" i="1"/>
  <c r="M271" i="5" s="1"/>
  <c r="G272" i="1"/>
  <c r="M272" i="5" s="1"/>
  <c r="G273" i="1"/>
  <c r="M273" i="5" s="1"/>
  <c r="G274" i="1"/>
  <c r="M274" i="5" s="1"/>
  <c r="G275" i="1"/>
  <c r="M275" i="5" s="1"/>
  <c r="G276" i="1"/>
  <c r="M276" i="5" s="1"/>
  <c r="G277" i="1"/>
  <c r="M277" i="5" s="1"/>
  <c r="G278" i="1"/>
  <c r="M278" i="5" s="1"/>
  <c r="G279" i="1"/>
  <c r="M279" i="5" s="1"/>
  <c r="G280" i="1"/>
  <c r="M280" i="5" s="1"/>
  <c r="G281" i="1"/>
  <c r="M281" i="5" s="1"/>
  <c r="G282" i="1"/>
  <c r="M282" i="5" s="1"/>
  <c r="G283" i="1"/>
  <c r="M283" i="5" s="1"/>
  <c r="G284" i="1"/>
  <c r="M284" i="5" s="1"/>
  <c r="G285" i="1"/>
  <c r="M285" i="5" s="1"/>
  <c r="G286" i="1"/>
  <c r="M286" i="5" s="1"/>
  <c r="G287" i="1"/>
  <c r="M287" i="5" s="1"/>
  <c r="G288" i="1"/>
  <c r="M288" i="5" s="1"/>
  <c r="G289" i="1"/>
  <c r="M289" i="5" s="1"/>
  <c r="G290" i="1"/>
  <c r="M290" i="5" s="1"/>
  <c r="G291" i="1"/>
  <c r="M291" i="5" s="1"/>
  <c r="G292" i="1"/>
  <c r="M292" i="5" s="1"/>
  <c r="G293" i="1"/>
  <c r="M293" i="5" s="1"/>
  <c r="G294" i="1"/>
  <c r="M294" i="5" s="1"/>
  <c r="G295" i="1"/>
  <c r="M295" i="5" s="1"/>
  <c r="G296" i="1"/>
  <c r="M296" i="5" s="1"/>
  <c r="G297" i="1"/>
  <c r="M297" i="5" s="1"/>
  <c r="G298" i="1"/>
  <c r="M298" i="5" s="1"/>
  <c r="G299" i="1"/>
  <c r="M299" i="5" s="1"/>
  <c r="G300" i="1"/>
  <c r="M300" i="5" s="1"/>
  <c r="G301" i="1"/>
  <c r="M301" i="5" s="1"/>
  <c r="G302" i="1"/>
  <c r="M302" i="5" s="1"/>
  <c r="G303" i="1"/>
  <c r="M303" i="5" s="1"/>
  <c r="G304" i="1"/>
  <c r="M304" i="5" s="1"/>
  <c r="G305" i="1"/>
  <c r="M305" i="5" s="1"/>
  <c r="G306" i="1"/>
  <c r="M306" i="5" s="1"/>
  <c r="G307" i="1"/>
  <c r="M307" i="5" s="1"/>
  <c r="G308" i="1"/>
  <c r="M308" i="5" s="1"/>
  <c r="G309" i="1"/>
  <c r="M309" i="5" s="1"/>
  <c r="G310" i="1"/>
  <c r="M310" i="5" s="1"/>
  <c r="G311" i="1"/>
  <c r="M311" i="5" s="1"/>
  <c r="G312" i="1"/>
  <c r="M312" i="5" s="1"/>
  <c r="G313" i="1"/>
  <c r="M313" i="5" s="1"/>
  <c r="G314" i="1"/>
  <c r="M314" i="5" s="1"/>
  <c r="G315" i="1"/>
  <c r="M315" i="5" s="1"/>
  <c r="G316" i="1"/>
  <c r="M316" i="5" s="1"/>
  <c r="G317" i="1"/>
  <c r="M317" i="5" s="1"/>
  <c r="G318" i="1"/>
  <c r="M318" i="5" s="1"/>
  <c r="G319" i="1"/>
  <c r="M319" i="5" s="1"/>
  <c r="G320" i="1"/>
  <c r="M320" i="5" s="1"/>
  <c r="G321" i="1"/>
  <c r="M321" i="5" s="1"/>
  <c r="G322" i="1"/>
  <c r="M322" i="5" s="1"/>
  <c r="G323" i="1"/>
  <c r="M323" i="5" s="1"/>
  <c r="G324" i="1"/>
  <c r="M324" i="5" s="1"/>
  <c r="G325" i="1"/>
  <c r="M325" i="5" s="1"/>
  <c r="G326" i="1"/>
  <c r="M326" i="5" s="1"/>
  <c r="G327" i="1"/>
  <c r="M327" i="5" s="1"/>
  <c r="G328" i="1"/>
  <c r="M328" i="5" s="1"/>
  <c r="G329" i="1"/>
  <c r="M329" i="5" s="1"/>
  <c r="G330" i="1"/>
  <c r="M330" i="5" s="1"/>
  <c r="G331" i="1"/>
  <c r="M331" i="5" s="1"/>
  <c r="G332" i="1"/>
  <c r="M332" i="5" s="1"/>
  <c r="G333" i="1"/>
  <c r="M333" i="5" s="1"/>
  <c r="G334" i="1"/>
  <c r="M334" i="5" s="1"/>
  <c r="G335" i="1"/>
  <c r="M335" i="5" s="1"/>
  <c r="G336" i="1"/>
  <c r="M336" i="5" s="1"/>
  <c r="G337" i="1"/>
  <c r="M337" i="5" s="1"/>
  <c r="G338" i="1"/>
  <c r="M338" i="5" s="1"/>
  <c r="G339" i="1"/>
  <c r="M339" i="5" s="1"/>
  <c r="G340" i="1"/>
  <c r="M340" i="5" s="1"/>
  <c r="G341" i="1"/>
  <c r="M341" i="5" s="1"/>
  <c r="G342" i="1"/>
  <c r="M342" i="5" s="1"/>
  <c r="G343" i="1"/>
  <c r="M343" i="5" s="1"/>
  <c r="G344" i="1"/>
  <c r="M344" i="5" s="1"/>
  <c r="G345" i="1"/>
  <c r="M345" i="5" s="1"/>
  <c r="G346" i="1"/>
  <c r="M346" i="5" s="1"/>
  <c r="G347" i="1"/>
  <c r="M347" i="5" s="1"/>
  <c r="G348" i="1"/>
  <c r="M348" i="5" s="1"/>
  <c r="G349" i="1"/>
  <c r="M349" i="5" s="1"/>
  <c r="G350" i="1"/>
  <c r="M350" i="5" s="1"/>
  <c r="G351" i="1"/>
  <c r="M351" i="5" s="1"/>
  <c r="G352" i="1"/>
  <c r="M352" i="5" s="1"/>
  <c r="G353" i="1"/>
  <c r="M353" i="5" s="1"/>
  <c r="G354" i="1"/>
  <c r="M354" i="5" s="1"/>
  <c r="G355" i="1"/>
  <c r="M355" i="5" s="1"/>
  <c r="G356" i="1"/>
  <c r="M356" i="5" s="1"/>
  <c r="G357" i="1"/>
  <c r="M357" i="5" s="1"/>
  <c r="G358" i="1"/>
  <c r="M358" i="5" s="1"/>
  <c r="G359" i="1"/>
  <c r="M359" i="5" s="1"/>
  <c r="G360" i="1"/>
  <c r="M360" i="5" s="1"/>
  <c r="G361" i="1"/>
  <c r="M361" i="5" s="1"/>
  <c r="G362" i="1"/>
  <c r="M362" i="5" s="1"/>
  <c r="G363" i="1"/>
  <c r="M363" i="5" s="1"/>
  <c r="G364" i="1"/>
  <c r="M364" i="5" s="1"/>
  <c r="G365" i="1"/>
  <c r="M365" i="5" s="1"/>
  <c r="G366" i="1"/>
  <c r="M366" i="5" s="1"/>
  <c r="G367" i="1"/>
  <c r="M367" i="5" s="1"/>
  <c r="G368" i="1"/>
  <c r="M368" i="5" s="1"/>
  <c r="G369" i="1"/>
  <c r="M369" i="5" s="1"/>
  <c r="G370" i="1"/>
  <c r="M370" i="5" s="1"/>
  <c r="G371" i="1"/>
  <c r="M371" i="5" s="1"/>
  <c r="G372" i="1"/>
  <c r="M372" i="5" s="1"/>
  <c r="G373" i="1"/>
  <c r="M373" i="5" s="1"/>
  <c r="G374" i="1"/>
  <c r="M374" i="5" s="1"/>
  <c r="G375" i="1"/>
  <c r="M375" i="5" s="1"/>
  <c r="G376" i="1"/>
  <c r="M376" i="5" s="1"/>
  <c r="G377" i="1"/>
  <c r="M377" i="5" s="1"/>
  <c r="G378" i="1"/>
  <c r="M378" i="5" s="1"/>
  <c r="G379" i="1"/>
  <c r="M379" i="5" s="1"/>
  <c r="G380" i="1"/>
  <c r="M380" i="5" s="1"/>
  <c r="G381" i="1"/>
  <c r="M381" i="5" s="1"/>
  <c r="G382" i="1"/>
  <c r="M382" i="5" s="1"/>
  <c r="G383" i="1"/>
  <c r="M383" i="5" s="1"/>
  <c r="G384" i="1"/>
  <c r="M384" i="5" s="1"/>
  <c r="G385" i="1"/>
  <c r="M385" i="5" s="1"/>
  <c r="G386" i="1"/>
  <c r="M386" i="5" s="1"/>
  <c r="G387" i="1"/>
  <c r="M387" i="5" s="1"/>
  <c r="G388" i="1"/>
  <c r="M388" i="5" s="1"/>
  <c r="G389" i="1"/>
  <c r="M389" i="5" s="1"/>
  <c r="G390" i="1"/>
  <c r="M390" i="5" s="1"/>
  <c r="G391" i="1"/>
  <c r="M391" i="5" s="1"/>
  <c r="G392" i="1"/>
  <c r="M392" i="5" s="1"/>
  <c r="G393" i="1"/>
  <c r="M393" i="5" s="1"/>
  <c r="G394" i="1"/>
  <c r="M394" i="5" s="1"/>
  <c r="G395" i="1"/>
  <c r="M395" i="5" s="1"/>
  <c r="G396" i="1"/>
  <c r="M396" i="5" s="1"/>
  <c r="G397" i="1"/>
  <c r="M397" i="5" s="1"/>
  <c r="G398" i="1"/>
  <c r="M398" i="5" s="1"/>
  <c r="G399" i="1"/>
  <c r="M399" i="5" s="1"/>
  <c r="G400" i="1"/>
  <c r="M400" i="5" s="1"/>
  <c r="G401" i="1"/>
  <c r="M401" i="5" s="1"/>
  <c r="G402" i="1"/>
  <c r="M402" i="5" s="1"/>
  <c r="G403" i="1"/>
  <c r="M403" i="5" s="1"/>
  <c r="G404" i="1"/>
  <c r="M404" i="5" s="1"/>
  <c r="G405" i="1"/>
  <c r="M405" i="5" s="1"/>
  <c r="G406" i="1"/>
  <c r="M406" i="5" s="1"/>
  <c r="G407" i="1"/>
  <c r="M407" i="5" s="1"/>
  <c r="G408" i="1"/>
  <c r="M408" i="5" s="1"/>
  <c r="G409" i="1"/>
  <c r="M409" i="5" s="1"/>
  <c r="G410" i="1"/>
  <c r="M410" i="5" s="1"/>
  <c r="G411" i="1"/>
  <c r="M411" i="5" s="1"/>
  <c r="G412" i="1"/>
  <c r="M412" i="5" s="1"/>
  <c r="G413" i="1"/>
  <c r="M413" i="5" s="1"/>
  <c r="G414" i="1"/>
  <c r="M414" i="5" s="1"/>
  <c r="G415" i="1"/>
  <c r="M415" i="5" s="1"/>
  <c r="G416" i="1"/>
  <c r="M416" i="5" s="1"/>
  <c r="G417" i="1"/>
  <c r="M417" i="5" s="1"/>
  <c r="G418" i="1"/>
  <c r="M418" i="5" s="1"/>
  <c r="G419" i="1"/>
  <c r="M419" i="5" s="1"/>
  <c r="G420" i="1"/>
  <c r="M420" i="5" s="1"/>
  <c r="G421" i="1"/>
  <c r="M421" i="5" s="1"/>
  <c r="G422" i="1"/>
  <c r="M422" i="5" s="1"/>
  <c r="G423" i="1"/>
  <c r="M423" i="5" s="1"/>
  <c r="G424" i="1"/>
  <c r="M424" i="5" s="1"/>
  <c r="G425" i="1"/>
  <c r="M425" i="5" s="1"/>
  <c r="G426" i="1"/>
  <c r="M426" i="5" s="1"/>
  <c r="G427" i="1"/>
  <c r="M427" i="5" s="1"/>
  <c r="G428" i="1"/>
  <c r="M429" i="5" s="1"/>
  <c r="G429" i="1"/>
  <c r="M428" i="5" s="1"/>
  <c r="G430" i="1"/>
  <c r="M430" i="5" s="1"/>
  <c r="G431" i="1"/>
  <c r="M431" i="5" s="1"/>
  <c r="G432" i="1"/>
  <c r="M432" i="5" s="1"/>
  <c r="G433" i="1"/>
  <c r="M433" i="5" s="1"/>
  <c r="G434" i="1"/>
  <c r="M434" i="5" s="1"/>
  <c r="G435" i="1"/>
  <c r="M435" i="5" s="1"/>
  <c r="G436" i="1"/>
  <c r="M436" i="5" s="1"/>
  <c r="G437" i="1"/>
  <c r="M437" i="5" s="1"/>
  <c r="G438" i="1"/>
  <c r="M438" i="5" s="1"/>
  <c r="G439" i="1"/>
  <c r="M439" i="5" s="1"/>
  <c r="G440" i="1"/>
  <c r="M440" i="5" s="1"/>
  <c r="G441" i="1"/>
  <c r="M441" i="5" s="1"/>
  <c r="G442" i="1"/>
  <c r="M442" i="5" s="1"/>
  <c r="G443" i="1"/>
  <c r="M443" i="5" s="1"/>
  <c r="G444" i="1"/>
  <c r="M444" i="5" s="1"/>
  <c r="G445" i="1"/>
  <c r="M445" i="5" s="1"/>
  <c r="G446" i="1"/>
  <c r="M446" i="5" s="1"/>
  <c r="G447" i="1"/>
  <c r="M447" i="5" s="1"/>
  <c r="G448" i="1"/>
  <c r="M448" i="5" s="1"/>
  <c r="G449" i="1"/>
  <c r="M449" i="5" s="1"/>
  <c r="G450" i="1"/>
  <c r="M450" i="5" s="1"/>
  <c r="G451" i="1"/>
  <c r="M451" i="5" s="1"/>
  <c r="G452" i="1"/>
  <c r="M452" i="5" s="1"/>
  <c r="G453" i="1"/>
  <c r="M453" i="5" s="1"/>
  <c r="G454" i="1"/>
  <c r="M454" i="5" s="1"/>
  <c r="G455" i="1"/>
  <c r="M455" i="5" s="1"/>
  <c r="G456" i="1"/>
  <c r="M456" i="5" s="1"/>
  <c r="G457" i="1"/>
  <c r="M457" i="5" s="1"/>
  <c r="G458" i="1"/>
  <c r="M458" i="5" s="1"/>
  <c r="G459" i="1"/>
  <c r="M459" i="5" s="1"/>
  <c r="G460" i="1"/>
  <c r="M460" i="5" s="1"/>
  <c r="G461" i="1"/>
  <c r="M461" i="5" s="1"/>
  <c r="G462" i="1"/>
  <c r="M462" i="5" s="1"/>
  <c r="G463" i="1"/>
  <c r="M463" i="5" s="1"/>
  <c r="G464" i="1"/>
  <c r="M464" i="5" s="1"/>
  <c r="G465" i="1"/>
  <c r="M465" i="5" s="1"/>
  <c r="G466" i="1"/>
  <c r="M466" i="5" s="1"/>
  <c r="G467" i="1"/>
  <c r="M467" i="5" s="1"/>
  <c r="G468" i="1"/>
  <c r="M468" i="5" s="1"/>
  <c r="G469" i="1"/>
  <c r="M469" i="5" s="1"/>
  <c r="G470" i="1"/>
  <c r="M470" i="5" s="1"/>
  <c r="G471" i="1"/>
  <c r="M471" i="5" s="1"/>
  <c r="G472" i="1"/>
  <c r="M472" i="5" s="1"/>
  <c r="G473" i="1"/>
  <c r="M473" i="5" s="1"/>
  <c r="G474" i="1"/>
  <c r="M474" i="5" s="1"/>
  <c r="G475" i="1"/>
  <c r="M475" i="5" s="1"/>
  <c r="G476" i="1"/>
  <c r="M476" i="5" s="1"/>
  <c r="G477" i="1"/>
  <c r="M477" i="5" s="1"/>
  <c r="G478" i="1"/>
  <c r="M478" i="5" s="1"/>
  <c r="G479" i="1"/>
  <c r="M479" i="5" s="1"/>
  <c r="G480" i="1"/>
  <c r="M480" i="5" s="1"/>
  <c r="G481" i="1"/>
  <c r="M481" i="5" s="1"/>
  <c r="G482" i="1"/>
  <c r="M482" i="5" s="1"/>
  <c r="G483" i="1"/>
  <c r="M483" i="5" s="1"/>
  <c r="G484" i="1"/>
  <c r="M484" i="5" s="1"/>
  <c r="G485" i="1"/>
  <c r="M485" i="5" s="1"/>
  <c r="G486" i="1"/>
  <c r="M486" i="5" s="1"/>
  <c r="G487" i="1"/>
  <c r="M487" i="5" s="1"/>
  <c r="G488" i="1"/>
  <c r="M489" i="5" s="1"/>
  <c r="G489" i="1"/>
  <c r="M488" i="5" s="1"/>
  <c r="G490" i="1"/>
  <c r="M490" i="5" s="1"/>
  <c r="G491" i="1"/>
  <c r="M491" i="5" s="1"/>
  <c r="G492" i="1"/>
  <c r="M492" i="5" s="1"/>
  <c r="G493" i="1"/>
  <c r="M493" i="5" s="1"/>
  <c r="G494" i="1"/>
  <c r="M494" i="5" s="1"/>
  <c r="G495" i="1"/>
  <c r="M495" i="5" s="1"/>
  <c r="G496" i="1"/>
  <c r="M496" i="5" s="1"/>
  <c r="G497" i="1"/>
  <c r="M497" i="5" s="1"/>
  <c r="G498" i="1"/>
  <c r="M498" i="5" s="1"/>
  <c r="G499" i="1"/>
  <c r="M499" i="5" s="1"/>
  <c r="G500" i="1"/>
  <c r="M500" i="5" s="1"/>
  <c r="G501" i="1"/>
  <c r="M501" i="5" s="1"/>
  <c r="G502" i="1"/>
  <c r="M502" i="5" s="1"/>
  <c r="G503" i="1"/>
  <c r="M503" i="5" s="1"/>
  <c r="G504" i="1"/>
  <c r="M504" i="5" s="1"/>
  <c r="G505" i="1"/>
  <c r="M505" i="5" s="1"/>
  <c r="G506" i="1"/>
  <c r="M506" i="5" s="1"/>
  <c r="G507" i="1"/>
  <c r="M507" i="5" s="1"/>
  <c r="G508" i="1"/>
  <c r="M508" i="5" s="1"/>
  <c r="G509" i="1"/>
  <c r="M509" i="5" s="1"/>
  <c r="G510" i="1"/>
  <c r="M510" i="5" s="1"/>
  <c r="G511" i="1"/>
  <c r="M511" i="5" s="1"/>
  <c r="G512" i="1"/>
  <c r="M512" i="5" s="1"/>
  <c r="G513" i="1"/>
  <c r="M513" i="5" s="1"/>
  <c r="G514" i="1"/>
  <c r="M514" i="5" s="1"/>
  <c r="G515" i="1"/>
  <c r="M515" i="5" s="1"/>
  <c r="G516" i="1"/>
  <c r="M516" i="5" s="1"/>
  <c r="G517" i="1"/>
  <c r="M517" i="5" s="1"/>
  <c r="G518" i="1"/>
  <c r="M518" i="5" s="1"/>
  <c r="G519" i="1"/>
  <c r="M519" i="5" s="1"/>
  <c r="G520" i="1"/>
  <c r="M520" i="5" s="1"/>
  <c r="G521" i="1"/>
  <c r="M521" i="5" s="1"/>
  <c r="G522" i="1"/>
  <c r="M522" i="5" s="1"/>
  <c r="G523" i="1"/>
  <c r="M523" i="5" s="1"/>
  <c r="G524" i="1"/>
  <c r="M524" i="5" s="1"/>
  <c r="G525" i="1"/>
  <c r="M525" i="5" s="1"/>
  <c r="G526" i="1"/>
  <c r="M526" i="5" s="1"/>
  <c r="G527" i="1"/>
  <c r="M527" i="5" s="1"/>
  <c r="G528" i="1"/>
  <c r="M528" i="5" s="1"/>
  <c r="G529" i="1"/>
  <c r="M529" i="5" s="1"/>
  <c r="G530" i="1"/>
  <c r="M530" i="5" s="1"/>
  <c r="G531" i="1"/>
  <c r="M531" i="5" s="1"/>
  <c r="G532" i="1"/>
  <c r="M532" i="5" s="1"/>
  <c r="G533" i="1"/>
  <c r="M533" i="5" s="1"/>
  <c r="G534" i="1"/>
  <c r="M534" i="5" s="1"/>
  <c r="G535" i="1"/>
  <c r="M535" i="5" s="1"/>
  <c r="G536" i="1"/>
  <c r="M536" i="5" s="1"/>
  <c r="G537" i="1"/>
  <c r="M537" i="5" s="1"/>
  <c r="G538" i="1"/>
  <c r="M538" i="5" s="1"/>
  <c r="G539" i="1"/>
  <c r="M539" i="5" s="1"/>
  <c r="G540" i="1"/>
  <c r="M540" i="5" s="1"/>
  <c r="G541" i="1"/>
  <c r="M541" i="5" s="1"/>
  <c r="G542" i="1"/>
  <c r="M542" i="5" s="1"/>
  <c r="G543" i="1"/>
  <c r="M543" i="5" s="1"/>
  <c r="G544" i="1"/>
  <c r="M544" i="5" s="1"/>
  <c r="G545" i="1"/>
  <c r="M545" i="5" s="1"/>
  <c r="G546" i="1"/>
  <c r="M546" i="5" s="1"/>
  <c r="G547" i="1"/>
  <c r="M547" i="5" s="1"/>
  <c r="G548" i="1"/>
  <c r="M548" i="5" s="1"/>
  <c r="G549" i="1"/>
  <c r="M549" i="5" s="1"/>
  <c r="G550" i="1"/>
  <c r="M550" i="5" s="1"/>
  <c r="G551" i="1"/>
  <c r="M551" i="5" s="1"/>
  <c r="G552" i="1"/>
  <c r="M552" i="5" s="1"/>
  <c r="G553" i="1"/>
  <c r="M553" i="5" s="1"/>
  <c r="G554" i="1"/>
  <c r="M554" i="5" s="1"/>
  <c r="G555" i="1"/>
  <c r="M555" i="5" s="1"/>
  <c r="G556" i="1"/>
  <c r="M556" i="5" s="1"/>
  <c r="G557" i="1"/>
  <c r="M557" i="5" s="1"/>
  <c r="G558" i="1"/>
  <c r="M558" i="5" s="1"/>
  <c r="G559" i="1"/>
  <c r="M559" i="5" s="1"/>
  <c r="G560" i="1"/>
  <c r="M560" i="5" s="1"/>
  <c r="G561" i="1"/>
  <c r="M561" i="5" s="1"/>
  <c r="G562" i="1"/>
  <c r="M562" i="5" s="1"/>
  <c r="G563" i="1"/>
  <c r="M563" i="5" s="1"/>
  <c r="G564" i="1"/>
  <c r="M564" i="5" s="1"/>
  <c r="G565" i="1"/>
  <c r="M565" i="5" s="1"/>
  <c r="G566" i="1"/>
  <c r="M566" i="5" s="1"/>
  <c r="G567" i="1"/>
  <c r="M567" i="5" s="1"/>
  <c r="G568" i="1"/>
  <c r="M568" i="5" s="1"/>
  <c r="G569" i="1"/>
  <c r="M569" i="5" s="1"/>
  <c r="G570" i="1"/>
  <c r="M570" i="5" s="1"/>
  <c r="G571" i="1"/>
  <c r="M571" i="5" s="1"/>
  <c r="G572" i="1"/>
  <c r="M572" i="5" s="1"/>
  <c r="G573" i="1"/>
  <c r="M573" i="5" s="1"/>
  <c r="G574" i="1"/>
  <c r="M574" i="5" s="1"/>
  <c r="G575" i="1"/>
  <c r="M575" i="5" s="1"/>
  <c r="G576" i="1"/>
  <c r="M576" i="5" s="1"/>
  <c r="G577" i="1"/>
  <c r="M577" i="5" s="1"/>
  <c r="G578" i="1"/>
  <c r="M578" i="5" s="1"/>
  <c r="G579" i="1"/>
  <c r="M579" i="5" s="1"/>
  <c r="G580" i="1"/>
  <c r="M580" i="5" s="1"/>
  <c r="G581" i="1"/>
  <c r="M581" i="5" s="1"/>
  <c r="G582" i="1"/>
  <c r="M582" i="5" s="1"/>
  <c r="G583" i="1"/>
  <c r="M583" i="5" s="1"/>
  <c r="G584" i="1"/>
  <c r="M584" i="5" s="1"/>
  <c r="G585" i="1"/>
  <c r="M585" i="5" s="1"/>
  <c r="G586" i="1"/>
  <c r="M586" i="5" s="1"/>
  <c r="G587" i="1"/>
  <c r="M587" i="5" s="1"/>
  <c r="G588" i="1"/>
  <c r="M588" i="5" s="1"/>
  <c r="G589" i="1"/>
  <c r="M589" i="5" s="1"/>
  <c r="G590" i="1"/>
  <c r="M590" i="5" s="1"/>
  <c r="G591" i="1"/>
  <c r="M591" i="5" s="1"/>
  <c r="G592" i="1"/>
  <c r="M592" i="5" s="1"/>
  <c r="G593" i="1"/>
  <c r="M593" i="5" s="1"/>
  <c r="G594" i="1"/>
  <c r="M594" i="5" s="1"/>
  <c r="G595" i="1"/>
  <c r="M595" i="5" s="1"/>
  <c r="G596" i="1"/>
  <c r="M596" i="5" s="1"/>
  <c r="G597" i="1"/>
  <c r="M597" i="5" s="1"/>
  <c r="G598" i="1"/>
  <c r="M598" i="5" s="1"/>
  <c r="G599" i="1"/>
  <c r="M599" i="5" s="1"/>
  <c r="G600" i="1"/>
  <c r="M600" i="5" s="1"/>
  <c r="G601" i="1"/>
  <c r="M601" i="5" s="1"/>
  <c r="G602" i="1"/>
  <c r="M602" i="5" s="1"/>
  <c r="G603" i="1"/>
  <c r="M603" i="5" s="1"/>
  <c r="G604" i="1"/>
  <c r="M604" i="5" s="1"/>
  <c r="G605" i="1"/>
  <c r="M605" i="5" s="1"/>
  <c r="G606" i="1"/>
  <c r="M606" i="5" s="1"/>
  <c r="G607" i="1"/>
  <c r="M607" i="5" s="1"/>
  <c r="G608" i="1"/>
  <c r="M608" i="5" s="1"/>
  <c r="G609" i="1"/>
  <c r="M609" i="5" s="1"/>
  <c r="G610" i="1"/>
  <c r="M610" i="5" s="1"/>
  <c r="G611" i="1"/>
  <c r="M611" i="5" s="1"/>
  <c r="G612" i="1"/>
  <c r="M612" i="5" s="1"/>
  <c r="G613" i="1"/>
  <c r="M613" i="5" s="1"/>
  <c r="G614" i="1"/>
  <c r="M614" i="5" s="1"/>
  <c r="G615" i="1"/>
  <c r="M615" i="5" s="1"/>
  <c r="G616" i="1"/>
  <c r="M616" i="5" s="1"/>
  <c r="G617" i="1"/>
  <c r="M617" i="5" s="1"/>
  <c r="G618" i="1"/>
  <c r="M618" i="5" s="1"/>
  <c r="G619" i="1"/>
  <c r="M619" i="5" s="1"/>
  <c r="G620" i="1"/>
  <c r="M620" i="5" s="1"/>
  <c r="G621" i="1"/>
  <c r="M621" i="5" s="1"/>
  <c r="G622" i="1"/>
  <c r="M622" i="5" s="1"/>
  <c r="G623" i="1"/>
  <c r="M623" i="5" s="1"/>
  <c r="G624" i="1"/>
  <c r="M624" i="5" s="1"/>
  <c r="G625" i="1"/>
  <c r="M625" i="5" s="1"/>
  <c r="G626" i="1"/>
  <c r="M626" i="5" s="1"/>
  <c r="G627" i="1"/>
  <c r="M627" i="5" s="1"/>
  <c r="G628" i="1"/>
  <c r="M628" i="5" s="1"/>
  <c r="G629" i="1"/>
  <c r="M629" i="5" s="1"/>
  <c r="G630" i="1"/>
  <c r="M630" i="5" s="1"/>
  <c r="G631" i="1"/>
  <c r="M631" i="5" s="1"/>
  <c r="G632" i="1"/>
  <c r="M632" i="5" s="1"/>
  <c r="G633" i="1"/>
  <c r="M633" i="5" s="1"/>
  <c r="G634" i="1"/>
  <c r="M634" i="5" s="1"/>
  <c r="G635" i="1"/>
  <c r="M635" i="5" s="1"/>
  <c r="G636" i="1"/>
  <c r="M636" i="5" s="1"/>
  <c r="G637" i="1"/>
  <c r="M637" i="5" s="1"/>
  <c r="G638" i="1"/>
  <c r="M638" i="5" s="1"/>
  <c r="G639" i="1"/>
  <c r="M639" i="5" s="1"/>
  <c r="G640" i="1"/>
  <c r="M640" i="5" s="1"/>
  <c r="G641" i="1"/>
  <c r="M641" i="5" s="1"/>
  <c r="G642" i="1"/>
  <c r="M643" i="5" s="1"/>
  <c r="G643" i="1"/>
  <c r="M642" i="5" s="1"/>
  <c r="G644" i="1"/>
  <c r="M644" i="5" s="1"/>
  <c r="G645" i="1"/>
  <c r="M645" i="5" s="1"/>
  <c r="G646" i="1"/>
  <c r="M646" i="5" s="1"/>
  <c r="G647" i="1"/>
  <c r="M647" i="5" s="1"/>
  <c r="G648" i="1"/>
  <c r="M648" i="5" s="1"/>
  <c r="G649" i="1"/>
  <c r="M649" i="5" s="1"/>
  <c r="G650" i="1"/>
  <c r="M650" i="5" s="1"/>
  <c r="G651" i="1"/>
  <c r="M651" i="5" s="1"/>
  <c r="G652" i="1"/>
  <c r="M652" i="5" s="1"/>
  <c r="G653" i="1"/>
  <c r="M653" i="5" s="1"/>
  <c r="G654" i="1"/>
  <c r="M654" i="5" s="1"/>
  <c r="G655" i="1"/>
  <c r="M655" i="5" s="1"/>
  <c r="G656" i="1"/>
  <c r="M656" i="5" s="1"/>
  <c r="G657" i="1"/>
  <c r="M657" i="5" s="1"/>
  <c r="G658" i="1"/>
  <c r="M658" i="5" s="1"/>
  <c r="G659" i="1"/>
  <c r="M659" i="5" s="1"/>
  <c r="G660" i="1"/>
  <c r="M660" i="5" s="1"/>
  <c r="G661" i="1"/>
  <c r="M661" i="5" s="1"/>
  <c r="G662" i="1"/>
  <c r="M662" i="5" s="1"/>
  <c r="G663" i="1"/>
  <c r="M663" i="5" s="1"/>
  <c r="G664" i="1"/>
  <c r="M664" i="5" s="1"/>
  <c r="G665" i="1"/>
  <c r="M665" i="5" s="1"/>
  <c r="G666" i="1"/>
  <c r="M666" i="5" s="1"/>
  <c r="G667" i="1"/>
  <c r="M667" i="5" s="1"/>
  <c r="G668" i="1"/>
  <c r="M668" i="5" s="1"/>
  <c r="G669" i="1"/>
  <c r="M669" i="5" s="1"/>
  <c r="G670" i="1"/>
  <c r="M670" i="5" s="1"/>
  <c r="G671" i="1"/>
  <c r="M671" i="5" s="1"/>
  <c r="G672" i="1"/>
  <c r="M672" i="5" s="1"/>
  <c r="G673" i="1"/>
  <c r="M673" i="5" s="1"/>
  <c r="G674" i="1"/>
  <c r="M674" i="5" s="1"/>
  <c r="G675" i="1"/>
  <c r="M675" i="5" s="1"/>
  <c r="G676" i="1"/>
  <c r="M676" i="5" s="1"/>
  <c r="G677" i="1"/>
  <c r="M677" i="5" s="1"/>
  <c r="G678" i="1"/>
  <c r="M678" i="5" s="1"/>
  <c r="G679" i="1"/>
  <c r="M679" i="5" s="1"/>
  <c r="G680" i="1"/>
  <c r="M680" i="5" s="1"/>
  <c r="G681" i="1"/>
  <c r="M681" i="5" s="1"/>
  <c r="G682" i="1"/>
  <c r="M682" i="5" s="1"/>
  <c r="G683" i="1"/>
  <c r="M683" i="5" s="1"/>
  <c r="G684" i="1"/>
  <c r="M684" i="5" s="1"/>
  <c r="G685" i="1"/>
  <c r="M685" i="5" s="1"/>
  <c r="G686" i="1"/>
  <c r="M686" i="5" s="1"/>
  <c r="G687" i="1"/>
  <c r="M687" i="5" s="1"/>
  <c r="G688" i="1"/>
  <c r="M688" i="5" s="1"/>
  <c r="G689" i="1"/>
  <c r="M689" i="5" s="1"/>
  <c r="G690" i="1"/>
  <c r="M690" i="5" s="1"/>
  <c r="G691" i="1"/>
  <c r="M692" i="5" s="1"/>
  <c r="G692" i="1"/>
  <c r="M691" i="5" s="1"/>
  <c r="G693" i="1"/>
  <c r="M693" i="5" s="1"/>
  <c r="G694" i="1"/>
  <c r="M694" i="5" s="1"/>
  <c r="G695" i="1"/>
  <c r="M695" i="5" s="1"/>
  <c r="G696" i="1"/>
  <c r="M696" i="5" s="1"/>
  <c r="G697" i="1"/>
  <c r="M697" i="5" s="1"/>
  <c r="G698" i="1"/>
  <c r="M698" i="5" s="1"/>
  <c r="G699" i="1"/>
  <c r="M699" i="5" s="1"/>
  <c r="G700" i="1"/>
  <c r="M700" i="5" s="1"/>
  <c r="G701" i="1"/>
  <c r="M702" i="5" s="1"/>
  <c r="G702" i="1"/>
  <c r="M701" i="5" s="1"/>
  <c r="G703" i="1"/>
  <c r="M703" i="5" s="1"/>
  <c r="G704" i="1"/>
  <c r="M704" i="5" s="1"/>
  <c r="G705" i="1"/>
  <c r="M707" i="5" s="1"/>
  <c r="G706" i="1"/>
  <c r="M706" i="5" s="1"/>
  <c r="G707" i="1"/>
  <c r="M705" i="5" s="1"/>
  <c r="G708" i="1"/>
  <c r="M708" i="5" s="1"/>
  <c r="G709" i="1"/>
  <c r="M709" i="5" s="1"/>
  <c r="G710" i="1"/>
  <c r="M710" i="5" s="1"/>
  <c r="G711" i="1"/>
  <c r="M711" i="5" s="1"/>
  <c r="G712" i="1"/>
  <c r="M712" i="5" s="1"/>
  <c r="G713" i="1"/>
  <c r="M713" i="5" s="1"/>
  <c r="G714" i="1"/>
  <c r="M714" i="5" s="1"/>
  <c r="G715" i="1"/>
  <c r="M715" i="5" s="1"/>
  <c r="G716" i="1"/>
  <c r="M716" i="5" s="1"/>
  <c r="G717" i="1"/>
  <c r="M717" i="5" s="1"/>
  <c r="G718" i="1"/>
  <c r="M718" i="5" s="1"/>
  <c r="G719" i="1"/>
  <c r="M719" i="5" s="1"/>
  <c r="G720" i="1"/>
  <c r="M720" i="5" s="1"/>
  <c r="G721" i="1"/>
  <c r="M721" i="5" s="1"/>
  <c r="G722" i="1"/>
  <c r="M722" i="5" s="1"/>
  <c r="G723" i="1"/>
  <c r="M723" i="5" s="1"/>
  <c r="G724" i="1"/>
  <c r="M724" i="5" s="1"/>
  <c r="G725" i="1"/>
  <c r="M725" i="5" s="1"/>
  <c r="G726" i="1"/>
  <c r="M726" i="5" s="1"/>
  <c r="G727" i="1"/>
  <c r="M727" i="5" s="1"/>
  <c r="G728" i="1"/>
  <c r="M728" i="5" s="1"/>
  <c r="G729" i="1"/>
  <c r="M729" i="5" s="1"/>
  <c r="G730" i="1"/>
  <c r="M730" i="5" s="1"/>
  <c r="G731" i="1"/>
  <c r="M732" i="5" s="1"/>
  <c r="G732" i="1"/>
  <c r="M731" i="5" s="1"/>
  <c r="G733" i="1"/>
  <c r="M733" i="5" s="1"/>
  <c r="G734" i="1"/>
  <c r="M734" i="5" s="1"/>
  <c r="G735" i="1"/>
  <c r="M737" i="5" s="1"/>
  <c r="G736" i="1"/>
  <c r="M736" i="5" s="1"/>
  <c r="G737" i="1"/>
  <c r="M735" i="5" s="1"/>
  <c r="G738" i="1"/>
  <c r="M738" i="5" s="1"/>
  <c r="G739" i="1"/>
  <c r="M739" i="5" s="1"/>
  <c r="G740" i="1"/>
  <c r="M740" i="5" s="1"/>
  <c r="G741" i="1"/>
  <c r="M741" i="5" s="1"/>
  <c r="G742" i="1"/>
  <c r="M742" i="5" s="1"/>
  <c r="G743" i="1"/>
  <c r="M745" i="5" s="1"/>
  <c r="G744" i="1"/>
  <c r="M744" i="5" s="1"/>
  <c r="G745" i="1"/>
  <c r="M743" i="5" s="1"/>
  <c r="G746" i="1"/>
  <c r="M746" i="5" s="1"/>
  <c r="G747" i="1"/>
  <c r="M747" i="5" s="1"/>
  <c r="G748" i="1"/>
  <c r="M748" i="5" s="1"/>
  <c r="G749" i="1"/>
  <c r="M749" i="5" s="1"/>
  <c r="G750" i="1"/>
  <c r="M750" i="5" s="1"/>
  <c r="G751" i="1"/>
  <c r="M751" i="5" s="1"/>
  <c r="G752" i="1"/>
  <c r="M752" i="5" s="1"/>
  <c r="G753" i="1"/>
  <c r="M753" i="5" s="1"/>
  <c r="G754" i="1"/>
  <c r="M754" i="5" s="1"/>
  <c r="G755" i="1"/>
  <c r="M755" i="5" s="1"/>
  <c r="G756" i="1"/>
  <c r="M756" i="5" s="1"/>
  <c r="G757" i="1"/>
  <c r="M757" i="5" s="1"/>
  <c r="G758" i="1"/>
  <c r="M758" i="5" s="1"/>
  <c r="G759" i="1"/>
  <c r="M759" i="5" s="1"/>
  <c r="G760" i="1"/>
  <c r="M760" i="5" s="1"/>
  <c r="G761" i="1"/>
  <c r="M761" i="5" s="1"/>
  <c r="G762" i="1"/>
  <c r="M762" i="5" s="1"/>
  <c r="G763" i="1"/>
  <c r="M763" i="5" s="1"/>
  <c r="G764" i="1"/>
  <c r="M764" i="5" s="1"/>
  <c r="G765" i="1"/>
  <c r="M765" i="5" s="1"/>
  <c r="G766" i="1"/>
  <c r="M766" i="5" s="1"/>
  <c r="G767" i="1"/>
  <c r="M767" i="5" s="1"/>
  <c r="G768" i="1"/>
  <c r="M768" i="5" s="1"/>
  <c r="G769" i="1"/>
  <c r="M769" i="5" s="1"/>
  <c r="G770" i="1"/>
  <c r="M770" i="5" s="1"/>
  <c r="G771" i="1"/>
  <c r="M771" i="5" s="1"/>
  <c r="G772" i="1"/>
  <c r="M772" i="5" s="1"/>
  <c r="G773" i="1"/>
  <c r="M775" i="5" s="1"/>
  <c r="G774" i="1"/>
  <c r="M774" i="5" s="1"/>
  <c r="G775" i="1"/>
  <c r="M773" i="5" s="1"/>
  <c r="G776" i="1"/>
  <c r="M776" i="5" s="1"/>
  <c r="G777" i="1"/>
  <c r="M777" i="5" s="1"/>
  <c r="G778" i="1"/>
  <c r="M780" i="5" s="1"/>
  <c r="G779" i="1"/>
  <c r="M778" i="5" s="1"/>
  <c r="G780" i="1"/>
  <c r="M781" i="5" s="1"/>
  <c r="G781" i="1"/>
  <c r="M779" i="5" s="1"/>
  <c r="G782" i="1"/>
  <c r="M782" i="5" s="1"/>
  <c r="G783" i="1"/>
  <c r="M783" i="5" s="1"/>
  <c r="G784" i="1"/>
  <c r="M784" i="5" s="1"/>
  <c r="G785" i="1"/>
  <c r="M787" i="5" s="1"/>
  <c r="G786" i="1"/>
  <c r="M785" i="5" s="1"/>
  <c r="G787" i="1"/>
  <c r="M786" i="5" s="1"/>
  <c r="G788" i="1"/>
  <c r="M788" i="5" s="1"/>
  <c r="G789" i="1"/>
  <c r="M789" i="5" s="1"/>
  <c r="G790" i="1"/>
  <c r="M790" i="5" s="1"/>
  <c r="G791" i="1"/>
  <c r="M791" i="5" s="1"/>
  <c r="G792" i="1"/>
  <c r="M792" i="5" s="1"/>
  <c r="G793" i="1"/>
  <c r="M793" i="5" s="1"/>
  <c r="G794" i="1"/>
  <c r="M794" i="5" s="1"/>
  <c r="G795" i="1"/>
  <c r="M795" i="5" s="1"/>
  <c r="G796" i="1"/>
  <c r="M798" i="5" s="1"/>
  <c r="G797" i="1"/>
  <c r="M797" i="5" s="1"/>
  <c r="G798" i="1"/>
  <c r="M796" i="5" s="1"/>
  <c r="G799" i="1"/>
  <c r="M801" i="5" s="1"/>
  <c r="G800" i="1"/>
  <c r="M800" i="5" s="1"/>
  <c r="G801" i="1"/>
  <c r="M799" i="5" s="1"/>
  <c r="G802" i="1"/>
  <c r="M802" i="5" s="1"/>
  <c r="G803" i="1"/>
  <c r="M809" i="5" s="1"/>
  <c r="G804" i="1"/>
  <c r="M804" i="5" s="1"/>
  <c r="G805" i="1"/>
  <c r="M803" i="5" s="1"/>
  <c r="G806" i="1"/>
  <c r="M806" i="5" s="1"/>
  <c r="G807" i="1"/>
  <c r="M805" i="5" s="1"/>
  <c r="G808" i="1"/>
  <c r="M808" i="5" s="1"/>
  <c r="G809" i="1"/>
  <c r="M807" i="5" s="1"/>
  <c r="G810" i="1"/>
  <c r="M810" i="5" s="1"/>
  <c r="G811" i="1"/>
  <c r="M811" i="5" s="1"/>
  <c r="G812" i="1"/>
  <c r="M812" i="5" s="1"/>
  <c r="G813" i="1"/>
  <c r="M813" i="5" s="1"/>
  <c r="G814" i="1"/>
  <c r="M814" i="5" s="1"/>
  <c r="G815" i="1"/>
  <c r="M816" i="5" s="1"/>
  <c r="G816" i="1"/>
  <c r="M815" i="5" s="1"/>
  <c r="G817" i="1"/>
  <c r="M817" i="5" s="1"/>
  <c r="G818" i="1"/>
  <c r="M818" i="5" s="1"/>
  <c r="G819" i="1"/>
  <c r="M819" i="5" s="1"/>
  <c r="G820" i="1"/>
  <c r="M820" i="5" s="1"/>
  <c r="G821" i="1"/>
  <c r="M822" i="5" s="1"/>
  <c r="G822" i="1"/>
  <c r="M821" i="5" s="1"/>
  <c r="G823" i="1"/>
  <c r="M823" i="5" s="1"/>
  <c r="G824" i="1"/>
  <c r="M826" i="5" s="1"/>
  <c r="G825" i="1"/>
  <c r="M825" i="5" s="1"/>
  <c r="G826" i="1"/>
  <c r="M824" i="5" s="1"/>
  <c r="G827" i="1"/>
  <c r="M827" i="5" s="1"/>
  <c r="G828" i="1"/>
  <c r="M828" i="5" s="1"/>
  <c r="G829" i="1"/>
  <c r="M829" i="5" s="1"/>
  <c r="G830" i="1"/>
  <c r="M830" i="5" s="1"/>
  <c r="G831" i="1"/>
  <c r="M831" i="5" s="1"/>
  <c r="G832" i="1"/>
  <c r="M839" i="5" s="1"/>
  <c r="G833" i="1"/>
  <c r="M838" i="5" s="1"/>
  <c r="G834" i="1"/>
  <c r="M834" i="5" s="1"/>
  <c r="G835" i="1"/>
  <c r="M832" i="5" s="1"/>
  <c r="G836" i="1"/>
  <c r="M836" i="5" s="1"/>
  <c r="G837" i="1"/>
  <c r="M837" i="5" s="1"/>
  <c r="G838" i="1"/>
  <c r="M833" i="5" s="1"/>
  <c r="G839" i="1"/>
  <c r="M835" i="5" s="1"/>
  <c r="G840" i="1"/>
  <c r="M842" i="5" s="1"/>
  <c r="G841" i="1"/>
  <c r="M845" i="5" s="1"/>
  <c r="G842" i="1"/>
  <c r="M840" i="5" s="1"/>
  <c r="G843" i="1"/>
  <c r="M846" i="5" s="1"/>
  <c r="G844" i="1"/>
  <c r="M844" i="5" s="1"/>
  <c r="G845" i="1"/>
  <c r="M843" i="5" s="1"/>
  <c r="G846" i="1"/>
  <c r="M841" i="5" s="1"/>
  <c r="G847" i="1"/>
  <c r="M847" i="5" s="1"/>
  <c r="G848" i="1"/>
  <c r="M848" i="5" s="1"/>
  <c r="G849" i="1"/>
  <c r="M849" i="5" s="1"/>
  <c r="G850" i="1"/>
  <c r="M850" i="5" s="1"/>
  <c r="G851" i="1"/>
  <c r="M851" i="5" s="1"/>
  <c r="G852" i="1"/>
  <c r="M854" i="5" s="1"/>
  <c r="G853" i="1"/>
  <c r="M853" i="5" s="1"/>
  <c r="G854" i="1"/>
  <c r="M852" i="5" s="1"/>
  <c r="G855" i="1"/>
  <c r="M859" i="5" s="1"/>
  <c r="G856" i="1"/>
  <c r="M858" i="5" s="1"/>
  <c r="G857" i="1"/>
  <c r="M855" i="5" s="1"/>
  <c r="G858" i="1"/>
  <c r="M856" i="5" s="1"/>
  <c r="G859" i="1"/>
  <c r="M857" i="5" s="1"/>
  <c r="G860" i="1"/>
  <c r="M862" i="5" s="1"/>
  <c r="G861" i="1"/>
  <c r="M866" i="5" s="1"/>
  <c r="G862" i="1"/>
  <c r="M860" i="5" s="1"/>
  <c r="G863" i="1"/>
  <c r="M863" i="5" s="1"/>
  <c r="G864" i="1"/>
  <c r="M864" i="5" s="1"/>
  <c r="G865" i="1"/>
  <c r="M867" i="5" s="1"/>
  <c r="G866" i="1"/>
  <c r="M865" i="5" s="1"/>
  <c r="G867" i="1"/>
  <c r="M868" i="5" s="1"/>
  <c r="G868" i="1"/>
  <c r="M861" i="5" s="1"/>
  <c r="G869" i="1"/>
  <c r="M871" i="5" s="1"/>
  <c r="G870" i="1"/>
  <c r="M872" i="5" s="1"/>
  <c r="G871" i="1"/>
  <c r="M869" i="5" s="1"/>
  <c r="G872" i="1"/>
  <c r="M870" i="5" s="1"/>
  <c r="G873" i="1"/>
  <c r="M873" i="5" s="1"/>
  <c r="G874" i="1"/>
  <c r="M878" i="5" s="1"/>
  <c r="G875" i="1"/>
  <c r="M875" i="5" s="1"/>
  <c r="G876" i="1"/>
  <c r="M874" i="5" s="1"/>
  <c r="G877" i="1"/>
  <c r="M877" i="5" s="1"/>
  <c r="G878" i="1"/>
  <c r="M882" i="5" s="1"/>
  <c r="G879" i="1"/>
  <c r="M879" i="5" s="1"/>
  <c r="G880" i="1"/>
  <c r="M881" i="5" s="1"/>
  <c r="G881" i="1"/>
  <c r="M880" i="5" s="1"/>
  <c r="G882" i="1"/>
  <c r="M876" i="5" s="1"/>
  <c r="G883" i="1"/>
  <c r="M891" i="5" s="1"/>
  <c r="G884" i="1"/>
  <c r="M887" i="5" s="1"/>
  <c r="G885" i="1"/>
  <c r="M888" i="5" s="1"/>
  <c r="G886" i="1"/>
  <c r="M886" i="5" s="1"/>
  <c r="G887" i="1"/>
  <c r="M884" i="5" s="1"/>
  <c r="G888" i="1"/>
  <c r="M885" i="5" s="1"/>
  <c r="G889" i="1"/>
  <c r="M883" i="5" s="1"/>
  <c r="G890" i="1"/>
  <c r="M890" i="5" s="1"/>
  <c r="G891" i="1"/>
  <c r="M893" i="5" s="1"/>
  <c r="G892" i="1"/>
  <c r="M892" i="5" s="1"/>
  <c r="G893" i="1"/>
  <c r="M889" i="5" s="1"/>
  <c r="G894" i="1"/>
  <c r="M894" i="5" s="1"/>
  <c r="G895" i="1"/>
  <c r="M901" i="5" s="1"/>
  <c r="G896" i="1"/>
  <c r="M896" i="5" s="1"/>
  <c r="G897" i="1"/>
  <c r="M895" i="5" s="1"/>
  <c r="G898" i="1"/>
  <c r="M902" i="5" s="1"/>
  <c r="G899" i="1"/>
  <c r="M897" i="5" s="1"/>
  <c r="G900" i="1"/>
  <c r="M900" i="5" s="1"/>
  <c r="G901" i="1"/>
  <c r="M899" i="5" s="1"/>
  <c r="G902" i="1"/>
  <c r="M898" i="5" s="1"/>
  <c r="G903" i="1"/>
  <c r="M903" i="5" s="1"/>
  <c r="G904" i="1"/>
  <c r="M907" i="5" s="1"/>
  <c r="G905" i="1"/>
  <c r="M908" i="5" s="1"/>
  <c r="G906" i="1"/>
  <c r="M906" i="5" s="1"/>
  <c r="G907" i="1"/>
  <c r="M904" i="5" s="1"/>
  <c r="G908" i="1"/>
  <c r="M905" i="5" s="1"/>
  <c r="G909" i="1"/>
  <c r="M909" i="5" s="1"/>
  <c r="G910" i="1"/>
  <c r="M914" i="5" s="1"/>
  <c r="G911" i="1"/>
  <c r="M913" i="5" s="1"/>
  <c r="G912" i="1"/>
  <c r="M912" i="5" s="1"/>
  <c r="G913" i="1"/>
  <c r="M911" i="5" s="1"/>
  <c r="G914" i="1"/>
  <c r="M910" i="5" s="1"/>
  <c r="G915" i="1"/>
  <c r="M917" i="5" s="1"/>
  <c r="G916" i="1"/>
  <c r="M929" i="5" s="1"/>
  <c r="G917" i="1"/>
  <c r="M915" i="5" s="1"/>
  <c r="G918" i="1"/>
  <c r="M922" i="5" s="1"/>
  <c r="G919" i="1"/>
  <c r="M919" i="5" s="1"/>
  <c r="G920" i="1"/>
  <c r="M918" i="5" s="1"/>
  <c r="G921" i="1"/>
  <c r="M921" i="5" s="1"/>
  <c r="G922" i="1"/>
  <c r="M916" i="5" s="1"/>
  <c r="G923" i="1"/>
  <c r="M923" i="5" s="1"/>
  <c r="G924" i="1"/>
  <c r="M930" i="5" s="1"/>
  <c r="G925" i="1"/>
  <c r="M925" i="5" s="1"/>
  <c r="G926" i="1"/>
  <c r="M932" i="5" s="1"/>
  <c r="G927" i="1"/>
  <c r="M927" i="5" s="1"/>
  <c r="G928" i="1"/>
  <c r="M928" i="5" s="1"/>
  <c r="G929" i="1"/>
  <c r="M931" i="5" s="1"/>
  <c r="G930" i="1"/>
  <c r="M926" i="5" s="1"/>
  <c r="G931" i="1"/>
  <c r="M920" i="5" s="1"/>
  <c r="G932" i="1"/>
  <c r="M924" i="5" s="1"/>
  <c r="G933" i="1"/>
  <c r="M933" i="5" s="1"/>
  <c r="G934" i="1"/>
  <c r="M940" i="5" s="1"/>
  <c r="G935" i="1"/>
  <c r="M935" i="5" s="1"/>
  <c r="G936" i="1"/>
  <c r="M939" i="5" s="1"/>
  <c r="G937" i="1"/>
  <c r="M943" i="5" s="1"/>
  <c r="G938" i="1"/>
  <c r="M938" i="5" s="1"/>
  <c r="G939" i="1"/>
  <c r="M936" i="5" s="1"/>
  <c r="G940" i="1"/>
  <c r="M934" i="5" s="1"/>
  <c r="G941" i="1"/>
  <c r="M941" i="5" s="1"/>
  <c r="G942" i="1"/>
  <c r="M951" i="5" s="1"/>
  <c r="G943" i="1"/>
  <c r="M937" i="5" s="1"/>
  <c r="G944" i="1"/>
  <c r="M947" i="5" s="1"/>
  <c r="G945" i="1"/>
  <c r="M948" i="5" s="1"/>
  <c r="G946" i="1"/>
  <c r="M953" i="5" s="1"/>
  <c r="G947" i="1"/>
  <c r="M944" i="5" s="1"/>
  <c r="G948" i="1"/>
  <c r="M945" i="5" s="1"/>
  <c r="G949" i="1"/>
  <c r="M946" i="5" s="1"/>
  <c r="G950" i="1"/>
  <c r="M950" i="5" s="1"/>
  <c r="G951" i="1"/>
  <c r="M942" i="5" s="1"/>
  <c r="G952" i="1"/>
  <c r="M954" i="5" s="1"/>
  <c r="G953" i="1"/>
  <c r="M957" i="5" s="1"/>
  <c r="G954" i="1"/>
  <c r="M952" i="5" s="1"/>
  <c r="G955" i="1"/>
  <c r="M949" i="5" s="1"/>
  <c r="G956" i="1"/>
  <c r="M962" i="5" s="1"/>
  <c r="G957" i="1"/>
  <c r="M955" i="5" s="1"/>
  <c r="G958" i="1"/>
  <c r="M960" i="5" s="1"/>
  <c r="G959" i="1"/>
  <c r="M959" i="5" s="1"/>
  <c r="G960" i="1"/>
  <c r="M958" i="5" s="1"/>
  <c r="G961" i="1"/>
  <c r="M961" i="5" s="1"/>
  <c r="G962" i="1"/>
  <c r="M956" i="5" s="1"/>
  <c r="G963" i="1"/>
  <c r="M963" i="5" s="1"/>
  <c r="G964" i="1"/>
  <c r="M964" i="5" s="1"/>
  <c r="M957" i="3" l="1"/>
  <c r="E687" i="9"/>
  <c r="K687" i="5"/>
  <c r="M945" i="3"/>
  <c r="E13" i="9"/>
  <c r="K13" i="5"/>
  <c r="M933" i="3"/>
  <c r="E363" i="9"/>
  <c r="K363" i="5"/>
  <c r="M921" i="3"/>
  <c r="E693" i="9"/>
  <c r="L921" i="3"/>
  <c r="K693" i="5"/>
  <c r="M909" i="3"/>
  <c r="E251" i="9"/>
  <c r="K251" i="5"/>
  <c r="M897" i="3"/>
  <c r="E773" i="9"/>
  <c r="K773" i="5"/>
  <c r="M885" i="3"/>
  <c r="E182" i="9"/>
  <c r="K182" i="5"/>
  <c r="M873" i="3"/>
  <c r="E575" i="9"/>
  <c r="K575" i="5"/>
  <c r="M861" i="3"/>
  <c r="E304" i="9"/>
  <c r="K304" i="5"/>
  <c r="M849" i="3"/>
  <c r="E907" i="9"/>
  <c r="K907" i="5"/>
  <c r="M837" i="3"/>
  <c r="E682" i="9"/>
  <c r="K682" i="5"/>
  <c r="M825" i="3"/>
  <c r="E45" i="9"/>
  <c r="K45" i="5"/>
  <c r="M813" i="3"/>
  <c r="E192" i="9"/>
  <c r="K192" i="5"/>
  <c r="M801" i="3"/>
  <c r="E610" i="9"/>
  <c r="K610" i="5"/>
  <c r="M789" i="3"/>
  <c r="E631" i="9"/>
  <c r="K631" i="5"/>
  <c r="M777" i="3"/>
  <c r="E276" i="9"/>
  <c r="K276" i="5"/>
  <c r="M765" i="3"/>
  <c r="E47" i="9"/>
  <c r="K47" i="5"/>
  <c r="M753" i="3"/>
  <c r="E18" i="9"/>
  <c r="K18" i="5"/>
  <c r="M741" i="3"/>
  <c r="E797" i="9"/>
  <c r="K797" i="5"/>
  <c r="M729" i="3"/>
  <c r="E795" i="9"/>
  <c r="K795" i="5"/>
  <c r="M717" i="3"/>
  <c r="E399" i="9"/>
  <c r="K399" i="5"/>
  <c r="M705" i="3"/>
  <c r="E206" i="9"/>
  <c r="K206" i="5"/>
  <c r="M693" i="3"/>
  <c r="E181" i="9"/>
  <c r="K181" i="5"/>
  <c r="M681" i="3"/>
  <c r="E63" i="9"/>
  <c r="K63" i="5"/>
  <c r="M669" i="3"/>
  <c r="E119" i="9"/>
  <c r="K119" i="5"/>
  <c r="M657" i="3"/>
  <c r="E280" i="9"/>
  <c r="K280" i="5"/>
  <c r="M645" i="3"/>
  <c r="E463" i="9"/>
  <c r="K463" i="5"/>
  <c r="M633" i="3"/>
  <c r="E540" i="9"/>
  <c r="K540" i="5"/>
  <c r="M621" i="3"/>
  <c r="E850" i="9"/>
  <c r="M609" i="3"/>
  <c r="E250" i="9"/>
  <c r="K250" i="5"/>
  <c r="M605" i="3"/>
  <c r="E316" i="9"/>
  <c r="K316" i="5"/>
  <c r="M593" i="3"/>
  <c r="E932" i="9"/>
  <c r="K932" i="5"/>
  <c r="M581" i="3"/>
  <c r="E358" i="9"/>
  <c r="K358" i="5"/>
  <c r="M569" i="3"/>
  <c r="E207" i="9"/>
  <c r="K207" i="5"/>
  <c r="M557" i="3"/>
  <c r="E644" i="9"/>
  <c r="K644" i="5"/>
  <c r="M545" i="3"/>
  <c r="E120" i="9"/>
  <c r="K120" i="5"/>
  <c r="M533" i="3"/>
  <c r="E837" i="9"/>
  <c r="K837" i="5"/>
  <c r="M521" i="3"/>
  <c r="E52" i="9"/>
  <c r="K52" i="5"/>
  <c r="M509" i="3"/>
  <c r="E869" i="9"/>
  <c r="K869" i="5"/>
  <c r="M497" i="3"/>
  <c r="E174" i="9"/>
  <c r="K174" i="5"/>
  <c r="M485" i="3"/>
  <c r="E443" i="9"/>
  <c r="K443" i="5"/>
  <c r="M473" i="3"/>
  <c r="E730" i="9"/>
  <c r="K730" i="5"/>
  <c r="M461" i="3"/>
  <c r="E370" i="9"/>
  <c r="K370" i="5"/>
  <c r="M441" i="3"/>
  <c r="E923" i="9"/>
  <c r="K923" i="5"/>
  <c r="M421" i="3"/>
  <c r="E300" i="9"/>
  <c r="K300" i="5"/>
  <c r="M409" i="3"/>
  <c r="E38" i="9"/>
  <c r="K38" i="5"/>
  <c r="M397" i="3"/>
  <c r="E243" i="9"/>
  <c r="K243" i="5"/>
  <c r="M385" i="3"/>
  <c r="E366" i="9"/>
  <c r="K366" i="5"/>
  <c r="M373" i="3"/>
  <c r="E388" i="9"/>
  <c r="K388" i="5"/>
  <c r="M361" i="3"/>
  <c r="E262" i="9"/>
  <c r="K262" i="5"/>
  <c r="M357" i="3"/>
  <c r="E322" i="9"/>
  <c r="K322" i="5"/>
  <c r="M345" i="3"/>
  <c r="E819" i="9"/>
  <c r="K819" i="5"/>
  <c r="M333" i="3"/>
  <c r="E335" i="9"/>
  <c r="K335" i="5"/>
  <c r="M321" i="3"/>
  <c r="E348" i="9"/>
  <c r="K348" i="5"/>
  <c r="M309" i="3"/>
  <c r="E459" i="9"/>
  <c r="K459" i="5"/>
  <c r="M297" i="3"/>
  <c r="E435" i="9"/>
  <c r="K435" i="5"/>
  <c r="E374" i="9"/>
  <c r="K374" i="5"/>
  <c r="E228" i="9"/>
  <c r="K228" i="5"/>
  <c r="L261" i="3"/>
  <c r="E817" i="9"/>
  <c r="K817" i="5"/>
  <c r="M249" i="3"/>
  <c r="E303" i="9"/>
  <c r="K303" i="5"/>
  <c r="E556" i="9"/>
  <c r="K556" i="5"/>
  <c r="E776" i="9"/>
  <c r="K776" i="5"/>
  <c r="E175" i="9"/>
  <c r="K175" i="5"/>
  <c r="E629" i="9"/>
  <c r="K629" i="5"/>
  <c r="L197" i="3"/>
  <c r="E491" i="9"/>
  <c r="K491" i="5"/>
  <c r="M185" i="3"/>
  <c r="E914" i="9"/>
  <c r="E765" i="9"/>
  <c r="K765" i="5"/>
  <c r="E213" i="9"/>
  <c r="K213" i="5"/>
  <c r="L149" i="3"/>
  <c r="E628" i="9"/>
  <c r="K628" i="5"/>
  <c r="M137" i="3"/>
  <c r="E851" i="9"/>
  <c r="K851" i="5"/>
  <c r="E454" i="9"/>
  <c r="K454" i="5"/>
  <c r="E226" i="9"/>
  <c r="K226" i="5"/>
  <c r="L101" i="3"/>
  <c r="E526" i="9"/>
  <c r="K526" i="5"/>
  <c r="E887" i="9"/>
  <c r="K887" i="5"/>
  <c r="M89" i="3"/>
  <c r="E671" i="9"/>
  <c r="K671" i="5"/>
  <c r="E714" i="9"/>
  <c r="K714" i="5"/>
  <c r="L69" i="3"/>
  <c r="E108" i="9"/>
  <c r="K108" i="5"/>
  <c r="E56" i="9"/>
  <c r="K56" i="5"/>
  <c r="L53" i="3"/>
  <c r="E718" i="9"/>
  <c r="K718" i="5"/>
  <c r="E915" i="9"/>
  <c r="K915" i="5"/>
  <c r="L37" i="3"/>
  <c r="E103" i="9"/>
  <c r="K103" i="5"/>
  <c r="E336" i="9"/>
  <c r="K336" i="5"/>
  <c r="E314" i="9"/>
  <c r="K314" i="5"/>
  <c r="M25" i="3"/>
  <c r="E828" i="9"/>
  <c r="K828" i="5"/>
  <c r="L21" i="3"/>
  <c r="E349" i="9"/>
  <c r="K349" i="5"/>
  <c r="E11" i="9"/>
  <c r="K11" i="5"/>
  <c r="M9" i="3"/>
  <c r="E657" i="9"/>
  <c r="K657" i="5"/>
  <c r="L5" i="3"/>
  <c r="E448" i="9"/>
  <c r="K448" i="5"/>
  <c r="M964" i="3"/>
  <c r="E881" i="9"/>
  <c r="K881" i="5"/>
  <c r="L952" i="3"/>
  <c r="E627" i="9"/>
  <c r="K627" i="5"/>
  <c r="M940" i="3"/>
  <c r="E305" i="9"/>
  <c r="K305" i="5"/>
  <c r="L936" i="3"/>
  <c r="E176" i="9"/>
  <c r="K176" i="5"/>
  <c r="M932" i="3"/>
  <c r="E874" i="9"/>
  <c r="M928" i="3"/>
  <c r="E340" i="9"/>
  <c r="K340" i="5"/>
  <c r="M924" i="3"/>
  <c r="E58" i="9"/>
  <c r="K58" i="5"/>
  <c r="M920" i="3"/>
  <c r="E162" i="9"/>
  <c r="K162" i="5"/>
  <c r="L916" i="3"/>
  <c r="E767" i="9"/>
  <c r="K767" i="5"/>
  <c r="M912" i="3"/>
  <c r="E271" i="9"/>
  <c r="K271" i="5"/>
  <c r="M908" i="3"/>
  <c r="E334" i="9"/>
  <c r="K334" i="5"/>
  <c r="M896" i="3"/>
  <c r="E114" i="9"/>
  <c r="K114" i="5"/>
  <c r="M892" i="3"/>
  <c r="E539" i="9"/>
  <c r="K539" i="5"/>
  <c r="L888" i="3"/>
  <c r="E477" i="9"/>
  <c r="K477" i="5"/>
  <c r="M884" i="3"/>
  <c r="E125" i="9"/>
  <c r="K125" i="5"/>
  <c r="M880" i="3"/>
  <c r="E762" i="9"/>
  <c r="M876" i="3"/>
  <c r="E733" i="9"/>
  <c r="K733" i="5"/>
  <c r="L872" i="3"/>
  <c r="E674" i="9"/>
  <c r="K674" i="5"/>
  <c r="M868" i="3"/>
  <c r="E602" i="9"/>
  <c r="K602" i="5"/>
  <c r="M864" i="3"/>
  <c r="E553" i="9"/>
  <c r="K553" i="5"/>
  <c r="M860" i="3"/>
  <c r="E15" i="9"/>
  <c r="K15" i="5"/>
  <c r="L856" i="3"/>
  <c r="E69" i="9"/>
  <c r="K69" i="5"/>
  <c r="M852" i="3"/>
  <c r="E28" i="9"/>
  <c r="K28" i="5"/>
  <c r="M848" i="3"/>
  <c r="E199" i="9"/>
  <c r="K199" i="5"/>
  <c r="M844" i="3"/>
  <c r="E231" i="9"/>
  <c r="K231" i="5"/>
  <c r="L840" i="3"/>
  <c r="E127" i="9"/>
  <c r="K127" i="5"/>
  <c r="M836" i="3"/>
  <c r="E673" i="9"/>
  <c r="K673" i="5"/>
  <c r="M832" i="3"/>
  <c r="E625" i="9"/>
  <c r="K625" i="5"/>
  <c r="M828" i="3"/>
  <c r="E202" i="9"/>
  <c r="K202" i="5"/>
  <c r="L824" i="3"/>
  <c r="E601" i="9"/>
  <c r="K601" i="5"/>
  <c r="M820" i="3"/>
  <c r="E744" i="9"/>
  <c r="K744" i="5"/>
  <c r="M816" i="3"/>
  <c r="E138" i="9"/>
  <c r="K138" i="5"/>
  <c r="M812" i="3"/>
  <c r="E752" i="9"/>
  <c r="K752" i="5"/>
  <c r="L808" i="3"/>
  <c r="E882" i="9"/>
  <c r="M804" i="3"/>
  <c r="E441" i="9"/>
  <c r="K441" i="5"/>
  <c r="M800" i="3"/>
  <c r="E395" i="9"/>
  <c r="K395" i="5"/>
  <c r="M796" i="3"/>
  <c r="E21" i="9"/>
  <c r="K21" i="5"/>
  <c r="L792" i="3"/>
  <c r="E715" i="9"/>
  <c r="K715" i="5"/>
  <c r="M788" i="3"/>
  <c r="E343" i="9"/>
  <c r="K343" i="5"/>
  <c r="M784" i="3"/>
  <c r="E864" i="9"/>
  <c r="K864" i="5"/>
  <c r="M780" i="3"/>
  <c r="E408" i="9"/>
  <c r="K408" i="5"/>
  <c r="L776" i="3"/>
  <c r="E469" i="9"/>
  <c r="K469" i="5"/>
  <c r="M772" i="3"/>
  <c r="E824" i="9"/>
  <c r="K824" i="5"/>
  <c r="M768" i="3"/>
  <c r="E133" i="9"/>
  <c r="K133" i="5"/>
  <c r="M764" i="3"/>
  <c r="E392" i="9"/>
  <c r="K392" i="5"/>
  <c r="M760" i="3"/>
  <c r="E261" i="9"/>
  <c r="K261" i="5"/>
  <c r="M756" i="3"/>
  <c r="E311" i="9"/>
  <c r="K311" i="5"/>
  <c r="M752" i="3"/>
  <c r="E806" i="9"/>
  <c r="M748" i="3"/>
  <c r="E678" i="9"/>
  <c r="K678" i="5"/>
  <c r="L744" i="3"/>
  <c r="E675" i="9"/>
  <c r="K675" i="5"/>
  <c r="M740" i="3"/>
  <c r="E171" i="9"/>
  <c r="K171" i="5"/>
  <c r="M736" i="3"/>
  <c r="E663" i="9"/>
  <c r="K663" i="5"/>
  <c r="M732" i="3"/>
  <c r="E222" i="9"/>
  <c r="K222" i="5"/>
  <c r="L728" i="3"/>
  <c r="E654" i="9"/>
  <c r="K654" i="5"/>
  <c r="M724" i="3"/>
  <c r="E545" i="9"/>
  <c r="K545" i="5"/>
  <c r="M720" i="3"/>
  <c r="E344" i="9"/>
  <c r="K344" i="5"/>
  <c r="M716" i="3"/>
  <c r="E264" i="9"/>
  <c r="K264" i="5"/>
  <c r="M712" i="3"/>
  <c r="E956" i="9"/>
  <c r="K956" i="5"/>
  <c r="M708" i="3"/>
  <c r="E557" i="9"/>
  <c r="K557" i="5"/>
  <c r="M704" i="3"/>
  <c r="E584" i="9"/>
  <c r="K584" i="5"/>
  <c r="M700" i="3"/>
  <c r="E690" i="9"/>
  <c r="K690" i="5"/>
  <c r="L696" i="3"/>
  <c r="E187" i="9"/>
  <c r="K187" i="5"/>
  <c r="M692" i="3"/>
  <c r="E656" i="9"/>
  <c r="K656" i="5"/>
  <c r="M688" i="3"/>
  <c r="E263" i="9"/>
  <c r="K263" i="5"/>
  <c r="M684" i="3"/>
  <c r="E371" i="9"/>
  <c r="K371" i="5"/>
  <c r="L680" i="3"/>
  <c r="E431" i="9"/>
  <c r="K431" i="5"/>
  <c r="M676" i="3"/>
  <c r="E954" i="9"/>
  <c r="M672" i="3"/>
  <c r="E281" i="9"/>
  <c r="K281" i="5"/>
  <c r="M668" i="3"/>
  <c r="E401" i="9"/>
  <c r="K401" i="5"/>
  <c r="M664" i="3"/>
  <c r="E831" i="9"/>
  <c r="K831" i="5"/>
  <c r="L660" i="3"/>
  <c r="E265" i="9"/>
  <c r="K265" i="5"/>
  <c r="M656" i="3"/>
  <c r="E116" i="9"/>
  <c r="K116" i="5"/>
  <c r="M652" i="3"/>
  <c r="E664" i="9"/>
  <c r="K664" i="5"/>
  <c r="L648" i="3"/>
  <c r="E785" i="9"/>
  <c r="K785" i="5"/>
  <c r="M644" i="3"/>
  <c r="E724" i="9"/>
  <c r="K724" i="5"/>
  <c r="M640" i="3"/>
  <c r="E741" i="9"/>
  <c r="K741" i="5"/>
  <c r="M636" i="3"/>
  <c r="E505" i="9"/>
  <c r="K505" i="5"/>
  <c r="L632" i="3"/>
  <c r="E160" i="9"/>
  <c r="K160" i="5"/>
  <c r="M628" i="3"/>
  <c r="E10" i="9"/>
  <c r="K10" i="5"/>
  <c r="M624" i="3"/>
  <c r="E19" i="9"/>
  <c r="K19" i="5"/>
  <c r="M620" i="3"/>
  <c r="E712" i="9"/>
  <c r="K712" i="5"/>
  <c r="L616" i="3"/>
  <c r="E769" i="9"/>
  <c r="K769" i="5"/>
  <c r="M612" i="3"/>
  <c r="E786" i="9"/>
  <c r="M608" i="3"/>
  <c r="E488" i="9"/>
  <c r="K488" i="5"/>
  <c r="M604" i="3"/>
  <c r="E525" i="9"/>
  <c r="K525" i="5"/>
  <c r="L600" i="3"/>
  <c r="E523" i="9"/>
  <c r="K523" i="5"/>
  <c r="M596" i="3"/>
  <c r="E34" i="9"/>
  <c r="K34" i="5"/>
  <c r="M592" i="3"/>
  <c r="E618" i="9"/>
  <c r="K618" i="5"/>
  <c r="M588" i="3"/>
  <c r="E489" i="9"/>
  <c r="K489" i="5"/>
  <c r="L584" i="3"/>
  <c r="E22" i="9"/>
  <c r="K22" i="5"/>
  <c r="M580" i="3"/>
  <c r="E568" i="9"/>
  <c r="K568" i="5"/>
  <c r="M576" i="3"/>
  <c r="E587" i="9"/>
  <c r="K587" i="5"/>
  <c r="M572" i="3"/>
  <c r="E468" i="9"/>
  <c r="K468" i="5"/>
  <c r="L568" i="3"/>
  <c r="E321" i="9"/>
  <c r="K321" i="5"/>
  <c r="M564" i="3"/>
  <c r="E941" i="9"/>
  <c r="M560" i="3"/>
  <c r="E749" i="9"/>
  <c r="K749" i="5"/>
  <c r="M556" i="3"/>
  <c r="E513" i="9"/>
  <c r="K513" i="5"/>
  <c r="L552" i="3"/>
  <c r="E691" i="9"/>
  <c r="K691" i="5"/>
  <c r="M548" i="3"/>
  <c r="E438" i="9"/>
  <c r="K438" i="5"/>
  <c r="M544" i="3"/>
  <c r="E131" i="9"/>
  <c r="K131" i="5"/>
  <c r="M540" i="3"/>
  <c r="E141" i="9"/>
  <c r="K141" i="5"/>
  <c r="L536" i="3"/>
  <c r="E787" i="9"/>
  <c r="K787" i="5"/>
  <c r="M532" i="3"/>
  <c r="E258" i="9"/>
  <c r="K258" i="5"/>
  <c r="M528" i="3"/>
  <c r="E50" i="9"/>
  <c r="K50" i="5"/>
  <c r="M524" i="3"/>
  <c r="E347" i="9"/>
  <c r="K347" i="5"/>
  <c r="L520" i="3"/>
  <c r="E109" i="9"/>
  <c r="K109" i="5"/>
  <c r="M516" i="3"/>
  <c r="E938" i="9"/>
  <c r="M512" i="3"/>
  <c r="E896" i="9"/>
  <c r="K896" i="5"/>
  <c r="M508" i="3"/>
  <c r="E763" i="9"/>
  <c r="K763" i="5"/>
  <c r="M504" i="3"/>
  <c r="E704" i="9"/>
  <c r="K704" i="5"/>
  <c r="M500" i="3"/>
  <c r="E590" i="9"/>
  <c r="K590" i="5"/>
  <c r="M496" i="3"/>
  <c r="E554" i="9"/>
  <c r="K554" i="5"/>
  <c r="M492" i="3"/>
  <c r="E743" i="9"/>
  <c r="K743" i="5"/>
  <c r="L488" i="3"/>
  <c r="E23" i="9"/>
  <c r="K23" i="5"/>
  <c r="M484" i="3"/>
  <c r="E356" i="9"/>
  <c r="K356" i="5"/>
  <c r="M480" i="3"/>
  <c r="E161" i="9"/>
  <c r="K161" i="5"/>
  <c r="M476" i="3"/>
  <c r="E436" i="9"/>
  <c r="K436" i="5"/>
  <c r="L472" i="3"/>
  <c r="E770" i="9"/>
  <c r="M468" i="3"/>
  <c r="E774" i="9"/>
  <c r="M464" i="3"/>
  <c r="E337" i="9"/>
  <c r="K337" i="5"/>
  <c r="M460" i="3"/>
  <c r="E338" i="9"/>
  <c r="K338" i="5"/>
  <c r="M456" i="3"/>
  <c r="E867" i="9"/>
  <c r="K867" i="5"/>
  <c r="M452" i="3"/>
  <c r="E886" i="9"/>
  <c r="M448" i="3"/>
  <c r="E552" i="9"/>
  <c r="K552" i="5"/>
  <c r="M444" i="3"/>
  <c r="E937" i="9"/>
  <c r="L440" i="3"/>
  <c r="E151" i="9"/>
  <c r="K151" i="5"/>
  <c r="M436" i="3"/>
  <c r="E445" i="9"/>
  <c r="K445" i="5"/>
  <c r="M432" i="3"/>
  <c r="E612" i="9"/>
  <c r="K612" i="5"/>
  <c r="M428" i="3"/>
  <c r="E633" i="9"/>
  <c r="K633" i="5"/>
  <c r="L424" i="3"/>
  <c r="E49" i="9"/>
  <c r="K49" i="5"/>
  <c r="M420" i="3"/>
  <c r="E599" i="9"/>
  <c r="K599" i="5"/>
  <c r="M416" i="3"/>
  <c r="E719" i="9"/>
  <c r="K719" i="5"/>
  <c r="M412" i="3"/>
  <c r="E416" i="9"/>
  <c r="K416" i="5"/>
  <c r="M408" i="3"/>
  <c r="E17" i="9"/>
  <c r="K17" i="5"/>
  <c r="L404" i="3"/>
  <c r="E809" i="9"/>
  <c r="K809" i="5"/>
  <c r="M400" i="3"/>
  <c r="E522" i="9"/>
  <c r="K522" i="5"/>
  <c r="M396" i="3"/>
  <c r="E515" i="9"/>
  <c r="K515" i="5"/>
  <c r="L392" i="3"/>
  <c r="E652" i="9"/>
  <c r="K652" i="5"/>
  <c r="M388" i="3"/>
  <c r="E537" i="9"/>
  <c r="K537" i="5"/>
  <c r="M384" i="3"/>
  <c r="E694" i="9"/>
  <c r="K694" i="5"/>
  <c r="M380" i="3"/>
  <c r="E825" i="9"/>
  <c r="K825" i="5"/>
  <c r="L376" i="3"/>
  <c r="E156" i="9"/>
  <c r="K156" i="5"/>
  <c r="M372" i="3"/>
  <c r="E595" i="9"/>
  <c r="K595" i="5"/>
  <c r="M368" i="3"/>
  <c r="E142" i="9"/>
  <c r="K142" i="5"/>
  <c r="M364" i="3"/>
  <c r="E440" i="9"/>
  <c r="K440" i="5"/>
  <c r="L360" i="3"/>
  <c r="E286" i="9"/>
  <c r="K286" i="5"/>
  <c r="M356" i="3"/>
  <c r="E934" i="9"/>
  <c r="M352" i="3"/>
  <c r="E473" i="9"/>
  <c r="K473" i="5"/>
  <c r="M348" i="3"/>
  <c r="E465" i="9"/>
  <c r="K465" i="5"/>
  <c r="L344" i="3"/>
  <c r="E481" i="9"/>
  <c r="K481" i="5"/>
  <c r="M340" i="3"/>
  <c r="E420" i="9"/>
  <c r="K420" i="5"/>
  <c r="M336" i="3"/>
  <c r="E811" i="9"/>
  <c r="K811" i="5"/>
  <c r="M332" i="3"/>
  <c r="E482" i="9"/>
  <c r="K482" i="5"/>
  <c r="L328" i="3"/>
  <c r="E74" i="9"/>
  <c r="K74" i="5"/>
  <c r="M324" i="3"/>
  <c r="E33" i="9"/>
  <c r="K33" i="5"/>
  <c r="M320" i="3"/>
  <c r="E530" i="9"/>
  <c r="K530" i="5"/>
  <c r="M316" i="3"/>
  <c r="E53" i="9"/>
  <c r="K53" i="5"/>
  <c r="L312" i="3"/>
  <c r="E221" i="9"/>
  <c r="K221" i="5"/>
  <c r="M308" i="3"/>
  <c r="E90" i="9"/>
  <c r="K90" i="5"/>
  <c r="M304" i="3"/>
  <c r="E953" i="9"/>
  <c r="M300" i="3"/>
  <c r="E808" i="9"/>
  <c r="K808" i="5"/>
  <c r="L296" i="3"/>
  <c r="E25" i="9"/>
  <c r="K25" i="5"/>
  <c r="M292" i="3"/>
  <c r="E4" i="9"/>
  <c r="K4" i="5"/>
  <c r="M288" i="3"/>
  <c r="E330" i="9"/>
  <c r="K330" i="5"/>
  <c r="M284" i="3"/>
  <c r="E535" i="9"/>
  <c r="K535" i="5"/>
  <c r="L280" i="3"/>
  <c r="E122" i="9"/>
  <c r="K122" i="5"/>
  <c r="L276" i="3"/>
  <c r="E404" i="9"/>
  <c r="K404" i="5"/>
  <c r="M272" i="3"/>
  <c r="E959" i="9"/>
  <c r="K959" i="5"/>
  <c r="M268" i="3"/>
  <c r="E897" i="9"/>
  <c r="K897" i="5"/>
  <c r="L264" i="3"/>
  <c r="E237" i="9"/>
  <c r="K237" i="5"/>
  <c r="L260" i="3"/>
  <c r="E283" i="9"/>
  <c r="K283" i="5"/>
  <c r="M256" i="3"/>
  <c r="E5" i="9"/>
  <c r="K5" i="5"/>
  <c r="M252" i="3"/>
  <c r="E201" i="9"/>
  <c r="K201" i="5"/>
  <c r="M248" i="3"/>
  <c r="E110" i="9"/>
  <c r="K110" i="5"/>
  <c r="L244" i="3"/>
  <c r="E517" i="9"/>
  <c r="K517" i="5"/>
  <c r="M240" i="3"/>
  <c r="E961" i="9"/>
  <c r="M236" i="3"/>
  <c r="E421" i="9"/>
  <c r="K421" i="5"/>
  <c r="L232" i="3"/>
  <c r="E800" i="9"/>
  <c r="K800" i="5"/>
  <c r="L228" i="3"/>
  <c r="E406" i="9"/>
  <c r="K406" i="5"/>
  <c r="M220" i="3"/>
  <c r="E429" i="9"/>
  <c r="K429" i="5"/>
  <c r="L216" i="3"/>
  <c r="E177" i="9"/>
  <c r="K177" i="5"/>
  <c r="L212" i="3"/>
  <c r="E895" i="9"/>
  <c r="K895" i="5"/>
  <c r="E139" i="9"/>
  <c r="K139" i="5"/>
  <c r="M204" i="3"/>
  <c r="E72" i="9"/>
  <c r="K72" i="5"/>
  <c r="M200" i="3"/>
  <c r="E829" i="9"/>
  <c r="K829" i="5"/>
  <c r="L196" i="3"/>
  <c r="E567" i="9"/>
  <c r="K567" i="5"/>
  <c r="E396" i="9"/>
  <c r="K396" i="5"/>
  <c r="M188" i="3"/>
  <c r="E858" i="9"/>
  <c r="L184" i="3"/>
  <c r="E278" i="9"/>
  <c r="K278" i="5"/>
  <c r="L180" i="3"/>
  <c r="E391" i="9"/>
  <c r="K391" i="5"/>
  <c r="E873" i="9"/>
  <c r="K873" i="5"/>
  <c r="M172" i="3"/>
  <c r="E219" i="9"/>
  <c r="K219" i="5"/>
  <c r="L168" i="3"/>
  <c r="E688" i="9"/>
  <c r="K688" i="5"/>
  <c r="L164" i="3"/>
  <c r="E282" i="9"/>
  <c r="K282" i="5"/>
  <c r="E917" i="9"/>
  <c r="K917" i="5"/>
  <c r="M156" i="3"/>
  <c r="E585" i="9"/>
  <c r="K585" i="5"/>
  <c r="M152" i="3"/>
  <c r="E619" i="9"/>
  <c r="K619" i="5"/>
  <c r="L148" i="3"/>
  <c r="E115" i="9"/>
  <c r="K115" i="5"/>
  <c r="M148" i="3"/>
  <c r="E235" i="9"/>
  <c r="K235" i="5"/>
  <c r="M140" i="3"/>
  <c r="E54" i="9"/>
  <c r="K54" i="5"/>
  <c r="L136" i="3"/>
  <c r="E812" i="9"/>
  <c r="K812" i="5"/>
  <c r="L132" i="3"/>
  <c r="E214" i="9"/>
  <c r="K214" i="5"/>
  <c r="E269" i="9"/>
  <c r="K269" i="5"/>
  <c r="M124" i="3"/>
  <c r="E853" i="9"/>
  <c r="K853" i="5"/>
  <c r="L120" i="3"/>
  <c r="E662" i="9"/>
  <c r="K662" i="5"/>
  <c r="L116" i="3"/>
  <c r="E194" i="9"/>
  <c r="K194" i="5"/>
  <c r="E460" i="9"/>
  <c r="K460" i="5"/>
  <c r="M108" i="3"/>
  <c r="E291" i="9"/>
  <c r="K291" i="5"/>
  <c r="M104" i="3"/>
  <c r="E512" i="9"/>
  <c r="K512" i="5"/>
  <c r="L100" i="3"/>
  <c r="E323" i="9"/>
  <c r="K323" i="5"/>
  <c r="E68" i="9"/>
  <c r="K68" i="5"/>
  <c r="M92" i="3"/>
  <c r="E877" i="9"/>
  <c r="K877" i="5"/>
  <c r="L88" i="3"/>
  <c r="E695" i="9"/>
  <c r="K695" i="5"/>
  <c r="L84" i="3"/>
  <c r="E884" i="9"/>
  <c r="K884" i="5"/>
  <c r="E711" i="9"/>
  <c r="K711" i="5"/>
  <c r="M76" i="3"/>
  <c r="E659" i="9"/>
  <c r="K659" i="5"/>
  <c r="L72" i="3"/>
  <c r="E152" i="9"/>
  <c r="K152" i="5"/>
  <c r="L68" i="3"/>
  <c r="E254" i="9"/>
  <c r="K254" i="5"/>
  <c r="E88" i="9"/>
  <c r="K88" i="5"/>
  <c r="M60" i="3"/>
  <c r="E801" i="9"/>
  <c r="K801" i="5"/>
  <c r="L56" i="3"/>
  <c r="E698" i="9"/>
  <c r="K698" i="5"/>
  <c r="L52" i="3"/>
  <c r="E218" i="9"/>
  <c r="K218" i="5"/>
  <c r="E721" i="9"/>
  <c r="K721" i="5"/>
  <c r="M44" i="3"/>
  <c r="E641" i="9"/>
  <c r="K641" i="5"/>
  <c r="L40" i="3"/>
  <c r="E534" i="9"/>
  <c r="K534" i="5"/>
  <c r="L36" i="3"/>
  <c r="E333" i="9"/>
  <c r="K333" i="5"/>
  <c r="E51" i="9"/>
  <c r="K51" i="5"/>
  <c r="M28" i="3"/>
  <c r="E157" i="9"/>
  <c r="K157" i="5"/>
  <c r="L24" i="3"/>
  <c r="E844" i="9"/>
  <c r="K844" i="5"/>
  <c r="L20" i="3"/>
  <c r="E562" i="9"/>
  <c r="M20" i="3"/>
  <c r="K562" i="5"/>
  <c r="E414" i="9"/>
  <c r="K414" i="5"/>
  <c r="M12" i="3"/>
  <c r="E780" i="9"/>
  <c r="K780" i="5"/>
  <c r="L8" i="3"/>
  <c r="E183" i="9"/>
  <c r="K183" i="5"/>
  <c r="E144" i="9"/>
  <c r="K144" i="5"/>
  <c r="K941" i="5"/>
  <c r="K874" i="5"/>
  <c r="K858" i="5"/>
  <c r="K762" i="5"/>
  <c r="M961" i="3"/>
  <c r="E355" i="9"/>
  <c r="K355" i="5"/>
  <c r="M949" i="3"/>
  <c r="E904" i="9"/>
  <c r="K904" i="5"/>
  <c r="M937" i="3"/>
  <c r="E99" i="9"/>
  <c r="K99" i="5"/>
  <c r="M925" i="3"/>
  <c r="E76" i="9"/>
  <c r="K76" i="5"/>
  <c r="M913" i="3"/>
  <c r="E397" i="9"/>
  <c r="K397" i="5"/>
  <c r="M901" i="3"/>
  <c r="E731" i="9"/>
  <c r="K731" i="5"/>
  <c r="M889" i="3"/>
  <c r="E409" i="9"/>
  <c r="K409" i="5"/>
  <c r="M877" i="3"/>
  <c r="E677" i="9"/>
  <c r="K677" i="5"/>
  <c r="M865" i="3"/>
  <c r="E377" i="9"/>
  <c r="K377" i="5"/>
  <c r="M853" i="3"/>
  <c r="E742" i="9"/>
  <c r="K742" i="5"/>
  <c r="M841" i="3"/>
  <c r="E398" i="9"/>
  <c r="K398" i="5"/>
  <c r="M829" i="3"/>
  <c r="E476" i="9"/>
  <c r="K476" i="5"/>
  <c r="M817" i="3"/>
  <c r="E394" i="9"/>
  <c r="K394" i="5"/>
  <c r="M805" i="3"/>
  <c r="E359" i="9"/>
  <c r="K359" i="5"/>
  <c r="M797" i="3"/>
  <c r="E65" i="9"/>
  <c r="K65" i="5"/>
  <c r="M785" i="3"/>
  <c r="E909" i="9"/>
  <c r="K909" i="5"/>
  <c r="M773" i="3"/>
  <c r="E834" i="9"/>
  <c r="M761" i="3"/>
  <c r="E723" i="9"/>
  <c r="K723" i="5"/>
  <c r="M749" i="3"/>
  <c r="E913" i="9"/>
  <c r="K913" i="5"/>
  <c r="M737" i="3"/>
  <c r="E826" i="9"/>
  <c r="M725" i="3"/>
  <c r="E570" i="9"/>
  <c r="K570" i="5"/>
  <c r="M713" i="3"/>
  <c r="E906" i="9"/>
  <c r="M701" i="3"/>
  <c r="E466" i="9"/>
  <c r="K466" i="5"/>
  <c r="M689" i="3"/>
  <c r="E279" i="9"/>
  <c r="K279" i="5"/>
  <c r="M673" i="3"/>
  <c r="E898" i="9"/>
  <c r="M661" i="3"/>
  <c r="E588" i="9"/>
  <c r="K588" i="5"/>
  <c r="M649" i="3"/>
  <c r="E751" i="9"/>
  <c r="K751" i="5"/>
  <c r="M637" i="3"/>
  <c r="E894" i="9"/>
  <c r="M629" i="3"/>
  <c r="E449" i="9"/>
  <c r="K449" i="5"/>
  <c r="M617" i="3"/>
  <c r="E140" i="9"/>
  <c r="K140" i="5"/>
  <c r="M601" i="3"/>
  <c r="E166" i="9"/>
  <c r="K166" i="5"/>
  <c r="M589" i="3"/>
  <c r="E827" i="9"/>
  <c r="K827" i="5"/>
  <c r="M577" i="3"/>
  <c r="E298" i="9"/>
  <c r="K298" i="5"/>
  <c r="M565" i="3"/>
  <c r="E920" i="9"/>
  <c r="K920" i="5"/>
  <c r="M553" i="3"/>
  <c r="E839" i="9"/>
  <c r="K839" i="5"/>
  <c r="M541" i="3"/>
  <c r="E935" i="9"/>
  <c r="K935" i="5"/>
  <c r="M525" i="3"/>
  <c r="E100" i="9"/>
  <c r="K100" i="5"/>
  <c r="M513" i="3"/>
  <c r="E871" i="9"/>
  <c r="K871" i="5"/>
  <c r="M501" i="3"/>
  <c r="E277" i="9"/>
  <c r="K277" i="5"/>
  <c r="M489" i="3"/>
  <c r="E697" i="9"/>
  <c r="K697" i="5"/>
  <c r="M477" i="3"/>
  <c r="E410" i="9"/>
  <c r="K410" i="5"/>
  <c r="M465" i="3"/>
  <c r="E889" i="9"/>
  <c r="K889" i="5"/>
  <c r="M453" i="3"/>
  <c r="E249" i="9"/>
  <c r="K249" i="5"/>
  <c r="M449" i="3"/>
  <c r="E417" i="9"/>
  <c r="K417" i="5"/>
  <c r="M437" i="3"/>
  <c r="E591" i="9"/>
  <c r="K591" i="5"/>
  <c r="M429" i="3"/>
  <c r="E387" i="9"/>
  <c r="K387" i="5"/>
  <c r="M413" i="3"/>
  <c r="E582" i="9"/>
  <c r="K582" i="5"/>
  <c r="M405" i="3"/>
  <c r="E418" i="9"/>
  <c r="K418" i="5"/>
  <c r="M389" i="3"/>
  <c r="E863" i="9"/>
  <c r="K863" i="5"/>
  <c r="M381" i="3"/>
  <c r="E927" i="9"/>
  <c r="K927" i="5"/>
  <c r="M369" i="3"/>
  <c r="E784" i="9"/>
  <c r="K784" i="5"/>
  <c r="M349" i="3"/>
  <c r="E365" i="9"/>
  <c r="K365" i="5"/>
  <c r="M341" i="3"/>
  <c r="E577" i="9"/>
  <c r="K577" i="5"/>
  <c r="M329" i="3"/>
  <c r="E462" i="9"/>
  <c r="K462" i="5"/>
  <c r="M317" i="3"/>
  <c r="E910" i="9"/>
  <c r="M305" i="3"/>
  <c r="E957" i="9"/>
  <c r="M293" i="3"/>
  <c r="E598" i="9"/>
  <c r="K598" i="5"/>
  <c r="L277" i="3"/>
  <c r="E326" i="9"/>
  <c r="K326" i="5"/>
  <c r="M265" i="3"/>
  <c r="E432" i="9"/>
  <c r="K432" i="5"/>
  <c r="E196" i="9"/>
  <c r="K196" i="5"/>
  <c r="E849" i="9"/>
  <c r="K849" i="5"/>
  <c r="L229" i="3"/>
  <c r="E728" i="9"/>
  <c r="K728" i="5"/>
  <c r="L213" i="3"/>
  <c r="E716" i="9"/>
  <c r="K716" i="5"/>
  <c r="M201" i="3"/>
  <c r="E547" i="9"/>
  <c r="K547" i="5"/>
  <c r="E428" i="9"/>
  <c r="K428" i="5"/>
  <c r="L181" i="3"/>
  <c r="E487" i="9"/>
  <c r="K487" i="5"/>
  <c r="M169" i="3"/>
  <c r="E244" i="9"/>
  <c r="K244" i="5"/>
  <c r="E948" i="9"/>
  <c r="K948" i="5"/>
  <c r="E480" i="9"/>
  <c r="K480" i="5"/>
  <c r="L133" i="3"/>
  <c r="E945" i="9"/>
  <c r="M121" i="3"/>
  <c r="E574" i="9"/>
  <c r="K574" i="5"/>
  <c r="E295" i="9"/>
  <c r="K295" i="5"/>
  <c r="E528" i="9"/>
  <c r="K528" i="5"/>
  <c r="L85" i="3"/>
  <c r="E70" i="9"/>
  <c r="K70" i="5"/>
  <c r="E606" i="9"/>
  <c r="K606" i="5"/>
  <c r="E77" i="9"/>
  <c r="K77" i="5"/>
  <c r="M57" i="3"/>
  <c r="E155" i="9"/>
  <c r="K155" i="5"/>
  <c r="E419" i="9"/>
  <c r="K419" i="5"/>
  <c r="M41" i="3"/>
  <c r="E475" i="9"/>
  <c r="K475" i="5"/>
  <c r="E781" i="9"/>
  <c r="K781" i="5"/>
  <c r="K910" i="5"/>
  <c r="M960" i="3"/>
  <c r="E484" i="9"/>
  <c r="K484" i="5"/>
  <c r="M948" i="3"/>
  <c r="E583" i="9"/>
  <c r="K583" i="5"/>
  <c r="M900" i="3"/>
  <c r="E736" i="9"/>
  <c r="K736" i="5"/>
  <c r="M963" i="3"/>
  <c r="E876" i="9"/>
  <c r="K876" i="5"/>
  <c r="M959" i="3"/>
  <c r="E685" i="9"/>
  <c r="K685" i="5"/>
  <c r="M955" i="3"/>
  <c r="E94" i="9"/>
  <c r="K94" i="5"/>
  <c r="M951" i="3"/>
  <c r="E792" i="9"/>
  <c r="K792" i="5"/>
  <c r="M947" i="3"/>
  <c r="E686" i="9"/>
  <c r="K686" i="5"/>
  <c r="M943" i="3"/>
  <c r="E549" i="9"/>
  <c r="K549" i="5"/>
  <c r="M939" i="3"/>
  <c r="E273" i="9"/>
  <c r="K273" i="5"/>
  <c r="M935" i="3"/>
  <c r="E379" i="9"/>
  <c r="K379" i="5"/>
  <c r="M931" i="3"/>
  <c r="E796" i="9"/>
  <c r="K796" i="5"/>
  <c r="M927" i="3"/>
  <c r="E453" i="9"/>
  <c r="K453" i="5"/>
  <c r="M923" i="3"/>
  <c r="E830" i="9"/>
  <c r="M919" i="3"/>
  <c r="E293" i="9"/>
  <c r="K293" i="5"/>
  <c r="M915" i="3"/>
  <c r="E80" i="9"/>
  <c r="K80" i="5"/>
  <c r="M911" i="3"/>
  <c r="E351" i="9"/>
  <c r="K351" i="5"/>
  <c r="M907" i="3"/>
  <c r="E104" i="9"/>
  <c r="K104" i="5"/>
  <c r="M903" i="3"/>
  <c r="E615" i="9"/>
  <c r="K615" i="5"/>
  <c r="M899" i="3"/>
  <c r="E700" i="9"/>
  <c r="K700" i="5"/>
  <c r="M895" i="3"/>
  <c r="E593" i="9"/>
  <c r="K593" i="5"/>
  <c r="M891" i="3"/>
  <c r="E511" i="9"/>
  <c r="K511" i="5"/>
  <c r="M887" i="3"/>
  <c r="E378" i="9"/>
  <c r="K378" i="5"/>
  <c r="M883" i="3"/>
  <c r="E878" i="9"/>
  <c r="M879" i="3"/>
  <c r="E458" i="9"/>
  <c r="K458" i="5"/>
  <c r="M875" i="3"/>
  <c r="E833" i="9"/>
  <c r="K833" i="5"/>
  <c r="M871" i="3"/>
  <c r="E230" i="9"/>
  <c r="K230" i="5"/>
  <c r="M867" i="3"/>
  <c r="E405" i="9"/>
  <c r="K405" i="5"/>
  <c r="M863" i="3"/>
  <c r="E309" i="9"/>
  <c r="K309" i="5"/>
  <c r="M859" i="3"/>
  <c r="E643" i="9"/>
  <c r="K643" i="5"/>
  <c r="M855" i="3"/>
  <c r="E660" i="9"/>
  <c r="K660" i="5"/>
  <c r="M851" i="3"/>
  <c r="E227" i="9"/>
  <c r="K227" i="5"/>
  <c r="M847" i="3"/>
  <c r="E381" i="9"/>
  <c r="K381" i="5"/>
  <c r="M843" i="3"/>
  <c r="E8" i="9"/>
  <c r="K8" i="5"/>
  <c r="M839" i="3"/>
  <c r="E272" i="9"/>
  <c r="K272" i="5"/>
  <c r="M835" i="3"/>
  <c r="E759" i="9"/>
  <c r="K759" i="5"/>
  <c r="M831" i="3"/>
  <c r="E533" i="9"/>
  <c r="K533" i="5"/>
  <c r="M827" i="3"/>
  <c r="E9" i="9"/>
  <c r="K9" i="5"/>
  <c r="M823" i="3"/>
  <c r="E360" i="9"/>
  <c r="K360" i="5"/>
  <c r="M819" i="3"/>
  <c r="E798" i="9"/>
  <c r="M815" i="3"/>
  <c r="E434" i="9"/>
  <c r="K434" i="5"/>
  <c r="M811" i="3"/>
  <c r="E885" i="9"/>
  <c r="K885" i="5"/>
  <c r="M807" i="3"/>
  <c r="E668" i="9"/>
  <c r="K668" i="5"/>
  <c r="M803" i="3"/>
  <c r="E726" i="9"/>
  <c r="K726" i="5"/>
  <c r="M799" i="3"/>
  <c r="E215" i="9"/>
  <c r="K215" i="5"/>
  <c r="M795" i="3"/>
  <c r="E911" i="9"/>
  <c r="K911" i="5"/>
  <c r="M791" i="3"/>
  <c r="E255" i="9"/>
  <c r="K255" i="5"/>
  <c r="M787" i="3"/>
  <c r="E170" i="9"/>
  <c r="K170" i="5"/>
  <c r="M783" i="3"/>
  <c r="E507" i="9"/>
  <c r="K507" i="5"/>
  <c r="M779" i="3"/>
  <c r="E313" i="9"/>
  <c r="K313" i="5"/>
  <c r="M775" i="3"/>
  <c r="E164" i="9"/>
  <c r="K164" i="5"/>
  <c r="M771" i="3"/>
  <c r="E430" i="9"/>
  <c r="K430" i="5"/>
  <c r="M767" i="3"/>
  <c r="E123" i="9"/>
  <c r="K123" i="5"/>
  <c r="M763" i="3"/>
  <c r="E737" i="9"/>
  <c r="K737" i="5"/>
  <c r="M759" i="3"/>
  <c r="E532" i="9"/>
  <c r="K532" i="5"/>
  <c r="M755" i="3"/>
  <c r="E84" i="9"/>
  <c r="K84" i="5"/>
  <c r="M751" i="3"/>
  <c r="E791" i="9"/>
  <c r="K791" i="5"/>
  <c r="M747" i="3"/>
  <c r="E903" i="9"/>
  <c r="K903" i="5"/>
  <c r="M743" i="3"/>
  <c r="E149" i="9"/>
  <c r="K149" i="5"/>
  <c r="M739" i="3"/>
  <c r="E543" i="9"/>
  <c r="K543" i="5"/>
  <c r="M735" i="3"/>
  <c r="E605" i="9"/>
  <c r="K605" i="5"/>
  <c r="M731" i="3"/>
  <c r="E870" i="9"/>
  <c r="M727" i="3"/>
  <c r="E681" i="9"/>
  <c r="K681" i="5"/>
  <c r="M723" i="3"/>
  <c r="E735" i="9"/>
  <c r="K735" i="5"/>
  <c r="M719" i="3"/>
  <c r="E252" i="9"/>
  <c r="K252" i="5"/>
  <c r="M715" i="3"/>
  <c r="E960" i="9"/>
  <c r="K960" i="5"/>
  <c r="M711" i="3"/>
  <c r="E962" i="9"/>
  <c r="M707" i="3"/>
  <c r="E382" i="9"/>
  <c r="K382" i="5"/>
  <c r="M703" i="3"/>
  <c r="E204" i="9"/>
  <c r="K204" i="5"/>
  <c r="M699" i="3"/>
  <c r="E107" i="9"/>
  <c r="K107" i="5"/>
  <c r="M695" i="3"/>
  <c r="E325" i="9"/>
  <c r="K325" i="5"/>
  <c r="M691" i="3"/>
  <c r="E777" i="9"/>
  <c r="K777" i="5"/>
  <c r="M687" i="3"/>
  <c r="E757" i="9"/>
  <c r="K757" i="5"/>
  <c r="M683" i="3"/>
  <c r="E145" i="9"/>
  <c r="K145" i="5"/>
  <c r="M679" i="3"/>
  <c r="E274" i="9"/>
  <c r="K274" i="5"/>
  <c r="M675" i="3"/>
  <c r="E958" i="9"/>
  <c r="M671" i="3"/>
  <c r="E713" i="9"/>
  <c r="K713" i="5"/>
  <c r="M667" i="3"/>
  <c r="E493" i="9"/>
  <c r="K493" i="5"/>
  <c r="M663" i="3"/>
  <c r="E471" i="9"/>
  <c r="K471" i="5"/>
  <c r="M659" i="3"/>
  <c r="E233" i="9"/>
  <c r="K233" i="5"/>
  <c r="M655" i="3"/>
  <c r="E137" i="9"/>
  <c r="K137" i="5"/>
  <c r="M651" i="3"/>
  <c r="E594" i="9"/>
  <c r="K594" i="5"/>
  <c r="M647" i="3"/>
  <c r="E165" i="9"/>
  <c r="K165" i="5"/>
  <c r="M643" i="3"/>
  <c r="E60" i="9"/>
  <c r="K60" i="5"/>
  <c r="M639" i="3"/>
  <c r="E339" i="9"/>
  <c r="K339" i="5"/>
  <c r="M635" i="3"/>
  <c r="E630" i="9"/>
  <c r="K630" i="5"/>
  <c r="M631" i="3"/>
  <c r="E501" i="9"/>
  <c r="K501" i="5"/>
  <c r="M627" i="3"/>
  <c r="E27" i="9"/>
  <c r="K27" i="5"/>
  <c r="M623" i="3"/>
  <c r="E835" i="9"/>
  <c r="K835" i="5"/>
  <c r="M619" i="3"/>
  <c r="E647" i="9"/>
  <c r="K647" i="5"/>
  <c r="M615" i="3"/>
  <c r="E287" i="9"/>
  <c r="K287" i="5"/>
  <c r="M611" i="3"/>
  <c r="E81" i="9"/>
  <c r="K81" i="5"/>
  <c r="M607" i="3"/>
  <c r="E810" i="9"/>
  <c r="M603" i="3"/>
  <c r="E514" i="9"/>
  <c r="K514" i="5"/>
  <c r="M599" i="3"/>
  <c r="E384" i="9"/>
  <c r="K384" i="5"/>
  <c r="M595" i="3"/>
  <c r="E14" i="9"/>
  <c r="K14" i="5"/>
  <c r="M591" i="3"/>
  <c r="E173" i="9"/>
  <c r="K173" i="5"/>
  <c r="M587" i="3"/>
  <c r="E722" i="9"/>
  <c r="K722" i="5"/>
  <c r="M583" i="3"/>
  <c r="E37" i="9"/>
  <c r="K37" i="5"/>
  <c r="M579" i="3"/>
  <c r="E683" i="9"/>
  <c r="K683" i="5"/>
  <c r="M575" i="3"/>
  <c r="E613" i="9"/>
  <c r="K613" i="5"/>
  <c r="M571" i="3"/>
  <c r="E367" i="9"/>
  <c r="K367" i="5"/>
  <c r="M567" i="3"/>
  <c r="E29" i="9"/>
  <c r="K29" i="5"/>
  <c r="M563" i="3"/>
  <c r="E892" i="9"/>
  <c r="K892" i="5"/>
  <c r="M559" i="3"/>
  <c r="E692" i="9"/>
  <c r="K692" i="5"/>
  <c r="M555" i="3"/>
  <c r="E789" i="9"/>
  <c r="K789" i="5"/>
  <c r="M551" i="3"/>
  <c r="E847" i="9"/>
  <c r="K847" i="5"/>
  <c r="M547" i="3"/>
  <c r="E118" i="9"/>
  <c r="K118" i="5"/>
  <c r="M543" i="3"/>
  <c r="E46" i="9"/>
  <c r="K46" i="5"/>
  <c r="M539" i="3"/>
  <c r="E555" i="9"/>
  <c r="K555" i="5"/>
  <c r="M535" i="3"/>
  <c r="E372" i="9"/>
  <c r="K372" i="5"/>
  <c r="M531" i="3"/>
  <c r="E267" i="9"/>
  <c r="K267" i="5"/>
  <c r="M527" i="3"/>
  <c r="E318" i="9"/>
  <c r="K318" i="5"/>
  <c r="M523" i="3"/>
  <c r="E31" i="9"/>
  <c r="K31" i="5"/>
  <c r="M519" i="3"/>
  <c r="E191" i="9"/>
  <c r="K191" i="5"/>
  <c r="M515" i="3"/>
  <c r="E929" i="9"/>
  <c r="M511" i="3"/>
  <c r="E928" i="9"/>
  <c r="K928" i="5"/>
  <c r="M507" i="3"/>
  <c r="E944" i="9"/>
  <c r="K944" i="5"/>
  <c r="M503" i="3"/>
  <c r="E42" i="9"/>
  <c r="K42" i="5"/>
  <c r="M499" i="3"/>
  <c r="E95" i="9"/>
  <c r="K95" i="5"/>
  <c r="M495" i="3"/>
  <c r="E676" i="9"/>
  <c r="K676" i="5"/>
  <c r="M491" i="3"/>
  <c r="E679" i="9"/>
  <c r="K679" i="5"/>
  <c r="M487" i="3"/>
  <c r="E112" i="9"/>
  <c r="K112" i="5"/>
  <c r="M483" i="3"/>
  <c r="E2" i="9"/>
  <c r="E4" i="10" s="1"/>
  <c r="M479" i="3"/>
  <c r="E208" i="9"/>
  <c r="K208" i="5"/>
  <c r="M475" i="3"/>
  <c r="E891" i="9"/>
  <c r="K891" i="5"/>
  <c r="M471" i="3"/>
  <c r="E373" i="9"/>
  <c r="K373" i="5"/>
  <c r="M467" i="3"/>
  <c r="E220" i="9"/>
  <c r="K220" i="5"/>
  <c r="M463" i="3"/>
  <c r="E702" i="9"/>
  <c r="K702" i="5"/>
  <c r="M459" i="3"/>
  <c r="E67" i="9"/>
  <c r="K67" i="5"/>
  <c r="M455" i="3"/>
  <c r="E622" i="9"/>
  <c r="K622" i="5"/>
  <c r="M451" i="3"/>
  <c r="E163" i="9"/>
  <c r="K163" i="5"/>
  <c r="M447" i="3"/>
  <c r="E135" i="9"/>
  <c r="K135" i="5"/>
  <c r="M443" i="3"/>
  <c r="E805" i="9"/>
  <c r="K805" i="5"/>
  <c r="M439" i="3"/>
  <c r="E134" i="9"/>
  <c r="K134" i="5"/>
  <c r="M435" i="3"/>
  <c r="E538" i="9"/>
  <c r="K538" i="5"/>
  <c r="M431" i="3"/>
  <c r="E620" i="9"/>
  <c r="K620" i="5"/>
  <c r="M427" i="3"/>
  <c r="E865" i="9"/>
  <c r="K865" i="5"/>
  <c r="M423" i="3"/>
  <c r="E86" i="9"/>
  <c r="K86" i="5"/>
  <c r="M419" i="3"/>
  <c r="E756" i="9"/>
  <c r="K756" i="5"/>
  <c r="M415" i="3"/>
  <c r="E707" i="9"/>
  <c r="K707" i="5"/>
  <c r="M411" i="3"/>
  <c r="E59" i="9"/>
  <c r="K59" i="5"/>
  <c r="M407" i="3"/>
  <c r="E861" i="9"/>
  <c r="K861" i="5"/>
  <c r="M403" i="3"/>
  <c r="E79" i="9"/>
  <c r="K79" i="5"/>
  <c r="M399" i="3"/>
  <c r="E485" i="9"/>
  <c r="K485" i="5"/>
  <c r="M395" i="3"/>
  <c r="E753" i="9"/>
  <c r="K753" i="5"/>
  <c r="M391" i="3"/>
  <c r="E353" i="9"/>
  <c r="K353" i="5"/>
  <c r="M387" i="3"/>
  <c r="E450" i="9"/>
  <c r="K450" i="5"/>
  <c r="M383" i="3"/>
  <c r="E306" i="9"/>
  <c r="K306" i="5"/>
  <c r="M379" i="3"/>
  <c r="E925" i="9"/>
  <c r="K925" i="5"/>
  <c r="M375" i="3"/>
  <c r="E803" i="9"/>
  <c r="K803" i="5"/>
  <c r="M371" i="3"/>
  <c r="E822" i="9"/>
  <c r="M367" i="3"/>
  <c r="E494" i="9"/>
  <c r="K494" i="5"/>
  <c r="M363" i="3"/>
  <c r="E232" i="9"/>
  <c r="K232" i="5"/>
  <c r="M359" i="3"/>
  <c r="E136" i="9"/>
  <c r="K136" i="5"/>
  <c r="M355" i="3"/>
  <c r="E168" i="9"/>
  <c r="K168" i="5"/>
  <c r="M351" i="3"/>
  <c r="E893" i="9"/>
  <c r="K893" i="5"/>
  <c r="M347" i="3"/>
  <c r="E883" i="9"/>
  <c r="K883" i="5"/>
  <c r="M343" i="3"/>
  <c r="E508" i="9"/>
  <c r="K508" i="5"/>
  <c r="M339" i="3"/>
  <c r="E307" i="9"/>
  <c r="K307" i="5"/>
  <c r="M335" i="3"/>
  <c r="E158" i="9"/>
  <c r="K158" i="5"/>
  <c r="M331" i="3"/>
  <c r="E362" i="9"/>
  <c r="K362" i="5"/>
  <c r="M327" i="3"/>
  <c r="E96" i="9"/>
  <c r="K96" i="5"/>
  <c r="M323" i="3"/>
  <c r="E946" i="9"/>
  <c r="M319" i="3"/>
  <c r="E329" i="9"/>
  <c r="K329" i="5"/>
  <c r="M315" i="3"/>
  <c r="E709" i="9"/>
  <c r="K709" i="5"/>
  <c r="M311" i="3"/>
  <c r="E83" i="9"/>
  <c r="K83" i="5"/>
  <c r="M307" i="3"/>
  <c r="E240" i="9"/>
  <c r="K240" i="5"/>
  <c r="M303" i="3"/>
  <c r="E843" i="9"/>
  <c r="K843" i="5"/>
  <c r="M299" i="3"/>
  <c r="E841" i="9"/>
  <c r="K841" i="5"/>
  <c r="M295" i="3"/>
  <c r="E651" i="9"/>
  <c r="K651" i="5"/>
  <c r="E26" i="9"/>
  <c r="K26" i="5"/>
  <c r="E740" i="9"/>
  <c r="K740" i="5"/>
  <c r="E154" i="9"/>
  <c r="K154" i="5"/>
  <c r="E190" i="9"/>
  <c r="K190" i="5"/>
  <c r="E502" i="9"/>
  <c r="K502" i="5"/>
  <c r="E908" i="9"/>
  <c r="K908" i="5"/>
  <c r="E609" i="9"/>
  <c r="K609" i="5"/>
  <c r="E380" i="9"/>
  <c r="K380" i="5"/>
  <c r="E345" i="9"/>
  <c r="K345" i="5"/>
  <c r="E444" i="9"/>
  <c r="K444" i="5"/>
  <c r="E424" i="9"/>
  <c r="K424" i="5"/>
  <c r="E425" i="9"/>
  <c r="K425" i="5"/>
  <c r="E92" i="9"/>
  <c r="K92" i="5"/>
  <c r="E823" i="9"/>
  <c r="K823" i="5"/>
  <c r="E617" i="9"/>
  <c r="K617" i="5"/>
  <c r="M68" i="3"/>
  <c r="K962" i="5"/>
  <c r="K954" i="5"/>
  <c r="K946" i="5"/>
  <c r="K938" i="5"/>
  <c r="K886" i="5"/>
  <c r="K870" i="5"/>
  <c r="K822" i="5"/>
  <c r="K806" i="5"/>
  <c r="K774" i="5"/>
  <c r="K758" i="5"/>
  <c r="M2" i="3"/>
  <c r="E106" i="9"/>
  <c r="K106" i="5"/>
  <c r="M953" i="3"/>
  <c r="E642" i="9"/>
  <c r="K642" i="5"/>
  <c r="M941" i="3"/>
  <c r="E636" i="9"/>
  <c r="K636" i="5"/>
  <c r="M929" i="3"/>
  <c r="E217" i="9"/>
  <c r="K217" i="5"/>
  <c r="M917" i="3"/>
  <c r="E242" i="9"/>
  <c r="K242" i="5"/>
  <c r="M905" i="3"/>
  <c r="E597" i="9"/>
  <c r="K597" i="5"/>
  <c r="M893" i="3"/>
  <c r="E571" i="9"/>
  <c r="K571" i="5"/>
  <c r="M881" i="3"/>
  <c r="E727" i="9"/>
  <c r="K727" i="5"/>
  <c r="M869" i="3"/>
  <c r="E672" i="9"/>
  <c r="K672" i="5"/>
  <c r="M857" i="3"/>
  <c r="E296" i="9"/>
  <c r="K296" i="5"/>
  <c r="M845" i="3"/>
  <c r="E332" i="9"/>
  <c r="K332" i="5"/>
  <c r="M833" i="3"/>
  <c r="E703" i="9"/>
  <c r="K703" i="5"/>
  <c r="M821" i="3"/>
  <c r="E939" i="9"/>
  <c r="K939" i="5"/>
  <c r="M809" i="3"/>
  <c r="E750" i="9"/>
  <c r="K750" i="5"/>
  <c r="M793" i="3"/>
  <c r="E902" i="9"/>
  <c r="M781" i="3"/>
  <c r="E245" i="9"/>
  <c r="K245" i="5"/>
  <c r="M769" i="3"/>
  <c r="E302" i="9"/>
  <c r="K302" i="5"/>
  <c r="M757" i="3"/>
  <c r="E390" i="9"/>
  <c r="K390" i="5"/>
  <c r="M745" i="3"/>
  <c r="E658" i="9"/>
  <c r="K658" i="5"/>
  <c r="M733" i="3"/>
  <c r="E783" i="9"/>
  <c r="K783" i="5"/>
  <c r="M721" i="3"/>
  <c r="E506" i="9"/>
  <c r="K506" i="5"/>
  <c r="M709" i="3"/>
  <c r="E62" i="9"/>
  <c r="K62" i="5"/>
  <c r="M697" i="3"/>
  <c r="E284" i="9"/>
  <c r="K284" i="5"/>
  <c r="M685" i="3"/>
  <c r="E433" i="9"/>
  <c r="K433" i="5"/>
  <c r="M677" i="3"/>
  <c r="E964" i="9"/>
  <c r="K964" i="5"/>
  <c r="M665" i="3"/>
  <c r="E422" i="9"/>
  <c r="K422" i="5"/>
  <c r="M653" i="3"/>
  <c r="E623" i="9"/>
  <c r="K623" i="5"/>
  <c r="M641" i="3"/>
  <c r="E551" i="9"/>
  <c r="K551" i="5"/>
  <c r="M625" i="3"/>
  <c r="E87" i="9"/>
  <c r="K87" i="5"/>
  <c r="M613" i="3"/>
  <c r="E931" i="9"/>
  <c r="K931" i="5"/>
  <c r="M597" i="3"/>
  <c r="E185" i="9"/>
  <c r="K185" i="5"/>
  <c r="M585" i="3"/>
  <c r="E308" i="9"/>
  <c r="K308" i="5"/>
  <c r="M573" i="3"/>
  <c r="E635" i="9"/>
  <c r="K635" i="5"/>
  <c r="M561" i="3"/>
  <c r="E766" i="9"/>
  <c r="M549" i="3"/>
  <c r="E223" i="9"/>
  <c r="K223" i="5"/>
  <c r="M537" i="3"/>
  <c r="E832" i="9"/>
  <c r="K832" i="5"/>
  <c r="M529" i="3"/>
  <c r="E178" i="9"/>
  <c r="K178" i="5"/>
  <c r="M517" i="3"/>
  <c r="E950" i="9"/>
  <c r="M505" i="3"/>
  <c r="E423" i="9"/>
  <c r="K423" i="5"/>
  <c r="M493" i="3"/>
  <c r="E442" i="9"/>
  <c r="K442" i="5"/>
  <c r="M481" i="3"/>
  <c r="E73" i="9"/>
  <c r="K73" i="5"/>
  <c r="M469" i="3"/>
  <c r="E205" i="9"/>
  <c r="K205" i="5"/>
  <c r="M457" i="3"/>
  <c r="E483" i="9"/>
  <c r="K483" i="5"/>
  <c r="M445" i="3"/>
  <c r="E179" i="9"/>
  <c r="K179" i="5"/>
  <c r="M433" i="3"/>
  <c r="E292" i="9"/>
  <c r="K292" i="5"/>
  <c r="M425" i="3"/>
  <c r="E3" i="9"/>
  <c r="K3" i="5"/>
  <c r="M417" i="3"/>
  <c r="E701" i="9"/>
  <c r="K701" i="5"/>
  <c r="M401" i="3"/>
  <c r="E24" i="9"/>
  <c r="K24" i="5"/>
  <c r="M393" i="3"/>
  <c r="E868" i="9"/>
  <c r="K868" i="5"/>
  <c r="M377" i="3"/>
  <c r="E544" i="9"/>
  <c r="K544" i="5"/>
  <c r="M365" i="3"/>
  <c r="E565" i="9"/>
  <c r="K565" i="5"/>
  <c r="M353" i="3"/>
  <c r="E7" i="9"/>
  <c r="K7" i="5"/>
  <c r="M337" i="3"/>
  <c r="E197" i="9"/>
  <c r="K197" i="5"/>
  <c r="M325" i="3"/>
  <c r="E35" i="9"/>
  <c r="K35" i="5"/>
  <c r="M313" i="3"/>
  <c r="E159" i="9"/>
  <c r="K159" i="5"/>
  <c r="M301" i="3"/>
  <c r="E738" i="9"/>
  <c r="K738" i="5"/>
  <c r="E632" i="9"/>
  <c r="K632" i="5"/>
  <c r="M281" i="3"/>
  <c r="E61" i="9"/>
  <c r="K61" i="5"/>
  <c r="E955" i="9"/>
  <c r="K955" i="5"/>
  <c r="E224" i="9"/>
  <c r="K224" i="5"/>
  <c r="L245" i="3"/>
  <c r="E132" i="9"/>
  <c r="K132" i="5"/>
  <c r="M233" i="3"/>
  <c r="E790" i="9"/>
  <c r="M217" i="3"/>
  <c r="E111" i="9"/>
  <c r="K111" i="5"/>
  <c r="E82" i="9"/>
  <c r="K82" i="5"/>
  <c r="E97" i="9"/>
  <c r="K97" i="5"/>
  <c r="E680" i="9"/>
  <c r="K680" i="5"/>
  <c r="L165" i="3"/>
  <c r="E542" i="9"/>
  <c r="K542" i="5"/>
  <c r="M153" i="3"/>
  <c r="E550" i="9"/>
  <c r="K550" i="5"/>
  <c r="E393" i="9"/>
  <c r="K393" i="5"/>
  <c r="E804" i="9"/>
  <c r="K804" i="5"/>
  <c r="L117" i="3"/>
  <c r="E559" i="9"/>
  <c r="K559" i="5"/>
  <c r="M105" i="3"/>
  <c r="E400" i="9"/>
  <c r="K400" i="5"/>
  <c r="M73" i="3"/>
  <c r="E566" i="9"/>
  <c r="K566" i="5"/>
  <c r="M956" i="3"/>
  <c r="E603" i="9"/>
  <c r="K603" i="5"/>
  <c r="M944" i="3"/>
  <c r="E492" i="9"/>
  <c r="K492" i="5"/>
  <c r="L904" i="3"/>
  <c r="E888" i="9"/>
  <c r="K888" i="5"/>
  <c r="L962" i="3"/>
  <c r="E764" i="9"/>
  <c r="K764" i="5"/>
  <c r="M958" i="3"/>
  <c r="E604" i="9"/>
  <c r="K604" i="5"/>
  <c r="M954" i="3"/>
  <c r="E862" i="9"/>
  <c r="L950" i="3"/>
  <c r="E815" i="9"/>
  <c r="K815" i="5"/>
  <c r="M946" i="3"/>
  <c r="E499" i="9"/>
  <c r="K499" i="5"/>
  <c r="M942" i="3"/>
  <c r="E782" i="9"/>
  <c r="M938" i="3"/>
  <c r="E256" i="9"/>
  <c r="K256" i="5"/>
  <c r="L934" i="3"/>
  <c r="E816" i="9"/>
  <c r="K816" i="5"/>
  <c r="M930" i="3"/>
  <c r="E172" i="9"/>
  <c r="K172" i="5"/>
  <c r="M926" i="3"/>
  <c r="E775" i="9"/>
  <c r="K775" i="5"/>
  <c r="M922" i="3"/>
  <c r="E734" i="9"/>
  <c r="K734" i="5"/>
  <c r="L918" i="3"/>
  <c r="E592" i="9"/>
  <c r="K592" i="5"/>
  <c r="L914" i="3"/>
  <c r="E350" i="9"/>
  <c r="K350" i="5"/>
  <c r="M910" i="3"/>
  <c r="E210" i="9"/>
  <c r="K210" i="5"/>
  <c r="M906" i="3"/>
  <c r="E880" i="9"/>
  <c r="K880" i="5"/>
  <c r="L902" i="3"/>
  <c r="E933" i="9"/>
  <c r="M898" i="3"/>
  <c r="E426" i="9"/>
  <c r="K426" i="5"/>
  <c r="M894" i="3"/>
  <c r="E793" i="9"/>
  <c r="K793" i="5"/>
  <c r="M890" i="3"/>
  <c r="E648" i="9"/>
  <c r="K648" i="5"/>
  <c r="L886" i="3"/>
  <c r="E290" i="9"/>
  <c r="K290" i="5"/>
  <c r="M882" i="3"/>
  <c r="E936" i="9"/>
  <c r="K936" i="5"/>
  <c r="M878" i="3"/>
  <c r="E412" i="9"/>
  <c r="K412" i="5"/>
  <c r="M874" i="3"/>
  <c r="E645" i="9"/>
  <c r="K645" i="5"/>
  <c r="L870" i="3"/>
  <c r="E596" i="9"/>
  <c r="K596" i="5"/>
  <c r="L866" i="3"/>
  <c r="E572" i="9"/>
  <c r="K572" i="5"/>
  <c r="M862" i="3"/>
  <c r="E495" i="9"/>
  <c r="K495" i="5"/>
  <c r="M858" i="3"/>
  <c r="E452" i="9"/>
  <c r="K452" i="5"/>
  <c r="L854" i="3"/>
  <c r="E64" i="9"/>
  <c r="K64" i="5"/>
  <c r="M850" i="3"/>
  <c r="E57" i="9"/>
  <c r="K57" i="5"/>
  <c r="M846" i="3"/>
  <c r="E451" i="9"/>
  <c r="K451" i="5"/>
  <c r="M842" i="3"/>
  <c r="E446" i="9"/>
  <c r="K446" i="5"/>
  <c r="L838" i="3"/>
  <c r="E732" i="9"/>
  <c r="K732" i="5"/>
  <c r="M834" i="3"/>
  <c r="E706" i="9"/>
  <c r="K706" i="5"/>
  <c r="M830" i="3"/>
  <c r="E200" i="9"/>
  <c r="K200" i="5"/>
  <c r="M826" i="3"/>
  <c r="E198" i="9"/>
  <c r="K198" i="5"/>
  <c r="L822" i="3"/>
  <c r="E836" i="9"/>
  <c r="K836" i="5"/>
  <c r="M818" i="3"/>
  <c r="E40" i="9"/>
  <c r="K40" i="5"/>
  <c r="M814" i="3"/>
  <c r="E838" i="9"/>
  <c r="M810" i="3"/>
  <c r="E860" i="9"/>
  <c r="K860" i="5"/>
  <c r="L806" i="3"/>
  <c r="E729" i="9"/>
  <c r="K729" i="5"/>
  <c r="M802" i="3"/>
  <c r="E248" i="9"/>
  <c r="K248" i="5"/>
  <c r="M798" i="3"/>
  <c r="E225" i="9"/>
  <c r="K225" i="5"/>
  <c r="M794" i="3"/>
  <c r="E952" i="9"/>
  <c r="K952" i="5"/>
  <c r="L790" i="3"/>
  <c r="E113" i="9"/>
  <c r="K113" i="5"/>
  <c r="M786" i="3"/>
  <c r="E310" i="9"/>
  <c r="K310" i="5"/>
  <c r="M782" i="3"/>
  <c r="E586" i="9"/>
  <c r="K586" i="5"/>
  <c r="M778" i="3"/>
  <c r="E439" i="9"/>
  <c r="K439" i="5"/>
  <c r="L774" i="3"/>
  <c r="E872" i="9"/>
  <c r="K872" i="5"/>
  <c r="M770" i="3"/>
  <c r="E573" i="9"/>
  <c r="K573" i="5"/>
  <c r="M766" i="3"/>
  <c r="E684" i="9"/>
  <c r="K684" i="5"/>
  <c r="M762" i="3"/>
  <c r="E717" i="9"/>
  <c r="K717" i="5"/>
  <c r="L758" i="3"/>
  <c r="E754" i="9"/>
  <c r="K754" i="5"/>
  <c r="M754" i="3"/>
  <c r="E456" i="9"/>
  <c r="K456" i="5"/>
  <c r="M750" i="3"/>
  <c r="E900" i="9"/>
  <c r="K900" i="5"/>
  <c r="M746" i="3"/>
  <c r="E813" i="9"/>
  <c r="K813" i="5"/>
  <c r="L742" i="3"/>
  <c r="E650" i="9"/>
  <c r="K650" i="5"/>
  <c r="M738" i="3"/>
  <c r="E130" i="9"/>
  <c r="K130" i="5"/>
  <c r="M734" i="3"/>
  <c r="E520" i="9"/>
  <c r="K520" i="5"/>
  <c r="M730" i="3"/>
  <c r="E820" i="9"/>
  <c r="K820" i="5"/>
  <c r="L726" i="3"/>
  <c r="E518" i="9"/>
  <c r="K518" i="5"/>
  <c r="M722" i="3"/>
  <c r="E616" i="9"/>
  <c r="K616" i="5"/>
  <c r="M718" i="3"/>
  <c r="E580" i="9"/>
  <c r="K580" i="5"/>
  <c r="M714" i="3"/>
  <c r="E324" i="9"/>
  <c r="K324" i="5"/>
  <c r="M710" i="3"/>
  <c r="E98" i="9"/>
  <c r="K98" i="5"/>
  <c r="L706" i="3"/>
  <c r="E467" i="9"/>
  <c r="K467" i="5"/>
  <c r="M702" i="3"/>
  <c r="E478" i="9"/>
  <c r="K478" i="5"/>
  <c r="M698" i="3"/>
  <c r="E91" i="9"/>
  <c r="K91" i="5"/>
  <c r="L694" i="3"/>
  <c r="E771" i="9"/>
  <c r="K771" i="5"/>
  <c r="M690" i="3"/>
  <c r="E569" i="9"/>
  <c r="K569" i="5"/>
  <c r="M686" i="3"/>
  <c r="E519" i="9"/>
  <c r="K519" i="5"/>
  <c r="M682" i="3"/>
  <c r="E193" i="9"/>
  <c r="K193" i="5"/>
  <c r="L678" i="3"/>
  <c r="E342" i="9"/>
  <c r="K342" i="5"/>
  <c r="M674" i="3"/>
  <c r="E561" i="9"/>
  <c r="K561" i="5"/>
  <c r="M670" i="3"/>
  <c r="E626" i="9"/>
  <c r="K626" i="5"/>
  <c r="M666" i="3"/>
  <c r="E184" i="9"/>
  <c r="K184" i="5"/>
  <c r="L662" i="3"/>
  <c r="E637" i="9"/>
  <c r="K637" i="5"/>
  <c r="L658" i="3"/>
  <c r="E385" i="9"/>
  <c r="K385" i="5"/>
  <c r="M654" i="3"/>
  <c r="E665" i="9"/>
  <c r="K665" i="5"/>
  <c r="M650" i="3"/>
  <c r="E369" i="9"/>
  <c r="K369" i="5"/>
  <c r="L646" i="3"/>
  <c r="E608" i="9"/>
  <c r="K608" i="5"/>
  <c r="M642" i="3"/>
  <c r="E667" i="9"/>
  <c r="K667" i="5"/>
  <c r="M638" i="3"/>
  <c r="E354" i="9"/>
  <c r="K354" i="5"/>
  <c r="M634" i="3"/>
  <c r="E319" i="9"/>
  <c r="K319" i="5"/>
  <c r="L630" i="3"/>
  <c r="E285" i="9"/>
  <c r="K285" i="5"/>
  <c r="M626" i="3"/>
  <c r="E93" i="9"/>
  <c r="K93" i="5"/>
  <c r="M622" i="3"/>
  <c r="E930" i="9"/>
  <c r="M618" i="3"/>
  <c r="E383" i="9"/>
  <c r="K383" i="5"/>
  <c r="L614" i="3"/>
  <c r="E924" i="9"/>
  <c r="K924" i="5"/>
  <c r="L610" i="3"/>
  <c r="E634" i="9"/>
  <c r="K634" i="5"/>
  <c r="M606" i="3"/>
  <c r="E745" i="9"/>
  <c r="K745" i="5"/>
  <c r="M602" i="3"/>
  <c r="E411" i="9"/>
  <c r="K411" i="5"/>
  <c r="L598" i="3"/>
  <c r="E148" i="9"/>
  <c r="K148" i="5"/>
  <c r="M594" i="3"/>
  <c r="E926" i="9"/>
  <c r="M590" i="3"/>
  <c r="E710" i="9"/>
  <c r="K710" i="5"/>
  <c r="M586" i="3"/>
  <c r="E708" i="9"/>
  <c r="K708" i="5"/>
  <c r="L582" i="3"/>
  <c r="E666" i="9"/>
  <c r="K666" i="5"/>
  <c r="M578" i="3"/>
  <c r="E437" i="9"/>
  <c r="K437" i="5"/>
  <c r="M574" i="3"/>
  <c r="E581" i="9"/>
  <c r="K581" i="5"/>
  <c r="M570" i="3"/>
  <c r="E180" i="9"/>
  <c r="K180" i="5"/>
  <c r="L566" i="3"/>
  <c r="E947" i="9"/>
  <c r="K947" i="5"/>
  <c r="M562" i="3"/>
  <c r="E918" i="9"/>
  <c r="M558" i="3"/>
  <c r="E600" i="9"/>
  <c r="K600" i="5"/>
  <c r="M554" i="3"/>
  <c r="E747" i="9"/>
  <c r="K747" i="5"/>
  <c r="L550" i="3"/>
  <c r="E427" i="9"/>
  <c r="K427" i="5"/>
  <c r="M546" i="3"/>
  <c r="E188" i="9"/>
  <c r="K188" i="5"/>
  <c r="M542" i="3"/>
  <c r="E146" i="9"/>
  <c r="K146" i="5"/>
  <c r="M538" i="3"/>
  <c r="E922" i="9"/>
  <c r="L534" i="3"/>
  <c r="E802" i="9"/>
  <c r="M530" i="3"/>
  <c r="E464" i="9"/>
  <c r="K464" i="5"/>
  <c r="M526" i="3"/>
  <c r="E288" i="9"/>
  <c r="K288" i="5"/>
  <c r="M522" i="3"/>
  <c r="E39" i="9"/>
  <c r="K39" i="5"/>
  <c r="L518" i="3"/>
  <c r="E234" i="9"/>
  <c r="K234" i="5"/>
  <c r="M514" i="3"/>
  <c r="E916" i="9"/>
  <c r="K916" i="5"/>
  <c r="M510" i="3"/>
  <c r="E209" i="9"/>
  <c r="K209" i="5"/>
  <c r="M506" i="3"/>
  <c r="E341" i="9"/>
  <c r="K341" i="5"/>
  <c r="L502" i="3"/>
  <c r="E36" i="9"/>
  <c r="K36" i="5"/>
  <c r="M498" i="3"/>
  <c r="E126" i="9"/>
  <c r="K126" i="5"/>
  <c r="M494" i="3"/>
  <c r="E527" i="9"/>
  <c r="K527" i="5"/>
  <c r="M490" i="3"/>
  <c r="E516" i="9"/>
  <c r="K516" i="5"/>
  <c r="L486" i="3"/>
  <c r="E253" i="9"/>
  <c r="K253" i="5"/>
  <c r="M482" i="3"/>
  <c r="E101" i="9"/>
  <c r="K101" i="5"/>
  <c r="M478" i="3"/>
  <c r="E41" i="9"/>
  <c r="K41" i="5"/>
  <c r="M474" i="3"/>
  <c r="E807" i="9"/>
  <c r="K807" i="5"/>
  <c r="L470" i="3"/>
  <c r="E352" i="9"/>
  <c r="K352" i="5"/>
  <c r="M466" i="3"/>
  <c r="E189" i="9"/>
  <c r="K189" i="5"/>
  <c r="M462" i="3"/>
  <c r="E638" i="9"/>
  <c r="K638" i="5"/>
  <c r="M458" i="3"/>
  <c r="E402" i="9"/>
  <c r="K402" i="5"/>
  <c r="M454" i="3"/>
  <c r="E661" i="9"/>
  <c r="K661" i="5"/>
  <c r="L450" i="3"/>
  <c r="E317" i="9"/>
  <c r="K317" i="5"/>
  <c r="M446" i="3"/>
  <c r="E12" i="9"/>
  <c r="K12" i="5"/>
  <c r="M442" i="3"/>
  <c r="E455" i="9"/>
  <c r="K455" i="5"/>
  <c r="L438" i="3"/>
  <c r="E102" i="9"/>
  <c r="K102" i="5"/>
  <c r="M434" i="3"/>
  <c r="E479" i="9"/>
  <c r="K479" i="5"/>
  <c r="M430" i="3"/>
  <c r="E940" i="9"/>
  <c r="K940" i="5"/>
  <c r="M426" i="3"/>
  <c r="E653" i="9"/>
  <c r="K653" i="5"/>
  <c r="L422" i="3"/>
  <c r="E66" i="9"/>
  <c r="K66" i="5"/>
  <c r="M418" i="3"/>
  <c r="E689" i="9"/>
  <c r="K689" i="5"/>
  <c r="M414" i="3"/>
  <c r="E589" i="9"/>
  <c r="K589" i="5"/>
  <c r="M410" i="3"/>
  <c r="E536" i="9"/>
  <c r="K536" i="5"/>
  <c r="L406" i="3"/>
  <c r="E705" i="9"/>
  <c r="K705" i="5"/>
  <c r="L402" i="3"/>
  <c r="E842" i="9"/>
  <c r="M398" i="3"/>
  <c r="E236" i="9"/>
  <c r="K236" i="5"/>
  <c r="M394" i="3"/>
  <c r="E840" i="9"/>
  <c r="K840" i="5"/>
  <c r="L390" i="3"/>
  <c r="E696" i="9"/>
  <c r="K696" i="5"/>
  <c r="M386" i="3"/>
  <c r="E55" i="9"/>
  <c r="K55" i="5"/>
  <c r="M382" i="3"/>
  <c r="E943" i="9"/>
  <c r="K943" i="5"/>
  <c r="M378" i="3"/>
  <c r="E772" i="9"/>
  <c r="K772" i="5"/>
  <c r="L374" i="3"/>
  <c r="E739" i="9"/>
  <c r="K739" i="5"/>
  <c r="M370" i="3"/>
  <c r="E415" i="9"/>
  <c r="K415" i="5"/>
  <c r="M366" i="3"/>
  <c r="E821" i="9"/>
  <c r="K821" i="5"/>
  <c r="M362" i="3"/>
  <c r="E257" i="9"/>
  <c r="K257" i="5"/>
  <c r="L358" i="3"/>
  <c r="E268" i="9"/>
  <c r="K268" i="5"/>
  <c r="L354" i="3"/>
  <c r="E486" i="9"/>
  <c r="K486" i="5"/>
  <c r="M350" i="3"/>
  <c r="E866" i="9"/>
  <c r="M346" i="3"/>
  <c r="E167" i="9"/>
  <c r="K167" i="5"/>
  <c r="L342" i="3"/>
  <c r="E472" i="9"/>
  <c r="K472" i="5"/>
  <c r="M338" i="3"/>
  <c r="E794" i="9"/>
  <c r="M334" i="3"/>
  <c r="E498" i="9"/>
  <c r="K498" i="5"/>
  <c r="M330" i="3"/>
  <c r="E266" i="9"/>
  <c r="K266" i="5"/>
  <c r="L326" i="3"/>
  <c r="E259" i="9"/>
  <c r="K259" i="5"/>
  <c r="M322" i="3"/>
  <c r="E901" i="9"/>
  <c r="K901" i="5"/>
  <c r="M318" i="3"/>
  <c r="E474" i="9"/>
  <c r="K474" i="5"/>
  <c r="M314" i="3"/>
  <c r="E169" i="9"/>
  <c r="K169" i="5"/>
  <c r="L310" i="3"/>
  <c r="E748" i="9"/>
  <c r="K748" i="5"/>
  <c r="M306" i="3"/>
  <c r="E89" i="9"/>
  <c r="K89" i="5"/>
  <c r="M302" i="3"/>
  <c r="E624" i="9"/>
  <c r="K624" i="5"/>
  <c r="M298" i="3"/>
  <c r="E905" i="9"/>
  <c r="K905" i="5"/>
  <c r="L294" i="3"/>
  <c r="E211" i="9"/>
  <c r="K211" i="5"/>
  <c r="L290" i="3"/>
  <c r="E346" i="9"/>
  <c r="K346" i="5"/>
  <c r="E761" i="9"/>
  <c r="K761" i="5"/>
  <c r="M282" i="3"/>
  <c r="E560" i="9"/>
  <c r="K560" i="5"/>
  <c r="L278" i="3"/>
  <c r="E504" i="9"/>
  <c r="K504" i="5"/>
  <c r="L274" i="3"/>
  <c r="E368" i="9"/>
  <c r="K368" i="5"/>
  <c r="E912" i="9"/>
  <c r="K912" i="5"/>
  <c r="M266" i="3"/>
  <c r="E611" i="9"/>
  <c r="K611" i="5"/>
  <c r="L262" i="3"/>
  <c r="E649" i="9"/>
  <c r="K649" i="5"/>
  <c r="L258" i="3"/>
  <c r="E845" i="9"/>
  <c r="K845" i="5"/>
  <c r="E503" i="9"/>
  <c r="K503" i="5"/>
  <c r="M250" i="3"/>
  <c r="E529" i="9"/>
  <c r="K529" i="5"/>
  <c r="L246" i="3"/>
  <c r="E386" i="9"/>
  <c r="K386" i="5"/>
  <c r="L242" i="3"/>
  <c r="E963" i="9"/>
  <c r="K963" i="5"/>
  <c r="E117" i="9"/>
  <c r="K117" i="5"/>
  <c r="M234" i="3"/>
  <c r="E357" i="9"/>
  <c r="K357" i="5"/>
  <c r="L230" i="3"/>
  <c r="E768" i="9"/>
  <c r="K768" i="5"/>
  <c r="L226" i="3"/>
  <c r="E852" i="9"/>
  <c r="K852" i="5"/>
  <c r="E720" i="9"/>
  <c r="K720" i="5"/>
  <c r="M218" i="3"/>
  <c r="E270" i="9"/>
  <c r="K270" i="5"/>
  <c r="L214" i="3"/>
  <c r="E203" i="9"/>
  <c r="K203" i="5"/>
  <c r="L210" i="3"/>
  <c r="E44" i="9"/>
  <c r="K44" i="5"/>
  <c r="E246" i="9"/>
  <c r="K246" i="5"/>
  <c r="M202" i="3"/>
  <c r="E531" i="9"/>
  <c r="K531" i="5"/>
  <c r="M198" i="3"/>
  <c r="E646" i="9"/>
  <c r="K646" i="5"/>
  <c r="L194" i="3"/>
  <c r="E121" i="9"/>
  <c r="K121" i="5"/>
  <c r="E312" i="9"/>
  <c r="K312" i="5"/>
  <c r="M186" i="3"/>
  <c r="E856" i="9"/>
  <c r="K856" i="5"/>
  <c r="M182" i="3"/>
  <c r="E275" i="9"/>
  <c r="K275" i="5"/>
  <c r="L178" i="3"/>
  <c r="E212" i="9"/>
  <c r="K212" i="5"/>
  <c r="E699" i="9"/>
  <c r="K699" i="5"/>
  <c r="M170" i="3"/>
  <c r="E413" i="9"/>
  <c r="K413" i="5"/>
  <c r="L166" i="3"/>
  <c r="E563" i="9"/>
  <c r="K563" i="5"/>
  <c r="L162" i="3"/>
  <c r="E497" i="9"/>
  <c r="K497" i="5"/>
  <c r="E879" i="9"/>
  <c r="K879" i="5"/>
  <c r="M154" i="3"/>
  <c r="E521" i="9"/>
  <c r="K521" i="5"/>
  <c r="M150" i="3"/>
  <c r="E71" i="9"/>
  <c r="K71" i="5"/>
  <c r="K961" i="5"/>
  <c r="K953" i="5"/>
  <c r="K945" i="5"/>
  <c r="K937" i="5"/>
  <c r="K929" i="5"/>
  <c r="K914" i="5"/>
  <c r="K898" i="5"/>
  <c r="K882" i="5"/>
  <c r="K866" i="5"/>
  <c r="K850" i="5"/>
  <c r="K834" i="5"/>
  <c r="K802" i="5"/>
  <c r="K786" i="5"/>
  <c r="K770" i="5"/>
  <c r="K670" i="5"/>
  <c r="K578" i="5"/>
  <c r="K546" i="5"/>
  <c r="K510" i="5"/>
  <c r="K490" i="5"/>
  <c r="K470" i="5"/>
  <c r="K361" i="5"/>
  <c r="K621" i="5"/>
  <c r="K541" i="5"/>
  <c r="K461" i="5"/>
  <c r="K457" i="5"/>
  <c r="K389" i="5"/>
  <c r="K328" i="5"/>
  <c r="K320" i="5"/>
  <c r="E150" i="9"/>
  <c r="K150" i="5"/>
  <c r="E241" i="9"/>
  <c r="K241" i="5"/>
  <c r="E238" i="9"/>
  <c r="K238" i="5"/>
  <c r="E124" i="9"/>
  <c r="K124" i="5"/>
  <c r="E48" i="9"/>
  <c r="K48" i="5"/>
  <c r="E327" i="9"/>
  <c r="K327" i="5"/>
  <c r="E294" i="9"/>
  <c r="K294" i="5"/>
  <c r="E32" i="9"/>
  <c r="K32" i="5"/>
  <c r="E85" i="9"/>
  <c r="K85" i="5"/>
  <c r="E289" i="9"/>
  <c r="K289" i="5"/>
  <c r="E78" i="9"/>
  <c r="K78" i="5"/>
  <c r="E153" i="9"/>
  <c r="K153" i="5"/>
  <c r="E186" i="9"/>
  <c r="K186" i="5"/>
  <c r="E129" i="9"/>
  <c r="K129" i="5"/>
  <c r="E247" i="9"/>
  <c r="K247" i="5"/>
  <c r="E128" i="9"/>
  <c r="K128" i="5"/>
  <c r="E239" i="9"/>
  <c r="K239" i="5"/>
  <c r="E315" i="9"/>
  <c r="K315" i="5"/>
  <c r="E30" i="9"/>
  <c r="K30" i="5"/>
  <c r="E299" i="9"/>
  <c r="K299" i="5"/>
  <c r="E20" i="9"/>
  <c r="K20" i="5"/>
  <c r="K788" i="5"/>
  <c r="K760" i="5"/>
  <c r="K640" i="5"/>
  <c r="K576" i="5"/>
  <c r="K548" i="5"/>
  <c r="K524" i="5"/>
  <c r="K500" i="5"/>
  <c r="K376" i="5"/>
  <c r="K364" i="5"/>
  <c r="L146" i="3"/>
  <c r="E331" i="9"/>
  <c r="K331" i="5"/>
  <c r="E105" i="9"/>
  <c r="K105" i="5"/>
  <c r="M138" i="3"/>
  <c r="E942" i="9"/>
  <c r="L134" i="3"/>
  <c r="E147" i="9"/>
  <c r="K147" i="5"/>
  <c r="L130" i="3"/>
  <c r="E859" i="9"/>
  <c r="E143" i="9"/>
  <c r="K143" i="5"/>
  <c r="M122" i="3"/>
  <c r="E848" i="9"/>
  <c r="L118" i="3"/>
  <c r="E558" i="9"/>
  <c r="L114" i="3"/>
  <c r="E921" i="9"/>
  <c r="M106" i="3"/>
  <c r="E43" i="9"/>
  <c r="K43" i="5"/>
  <c r="M102" i="3"/>
  <c r="E447" i="9"/>
  <c r="L98" i="3"/>
  <c r="E297" i="9"/>
  <c r="K297" i="5"/>
  <c r="M90" i="3"/>
  <c r="E951" i="9"/>
  <c r="L86" i="3"/>
  <c r="E614" i="9"/>
  <c r="L82" i="3"/>
  <c r="E509" i="9"/>
  <c r="M74" i="3"/>
  <c r="E195" i="9"/>
  <c r="K195" i="5"/>
  <c r="L70" i="3"/>
  <c r="E407" i="9"/>
  <c r="L66" i="3"/>
  <c r="E216" i="9"/>
  <c r="K216" i="5"/>
  <c r="M58" i="3"/>
  <c r="E875" i="9"/>
  <c r="M54" i="3"/>
  <c r="E496" i="9"/>
  <c r="L50" i="3"/>
  <c r="E669" i="9"/>
  <c r="M42" i="3"/>
  <c r="E301" i="9"/>
  <c r="K301" i="5"/>
  <c r="L38" i="3"/>
  <c r="E564" i="9"/>
  <c r="L34" i="3"/>
  <c r="E229" i="9"/>
  <c r="K229" i="5"/>
  <c r="E260" i="9"/>
  <c r="K260" i="5"/>
  <c r="M26" i="3"/>
  <c r="E16" i="9"/>
  <c r="K16" i="5"/>
  <c r="M22" i="3"/>
  <c r="E6" i="9"/>
  <c r="K6" i="5"/>
  <c r="L18" i="3"/>
  <c r="E857" i="9"/>
  <c r="M10" i="3"/>
  <c r="E725" i="9"/>
  <c r="L6" i="3"/>
  <c r="E75" i="9"/>
  <c r="K75" i="5"/>
  <c r="K951" i="5"/>
  <c r="K919" i="5"/>
  <c r="K899" i="5"/>
  <c r="K875" i="5"/>
  <c r="K859" i="5"/>
  <c r="K855" i="5"/>
  <c r="K799" i="5"/>
  <c r="K779" i="5"/>
  <c r="K755" i="5"/>
  <c r="K655" i="5"/>
  <c r="K639" i="5"/>
  <c r="K607" i="5"/>
  <c r="K579" i="5"/>
  <c r="K447" i="5"/>
  <c r="K407" i="5"/>
  <c r="K403" i="5"/>
  <c r="K375" i="5"/>
  <c r="M816" i="1"/>
  <c r="O815" i="5" s="1"/>
  <c r="N938" i="1"/>
  <c r="I938" i="5" s="1"/>
  <c r="N643" i="1"/>
  <c r="I919" i="5"/>
  <c r="I895" i="5"/>
  <c r="I887" i="5"/>
  <c r="I883" i="5"/>
  <c r="I879" i="5"/>
  <c r="I871" i="5"/>
  <c r="I855" i="5"/>
  <c r="I851" i="5"/>
  <c r="N850" i="1"/>
  <c r="I831" i="5"/>
  <c r="I827" i="5"/>
  <c r="I823" i="5"/>
  <c r="I811" i="5"/>
  <c r="I799" i="5"/>
  <c r="I791" i="5"/>
  <c r="I783" i="5"/>
  <c r="I771" i="5"/>
  <c r="I767" i="5"/>
  <c r="I763" i="5"/>
  <c r="I759" i="5"/>
  <c r="I755" i="5"/>
  <c r="I743" i="5"/>
  <c r="I739" i="5"/>
  <c r="I735" i="5"/>
  <c r="I731" i="5"/>
  <c r="I727" i="5"/>
  <c r="I723" i="5"/>
  <c r="I719" i="5"/>
  <c r="I715" i="5"/>
  <c r="I711" i="5"/>
  <c r="I703" i="5"/>
  <c r="I699" i="5"/>
  <c r="I695" i="5"/>
  <c r="I687" i="5"/>
  <c r="I683" i="5"/>
  <c r="I679" i="5"/>
  <c r="I675" i="5"/>
  <c r="I671" i="5"/>
  <c r="I667" i="5"/>
  <c r="I663" i="5"/>
  <c r="I659" i="5"/>
  <c r="I655" i="5"/>
  <c r="I651" i="5"/>
  <c r="I647" i="5"/>
  <c r="I642" i="5"/>
  <c r="I639" i="5"/>
  <c r="I635" i="5"/>
  <c r="I631" i="5"/>
  <c r="I627" i="5"/>
  <c r="I623" i="5"/>
  <c r="I619" i="5"/>
  <c r="I615" i="5"/>
  <c r="I607" i="5"/>
  <c r="I603" i="5"/>
  <c r="I599" i="5"/>
  <c r="I595" i="5"/>
  <c r="I591" i="5"/>
  <c r="I587" i="5"/>
  <c r="I583" i="5"/>
  <c r="I579" i="5"/>
  <c r="I575" i="5"/>
  <c r="I571" i="5"/>
  <c r="I567" i="5"/>
  <c r="I563" i="5"/>
  <c r="I555" i="5"/>
  <c r="I551" i="5"/>
  <c r="I547" i="5"/>
  <c r="I543" i="5"/>
  <c r="I539" i="5"/>
  <c r="I535" i="5"/>
  <c r="I531" i="5"/>
  <c r="I527" i="5"/>
  <c r="I523" i="5"/>
  <c r="I519" i="5"/>
  <c r="I515" i="5"/>
  <c r="I511" i="5"/>
  <c r="I507" i="5"/>
  <c r="I503" i="5"/>
  <c r="I499" i="5"/>
  <c r="I495" i="5"/>
  <c r="I491" i="5"/>
  <c r="I487" i="5"/>
  <c r="I483" i="5"/>
  <c r="I479" i="5"/>
  <c r="I475" i="5"/>
  <c r="I471" i="5"/>
  <c r="I467" i="5"/>
  <c r="I463" i="5"/>
  <c r="I459" i="5"/>
  <c r="I455" i="5"/>
  <c r="I451" i="5"/>
  <c r="I447" i="5"/>
  <c r="I443" i="5"/>
  <c r="I439" i="5"/>
  <c r="I435" i="5"/>
  <c r="I431" i="5"/>
  <c r="I427" i="5"/>
  <c r="I423" i="5"/>
  <c r="I419" i="5"/>
  <c r="I415" i="5"/>
  <c r="I411" i="5"/>
  <c r="I407" i="5"/>
  <c r="I403" i="5"/>
  <c r="I399" i="5"/>
  <c r="I395" i="5"/>
  <c r="I391" i="5"/>
  <c r="I387" i="5"/>
  <c r="I383" i="5"/>
  <c r="I379" i="5"/>
  <c r="I375" i="5"/>
  <c r="I371" i="5"/>
  <c r="I367" i="5"/>
  <c r="I363" i="5"/>
  <c r="I359" i="5"/>
  <c r="I355" i="5"/>
  <c r="I351" i="5"/>
  <c r="I347" i="5"/>
  <c r="I343" i="5"/>
  <c r="I339" i="5"/>
  <c r="I335" i="5"/>
  <c r="I331" i="5"/>
  <c r="I327" i="5"/>
  <c r="I323" i="5"/>
  <c r="I319" i="5"/>
  <c r="I315" i="5"/>
  <c r="I311" i="5"/>
  <c r="I307" i="5"/>
  <c r="I303" i="5"/>
  <c r="I299" i="5"/>
  <c r="I295" i="5"/>
  <c r="I291" i="5"/>
  <c r="I287" i="5"/>
  <c r="I283" i="5"/>
  <c r="I279" i="5"/>
  <c r="I275" i="5"/>
  <c r="I271" i="5"/>
  <c r="I267" i="5"/>
  <c r="I263" i="5"/>
  <c r="I259" i="5"/>
  <c r="I255" i="5"/>
  <c r="I251" i="5"/>
  <c r="I247" i="5"/>
  <c r="I243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I163" i="5"/>
  <c r="I159" i="5"/>
  <c r="I155" i="5"/>
  <c r="I151" i="5"/>
  <c r="I147" i="5"/>
  <c r="I143" i="5"/>
  <c r="I139" i="5"/>
  <c r="I135" i="5"/>
  <c r="I131" i="5"/>
  <c r="I127" i="5"/>
  <c r="I123" i="5"/>
  <c r="I119" i="5"/>
  <c r="I115" i="5"/>
  <c r="I111" i="5"/>
  <c r="I107" i="5"/>
  <c r="I103" i="5"/>
  <c r="I99" i="5"/>
  <c r="I95" i="5"/>
  <c r="I91" i="5"/>
  <c r="I87" i="5"/>
  <c r="I83" i="5"/>
  <c r="I79" i="5"/>
  <c r="I75" i="5"/>
  <c r="I71" i="5"/>
  <c r="I67" i="5"/>
  <c r="I63" i="5"/>
  <c r="I59" i="5"/>
  <c r="I55" i="5"/>
  <c r="I51" i="5"/>
  <c r="I47" i="5"/>
  <c r="I43" i="5"/>
  <c r="I39" i="5"/>
  <c r="I35" i="5"/>
  <c r="I31" i="5"/>
  <c r="I27" i="5"/>
  <c r="I23" i="5"/>
  <c r="I19" i="5"/>
  <c r="I15" i="5"/>
  <c r="I11" i="5"/>
  <c r="I7" i="5"/>
  <c r="I3" i="5"/>
  <c r="I926" i="5"/>
  <c r="I910" i="5"/>
  <c r="I870" i="5"/>
  <c r="I866" i="5"/>
  <c r="I834" i="5"/>
  <c r="I830" i="5"/>
  <c r="I826" i="5"/>
  <c r="I818" i="5"/>
  <c r="I810" i="5"/>
  <c r="I806" i="5"/>
  <c r="I802" i="5"/>
  <c r="I794" i="5"/>
  <c r="I790" i="5"/>
  <c r="I782" i="5"/>
  <c r="I774" i="5"/>
  <c r="I766" i="5"/>
  <c r="I758" i="5"/>
  <c r="I754" i="5"/>
  <c r="I750" i="5"/>
  <c r="I746" i="5"/>
  <c r="I738" i="5"/>
  <c r="I730" i="5"/>
  <c r="I726" i="5"/>
  <c r="I722" i="5"/>
  <c r="I718" i="5"/>
  <c r="I714" i="5"/>
  <c r="I710" i="5"/>
  <c r="I706" i="5"/>
  <c r="I698" i="5"/>
  <c r="I694" i="5"/>
  <c r="I690" i="5"/>
  <c r="I682" i="5"/>
  <c r="I678" i="5"/>
  <c r="I670" i="5"/>
  <c r="I666" i="5"/>
  <c r="I662" i="5"/>
  <c r="I658" i="5"/>
  <c r="I654" i="5"/>
  <c r="I650" i="5"/>
  <c r="I646" i="5"/>
  <c r="I638" i="5"/>
  <c r="I634" i="5"/>
  <c r="I630" i="5"/>
  <c r="I626" i="5"/>
  <c r="I622" i="5"/>
  <c r="I618" i="5"/>
  <c r="I614" i="5"/>
  <c r="I610" i="5"/>
  <c r="I606" i="5"/>
  <c r="I602" i="5"/>
  <c r="I598" i="5"/>
  <c r="I594" i="5"/>
  <c r="I590" i="5"/>
  <c r="I586" i="5"/>
  <c r="I582" i="5"/>
  <c r="I578" i="5"/>
  <c r="I574" i="5"/>
  <c r="I570" i="5"/>
  <c r="I566" i="5"/>
  <c r="I562" i="5"/>
  <c r="I554" i="5"/>
  <c r="I550" i="5"/>
  <c r="I546" i="5"/>
  <c r="I542" i="5"/>
  <c r="I538" i="5"/>
  <c r="I534" i="5"/>
  <c r="I530" i="5"/>
  <c r="I526" i="5"/>
  <c r="I522" i="5"/>
  <c r="I518" i="5"/>
  <c r="I514" i="5"/>
  <c r="I510" i="5"/>
  <c r="I506" i="5"/>
  <c r="I502" i="5"/>
  <c r="I498" i="5"/>
  <c r="I494" i="5"/>
  <c r="I490" i="5"/>
  <c r="I486" i="5"/>
  <c r="I482" i="5"/>
  <c r="I478" i="5"/>
  <c r="I474" i="5"/>
  <c r="I470" i="5"/>
  <c r="I466" i="5"/>
  <c r="I462" i="5"/>
  <c r="I458" i="5"/>
  <c r="I454" i="5"/>
  <c r="I450" i="5"/>
  <c r="I446" i="5"/>
  <c r="I442" i="5"/>
  <c r="I438" i="5"/>
  <c r="I434" i="5"/>
  <c r="I430" i="5"/>
  <c r="I426" i="5"/>
  <c r="I422" i="5"/>
  <c r="I418" i="5"/>
  <c r="I414" i="5"/>
  <c r="I410" i="5"/>
  <c r="I406" i="5"/>
  <c r="I402" i="5"/>
  <c r="I398" i="5"/>
  <c r="I394" i="5"/>
  <c r="I390" i="5"/>
  <c r="I386" i="5"/>
  <c r="I382" i="5"/>
  <c r="I378" i="5"/>
  <c r="I374" i="5"/>
  <c r="I370" i="5"/>
  <c r="I366" i="5"/>
  <c r="I362" i="5"/>
  <c r="I358" i="5"/>
  <c r="I354" i="5"/>
  <c r="I350" i="5"/>
  <c r="I346" i="5"/>
  <c r="I342" i="5"/>
  <c r="I338" i="5"/>
  <c r="I334" i="5"/>
  <c r="I330" i="5"/>
  <c r="I326" i="5"/>
  <c r="I322" i="5"/>
  <c r="I318" i="5"/>
  <c r="I314" i="5"/>
  <c r="I310" i="5"/>
  <c r="I306" i="5"/>
  <c r="I302" i="5"/>
  <c r="I298" i="5"/>
  <c r="I294" i="5"/>
  <c r="I290" i="5"/>
  <c r="I286" i="5"/>
  <c r="I282" i="5"/>
  <c r="I278" i="5"/>
  <c r="I274" i="5"/>
  <c r="I270" i="5"/>
  <c r="I266" i="5"/>
  <c r="I262" i="5"/>
  <c r="I258" i="5"/>
  <c r="I254" i="5"/>
  <c r="I250" i="5"/>
  <c r="I246" i="5"/>
  <c r="I242" i="5"/>
  <c r="I238" i="5"/>
  <c r="I234" i="5"/>
  <c r="I230" i="5"/>
  <c r="I226" i="5"/>
  <c r="I222" i="5"/>
  <c r="I218" i="5"/>
  <c r="I214" i="5"/>
  <c r="I210" i="5"/>
  <c r="I206" i="5"/>
  <c r="I202" i="5"/>
  <c r="I198" i="5"/>
  <c r="I194" i="5"/>
  <c r="I190" i="5"/>
  <c r="I186" i="5"/>
  <c r="I182" i="5"/>
  <c r="I178" i="5"/>
  <c r="I174" i="5"/>
  <c r="I170" i="5"/>
  <c r="I166" i="5"/>
  <c r="I162" i="5"/>
  <c r="I158" i="5"/>
  <c r="I154" i="5"/>
  <c r="I150" i="5"/>
  <c r="I146" i="5"/>
  <c r="I142" i="5"/>
  <c r="I138" i="5"/>
  <c r="I134" i="5"/>
  <c r="I130" i="5"/>
  <c r="I126" i="5"/>
  <c r="I122" i="5"/>
  <c r="I118" i="5"/>
  <c r="I114" i="5"/>
  <c r="I110" i="5"/>
  <c r="I106" i="5"/>
  <c r="I102" i="5"/>
  <c r="I98" i="5"/>
  <c r="I94" i="5"/>
  <c r="I90" i="5"/>
  <c r="I86" i="5"/>
  <c r="I82" i="5"/>
  <c r="I78" i="5"/>
  <c r="I74" i="5"/>
  <c r="I70" i="5"/>
  <c r="I66" i="5"/>
  <c r="I62" i="5"/>
  <c r="I58" i="5"/>
  <c r="I54" i="5"/>
  <c r="I50" i="5"/>
  <c r="I46" i="5"/>
  <c r="I42" i="5"/>
  <c r="I38" i="5"/>
  <c r="I34" i="5"/>
  <c r="I30" i="5"/>
  <c r="I26" i="5"/>
  <c r="I22" i="5"/>
  <c r="I18" i="5"/>
  <c r="I14" i="5"/>
  <c r="I10" i="5"/>
  <c r="I6" i="5"/>
  <c r="I2" i="5"/>
  <c r="I917" i="5"/>
  <c r="I905" i="5"/>
  <c r="I873" i="5"/>
  <c r="I861" i="5"/>
  <c r="I833" i="5"/>
  <c r="I829" i="5"/>
  <c r="I825" i="5"/>
  <c r="I821" i="5"/>
  <c r="I817" i="5"/>
  <c r="I813" i="5"/>
  <c r="I809" i="5"/>
  <c r="I789" i="5"/>
  <c r="I781" i="5"/>
  <c r="I777" i="5"/>
  <c r="I769" i="5"/>
  <c r="I761" i="5"/>
  <c r="I757" i="5"/>
  <c r="I753" i="5"/>
  <c r="I749" i="5"/>
  <c r="I741" i="5"/>
  <c r="I733" i="5"/>
  <c r="I725" i="5"/>
  <c r="I721" i="5"/>
  <c r="I717" i="5"/>
  <c r="I713" i="5"/>
  <c r="I709" i="5"/>
  <c r="I697" i="5"/>
  <c r="I693" i="5"/>
  <c r="I689" i="5"/>
  <c r="I685" i="5"/>
  <c r="I681" i="5"/>
  <c r="I677" i="5"/>
  <c r="I669" i="5"/>
  <c r="I665" i="5"/>
  <c r="I661" i="5"/>
  <c r="I657" i="5"/>
  <c r="I653" i="5"/>
  <c r="I649" i="5"/>
  <c r="I645" i="5"/>
  <c r="I641" i="5"/>
  <c r="I637" i="5"/>
  <c r="I633" i="5"/>
  <c r="I629" i="5"/>
  <c r="I625" i="5"/>
  <c r="I621" i="5"/>
  <c r="I617" i="5"/>
  <c r="I613" i="5"/>
  <c r="I605" i="5"/>
  <c r="I601" i="5"/>
  <c r="I597" i="5"/>
  <c r="I593" i="5"/>
  <c r="I589" i="5"/>
  <c r="I585" i="5"/>
  <c r="I581" i="5"/>
  <c r="I577" i="5"/>
  <c r="I573" i="5"/>
  <c r="I569" i="5"/>
  <c r="I565" i="5"/>
  <c r="I561" i="5"/>
  <c r="I557" i="5"/>
  <c r="I553" i="5"/>
  <c r="I549" i="5"/>
  <c r="I545" i="5"/>
  <c r="I541" i="5"/>
  <c r="I537" i="5"/>
  <c r="I533" i="5"/>
  <c r="I529" i="5"/>
  <c r="I525" i="5"/>
  <c r="I521" i="5"/>
  <c r="I517" i="5"/>
  <c r="I513" i="5"/>
  <c r="I509" i="5"/>
  <c r="I505" i="5"/>
  <c r="I501" i="5"/>
  <c r="I497" i="5"/>
  <c r="I493" i="5"/>
  <c r="I485" i="5"/>
  <c r="I481" i="5"/>
  <c r="I477" i="5"/>
  <c r="I473" i="5"/>
  <c r="I469" i="5"/>
  <c r="I465" i="5"/>
  <c r="I461" i="5"/>
  <c r="I457" i="5"/>
  <c r="I453" i="5"/>
  <c r="I449" i="5"/>
  <c r="I445" i="5"/>
  <c r="I441" i="5"/>
  <c r="I437" i="5"/>
  <c r="I433" i="5"/>
  <c r="I425" i="5"/>
  <c r="I421" i="5"/>
  <c r="I417" i="5"/>
  <c r="I413" i="5"/>
  <c r="I409" i="5"/>
  <c r="I405" i="5"/>
  <c r="I401" i="5"/>
  <c r="I397" i="5"/>
  <c r="I393" i="5"/>
  <c r="I389" i="5"/>
  <c r="I385" i="5"/>
  <c r="I381" i="5"/>
  <c r="I377" i="5"/>
  <c r="I373" i="5"/>
  <c r="I369" i="5"/>
  <c r="I365" i="5"/>
  <c r="I361" i="5"/>
  <c r="I357" i="5"/>
  <c r="I353" i="5"/>
  <c r="I349" i="5"/>
  <c r="I345" i="5"/>
  <c r="I341" i="5"/>
  <c r="I337" i="5"/>
  <c r="I333" i="5"/>
  <c r="I329" i="5"/>
  <c r="I325" i="5"/>
  <c r="I321" i="5"/>
  <c r="I317" i="5"/>
  <c r="I313" i="5"/>
  <c r="I309" i="5"/>
  <c r="I305" i="5"/>
  <c r="I301" i="5"/>
  <c r="I297" i="5"/>
  <c r="I293" i="5"/>
  <c r="I289" i="5"/>
  <c r="I285" i="5"/>
  <c r="I281" i="5"/>
  <c r="I277" i="5"/>
  <c r="I273" i="5"/>
  <c r="I269" i="5"/>
  <c r="I265" i="5"/>
  <c r="I261" i="5"/>
  <c r="I257" i="5"/>
  <c r="I253" i="5"/>
  <c r="I249" i="5"/>
  <c r="I245" i="5"/>
  <c r="I241" i="5"/>
  <c r="I237" i="5"/>
  <c r="I233" i="5"/>
  <c r="I229" i="5"/>
  <c r="I225" i="5"/>
  <c r="I221" i="5"/>
  <c r="I217" i="5"/>
  <c r="I213" i="5"/>
  <c r="I209" i="5"/>
  <c r="I205" i="5"/>
  <c r="I201" i="5"/>
  <c r="I197" i="5"/>
  <c r="I193" i="5"/>
  <c r="I189" i="5"/>
  <c r="I185" i="5"/>
  <c r="I181" i="5"/>
  <c r="I177" i="5"/>
  <c r="I173" i="5"/>
  <c r="I169" i="5"/>
  <c r="I165" i="5"/>
  <c r="I161" i="5"/>
  <c r="I157" i="5"/>
  <c r="I153" i="5"/>
  <c r="I149" i="5"/>
  <c r="I145" i="5"/>
  <c r="I141" i="5"/>
  <c r="I137" i="5"/>
  <c r="I133" i="5"/>
  <c r="I129" i="5"/>
  <c r="I125" i="5"/>
  <c r="I121" i="5"/>
  <c r="I117" i="5"/>
  <c r="I113" i="5"/>
  <c r="I109" i="5"/>
  <c r="I105" i="5"/>
  <c r="I101" i="5"/>
  <c r="I97" i="5"/>
  <c r="I93" i="5"/>
  <c r="I89" i="5"/>
  <c r="I85" i="5"/>
  <c r="I81" i="5"/>
  <c r="I77" i="5"/>
  <c r="I73" i="5"/>
  <c r="I69" i="5"/>
  <c r="I65" i="5"/>
  <c r="I61" i="5"/>
  <c r="I57" i="5"/>
  <c r="I53" i="5"/>
  <c r="I49" i="5"/>
  <c r="I45" i="5"/>
  <c r="I41" i="5"/>
  <c r="I37" i="5"/>
  <c r="I33" i="5"/>
  <c r="I29" i="5"/>
  <c r="I25" i="5"/>
  <c r="I21" i="5"/>
  <c r="I17" i="5"/>
  <c r="I13" i="5"/>
  <c r="I9" i="5"/>
  <c r="I5" i="5"/>
  <c r="I952" i="5"/>
  <c r="I888" i="5"/>
  <c r="N890" i="1"/>
  <c r="I864" i="5"/>
  <c r="I844" i="5"/>
  <c r="I832" i="5"/>
  <c r="I828" i="5"/>
  <c r="I824" i="5"/>
  <c r="I820" i="5"/>
  <c r="I808" i="5"/>
  <c r="I804" i="5"/>
  <c r="I800" i="5"/>
  <c r="I788" i="5"/>
  <c r="I784" i="5"/>
  <c r="I776" i="5"/>
  <c r="I760" i="5"/>
  <c r="I756" i="5"/>
  <c r="I752" i="5"/>
  <c r="I748" i="5"/>
  <c r="I740" i="5"/>
  <c r="I736" i="5"/>
  <c r="I728" i="5"/>
  <c r="I724" i="5"/>
  <c r="I720" i="5"/>
  <c r="I716" i="5"/>
  <c r="I712" i="5"/>
  <c r="I708" i="5"/>
  <c r="I704" i="5"/>
  <c r="I700" i="5"/>
  <c r="I692" i="5"/>
  <c r="I688" i="5"/>
  <c r="I684" i="5"/>
  <c r="I680" i="5"/>
  <c r="I676" i="5"/>
  <c r="I672" i="5"/>
  <c r="I668" i="5"/>
  <c r="I660" i="5"/>
  <c r="I656" i="5"/>
  <c r="I652" i="5"/>
  <c r="I648" i="5"/>
  <c r="I644" i="5"/>
  <c r="I640" i="5"/>
  <c r="I636" i="5"/>
  <c r="I632" i="5"/>
  <c r="I628" i="5"/>
  <c r="I624" i="5"/>
  <c r="I620" i="5"/>
  <c r="I616" i="5"/>
  <c r="I612" i="5"/>
  <c r="I608" i="5"/>
  <c r="I604" i="5"/>
  <c r="I600" i="5"/>
  <c r="I596" i="5"/>
  <c r="I592" i="5"/>
  <c r="I588" i="5"/>
  <c r="I584" i="5"/>
  <c r="I580" i="5"/>
  <c r="I576" i="5"/>
  <c r="I572" i="5"/>
  <c r="I568" i="5"/>
  <c r="I564" i="5"/>
  <c r="I560" i="5"/>
  <c r="I556" i="5"/>
  <c r="I552" i="5"/>
  <c r="I548" i="5"/>
  <c r="I544" i="5"/>
  <c r="I540" i="5"/>
  <c r="I536" i="5"/>
  <c r="I532" i="5"/>
  <c r="I528" i="5"/>
  <c r="I524" i="5"/>
  <c r="I520" i="5"/>
  <c r="I516" i="5"/>
  <c r="I512" i="5"/>
  <c r="I508" i="5"/>
  <c r="I504" i="5"/>
  <c r="I500" i="5"/>
  <c r="I496" i="5"/>
  <c r="I492" i="5"/>
  <c r="I484" i="5"/>
  <c r="I480" i="5"/>
  <c r="I476" i="5"/>
  <c r="I472" i="5"/>
  <c r="I468" i="5"/>
  <c r="I464" i="5"/>
  <c r="I460" i="5"/>
  <c r="I456" i="5"/>
  <c r="I452" i="5"/>
  <c r="I448" i="5"/>
  <c r="I444" i="5"/>
  <c r="I440" i="5"/>
  <c r="I436" i="5"/>
  <c r="I432" i="5"/>
  <c r="I424" i="5"/>
  <c r="I420" i="5"/>
  <c r="I416" i="5"/>
  <c r="I412" i="5"/>
  <c r="I408" i="5"/>
  <c r="I404" i="5"/>
  <c r="I400" i="5"/>
  <c r="I396" i="5"/>
  <c r="I392" i="5"/>
  <c r="I388" i="5"/>
  <c r="I384" i="5"/>
  <c r="I380" i="5"/>
  <c r="I376" i="5"/>
  <c r="I372" i="5"/>
  <c r="I368" i="5"/>
  <c r="I364" i="5"/>
  <c r="I360" i="5"/>
  <c r="I356" i="5"/>
  <c r="I352" i="5"/>
  <c r="I348" i="5"/>
  <c r="I344" i="5"/>
  <c r="I340" i="5"/>
  <c r="I336" i="5"/>
  <c r="I332" i="5"/>
  <c r="I328" i="5"/>
  <c r="I324" i="5"/>
  <c r="I320" i="5"/>
  <c r="I316" i="5"/>
  <c r="I312" i="5"/>
  <c r="I308" i="5"/>
  <c r="I304" i="5"/>
  <c r="I300" i="5"/>
  <c r="I296" i="5"/>
  <c r="I292" i="5"/>
  <c r="I288" i="5"/>
  <c r="I284" i="5"/>
  <c r="I280" i="5"/>
  <c r="I276" i="5"/>
  <c r="I272" i="5"/>
  <c r="I268" i="5"/>
  <c r="I264" i="5"/>
  <c r="I260" i="5"/>
  <c r="I256" i="5"/>
  <c r="I252" i="5"/>
  <c r="I248" i="5"/>
  <c r="I244" i="5"/>
  <c r="I240" i="5"/>
  <c r="I236" i="5"/>
  <c r="I232" i="5"/>
  <c r="I228" i="5"/>
  <c r="I224" i="5"/>
  <c r="I220" i="5"/>
  <c r="I216" i="5"/>
  <c r="I212" i="5"/>
  <c r="I208" i="5"/>
  <c r="I204" i="5"/>
  <c r="I200" i="5"/>
  <c r="I196" i="5"/>
  <c r="I192" i="5"/>
  <c r="I188" i="5"/>
  <c r="I184" i="5"/>
  <c r="I180" i="5"/>
  <c r="I176" i="5"/>
  <c r="I172" i="5"/>
  <c r="I168" i="5"/>
  <c r="I164" i="5"/>
  <c r="I160" i="5"/>
  <c r="I156" i="5"/>
  <c r="I152" i="5"/>
  <c r="I148" i="5"/>
  <c r="I144" i="5"/>
  <c r="I140" i="5"/>
  <c r="I136" i="5"/>
  <c r="I132" i="5"/>
  <c r="I128" i="5"/>
  <c r="I124" i="5"/>
  <c r="I120" i="5"/>
  <c r="I116" i="5"/>
  <c r="I112" i="5"/>
  <c r="I108" i="5"/>
  <c r="I104" i="5"/>
  <c r="I100" i="5"/>
  <c r="I96" i="5"/>
  <c r="I92" i="5"/>
  <c r="I88" i="5"/>
  <c r="I84" i="5"/>
  <c r="I80" i="5"/>
  <c r="I76" i="5"/>
  <c r="I72" i="5"/>
  <c r="I68" i="5"/>
  <c r="I64" i="5"/>
  <c r="I60" i="5"/>
  <c r="I56" i="5"/>
  <c r="I52" i="5"/>
  <c r="I48" i="5"/>
  <c r="I44" i="5"/>
  <c r="I40" i="5"/>
  <c r="I36" i="5"/>
  <c r="I32" i="5"/>
  <c r="I28" i="5"/>
  <c r="I24" i="5"/>
  <c r="I20" i="5"/>
  <c r="I16" i="5"/>
  <c r="I12" i="5"/>
  <c r="I8" i="5"/>
  <c r="I4" i="5"/>
  <c r="H963" i="5"/>
  <c r="H961" i="5"/>
  <c r="H959" i="5"/>
  <c r="H955" i="5"/>
  <c r="H949" i="5"/>
  <c r="H957" i="5"/>
  <c r="H942" i="5"/>
  <c r="H946" i="5"/>
  <c r="H944" i="5"/>
  <c r="H948" i="5"/>
  <c r="H937" i="5"/>
  <c r="H941" i="5"/>
  <c r="H936" i="5"/>
  <c r="H943" i="5"/>
  <c r="H935" i="5"/>
  <c r="H933" i="5"/>
  <c r="H920" i="5"/>
  <c r="H931" i="5"/>
  <c r="H927" i="5"/>
  <c r="H925" i="5"/>
  <c r="H923" i="5"/>
  <c r="H921" i="5"/>
  <c r="H919" i="5"/>
  <c r="H915" i="5"/>
  <c r="H917" i="5"/>
  <c r="H911" i="5"/>
  <c r="H913" i="5"/>
  <c r="H909" i="5"/>
  <c r="H904" i="5"/>
  <c r="H908" i="5"/>
  <c r="H903" i="5"/>
  <c r="H899" i="5"/>
  <c r="H897" i="5"/>
  <c r="H895" i="5"/>
  <c r="H901" i="5"/>
  <c r="H889" i="5"/>
  <c r="H893" i="5"/>
  <c r="H883" i="5"/>
  <c r="H884" i="5"/>
  <c r="H888" i="5"/>
  <c r="H891" i="5"/>
  <c r="H880" i="5"/>
  <c r="H879" i="5"/>
  <c r="H877" i="5"/>
  <c r="H875" i="5"/>
  <c r="H873" i="5"/>
  <c r="H869" i="5"/>
  <c r="H871" i="5"/>
  <c r="H868" i="5"/>
  <c r="H867" i="5"/>
  <c r="H863" i="5"/>
  <c r="H866" i="5"/>
  <c r="H857" i="5"/>
  <c r="H855" i="5"/>
  <c r="H859" i="5"/>
  <c r="H853" i="5"/>
  <c r="H851" i="5"/>
  <c r="H849" i="5"/>
  <c r="H847" i="5"/>
  <c r="H843" i="5"/>
  <c r="H846" i="5"/>
  <c r="H845" i="5"/>
  <c r="H835" i="5"/>
  <c r="H837" i="5"/>
  <c r="H832" i="5"/>
  <c r="H838" i="5"/>
  <c r="H831" i="5"/>
  <c r="H829" i="5"/>
  <c r="H827" i="5"/>
  <c r="H825" i="5"/>
  <c r="H823" i="5"/>
  <c r="H822" i="5"/>
  <c r="H819" i="5"/>
  <c r="H817" i="5"/>
  <c r="H816" i="5"/>
  <c r="H813" i="5"/>
  <c r="H811" i="5"/>
  <c r="H807" i="5"/>
  <c r="H805" i="5"/>
  <c r="H803" i="5"/>
  <c r="H809" i="5"/>
  <c r="H799" i="5"/>
  <c r="H801" i="5"/>
  <c r="H797" i="5"/>
  <c r="H795" i="5"/>
  <c r="H793" i="5"/>
  <c r="H791" i="5"/>
  <c r="H789" i="5"/>
  <c r="H786" i="5"/>
  <c r="H787" i="5"/>
  <c r="H783" i="5"/>
  <c r="H779" i="5"/>
  <c r="H778" i="5"/>
  <c r="H777" i="5"/>
  <c r="H773" i="5"/>
  <c r="H775" i="5"/>
  <c r="H771" i="5"/>
  <c r="H769" i="5"/>
  <c r="H767" i="5"/>
  <c r="H765" i="5"/>
  <c r="H763" i="5"/>
  <c r="H761" i="5"/>
  <c r="H759" i="5"/>
  <c r="H757" i="5"/>
  <c r="H755" i="5"/>
  <c r="H753" i="5"/>
  <c r="H751" i="5"/>
  <c r="H749" i="5"/>
  <c r="H747" i="5"/>
  <c r="H743" i="5"/>
  <c r="H745" i="5"/>
  <c r="H741" i="5"/>
  <c r="H739" i="5"/>
  <c r="H735" i="5"/>
  <c r="H737" i="5"/>
  <c r="H733" i="5"/>
  <c r="H732" i="5"/>
  <c r="H729" i="5"/>
  <c r="H727" i="5"/>
  <c r="H725" i="5"/>
  <c r="H723" i="5"/>
  <c r="H721" i="5"/>
  <c r="H719" i="5"/>
  <c r="H717" i="5"/>
  <c r="H715" i="5"/>
  <c r="H713" i="5"/>
  <c r="H711" i="5"/>
  <c r="H709" i="5"/>
  <c r="H705" i="5"/>
  <c r="H707" i="5"/>
  <c r="H703" i="5"/>
  <c r="H702" i="5"/>
  <c r="H699" i="5"/>
  <c r="H697" i="5"/>
  <c r="H695" i="5"/>
  <c r="H693" i="5"/>
  <c r="H692" i="5"/>
  <c r="H689" i="5"/>
  <c r="H687" i="5"/>
  <c r="H685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647" i="5"/>
  <c r="H645" i="5"/>
  <c r="H642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H519" i="5"/>
  <c r="H517" i="5"/>
  <c r="H515" i="5"/>
  <c r="H513" i="5"/>
  <c r="H511" i="5"/>
  <c r="H509" i="5"/>
  <c r="H507" i="5"/>
  <c r="H505" i="5"/>
  <c r="H503" i="5"/>
  <c r="H501" i="5"/>
  <c r="H499" i="5"/>
  <c r="H497" i="5"/>
  <c r="H495" i="5"/>
  <c r="H493" i="5"/>
  <c r="H491" i="5"/>
  <c r="H488" i="5"/>
  <c r="H487" i="5"/>
  <c r="H485" i="5"/>
  <c r="H483" i="5"/>
  <c r="H481" i="5"/>
  <c r="H479" i="5"/>
  <c r="H477" i="5"/>
  <c r="H475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8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5" i="5"/>
  <c r="H383" i="5"/>
  <c r="H381" i="5"/>
  <c r="H379" i="5"/>
  <c r="H377" i="5"/>
  <c r="H375" i="5"/>
  <c r="H373" i="5"/>
  <c r="H371" i="5"/>
  <c r="H369" i="5"/>
  <c r="H367" i="5"/>
  <c r="H365" i="5"/>
  <c r="H363" i="5"/>
  <c r="H361" i="5"/>
  <c r="H359" i="5"/>
  <c r="H357" i="5"/>
  <c r="H355" i="5"/>
  <c r="H353" i="5"/>
  <c r="H351" i="5"/>
  <c r="H349" i="5"/>
  <c r="H347" i="5"/>
  <c r="H345" i="5"/>
  <c r="H343" i="5"/>
  <c r="H341" i="5"/>
  <c r="H339" i="5"/>
  <c r="H337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H309" i="5"/>
  <c r="H307" i="5"/>
  <c r="H305" i="5"/>
  <c r="H303" i="5"/>
  <c r="H301" i="5"/>
  <c r="H299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59" i="5"/>
  <c r="H257" i="5"/>
  <c r="H255" i="5"/>
  <c r="H253" i="5"/>
  <c r="H251" i="5"/>
  <c r="H249" i="5"/>
  <c r="H247" i="5"/>
  <c r="H245" i="5"/>
  <c r="H243" i="5"/>
  <c r="H241" i="5"/>
  <c r="H239" i="5"/>
  <c r="H237" i="5"/>
  <c r="H235" i="5"/>
  <c r="H233" i="5"/>
  <c r="H231" i="5"/>
  <c r="H229" i="5"/>
  <c r="H227" i="5"/>
  <c r="H225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H191" i="5"/>
  <c r="H189" i="5"/>
  <c r="H187" i="5"/>
  <c r="H185" i="5"/>
  <c r="H183" i="5"/>
  <c r="H181" i="5"/>
  <c r="H179" i="5"/>
  <c r="H177" i="5"/>
  <c r="H175" i="5"/>
  <c r="H173" i="5"/>
  <c r="H171" i="5"/>
  <c r="H169" i="5"/>
  <c r="H167" i="5"/>
  <c r="H165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23" i="5"/>
  <c r="H21" i="5"/>
  <c r="H19" i="5"/>
  <c r="H17" i="5"/>
  <c r="H15" i="5"/>
  <c r="H13" i="5"/>
  <c r="H11" i="5"/>
  <c r="H9" i="5"/>
  <c r="H7" i="5"/>
  <c r="H5" i="5"/>
  <c r="H3" i="5"/>
  <c r="H2" i="5"/>
  <c r="H964" i="5"/>
  <c r="H956" i="5"/>
  <c r="H958" i="5"/>
  <c r="H960" i="5"/>
  <c r="H962" i="5"/>
  <c r="H952" i="5"/>
  <c r="H954" i="5"/>
  <c r="H950" i="5"/>
  <c r="H945" i="5"/>
  <c r="H953" i="5"/>
  <c r="H947" i="5"/>
  <c r="H951" i="5"/>
  <c r="H934" i="5"/>
  <c r="H938" i="5"/>
  <c r="H939" i="5"/>
  <c r="H940" i="5"/>
  <c r="H924" i="5"/>
  <c r="H926" i="5"/>
  <c r="H928" i="5"/>
  <c r="H932" i="5"/>
  <c r="H930" i="5"/>
  <c r="H916" i="5"/>
  <c r="H918" i="5"/>
  <c r="H922" i="5"/>
  <c r="H929" i="5"/>
  <c r="H910" i="5"/>
  <c r="H912" i="5"/>
  <c r="H914" i="5"/>
  <c r="H905" i="5"/>
  <c r="H906" i="5"/>
  <c r="H907" i="5"/>
  <c r="H898" i="5"/>
  <c r="H900" i="5"/>
  <c r="H902" i="5"/>
  <c r="H896" i="5"/>
  <c r="H894" i="5"/>
  <c r="H892" i="5"/>
  <c r="H890" i="5"/>
  <c r="H885" i="5"/>
  <c r="H886" i="5"/>
  <c r="H887" i="5"/>
  <c r="H876" i="5"/>
  <c r="H881" i="5"/>
  <c r="H882" i="5"/>
  <c r="H874" i="5"/>
  <c r="H878" i="5"/>
  <c r="H870" i="5"/>
  <c r="H872" i="5"/>
  <c r="H861" i="5"/>
  <c r="H865" i="5"/>
  <c r="H864" i="5"/>
  <c r="H860" i="5"/>
  <c r="H862" i="5"/>
  <c r="H856" i="5"/>
  <c r="H858" i="5"/>
  <c r="H852" i="5"/>
  <c r="H854" i="5"/>
  <c r="H850" i="5"/>
  <c r="H848" i="5"/>
  <c r="H841" i="5"/>
  <c r="H844" i="5"/>
  <c r="H840" i="5"/>
  <c r="H842" i="5"/>
  <c r="H833" i="5"/>
  <c r="H836" i="5"/>
  <c r="H834" i="5"/>
  <c r="H839" i="5"/>
  <c r="H830" i="5"/>
  <c r="H828" i="5"/>
  <c r="H824" i="5"/>
  <c r="H826" i="5"/>
  <c r="H821" i="5"/>
  <c r="H820" i="5"/>
  <c r="H818" i="5"/>
  <c r="H815" i="5"/>
  <c r="H814" i="5"/>
  <c r="H812" i="5"/>
  <c r="H810" i="5"/>
  <c r="H808" i="5"/>
  <c r="H806" i="5"/>
  <c r="H804" i="5"/>
  <c r="H802" i="5"/>
  <c r="H800" i="5"/>
  <c r="H796" i="5"/>
  <c r="H798" i="5"/>
  <c r="H794" i="5"/>
  <c r="H792" i="5"/>
  <c r="H790" i="5"/>
  <c r="H788" i="5"/>
  <c r="H785" i="5"/>
  <c r="H784" i="5"/>
  <c r="H782" i="5"/>
  <c r="H781" i="5"/>
  <c r="H780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2" i="5"/>
  <c r="H750" i="5"/>
  <c r="H748" i="5"/>
  <c r="H746" i="5"/>
  <c r="H744" i="5"/>
  <c r="H742" i="5"/>
  <c r="H740" i="5"/>
  <c r="H738" i="5"/>
  <c r="H736" i="5"/>
  <c r="H734" i="5"/>
  <c r="H731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1" i="5"/>
  <c r="H700" i="5"/>
  <c r="H698" i="5"/>
  <c r="H696" i="5"/>
  <c r="H694" i="5"/>
  <c r="H691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46" i="5"/>
  <c r="H644" i="5"/>
  <c r="H643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542" i="5"/>
  <c r="H540" i="5"/>
  <c r="H538" i="5"/>
  <c r="H536" i="5"/>
  <c r="H534" i="5"/>
  <c r="H532" i="5"/>
  <c r="H530" i="5"/>
  <c r="H528" i="5"/>
  <c r="H526" i="5"/>
  <c r="H524" i="5"/>
  <c r="H522" i="5"/>
  <c r="H520" i="5"/>
  <c r="H518" i="5"/>
  <c r="H516" i="5"/>
  <c r="H514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9" i="5"/>
  <c r="H486" i="5"/>
  <c r="H484" i="5"/>
  <c r="H482" i="5"/>
  <c r="H480" i="5"/>
  <c r="H478" i="5"/>
  <c r="H476" i="5"/>
  <c r="H474" i="5"/>
  <c r="H472" i="5"/>
  <c r="H470" i="5"/>
  <c r="H468" i="5"/>
  <c r="H466" i="5"/>
  <c r="H464" i="5"/>
  <c r="H462" i="5"/>
  <c r="H460" i="5"/>
  <c r="H458" i="5"/>
  <c r="H456" i="5"/>
  <c r="H454" i="5"/>
  <c r="H452" i="5"/>
  <c r="H450" i="5"/>
  <c r="H448" i="5"/>
  <c r="H446" i="5"/>
  <c r="H444" i="5"/>
  <c r="H442" i="5"/>
  <c r="H440" i="5"/>
  <c r="H438" i="5"/>
  <c r="H436" i="5"/>
  <c r="H434" i="5"/>
  <c r="H432" i="5"/>
  <c r="H430" i="5"/>
  <c r="H429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00" i="5"/>
  <c r="H398" i="5"/>
  <c r="H396" i="5"/>
  <c r="H394" i="5"/>
  <c r="H392" i="5"/>
  <c r="H390" i="5"/>
  <c r="H388" i="5"/>
  <c r="H386" i="5"/>
  <c r="H384" i="5"/>
  <c r="H382" i="5"/>
  <c r="H380" i="5"/>
  <c r="H378" i="5"/>
  <c r="H376" i="5"/>
  <c r="H374" i="5"/>
  <c r="H372" i="5"/>
  <c r="H370" i="5"/>
  <c r="H368" i="5"/>
  <c r="H366" i="5"/>
  <c r="H364" i="5"/>
  <c r="H362" i="5"/>
  <c r="H360" i="5"/>
  <c r="H358" i="5"/>
  <c r="H356" i="5"/>
  <c r="H354" i="5"/>
  <c r="H352" i="5"/>
  <c r="H350" i="5"/>
  <c r="H348" i="5"/>
  <c r="H346" i="5"/>
  <c r="H344" i="5"/>
  <c r="H342" i="5"/>
  <c r="H340" i="5"/>
  <c r="H338" i="5"/>
  <c r="H336" i="5"/>
  <c r="H334" i="5"/>
  <c r="H332" i="5"/>
  <c r="H330" i="5"/>
  <c r="H328" i="5"/>
  <c r="H326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H282" i="5"/>
  <c r="H280" i="5"/>
  <c r="H278" i="5"/>
  <c r="H276" i="5"/>
  <c r="H274" i="5"/>
  <c r="H272" i="5"/>
  <c r="H270" i="5"/>
  <c r="H268" i="5"/>
  <c r="H266" i="5"/>
  <c r="H264" i="5"/>
  <c r="H262" i="5"/>
  <c r="H260" i="5"/>
  <c r="H258" i="5"/>
  <c r="H256" i="5"/>
  <c r="H254" i="5"/>
  <c r="H252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0" i="5"/>
  <c r="H158" i="5"/>
  <c r="H156" i="5"/>
  <c r="H154" i="5"/>
  <c r="H152" i="5"/>
  <c r="H150" i="5"/>
  <c r="H148" i="5"/>
  <c r="H146" i="5"/>
  <c r="H144" i="5"/>
  <c r="H142" i="5"/>
  <c r="H140" i="5"/>
  <c r="H138" i="5"/>
  <c r="H136" i="5"/>
  <c r="H134" i="5"/>
  <c r="H132" i="5"/>
  <c r="H130" i="5"/>
  <c r="H128" i="5"/>
  <c r="H126" i="5"/>
  <c r="H124" i="5"/>
  <c r="H122" i="5"/>
  <c r="H120" i="5"/>
  <c r="H118" i="5"/>
  <c r="H116" i="5"/>
  <c r="H114" i="5"/>
  <c r="H112" i="5"/>
  <c r="H110" i="5"/>
  <c r="H108" i="5"/>
  <c r="H106" i="5"/>
  <c r="H104" i="5"/>
  <c r="H102" i="5"/>
  <c r="H100" i="5"/>
  <c r="H98" i="5"/>
  <c r="H96" i="5"/>
  <c r="H94" i="5"/>
  <c r="H92" i="5"/>
  <c r="H90" i="5"/>
  <c r="H88" i="5"/>
  <c r="H86" i="5"/>
  <c r="H84" i="5"/>
  <c r="H82" i="5"/>
  <c r="H80" i="5"/>
  <c r="H78" i="5"/>
  <c r="H76" i="5"/>
  <c r="H74" i="5"/>
  <c r="H72" i="5"/>
  <c r="H70" i="5"/>
  <c r="H68" i="5"/>
  <c r="H66" i="5"/>
  <c r="H64" i="5"/>
  <c r="H62" i="5"/>
  <c r="H60" i="5"/>
  <c r="H58" i="5"/>
  <c r="H56" i="5"/>
  <c r="H54" i="5"/>
  <c r="H52" i="5"/>
  <c r="H50" i="5"/>
  <c r="H48" i="5"/>
  <c r="H46" i="5"/>
  <c r="H44" i="5"/>
  <c r="H42" i="5"/>
  <c r="H40" i="5"/>
  <c r="H38" i="5"/>
  <c r="H36" i="5"/>
  <c r="H34" i="5"/>
  <c r="H32" i="5"/>
  <c r="H30" i="5"/>
  <c r="H28" i="5"/>
  <c r="H26" i="5"/>
  <c r="H24" i="5"/>
  <c r="H22" i="5"/>
  <c r="H20" i="5"/>
  <c r="H18" i="5"/>
  <c r="H16" i="5"/>
  <c r="H14" i="5"/>
  <c r="H12" i="5"/>
  <c r="H10" i="5"/>
  <c r="H8" i="5"/>
  <c r="H6" i="5"/>
  <c r="H4" i="5"/>
  <c r="G956" i="5"/>
  <c r="G960" i="5"/>
  <c r="G952" i="5"/>
  <c r="G950" i="5"/>
  <c r="G953" i="5"/>
  <c r="G951" i="5"/>
  <c r="G938" i="5"/>
  <c r="G940" i="5"/>
  <c r="G926" i="5"/>
  <c r="G932" i="5"/>
  <c r="G916" i="5"/>
  <c r="G922" i="5"/>
  <c r="G910" i="5"/>
  <c r="G914" i="5"/>
  <c r="G906" i="5"/>
  <c r="G898" i="5"/>
  <c r="G902" i="5"/>
  <c r="G894" i="5"/>
  <c r="G890" i="5"/>
  <c r="G886" i="5"/>
  <c r="G876" i="5"/>
  <c r="G882" i="5"/>
  <c r="G878" i="5"/>
  <c r="G872" i="5"/>
  <c r="G865" i="5"/>
  <c r="G860" i="5"/>
  <c r="G856" i="5"/>
  <c r="G852" i="5"/>
  <c r="G850" i="5"/>
  <c r="G841" i="5"/>
  <c r="G840" i="5"/>
  <c r="G833" i="5"/>
  <c r="G834" i="5"/>
  <c r="G830" i="5"/>
  <c r="G824" i="5"/>
  <c r="G821" i="5"/>
  <c r="G818" i="5"/>
  <c r="G814" i="5"/>
  <c r="G810" i="5"/>
  <c r="G806" i="5"/>
  <c r="G802" i="5"/>
  <c r="G796" i="5"/>
  <c r="G794" i="5"/>
  <c r="G790" i="5"/>
  <c r="G785" i="5"/>
  <c r="G782" i="5"/>
  <c r="G780" i="5"/>
  <c r="G774" i="5"/>
  <c r="G770" i="5"/>
  <c r="G766" i="5"/>
  <c r="G762" i="5"/>
  <c r="G758" i="5"/>
  <c r="G754" i="5"/>
  <c r="G750" i="5"/>
  <c r="G746" i="5"/>
  <c r="G742" i="5"/>
  <c r="G738" i="5"/>
  <c r="G734" i="5"/>
  <c r="G730" i="5"/>
  <c r="G726" i="5"/>
  <c r="G722" i="5"/>
  <c r="G718" i="5"/>
  <c r="G714" i="5"/>
  <c r="G710" i="5"/>
  <c r="G706" i="5"/>
  <c r="G701" i="5"/>
  <c r="G698" i="5"/>
  <c r="G694" i="5"/>
  <c r="G690" i="5"/>
  <c r="G686" i="5"/>
  <c r="G682" i="5"/>
  <c r="G678" i="5"/>
  <c r="G674" i="5"/>
  <c r="G670" i="5"/>
  <c r="G666" i="5"/>
  <c r="G662" i="5"/>
  <c r="G658" i="5"/>
  <c r="G654" i="5"/>
  <c r="G650" i="5"/>
  <c r="G646" i="5"/>
  <c r="G643" i="5"/>
  <c r="G638" i="5"/>
  <c r="G634" i="5"/>
  <c r="G630" i="5"/>
  <c r="G626" i="5"/>
  <c r="G622" i="5"/>
  <c r="G618" i="5"/>
  <c r="G614" i="5"/>
  <c r="G610" i="5"/>
  <c r="G606" i="5"/>
  <c r="G602" i="5"/>
  <c r="G598" i="5"/>
  <c r="G594" i="5"/>
  <c r="G590" i="5"/>
  <c r="G586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G506" i="5"/>
  <c r="G502" i="5"/>
  <c r="G498" i="5"/>
  <c r="G494" i="5"/>
  <c r="G490" i="5"/>
  <c r="G486" i="5"/>
  <c r="G482" i="5"/>
  <c r="G478" i="5"/>
  <c r="G474" i="5"/>
  <c r="G470" i="5"/>
  <c r="G466" i="5"/>
  <c r="G462" i="5"/>
  <c r="G458" i="5"/>
  <c r="G454" i="5"/>
  <c r="G450" i="5"/>
  <c r="G446" i="5"/>
  <c r="G442" i="5"/>
  <c r="G438" i="5"/>
  <c r="G434" i="5"/>
  <c r="G430" i="5"/>
  <c r="G426" i="5"/>
  <c r="G422" i="5"/>
  <c r="G418" i="5"/>
  <c r="G414" i="5"/>
  <c r="G410" i="5"/>
  <c r="G406" i="5"/>
  <c r="G402" i="5"/>
  <c r="G398" i="5"/>
  <c r="G394" i="5"/>
  <c r="G390" i="5"/>
  <c r="G386" i="5"/>
  <c r="G382" i="5"/>
  <c r="G378" i="5"/>
  <c r="G374" i="5"/>
  <c r="G370" i="5"/>
  <c r="G366" i="5"/>
  <c r="G362" i="5"/>
  <c r="G358" i="5"/>
  <c r="G354" i="5"/>
  <c r="G350" i="5"/>
  <c r="G346" i="5"/>
  <c r="G342" i="5"/>
  <c r="G338" i="5"/>
  <c r="G334" i="5"/>
  <c r="G330" i="5"/>
  <c r="G326" i="5"/>
  <c r="G322" i="5"/>
  <c r="G318" i="5"/>
  <c r="G314" i="5"/>
  <c r="G310" i="5"/>
  <c r="G306" i="5"/>
  <c r="G302" i="5"/>
  <c r="G298" i="5"/>
  <c r="G294" i="5"/>
  <c r="G290" i="5"/>
  <c r="G286" i="5"/>
  <c r="G282" i="5"/>
  <c r="G278" i="5"/>
  <c r="G274" i="5"/>
  <c r="G270" i="5"/>
  <c r="G266" i="5"/>
  <c r="G262" i="5"/>
  <c r="G258" i="5"/>
  <c r="G254" i="5"/>
  <c r="G250" i="5"/>
  <c r="G246" i="5"/>
  <c r="G242" i="5"/>
  <c r="G238" i="5"/>
  <c r="G234" i="5"/>
  <c r="G230" i="5"/>
  <c r="G226" i="5"/>
  <c r="G222" i="5"/>
  <c r="G218" i="5"/>
  <c r="G214" i="5"/>
  <c r="G210" i="5"/>
  <c r="G206" i="5"/>
  <c r="G202" i="5"/>
  <c r="G198" i="5"/>
  <c r="G194" i="5"/>
  <c r="G190" i="5"/>
  <c r="G186" i="5"/>
  <c r="G182" i="5"/>
  <c r="G178" i="5"/>
  <c r="G174" i="5"/>
  <c r="G170" i="5"/>
  <c r="G166" i="5"/>
  <c r="G162" i="5"/>
  <c r="G158" i="5"/>
  <c r="G154" i="5"/>
  <c r="G150" i="5"/>
  <c r="G146" i="5"/>
  <c r="G142" i="5"/>
  <c r="G138" i="5"/>
  <c r="G134" i="5"/>
  <c r="G130" i="5"/>
  <c r="G126" i="5"/>
  <c r="G122" i="5"/>
  <c r="G118" i="5"/>
  <c r="G114" i="5"/>
  <c r="G110" i="5"/>
  <c r="G106" i="5"/>
  <c r="G102" i="5"/>
  <c r="G98" i="5"/>
  <c r="G94" i="5"/>
  <c r="G90" i="5"/>
  <c r="G86" i="5"/>
  <c r="G82" i="5"/>
  <c r="G78" i="5"/>
  <c r="G74" i="5"/>
  <c r="G70" i="5"/>
  <c r="G66" i="5"/>
  <c r="G62" i="5"/>
  <c r="G58" i="5"/>
  <c r="G54" i="5"/>
  <c r="G50" i="5"/>
  <c r="G46" i="5"/>
  <c r="G42" i="5"/>
  <c r="G38" i="5"/>
  <c r="G34" i="5"/>
  <c r="G30" i="5"/>
  <c r="G26" i="5"/>
  <c r="G22" i="5"/>
  <c r="G18" i="5"/>
  <c r="G14" i="5"/>
  <c r="G10" i="5"/>
  <c r="G6" i="5"/>
  <c r="G2" i="5"/>
  <c r="G961" i="5"/>
  <c r="G955" i="5"/>
  <c r="G957" i="5"/>
  <c r="G946" i="5"/>
  <c r="G948" i="5"/>
  <c r="G941" i="5"/>
  <c r="G943" i="5"/>
  <c r="G933" i="5"/>
  <c r="G931" i="5"/>
  <c r="G925" i="5"/>
  <c r="G921" i="5"/>
  <c r="G915" i="5"/>
  <c r="G911" i="5"/>
  <c r="G909" i="5"/>
  <c r="G908" i="5"/>
  <c r="G899" i="5"/>
  <c r="G895" i="5"/>
  <c r="G889" i="5"/>
  <c r="G883" i="5"/>
  <c r="G888" i="5"/>
  <c r="G880" i="5"/>
  <c r="G877" i="5"/>
  <c r="G873" i="5"/>
  <c r="G871" i="5"/>
  <c r="G867" i="5"/>
  <c r="G866" i="5"/>
  <c r="G855" i="5"/>
  <c r="G853" i="5"/>
  <c r="G849" i="5"/>
  <c r="G843" i="5"/>
  <c r="G845" i="5"/>
  <c r="G837" i="5"/>
  <c r="G838" i="5"/>
  <c r="G829" i="5"/>
  <c r="G825" i="5"/>
  <c r="G822" i="5"/>
  <c r="G817" i="5"/>
  <c r="G813" i="5"/>
  <c r="G807" i="5"/>
  <c r="G803" i="5"/>
  <c r="G799" i="5"/>
  <c r="G797" i="5"/>
  <c r="G793" i="5"/>
  <c r="G789" i="5"/>
  <c r="G787" i="5"/>
  <c r="G779" i="5"/>
  <c r="G777" i="5"/>
  <c r="G775" i="5"/>
  <c r="G769" i="5"/>
  <c r="G765" i="5"/>
  <c r="G761" i="5"/>
  <c r="G757" i="5"/>
  <c r="G753" i="5"/>
  <c r="G749" i="5"/>
  <c r="G743" i="5"/>
  <c r="G741" i="5"/>
  <c r="G735" i="5"/>
  <c r="G733" i="5"/>
  <c r="G729" i="5"/>
  <c r="G725" i="5"/>
  <c r="G721" i="5"/>
  <c r="G717" i="5"/>
  <c r="G713" i="5"/>
  <c r="G709" i="5"/>
  <c r="G707" i="5"/>
  <c r="G702" i="5"/>
  <c r="G697" i="5"/>
  <c r="G693" i="5"/>
  <c r="G689" i="5"/>
  <c r="G685" i="5"/>
  <c r="G681" i="5"/>
  <c r="G677" i="5"/>
  <c r="G673" i="5"/>
  <c r="G669" i="5"/>
  <c r="G665" i="5"/>
  <c r="G661" i="5"/>
  <c r="G657" i="5"/>
  <c r="G653" i="5"/>
  <c r="G649" i="5"/>
  <c r="G645" i="5"/>
  <c r="G641" i="5"/>
  <c r="G637" i="5"/>
  <c r="G633" i="5"/>
  <c r="G629" i="5"/>
  <c r="G625" i="5"/>
  <c r="G621" i="5"/>
  <c r="G617" i="5"/>
  <c r="G613" i="5"/>
  <c r="G609" i="5"/>
  <c r="G605" i="5"/>
  <c r="G601" i="5"/>
  <c r="G597" i="5"/>
  <c r="G593" i="5"/>
  <c r="G589" i="5"/>
  <c r="G585" i="5"/>
  <c r="G581" i="5"/>
  <c r="G577" i="5"/>
  <c r="G573" i="5"/>
  <c r="G569" i="5"/>
  <c r="G565" i="5"/>
  <c r="G561" i="5"/>
  <c r="G557" i="5"/>
  <c r="G553" i="5"/>
  <c r="G549" i="5"/>
  <c r="G545" i="5"/>
  <c r="G541" i="5"/>
  <c r="G537" i="5"/>
  <c r="G533" i="5"/>
  <c r="G529" i="5"/>
  <c r="G525" i="5"/>
  <c r="G521" i="5"/>
  <c r="G517" i="5"/>
  <c r="G513" i="5"/>
  <c r="G509" i="5"/>
  <c r="G505" i="5"/>
  <c r="G501" i="5"/>
  <c r="G497" i="5"/>
  <c r="G493" i="5"/>
  <c r="G488" i="5"/>
  <c r="G485" i="5"/>
  <c r="G481" i="5"/>
  <c r="G477" i="5"/>
  <c r="G473" i="5"/>
  <c r="G469" i="5"/>
  <c r="G465" i="5"/>
  <c r="G461" i="5"/>
  <c r="G457" i="5"/>
  <c r="G453" i="5"/>
  <c r="G449" i="5"/>
  <c r="G445" i="5"/>
  <c r="G441" i="5"/>
  <c r="G437" i="5"/>
  <c r="G433" i="5"/>
  <c r="G428" i="5"/>
  <c r="G425" i="5"/>
  <c r="G421" i="5"/>
  <c r="G417" i="5"/>
  <c r="G413" i="5"/>
  <c r="G409" i="5"/>
  <c r="G405" i="5"/>
  <c r="G401" i="5"/>
  <c r="G397" i="5"/>
  <c r="G393" i="5"/>
  <c r="G389" i="5"/>
  <c r="G385" i="5"/>
  <c r="G381" i="5"/>
  <c r="G377" i="5"/>
  <c r="G373" i="5"/>
  <c r="G369" i="5"/>
  <c r="G365" i="5"/>
  <c r="G361" i="5"/>
  <c r="G357" i="5"/>
  <c r="G353" i="5"/>
  <c r="G349" i="5"/>
  <c r="G345" i="5"/>
  <c r="G341" i="5"/>
  <c r="G337" i="5"/>
  <c r="G333" i="5"/>
  <c r="G329" i="5"/>
  <c r="G325" i="5"/>
  <c r="G321" i="5"/>
  <c r="G317" i="5"/>
  <c r="G313" i="5"/>
  <c r="G309" i="5"/>
  <c r="G305" i="5"/>
  <c r="G301" i="5"/>
  <c r="G297" i="5"/>
  <c r="G293" i="5"/>
  <c r="G289" i="5"/>
  <c r="G285" i="5"/>
  <c r="G281" i="5"/>
  <c r="G277" i="5"/>
  <c r="G273" i="5"/>
  <c r="G269" i="5"/>
  <c r="G265" i="5"/>
  <c r="G261" i="5"/>
  <c r="G257" i="5"/>
  <c r="G253" i="5"/>
  <c r="G249" i="5"/>
  <c r="G245" i="5"/>
  <c r="G241" i="5"/>
  <c r="G237" i="5"/>
  <c r="G233" i="5"/>
  <c r="G229" i="5"/>
  <c r="G225" i="5"/>
  <c r="G221" i="5"/>
  <c r="G217" i="5"/>
  <c r="G213" i="5"/>
  <c r="G209" i="5"/>
  <c r="G205" i="5"/>
  <c r="G201" i="5"/>
  <c r="G197" i="5"/>
  <c r="G193" i="5"/>
  <c r="G189" i="5"/>
  <c r="G185" i="5"/>
  <c r="G181" i="5"/>
  <c r="G177" i="5"/>
  <c r="G173" i="5"/>
  <c r="G169" i="5"/>
  <c r="G165" i="5"/>
  <c r="G161" i="5"/>
  <c r="G157" i="5"/>
  <c r="G153" i="5"/>
  <c r="G149" i="5"/>
  <c r="G145" i="5"/>
  <c r="G141" i="5"/>
  <c r="G137" i="5"/>
  <c r="G133" i="5"/>
  <c r="G129" i="5"/>
  <c r="G125" i="5"/>
  <c r="G121" i="5"/>
  <c r="G117" i="5"/>
  <c r="G113" i="5"/>
  <c r="G109" i="5"/>
  <c r="G105" i="5"/>
  <c r="G101" i="5"/>
  <c r="G97" i="5"/>
  <c r="G93" i="5"/>
  <c r="G89" i="5"/>
  <c r="G85" i="5"/>
  <c r="G81" i="5"/>
  <c r="G77" i="5"/>
  <c r="G73" i="5"/>
  <c r="G69" i="5"/>
  <c r="G65" i="5"/>
  <c r="G61" i="5"/>
  <c r="G57" i="5"/>
  <c r="G53" i="5"/>
  <c r="G49" i="5"/>
  <c r="G45" i="5"/>
  <c r="G41" i="5"/>
  <c r="G37" i="5"/>
  <c r="G33" i="5"/>
  <c r="G29" i="5"/>
  <c r="G25" i="5"/>
  <c r="G21" i="5"/>
  <c r="G17" i="5"/>
  <c r="G13" i="5"/>
  <c r="G9" i="5"/>
  <c r="G5" i="5"/>
  <c r="G964" i="5"/>
  <c r="G958" i="5"/>
  <c r="G962" i="5"/>
  <c r="G954" i="5"/>
  <c r="G945" i="5"/>
  <c r="G947" i="5"/>
  <c r="G934" i="5"/>
  <c r="G939" i="5"/>
  <c r="G924" i="5"/>
  <c r="G928" i="5"/>
  <c r="G930" i="5"/>
  <c r="G918" i="5"/>
  <c r="G929" i="5"/>
  <c r="G912" i="5"/>
  <c r="G905" i="5"/>
  <c r="G907" i="5"/>
  <c r="G900" i="5"/>
  <c r="G896" i="5"/>
  <c r="G892" i="5"/>
  <c r="G885" i="5"/>
  <c r="G887" i="5"/>
  <c r="G881" i="5"/>
  <c r="G874" i="5"/>
  <c r="G870" i="5"/>
  <c r="G861" i="5"/>
  <c r="G864" i="5"/>
  <c r="G862" i="5"/>
  <c r="G858" i="5"/>
  <c r="G854" i="5"/>
  <c r="G848" i="5"/>
  <c r="G844" i="5"/>
  <c r="G842" i="5"/>
  <c r="G836" i="5"/>
  <c r="G839" i="5"/>
  <c r="G828" i="5"/>
  <c r="G826" i="5"/>
  <c r="G820" i="5"/>
  <c r="G815" i="5"/>
  <c r="G812" i="5"/>
  <c r="G808" i="5"/>
  <c r="G804" i="5"/>
  <c r="G800" i="5"/>
  <c r="G798" i="5"/>
  <c r="G792" i="5"/>
  <c r="G788" i="5"/>
  <c r="G784" i="5"/>
  <c r="G781" i="5"/>
  <c r="G776" i="5"/>
  <c r="G772" i="5"/>
  <c r="G768" i="5"/>
  <c r="G764" i="5"/>
  <c r="G760" i="5"/>
  <c r="G756" i="5"/>
  <c r="G752" i="5"/>
  <c r="G748" i="5"/>
  <c r="G744" i="5"/>
  <c r="G740" i="5"/>
  <c r="G736" i="5"/>
  <c r="G731" i="5"/>
  <c r="G728" i="5"/>
  <c r="G724" i="5"/>
  <c r="G720" i="5"/>
  <c r="G716" i="5"/>
  <c r="G712" i="5"/>
  <c r="G708" i="5"/>
  <c r="G704" i="5"/>
  <c r="G700" i="5"/>
  <c r="G696" i="5"/>
  <c r="G691" i="5"/>
  <c r="G688" i="5"/>
  <c r="G684" i="5"/>
  <c r="G680" i="5"/>
  <c r="G676" i="5"/>
  <c r="G672" i="5"/>
  <c r="G668" i="5"/>
  <c r="G664" i="5"/>
  <c r="G660" i="5"/>
  <c r="G656" i="5"/>
  <c r="G652" i="5"/>
  <c r="G648" i="5"/>
  <c r="G644" i="5"/>
  <c r="G640" i="5"/>
  <c r="G636" i="5"/>
  <c r="G632" i="5"/>
  <c r="G628" i="5"/>
  <c r="G624" i="5"/>
  <c r="G620" i="5"/>
  <c r="G616" i="5"/>
  <c r="G612" i="5"/>
  <c r="G608" i="5"/>
  <c r="G604" i="5"/>
  <c r="G600" i="5"/>
  <c r="G596" i="5"/>
  <c r="G592" i="5"/>
  <c r="G588" i="5"/>
  <c r="G584" i="5"/>
  <c r="G580" i="5"/>
  <c r="G576" i="5"/>
  <c r="G572" i="5"/>
  <c r="G568" i="5"/>
  <c r="G564" i="5"/>
  <c r="G560" i="5"/>
  <c r="G556" i="5"/>
  <c r="G552" i="5"/>
  <c r="G548" i="5"/>
  <c r="G544" i="5"/>
  <c r="G540" i="5"/>
  <c r="G536" i="5"/>
  <c r="G532" i="5"/>
  <c r="G528" i="5"/>
  <c r="G524" i="5"/>
  <c r="G520" i="5"/>
  <c r="G516" i="5"/>
  <c r="G512" i="5"/>
  <c r="G508" i="5"/>
  <c r="G504" i="5"/>
  <c r="G500" i="5"/>
  <c r="G496" i="5"/>
  <c r="G492" i="5"/>
  <c r="G489" i="5"/>
  <c r="G484" i="5"/>
  <c r="G480" i="5"/>
  <c r="G476" i="5"/>
  <c r="G472" i="5"/>
  <c r="G468" i="5"/>
  <c r="G464" i="5"/>
  <c r="G460" i="5"/>
  <c r="G456" i="5"/>
  <c r="G452" i="5"/>
  <c r="G448" i="5"/>
  <c r="G444" i="5"/>
  <c r="G440" i="5"/>
  <c r="G436" i="5"/>
  <c r="G432" i="5"/>
  <c r="G429" i="5"/>
  <c r="G424" i="5"/>
  <c r="G420" i="5"/>
  <c r="G416" i="5"/>
  <c r="G412" i="5"/>
  <c r="G408" i="5"/>
  <c r="G404" i="5"/>
  <c r="G400" i="5"/>
  <c r="G396" i="5"/>
  <c r="G392" i="5"/>
  <c r="G388" i="5"/>
  <c r="G384" i="5"/>
  <c r="G380" i="5"/>
  <c r="G376" i="5"/>
  <c r="G372" i="5"/>
  <c r="G368" i="5"/>
  <c r="G364" i="5"/>
  <c r="G360" i="5"/>
  <c r="G356" i="5"/>
  <c r="G352" i="5"/>
  <c r="G348" i="5"/>
  <c r="G344" i="5"/>
  <c r="G340" i="5"/>
  <c r="G336" i="5"/>
  <c r="G332" i="5"/>
  <c r="G328" i="5"/>
  <c r="G324" i="5"/>
  <c r="G320" i="5"/>
  <c r="G316" i="5"/>
  <c r="G312" i="5"/>
  <c r="G308" i="5"/>
  <c r="G304" i="5"/>
  <c r="G300" i="5"/>
  <c r="G296" i="5"/>
  <c r="G292" i="5"/>
  <c r="G288" i="5"/>
  <c r="G284" i="5"/>
  <c r="G280" i="5"/>
  <c r="G276" i="5"/>
  <c r="G272" i="5"/>
  <c r="G268" i="5"/>
  <c r="G264" i="5"/>
  <c r="G260" i="5"/>
  <c r="G256" i="5"/>
  <c r="G252" i="5"/>
  <c r="G248" i="5"/>
  <c r="G244" i="5"/>
  <c r="G240" i="5"/>
  <c r="G236" i="5"/>
  <c r="G232" i="5"/>
  <c r="G228" i="5"/>
  <c r="G224" i="5"/>
  <c r="G220" i="5"/>
  <c r="G216" i="5"/>
  <c r="G212" i="5"/>
  <c r="G208" i="5"/>
  <c r="G204" i="5"/>
  <c r="G200" i="5"/>
  <c r="G196" i="5"/>
  <c r="G192" i="5"/>
  <c r="G188" i="5"/>
  <c r="G184" i="5"/>
  <c r="G180" i="5"/>
  <c r="G176" i="5"/>
  <c r="G172" i="5"/>
  <c r="G168" i="5"/>
  <c r="G164" i="5"/>
  <c r="G160" i="5"/>
  <c r="G156" i="5"/>
  <c r="G152" i="5"/>
  <c r="G148" i="5"/>
  <c r="G144" i="5"/>
  <c r="G140" i="5"/>
  <c r="G136" i="5"/>
  <c r="G132" i="5"/>
  <c r="G128" i="5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G52" i="5"/>
  <c r="G48" i="5"/>
  <c r="G44" i="5"/>
  <c r="G40" i="5"/>
  <c r="G36" i="5"/>
  <c r="G32" i="5"/>
  <c r="G28" i="5"/>
  <c r="G24" i="5"/>
  <c r="G20" i="5"/>
  <c r="G16" i="5"/>
  <c r="G12" i="5"/>
  <c r="G8" i="5"/>
  <c r="G4" i="5"/>
  <c r="G963" i="5"/>
  <c r="G959" i="5"/>
  <c r="G949" i="5"/>
  <c r="G942" i="5"/>
  <c r="G944" i="5"/>
  <c r="G937" i="5"/>
  <c r="G936" i="5"/>
  <c r="G935" i="5"/>
  <c r="G920" i="5"/>
  <c r="G927" i="5"/>
  <c r="G923" i="5"/>
  <c r="G919" i="5"/>
  <c r="G917" i="5"/>
  <c r="G913" i="5"/>
  <c r="G904" i="5"/>
  <c r="G903" i="5"/>
  <c r="G897" i="5"/>
  <c r="G901" i="5"/>
  <c r="G893" i="5"/>
  <c r="G884" i="5"/>
  <c r="G891" i="5"/>
  <c r="G879" i="5"/>
  <c r="G875" i="5"/>
  <c r="G869" i="5"/>
  <c r="G868" i="5"/>
  <c r="G863" i="5"/>
  <c r="G857" i="5"/>
  <c r="G859" i="5"/>
  <c r="G851" i="5"/>
  <c r="G847" i="5"/>
  <c r="G846" i="5"/>
  <c r="G835" i="5"/>
  <c r="G832" i="5"/>
  <c r="G831" i="5"/>
  <c r="G827" i="5"/>
  <c r="G823" i="5"/>
  <c r="G819" i="5"/>
  <c r="G816" i="5"/>
  <c r="G811" i="5"/>
  <c r="G805" i="5"/>
  <c r="G809" i="5"/>
  <c r="G801" i="5"/>
  <c r="G795" i="5"/>
  <c r="G791" i="5"/>
  <c r="G786" i="5"/>
  <c r="G783" i="5"/>
  <c r="G778" i="5"/>
  <c r="G773" i="5"/>
  <c r="G771" i="5"/>
  <c r="G767" i="5"/>
  <c r="G763" i="5"/>
  <c r="G759" i="5"/>
  <c r="G755" i="5"/>
  <c r="G751" i="5"/>
  <c r="G747" i="5"/>
  <c r="G745" i="5"/>
  <c r="G739" i="5"/>
  <c r="G737" i="5"/>
  <c r="G732" i="5"/>
  <c r="G727" i="5"/>
  <c r="G723" i="5"/>
  <c r="G719" i="5"/>
  <c r="G715" i="5"/>
  <c r="G711" i="5"/>
  <c r="G705" i="5"/>
  <c r="G703" i="5"/>
  <c r="G699" i="5"/>
  <c r="G695" i="5"/>
  <c r="G692" i="5"/>
  <c r="G687" i="5"/>
  <c r="G683" i="5"/>
  <c r="G679" i="5"/>
  <c r="G675" i="5"/>
  <c r="G671" i="5"/>
  <c r="G667" i="5"/>
  <c r="G663" i="5"/>
  <c r="G659" i="5"/>
  <c r="G655" i="5"/>
  <c r="G651" i="5"/>
  <c r="G647" i="5"/>
  <c r="G642" i="5"/>
  <c r="G639" i="5"/>
  <c r="G635" i="5"/>
  <c r="G631" i="5"/>
  <c r="G627" i="5"/>
  <c r="G623" i="5"/>
  <c r="G619" i="5"/>
  <c r="G615" i="5"/>
  <c r="G611" i="5"/>
  <c r="G607" i="5"/>
  <c r="G603" i="5"/>
  <c r="G599" i="5"/>
  <c r="G595" i="5"/>
  <c r="G591" i="5"/>
  <c r="G587" i="5"/>
  <c r="G583" i="5"/>
  <c r="G579" i="5"/>
  <c r="G575" i="5"/>
  <c r="G571" i="5"/>
  <c r="G567" i="5"/>
  <c r="G563" i="5"/>
  <c r="G559" i="5"/>
  <c r="G555" i="5"/>
  <c r="G551" i="5"/>
  <c r="G547" i="5"/>
  <c r="G543" i="5"/>
  <c r="G539" i="5"/>
  <c r="G535" i="5"/>
  <c r="G531" i="5"/>
  <c r="G527" i="5"/>
  <c r="G523" i="5"/>
  <c r="G519" i="5"/>
  <c r="G515" i="5"/>
  <c r="G511" i="5"/>
  <c r="G507" i="5"/>
  <c r="G503" i="5"/>
  <c r="G499" i="5"/>
  <c r="G495" i="5"/>
  <c r="G491" i="5"/>
  <c r="G487" i="5"/>
  <c r="G483" i="5"/>
  <c r="G479" i="5"/>
  <c r="G475" i="5"/>
  <c r="G471" i="5"/>
  <c r="G467" i="5"/>
  <c r="G463" i="5"/>
  <c r="G459" i="5"/>
  <c r="G455" i="5"/>
  <c r="G451" i="5"/>
  <c r="G447" i="5"/>
  <c r="G443" i="5"/>
  <c r="G439" i="5"/>
  <c r="G435" i="5"/>
  <c r="G431" i="5"/>
  <c r="G427" i="5"/>
  <c r="G423" i="5"/>
  <c r="G419" i="5"/>
  <c r="G415" i="5"/>
  <c r="G411" i="5"/>
  <c r="G407" i="5"/>
  <c r="G403" i="5"/>
  <c r="G399" i="5"/>
  <c r="G395" i="5"/>
  <c r="G391" i="5"/>
  <c r="G387" i="5"/>
  <c r="G383" i="5"/>
  <c r="G379" i="5"/>
  <c r="G375" i="5"/>
  <c r="G371" i="5"/>
  <c r="G367" i="5"/>
  <c r="G363" i="5"/>
  <c r="G359" i="5"/>
  <c r="G355" i="5"/>
  <c r="G351" i="5"/>
  <c r="G347" i="5"/>
  <c r="G343" i="5"/>
  <c r="G339" i="5"/>
  <c r="G335" i="5"/>
  <c r="G331" i="5"/>
  <c r="G327" i="5"/>
  <c r="G323" i="5"/>
  <c r="G319" i="5"/>
  <c r="G315" i="5"/>
  <c r="G311" i="5"/>
  <c r="G307" i="5"/>
  <c r="G303" i="5"/>
  <c r="G299" i="5"/>
  <c r="G295" i="5"/>
  <c r="G291" i="5"/>
  <c r="G287" i="5"/>
  <c r="G283" i="5"/>
  <c r="G279" i="5"/>
  <c r="G275" i="5"/>
  <c r="G271" i="5"/>
  <c r="G267" i="5"/>
  <c r="G263" i="5"/>
  <c r="G259" i="5"/>
  <c r="G255" i="5"/>
  <c r="G251" i="5"/>
  <c r="G247" i="5"/>
  <c r="G243" i="5"/>
  <c r="G239" i="5"/>
  <c r="G235" i="5"/>
  <c r="G231" i="5"/>
  <c r="G227" i="5"/>
  <c r="G223" i="5"/>
  <c r="G219" i="5"/>
  <c r="G215" i="5"/>
  <c r="G211" i="5"/>
  <c r="G207" i="5"/>
  <c r="G203" i="5"/>
  <c r="G199" i="5"/>
  <c r="G195" i="5"/>
  <c r="G191" i="5"/>
  <c r="G187" i="5"/>
  <c r="G183" i="5"/>
  <c r="G179" i="5"/>
  <c r="G175" i="5"/>
  <c r="G171" i="5"/>
  <c r="G167" i="5"/>
  <c r="G163" i="5"/>
  <c r="G159" i="5"/>
  <c r="G155" i="5"/>
  <c r="G151" i="5"/>
  <c r="G147" i="5"/>
  <c r="G143" i="5"/>
  <c r="G139" i="5"/>
  <c r="G135" i="5"/>
  <c r="G131" i="5"/>
  <c r="G127" i="5"/>
  <c r="G123" i="5"/>
  <c r="G119" i="5"/>
  <c r="G115" i="5"/>
  <c r="G111" i="5"/>
  <c r="G107" i="5"/>
  <c r="G103" i="5"/>
  <c r="G99" i="5"/>
  <c r="G95" i="5"/>
  <c r="G91" i="5"/>
  <c r="G87" i="5"/>
  <c r="G83" i="5"/>
  <c r="G79" i="5"/>
  <c r="G75" i="5"/>
  <c r="G71" i="5"/>
  <c r="G67" i="5"/>
  <c r="G63" i="5"/>
  <c r="G59" i="5"/>
  <c r="G55" i="5"/>
  <c r="G51" i="5"/>
  <c r="G47" i="5"/>
  <c r="G43" i="5"/>
  <c r="G39" i="5"/>
  <c r="G35" i="5"/>
  <c r="G31" i="5"/>
  <c r="G27" i="5"/>
  <c r="G23" i="5"/>
  <c r="G19" i="5"/>
  <c r="G15" i="5"/>
  <c r="G11" i="5"/>
  <c r="G7" i="5"/>
  <c r="G3" i="5"/>
  <c r="N876" i="1"/>
  <c r="N895" i="1"/>
  <c r="M903" i="1"/>
  <c r="O903" i="5" s="1"/>
  <c r="M832" i="1"/>
  <c r="O839" i="5" s="1"/>
  <c r="M809" i="1"/>
  <c r="O807" i="5" s="1"/>
  <c r="M773" i="1"/>
  <c r="O775" i="5" s="1"/>
  <c r="M921" i="1"/>
  <c r="O921" i="5" s="1"/>
  <c r="N814" i="1"/>
  <c r="N729" i="1"/>
  <c r="N907" i="1"/>
  <c r="N836" i="1"/>
  <c r="N921" i="1"/>
  <c r="N807" i="1"/>
  <c r="M883" i="1"/>
  <c r="O891" i="5" s="1"/>
  <c r="M935" i="1"/>
  <c r="O935" i="5" s="1"/>
  <c r="M642" i="1"/>
  <c r="O643" i="5" s="1"/>
  <c r="M874" i="1"/>
  <c r="O878" i="5" s="1"/>
  <c r="M960" i="1"/>
  <c r="O958" i="5" s="1"/>
  <c r="M894" i="1"/>
  <c r="O894" i="5" s="1"/>
  <c r="M558" i="1"/>
  <c r="O558" i="5" s="1"/>
  <c r="N916" i="1"/>
  <c r="N772" i="1"/>
  <c r="N853" i="1"/>
  <c r="M946" i="1"/>
  <c r="O953" i="5" s="1"/>
  <c r="M814" i="1"/>
  <c r="O814" i="5" s="1"/>
  <c r="M729" i="1"/>
  <c r="O729" i="5" s="1"/>
  <c r="N867" i="1"/>
  <c r="N940" i="1"/>
  <c r="N843" i="1"/>
  <c r="M611" i="1"/>
  <c r="O611" i="5" s="1"/>
  <c r="M932" i="1"/>
  <c r="O924" i="5" s="1"/>
  <c r="M928" i="1"/>
  <c r="O928" i="5" s="1"/>
  <c r="M898" i="1"/>
  <c r="O902" i="5" s="1"/>
  <c r="M866" i="1"/>
  <c r="O865" i="5" s="1"/>
  <c r="M852" i="1"/>
  <c r="O854" i="5" s="1"/>
  <c r="M833" i="1"/>
  <c r="O838" i="5" s="1"/>
  <c r="N902" i="1"/>
  <c r="N805" i="1"/>
  <c r="N775" i="1"/>
  <c r="M924" i="1"/>
  <c r="O930" i="5" s="1"/>
  <c r="M899" i="1"/>
  <c r="O897" i="5" s="1"/>
  <c r="M961" i="1"/>
  <c r="O961" i="5" s="1"/>
  <c r="M916" i="1"/>
  <c r="O929" i="5" s="1"/>
  <c r="M847" i="1"/>
  <c r="O847" i="5" s="1"/>
  <c r="M786" i="1"/>
  <c r="O785" i="5" s="1"/>
  <c r="M673" i="1"/>
  <c r="O673" i="5" s="1"/>
  <c r="N944" i="1"/>
  <c r="N642" i="1"/>
  <c r="N785" i="1"/>
  <c r="N705" i="1"/>
  <c r="N964" i="1"/>
  <c r="N934" i="1"/>
  <c r="N862" i="1"/>
  <c r="N812" i="1"/>
  <c r="N798" i="1"/>
  <c r="N559" i="1"/>
  <c r="M843" i="1"/>
  <c r="O846" i="5" s="1"/>
  <c r="M931" i="1"/>
  <c r="O920" i="5" s="1"/>
  <c r="M858" i="1"/>
  <c r="O856" i="5" s="1"/>
  <c r="M842" i="1"/>
  <c r="O840" i="5" s="1"/>
  <c r="N957" i="1"/>
  <c r="N943" i="1"/>
  <c r="N927" i="1"/>
  <c r="N913" i="1"/>
  <c r="N886" i="1"/>
  <c r="N875" i="1"/>
  <c r="N846" i="1"/>
  <c r="N795" i="1"/>
  <c r="N701" i="1"/>
  <c r="N429" i="1"/>
  <c r="N933" i="1"/>
  <c r="M860" i="1"/>
  <c r="O862" i="5" s="1"/>
  <c r="N929" i="1"/>
  <c r="M951" i="1"/>
  <c r="O942" i="5" s="1"/>
  <c r="N488" i="1"/>
  <c r="M939" i="1"/>
  <c r="O936" i="5" s="1"/>
  <c r="M900" i="1"/>
  <c r="O900" i="5" s="1"/>
  <c r="M882" i="1"/>
  <c r="O876" i="5" s="1"/>
  <c r="M772" i="1"/>
  <c r="O772" i="5" s="1"/>
  <c r="N832" i="1"/>
  <c r="N809" i="1"/>
  <c r="N773" i="1"/>
  <c r="M958" i="1"/>
  <c r="O960" i="5" s="1"/>
  <c r="M920" i="1"/>
  <c r="O918" i="5" s="1"/>
  <c r="M906" i="1"/>
  <c r="O906" i="5" s="1"/>
  <c r="M895" i="1"/>
  <c r="O901" i="5" s="1"/>
  <c r="M876" i="1"/>
  <c r="O874" i="5" s="1"/>
  <c r="M905" i="1"/>
  <c r="O908" i="5" s="1"/>
  <c r="M765" i="1"/>
  <c r="O765" i="5" s="1"/>
  <c r="N821" i="1"/>
  <c r="M938" i="1"/>
  <c r="O938" i="5" s="1"/>
  <c r="M923" i="1"/>
  <c r="O923" i="5" s="1"/>
  <c r="M702" i="1"/>
  <c r="O701" i="5" s="1"/>
  <c r="N958" i="1"/>
  <c r="N854" i="1"/>
  <c r="N674" i="1"/>
  <c r="N611" i="1"/>
  <c r="M781" i="1"/>
  <c r="O779" i="5" s="1"/>
  <c r="M762" i="1"/>
  <c r="O762" i="5" s="1"/>
  <c r="M428" i="1"/>
  <c r="O429" i="5" s="1"/>
  <c r="N911" i="1"/>
  <c r="M925" i="1"/>
  <c r="O925" i="5" s="1"/>
  <c r="M907" i="1"/>
  <c r="O904" i="5" s="1"/>
  <c r="M877" i="1"/>
  <c r="O877" i="5" s="1"/>
  <c r="M797" i="1"/>
  <c r="O797" i="5" s="1"/>
  <c r="M779" i="1"/>
  <c r="O778" i="5" s="1"/>
  <c r="N896" i="1"/>
  <c r="M941" i="1"/>
  <c r="O941" i="5" s="1"/>
  <c r="M855" i="1"/>
  <c r="O859" i="5" s="1"/>
  <c r="M489" i="1"/>
  <c r="O488" i="5" s="1"/>
  <c r="M744" i="1"/>
  <c r="O744" i="5" s="1"/>
  <c r="N856" i="1"/>
  <c r="M890" i="1"/>
  <c r="O890" i="5" s="1"/>
  <c r="M837" i="1"/>
  <c r="O837" i="5" s="1"/>
  <c r="M821" i="1"/>
  <c r="O822" i="5" s="1"/>
  <c r="M807" i="1"/>
  <c r="O805" i="5" s="1"/>
  <c r="M707" i="1"/>
  <c r="O705" i="5" s="1"/>
  <c r="M917" i="1"/>
  <c r="O915" i="5" s="1"/>
  <c r="M904" i="1"/>
  <c r="O907" i="5" s="1"/>
  <c r="M856" i="1"/>
  <c r="O858" i="5" s="1"/>
  <c r="M793" i="1"/>
  <c r="O793" i="5" s="1"/>
  <c r="M488" i="1"/>
  <c r="O489" i="5" s="1"/>
  <c r="N963" i="1"/>
  <c r="N956" i="1"/>
  <c r="N928" i="1"/>
  <c r="N898" i="1"/>
  <c r="N770" i="1"/>
  <c r="M944" i="1"/>
  <c r="O947" i="5" s="1"/>
  <c r="M964" i="1"/>
  <c r="O964" i="5" s="1"/>
  <c r="M805" i="1"/>
  <c r="O803" i="5" s="1"/>
  <c r="M775" i="1"/>
  <c r="O773" i="5" s="1"/>
  <c r="N899" i="1"/>
  <c r="N837" i="1"/>
  <c r="N707" i="1"/>
  <c r="N609" i="1"/>
  <c r="M853" i="1"/>
  <c r="O853" i="5" s="1"/>
  <c r="M911" i="1"/>
  <c r="O913" i="5" s="1"/>
  <c r="M836" i="1"/>
  <c r="O836" i="5" s="1"/>
  <c r="M819" i="1"/>
  <c r="O819" i="5" s="1"/>
  <c r="N786" i="1"/>
  <c r="N673" i="1"/>
  <c r="M901" i="1"/>
  <c r="O899" i="5" s="1"/>
  <c r="N863" i="1"/>
  <c r="M963" i="1"/>
  <c r="O963" i="5" s="1"/>
  <c r="M956" i="1"/>
  <c r="O962" i="5" s="1"/>
  <c r="M770" i="1"/>
  <c r="O770" i="5" s="1"/>
  <c r="N960" i="1"/>
  <c r="N948" i="1"/>
  <c r="N905" i="1"/>
  <c r="N894" i="1"/>
  <c r="N874" i="1"/>
  <c r="N816" i="1"/>
  <c r="N765" i="1"/>
  <c r="M643" i="1"/>
  <c r="O642" i="5" s="1"/>
  <c r="M609" i="1"/>
  <c r="O609" i="5" s="1"/>
  <c r="N923" i="1"/>
  <c r="N558" i="1"/>
  <c r="N845" i="1"/>
  <c r="N860" i="1"/>
  <c r="N781" i="1"/>
  <c r="M867" i="1"/>
  <c r="O868" i="5" s="1"/>
  <c r="N797" i="1"/>
  <c r="M934" i="1"/>
  <c r="O940" i="5" s="1"/>
  <c r="M862" i="1"/>
  <c r="O860" i="5" s="1"/>
  <c r="M845" i="1"/>
  <c r="O843" i="5" s="1"/>
  <c r="M812" i="1"/>
  <c r="O812" i="5" s="1"/>
  <c r="M798" i="1"/>
  <c r="O796" i="5" s="1"/>
  <c r="M559" i="1"/>
  <c r="O559" i="5" s="1"/>
  <c r="N941" i="1"/>
  <c r="N931" i="1"/>
  <c r="N909" i="1"/>
  <c r="N878" i="1"/>
  <c r="N858" i="1"/>
  <c r="N842" i="1"/>
  <c r="N778" i="1"/>
  <c r="N764" i="1"/>
  <c r="M705" i="1"/>
  <c r="O707" i="5" s="1"/>
  <c r="N925" i="1"/>
  <c r="M896" i="1"/>
  <c r="O896" i="5" s="1"/>
  <c r="M927" i="1"/>
  <c r="O927" i="5" s="1"/>
  <c r="M795" i="1"/>
  <c r="O795" i="5" s="1"/>
  <c r="N917" i="1"/>
  <c r="N891" i="1"/>
  <c r="N855" i="1"/>
  <c r="N792" i="1"/>
  <c r="N731" i="1"/>
  <c r="N489" i="1"/>
  <c r="M785" i="1"/>
  <c r="O787" i="5" s="1"/>
  <c r="M674" i="1"/>
  <c r="O674" i="5" s="1"/>
  <c r="M948" i="1"/>
  <c r="O945" i="5" s="1"/>
  <c r="M940" i="1"/>
  <c r="O934" i="5" s="1"/>
  <c r="N936" i="1"/>
  <c r="N904" i="1"/>
  <c r="M859" i="1"/>
  <c r="O857" i="5" s="1"/>
  <c r="M743" i="1"/>
  <c r="O745" i="5" s="1"/>
  <c r="M893" i="1"/>
  <c r="O889" i="5" s="1"/>
  <c r="M887" i="1"/>
  <c r="O884" i="5" s="1"/>
  <c r="N952" i="1"/>
  <c r="N942" i="1"/>
  <c r="N932" i="1"/>
  <c r="N903" i="1"/>
  <c r="N883" i="1"/>
  <c r="N849" i="1"/>
  <c r="N819" i="1"/>
  <c r="N744" i="1"/>
  <c r="M854" i="1"/>
  <c r="O852" i="5" s="1"/>
  <c r="M962" i="1"/>
  <c r="O956" i="5" s="1"/>
  <c r="M954" i="1"/>
  <c r="O952" i="5" s="1"/>
  <c r="M936" i="1"/>
  <c r="O939" i="5" s="1"/>
  <c r="M926" i="1"/>
  <c r="O932" i="5" s="1"/>
  <c r="M885" i="1"/>
  <c r="O888" i="5" s="1"/>
  <c r="M870" i="1"/>
  <c r="O872" i="5" s="1"/>
  <c r="M840" i="1"/>
  <c r="O842" i="5" s="1"/>
  <c r="M742" i="1"/>
  <c r="O742" i="5" s="1"/>
  <c r="M696" i="1"/>
  <c r="O696" i="5" s="1"/>
  <c r="N922" i="1"/>
  <c r="N866" i="1"/>
  <c r="N852" i="1"/>
  <c r="N833" i="1"/>
  <c r="M949" i="1"/>
  <c r="O946" i="5" s="1"/>
  <c r="M945" i="1"/>
  <c r="O948" i="5" s="1"/>
  <c r="M902" i="1"/>
  <c r="O898" i="5" s="1"/>
  <c r="M884" i="1"/>
  <c r="O887" i="5" s="1"/>
  <c r="M869" i="1"/>
  <c r="O871" i="5" s="1"/>
  <c r="M857" i="1"/>
  <c r="O855" i="5" s="1"/>
  <c r="M839" i="1"/>
  <c r="O835" i="5" s="1"/>
  <c r="N959" i="1"/>
  <c r="N947" i="1"/>
  <c r="N924" i="1"/>
  <c r="N865" i="1"/>
  <c r="N787" i="1"/>
  <c r="N692" i="1"/>
  <c r="M952" i="1"/>
  <c r="O954" i="5" s="1"/>
  <c r="M942" i="1"/>
  <c r="O951" i="5" s="1"/>
  <c r="M849" i="1"/>
  <c r="O849" i="5" s="1"/>
  <c r="M710" i="1"/>
  <c r="O710" i="5" s="1"/>
  <c r="N961" i="1"/>
  <c r="N910" i="1"/>
  <c r="N900" i="1"/>
  <c r="N882" i="1"/>
  <c r="N847" i="1"/>
  <c r="M848" i="1"/>
  <c r="O848" i="5" s="1"/>
  <c r="N935" i="1"/>
  <c r="N920" i="1"/>
  <c r="N906" i="1"/>
  <c r="N799" i="1"/>
  <c r="N735" i="1"/>
  <c r="M959" i="1"/>
  <c r="O959" i="5" s="1"/>
  <c r="M947" i="1"/>
  <c r="O944" i="5" s="1"/>
  <c r="M865" i="1"/>
  <c r="O867" i="5" s="1"/>
  <c r="M787" i="1"/>
  <c r="O786" i="5" s="1"/>
  <c r="M692" i="1"/>
  <c r="O691" i="5" s="1"/>
  <c r="N815" i="1"/>
  <c r="N751" i="1"/>
  <c r="M910" i="1"/>
  <c r="O914" i="5" s="1"/>
  <c r="N962" i="1"/>
  <c r="N880" i="1"/>
  <c r="N734" i="1"/>
  <c r="N702" i="1"/>
  <c r="N686" i="1"/>
  <c r="N768" i="1"/>
  <c r="N946" i="1"/>
  <c r="N918" i="1"/>
  <c r="N912" i="1"/>
  <c r="N892" i="1"/>
  <c r="N881" i="1"/>
  <c r="N796" i="1"/>
  <c r="N762" i="1"/>
  <c r="N428" i="1"/>
  <c r="M897" i="1"/>
  <c r="O895" i="5" s="1"/>
  <c r="M850" i="1"/>
  <c r="O850" i="5" s="1"/>
  <c r="M815" i="1"/>
  <c r="O816" i="5" s="1"/>
  <c r="M801" i="1"/>
  <c r="O799" i="5" s="1"/>
  <c r="M737" i="1"/>
  <c r="O735" i="5" s="1"/>
  <c r="N955" i="1"/>
  <c r="N893" i="1"/>
  <c r="N877" i="1"/>
  <c r="N859" i="1"/>
  <c r="N779" i="1"/>
  <c r="N743" i="1"/>
  <c r="N950" i="1"/>
  <c r="N887" i="1"/>
  <c r="M880" i="1"/>
  <c r="O881" i="5" s="1"/>
  <c r="M957" i="1"/>
  <c r="O955" i="5" s="1"/>
  <c r="M943" i="1"/>
  <c r="O937" i="5" s="1"/>
  <c r="M913" i="1"/>
  <c r="O911" i="5" s="1"/>
  <c r="M886" i="1"/>
  <c r="O886" i="5" s="1"/>
  <c r="M875" i="1"/>
  <c r="O875" i="5" s="1"/>
  <c r="M846" i="1"/>
  <c r="O841" i="5" s="1"/>
  <c r="M780" i="1"/>
  <c r="O781" i="5" s="1"/>
  <c r="M768" i="1"/>
  <c r="O768" i="5" s="1"/>
  <c r="M749" i="1"/>
  <c r="O749" i="5" s="1"/>
  <c r="M733" i="1"/>
  <c r="O733" i="5" s="1"/>
  <c r="M701" i="1"/>
  <c r="O702" i="5" s="1"/>
  <c r="M685" i="1"/>
  <c r="O685" i="5" s="1"/>
  <c r="M429" i="1"/>
  <c r="O428" i="5" s="1"/>
  <c r="N953" i="1"/>
  <c r="N937" i="1"/>
  <c r="N841" i="1"/>
  <c r="N747" i="1"/>
  <c r="M838" i="1"/>
  <c r="O833" i="5" s="1"/>
  <c r="M918" i="1"/>
  <c r="O922" i="5" s="1"/>
  <c r="M912" i="1"/>
  <c r="O912" i="5" s="1"/>
  <c r="M892" i="1"/>
  <c r="O892" i="5" s="1"/>
  <c r="M881" i="1"/>
  <c r="O880" i="5" s="1"/>
  <c r="M796" i="1"/>
  <c r="O798" i="5" s="1"/>
  <c r="N926" i="1"/>
  <c r="N870" i="1"/>
  <c r="N840" i="1"/>
  <c r="N793" i="1"/>
  <c r="N742" i="1"/>
  <c r="N696" i="1"/>
  <c r="N664" i="1"/>
  <c r="M955" i="1"/>
  <c r="O949" i="5" s="1"/>
  <c r="M933" i="1"/>
  <c r="O933" i="5" s="1"/>
  <c r="N949" i="1"/>
  <c r="N945" i="1"/>
  <c r="N839" i="1"/>
  <c r="M929" i="1"/>
  <c r="O931" i="5" s="1"/>
  <c r="M909" i="1"/>
  <c r="O909" i="5" s="1"/>
  <c r="M778" i="1"/>
  <c r="O780" i="5" s="1"/>
  <c r="M863" i="1"/>
  <c r="O863" i="5" s="1"/>
  <c r="M950" i="1"/>
  <c r="O950" i="5" s="1"/>
  <c r="M878" i="1"/>
  <c r="O882" i="5" s="1"/>
  <c r="M764" i="1"/>
  <c r="O764" i="5" s="1"/>
  <c r="M953" i="1"/>
  <c r="O957" i="5" s="1"/>
  <c r="M937" i="1"/>
  <c r="O943" i="5" s="1"/>
  <c r="M908" i="1"/>
  <c r="O905" i="5" s="1"/>
  <c r="M891" i="1"/>
  <c r="O893" i="5" s="1"/>
  <c r="M841" i="1"/>
  <c r="O845" i="5" s="1"/>
  <c r="M803" i="1"/>
  <c r="O809" i="5" s="1"/>
  <c r="M792" i="1"/>
  <c r="O792" i="5" s="1"/>
  <c r="M747" i="1"/>
  <c r="O747" i="5" s="1"/>
  <c r="M731" i="1"/>
  <c r="O732" i="5" s="1"/>
  <c r="M665" i="1"/>
  <c r="O665" i="5" s="1"/>
  <c r="N951" i="1"/>
  <c r="N939" i="1"/>
  <c r="N901" i="1"/>
  <c r="N888" i="1"/>
  <c r="N871" i="1"/>
  <c r="N848" i="1"/>
  <c r="L905" i="3"/>
  <c r="L889" i="3"/>
  <c r="M246" i="3"/>
  <c r="L873" i="3"/>
  <c r="M166" i="3"/>
  <c r="L857" i="3"/>
  <c r="L841" i="3"/>
  <c r="M118" i="3"/>
  <c r="L825" i="3"/>
  <c r="L809" i="3"/>
  <c r="M69" i="3"/>
  <c r="L793" i="3"/>
  <c r="L777" i="3"/>
  <c r="M66" i="3"/>
  <c r="L761" i="3"/>
  <c r="M38" i="3"/>
  <c r="L202" i="3"/>
  <c r="L182" i="3"/>
  <c r="M18" i="3"/>
  <c r="L102" i="3"/>
  <c r="L953" i="3"/>
  <c r="L74" i="3"/>
  <c r="L937" i="3"/>
  <c r="L949" i="3"/>
  <c r="L933" i="3"/>
  <c r="L917" i="3"/>
  <c r="L901" i="3"/>
  <c r="L885" i="3"/>
  <c r="L869" i="3"/>
  <c r="L853" i="3"/>
  <c r="L837" i="3"/>
  <c r="L821" i="3"/>
  <c r="L805" i="3"/>
  <c r="L789" i="3"/>
  <c r="L773" i="3"/>
  <c r="L757" i="3"/>
  <c r="L741" i="3"/>
  <c r="L725" i="3"/>
  <c r="L709" i="3"/>
  <c r="L693" i="3"/>
  <c r="L677" i="3"/>
  <c r="L661" i="3"/>
  <c r="L645" i="3"/>
  <c r="L629" i="3"/>
  <c r="L613" i="3"/>
  <c r="L597" i="3"/>
  <c r="L581" i="3"/>
  <c r="L565" i="3"/>
  <c r="L549" i="3"/>
  <c r="L533" i="3"/>
  <c r="L517" i="3"/>
  <c r="L501" i="3"/>
  <c r="L485" i="3"/>
  <c r="L469" i="3"/>
  <c r="L453" i="3"/>
  <c r="L437" i="3"/>
  <c r="L421" i="3"/>
  <c r="L405" i="3"/>
  <c r="L389" i="3"/>
  <c r="L373" i="3"/>
  <c r="L357" i="3"/>
  <c r="L341" i="3"/>
  <c r="L325" i="3"/>
  <c r="L309" i="3"/>
  <c r="L293" i="3"/>
  <c r="L250" i="3"/>
  <c r="L153" i="3"/>
  <c r="L104" i="3"/>
  <c r="M916" i="3"/>
  <c r="M866" i="3"/>
  <c r="M808" i="3"/>
  <c r="M758" i="3"/>
  <c r="M660" i="3"/>
  <c r="M610" i="3"/>
  <c r="M552" i="3"/>
  <c r="M502" i="3"/>
  <c r="M404" i="3"/>
  <c r="M354" i="3"/>
  <c r="M296" i="3"/>
  <c r="M197" i="3"/>
  <c r="M40" i="3"/>
  <c r="L221" i="3"/>
  <c r="M221" i="3"/>
  <c r="L964" i="3"/>
  <c r="L948" i="3"/>
  <c r="L932" i="3"/>
  <c r="L900" i="3"/>
  <c r="L884" i="3"/>
  <c r="L868" i="3"/>
  <c r="L852" i="3"/>
  <c r="L836" i="3"/>
  <c r="L820" i="3"/>
  <c r="L804" i="3"/>
  <c r="L788" i="3"/>
  <c r="L772" i="3"/>
  <c r="L756" i="3"/>
  <c r="L740" i="3"/>
  <c r="L724" i="3"/>
  <c r="L708" i="3"/>
  <c r="L692" i="3"/>
  <c r="L676" i="3"/>
  <c r="L644" i="3"/>
  <c r="L628" i="3"/>
  <c r="L612" i="3"/>
  <c r="L596" i="3"/>
  <c r="L580" i="3"/>
  <c r="L564" i="3"/>
  <c r="L548" i="3"/>
  <c r="L532" i="3"/>
  <c r="L516" i="3"/>
  <c r="L500" i="3"/>
  <c r="L484" i="3"/>
  <c r="L468" i="3"/>
  <c r="L452" i="3"/>
  <c r="L436" i="3"/>
  <c r="L420" i="3"/>
  <c r="L388" i="3"/>
  <c r="L372" i="3"/>
  <c r="L356" i="3"/>
  <c r="L340" i="3"/>
  <c r="L324" i="3"/>
  <c r="L308" i="3"/>
  <c r="L292" i="3"/>
  <c r="L249" i="3"/>
  <c r="L201" i="3"/>
  <c r="L152" i="3"/>
  <c r="M914" i="3"/>
  <c r="M856" i="3"/>
  <c r="M806" i="3"/>
  <c r="M658" i="3"/>
  <c r="M600" i="3"/>
  <c r="M550" i="3"/>
  <c r="M402" i="3"/>
  <c r="M344" i="3"/>
  <c r="M294" i="3"/>
  <c r="M245" i="3"/>
  <c r="M196" i="3"/>
  <c r="M146" i="3"/>
  <c r="M88" i="3"/>
  <c r="L269" i="3"/>
  <c r="M269" i="3"/>
  <c r="L141" i="3"/>
  <c r="M141" i="3"/>
  <c r="L279" i="3"/>
  <c r="M279" i="3"/>
  <c r="L263" i="3"/>
  <c r="M263" i="3"/>
  <c r="L247" i="3"/>
  <c r="M247" i="3"/>
  <c r="L231" i="3"/>
  <c r="M231" i="3"/>
  <c r="L215" i="3"/>
  <c r="M215" i="3"/>
  <c r="L199" i="3"/>
  <c r="M199" i="3"/>
  <c r="L183" i="3"/>
  <c r="M183" i="3"/>
  <c r="L167" i="3"/>
  <c r="M167" i="3"/>
  <c r="L151" i="3"/>
  <c r="M151" i="3"/>
  <c r="L135" i="3"/>
  <c r="M135" i="3"/>
  <c r="L119" i="3"/>
  <c r="M119" i="3"/>
  <c r="L103" i="3"/>
  <c r="M103" i="3"/>
  <c r="L87" i="3"/>
  <c r="M87" i="3"/>
  <c r="L71" i="3"/>
  <c r="M71" i="3"/>
  <c r="L55" i="3"/>
  <c r="M55" i="3"/>
  <c r="L39" i="3"/>
  <c r="M39" i="3"/>
  <c r="L23" i="3"/>
  <c r="M23" i="3"/>
  <c r="L7" i="3"/>
  <c r="M7" i="3"/>
  <c r="L963" i="3"/>
  <c r="L947" i="3"/>
  <c r="L931" i="3"/>
  <c r="L915" i="3"/>
  <c r="L899" i="3"/>
  <c r="L883" i="3"/>
  <c r="L867" i="3"/>
  <c r="L851" i="3"/>
  <c r="L835" i="3"/>
  <c r="L819" i="3"/>
  <c r="L803" i="3"/>
  <c r="L787" i="3"/>
  <c r="L771" i="3"/>
  <c r="L755" i="3"/>
  <c r="L739" i="3"/>
  <c r="L723" i="3"/>
  <c r="L707" i="3"/>
  <c r="L691" i="3"/>
  <c r="L675" i="3"/>
  <c r="L659" i="3"/>
  <c r="L643" i="3"/>
  <c r="L627" i="3"/>
  <c r="L611" i="3"/>
  <c r="L595" i="3"/>
  <c r="L579" i="3"/>
  <c r="L563" i="3"/>
  <c r="L547" i="3"/>
  <c r="L531" i="3"/>
  <c r="L515" i="3"/>
  <c r="L499" i="3"/>
  <c r="L483" i="3"/>
  <c r="L467" i="3"/>
  <c r="L451" i="3"/>
  <c r="L435" i="3"/>
  <c r="L419" i="3"/>
  <c r="L403" i="3"/>
  <c r="L387" i="3"/>
  <c r="L371" i="3"/>
  <c r="L355" i="3"/>
  <c r="L339" i="3"/>
  <c r="L323" i="3"/>
  <c r="L307" i="3"/>
  <c r="L288" i="3"/>
  <c r="L248" i="3"/>
  <c r="L200" i="3"/>
  <c r="L150" i="3"/>
  <c r="L92" i="3"/>
  <c r="L42" i="3"/>
  <c r="M962" i="3"/>
  <c r="M904" i="3"/>
  <c r="M854" i="3"/>
  <c r="M706" i="3"/>
  <c r="M648" i="3"/>
  <c r="M598" i="3"/>
  <c r="M450" i="3"/>
  <c r="M392" i="3"/>
  <c r="M342" i="3"/>
  <c r="M244" i="3"/>
  <c r="M194" i="3"/>
  <c r="M136" i="3"/>
  <c r="M86" i="3"/>
  <c r="M37" i="3"/>
  <c r="L285" i="3"/>
  <c r="M285" i="3"/>
  <c r="L157" i="3"/>
  <c r="M157" i="3"/>
  <c r="L946" i="3"/>
  <c r="L930" i="3"/>
  <c r="L898" i="3"/>
  <c r="L882" i="3"/>
  <c r="L850" i="3"/>
  <c r="L834" i="3"/>
  <c r="L818" i="3"/>
  <c r="L802" i="3"/>
  <c r="L786" i="3"/>
  <c r="L770" i="3"/>
  <c r="L754" i="3"/>
  <c r="L738" i="3"/>
  <c r="L722" i="3"/>
  <c r="L690" i="3"/>
  <c r="L674" i="3"/>
  <c r="L642" i="3"/>
  <c r="L626" i="3"/>
  <c r="L594" i="3"/>
  <c r="L578" i="3"/>
  <c r="L562" i="3"/>
  <c r="L546" i="3"/>
  <c r="L530" i="3"/>
  <c r="L514" i="3"/>
  <c r="L498" i="3"/>
  <c r="L482" i="3"/>
  <c r="L466" i="3"/>
  <c r="L434" i="3"/>
  <c r="L418" i="3"/>
  <c r="L386" i="3"/>
  <c r="L370" i="3"/>
  <c r="L338" i="3"/>
  <c r="L322" i="3"/>
  <c r="L306" i="3"/>
  <c r="L284" i="3"/>
  <c r="L198" i="3"/>
  <c r="L140" i="3"/>
  <c r="L90" i="3"/>
  <c r="L41" i="3"/>
  <c r="M952" i="3"/>
  <c r="M902" i="3"/>
  <c r="M696" i="3"/>
  <c r="M646" i="3"/>
  <c r="M440" i="3"/>
  <c r="M390" i="3"/>
  <c r="M242" i="3"/>
  <c r="M184" i="3"/>
  <c r="M134" i="3"/>
  <c r="M85" i="3"/>
  <c r="M36" i="3"/>
  <c r="L77" i="3"/>
  <c r="M77" i="3"/>
  <c r="L961" i="3"/>
  <c r="L945" i="3"/>
  <c r="L929" i="3"/>
  <c r="L913" i="3"/>
  <c r="L897" i="3"/>
  <c r="L881" i="3"/>
  <c r="L865" i="3"/>
  <c r="L849" i="3"/>
  <c r="L833" i="3"/>
  <c r="L817" i="3"/>
  <c r="L801" i="3"/>
  <c r="L785" i="3"/>
  <c r="L769" i="3"/>
  <c r="L753" i="3"/>
  <c r="L737" i="3"/>
  <c r="L721" i="3"/>
  <c r="L705" i="3"/>
  <c r="L689" i="3"/>
  <c r="L673" i="3"/>
  <c r="L657" i="3"/>
  <c r="L641" i="3"/>
  <c r="L625" i="3"/>
  <c r="L609" i="3"/>
  <c r="L593" i="3"/>
  <c r="L577" i="3"/>
  <c r="L561" i="3"/>
  <c r="L545" i="3"/>
  <c r="L529" i="3"/>
  <c r="L513" i="3"/>
  <c r="L497" i="3"/>
  <c r="L481" i="3"/>
  <c r="L465" i="3"/>
  <c r="L449" i="3"/>
  <c r="L433" i="3"/>
  <c r="L417" i="3"/>
  <c r="L401" i="3"/>
  <c r="L385" i="3"/>
  <c r="L369" i="3"/>
  <c r="L353" i="3"/>
  <c r="L337" i="3"/>
  <c r="L321" i="3"/>
  <c r="L305" i="3"/>
  <c r="L282" i="3"/>
  <c r="L240" i="3"/>
  <c r="L188" i="3"/>
  <c r="L138" i="3"/>
  <c r="L89" i="3"/>
  <c r="M950" i="3"/>
  <c r="M744" i="3"/>
  <c r="M694" i="3"/>
  <c r="M488" i="3"/>
  <c r="M438" i="3"/>
  <c r="M290" i="3"/>
  <c r="M232" i="3"/>
  <c r="M133" i="3"/>
  <c r="M84" i="3"/>
  <c r="M34" i="3"/>
  <c r="L237" i="3"/>
  <c r="M237" i="3"/>
  <c r="L109" i="3"/>
  <c r="M109" i="3"/>
  <c r="L4" i="3"/>
  <c r="M4" i="3"/>
  <c r="L960" i="3"/>
  <c r="L944" i="3"/>
  <c r="L928" i="3"/>
  <c r="L912" i="3"/>
  <c r="L896" i="3"/>
  <c r="L880" i="3"/>
  <c r="L864" i="3"/>
  <c r="L848" i="3"/>
  <c r="L832" i="3"/>
  <c r="L816" i="3"/>
  <c r="L800" i="3"/>
  <c r="L784" i="3"/>
  <c r="L768" i="3"/>
  <c r="L752" i="3"/>
  <c r="L736" i="3"/>
  <c r="L720" i="3"/>
  <c r="L704" i="3"/>
  <c r="L688" i="3"/>
  <c r="L672" i="3"/>
  <c r="L656" i="3"/>
  <c r="L640" i="3"/>
  <c r="L624" i="3"/>
  <c r="L608" i="3"/>
  <c r="L592" i="3"/>
  <c r="L576" i="3"/>
  <c r="L560" i="3"/>
  <c r="L544" i="3"/>
  <c r="L528" i="3"/>
  <c r="L512" i="3"/>
  <c r="L496" i="3"/>
  <c r="L480" i="3"/>
  <c r="L464" i="3"/>
  <c r="L448" i="3"/>
  <c r="L432" i="3"/>
  <c r="L416" i="3"/>
  <c r="L400" i="3"/>
  <c r="L384" i="3"/>
  <c r="L368" i="3"/>
  <c r="L352" i="3"/>
  <c r="L336" i="3"/>
  <c r="L320" i="3"/>
  <c r="L304" i="3"/>
  <c r="L281" i="3"/>
  <c r="L236" i="3"/>
  <c r="L186" i="3"/>
  <c r="L137" i="3"/>
  <c r="M792" i="3"/>
  <c r="M742" i="3"/>
  <c r="M536" i="3"/>
  <c r="M486" i="3"/>
  <c r="M280" i="3"/>
  <c r="M230" i="3"/>
  <c r="M181" i="3"/>
  <c r="M132" i="3"/>
  <c r="M82" i="3"/>
  <c r="M24" i="3"/>
  <c r="L205" i="3"/>
  <c r="M205" i="3"/>
  <c r="M291" i="3"/>
  <c r="L291" i="3"/>
  <c r="M275" i="3"/>
  <c r="L275" i="3"/>
  <c r="M259" i="3"/>
  <c r="L259" i="3"/>
  <c r="M243" i="3"/>
  <c r="L243" i="3"/>
  <c r="M227" i="3"/>
  <c r="L227" i="3"/>
  <c r="M211" i="3"/>
  <c r="L211" i="3"/>
  <c r="M195" i="3"/>
  <c r="L195" i="3"/>
  <c r="M179" i="3"/>
  <c r="L179" i="3"/>
  <c r="M163" i="3"/>
  <c r="L163" i="3"/>
  <c r="M147" i="3"/>
  <c r="L147" i="3"/>
  <c r="M131" i="3"/>
  <c r="L131" i="3"/>
  <c r="M115" i="3"/>
  <c r="L115" i="3"/>
  <c r="M99" i="3"/>
  <c r="L99" i="3"/>
  <c r="M83" i="3"/>
  <c r="L83" i="3"/>
  <c r="M67" i="3"/>
  <c r="L67" i="3"/>
  <c r="M51" i="3"/>
  <c r="L51" i="3"/>
  <c r="M35" i="3"/>
  <c r="L35" i="3"/>
  <c r="M19" i="3"/>
  <c r="L19" i="3"/>
  <c r="M3" i="3"/>
  <c r="L3" i="3"/>
  <c r="L959" i="3"/>
  <c r="L943" i="3"/>
  <c r="L927" i="3"/>
  <c r="L911" i="3"/>
  <c r="L895" i="3"/>
  <c r="L879" i="3"/>
  <c r="L863" i="3"/>
  <c r="L847" i="3"/>
  <c r="L831" i="3"/>
  <c r="L815" i="3"/>
  <c r="L799" i="3"/>
  <c r="L783" i="3"/>
  <c r="L767" i="3"/>
  <c r="L751" i="3"/>
  <c r="L735" i="3"/>
  <c r="L719" i="3"/>
  <c r="L703" i="3"/>
  <c r="L687" i="3"/>
  <c r="L671" i="3"/>
  <c r="L655" i="3"/>
  <c r="L639" i="3"/>
  <c r="L623" i="3"/>
  <c r="L607" i="3"/>
  <c r="L591" i="3"/>
  <c r="L575" i="3"/>
  <c r="L559" i="3"/>
  <c r="L543" i="3"/>
  <c r="L527" i="3"/>
  <c r="L511" i="3"/>
  <c r="L495" i="3"/>
  <c r="L479" i="3"/>
  <c r="L463" i="3"/>
  <c r="L447" i="3"/>
  <c r="L431" i="3"/>
  <c r="L415" i="3"/>
  <c r="L399" i="3"/>
  <c r="L383" i="3"/>
  <c r="L367" i="3"/>
  <c r="L351" i="3"/>
  <c r="L335" i="3"/>
  <c r="L319" i="3"/>
  <c r="L303" i="3"/>
  <c r="L234" i="3"/>
  <c r="L185" i="3"/>
  <c r="L28" i="3"/>
  <c r="M840" i="3"/>
  <c r="M790" i="3"/>
  <c r="M584" i="3"/>
  <c r="M534" i="3"/>
  <c r="M328" i="3"/>
  <c r="M278" i="3"/>
  <c r="M229" i="3"/>
  <c r="M180" i="3"/>
  <c r="M130" i="3"/>
  <c r="M72" i="3"/>
  <c r="L45" i="3"/>
  <c r="M45" i="3"/>
  <c r="L2" i="3"/>
  <c r="L958" i="3"/>
  <c r="L942" i="3"/>
  <c r="L926" i="3"/>
  <c r="L910" i="3"/>
  <c r="L894" i="3"/>
  <c r="L878" i="3"/>
  <c r="L862" i="3"/>
  <c r="L846" i="3"/>
  <c r="L830" i="3"/>
  <c r="L814" i="3"/>
  <c r="L798" i="3"/>
  <c r="L782" i="3"/>
  <c r="L766" i="3"/>
  <c r="L750" i="3"/>
  <c r="L734" i="3"/>
  <c r="L718" i="3"/>
  <c r="L702" i="3"/>
  <c r="L686" i="3"/>
  <c r="L670" i="3"/>
  <c r="L654" i="3"/>
  <c r="L638" i="3"/>
  <c r="L622" i="3"/>
  <c r="L606" i="3"/>
  <c r="L590" i="3"/>
  <c r="L574" i="3"/>
  <c r="L558" i="3"/>
  <c r="L542" i="3"/>
  <c r="L526" i="3"/>
  <c r="L510" i="3"/>
  <c r="L494" i="3"/>
  <c r="L478" i="3"/>
  <c r="L462" i="3"/>
  <c r="L446" i="3"/>
  <c r="L430" i="3"/>
  <c r="L414" i="3"/>
  <c r="L398" i="3"/>
  <c r="L382" i="3"/>
  <c r="L366" i="3"/>
  <c r="L350" i="3"/>
  <c r="L334" i="3"/>
  <c r="L318" i="3"/>
  <c r="L302" i="3"/>
  <c r="L233" i="3"/>
  <c r="L76" i="3"/>
  <c r="L26" i="3"/>
  <c r="M888" i="3"/>
  <c r="M838" i="3"/>
  <c r="M632" i="3"/>
  <c r="M582" i="3"/>
  <c r="M376" i="3"/>
  <c r="M326" i="3"/>
  <c r="M277" i="3"/>
  <c r="M228" i="3"/>
  <c r="M178" i="3"/>
  <c r="M120" i="3"/>
  <c r="M70" i="3"/>
  <c r="M21" i="3"/>
  <c r="M289" i="3"/>
  <c r="L289" i="3"/>
  <c r="M273" i="3"/>
  <c r="L273" i="3"/>
  <c r="M257" i="3"/>
  <c r="L257" i="3"/>
  <c r="M241" i="3"/>
  <c r="L241" i="3"/>
  <c r="M225" i="3"/>
  <c r="L225" i="3"/>
  <c r="M209" i="3"/>
  <c r="L209" i="3"/>
  <c r="M193" i="3"/>
  <c r="L193" i="3"/>
  <c r="M177" i="3"/>
  <c r="L177" i="3"/>
  <c r="M161" i="3"/>
  <c r="L161" i="3"/>
  <c r="M145" i="3"/>
  <c r="L145" i="3"/>
  <c r="M129" i="3"/>
  <c r="L129" i="3"/>
  <c r="M113" i="3"/>
  <c r="L113" i="3"/>
  <c r="M97" i="3"/>
  <c r="L97" i="3"/>
  <c r="M81" i="3"/>
  <c r="L81" i="3"/>
  <c r="M65" i="3"/>
  <c r="L65" i="3"/>
  <c r="M49" i="3"/>
  <c r="L49" i="3"/>
  <c r="M33" i="3"/>
  <c r="L33" i="3"/>
  <c r="M17" i="3"/>
  <c r="L17" i="3"/>
  <c r="L957" i="3"/>
  <c r="L941" i="3"/>
  <c r="L925" i="3"/>
  <c r="L909" i="3"/>
  <c r="L893" i="3"/>
  <c r="L877" i="3"/>
  <c r="L861" i="3"/>
  <c r="L845" i="3"/>
  <c r="L829" i="3"/>
  <c r="L813" i="3"/>
  <c r="L797" i="3"/>
  <c r="L781" i="3"/>
  <c r="L765" i="3"/>
  <c r="L749" i="3"/>
  <c r="L733" i="3"/>
  <c r="L717" i="3"/>
  <c r="L701" i="3"/>
  <c r="L685" i="3"/>
  <c r="L669" i="3"/>
  <c r="L653" i="3"/>
  <c r="L637" i="3"/>
  <c r="L621" i="3"/>
  <c r="L605" i="3"/>
  <c r="L589" i="3"/>
  <c r="L573" i="3"/>
  <c r="L557" i="3"/>
  <c r="L541" i="3"/>
  <c r="L525" i="3"/>
  <c r="L509" i="3"/>
  <c r="L493" i="3"/>
  <c r="L477" i="3"/>
  <c r="L461" i="3"/>
  <c r="L445" i="3"/>
  <c r="L429" i="3"/>
  <c r="L413" i="3"/>
  <c r="L397" i="3"/>
  <c r="L381" i="3"/>
  <c r="L365" i="3"/>
  <c r="L349" i="3"/>
  <c r="L333" i="3"/>
  <c r="L317" i="3"/>
  <c r="L301" i="3"/>
  <c r="L272" i="3"/>
  <c r="L124" i="3"/>
  <c r="L25" i="3"/>
  <c r="M936" i="3"/>
  <c r="M886" i="3"/>
  <c r="M680" i="3"/>
  <c r="M630" i="3"/>
  <c r="M424" i="3"/>
  <c r="M374" i="3"/>
  <c r="M276" i="3"/>
  <c r="M226" i="3"/>
  <c r="M168" i="3"/>
  <c r="M224" i="3"/>
  <c r="L224" i="3"/>
  <c r="M208" i="3"/>
  <c r="L208" i="3"/>
  <c r="M192" i="3"/>
  <c r="L192" i="3"/>
  <c r="M176" i="3"/>
  <c r="L176" i="3"/>
  <c r="M160" i="3"/>
  <c r="L160" i="3"/>
  <c r="M144" i="3"/>
  <c r="L144" i="3"/>
  <c r="M128" i="3"/>
  <c r="L128" i="3"/>
  <c r="M112" i="3"/>
  <c r="L112" i="3"/>
  <c r="M96" i="3"/>
  <c r="L96" i="3"/>
  <c r="M80" i="3"/>
  <c r="L80" i="3"/>
  <c r="M64" i="3"/>
  <c r="L64" i="3"/>
  <c r="M48" i="3"/>
  <c r="L48" i="3"/>
  <c r="M32" i="3"/>
  <c r="L32" i="3"/>
  <c r="M16" i="3"/>
  <c r="L16" i="3"/>
  <c r="L956" i="3"/>
  <c r="L940" i="3"/>
  <c r="L924" i="3"/>
  <c r="L908" i="3"/>
  <c r="L892" i="3"/>
  <c r="L876" i="3"/>
  <c r="L860" i="3"/>
  <c r="L844" i="3"/>
  <c r="L828" i="3"/>
  <c r="L812" i="3"/>
  <c r="L796" i="3"/>
  <c r="L780" i="3"/>
  <c r="L764" i="3"/>
  <c r="L748" i="3"/>
  <c r="L732" i="3"/>
  <c r="L716" i="3"/>
  <c r="L700" i="3"/>
  <c r="L684" i="3"/>
  <c r="L668" i="3"/>
  <c r="L652" i="3"/>
  <c r="L636" i="3"/>
  <c r="L620" i="3"/>
  <c r="L604" i="3"/>
  <c r="L588" i="3"/>
  <c r="L572" i="3"/>
  <c r="L556" i="3"/>
  <c r="L540" i="3"/>
  <c r="L524" i="3"/>
  <c r="L508" i="3"/>
  <c r="L492" i="3"/>
  <c r="L476" i="3"/>
  <c r="L460" i="3"/>
  <c r="L444" i="3"/>
  <c r="L428" i="3"/>
  <c r="L412" i="3"/>
  <c r="L396" i="3"/>
  <c r="L380" i="3"/>
  <c r="L364" i="3"/>
  <c r="L348" i="3"/>
  <c r="L332" i="3"/>
  <c r="L316" i="3"/>
  <c r="L300" i="3"/>
  <c r="L268" i="3"/>
  <c r="L172" i="3"/>
  <c r="L122" i="3"/>
  <c r="L73" i="3"/>
  <c r="M934" i="3"/>
  <c r="M728" i="3"/>
  <c r="M678" i="3"/>
  <c r="M472" i="3"/>
  <c r="M422" i="3"/>
  <c r="M274" i="3"/>
  <c r="M216" i="3"/>
  <c r="M117" i="3"/>
  <c r="L287" i="3"/>
  <c r="M287" i="3"/>
  <c r="L271" i="3"/>
  <c r="M271" i="3"/>
  <c r="L255" i="3"/>
  <c r="M255" i="3"/>
  <c r="L239" i="3"/>
  <c r="M239" i="3"/>
  <c r="L223" i="3"/>
  <c r="M223" i="3"/>
  <c r="L207" i="3"/>
  <c r="M207" i="3"/>
  <c r="L191" i="3"/>
  <c r="M191" i="3"/>
  <c r="L175" i="3"/>
  <c r="M175" i="3"/>
  <c r="L159" i="3"/>
  <c r="M159" i="3"/>
  <c r="L143" i="3"/>
  <c r="M143" i="3"/>
  <c r="L127" i="3"/>
  <c r="M127" i="3"/>
  <c r="L111" i="3"/>
  <c r="M111" i="3"/>
  <c r="L95" i="3"/>
  <c r="M95" i="3"/>
  <c r="L79" i="3"/>
  <c r="M79" i="3"/>
  <c r="L63" i="3"/>
  <c r="M63" i="3"/>
  <c r="L47" i="3"/>
  <c r="M47" i="3"/>
  <c r="L31" i="3"/>
  <c r="M31" i="3"/>
  <c r="L15" i="3"/>
  <c r="M15" i="3"/>
  <c r="L955" i="3"/>
  <c r="L939" i="3"/>
  <c r="L923" i="3"/>
  <c r="L907" i="3"/>
  <c r="L891" i="3"/>
  <c r="L875" i="3"/>
  <c r="L859" i="3"/>
  <c r="L843" i="3"/>
  <c r="L827" i="3"/>
  <c r="L811" i="3"/>
  <c r="L795" i="3"/>
  <c r="L779" i="3"/>
  <c r="L763" i="3"/>
  <c r="L747" i="3"/>
  <c r="L731" i="3"/>
  <c r="L715" i="3"/>
  <c r="L699" i="3"/>
  <c r="L683" i="3"/>
  <c r="L667" i="3"/>
  <c r="L651" i="3"/>
  <c r="L635" i="3"/>
  <c r="L619" i="3"/>
  <c r="L603" i="3"/>
  <c r="L587" i="3"/>
  <c r="L571" i="3"/>
  <c r="L555" i="3"/>
  <c r="L539" i="3"/>
  <c r="L523" i="3"/>
  <c r="L507" i="3"/>
  <c r="L491" i="3"/>
  <c r="L475" i="3"/>
  <c r="L459" i="3"/>
  <c r="L443" i="3"/>
  <c r="L427" i="3"/>
  <c r="L411" i="3"/>
  <c r="L395" i="3"/>
  <c r="L379" i="3"/>
  <c r="L363" i="3"/>
  <c r="L347" i="3"/>
  <c r="L331" i="3"/>
  <c r="L315" i="3"/>
  <c r="L299" i="3"/>
  <c r="L266" i="3"/>
  <c r="L220" i="3"/>
  <c r="L170" i="3"/>
  <c r="L121" i="3"/>
  <c r="M776" i="3"/>
  <c r="M726" i="3"/>
  <c r="M520" i="3"/>
  <c r="M470" i="3"/>
  <c r="M264" i="3"/>
  <c r="M214" i="3"/>
  <c r="M165" i="3"/>
  <c r="M116" i="3"/>
  <c r="M8" i="3"/>
  <c r="L286" i="3"/>
  <c r="M286" i="3"/>
  <c r="L270" i="3"/>
  <c r="M270" i="3"/>
  <c r="L254" i="3"/>
  <c r="M254" i="3"/>
  <c r="L238" i="3"/>
  <c r="M238" i="3"/>
  <c r="L222" i="3"/>
  <c r="M222" i="3"/>
  <c r="L206" i="3"/>
  <c r="M206" i="3"/>
  <c r="L190" i="3"/>
  <c r="M190" i="3"/>
  <c r="L174" i="3"/>
  <c r="M174" i="3"/>
  <c r="L158" i="3"/>
  <c r="M158" i="3"/>
  <c r="L142" i="3"/>
  <c r="M142" i="3"/>
  <c r="L126" i="3"/>
  <c r="M126" i="3"/>
  <c r="L110" i="3"/>
  <c r="M110" i="3"/>
  <c r="L94" i="3"/>
  <c r="M94" i="3"/>
  <c r="L78" i="3"/>
  <c r="M78" i="3"/>
  <c r="L62" i="3"/>
  <c r="M62" i="3"/>
  <c r="L46" i="3"/>
  <c r="M46" i="3"/>
  <c r="L30" i="3"/>
  <c r="M30" i="3"/>
  <c r="L14" i="3"/>
  <c r="M14" i="3"/>
  <c r="L954" i="3"/>
  <c r="L938" i="3"/>
  <c r="L922" i="3"/>
  <c r="L906" i="3"/>
  <c r="L890" i="3"/>
  <c r="L874" i="3"/>
  <c r="L858" i="3"/>
  <c r="L842" i="3"/>
  <c r="L826" i="3"/>
  <c r="L810" i="3"/>
  <c r="L794" i="3"/>
  <c r="L778" i="3"/>
  <c r="L762" i="3"/>
  <c r="L746" i="3"/>
  <c r="L730" i="3"/>
  <c r="L714" i="3"/>
  <c r="L698" i="3"/>
  <c r="L682" i="3"/>
  <c r="L666" i="3"/>
  <c r="L650" i="3"/>
  <c r="L634" i="3"/>
  <c r="L618" i="3"/>
  <c r="L602" i="3"/>
  <c r="L586" i="3"/>
  <c r="L570" i="3"/>
  <c r="L554" i="3"/>
  <c r="L538" i="3"/>
  <c r="L522" i="3"/>
  <c r="L506" i="3"/>
  <c r="L490" i="3"/>
  <c r="L474" i="3"/>
  <c r="L458" i="3"/>
  <c r="L442" i="3"/>
  <c r="L426" i="3"/>
  <c r="L410" i="3"/>
  <c r="L394" i="3"/>
  <c r="L378" i="3"/>
  <c r="L362" i="3"/>
  <c r="L346" i="3"/>
  <c r="L330" i="3"/>
  <c r="L314" i="3"/>
  <c r="L298" i="3"/>
  <c r="L265" i="3"/>
  <c r="L218" i="3"/>
  <c r="L169" i="3"/>
  <c r="L12" i="3"/>
  <c r="M824" i="3"/>
  <c r="M774" i="3"/>
  <c r="M568" i="3"/>
  <c r="M518" i="3"/>
  <c r="M312" i="3"/>
  <c r="M262" i="3"/>
  <c r="M213" i="3"/>
  <c r="M164" i="3"/>
  <c r="M114" i="3"/>
  <c r="M56" i="3"/>
  <c r="M6" i="3"/>
  <c r="L745" i="3"/>
  <c r="L729" i="3"/>
  <c r="L713" i="3"/>
  <c r="L697" i="3"/>
  <c r="L681" i="3"/>
  <c r="L665" i="3"/>
  <c r="L649" i="3"/>
  <c r="L633" i="3"/>
  <c r="L617" i="3"/>
  <c r="L601" i="3"/>
  <c r="L585" i="3"/>
  <c r="L569" i="3"/>
  <c r="L553" i="3"/>
  <c r="L537" i="3"/>
  <c r="L521" i="3"/>
  <c r="L505" i="3"/>
  <c r="L489" i="3"/>
  <c r="L473" i="3"/>
  <c r="L457" i="3"/>
  <c r="L441" i="3"/>
  <c r="L425" i="3"/>
  <c r="L409" i="3"/>
  <c r="L393" i="3"/>
  <c r="L377" i="3"/>
  <c r="L361" i="3"/>
  <c r="L345" i="3"/>
  <c r="L329" i="3"/>
  <c r="L313" i="3"/>
  <c r="L297" i="3"/>
  <c r="L217" i="3"/>
  <c r="L60" i="3"/>
  <c r="L10" i="3"/>
  <c r="M872" i="3"/>
  <c r="M822" i="3"/>
  <c r="M616" i="3"/>
  <c r="M566" i="3"/>
  <c r="M360" i="3"/>
  <c r="M310" i="3"/>
  <c r="M261" i="3"/>
  <c r="M212" i="3"/>
  <c r="M162" i="3"/>
  <c r="M5" i="3"/>
  <c r="L189" i="3"/>
  <c r="M189" i="3"/>
  <c r="L920" i="3"/>
  <c r="L760" i="3"/>
  <c r="L712" i="3"/>
  <c r="L664" i="3"/>
  <c r="L504" i="3"/>
  <c r="L456" i="3"/>
  <c r="L408" i="3"/>
  <c r="L108" i="3"/>
  <c r="L58" i="3"/>
  <c r="L9" i="3"/>
  <c r="M870" i="3"/>
  <c r="M614" i="3"/>
  <c r="M358" i="3"/>
  <c r="M260" i="3"/>
  <c r="M210" i="3"/>
  <c r="M53" i="3"/>
  <c r="L173" i="3"/>
  <c r="M173" i="3"/>
  <c r="L93" i="3"/>
  <c r="M93" i="3"/>
  <c r="L29" i="3"/>
  <c r="M29" i="3"/>
  <c r="L283" i="3"/>
  <c r="M283" i="3"/>
  <c r="L267" i="3"/>
  <c r="M267" i="3"/>
  <c r="L251" i="3"/>
  <c r="M251" i="3"/>
  <c r="L235" i="3"/>
  <c r="M235" i="3"/>
  <c r="L219" i="3"/>
  <c r="M219" i="3"/>
  <c r="L203" i="3"/>
  <c r="M203" i="3"/>
  <c r="L187" i="3"/>
  <c r="M187" i="3"/>
  <c r="L171" i="3"/>
  <c r="M171" i="3"/>
  <c r="L155" i="3"/>
  <c r="M155" i="3"/>
  <c r="L139" i="3"/>
  <c r="M139" i="3"/>
  <c r="L123" i="3"/>
  <c r="M123" i="3"/>
  <c r="L107" i="3"/>
  <c r="M107" i="3"/>
  <c r="L91" i="3"/>
  <c r="M91" i="3"/>
  <c r="L75" i="3"/>
  <c r="M75" i="3"/>
  <c r="L59" i="3"/>
  <c r="M59" i="3"/>
  <c r="L43" i="3"/>
  <c r="M43" i="3"/>
  <c r="L27" i="3"/>
  <c r="M27" i="3"/>
  <c r="L11" i="3"/>
  <c r="M11" i="3"/>
  <c r="L951" i="3"/>
  <c r="L935" i="3"/>
  <c r="L919" i="3"/>
  <c r="L903" i="3"/>
  <c r="L887" i="3"/>
  <c r="L871" i="3"/>
  <c r="L855" i="3"/>
  <c r="L839" i="3"/>
  <c r="L823" i="3"/>
  <c r="L807" i="3"/>
  <c r="L791" i="3"/>
  <c r="L775" i="3"/>
  <c r="L759" i="3"/>
  <c r="L743" i="3"/>
  <c r="L727" i="3"/>
  <c r="L711" i="3"/>
  <c r="L695" i="3"/>
  <c r="L679" i="3"/>
  <c r="L663" i="3"/>
  <c r="L647" i="3"/>
  <c r="L631" i="3"/>
  <c r="L615" i="3"/>
  <c r="L599" i="3"/>
  <c r="L583" i="3"/>
  <c r="L567" i="3"/>
  <c r="L551" i="3"/>
  <c r="L535" i="3"/>
  <c r="L519" i="3"/>
  <c r="L503" i="3"/>
  <c r="L487" i="3"/>
  <c r="L471" i="3"/>
  <c r="L455" i="3"/>
  <c r="L439" i="3"/>
  <c r="L423" i="3"/>
  <c r="L407" i="3"/>
  <c r="L391" i="3"/>
  <c r="L375" i="3"/>
  <c r="L359" i="3"/>
  <c r="L343" i="3"/>
  <c r="L327" i="3"/>
  <c r="L311" i="3"/>
  <c r="L295" i="3"/>
  <c r="L256" i="3"/>
  <c r="L156" i="3"/>
  <c r="L106" i="3"/>
  <c r="L57" i="3"/>
  <c r="M918" i="3"/>
  <c r="M662" i="3"/>
  <c r="M406" i="3"/>
  <c r="M258" i="3"/>
  <c r="M101" i="3"/>
  <c r="M52" i="3"/>
  <c r="L253" i="3"/>
  <c r="M253" i="3"/>
  <c r="L125" i="3"/>
  <c r="M125" i="3"/>
  <c r="L61" i="3"/>
  <c r="M61" i="3"/>
  <c r="L13" i="3"/>
  <c r="M13" i="3"/>
  <c r="L710" i="3"/>
  <c r="L454" i="3"/>
  <c r="L252" i="3"/>
  <c r="L204" i="3"/>
  <c r="L154" i="3"/>
  <c r="L105" i="3"/>
  <c r="M149" i="3"/>
  <c r="M100" i="3"/>
  <c r="M50" i="3"/>
  <c r="I899" i="5" l="1"/>
  <c r="I835" i="5"/>
  <c r="I793" i="5"/>
  <c r="I943" i="5"/>
  <c r="I884" i="5"/>
  <c r="I857" i="5"/>
  <c r="I880" i="5"/>
  <c r="I953" i="5"/>
  <c r="I734" i="5"/>
  <c r="I751" i="5"/>
  <c r="I801" i="5"/>
  <c r="I914" i="5"/>
  <c r="I867" i="5"/>
  <c r="I854" i="5"/>
  <c r="I891" i="5"/>
  <c r="I954" i="5"/>
  <c r="I732" i="5"/>
  <c r="I915" i="5"/>
  <c r="I925" i="5"/>
  <c r="I840" i="5"/>
  <c r="I920" i="5"/>
  <c r="I797" i="5"/>
  <c r="I843" i="5"/>
  <c r="I894" i="5"/>
  <c r="I705" i="5"/>
  <c r="I902" i="5"/>
  <c r="I960" i="5"/>
  <c r="I822" i="5"/>
  <c r="I775" i="5"/>
  <c r="I428" i="5"/>
  <c r="I875" i="5"/>
  <c r="I937" i="5"/>
  <c r="I812" i="5"/>
  <c r="I707" i="5"/>
  <c r="I803" i="5"/>
  <c r="I772" i="5"/>
  <c r="I904" i="5"/>
  <c r="I901" i="5"/>
  <c r="I936" i="5"/>
  <c r="I948" i="5"/>
  <c r="I957" i="5"/>
  <c r="I950" i="5"/>
  <c r="I877" i="5"/>
  <c r="I429" i="5"/>
  <c r="I892" i="5"/>
  <c r="I768" i="5"/>
  <c r="I881" i="5"/>
  <c r="I816" i="5"/>
  <c r="I906" i="5"/>
  <c r="I847" i="5"/>
  <c r="I961" i="5"/>
  <c r="I930" i="5"/>
  <c r="I865" i="5"/>
  <c r="I744" i="5"/>
  <c r="I903" i="5"/>
  <c r="I907" i="5"/>
  <c r="I792" i="5"/>
  <c r="I856" i="5"/>
  <c r="I941" i="5"/>
  <c r="I558" i="5"/>
  <c r="I765" i="5"/>
  <c r="I908" i="5"/>
  <c r="I673" i="5"/>
  <c r="I837" i="5"/>
  <c r="I928" i="5"/>
  <c r="I913" i="5"/>
  <c r="I611" i="5"/>
  <c r="I807" i="5"/>
  <c r="I931" i="5"/>
  <c r="I702" i="5"/>
  <c r="I886" i="5"/>
  <c r="I955" i="5"/>
  <c r="I860" i="5"/>
  <c r="I787" i="5"/>
  <c r="I898" i="5"/>
  <c r="I846" i="5"/>
  <c r="I929" i="5"/>
  <c r="I805" i="5"/>
  <c r="I729" i="5"/>
  <c r="I874" i="5"/>
  <c r="I850" i="5"/>
  <c r="I848" i="5"/>
  <c r="I842" i="5"/>
  <c r="I869" i="5"/>
  <c r="I946" i="5"/>
  <c r="I696" i="5"/>
  <c r="I872" i="5"/>
  <c r="I747" i="5"/>
  <c r="I745" i="5"/>
  <c r="I889" i="5"/>
  <c r="I762" i="5"/>
  <c r="I912" i="5"/>
  <c r="I686" i="5"/>
  <c r="I956" i="5"/>
  <c r="I918" i="5"/>
  <c r="I876" i="5"/>
  <c r="I691" i="5"/>
  <c r="I944" i="5"/>
  <c r="I916" i="5"/>
  <c r="I819" i="5"/>
  <c r="I924" i="5"/>
  <c r="I939" i="5"/>
  <c r="I859" i="5"/>
  <c r="I764" i="5"/>
  <c r="I882" i="5"/>
  <c r="I779" i="5"/>
  <c r="I923" i="5"/>
  <c r="I815" i="5"/>
  <c r="I945" i="5"/>
  <c r="I785" i="5"/>
  <c r="I897" i="5"/>
  <c r="I962" i="5"/>
  <c r="I858" i="5"/>
  <c r="I674" i="5"/>
  <c r="I839" i="5"/>
  <c r="I795" i="5"/>
  <c r="I911" i="5"/>
  <c r="I559" i="5"/>
  <c r="I940" i="5"/>
  <c r="I643" i="5"/>
  <c r="I934" i="5"/>
  <c r="I921" i="5"/>
  <c r="I814" i="5"/>
  <c r="I890" i="5"/>
  <c r="I664" i="5"/>
  <c r="I942" i="5"/>
  <c r="I885" i="5"/>
  <c r="I742" i="5"/>
  <c r="I932" i="5"/>
  <c r="I845" i="5"/>
  <c r="I778" i="5"/>
  <c r="I949" i="5"/>
  <c r="I798" i="5"/>
  <c r="I922" i="5"/>
  <c r="I701" i="5"/>
  <c r="I737" i="5"/>
  <c r="I935" i="5"/>
  <c r="I900" i="5"/>
  <c r="I786" i="5"/>
  <c r="I959" i="5"/>
  <c r="I838" i="5"/>
  <c r="I849" i="5"/>
  <c r="I951" i="5"/>
  <c r="I488" i="5"/>
  <c r="I893" i="5"/>
  <c r="I780" i="5"/>
  <c r="I909" i="5"/>
  <c r="I862" i="5"/>
  <c r="I878" i="5"/>
  <c r="I958" i="5"/>
  <c r="I863" i="5"/>
  <c r="I609" i="5"/>
  <c r="I770" i="5"/>
  <c r="I963" i="5"/>
  <c r="I896" i="5"/>
  <c r="I852" i="5"/>
  <c r="I489" i="5"/>
  <c r="I933" i="5"/>
  <c r="I841" i="5"/>
  <c r="I927" i="5"/>
  <c r="I796" i="5"/>
  <c r="I964" i="5"/>
  <c r="I947" i="5"/>
  <c r="I773" i="5"/>
  <c r="I868" i="5"/>
  <c r="I853" i="5"/>
  <c r="I836" i="5"/>
  <c r="X29" i="1"/>
  <c r="X30" i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B848" i="5" s="1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B470" i="5" s="1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B755" i="5" s="1"/>
  <c r="K126" i="2"/>
  <c r="K127" i="2"/>
  <c r="K128" i="2"/>
  <c r="K129" i="2"/>
  <c r="K130" i="2"/>
  <c r="K131" i="2"/>
  <c r="K132" i="2"/>
  <c r="K133" i="2"/>
  <c r="B526" i="5" s="1"/>
  <c r="K134" i="2"/>
  <c r="K135" i="2"/>
  <c r="K136" i="2"/>
  <c r="K137" i="2"/>
  <c r="B460" i="5" s="1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B890" i="5" s="1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B77" i="5" s="1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B157" i="5" s="1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B183" i="5" s="1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B441" i="5" s="1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B452" i="5" s="1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B458" i="5" s="1"/>
  <c r="K430" i="2"/>
  <c r="K431" i="2"/>
  <c r="K432" i="2"/>
  <c r="B945" i="5" s="1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B426" i="5" s="1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B207" i="5" s="1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B218" i="5" s="1"/>
  <c r="K547" i="2"/>
  <c r="K548" i="2"/>
  <c r="K549" i="2"/>
  <c r="K550" i="2"/>
  <c r="K551" i="2"/>
  <c r="K552" i="2"/>
  <c r="K553" i="2"/>
  <c r="K554" i="2"/>
  <c r="B188" i="5" s="1"/>
  <c r="K555" i="2"/>
  <c r="K556" i="2"/>
  <c r="K557" i="2"/>
  <c r="B195" i="5" s="1"/>
  <c r="K558" i="2"/>
  <c r="K559" i="2"/>
  <c r="K560" i="2"/>
  <c r="K561" i="2"/>
  <c r="K562" i="2"/>
  <c r="K563" i="2"/>
  <c r="K564" i="2"/>
  <c r="K565" i="2"/>
  <c r="B440" i="5" s="1"/>
  <c r="K566" i="2"/>
  <c r="K567" i="2"/>
  <c r="K568" i="2"/>
  <c r="K569" i="2"/>
  <c r="K570" i="2"/>
  <c r="K571" i="2"/>
  <c r="K572" i="2"/>
  <c r="B226" i="5" s="1"/>
  <c r="K573" i="2"/>
  <c r="B229" i="5" s="1"/>
  <c r="K574" i="2"/>
  <c r="K575" i="2"/>
  <c r="K576" i="2"/>
  <c r="K577" i="2"/>
  <c r="K578" i="2"/>
  <c r="K579" i="2"/>
  <c r="K580" i="2"/>
  <c r="K581" i="2"/>
  <c r="B272" i="5" s="1"/>
  <c r="K582" i="2"/>
  <c r="K583" i="2"/>
  <c r="K584" i="2"/>
  <c r="K585" i="2"/>
  <c r="K586" i="2"/>
  <c r="K587" i="2"/>
  <c r="B258" i="5" s="1"/>
  <c r="K588" i="2"/>
  <c r="K589" i="2"/>
  <c r="K590" i="2"/>
  <c r="K591" i="2"/>
  <c r="K592" i="2"/>
  <c r="K593" i="2"/>
  <c r="K594" i="2"/>
  <c r="K595" i="2"/>
  <c r="K596" i="2"/>
  <c r="K597" i="2"/>
  <c r="B433" i="5" s="1"/>
  <c r="K598" i="2"/>
  <c r="K599" i="2"/>
  <c r="B285" i="5" s="1"/>
  <c r="K600" i="2"/>
  <c r="K601" i="2"/>
  <c r="K602" i="2"/>
  <c r="K603" i="2"/>
  <c r="K604" i="2"/>
  <c r="K605" i="2"/>
  <c r="K606" i="2"/>
  <c r="K607" i="2"/>
  <c r="K608" i="2"/>
  <c r="B298" i="5" s="1"/>
  <c r="K609" i="2"/>
  <c r="B288" i="5" s="1"/>
  <c r="K610" i="2"/>
  <c r="K611" i="2"/>
  <c r="K612" i="2"/>
  <c r="K613" i="2"/>
  <c r="B297" i="5" s="1"/>
  <c r="K614" i="2"/>
  <c r="K615" i="2"/>
  <c r="K616" i="2"/>
  <c r="K617" i="2"/>
  <c r="B299" i="5" s="1"/>
  <c r="K618" i="2"/>
  <c r="B367" i="5" s="1"/>
  <c r="K619" i="2"/>
  <c r="K620" i="2"/>
  <c r="B369" i="5" s="1"/>
  <c r="K621" i="2"/>
  <c r="K622" i="2"/>
  <c r="B372" i="5" s="1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B388" i="5" s="1"/>
  <c r="K638" i="2"/>
  <c r="K639" i="2"/>
  <c r="B389" i="5" s="1"/>
  <c r="K640" i="2"/>
  <c r="K641" i="2"/>
  <c r="K642" i="2"/>
  <c r="K643" i="2"/>
  <c r="B384" i="5" s="1"/>
  <c r="K644" i="2"/>
  <c r="K645" i="2"/>
  <c r="B316" i="5" s="1"/>
  <c r="K646" i="2"/>
  <c r="B347" i="5" s="1"/>
  <c r="K647" i="2"/>
  <c r="K648" i="2"/>
  <c r="K649" i="2"/>
  <c r="B349" i="5" s="1"/>
  <c r="K650" i="2"/>
  <c r="K651" i="2"/>
  <c r="K652" i="2"/>
  <c r="B354" i="5" s="1"/>
  <c r="K653" i="2"/>
  <c r="B355" i="5" s="1"/>
  <c r="K654" i="2"/>
  <c r="K655" i="2"/>
  <c r="K656" i="2"/>
  <c r="K657" i="2"/>
  <c r="B358" i="5" s="1"/>
  <c r="K658" i="2"/>
  <c r="K659" i="2"/>
  <c r="K660" i="2"/>
  <c r="K661" i="2"/>
  <c r="B341" i="5" s="1"/>
  <c r="K662" i="2"/>
  <c r="K663" i="2"/>
  <c r="K664" i="2"/>
  <c r="K665" i="2"/>
  <c r="K666" i="2"/>
  <c r="K667" i="2"/>
  <c r="K668" i="2"/>
  <c r="K669" i="2"/>
  <c r="B359" i="5" s="1"/>
  <c r="K670" i="2"/>
  <c r="K671" i="2"/>
  <c r="K672" i="2"/>
  <c r="B318" i="5" s="1"/>
  <c r="K673" i="2"/>
  <c r="K674" i="2"/>
  <c r="K675" i="2"/>
  <c r="B324" i="5" s="1"/>
  <c r="K676" i="2"/>
  <c r="B319" i="5" s="1"/>
  <c r="K677" i="2"/>
  <c r="B320" i="5" s="1"/>
  <c r="K678" i="2"/>
  <c r="K679" i="2"/>
  <c r="K680" i="2"/>
  <c r="B323" i="5" s="1"/>
  <c r="K681" i="2"/>
  <c r="K682" i="2"/>
  <c r="K683" i="2"/>
  <c r="K684" i="2"/>
  <c r="K685" i="2"/>
  <c r="K686" i="2"/>
  <c r="K687" i="2"/>
  <c r="K688" i="2"/>
  <c r="K689" i="2"/>
  <c r="B314" i="5" s="1"/>
  <c r="K690" i="2"/>
  <c r="K691" i="2"/>
  <c r="K692" i="2"/>
  <c r="K693" i="2"/>
  <c r="B328" i="5" s="1"/>
  <c r="K694" i="2"/>
  <c r="B332" i="5" s="1"/>
  <c r="K695" i="2"/>
  <c r="K696" i="2"/>
  <c r="K697" i="2"/>
  <c r="K698" i="2"/>
  <c r="B333" i="5" s="1"/>
  <c r="K699" i="2"/>
  <c r="K700" i="2"/>
  <c r="K701" i="2"/>
  <c r="K702" i="2"/>
  <c r="B336" i="5" s="1"/>
  <c r="K703" i="2"/>
  <c r="K704" i="2"/>
  <c r="K705" i="2"/>
  <c r="K706" i="2"/>
  <c r="K707" i="2"/>
  <c r="K708" i="2"/>
  <c r="K709" i="2"/>
  <c r="K710" i="2"/>
  <c r="K711" i="2"/>
  <c r="B247" i="5" s="1"/>
  <c r="K712" i="2"/>
  <c r="K713" i="2"/>
  <c r="B254" i="5" s="1"/>
  <c r="K714" i="2"/>
  <c r="K715" i="2"/>
  <c r="K716" i="2"/>
  <c r="B252" i="5" s="1"/>
  <c r="K717" i="2"/>
  <c r="B250" i="5" s="1"/>
  <c r="K718" i="2"/>
  <c r="B256" i="5" s="1"/>
  <c r="K719" i="2"/>
  <c r="K720" i="2"/>
  <c r="K721" i="2"/>
  <c r="B430" i="5" s="1"/>
  <c r="K722" i="2"/>
  <c r="K723" i="2"/>
  <c r="B260" i="5" s="1"/>
  <c r="K724" i="2"/>
  <c r="B261" i="5" s="1"/>
  <c r="K725" i="2"/>
  <c r="K726" i="2"/>
  <c r="K727" i="2"/>
  <c r="K728" i="2"/>
  <c r="K729" i="2"/>
  <c r="B271" i="5" s="1"/>
  <c r="K730" i="2"/>
  <c r="K731" i="2"/>
  <c r="K732" i="2"/>
  <c r="K733" i="2"/>
  <c r="K734" i="2"/>
  <c r="K735" i="2"/>
  <c r="B269" i="5" s="1"/>
  <c r="K736" i="2"/>
  <c r="K737" i="2"/>
  <c r="K738" i="2"/>
  <c r="K739" i="2"/>
  <c r="K740" i="2"/>
  <c r="B698" i="5" s="1"/>
  <c r="K741" i="2"/>
  <c r="B697" i="5" s="1"/>
  <c r="K742" i="2"/>
  <c r="K743" i="2"/>
  <c r="K744" i="2"/>
  <c r="K745" i="2"/>
  <c r="K746" i="2"/>
  <c r="B704" i="5" s="1"/>
  <c r="K747" i="2"/>
  <c r="B438" i="5" s="1"/>
  <c r="K748" i="2"/>
  <c r="K749" i="2"/>
  <c r="B520" i="5" s="1"/>
  <c r="K750" i="2"/>
  <c r="K751" i="2"/>
  <c r="K752" i="2"/>
  <c r="K753" i="2"/>
  <c r="B711" i="5" s="1"/>
  <c r="K754" i="2"/>
  <c r="B578" i="5" s="1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B558" i="5" s="1"/>
  <c r="K776" i="2"/>
  <c r="K777" i="2"/>
  <c r="B555" i="5" s="1"/>
  <c r="K778" i="2"/>
  <c r="K779" i="2"/>
  <c r="K780" i="2"/>
  <c r="K781" i="2"/>
  <c r="K782" i="2"/>
  <c r="K783" i="2"/>
  <c r="K784" i="2"/>
  <c r="K785" i="2"/>
  <c r="B559" i="5" s="1"/>
  <c r="K786" i="2"/>
  <c r="K787" i="2"/>
  <c r="K788" i="2"/>
  <c r="K789" i="2"/>
  <c r="B564" i="5" s="1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B618" i="5" s="1"/>
  <c r="K805" i="2"/>
  <c r="K806" i="2"/>
  <c r="B421" i="5" s="1"/>
  <c r="K807" i="2"/>
  <c r="K808" i="2"/>
  <c r="K809" i="2"/>
  <c r="B602" i="5" s="1"/>
  <c r="K810" i="2"/>
  <c r="K811" i="2"/>
  <c r="K812" i="2"/>
  <c r="K813" i="2"/>
  <c r="K814" i="2"/>
  <c r="K815" i="2"/>
  <c r="K816" i="2"/>
  <c r="K817" i="2"/>
  <c r="K818" i="2"/>
  <c r="K819" i="2"/>
  <c r="K820" i="2"/>
  <c r="K821" i="2"/>
  <c r="B629" i="5" s="1"/>
  <c r="K822" i="2"/>
  <c r="K823" i="2"/>
  <c r="K824" i="2"/>
  <c r="K825" i="2"/>
  <c r="B645" i="5" s="1"/>
  <c r="K826" i="2"/>
  <c r="K827" i="2"/>
  <c r="B647" i="5" s="1"/>
  <c r="K828" i="2"/>
  <c r="K829" i="2"/>
  <c r="K830" i="2"/>
  <c r="K831" i="2"/>
  <c r="K832" i="2"/>
  <c r="K833" i="2"/>
  <c r="K834" i="2"/>
  <c r="B654" i="5" s="1"/>
  <c r="K835" i="2"/>
  <c r="K836" i="2"/>
  <c r="K837" i="2"/>
  <c r="K838" i="2"/>
  <c r="K839" i="2"/>
  <c r="K840" i="2"/>
  <c r="K841" i="2"/>
  <c r="B633" i="5" s="1"/>
  <c r="K842" i="2"/>
  <c r="K843" i="2"/>
  <c r="K844" i="2"/>
  <c r="B635" i="5" s="1"/>
  <c r="K845" i="2"/>
  <c r="K846" i="2"/>
  <c r="K847" i="2"/>
  <c r="K848" i="2"/>
  <c r="K849" i="2"/>
  <c r="B413" i="5" s="1"/>
  <c r="K850" i="2"/>
  <c r="K851" i="2"/>
  <c r="K852" i="2"/>
  <c r="K853" i="2"/>
  <c r="B662" i="5" s="1"/>
  <c r="K854" i="2"/>
  <c r="B666" i="5" s="1"/>
  <c r="K855" i="2"/>
  <c r="K856" i="2"/>
  <c r="K857" i="2"/>
  <c r="K858" i="2"/>
  <c r="B665" i="5" s="1"/>
  <c r="K859" i="2"/>
  <c r="K860" i="2"/>
  <c r="K861" i="2"/>
  <c r="K862" i="2"/>
  <c r="K863" i="2"/>
  <c r="K864" i="2"/>
  <c r="K865" i="2"/>
  <c r="K866" i="2"/>
  <c r="K867" i="2"/>
  <c r="K868" i="2"/>
  <c r="B683" i="5" s="1"/>
  <c r="K869" i="2"/>
  <c r="B687" i="5" s="1"/>
  <c r="K870" i="2"/>
  <c r="B682" i="5" s="1"/>
  <c r="K871" i="2"/>
  <c r="K872" i="2"/>
  <c r="B668" i="5" s="1"/>
  <c r="K873" i="2"/>
  <c r="B669" i="5" s="1"/>
  <c r="K874" i="2"/>
  <c r="K875" i="2"/>
  <c r="K876" i="2"/>
  <c r="B671" i="5" s="1"/>
  <c r="K877" i="2"/>
  <c r="K878" i="2"/>
  <c r="K879" i="2"/>
  <c r="K880" i="2"/>
  <c r="K881" i="2"/>
  <c r="K882" i="2"/>
  <c r="K883" i="2"/>
  <c r="K884" i="2"/>
  <c r="B693" i="5" s="1"/>
  <c r="K885" i="2"/>
  <c r="B691" i="5" s="1"/>
  <c r="K886" i="2"/>
  <c r="K887" i="2"/>
  <c r="B566" i="5" s="1"/>
  <c r="K888" i="2"/>
  <c r="K889" i="2"/>
  <c r="B572" i="5" s="1"/>
  <c r="K890" i="2"/>
  <c r="B573" i="5" s="1"/>
  <c r="K891" i="2"/>
  <c r="B576" i="5" s="1"/>
  <c r="K892" i="2"/>
  <c r="B577" i="5" s="1"/>
  <c r="K893" i="2"/>
  <c r="K894" i="2"/>
  <c r="K895" i="2"/>
  <c r="K896" i="2"/>
  <c r="K897" i="2"/>
  <c r="K898" i="2"/>
  <c r="K899" i="2"/>
  <c r="K900" i="2"/>
  <c r="K901" i="2"/>
  <c r="K902" i="2"/>
  <c r="K903" i="2"/>
  <c r="K904" i="2"/>
  <c r="B587" i="5" s="1"/>
  <c r="K905" i="2"/>
  <c r="B581" i="5" s="1"/>
  <c r="K906" i="2"/>
  <c r="K907" i="2"/>
  <c r="K908" i="2"/>
  <c r="K909" i="2"/>
  <c r="K910" i="2"/>
  <c r="K911" i="2"/>
  <c r="K912" i="2"/>
  <c r="B595" i="5" s="1"/>
  <c r="K913" i="2"/>
  <c r="B531" i="5" s="1"/>
  <c r="K914" i="2"/>
  <c r="B598" i="5" s="1"/>
  <c r="K915" i="2"/>
  <c r="K916" i="2"/>
  <c r="B477" i="5" s="1"/>
  <c r="K917" i="2"/>
  <c r="B478" i="5" s="1"/>
  <c r="K918" i="2"/>
  <c r="K919" i="2"/>
  <c r="B480" i="5" s="1"/>
  <c r="K920" i="2"/>
  <c r="K921" i="2"/>
  <c r="B482" i="5" s="1"/>
  <c r="K922" i="2"/>
  <c r="K923" i="2"/>
  <c r="B484" i="5" s="1"/>
  <c r="K924" i="2"/>
  <c r="B485" i="5" s="1"/>
  <c r="K925" i="2"/>
  <c r="K926" i="2"/>
  <c r="B487" i="5" s="1"/>
  <c r="K927" i="2"/>
  <c r="K928" i="2"/>
  <c r="B490" i="5" s="1"/>
  <c r="K929" i="2"/>
  <c r="K930" i="2"/>
  <c r="K931" i="2"/>
  <c r="B492" i="5" s="1"/>
  <c r="K932" i="2"/>
  <c r="B496" i="5" s="1"/>
  <c r="K933" i="2"/>
  <c r="B493" i="5" s="1"/>
  <c r="K934" i="2"/>
  <c r="K935" i="2"/>
  <c r="B498" i="5" s="1"/>
  <c r="K936" i="2"/>
  <c r="K937" i="2"/>
  <c r="B500" i="5" s="1"/>
  <c r="K938" i="2"/>
  <c r="B499" i="5" s="1"/>
  <c r="K939" i="2"/>
  <c r="B501" i="5" s="1"/>
  <c r="K940" i="2"/>
  <c r="K941" i="2"/>
  <c r="K942" i="2"/>
  <c r="K943" i="2"/>
  <c r="K944" i="2"/>
  <c r="K945" i="2"/>
  <c r="B393" i="5" s="1"/>
  <c r="K946" i="2"/>
  <c r="K947" i="2"/>
  <c r="K948" i="2"/>
  <c r="B398" i="5" s="1"/>
  <c r="K949" i="2"/>
  <c r="B397" i="5" s="1"/>
  <c r="K950" i="2"/>
  <c r="K951" i="2"/>
  <c r="K952" i="2"/>
  <c r="B402" i="5" s="1"/>
  <c r="K953" i="2"/>
  <c r="B403" i="5" s="1"/>
  <c r="K954" i="2"/>
  <c r="K955" i="2"/>
  <c r="K956" i="2"/>
  <c r="B404" i="5" s="1"/>
  <c r="K957" i="2"/>
  <c r="K958" i="2"/>
  <c r="K959" i="2"/>
  <c r="K960" i="2"/>
  <c r="K961" i="2"/>
  <c r="K962" i="2"/>
  <c r="K963" i="2"/>
  <c r="B411" i="5" s="1"/>
  <c r="K964" i="2"/>
  <c r="B412" i="5" s="1"/>
  <c r="B414" i="5"/>
  <c r="B450" i="5"/>
  <c r="B516" i="5"/>
  <c r="B512" i="5"/>
  <c r="B514" i="5"/>
  <c r="B505" i="5"/>
  <c r="B506" i="5"/>
  <c r="B508" i="5"/>
  <c r="B509" i="5"/>
  <c r="B518" i="5"/>
  <c r="B519" i="5"/>
  <c r="B517" i="5"/>
  <c r="B511" i="5"/>
  <c r="B521" i="5"/>
  <c r="B423" i="5"/>
  <c r="B427" i="5"/>
  <c r="B432" i="5"/>
  <c r="B431" i="5"/>
  <c r="B434" i="5"/>
  <c r="B415" i="5"/>
  <c r="B419" i="5"/>
  <c r="B417" i="5"/>
  <c r="B416" i="5"/>
  <c r="B418" i="5"/>
  <c r="B422" i="5"/>
  <c r="B436" i="5"/>
  <c r="B435" i="5"/>
  <c r="B533" i="5"/>
  <c r="B534" i="5"/>
  <c r="B535" i="5"/>
  <c r="B522" i="5"/>
  <c r="B528" i="5"/>
  <c r="B524" i="5"/>
  <c r="B527" i="5"/>
  <c r="B539" i="5"/>
  <c r="B541" i="5"/>
  <c r="B540" i="5"/>
  <c r="B544" i="5"/>
  <c r="B543" i="5"/>
  <c r="B443" i="5"/>
  <c r="B446" i="5"/>
  <c r="B437" i="5"/>
  <c r="B455" i="5"/>
  <c r="B449" i="5"/>
  <c r="B456" i="5"/>
  <c r="B462" i="5"/>
  <c r="B461" i="5"/>
  <c r="B467" i="5"/>
  <c r="B469" i="5"/>
  <c r="B472" i="5"/>
  <c r="B474" i="5"/>
  <c r="B473" i="5"/>
  <c r="B448" i="5"/>
  <c r="B468" i="5"/>
  <c r="B476" i="5"/>
  <c r="B475" i="5"/>
  <c r="K2" i="2"/>
  <c r="B513" i="5" s="1"/>
  <c r="X17" i="1"/>
  <c r="X7" i="1"/>
  <c r="X10" i="1"/>
  <c r="X20" i="1"/>
  <c r="B362" i="5" l="1"/>
  <c r="B799" i="5"/>
  <c r="B337" i="5"/>
  <c r="B599" i="5"/>
  <c r="B722" i="5"/>
  <c r="B257" i="5"/>
  <c r="B249" i="5"/>
  <c r="B236" i="5"/>
  <c r="B309" i="5"/>
  <c r="B381" i="5"/>
  <c r="B379" i="5"/>
  <c r="B305" i="5"/>
  <c r="B248" i="5"/>
  <c r="B296" i="5"/>
  <c r="B234" i="5"/>
  <c r="B199" i="5"/>
  <c r="B877" i="5"/>
  <c r="B395" i="5"/>
  <c r="B612" i="5"/>
  <c r="B719" i="5"/>
  <c r="B701" i="5"/>
  <c r="B267" i="5"/>
  <c r="B253" i="5"/>
  <c r="B242" i="5"/>
  <c r="B338" i="5"/>
  <c r="B334" i="5"/>
  <c r="B307" i="5"/>
  <c r="B364" i="5"/>
  <c r="B363" i="5"/>
  <c r="B360" i="5"/>
  <c r="B340" i="5"/>
  <c r="B353" i="5"/>
  <c r="B377" i="5"/>
  <c r="B350" i="5"/>
  <c r="B304" i="5"/>
  <c r="B290" i="5"/>
  <c r="B230" i="5"/>
  <c r="B216" i="5"/>
  <c r="B916" i="5"/>
  <c r="B887" i="5"/>
  <c r="B262" i="5"/>
  <c r="B405" i="5"/>
  <c r="B491" i="5"/>
  <c r="B483" i="5"/>
  <c r="B479" i="5"/>
  <c r="B673" i="5"/>
  <c r="B638" i="5"/>
  <c r="B453" i="5"/>
  <c r="B268" i="5"/>
  <c r="B266" i="5"/>
  <c r="B259" i="5"/>
  <c r="B251" i="5"/>
  <c r="B313" i="5"/>
  <c r="B321" i="5"/>
  <c r="B322" i="5"/>
  <c r="B365" i="5"/>
  <c r="B306" i="5"/>
  <c r="B231" i="5"/>
  <c r="B948" i="5"/>
  <c r="B41" i="5"/>
  <c r="B9" i="5"/>
  <c r="B875" i="5"/>
  <c r="B884" i="5"/>
  <c r="B466" i="5"/>
  <c r="B409" i="5"/>
  <c r="B481" i="5"/>
  <c r="B640" i="5"/>
  <c r="B623" i="5"/>
  <c r="B270" i="5"/>
  <c r="B331" i="5"/>
  <c r="B335" i="5"/>
  <c r="B287" i="5"/>
  <c r="B200" i="5"/>
  <c r="B223" i="5"/>
  <c r="B208" i="5"/>
  <c r="B929" i="5"/>
  <c r="B37" i="5"/>
  <c r="B106" i="5"/>
  <c r="B186" i="5"/>
  <c r="B29" i="5"/>
  <c r="B779" i="5"/>
  <c r="B542" i="5"/>
  <c r="B807" i="5"/>
  <c r="B457" i="5"/>
  <c r="B420" i="5"/>
  <c r="B597" i="5"/>
  <c r="B580" i="5"/>
  <c r="B667" i="5"/>
  <c r="B663" i="5"/>
  <c r="B661" i="5"/>
  <c r="B656" i="5"/>
  <c r="B653" i="5"/>
  <c r="B315" i="5"/>
  <c r="B351" i="5"/>
  <c r="B383" i="5"/>
  <c r="B376" i="5"/>
  <c r="B202" i="5"/>
  <c r="B227" i="5"/>
  <c r="B51" i="5"/>
  <c r="B32" i="5"/>
  <c r="B108" i="5"/>
  <c r="B81" i="5"/>
  <c r="B780" i="5"/>
  <c r="B503" i="5"/>
  <c r="B591" i="5"/>
  <c r="B686" i="5"/>
  <c r="B628" i="5"/>
  <c r="B622" i="5"/>
  <c r="B625" i="5"/>
  <c r="B553" i="5"/>
  <c r="B454" i="5"/>
  <c r="B243" i="5"/>
  <c r="B238" i="5"/>
  <c r="B366" i="5"/>
  <c r="B342" i="5"/>
  <c r="B339" i="5"/>
  <c r="B357" i="5"/>
  <c r="B390" i="5"/>
  <c r="B385" i="5"/>
  <c r="B382" i="5"/>
  <c r="B375" i="5"/>
  <c r="B301" i="5"/>
  <c r="B239" i="5"/>
  <c r="B289" i="5"/>
  <c r="B294" i="5"/>
  <c r="B205" i="5"/>
  <c r="B217" i="5"/>
  <c r="B210" i="5"/>
  <c r="B918" i="5"/>
  <c r="B103" i="5"/>
  <c r="B185" i="5"/>
  <c r="B878" i="5"/>
  <c r="B763" i="5"/>
  <c r="B778" i="5"/>
  <c r="B788" i="5"/>
  <c r="B639" i="5"/>
  <c r="B658" i="5"/>
  <c r="B616" i="5"/>
  <c r="B611" i="5"/>
  <c r="B715" i="5"/>
  <c r="B702" i="5"/>
  <c r="B245" i="5"/>
  <c r="B263" i="5"/>
  <c r="B244" i="5"/>
  <c r="B237" i="5"/>
  <c r="B329" i="5"/>
  <c r="B327" i="5"/>
  <c r="B317" i="5"/>
  <c r="B386" i="5"/>
  <c r="B240" i="5"/>
  <c r="B378" i="5"/>
  <c r="B373" i="5"/>
  <c r="B286" i="5"/>
  <c r="B282" i="5"/>
  <c r="B300" i="5"/>
  <c r="B293" i="5"/>
  <c r="B277" i="5"/>
  <c r="B201" i="5"/>
  <c r="B203" i="5"/>
  <c r="B198" i="5"/>
  <c r="B187" i="5"/>
  <c r="B221" i="5"/>
  <c r="B213" i="5"/>
  <c r="B209" i="5"/>
  <c r="B955" i="5"/>
  <c r="B947" i="5"/>
  <c r="B54" i="5"/>
  <c r="B52" i="5"/>
  <c r="B903" i="5"/>
  <c r="B900" i="5"/>
  <c r="B872" i="5"/>
  <c r="B874" i="5"/>
  <c r="B876" i="5"/>
  <c r="B893" i="5"/>
  <c r="B881" i="5"/>
  <c r="B775" i="5"/>
  <c r="B784" i="5"/>
  <c r="B750" i="5"/>
  <c r="B742" i="5"/>
  <c r="B858" i="5"/>
  <c r="B829" i="5"/>
  <c r="B804" i="5"/>
  <c r="B811" i="5"/>
  <c r="B809" i="5"/>
  <c r="B497" i="5"/>
  <c r="B579" i="5"/>
  <c r="B563" i="5"/>
  <c r="B246" i="5"/>
  <c r="B241" i="5"/>
  <c r="B330" i="5"/>
  <c r="B312" i="5"/>
  <c r="B343" i="5"/>
  <c r="B361" i="5"/>
  <c r="B344" i="5"/>
  <c r="B352" i="5"/>
  <c r="B346" i="5"/>
  <c r="B348" i="5"/>
  <c r="B387" i="5"/>
  <c r="B374" i="5"/>
  <c r="B371" i="5"/>
  <c r="B303" i="5"/>
  <c r="B284" i="5"/>
  <c r="B278" i="5"/>
  <c r="B275" i="5"/>
  <c r="B273" i="5"/>
  <c r="B191" i="5"/>
  <c r="B224" i="5"/>
  <c r="B219" i="5"/>
  <c r="B212" i="5"/>
  <c r="B911" i="5"/>
  <c r="B55" i="5"/>
  <c r="B122" i="5"/>
  <c r="B170" i="5"/>
  <c r="B150" i="5"/>
  <c r="B84" i="5"/>
  <c r="B7" i="5"/>
  <c r="B899" i="5"/>
  <c r="B897" i="5"/>
  <c r="B894" i="5"/>
  <c r="B871" i="5"/>
  <c r="B901" i="5"/>
  <c r="B888" i="5"/>
  <c r="B882" i="5"/>
  <c r="B883" i="5"/>
  <c r="B768" i="5"/>
  <c r="B764" i="5"/>
  <c r="B762" i="5"/>
  <c r="B776" i="5"/>
  <c r="B789" i="5"/>
  <c r="B749" i="5"/>
  <c r="B843" i="5"/>
  <c r="B865" i="5"/>
  <c r="B833" i="5"/>
  <c r="B830" i="5"/>
  <c r="B821" i="5"/>
  <c r="B529" i="5"/>
  <c r="B396" i="5"/>
  <c r="B401" i="5"/>
  <c r="B392" i="5"/>
  <c r="B713" i="5"/>
  <c r="B265" i="5"/>
  <c r="B255" i="5"/>
  <c r="B325" i="5"/>
  <c r="B368" i="5"/>
  <c r="B302" i="5"/>
  <c r="B281" i="5"/>
  <c r="B276" i="5"/>
  <c r="B233" i="5"/>
  <c r="B228" i="5"/>
  <c r="B197" i="5"/>
  <c r="B189" i="5"/>
  <c r="B190" i="5"/>
  <c r="B206" i="5"/>
  <c r="B937" i="5"/>
  <c r="B928" i="5"/>
  <c r="B941" i="5"/>
  <c r="B946" i="5"/>
  <c r="B45" i="5"/>
  <c r="B104" i="5"/>
  <c r="B184" i="5"/>
  <c r="B169" i="5"/>
  <c r="B151" i="5"/>
  <c r="B134" i="5"/>
  <c r="B90" i="5"/>
  <c r="B902" i="5"/>
  <c r="B896" i="5"/>
  <c r="B870" i="5"/>
  <c r="B873" i="5"/>
  <c r="B892" i="5"/>
  <c r="B889" i="5"/>
  <c r="B885" i="5"/>
  <c r="B765" i="5"/>
  <c r="B761" i="5"/>
  <c r="B756" i="5"/>
  <c r="B796" i="5"/>
  <c r="B867" i="5"/>
  <c r="B866" i="5"/>
  <c r="B849" i="5"/>
  <c r="B852" i="5"/>
  <c r="B840" i="5"/>
  <c r="B822" i="5"/>
  <c r="B709" i="5"/>
  <c r="B264" i="5"/>
  <c r="B310" i="5"/>
  <c r="B326" i="5"/>
  <c r="B345" i="5"/>
  <c r="B380" i="5"/>
  <c r="B283" i="5"/>
  <c r="B280" i="5"/>
  <c r="B274" i="5"/>
  <c r="B204" i="5"/>
  <c r="B196" i="5"/>
  <c r="B193" i="5"/>
  <c r="B222" i="5"/>
  <c r="B211" i="5"/>
  <c r="B952" i="5"/>
  <c r="B117" i="5"/>
  <c r="B98" i="5"/>
  <c r="B156" i="5"/>
  <c r="B138" i="5"/>
  <c r="B132" i="5"/>
  <c r="B89" i="5"/>
  <c r="B898" i="5"/>
  <c r="B895" i="5"/>
  <c r="B869" i="5"/>
  <c r="B891" i="5"/>
  <c r="B886" i="5"/>
  <c r="B880" i="5"/>
  <c r="B770" i="5"/>
  <c r="B759" i="5"/>
  <c r="B757" i="5"/>
  <c r="B751" i="5"/>
  <c r="B798" i="5"/>
  <c r="B782" i="5"/>
  <c r="B741" i="5"/>
  <c r="B725" i="5"/>
  <c r="B864" i="5"/>
  <c r="B861" i="5"/>
  <c r="B855" i="5"/>
  <c r="B839" i="5"/>
  <c r="B820" i="5"/>
  <c r="B806" i="5"/>
  <c r="B429" i="5"/>
  <c r="B391" i="5"/>
  <c r="B710" i="5"/>
  <c r="B695" i="5"/>
  <c r="B192" i="5"/>
  <c r="B957" i="5"/>
  <c r="B909" i="5"/>
  <c r="B123" i="5"/>
  <c r="B774" i="5"/>
  <c r="B731" i="5"/>
  <c r="B862" i="5"/>
  <c r="B846" i="5"/>
  <c r="B548" i="5"/>
  <c r="B536" i="5"/>
  <c r="B507" i="5"/>
  <c r="B408" i="5"/>
  <c r="B235" i="5"/>
  <c r="B311" i="5"/>
  <c r="B356" i="5"/>
  <c r="B295" i="5"/>
  <c r="B194" i="5"/>
  <c r="B181" i="5"/>
  <c r="B922" i="5"/>
  <c r="B904" i="5"/>
  <c r="B180" i="5"/>
  <c r="B160" i="5"/>
  <c r="B139" i="5"/>
  <c r="B85" i="5"/>
  <c r="B28" i="5"/>
  <c r="B20" i="5"/>
  <c r="B771" i="5"/>
  <c r="B790" i="5"/>
  <c r="B746" i="5"/>
  <c r="B530" i="5"/>
  <c r="B464" i="5"/>
  <c r="B424" i="5"/>
  <c r="B502" i="5"/>
  <c r="B605" i="5"/>
  <c r="B552" i="5"/>
  <c r="B708" i="5"/>
  <c r="B214" i="5"/>
  <c r="B609" i="5"/>
  <c r="B107" i="5"/>
  <c r="B159" i="5"/>
  <c r="B772" i="5"/>
  <c r="B786" i="5"/>
  <c r="B857" i="5"/>
  <c r="B92" i="5"/>
  <c r="B816" i="5"/>
  <c r="B934" i="5"/>
  <c r="B951" i="5"/>
  <c r="B31" i="5"/>
  <c r="B91" i="5"/>
  <c r="B172" i="5"/>
  <c r="B142" i="5"/>
  <c r="B600" i="5"/>
  <c r="B920" i="5"/>
  <c r="B126" i="5"/>
  <c r="B837" i="5"/>
  <c r="B447" i="5"/>
  <c r="B394" i="5"/>
  <c r="B494" i="5"/>
  <c r="B785" i="5"/>
  <c r="B925" i="5"/>
  <c r="B919" i="5"/>
  <c r="B46" i="5"/>
  <c r="B30" i="5"/>
  <c r="B111" i="5"/>
  <c r="B154" i="5"/>
  <c r="B127" i="5"/>
  <c r="B133" i="5"/>
  <c r="B69" i="5"/>
  <c r="B3" i="5"/>
  <c r="B834" i="5"/>
  <c r="B660" i="5"/>
  <c r="B96" i="5"/>
  <c r="B444" i="5"/>
  <c r="B510" i="5"/>
  <c r="B956" i="5"/>
  <c r="B732" i="5"/>
  <c r="B523" i="5"/>
  <c r="B703" i="5"/>
  <c r="B406" i="5"/>
  <c r="B689" i="5"/>
  <c r="B232" i="5"/>
  <c r="B220" i="5"/>
  <c r="B758" i="5"/>
  <c r="B538" i="5"/>
  <c r="B569" i="5"/>
  <c r="B690" i="5"/>
  <c r="B641" i="5"/>
  <c r="B655" i="5"/>
  <c r="B615" i="5"/>
  <c r="B913" i="5"/>
  <c r="B120" i="5"/>
  <c r="B105" i="5"/>
  <c r="B174" i="5"/>
  <c r="B87" i="5"/>
  <c r="B74" i="5"/>
  <c r="B22" i="5"/>
  <c r="B760" i="5"/>
  <c r="B803" i="5"/>
  <c r="B465" i="5"/>
  <c r="B676" i="5"/>
  <c r="B626" i="5"/>
  <c r="B560" i="5"/>
  <c r="B445" i="5"/>
  <c r="B537" i="5"/>
  <c r="B428" i="5"/>
  <c r="B488" i="5"/>
  <c r="B592" i="5"/>
  <c r="B570" i="5"/>
  <c r="B688" i="5"/>
  <c r="B680" i="5"/>
  <c r="B637" i="5"/>
  <c r="B652" i="5"/>
  <c r="B624" i="5"/>
  <c r="B614" i="5"/>
  <c r="B554" i="5"/>
  <c r="B681" i="5"/>
  <c r="B707" i="5"/>
  <c r="B292" i="5"/>
  <c r="B215" i="5"/>
  <c r="B931" i="5"/>
  <c r="B917" i="5"/>
  <c r="B905" i="5"/>
  <c r="B939" i="5"/>
  <c r="B42" i="5"/>
  <c r="B121" i="5"/>
  <c r="B102" i="5"/>
  <c r="B167" i="5"/>
  <c r="B148" i="5"/>
  <c r="B140" i="5"/>
  <c r="B86" i="5"/>
  <c r="B62" i="5"/>
  <c r="B26" i="5"/>
  <c r="B18" i="5"/>
  <c r="B773" i="5"/>
  <c r="B794" i="5"/>
  <c r="B748" i="5"/>
  <c r="B743" i="5"/>
  <c r="B859" i="5"/>
  <c r="B845" i="5"/>
  <c r="B826" i="5"/>
  <c r="B802" i="5"/>
  <c r="B679" i="5"/>
  <c r="B643" i="5"/>
  <c r="B621" i="5"/>
  <c r="B720" i="5"/>
  <c r="B119" i="5"/>
  <c r="B143" i="5"/>
  <c r="B65" i="5"/>
  <c r="B730" i="5"/>
  <c r="B856" i="5"/>
  <c r="B844" i="5"/>
  <c r="B824" i="5"/>
  <c r="B801" i="5"/>
  <c r="B575" i="5"/>
  <c r="B936" i="5"/>
  <c r="B943" i="5"/>
  <c r="B459" i="5"/>
  <c r="B442" i="5"/>
  <c r="B525" i="5"/>
  <c r="B425" i="5"/>
  <c r="B504" i="5"/>
  <c r="B407" i="5"/>
  <c r="B495" i="5"/>
  <c r="B486" i="5"/>
  <c r="B590" i="5"/>
  <c r="B574" i="5"/>
  <c r="B672" i="5"/>
  <c r="B674" i="5"/>
  <c r="B636" i="5"/>
  <c r="B644" i="5"/>
  <c r="B603" i="5"/>
  <c r="B619" i="5"/>
  <c r="B551" i="5"/>
  <c r="B723" i="5"/>
  <c r="B706" i="5"/>
  <c r="B308" i="5"/>
  <c r="B370" i="5"/>
  <c r="B291" i="5"/>
  <c r="B932" i="5"/>
  <c r="B921" i="5"/>
  <c r="B944" i="5"/>
  <c r="B39" i="5"/>
  <c r="B118" i="5"/>
  <c r="B101" i="5"/>
  <c r="B177" i="5"/>
  <c r="B163" i="5"/>
  <c r="B147" i="5"/>
  <c r="B141" i="5"/>
  <c r="B82" i="5"/>
  <c r="B63" i="5"/>
  <c r="B25" i="5"/>
  <c r="B19" i="5"/>
  <c r="B767" i="5"/>
  <c r="B791" i="5"/>
  <c r="B747" i="5"/>
  <c r="B729" i="5"/>
  <c r="B842" i="5"/>
  <c r="B827" i="5"/>
  <c r="B734" i="5"/>
  <c r="B593" i="5"/>
  <c r="B675" i="5"/>
  <c r="B650" i="5"/>
  <c r="B607" i="5"/>
  <c r="B724" i="5"/>
  <c r="B915" i="5"/>
  <c r="B953" i="5"/>
  <c r="B40" i="5"/>
  <c r="B35" i="5"/>
  <c r="B109" i="5"/>
  <c r="B178" i="5"/>
  <c r="B166" i="5"/>
  <c r="B149" i="5"/>
  <c r="B136" i="5"/>
  <c r="B83" i="5"/>
  <c r="B80" i="5"/>
  <c r="B10" i="5"/>
  <c r="B16" i="5"/>
  <c r="B753" i="5"/>
  <c r="B795" i="5"/>
  <c r="B744" i="5"/>
  <c r="B727" i="5"/>
  <c r="B860" i="5"/>
  <c r="B841" i="5"/>
  <c r="B825" i="5"/>
  <c r="B800" i="5"/>
  <c r="B677" i="5"/>
  <c r="B634" i="5"/>
  <c r="B556" i="5"/>
  <c r="B954" i="5"/>
  <c r="B36" i="5"/>
  <c r="B95" i="5"/>
  <c r="B176" i="5"/>
  <c r="B145" i="5"/>
  <c r="B72" i="5"/>
  <c r="B79" i="5"/>
  <c r="B8" i="5"/>
  <c r="B21" i="5"/>
  <c r="B879" i="5"/>
  <c r="B754" i="5"/>
  <c r="B745" i="5"/>
  <c r="B726" i="5"/>
  <c r="B823" i="5"/>
  <c r="B815" i="5"/>
  <c r="B588" i="5"/>
  <c r="B594" i="5"/>
  <c r="B604" i="5"/>
  <c r="B705" i="5"/>
  <c r="B451" i="5"/>
  <c r="B439" i="5"/>
  <c r="B399" i="5"/>
  <c r="B589" i="5"/>
  <c r="B670" i="5"/>
  <c r="B631" i="5"/>
  <c r="B648" i="5"/>
  <c r="B601" i="5"/>
  <c r="B606" i="5"/>
  <c r="B557" i="5"/>
  <c r="B717" i="5"/>
  <c r="B279" i="5"/>
  <c r="B225" i="5"/>
  <c r="B930" i="5"/>
  <c r="B912" i="5"/>
  <c r="B53" i="5"/>
  <c r="B38" i="5"/>
  <c r="B175" i="5"/>
  <c r="B161" i="5"/>
  <c r="B144" i="5"/>
  <c r="B73" i="5"/>
  <c r="B12" i="5"/>
  <c r="B817" i="5"/>
  <c r="B608" i="5"/>
  <c r="B716" i="5"/>
  <c r="B964" i="5"/>
  <c r="B914" i="5"/>
  <c r="B97" i="5"/>
  <c r="B137" i="5"/>
  <c r="B68" i="5"/>
  <c r="B78" i="5"/>
  <c r="B4" i="5"/>
  <c r="B14" i="5"/>
  <c r="B769" i="5"/>
  <c r="B728" i="5"/>
  <c r="B854" i="5"/>
  <c r="B838" i="5"/>
  <c r="B828" i="5"/>
  <c r="B515" i="5"/>
  <c r="B571" i="5"/>
  <c r="B632" i="5"/>
  <c r="B649" i="5"/>
  <c r="B610" i="5"/>
  <c r="B550" i="5"/>
  <c r="B718" i="5"/>
  <c r="B700" i="5"/>
  <c r="B933" i="5"/>
  <c r="B950" i="5"/>
  <c r="B50" i="5"/>
  <c r="B33" i="5"/>
  <c r="B94" i="5"/>
  <c r="B171" i="5"/>
  <c r="B173" i="5"/>
  <c r="B146" i="5"/>
  <c r="B135" i="5"/>
  <c r="B76" i="5"/>
  <c r="B13" i="5"/>
  <c r="B797" i="5"/>
  <c r="B738" i="5"/>
  <c r="B835" i="5"/>
  <c r="B812" i="5"/>
  <c r="B642" i="5"/>
  <c r="B714" i="5"/>
  <c r="B949" i="5"/>
  <c r="B49" i="5"/>
  <c r="B115" i="5"/>
  <c r="B164" i="5"/>
  <c r="B100" i="5"/>
  <c r="B75" i="5"/>
  <c r="B6" i="5"/>
  <c r="B17" i="5"/>
  <c r="B787" i="5"/>
  <c r="B733" i="5"/>
  <c r="B814" i="5"/>
  <c r="B584" i="5"/>
  <c r="B586" i="5"/>
  <c r="B567" i="5"/>
  <c r="B659" i="5"/>
  <c r="B617" i="5"/>
  <c r="B565" i="5"/>
  <c r="B549" i="5"/>
  <c r="B585" i="5"/>
  <c r="B696" i="5"/>
  <c r="B963" i="5"/>
  <c r="B927" i="5"/>
  <c r="B47" i="5"/>
  <c r="B34" i="5"/>
  <c r="B114" i="5"/>
  <c r="B168" i="5"/>
  <c r="B130" i="5"/>
  <c r="B64" i="5"/>
  <c r="B61" i="5"/>
  <c r="B5" i="5"/>
  <c r="B15" i="5"/>
  <c r="B740" i="5"/>
  <c r="B850" i="5"/>
  <c r="B836" i="5"/>
  <c r="B810" i="5"/>
  <c r="B959" i="5"/>
  <c r="B93" i="5"/>
  <c r="B59" i="5"/>
  <c r="B11" i="5"/>
  <c r="B766" i="5"/>
  <c r="B792" i="5"/>
  <c r="B783" i="5"/>
  <c r="B737" i="5"/>
  <c r="B868" i="5"/>
  <c r="B853" i="5"/>
  <c r="B818" i="5"/>
  <c r="B651" i="5"/>
  <c r="B547" i="5"/>
  <c r="B712" i="5"/>
  <c r="B962" i="5"/>
  <c r="B958" i="5"/>
  <c r="B926" i="5"/>
  <c r="B907" i="5"/>
  <c r="B940" i="5"/>
  <c r="B44" i="5"/>
  <c r="B113" i="5"/>
  <c r="B165" i="5"/>
  <c r="B153" i="5"/>
  <c r="B129" i="5"/>
  <c r="B131" i="5"/>
  <c r="B66" i="5"/>
  <c r="B60" i="5"/>
  <c r="B2" i="5"/>
  <c r="B793" i="5"/>
  <c r="B739" i="5"/>
  <c r="B851" i="5"/>
  <c r="B813" i="5"/>
  <c r="B819" i="5"/>
  <c r="B692" i="5"/>
  <c r="B678" i="5"/>
  <c r="B620" i="5"/>
  <c r="B545" i="5"/>
  <c r="B960" i="5"/>
  <c r="B923" i="5"/>
  <c r="B908" i="5"/>
  <c r="B99" i="5"/>
  <c r="B128" i="5"/>
  <c r="B71" i="5"/>
  <c r="B58" i="5"/>
  <c r="B27" i="5"/>
  <c r="B781" i="5"/>
  <c r="B735" i="5"/>
  <c r="B832" i="5"/>
  <c r="B805" i="5"/>
  <c r="B808" i="5"/>
  <c r="B582" i="5"/>
  <c r="B630" i="5"/>
  <c r="B562" i="5"/>
  <c r="B463" i="5"/>
  <c r="B532" i="5"/>
  <c r="B410" i="5"/>
  <c r="B400" i="5"/>
  <c r="B583" i="5"/>
  <c r="B685" i="5"/>
  <c r="B664" i="5"/>
  <c r="B613" i="5"/>
  <c r="B561" i="5"/>
  <c r="B546" i="5"/>
  <c r="B699" i="5"/>
  <c r="B935" i="5"/>
  <c r="B910" i="5"/>
  <c r="B938" i="5"/>
  <c r="B48" i="5"/>
  <c r="B112" i="5"/>
  <c r="B182" i="5"/>
  <c r="B162" i="5"/>
  <c r="B152" i="5"/>
  <c r="B125" i="5"/>
  <c r="B70" i="5"/>
  <c r="B57" i="5"/>
  <c r="B23" i="5"/>
  <c r="B847" i="5"/>
  <c r="B831" i="5"/>
  <c r="B471" i="5"/>
  <c r="B489" i="5"/>
  <c r="B596" i="5"/>
  <c r="B568" i="5"/>
  <c r="B684" i="5"/>
  <c r="B657" i="5"/>
  <c r="B646" i="5"/>
  <c r="B627" i="5"/>
  <c r="B721" i="5"/>
  <c r="B694" i="5"/>
  <c r="B961" i="5"/>
  <c r="B924" i="5"/>
  <c r="B906" i="5"/>
  <c r="B942" i="5"/>
  <c r="B43" i="5"/>
  <c r="B116" i="5"/>
  <c r="B110" i="5"/>
  <c r="B179" i="5"/>
  <c r="B158" i="5"/>
  <c r="B155" i="5"/>
  <c r="B124" i="5"/>
  <c r="B88" i="5"/>
  <c r="B67" i="5"/>
  <c r="B56" i="5"/>
  <c r="B24" i="5"/>
  <c r="B777" i="5"/>
  <c r="B736" i="5"/>
  <c r="B863" i="5"/>
  <c r="B752" i="5"/>
  <c r="Y20" i="1"/>
  <c r="AD20" i="1" s="1"/>
  <c r="AF20" i="1" s="1"/>
  <c r="Y10" i="1"/>
  <c r="AD10" i="1" s="1"/>
  <c r="AF10" i="1" s="1"/>
  <c r="Y30" i="1"/>
  <c r="AD30" i="1" s="1"/>
  <c r="AF30" i="1" s="1"/>
  <c r="C856" i="5"/>
  <c r="C699" i="5"/>
  <c r="C935" i="5"/>
  <c r="C907" i="5"/>
  <c r="C459" i="5"/>
  <c r="C280" i="5"/>
  <c r="C773" i="5"/>
  <c r="C753" i="5"/>
  <c r="C51" i="5"/>
  <c r="C29" i="5"/>
  <c r="C812" i="5"/>
  <c r="C909" i="5"/>
  <c r="C169" i="5"/>
  <c r="C648" i="5"/>
  <c r="C282" i="5"/>
  <c r="C364" i="5"/>
  <c r="C375" i="5"/>
  <c r="C512" i="5"/>
  <c r="C738" i="5"/>
  <c r="C884" i="5"/>
  <c r="C858" i="5"/>
  <c r="C836" i="5"/>
  <c r="C482" i="5"/>
  <c r="C395" i="5"/>
  <c r="C808" i="5"/>
  <c r="C186" i="5"/>
  <c r="C235" i="5"/>
  <c r="C627" i="5"/>
  <c r="C691" i="5"/>
  <c r="C643" i="5"/>
  <c r="C304" i="5"/>
  <c r="C243" i="5"/>
  <c r="C255" i="5"/>
  <c r="C475" i="5"/>
  <c r="C461" i="5"/>
  <c r="C642" i="5"/>
  <c r="C379" i="5"/>
  <c r="C467" i="5"/>
  <c r="C685" i="5"/>
  <c r="C877" i="5"/>
  <c r="C818" i="5"/>
  <c r="C852" i="5"/>
  <c r="C32" i="5"/>
  <c r="C363" i="5"/>
  <c r="C356" i="5"/>
  <c r="C452" i="5"/>
  <c r="C742" i="5"/>
  <c r="C137" i="5"/>
  <c r="C885" i="5"/>
  <c r="C553" i="5"/>
  <c r="C154" i="5"/>
  <c r="C676" i="5"/>
  <c r="C70" i="5"/>
  <c r="C479" i="5"/>
  <c r="C772" i="5"/>
  <c r="C754" i="5"/>
  <c r="C755" i="5"/>
  <c r="C822" i="5"/>
  <c r="C110" i="5"/>
  <c r="C792" i="5"/>
  <c r="C847" i="5"/>
  <c r="C58" i="5"/>
  <c r="C49" i="5"/>
  <c r="C161" i="5"/>
  <c r="C485" i="5"/>
  <c r="C779" i="5"/>
  <c r="C22" i="5"/>
  <c r="C653" i="5"/>
  <c r="C595" i="5"/>
  <c r="C405" i="5"/>
  <c r="C655" i="5"/>
  <c r="C717" i="5"/>
  <c r="C286" i="5"/>
  <c r="C220" i="5"/>
  <c r="C191" i="5"/>
  <c r="C244" i="5"/>
  <c r="C353" i="5"/>
  <c r="C372" i="5"/>
  <c r="C471" i="5"/>
  <c r="C529" i="5"/>
  <c r="C899" i="5"/>
  <c r="C820" i="5"/>
  <c r="C46" i="5"/>
  <c r="C150" i="5"/>
  <c r="C166" i="5"/>
  <c r="C180" i="5"/>
  <c r="C649" i="5"/>
  <c r="C233" i="5"/>
  <c r="C922" i="5"/>
  <c r="C626" i="5"/>
  <c r="C635" i="5"/>
  <c r="C716" i="5"/>
  <c r="C302" i="5"/>
  <c r="C252" i="5"/>
  <c r="C216" i="5"/>
  <c r="C371" i="5"/>
  <c r="C446" i="5"/>
  <c r="C26" i="5"/>
  <c r="C478" i="5"/>
  <c r="C764" i="5"/>
  <c r="C883" i="5"/>
  <c r="C788" i="5"/>
  <c r="C844" i="5"/>
  <c r="C125" i="5"/>
  <c r="C272" i="5"/>
  <c r="C377" i="5"/>
  <c r="C174" i="5"/>
  <c r="C165" i="5"/>
  <c r="C528" i="5"/>
  <c r="C551" i="5"/>
  <c r="C701" i="5"/>
  <c r="C162" i="5"/>
  <c r="C611" i="5"/>
  <c r="C673" i="5"/>
  <c r="C718" i="5"/>
  <c r="C429" i="5"/>
  <c r="C294" i="5"/>
  <c r="C234" i="5"/>
  <c r="C259" i="5"/>
  <c r="C601" i="5"/>
  <c r="C404" i="5"/>
  <c r="C441" i="5"/>
  <c r="C488" i="5"/>
  <c r="C802" i="5"/>
  <c r="C866" i="5"/>
  <c r="C857" i="5"/>
  <c r="C148" i="5"/>
  <c r="C103" i="5"/>
  <c r="C23" i="5"/>
  <c r="C2" i="5"/>
  <c r="C913" i="5"/>
  <c r="C941" i="5"/>
  <c r="C558" i="5"/>
  <c r="C684" i="5"/>
  <c r="C678" i="5"/>
  <c r="C637" i="5"/>
  <c r="C295" i="5"/>
  <c r="C189" i="5"/>
  <c r="C245" i="5"/>
  <c r="C338" i="5"/>
  <c r="C344" i="5"/>
  <c r="C284" i="5"/>
  <c r="C396" i="5"/>
  <c r="C694" i="5"/>
  <c r="C397" i="5"/>
  <c r="C11" i="5"/>
  <c r="C903" i="5"/>
  <c r="C878" i="5"/>
  <c r="C799" i="5"/>
  <c r="C838" i="5"/>
  <c r="C149" i="5"/>
  <c r="C18" i="5"/>
  <c r="C6" i="5"/>
  <c r="C175" i="5"/>
  <c r="C170" i="5"/>
  <c r="C920" i="5"/>
  <c r="C557" i="5"/>
  <c r="C577" i="5"/>
  <c r="C574" i="5"/>
  <c r="C675" i="5"/>
  <c r="C654" i="5"/>
  <c r="C724" i="5"/>
  <c r="C292" i="5"/>
  <c r="C236" i="5"/>
  <c r="C778" i="5"/>
  <c r="C312" i="5"/>
  <c r="C382" i="5"/>
  <c r="C285" i="5"/>
  <c r="C403" i="5"/>
  <c r="C473" i="5"/>
  <c r="C48" i="5"/>
  <c r="C491" i="5"/>
  <c r="C748" i="5"/>
  <c r="C729" i="5"/>
  <c r="C765" i="5"/>
  <c r="C816" i="5"/>
  <c r="C797" i="5"/>
  <c r="C861" i="5"/>
  <c r="C850" i="5"/>
  <c r="C411" i="5"/>
  <c r="C57" i="5"/>
  <c r="C143" i="5"/>
  <c r="C112" i="5"/>
  <c r="C24" i="5"/>
  <c r="C163" i="5"/>
  <c r="C916" i="5"/>
  <c r="C184" i="5"/>
  <c r="C964" i="5"/>
  <c r="C938" i="5"/>
  <c r="C549" i="5"/>
  <c r="C573" i="5"/>
  <c r="C570" i="5"/>
  <c r="C599" i="5"/>
  <c r="C665" i="5"/>
  <c r="C636" i="5"/>
  <c r="C586" i="5"/>
  <c r="C278" i="5"/>
  <c r="C299" i="5"/>
  <c r="C208" i="5"/>
  <c r="C260" i="5"/>
  <c r="C237" i="5"/>
  <c r="C341" i="5"/>
  <c r="C273" i="5"/>
  <c r="C391" i="5"/>
  <c r="C521" i="5"/>
  <c r="C504" i="5"/>
  <c r="C423" i="5"/>
  <c r="C538" i="5"/>
  <c r="C460" i="5"/>
  <c r="C8" i="5"/>
  <c r="C330" i="5"/>
  <c r="C898" i="5"/>
  <c r="C875" i="5"/>
  <c r="C810" i="5"/>
  <c r="C796" i="5"/>
  <c r="C222" i="5"/>
  <c r="C214" i="5"/>
  <c r="C96" i="5"/>
  <c r="C16" i="5"/>
  <c r="C3" i="5"/>
  <c r="C158" i="5"/>
  <c r="C930" i="5"/>
  <c r="C921" i="5"/>
  <c r="C956" i="5"/>
  <c r="C197" i="5"/>
  <c r="C36" i="5"/>
  <c r="C824" i="5"/>
  <c r="C634" i="5"/>
  <c r="C702" i="5"/>
  <c r="C358" i="5"/>
  <c r="C352" i="5"/>
  <c r="C388" i="5"/>
  <c r="C472" i="5"/>
  <c r="C520" i="5"/>
  <c r="C422" i="5"/>
  <c r="C747" i="5"/>
  <c r="C433" i="5"/>
  <c r="C874" i="5"/>
  <c r="C71" i="5"/>
  <c r="C498" i="5"/>
  <c r="C37" i="5"/>
  <c r="C94" i="5"/>
  <c r="C21" i="5"/>
  <c r="C5" i="5"/>
  <c r="C164" i="5"/>
  <c r="C100" i="5"/>
  <c r="C547" i="5"/>
  <c r="C314" i="5"/>
  <c r="C177" i="5"/>
  <c r="C568" i="5"/>
  <c r="C618" i="5"/>
  <c r="C823" i="5"/>
  <c r="C602" i="5"/>
  <c r="C668" i="5"/>
  <c r="C791" i="5"/>
  <c r="C646" i="5"/>
  <c r="C624" i="5"/>
  <c r="C224" i="5"/>
  <c r="C378" i="5"/>
  <c r="C394" i="5"/>
  <c r="C464" i="5"/>
  <c r="C519" i="5"/>
  <c r="C77" i="5"/>
  <c r="C274" i="5"/>
  <c r="C425" i="5"/>
  <c r="C876" i="5"/>
  <c r="C708" i="5"/>
  <c r="C790" i="5"/>
  <c r="C859" i="5"/>
  <c r="C76" i="5"/>
  <c r="C134" i="5"/>
  <c r="C95" i="5"/>
  <c r="C168" i="5"/>
  <c r="C911" i="5"/>
  <c r="C960" i="5"/>
  <c r="C915" i="5"/>
  <c r="C631" i="5"/>
  <c r="C615" i="5"/>
  <c r="C700" i="5"/>
  <c r="C291" i="5"/>
  <c r="C925" i="5"/>
  <c r="C87" i="5"/>
  <c r="C256" i="5"/>
  <c r="C75" i="5"/>
  <c r="C355" i="5"/>
  <c r="C957" i="5"/>
  <c r="C517" i="5"/>
  <c r="C417" i="5"/>
  <c r="C534" i="5"/>
  <c r="C503" i="5"/>
  <c r="C744" i="5"/>
  <c r="C726" i="5"/>
  <c r="C830" i="5"/>
  <c r="C780" i="5"/>
  <c r="C782" i="5"/>
  <c r="C860" i="5"/>
  <c r="C828" i="5"/>
  <c r="C86" i="5"/>
  <c r="C54" i="5"/>
  <c r="C864" i="5"/>
  <c r="C138" i="5"/>
  <c r="C99" i="5"/>
  <c r="C35" i="5"/>
  <c r="C20" i="5"/>
  <c r="C514" i="5"/>
  <c r="C581" i="5"/>
  <c r="C525" i="5"/>
  <c r="C932" i="5"/>
  <c r="C442" i="5"/>
  <c r="C776" i="5"/>
  <c r="C9" i="5"/>
  <c r="C664" i="5"/>
  <c r="C853" i="5"/>
  <c r="C580" i="5"/>
  <c r="C323" i="5"/>
  <c r="C430" i="5"/>
  <c r="C722" i="5"/>
  <c r="C469" i="5"/>
  <c r="C806" i="5"/>
  <c r="C542" i="5"/>
  <c r="C141" i="5"/>
  <c r="C566" i="5"/>
  <c r="C232" i="5"/>
  <c r="C745" i="5"/>
  <c r="C61" i="5"/>
  <c r="C428" i="5"/>
  <c r="C85" i="5"/>
  <c r="C628" i="5"/>
  <c r="C706" i="5"/>
  <c r="C723" i="5"/>
  <c r="C124" i="5"/>
  <c r="C127" i="5"/>
  <c r="C192" i="5"/>
  <c r="C620" i="5"/>
  <c r="C630" i="5"/>
  <c r="C939" i="5"/>
  <c r="C231" i="5"/>
  <c r="C940" i="5"/>
  <c r="C766" i="5"/>
  <c r="C204" i="5"/>
  <c r="C409" i="5"/>
  <c r="C79" i="5"/>
  <c r="C536" i="5"/>
  <c r="C321" i="5"/>
  <c r="C539" i="5"/>
  <c r="C365" i="5"/>
  <c r="C102" i="5"/>
  <c r="C692" i="5"/>
  <c r="C612" i="5"/>
  <c r="C339" i="5"/>
  <c r="C386" i="5"/>
  <c r="C943" i="5"/>
  <c r="C832" i="5"/>
  <c r="C240" i="5"/>
  <c r="C474" i="5"/>
  <c r="C879" i="5"/>
  <c r="C727" i="5"/>
  <c r="C524" i="5"/>
  <c r="C68" i="5"/>
  <c r="C336" i="5"/>
  <c r="C597" i="5"/>
  <c r="C470" i="5"/>
  <c r="C499" i="5"/>
  <c r="C641" i="5"/>
  <c r="C544" i="5"/>
  <c r="C493" i="5"/>
  <c r="C331" i="5"/>
  <c r="C193" i="5"/>
  <c r="C698" i="5"/>
  <c r="C201" i="5"/>
  <c r="C25" i="5"/>
  <c r="C122" i="5"/>
  <c r="C31" i="5"/>
  <c r="C438" i="5"/>
  <c r="C608" i="5"/>
  <c r="C373" i="5"/>
  <c r="C349" i="5"/>
  <c r="C303" i="5"/>
  <c r="C187" i="5"/>
  <c r="C924" i="5"/>
  <c r="C900" i="5"/>
  <c r="C682" i="5"/>
  <c r="C510" i="5"/>
  <c r="C52" i="5"/>
  <c r="C4" i="5"/>
  <c r="C194" i="5"/>
  <c r="C98" i="5"/>
  <c r="C50" i="5"/>
  <c r="C752" i="5"/>
  <c r="C689" i="5"/>
  <c r="C545" i="5"/>
  <c r="C720" i="5"/>
  <c r="C448" i="5"/>
  <c r="C384" i="5"/>
  <c r="C80" i="5"/>
  <c r="C43" i="5"/>
  <c r="C219" i="5"/>
  <c r="C198" i="5"/>
  <c r="C15" i="5"/>
  <c r="X19" i="1"/>
  <c r="X18" i="1"/>
  <c r="X9" i="1"/>
  <c r="X8" i="1"/>
  <c r="AD8" i="1" l="1"/>
  <c r="AD9" i="1"/>
  <c r="I450" i="1" s="1"/>
  <c r="AD7" i="1"/>
  <c r="AD18" i="1"/>
  <c r="AD29" i="1"/>
  <c r="AD17" i="1"/>
  <c r="AD19" i="1"/>
  <c r="C296" i="5"/>
  <c r="C93" i="5"/>
  <c r="C66" i="5"/>
  <c r="C731" i="5"/>
  <c r="C950" i="5"/>
  <c r="C136" i="5"/>
  <c r="C453" i="5"/>
  <c r="C212" i="5"/>
  <c r="C121" i="5"/>
  <c r="C837" i="5"/>
  <c r="C739" i="5"/>
  <c r="C455" i="5"/>
  <c r="C223" i="5"/>
  <c r="C424" i="5"/>
  <c r="C760" i="5"/>
  <c r="C155" i="5"/>
  <c r="C426" i="5"/>
  <c r="C902" i="5"/>
  <c r="C554" i="5"/>
  <c r="C707" i="5"/>
  <c r="C135" i="5"/>
  <c r="C756" i="5"/>
  <c r="C56" i="5"/>
  <c r="C247" i="5"/>
  <c r="C301" i="5"/>
  <c r="C228" i="5"/>
  <c r="C116" i="5"/>
  <c r="C961" i="5"/>
  <c r="C486" i="5"/>
  <c r="C19" i="5"/>
  <c r="C108" i="5"/>
  <c r="C670" i="5"/>
  <c r="C600" i="5"/>
  <c r="C746" i="5"/>
  <c r="C530" i="5"/>
  <c r="C644" i="5"/>
  <c r="C248" i="5"/>
  <c r="C829" i="5"/>
  <c r="C827" i="5"/>
  <c r="C548" i="5"/>
  <c r="C176" i="5"/>
  <c r="C693" i="5"/>
  <c r="C593" i="5"/>
  <c r="C803" i="5"/>
  <c r="C42" i="5"/>
  <c r="C669" i="5"/>
  <c r="C415" i="5"/>
  <c r="C535" i="5"/>
  <c r="C182" i="5"/>
  <c r="C759" i="5"/>
  <c r="C107" i="5"/>
  <c r="C437" i="5"/>
  <c r="C335" i="5"/>
  <c r="C762" i="5"/>
  <c r="C152" i="5"/>
  <c r="C41" i="5"/>
  <c r="C800" i="5"/>
  <c r="C867" i="5"/>
  <c r="C209" i="5"/>
  <c r="C768" i="5"/>
  <c r="C129" i="5"/>
  <c r="C406" i="5"/>
  <c r="C271" i="5"/>
  <c r="C777" i="5"/>
  <c r="C590" i="5"/>
  <c r="C367" i="5"/>
  <c r="C318" i="5"/>
  <c r="C123" i="5"/>
  <c r="C215" i="5"/>
  <c r="C751" i="5"/>
  <c r="C606" i="5"/>
  <c r="C537" i="5"/>
  <c r="C59" i="5"/>
  <c r="C78" i="5"/>
  <c r="C250" i="5"/>
  <c r="C662" i="5"/>
  <c r="C418" i="5"/>
  <c r="C811" i="5"/>
  <c r="C621" i="5"/>
  <c r="AD28" i="1"/>
  <c r="AF28" i="1" s="1"/>
  <c r="AD27" i="1"/>
  <c r="I871" i="6" s="1"/>
  <c r="I455" i="6"/>
  <c r="O455" i="1" s="1"/>
  <c r="I173" i="6"/>
  <c r="O173" i="1" s="1"/>
  <c r="I221" i="6"/>
  <c r="O221" i="1" s="1"/>
  <c r="I465" i="6"/>
  <c r="O465" i="1" s="1"/>
  <c r="I375" i="6"/>
  <c r="O375" i="1" s="1"/>
  <c r="I430" i="6"/>
  <c r="O430" i="1" s="1"/>
  <c r="I360" i="6"/>
  <c r="O360" i="1" s="1"/>
  <c r="I432" i="6"/>
  <c r="O432" i="1" s="1"/>
  <c r="I519" i="6"/>
  <c r="O519" i="1" s="1"/>
  <c r="I412" i="6"/>
  <c r="O412" i="1" s="1"/>
  <c r="I820" i="6"/>
  <c r="O820" i="1" s="1"/>
  <c r="I510" i="6"/>
  <c r="O510" i="1" s="1"/>
  <c r="I162" i="6"/>
  <c r="O162" i="1" s="1"/>
  <c r="I727" i="6"/>
  <c r="O727" i="1" s="1"/>
  <c r="I621" i="6"/>
  <c r="O621" i="1" s="1"/>
  <c r="I145" i="6"/>
  <c r="O145" i="1" s="1"/>
  <c r="I346" i="6"/>
  <c r="O346" i="1" s="1"/>
  <c r="I615" i="6"/>
  <c r="O615" i="1" s="1"/>
  <c r="I339" i="6"/>
  <c r="O339" i="1" s="1"/>
  <c r="I675" i="6"/>
  <c r="O675" i="1" s="1"/>
  <c r="I618" i="6"/>
  <c r="O618" i="1" s="1"/>
  <c r="I601" i="6"/>
  <c r="O601" i="1" s="1"/>
  <c r="I445" i="6"/>
  <c r="O445" i="1" s="1"/>
  <c r="I897" i="6"/>
  <c r="I861" i="6"/>
  <c r="O868" i="1" s="1"/>
  <c r="I791" i="6"/>
  <c r="O791" i="1" s="1"/>
  <c r="I220" i="6"/>
  <c r="O220" i="1" s="1"/>
  <c r="I848" i="6"/>
  <c r="I628" i="6"/>
  <c r="O628" i="1" s="1"/>
  <c r="I561" i="6"/>
  <c r="O561" i="1" s="1"/>
  <c r="I663" i="6"/>
  <c r="O663" i="1" s="1"/>
  <c r="I597" i="6"/>
  <c r="O597" i="1" s="1"/>
  <c r="I81" i="6"/>
  <c r="O81" i="1" s="1"/>
  <c r="I728" i="6"/>
  <c r="O728" i="1" s="1"/>
  <c r="I764" i="6"/>
  <c r="I406" i="6"/>
  <c r="O406" i="1" s="1"/>
  <c r="I7" i="6"/>
  <c r="O7" i="1" s="1"/>
  <c r="I753" i="6"/>
  <c r="O753" i="1" s="1"/>
  <c r="I784" i="6"/>
  <c r="O784" i="1" s="1"/>
  <c r="I598" i="6"/>
  <c r="O598" i="1" s="1"/>
  <c r="I836" i="6"/>
  <c r="I798" i="6"/>
  <c r="I66" i="6"/>
  <c r="O66" i="1" s="1"/>
  <c r="I373" i="6"/>
  <c r="O373" i="1" s="1"/>
  <c r="I389" i="6"/>
  <c r="O389" i="1" s="1"/>
  <c r="C167" i="5"/>
  <c r="C757" i="5"/>
  <c r="C518" i="5"/>
  <c r="C376" i="5"/>
  <c r="C92" i="5"/>
  <c r="C427" i="5"/>
  <c r="C840" i="5"/>
  <c r="C713" i="5"/>
  <c r="C952" i="5"/>
  <c r="C195" i="5"/>
  <c r="C614" i="5"/>
  <c r="C156" i="5"/>
  <c r="C160" i="5"/>
  <c r="C638" i="5"/>
  <c r="C333" i="5"/>
  <c r="C492" i="5"/>
  <c r="C951" i="5"/>
  <c r="C962" i="5"/>
  <c r="C145" i="5"/>
  <c r="C315" i="5"/>
  <c r="C313" i="5"/>
  <c r="C617" i="5"/>
  <c r="C672" i="5"/>
  <c r="C387" i="5"/>
  <c r="C199" i="5"/>
  <c r="C14" i="5"/>
  <c r="C82" i="5"/>
  <c r="C432" i="5"/>
  <c r="C609" i="5"/>
  <c r="C421" i="5"/>
  <c r="C963" i="5"/>
  <c r="C733" i="5"/>
  <c r="C146" i="5"/>
  <c r="C625" i="5"/>
  <c r="C737" i="5"/>
  <c r="C842" i="5"/>
  <c r="C84" i="5"/>
  <c r="C619" i="5"/>
  <c r="C882" i="5"/>
  <c r="C28" i="5"/>
  <c r="C490" i="5"/>
  <c r="C904" i="5"/>
  <c r="C97" i="5"/>
  <c r="C697" i="5"/>
  <c r="C40" i="5"/>
  <c r="C350" i="5"/>
  <c r="C72" i="5"/>
  <c r="C226" i="5"/>
  <c r="C445" i="5"/>
  <c r="C398" i="5"/>
  <c r="C854" i="5"/>
  <c r="C383" i="5"/>
  <c r="C660" i="5"/>
  <c r="C846" i="5"/>
  <c r="C288" i="5"/>
  <c r="C569" i="5"/>
  <c r="C511" i="5"/>
  <c r="C454" i="5"/>
  <c r="C337" i="5"/>
  <c r="C251" i="5"/>
  <c r="C444" i="5"/>
  <c r="C578" i="5"/>
  <c r="C173" i="5"/>
  <c r="C651" i="5"/>
  <c r="C360" i="5"/>
  <c r="C332" i="5"/>
  <c r="C407" i="5"/>
  <c r="C933" i="5"/>
  <c r="C563" i="5"/>
  <c r="C185" i="5"/>
  <c r="C891" i="5"/>
  <c r="C345" i="5"/>
  <c r="C603" i="5"/>
  <c r="C934" i="5"/>
  <c r="C728" i="5"/>
  <c r="C456" i="5"/>
  <c r="C704" i="5"/>
  <c r="C805" i="5"/>
  <c r="C496" i="5"/>
  <c r="C126" i="5"/>
  <c r="C582" i="5"/>
  <c r="C732" i="5"/>
  <c r="C585" i="5"/>
  <c r="C399" i="5"/>
  <c r="C229" i="5"/>
  <c r="C317" i="5"/>
  <c r="C774" i="5"/>
  <c r="C801" i="5"/>
  <c r="C265" i="5"/>
  <c r="C677" i="5"/>
  <c r="C30" i="5"/>
  <c r="C804" i="5"/>
  <c r="C501" i="5"/>
  <c r="C171" i="5"/>
  <c r="C505" i="5"/>
  <c r="C814" i="5"/>
  <c r="C311" i="5"/>
  <c r="C917" i="5"/>
  <c r="C144" i="5"/>
  <c r="C487" i="5"/>
  <c r="C261" i="5"/>
  <c r="C257" i="5"/>
  <c r="C89" i="5"/>
  <c r="C955" i="5"/>
  <c r="C531" i="5"/>
  <c r="C440" i="5"/>
  <c r="C297" i="5"/>
  <c r="C242" i="5"/>
  <c r="C45" i="5"/>
  <c r="C81" i="5"/>
  <c r="C139" i="5"/>
  <c r="C571" i="5"/>
  <c r="C502" i="5"/>
  <c r="C369" i="5"/>
  <c r="C188" i="5"/>
  <c r="C203" i="5"/>
  <c r="C389" i="5"/>
  <c r="C690" i="5"/>
  <c r="C466" i="5"/>
  <c r="C55" i="5"/>
  <c r="C775" i="5"/>
  <c r="C661" i="5"/>
  <c r="C73" i="5"/>
  <c r="C610" i="5"/>
  <c r="C910" i="5"/>
  <c r="C953" i="5"/>
  <c r="C262" i="5"/>
  <c r="C281" i="5"/>
  <c r="C359" i="5"/>
  <c r="C310" i="5"/>
  <c r="C785" i="5"/>
  <c r="C562" i="5"/>
  <c r="C400" i="5"/>
  <c r="C494" i="5"/>
  <c r="C674" i="5"/>
  <c r="C516" i="5"/>
  <c r="C362" i="5"/>
  <c r="C67" i="5"/>
  <c r="C62" i="5"/>
  <c r="C888" i="5"/>
  <c r="C340" i="5"/>
  <c r="C275" i="5"/>
  <c r="C686" i="5"/>
  <c r="C949" i="5"/>
  <c r="C825" i="5"/>
  <c r="C63" i="5"/>
  <c r="C841" i="5"/>
  <c r="C307" i="5"/>
  <c r="C287" i="5"/>
  <c r="C613" i="5"/>
  <c r="C584" i="5"/>
  <c r="C741" i="5"/>
  <c r="C104" i="5"/>
  <c r="C849" i="5"/>
  <c r="C623" i="5"/>
  <c r="C179" i="5"/>
  <c r="C881" i="5"/>
  <c r="C683" i="5"/>
  <c r="C926" i="5"/>
  <c r="C761" i="5"/>
  <c r="C513" i="5"/>
  <c r="C870" i="5"/>
  <c r="C942" i="5"/>
  <c r="C936" i="5"/>
  <c r="C786" i="5"/>
  <c r="C249" i="5"/>
  <c r="C300" i="5"/>
  <c r="C843" i="5"/>
  <c r="C410" i="5"/>
  <c r="C130" i="5"/>
  <c r="C709" i="5"/>
  <c r="C283" i="5"/>
  <c r="C863" i="5"/>
  <c r="C833" i="5"/>
  <c r="C839" i="5"/>
  <c r="C53" i="5"/>
  <c r="C225" i="5"/>
  <c r="C794" i="5"/>
  <c r="C489" i="5"/>
  <c r="C258" i="5"/>
  <c r="C443" i="5"/>
  <c r="C319" i="5"/>
  <c r="C17" i="5"/>
  <c r="C83" i="5"/>
  <c r="C361" i="5"/>
  <c r="C594" i="5"/>
  <c r="C948" i="5"/>
  <c r="C342" i="5"/>
  <c r="C758" i="5"/>
  <c r="C290" i="5"/>
  <c r="C607" i="5"/>
  <c r="C413" i="5"/>
  <c r="C111" i="5"/>
  <c r="C855" i="5"/>
  <c r="C447" i="5"/>
  <c r="C327" i="5"/>
  <c r="C894" i="5"/>
  <c r="C946" i="5"/>
  <c r="C205" i="5"/>
  <c r="C781" i="5"/>
  <c r="C217" i="5"/>
  <c r="C901" i="5"/>
  <c r="C506" i="5"/>
  <c r="C495" i="5"/>
  <c r="C264" i="5"/>
  <c r="C633" i="5"/>
  <c r="C735" i="5"/>
  <c r="C583" i="5"/>
  <c r="C789" i="5"/>
  <c r="C480" i="5"/>
  <c r="C681" i="5"/>
  <c r="C596" i="5"/>
  <c r="C120" i="5"/>
  <c r="C462" i="5"/>
  <c r="C334" i="5"/>
  <c r="C565" i="5"/>
  <c r="C893" i="5"/>
  <c r="C277" i="5"/>
  <c r="C213" i="5"/>
  <c r="C567" i="5"/>
  <c r="C328" i="5"/>
  <c r="C279" i="5"/>
  <c r="C868" i="5"/>
  <c r="C458" i="5"/>
  <c r="C579" i="5"/>
  <c r="C374" i="5"/>
  <c r="C457" i="5"/>
  <c r="C515" i="5"/>
  <c r="C329" i="5"/>
  <c r="C895" i="5"/>
  <c r="C436" i="5"/>
  <c r="C809" i="5"/>
  <c r="C370" i="5"/>
  <c r="C556" i="5"/>
  <c r="C133" i="5"/>
  <c r="C118" i="5"/>
  <c r="C117" i="5"/>
  <c r="C366" i="5"/>
  <c r="C101" i="5"/>
  <c r="C106" i="5"/>
  <c r="C851" i="5"/>
  <c r="C439" i="5"/>
  <c r="C325" i="5"/>
  <c r="C629" i="5"/>
  <c r="C632" i="5"/>
  <c r="C239" i="5"/>
  <c r="C587" i="5"/>
  <c r="C434" i="5"/>
  <c r="C348" i="5"/>
  <c r="C931" i="5"/>
  <c r="C622" i="5"/>
  <c r="C289" i="5"/>
  <c r="C532" i="5"/>
  <c r="C908" i="5"/>
  <c r="C710" i="5"/>
  <c r="C559" i="5"/>
  <c r="C793" i="5"/>
  <c r="C483" i="5"/>
  <c r="C392" i="5"/>
  <c r="C598" i="5"/>
  <c r="C131" i="5"/>
  <c r="C719" i="5"/>
  <c r="C320" i="5"/>
  <c r="C509" i="5"/>
  <c r="C91" i="5"/>
  <c r="C954" i="5"/>
  <c r="C659" i="5"/>
  <c r="C616" i="5"/>
  <c r="C588" i="5"/>
  <c r="C380" i="5"/>
  <c r="C211" i="5"/>
  <c r="C663" i="5"/>
  <c r="C64" i="5"/>
  <c r="C958" i="5"/>
  <c r="C769" i="5"/>
  <c r="C468" i="5"/>
  <c r="C476" i="5"/>
  <c r="C254" i="5"/>
  <c r="C591" i="5"/>
  <c r="C346" i="5"/>
  <c r="C109" i="5"/>
  <c r="C324" i="5"/>
  <c r="C687" i="5"/>
  <c r="C463" i="5"/>
  <c r="C711" i="5"/>
  <c r="C140" i="5"/>
  <c r="C798" i="5"/>
  <c r="C484" i="5"/>
  <c r="C550" i="5"/>
  <c r="C308" i="5"/>
  <c r="C263" i="5"/>
  <c r="C190" i="5"/>
  <c r="C604" i="5"/>
  <c r="C449" i="5"/>
  <c r="C703" i="5"/>
  <c r="C572" i="5"/>
  <c r="C147" i="5"/>
  <c r="C401" i="5"/>
  <c r="C178" i="5"/>
  <c r="C887" i="5"/>
  <c r="C47" i="5"/>
  <c r="C523" i="5"/>
  <c r="C196" i="5"/>
  <c r="C657" i="5"/>
  <c r="C905" i="5"/>
  <c r="C33" i="5"/>
  <c r="C500" i="5"/>
  <c r="C408" i="5"/>
  <c r="C266" i="5"/>
  <c r="C560" i="5"/>
  <c r="C305" i="5"/>
  <c r="C815" i="5"/>
  <c r="C316" i="5"/>
  <c r="C227" i="5"/>
  <c r="C671" i="5"/>
  <c r="C552" i="5"/>
  <c r="C645" i="5"/>
  <c r="C734" i="5"/>
  <c r="C740" i="5"/>
  <c r="C481" i="5"/>
  <c r="C393" i="5"/>
  <c r="C253" i="5"/>
  <c r="C151" i="5"/>
  <c r="C652" i="5"/>
  <c r="C937" i="5"/>
  <c r="C826" i="5"/>
  <c r="C172" i="5"/>
  <c r="C592" i="5"/>
  <c r="C200" i="5"/>
  <c r="C906" i="5"/>
  <c r="C10" i="5"/>
  <c r="C869" i="5"/>
  <c r="C688" i="5"/>
  <c r="C527" i="5"/>
  <c r="C656" i="5"/>
  <c r="C919" i="5"/>
  <c r="C181" i="5"/>
  <c r="C65" i="5"/>
  <c r="C886" i="5"/>
  <c r="C543" i="5"/>
  <c r="C819" i="5"/>
  <c r="C526" i="5"/>
  <c r="C640" i="5"/>
  <c r="C912" i="5"/>
  <c r="C105" i="5"/>
  <c r="C770" i="5"/>
  <c r="C666" i="5"/>
  <c r="C784" i="5"/>
  <c r="C750" i="5"/>
  <c r="C817" i="5"/>
  <c r="C658" i="5"/>
  <c r="C497" i="5"/>
  <c r="C306" i="5"/>
  <c r="C714" i="5"/>
  <c r="C60" i="5"/>
  <c r="C465" i="5"/>
  <c r="C589" i="5"/>
  <c r="C88" i="5"/>
  <c r="C897" i="5"/>
  <c r="C507" i="5"/>
  <c r="C276" i="5"/>
  <c r="C679" i="5"/>
  <c r="C795" i="5"/>
  <c r="C918" i="5"/>
  <c r="C206" i="5"/>
  <c r="C771" i="5"/>
  <c r="C540" i="5"/>
  <c r="C385" i="5"/>
  <c r="C680" i="5"/>
  <c r="C834" i="5"/>
  <c r="C508" i="5"/>
  <c r="C923" i="5"/>
  <c r="C945" i="5"/>
  <c r="C416" i="5"/>
  <c r="C246" i="5"/>
  <c r="C541" i="5"/>
  <c r="C322" i="5"/>
  <c r="C402" i="5"/>
  <c r="C605" i="5"/>
  <c r="C115" i="5"/>
  <c r="C871" i="5"/>
  <c r="C929" i="5"/>
  <c r="C113" i="5"/>
  <c r="C865" i="5"/>
  <c r="C743" i="5"/>
  <c r="C705" i="5"/>
  <c r="C575" i="5"/>
  <c r="C241" i="5"/>
  <c r="C561" i="5"/>
  <c r="C7" i="5"/>
  <c r="C647" i="5"/>
  <c r="C736" i="5"/>
  <c r="C27" i="5"/>
  <c r="C715" i="5"/>
  <c r="C270" i="5"/>
  <c r="C914" i="5"/>
  <c r="C845" i="5"/>
  <c r="C767" i="5"/>
  <c r="C309" i="5"/>
  <c r="C298" i="5"/>
  <c r="C928" i="5"/>
  <c r="C34" i="5"/>
  <c r="C555" i="5"/>
  <c r="C157" i="5"/>
  <c r="C69" i="5"/>
  <c r="C890" i="5"/>
  <c r="C419" i="5"/>
  <c r="C667" i="5"/>
  <c r="C927" i="5"/>
  <c r="C351" i="5"/>
  <c r="C128" i="5"/>
  <c r="C218" i="5"/>
  <c r="C848" i="5"/>
  <c r="C880" i="5"/>
  <c r="C725" i="5"/>
  <c r="C230" i="5"/>
  <c r="C119" i="5"/>
  <c r="C381" i="5"/>
  <c r="C412" i="5"/>
  <c r="C576" i="5"/>
  <c r="C807" i="5"/>
  <c r="C414" i="5"/>
  <c r="C564" i="5"/>
  <c r="C435" i="5"/>
  <c r="C238" i="5"/>
  <c r="C783" i="5"/>
  <c r="C831" i="5"/>
  <c r="C293" i="5"/>
  <c r="C787" i="5"/>
  <c r="C749" i="5"/>
  <c r="C44" i="5"/>
  <c r="C533" i="5"/>
  <c r="C872" i="5"/>
  <c r="C944" i="5"/>
  <c r="C835" i="5"/>
  <c r="C343" i="5"/>
  <c r="C12" i="5"/>
  <c r="C431" i="5"/>
  <c r="C390" i="5"/>
  <c r="C959" i="5"/>
  <c r="C695" i="5"/>
  <c r="C38" i="5"/>
  <c r="C763" i="5"/>
  <c r="C210" i="5"/>
  <c r="C221" i="5"/>
  <c r="C477" i="5"/>
  <c r="C142" i="5"/>
  <c r="C546" i="5"/>
  <c r="C354" i="5"/>
  <c r="C696" i="5"/>
  <c r="C347" i="5"/>
  <c r="C268" i="5"/>
  <c r="C450" i="5"/>
  <c r="C267" i="5"/>
  <c r="C202" i="5"/>
  <c r="C153" i="5"/>
  <c r="C39" i="5"/>
  <c r="C269" i="5"/>
  <c r="C712" i="5"/>
  <c r="C721" i="5"/>
  <c r="C207" i="5"/>
  <c r="C873" i="5"/>
  <c r="C368" i="5"/>
  <c r="C159" i="5"/>
  <c r="C813" i="5"/>
  <c r="C650" i="5"/>
  <c r="C90" i="5"/>
  <c r="C896" i="5"/>
  <c r="C357" i="5"/>
  <c r="C114" i="5"/>
  <c r="C862" i="5"/>
  <c r="C451" i="5"/>
  <c r="C326" i="5"/>
  <c r="C132" i="5"/>
  <c r="C74" i="5"/>
  <c r="C947" i="5"/>
  <c r="C821" i="5"/>
  <c r="C522" i="5"/>
  <c r="C639" i="5"/>
  <c r="C730" i="5"/>
  <c r="C183" i="5"/>
  <c r="C889" i="5"/>
  <c r="C420" i="5"/>
  <c r="C13" i="5"/>
  <c r="C892" i="5"/>
  <c r="L173" i="1"/>
  <c r="L360" i="1"/>
  <c r="L728" i="1"/>
  <c r="L339" i="1"/>
  <c r="L489" i="1"/>
  <c r="L218" i="1"/>
  <c r="L346" i="1"/>
  <c r="L618" i="1"/>
  <c r="L187" i="1"/>
  <c r="L619" i="1"/>
  <c r="L854" i="1"/>
  <c r="L220" i="1"/>
  <c r="L828" i="1"/>
  <c r="L503" i="1"/>
  <c r="I738" i="1"/>
  <c r="I901" i="6" l="1"/>
  <c r="I882" i="6"/>
  <c r="I406" i="1"/>
  <c r="AF7" i="1"/>
  <c r="I867" i="6"/>
  <c r="I898" i="6"/>
  <c r="L458" i="1"/>
  <c r="AF19" i="1"/>
  <c r="L692" i="1"/>
  <c r="AF17" i="1"/>
  <c r="I944" i="6"/>
  <c r="I691" i="6"/>
  <c r="AF29" i="1"/>
  <c r="I918" i="6"/>
  <c r="L425" i="1"/>
  <c r="AF18" i="1"/>
  <c r="I891" i="6"/>
  <c r="AF27" i="1"/>
  <c r="I2" i="1"/>
  <c r="AF9" i="1"/>
  <c r="I125" i="1"/>
  <c r="AF8" i="1"/>
  <c r="I838" i="6"/>
  <c r="I870" i="6"/>
  <c r="I943" i="6"/>
  <c r="I858" i="6"/>
  <c r="I751" i="6"/>
  <c r="L838" i="1"/>
  <c r="I857" i="6"/>
  <c r="L853" i="1"/>
  <c r="L520" i="1"/>
  <c r="O836" i="1"/>
  <c r="L166" i="1"/>
  <c r="I946" i="6"/>
  <c r="I884" i="6"/>
  <c r="I714" i="6"/>
  <c r="O714" i="1" s="1"/>
  <c r="I903" i="6"/>
  <c r="I888" i="6"/>
  <c r="I664" i="6"/>
  <c r="O664" i="1" s="1"/>
  <c r="I814" i="6"/>
  <c r="I390" i="6"/>
  <c r="O390" i="1" s="1"/>
  <c r="I954" i="6"/>
  <c r="I795" i="6"/>
  <c r="I534" i="6"/>
  <c r="O534" i="1" s="1"/>
  <c r="I922" i="6"/>
  <c r="I209" i="6"/>
  <c r="O209" i="1" s="1"/>
  <c r="I860" i="6"/>
  <c r="I905" i="6"/>
  <c r="I568" i="6"/>
  <c r="O568" i="1" s="1"/>
  <c r="I886" i="6"/>
  <c r="I919" i="6"/>
  <c r="O919" i="1" s="1"/>
  <c r="I810" i="6"/>
  <c r="O810" i="1" s="1"/>
  <c r="I835" i="6"/>
  <c r="I653" i="6"/>
  <c r="O653" i="1" s="1"/>
  <c r="I896" i="6"/>
  <c r="I218" i="6"/>
  <c r="O218" i="1" s="1"/>
  <c r="I948" i="6"/>
  <c r="I381" i="6"/>
  <c r="O381" i="1" s="1"/>
  <c r="I554" i="6"/>
  <c r="O554" i="1" s="1"/>
  <c r="I351" i="6"/>
  <c r="O351" i="1" s="1"/>
  <c r="I740" i="6"/>
  <c r="O740" i="1" s="1"/>
  <c r="I481" i="6"/>
  <c r="O481" i="1" s="1"/>
  <c r="I495" i="6"/>
  <c r="O495" i="1" s="1"/>
  <c r="I228" i="6"/>
  <c r="O228" i="1" s="1"/>
  <c r="I945" i="6"/>
  <c r="I362" i="6"/>
  <c r="O362" i="1" s="1"/>
  <c r="I808" i="6"/>
  <c r="O808" i="1" s="1"/>
  <c r="I894" i="6"/>
  <c r="I921" i="6"/>
  <c r="I234" i="6"/>
  <c r="O234" i="1" s="1"/>
  <c r="I900" i="6"/>
  <c r="I706" i="6"/>
  <c r="O706" i="1" s="1"/>
  <c r="I811" i="6"/>
  <c r="O811" i="1" s="1"/>
  <c r="I42" i="6"/>
  <c r="O42" i="1" s="1"/>
  <c r="I668" i="6"/>
  <c r="O668" i="1" s="1"/>
  <c r="I850" i="6"/>
  <c r="I493" i="6"/>
  <c r="O493" i="1" s="1"/>
  <c r="I939" i="6"/>
  <c r="I508" i="6"/>
  <c r="O508" i="1" s="1"/>
  <c r="I940" i="6"/>
  <c r="I823" i="6"/>
  <c r="O823" i="1" s="1"/>
  <c r="I473" i="6"/>
  <c r="O473" i="1" s="1"/>
  <c r="I665" i="6"/>
  <c r="I474" i="6"/>
  <c r="O474" i="1" s="1"/>
  <c r="I902" i="6"/>
  <c r="O903" i="1" s="1"/>
  <c r="I895" i="6"/>
  <c r="O897" i="1" s="1"/>
  <c r="I759" i="6"/>
  <c r="O759" i="1" s="1"/>
  <c r="I963" i="6"/>
  <c r="I812" i="6"/>
  <c r="I866" i="6"/>
  <c r="O861" i="1" s="1"/>
  <c r="I913" i="6"/>
  <c r="I878" i="6"/>
  <c r="I763" i="6"/>
  <c r="O763" i="1" s="1"/>
  <c r="I951" i="6"/>
  <c r="I738" i="6"/>
  <c r="O738" i="1" s="1"/>
  <c r="I788" i="6"/>
  <c r="O788" i="1" s="1"/>
  <c r="I932" i="6"/>
  <c r="I849" i="6"/>
  <c r="I74" i="6"/>
  <c r="O74" i="1" s="1"/>
  <c r="I749" i="6"/>
  <c r="O749" i="1" s="1"/>
  <c r="I819" i="6"/>
  <c r="I364" i="6"/>
  <c r="O364" i="1" s="1"/>
  <c r="I930" i="6"/>
  <c r="I291" i="6"/>
  <c r="O291" i="1" s="1"/>
  <c r="I801" i="6"/>
  <c r="I637" i="6"/>
  <c r="O637" i="1" s="1"/>
  <c r="I769" i="6"/>
  <c r="O769" i="1" s="1"/>
  <c r="I557" i="6"/>
  <c r="O557" i="1" s="1"/>
  <c r="I911" i="6"/>
  <c r="I59" i="6"/>
  <c r="O59" i="1" s="1"/>
  <c r="I920" i="6"/>
  <c r="I538" i="6"/>
  <c r="O538" i="1" s="1"/>
  <c r="I152" i="6"/>
  <c r="O152" i="1" s="1"/>
  <c r="I734" i="6"/>
  <c r="I841" i="6"/>
  <c r="I868" i="6"/>
  <c r="I614" i="6"/>
  <c r="O614" i="1" s="1"/>
  <c r="I489" i="6"/>
  <c r="I807" i="6"/>
  <c r="I829" i="6"/>
  <c r="O829" i="1" s="1"/>
  <c r="I757" i="6"/>
  <c r="O757" i="1" s="1"/>
  <c r="I929" i="6"/>
  <c r="I160" i="6"/>
  <c r="O160" i="1" s="1"/>
  <c r="I262" i="6"/>
  <c r="O262" i="1" s="1"/>
  <c r="I265" i="6"/>
  <c r="O265" i="1" s="1"/>
  <c r="I274" i="6"/>
  <c r="O274" i="1" s="1"/>
  <c r="I402" i="6"/>
  <c r="O402" i="1" s="1"/>
  <c r="I53" i="6"/>
  <c r="O53" i="1" s="1"/>
  <c r="I942" i="6"/>
  <c r="I699" i="6"/>
  <c r="O699" i="1" s="1"/>
  <c r="I454" i="6"/>
  <c r="O454" i="1" s="1"/>
  <c r="I792" i="6"/>
  <c r="I702" i="6"/>
  <c r="I806" i="6"/>
  <c r="O806" i="1" s="1"/>
  <c r="I167" i="6"/>
  <c r="O167" i="1" s="1"/>
  <c r="I917" i="6"/>
  <c r="O915" i="1" s="1"/>
  <c r="I772" i="6"/>
  <c r="I697" i="6"/>
  <c r="O697" i="1" s="1"/>
  <c r="I277" i="6"/>
  <c r="O277" i="1" s="1"/>
  <c r="I336" i="6"/>
  <c r="O336" i="1" s="1"/>
  <c r="I459" i="6"/>
  <c r="O459" i="1" s="1"/>
  <c r="I815" i="6"/>
  <c r="I770" i="6"/>
  <c r="I434" i="6"/>
  <c r="O434" i="1" s="1"/>
  <c r="I110" i="6"/>
  <c r="O110" i="1" s="1"/>
  <c r="I37" i="6"/>
  <c r="O37" i="1" s="1"/>
  <c r="I927" i="6"/>
  <c r="I910" i="6"/>
  <c r="I552" i="6"/>
  <c r="O552" i="1" s="1"/>
  <c r="I962" i="6"/>
  <c r="I264" i="6"/>
  <c r="O264" i="1" s="1"/>
  <c r="I899" i="6"/>
  <c r="O899" i="1" s="1"/>
  <c r="I847" i="6"/>
  <c r="I679" i="6"/>
  <c r="O679" i="1" s="1"/>
  <c r="I743" i="6"/>
  <c r="I875" i="6"/>
  <c r="I672" i="6"/>
  <c r="O672" i="1" s="1"/>
  <c r="I914" i="6"/>
  <c r="I961" i="6"/>
  <c r="I111" i="6"/>
  <c r="O111" i="1" s="1"/>
  <c r="I689" i="6"/>
  <c r="O689" i="1" s="1"/>
  <c r="I834" i="6"/>
  <c r="O834" i="1" s="1"/>
  <c r="I883" i="6"/>
  <c r="O889" i="1" s="1"/>
  <c r="I893" i="6"/>
  <c r="I771" i="6"/>
  <c r="O771" i="1" s="1"/>
  <c r="I156" i="6"/>
  <c r="O156" i="1" s="1"/>
  <c r="I746" i="6"/>
  <c r="O746" i="1" s="1"/>
  <c r="I824" i="6"/>
  <c r="O826" i="1" s="1"/>
  <c r="I71" i="6"/>
  <c r="O71" i="1" s="1"/>
  <c r="I825" i="6"/>
  <c r="O825" i="1" s="1"/>
  <c r="I754" i="6"/>
  <c r="O754" i="1" s="1"/>
  <c r="I915" i="6"/>
  <c r="I739" i="6"/>
  <c r="O739" i="1" s="1"/>
  <c r="I777" i="6"/>
  <c r="O777" i="1" s="1"/>
  <c r="I713" i="6"/>
  <c r="O713" i="1" s="1"/>
  <c r="I657" i="6"/>
  <c r="O657" i="1" s="1"/>
  <c r="I787" i="6"/>
  <c r="I737" i="6"/>
  <c r="I774" i="6"/>
  <c r="O774" i="1" s="1"/>
  <c r="I643" i="6"/>
  <c r="I49" i="6"/>
  <c r="O49" i="1" s="1"/>
  <c r="I830" i="6"/>
  <c r="O830" i="1" s="1"/>
  <c r="I916" i="6"/>
  <c r="O922" i="1" s="1"/>
  <c r="I506" i="6"/>
  <c r="O506" i="1" s="1"/>
  <c r="I86" i="6"/>
  <c r="O86" i="1" s="1"/>
  <c r="I661" i="6"/>
  <c r="O661" i="1" s="1"/>
  <c r="I960" i="6"/>
  <c r="I767" i="6"/>
  <c r="O767" i="1" s="1"/>
  <c r="I762" i="6"/>
  <c r="O764" i="1" s="1"/>
  <c r="I928" i="6"/>
  <c r="I941" i="6"/>
  <c r="I862" i="6"/>
  <c r="I874" i="6"/>
  <c r="I873" i="6"/>
  <c r="O873" i="1" s="1"/>
  <c r="I301" i="6"/>
  <c r="O301" i="1" s="1"/>
  <c r="I934" i="6"/>
  <c r="I732" i="6"/>
  <c r="I790" i="6"/>
  <c r="O790" i="1" s="1"/>
  <c r="I887" i="6"/>
  <c r="O884" i="1" s="1"/>
  <c r="I520" i="6"/>
  <c r="O520" i="1" s="1"/>
  <c r="I766" i="6"/>
  <c r="O766" i="1" s="1"/>
  <c r="I324" i="6"/>
  <c r="O324" i="1" s="1"/>
  <c r="I631" i="6"/>
  <c r="O631" i="1" s="1"/>
  <c r="I802" i="6"/>
  <c r="O802" i="1" s="1"/>
  <c r="I419" i="6"/>
  <c r="O419" i="1" s="1"/>
  <c r="I40" i="6"/>
  <c r="O40" i="1" s="1"/>
  <c r="I654" i="6"/>
  <c r="O654" i="1" s="1"/>
  <c r="I541" i="6"/>
  <c r="O541" i="1" s="1"/>
  <c r="I780" i="6"/>
  <c r="I588" i="6"/>
  <c r="O588" i="1" s="1"/>
  <c r="I817" i="6"/>
  <c r="O817" i="1" s="1"/>
  <c r="I527" i="6"/>
  <c r="O527" i="1" s="1"/>
  <c r="I822" i="6"/>
  <c r="O819" i="1" s="1"/>
  <c r="I937" i="6"/>
  <c r="O937" i="1" s="1"/>
  <c r="I953" i="6"/>
  <c r="I889" i="6"/>
  <c r="I744" i="6"/>
  <c r="I716" i="6"/>
  <c r="O716" i="1" s="1"/>
  <c r="I904" i="6"/>
  <c r="I4" i="6"/>
  <c r="O4" i="1" s="1"/>
  <c r="I536" i="6"/>
  <c r="O536" i="1" s="1"/>
  <c r="I682" i="6"/>
  <c r="O682" i="1" s="1"/>
  <c r="I933" i="6"/>
  <c r="I627" i="6"/>
  <c r="O627" i="1" s="1"/>
  <c r="I872" i="6"/>
  <c r="O870" i="1" s="1"/>
  <c r="I748" i="6"/>
  <c r="O748" i="1" s="1"/>
  <c r="I833" i="6"/>
  <c r="O838" i="1" s="1"/>
  <c r="I26" i="6"/>
  <c r="O26" i="1" s="1"/>
  <c r="I647" i="6"/>
  <c r="O647" i="1" s="1"/>
  <c r="I690" i="6"/>
  <c r="O690" i="1" s="1"/>
  <c r="I85" i="6"/>
  <c r="O85" i="1" s="1"/>
  <c r="I816" i="6"/>
  <c r="I648" i="6"/>
  <c r="O648" i="1" s="1"/>
  <c r="I776" i="6"/>
  <c r="O776" i="1" s="1"/>
  <c r="I782" i="6"/>
  <c r="O782" i="1" s="1"/>
  <c r="I935" i="6"/>
  <c r="I659" i="6"/>
  <c r="O659" i="1" s="1"/>
  <c r="I938" i="6"/>
  <c r="I698" i="6"/>
  <c r="O698" i="1" s="1"/>
  <c r="I957" i="6"/>
  <c r="I28" i="6"/>
  <c r="O28" i="1" s="1"/>
  <c r="I89" i="6"/>
  <c r="O89" i="1" s="1"/>
  <c r="I640" i="6"/>
  <c r="O640" i="1" s="1"/>
  <c r="I931" i="6"/>
  <c r="I181" i="6"/>
  <c r="O181" i="1" s="1"/>
  <c r="I877" i="6"/>
  <c r="I949" i="6"/>
  <c r="I64" i="6"/>
  <c r="O64" i="1" s="1"/>
  <c r="I250" i="6"/>
  <c r="O250" i="1" s="1"/>
  <c r="I505" i="6"/>
  <c r="O505" i="1" s="1"/>
  <c r="I907" i="6"/>
  <c r="O907" i="1" s="1"/>
  <c r="I565" i="6"/>
  <c r="O565" i="1" s="1"/>
  <c r="I855" i="6"/>
  <c r="I669" i="6"/>
  <c r="O669" i="1" s="1"/>
  <c r="I852" i="6"/>
  <c r="I783" i="6"/>
  <c r="O783" i="1" s="1"/>
  <c r="I646" i="6"/>
  <c r="O646" i="1" s="1"/>
  <c r="I760" i="6"/>
  <c r="O760" i="1" s="1"/>
  <c r="I813" i="6"/>
  <c r="O813" i="1" s="1"/>
  <c r="I773" i="6"/>
  <c r="I926" i="6"/>
  <c r="O930" i="1" s="1"/>
  <c r="I745" i="6"/>
  <c r="I429" i="6"/>
  <c r="I859" i="6"/>
  <c r="I114" i="6"/>
  <c r="O114" i="1" s="1"/>
  <c r="I958" i="6"/>
  <c r="I642" i="6"/>
  <c r="I688" i="6"/>
  <c r="O688" i="1" s="1"/>
  <c r="I758" i="6"/>
  <c r="O758" i="1" s="1"/>
  <c r="I372" i="6"/>
  <c r="O372" i="1" s="1"/>
  <c r="I622" i="6"/>
  <c r="O622" i="1" s="1"/>
  <c r="I165" i="6"/>
  <c r="O165" i="1" s="1"/>
  <c r="I725" i="6"/>
  <c r="O725" i="1" s="1"/>
  <c r="I681" i="6"/>
  <c r="O681" i="1" s="1"/>
  <c r="I521" i="6"/>
  <c r="O521" i="1" s="1"/>
  <c r="I869" i="6"/>
  <c r="O871" i="1" s="1"/>
  <c r="I826" i="6"/>
  <c r="O824" i="1" s="1"/>
  <c r="I950" i="6"/>
  <c r="O952" i="1" s="1"/>
  <c r="I705" i="6"/>
  <c r="I856" i="6"/>
  <c r="O856" i="1" s="1"/>
  <c r="I775" i="6"/>
  <c r="I480" i="6"/>
  <c r="O480" i="1" s="1"/>
  <c r="I959" i="6"/>
  <c r="I750" i="6"/>
  <c r="O750" i="1" s="1"/>
  <c r="I880" i="6"/>
  <c r="I909" i="6"/>
  <c r="I684" i="6"/>
  <c r="O684" i="1" s="1"/>
  <c r="I863" i="6"/>
  <c r="I881" i="6"/>
  <c r="I704" i="6"/>
  <c r="O704" i="1" s="1"/>
  <c r="I79" i="6"/>
  <c r="O79" i="1" s="1"/>
  <c r="I60" i="6"/>
  <c r="O60" i="1" s="1"/>
  <c r="I656" i="6"/>
  <c r="O656" i="1" s="1"/>
  <c r="I715" i="6"/>
  <c r="O715" i="1" s="1"/>
  <c r="I925" i="6"/>
  <c r="O927" i="1" s="1"/>
  <c r="I721" i="6"/>
  <c r="O721" i="1" s="1"/>
  <c r="I649" i="6"/>
  <c r="O649" i="1" s="1"/>
  <c r="I924" i="6"/>
  <c r="O918" i="1" s="1"/>
  <c r="I717" i="6"/>
  <c r="O717" i="1" s="1"/>
  <c r="I130" i="6"/>
  <c r="O130" i="1" s="1"/>
  <c r="I735" i="6"/>
  <c r="O737" i="1" s="1"/>
  <c r="I845" i="6"/>
  <c r="I155" i="6"/>
  <c r="O155" i="1" s="1"/>
  <c r="I83" i="6"/>
  <c r="O83" i="1" s="1"/>
  <c r="I906" i="6"/>
  <c r="I912" i="6"/>
  <c r="I710" i="6"/>
  <c r="I405" i="6"/>
  <c r="O405" i="1" s="1"/>
  <c r="I865" i="6"/>
  <c r="I82" i="6"/>
  <c r="O82" i="1" s="1"/>
  <c r="I547" i="6"/>
  <c r="O547" i="1" s="1"/>
  <c r="I593" i="6"/>
  <c r="O593" i="1" s="1"/>
  <c r="I832" i="6"/>
  <c r="I544" i="6"/>
  <c r="O544" i="1" s="1"/>
  <c r="I488" i="6"/>
  <c r="O488" i="1" s="1"/>
  <c r="I936" i="6"/>
  <c r="I163" i="6"/>
  <c r="O163" i="1" s="1"/>
  <c r="I660" i="6"/>
  <c r="O660" i="1" s="1"/>
  <c r="I876" i="6"/>
  <c r="I885" i="6"/>
  <c r="O888" i="1" s="1"/>
  <c r="I768" i="6"/>
  <c r="I752" i="6"/>
  <c r="O752" i="1" s="1"/>
  <c r="I720" i="6"/>
  <c r="O720" i="1" s="1"/>
  <c r="I687" i="6"/>
  <c r="O687" i="1" s="1"/>
  <c r="I22" i="6"/>
  <c r="O22" i="1" s="1"/>
  <c r="I47" i="6"/>
  <c r="O47" i="1" s="1"/>
  <c r="I747" i="6"/>
  <c r="I719" i="6"/>
  <c r="O719" i="1" s="1"/>
  <c r="I186" i="6"/>
  <c r="O186" i="1" s="1"/>
  <c r="I694" i="6"/>
  <c r="I635" i="6"/>
  <c r="O635" i="1" s="1"/>
  <c r="I639" i="6"/>
  <c r="O639" i="1" s="1"/>
  <c r="I756" i="6"/>
  <c r="O756" i="1" s="1"/>
  <c r="I733" i="6"/>
  <c r="O733" i="1" s="1"/>
  <c r="I612" i="6"/>
  <c r="O612" i="1" s="1"/>
  <c r="I117" i="6"/>
  <c r="O117" i="1" s="1"/>
  <c r="I947" i="6"/>
  <c r="O947" i="1" s="1"/>
  <c r="I700" i="6"/>
  <c r="O700" i="1" s="1"/>
  <c r="I785" i="6"/>
  <c r="I589" i="6"/>
  <c r="O589" i="1" s="1"/>
  <c r="I923" i="6"/>
  <c r="I576" i="6"/>
  <c r="O576" i="1" s="1"/>
  <c r="I809" i="6"/>
  <c r="I864" i="6"/>
  <c r="O864" i="1" s="1"/>
  <c r="I955" i="6"/>
  <c r="I964" i="6"/>
  <c r="I844" i="6"/>
  <c r="O844" i="1" s="1"/>
  <c r="I821" i="6"/>
  <c r="O822" i="1" s="1"/>
  <c r="I805" i="6"/>
  <c r="I804" i="6"/>
  <c r="O804" i="1" s="1"/>
  <c r="I636" i="6"/>
  <c r="O636" i="1" s="1"/>
  <c r="I62" i="6"/>
  <c r="O62" i="1" s="1"/>
  <c r="I781" i="6"/>
  <c r="I674" i="6"/>
  <c r="I638" i="6"/>
  <c r="O638" i="1" s="1"/>
  <c r="I851" i="6"/>
  <c r="I476" i="6"/>
  <c r="O476" i="1" s="1"/>
  <c r="I831" i="6"/>
  <c r="O831" i="1" s="1"/>
  <c r="I632" i="6"/>
  <c r="O632" i="1" s="1"/>
  <c r="I623" i="6"/>
  <c r="O623" i="1" s="1"/>
  <c r="I892" i="6"/>
  <c r="O892" i="1" s="1"/>
  <c r="I779" i="6"/>
  <c r="I76" i="6"/>
  <c r="O76" i="1" s="1"/>
  <c r="I680" i="6"/>
  <c r="O680" i="1" s="1"/>
  <c r="I5" i="6"/>
  <c r="O5" i="1" s="1"/>
  <c r="I755" i="6"/>
  <c r="O755" i="1" s="1"/>
  <c r="I36" i="6"/>
  <c r="O36" i="1" s="1"/>
  <c r="I956" i="6"/>
  <c r="I711" i="6"/>
  <c r="O711" i="1" s="1"/>
  <c r="I879" i="6"/>
  <c r="O879" i="1" s="1"/>
  <c r="I703" i="6"/>
  <c r="O703" i="1" s="1"/>
  <c r="I120" i="6"/>
  <c r="O120" i="1" s="1"/>
  <c r="I633" i="6"/>
  <c r="O633" i="1" s="1"/>
  <c r="I267" i="6"/>
  <c r="O267" i="1" s="1"/>
  <c r="I91" i="6"/>
  <c r="O91" i="1" s="1"/>
  <c r="I199" i="6"/>
  <c r="O199" i="1" s="1"/>
  <c r="I890" i="6"/>
  <c r="O887" i="1" s="1"/>
  <c r="I729" i="6"/>
  <c r="O731" i="1" s="1"/>
  <c r="I625" i="6"/>
  <c r="O625" i="1" s="1"/>
  <c r="I616" i="6"/>
  <c r="O616" i="1" s="1"/>
  <c r="I98" i="6"/>
  <c r="O98" i="1" s="1"/>
  <c r="I765" i="6"/>
  <c r="I422" i="6"/>
  <c r="O422" i="1" s="1"/>
  <c r="I619" i="6"/>
  <c r="O619" i="1" s="1"/>
  <c r="I192" i="6"/>
  <c r="O192" i="1" s="1"/>
  <c r="I908" i="6"/>
  <c r="O912" i="1" s="1"/>
  <c r="I840" i="6"/>
  <c r="I724" i="6"/>
  <c r="O724" i="1" s="1"/>
  <c r="I604" i="6"/>
  <c r="O604" i="1" s="1"/>
  <c r="I211" i="6"/>
  <c r="O211" i="1" s="1"/>
  <c r="I952" i="6"/>
  <c r="O954" i="1" s="1"/>
  <c r="I842" i="6"/>
  <c r="I139" i="6"/>
  <c r="O139" i="1" s="1"/>
  <c r="I44" i="6"/>
  <c r="O44" i="1" s="1"/>
  <c r="I2" i="6"/>
  <c r="O2" i="1" s="1"/>
  <c r="I189" i="6"/>
  <c r="O189" i="1" s="1"/>
  <c r="I634" i="6"/>
  <c r="O634" i="1" s="1"/>
  <c r="I587" i="6"/>
  <c r="O587" i="1" s="1"/>
  <c r="I701" i="6"/>
  <c r="I278" i="6"/>
  <c r="O278" i="1" s="1"/>
  <c r="I398" i="6"/>
  <c r="O398" i="1" s="1"/>
  <c r="I237" i="6"/>
  <c r="O237" i="1" s="1"/>
  <c r="I11" i="6"/>
  <c r="O11" i="1" s="1"/>
  <c r="I52" i="6"/>
  <c r="O52" i="1" s="1"/>
  <c r="I837" i="6"/>
  <c r="I799" i="6"/>
  <c r="O801" i="1" s="1"/>
  <c r="I513" i="6"/>
  <c r="O513" i="1" s="1"/>
  <c r="I409" i="6"/>
  <c r="O409" i="1" s="1"/>
  <c r="I51" i="6"/>
  <c r="O51" i="1" s="1"/>
  <c r="I617" i="6"/>
  <c r="O617" i="1" s="1"/>
  <c r="I115" i="6"/>
  <c r="O115" i="1" s="1"/>
  <c r="I55" i="6"/>
  <c r="O55" i="1" s="1"/>
  <c r="I233" i="6"/>
  <c r="O233" i="1" s="1"/>
  <c r="I205" i="6"/>
  <c r="O205" i="1" s="1"/>
  <c r="I3" i="6"/>
  <c r="O3" i="1" s="1"/>
  <c r="I603" i="6"/>
  <c r="O603" i="1" s="1"/>
  <c r="I709" i="6"/>
  <c r="O709" i="1" s="1"/>
  <c r="I609" i="6"/>
  <c r="I494" i="6"/>
  <c r="O494" i="1" s="1"/>
  <c r="I31" i="6"/>
  <c r="O31" i="1" s="1"/>
  <c r="I10" i="6"/>
  <c r="O10" i="1" s="1"/>
  <c r="I644" i="6"/>
  <c r="O644" i="1" s="1"/>
  <c r="I170" i="6"/>
  <c r="O170" i="1" s="1"/>
  <c r="I154" i="6"/>
  <c r="O154" i="1" s="1"/>
  <c r="I187" i="6"/>
  <c r="O187" i="1" s="1"/>
  <c r="I263" i="6"/>
  <c r="O263" i="1" s="1"/>
  <c r="I159" i="6"/>
  <c r="O159" i="1" s="1"/>
  <c r="I215" i="6"/>
  <c r="O215" i="1" s="1"/>
  <c r="I294" i="6"/>
  <c r="O294" i="1" s="1"/>
  <c r="I210" i="6"/>
  <c r="O210" i="1" s="1"/>
  <c r="I235" i="6"/>
  <c r="O235" i="1" s="1"/>
  <c r="I337" i="6"/>
  <c r="O337" i="1" s="1"/>
  <c r="I383" i="6"/>
  <c r="O383" i="1" s="1"/>
  <c r="I311" i="6"/>
  <c r="O311" i="1" s="1"/>
  <c r="I707" i="6"/>
  <c r="I226" i="6"/>
  <c r="O226" i="1" s="1"/>
  <c r="I243" i="6"/>
  <c r="O243" i="1" s="1"/>
  <c r="I359" i="6"/>
  <c r="O359" i="1" s="1"/>
  <c r="I415" i="6"/>
  <c r="O415" i="1" s="1"/>
  <c r="I712" i="6"/>
  <c r="O712" i="1" s="1"/>
  <c r="I731" i="6"/>
  <c r="O732" i="1" s="1"/>
  <c r="I555" i="6"/>
  <c r="O555" i="1" s="1"/>
  <c r="I68" i="6"/>
  <c r="O68" i="1" s="1"/>
  <c r="I25" i="6"/>
  <c r="O25" i="1" s="1"/>
  <c r="I67" i="6"/>
  <c r="O67" i="1" s="1"/>
  <c r="I103" i="6"/>
  <c r="O103" i="1" s="1"/>
  <c r="I247" i="6"/>
  <c r="O247" i="1" s="1"/>
  <c r="I338" i="6"/>
  <c r="O338" i="1" s="1"/>
  <c r="I283" i="6"/>
  <c r="O283" i="1" s="1"/>
  <c r="I692" i="6"/>
  <c r="O691" i="1" s="1"/>
  <c r="I457" i="6"/>
  <c r="O457" i="1" s="1"/>
  <c r="I736" i="6"/>
  <c r="O736" i="1" s="1"/>
  <c r="I803" i="6"/>
  <c r="I818" i="6"/>
  <c r="O818" i="1" s="1"/>
  <c r="I182" i="6"/>
  <c r="O182" i="1" s="1"/>
  <c r="I341" i="6"/>
  <c r="O341" i="1" s="1"/>
  <c r="I641" i="6"/>
  <c r="O641" i="1" s="1"/>
  <c r="I124" i="6"/>
  <c r="O124" i="1" s="1"/>
  <c r="I140" i="6"/>
  <c r="O140" i="1" s="1"/>
  <c r="I137" i="6"/>
  <c r="O137" i="1" s="1"/>
  <c r="I295" i="6"/>
  <c r="O295" i="1" s="1"/>
  <c r="I394" i="6"/>
  <c r="O394" i="1" s="1"/>
  <c r="I307" i="6"/>
  <c r="O307" i="1" s="1"/>
  <c r="I796" i="6"/>
  <c r="O796" i="1" s="1"/>
  <c r="I500" i="6"/>
  <c r="O500" i="1" s="1"/>
  <c r="I503" i="6"/>
  <c r="O503" i="1" s="1"/>
  <c r="I827" i="6"/>
  <c r="O827" i="1" s="1"/>
  <c r="I328" i="6"/>
  <c r="O328" i="1" s="1"/>
  <c r="I839" i="6"/>
  <c r="O839" i="1" s="1"/>
  <c r="I605" i="6"/>
  <c r="O605" i="1" s="1"/>
  <c r="I761" i="6"/>
  <c r="O761" i="1" s="1"/>
  <c r="I23" i="6"/>
  <c r="O23" i="1" s="1"/>
  <c r="I123" i="6"/>
  <c r="O123" i="1" s="1"/>
  <c r="I13" i="6"/>
  <c r="O13" i="1" s="1"/>
  <c r="I418" i="6"/>
  <c r="O418" i="1" s="1"/>
  <c r="I355" i="6"/>
  <c r="O355" i="1" s="1"/>
  <c r="I828" i="6"/>
  <c r="O828" i="1" s="1"/>
  <c r="I742" i="6"/>
  <c r="I46" i="6"/>
  <c r="O46" i="1" s="1"/>
  <c r="I843" i="6"/>
  <c r="I530" i="6"/>
  <c r="O530" i="1" s="1"/>
  <c r="I630" i="6"/>
  <c r="O630" i="1" s="1"/>
  <c r="I854" i="6"/>
  <c r="O849" i="1" s="1"/>
  <c r="I166" i="6"/>
  <c r="O166" i="1" s="1"/>
  <c r="I846" i="6"/>
  <c r="I69" i="6"/>
  <c r="O69" i="1" s="1"/>
  <c r="I458" i="6"/>
  <c r="O458" i="1" s="1"/>
  <c r="I435" i="6"/>
  <c r="O435" i="1" s="1"/>
  <c r="I232" i="6"/>
  <c r="O232" i="1" s="1"/>
  <c r="I32" i="6"/>
  <c r="O32" i="1" s="1"/>
  <c r="I206" i="6"/>
  <c r="O206" i="1" s="1"/>
  <c r="I556" i="6"/>
  <c r="O556" i="1" s="1"/>
  <c r="I77" i="6"/>
  <c r="O77" i="1" s="1"/>
  <c r="I216" i="6"/>
  <c r="O216" i="1" s="1"/>
  <c r="I853" i="6"/>
  <c r="O848" i="1" s="1"/>
  <c r="I217" i="6"/>
  <c r="O217" i="1" s="1"/>
  <c r="I16" i="6"/>
  <c r="O16" i="1" s="1"/>
  <c r="I58" i="6"/>
  <c r="O58" i="1" s="1"/>
  <c r="I203" i="6"/>
  <c r="O203" i="1" s="1"/>
  <c r="I249" i="6"/>
  <c r="O249" i="1" s="1"/>
  <c r="I335" i="6"/>
  <c r="O335" i="1" s="1"/>
  <c r="I463" i="6"/>
  <c r="O463" i="1" s="1"/>
  <c r="I21" i="6"/>
  <c r="O21" i="1" s="1"/>
  <c r="I453" i="6"/>
  <c r="O453" i="1" s="1"/>
  <c r="I282" i="6"/>
  <c r="O282" i="1" s="1"/>
  <c r="I658" i="6"/>
  <c r="O658" i="1" s="1"/>
  <c r="I395" i="6"/>
  <c r="O395" i="1" s="1"/>
  <c r="I84" i="6"/>
  <c r="O84" i="1" s="1"/>
  <c r="I388" i="6"/>
  <c r="O388" i="1" s="1"/>
  <c r="I606" i="6"/>
  <c r="O606" i="1" s="1"/>
  <c r="I548" i="6"/>
  <c r="O548" i="1" s="1"/>
  <c r="I297" i="6"/>
  <c r="O297" i="1" s="1"/>
  <c r="I320" i="6"/>
  <c r="O320" i="1" s="1"/>
  <c r="I225" i="6"/>
  <c r="O225" i="1" s="1"/>
  <c r="I582" i="6"/>
  <c r="O582" i="1" s="1"/>
  <c r="I344" i="6"/>
  <c r="O344" i="1" s="1"/>
  <c r="I80" i="6"/>
  <c r="O80" i="1" s="1"/>
  <c r="I464" i="6"/>
  <c r="O464" i="1" s="1"/>
  <c r="I399" i="6"/>
  <c r="O399" i="1" s="1"/>
  <c r="I396" i="6"/>
  <c r="O396" i="1" s="1"/>
  <c r="I655" i="6"/>
  <c r="O655" i="1" s="1"/>
  <c r="I558" i="6"/>
  <c r="I447" i="6"/>
  <c r="O447" i="1" s="1"/>
  <c r="I342" i="6"/>
  <c r="O342" i="1" s="1"/>
  <c r="I257" i="6"/>
  <c r="O257" i="1" s="1"/>
  <c r="I14" i="6"/>
  <c r="O14" i="1" s="1"/>
  <c r="I366" i="6"/>
  <c r="O366" i="1" s="1"/>
  <c r="I102" i="6"/>
  <c r="O102" i="1" s="1"/>
  <c r="I486" i="6"/>
  <c r="O486" i="1" s="1"/>
  <c r="I143" i="6"/>
  <c r="O143" i="1" s="1"/>
  <c r="I778" i="6"/>
  <c r="O778" i="1" s="1"/>
  <c r="I45" i="6"/>
  <c r="O45" i="1" s="1"/>
  <c r="I298" i="6"/>
  <c r="O298" i="1" s="1"/>
  <c r="I708" i="6"/>
  <c r="O708" i="1" s="1"/>
  <c r="I376" i="6"/>
  <c r="O376" i="1" s="1"/>
  <c r="I585" i="6"/>
  <c r="O585" i="1" s="1"/>
  <c r="I451" i="6"/>
  <c r="O451" i="1" s="1"/>
  <c r="I607" i="6"/>
  <c r="O607" i="1" s="1"/>
  <c r="I134" i="6"/>
  <c r="O134" i="1" s="1"/>
  <c r="I485" i="6"/>
  <c r="O485" i="1" s="1"/>
  <c r="I468" i="6"/>
  <c r="O468" i="1" s="1"/>
  <c r="I78" i="6"/>
  <c r="O78" i="1" s="1"/>
  <c r="I322" i="6"/>
  <c r="O322" i="1" s="1"/>
  <c r="I718" i="6"/>
  <c r="O718" i="1" s="1"/>
  <c r="I176" i="6"/>
  <c r="O176" i="1" s="1"/>
  <c r="I410" i="6"/>
  <c r="O410" i="1" s="1"/>
  <c r="I693" i="6"/>
  <c r="O693" i="1" s="1"/>
  <c r="I472" i="6"/>
  <c r="O472" i="1" s="1"/>
  <c r="I466" i="6"/>
  <c r="O466" i="1" s="1"/>
  <c r="I190" i="6"/>
  <c r="O190" i="1" s="1"/>
  <c r="I482" i="6"/>
  <c r="O482" i="1" s="1"/>
  <c r="I184" i="6"/>
  <c r="O184" i="1" s="1"/>
  <c r="I127" i="6"/>
  <c r="O127" i="1" s="1"/>
  <c r="I207" i="6"/>
  <c r="O207" i="1" s="1"/>
  <c r="I29" i="6"/>
  <c r="O29" i="1" s="1"/>
  <c r="I461" i="6"/>
  <c r="O461" i="1" s="1"/>
  <c r="I290" i="6"/>
  <c r="O290" i="1" s="1"/>
  <c r="I666" i="6"/>
  <c r="O666" i="1" s="1"/>
  <c r="I427" i="6"/>
  <c r="O427" i="1" s="1"/>
  <c r="I92" i="6"/>
  <c r="O92" i="1" s="1"/>
  <c r="I200" i="6"/>
  <c r="O200" i="1" s="1"/>
  <c r="I238" i="6"/>
  <c r="O238" i="1" s="1"/>
  <c r="I624" i="6"/>
  <c r="O624" i="1" s="1"/>
  <c r="I253" i="6"/>
  <c r="O253" i="1" s="1"/>
  <c r="I471" i="6"/>
  <c r="O471" i="1" s="1"/>
  <c r="I532" i="6"/>
  <c r="O532" i="1" s="1"/>
  <c r="I685" i="6"/>
  <c r="I543" i="6"/>
  <c r="O543" i="1" s="1"/>
  <c r="I569" i="6"/>
  <c r="O569" i="1" s="1"/>
  <c r="I157" i="6"/>
  <c r="O157" i="1" s="1"/>
  <c r="I198" i="6"/>
  <c r="O198" i="1" s="1"/>
  <c r="I417" i="6"/>
  <c r="O417" i="1" s="1"/>
  <c r="I550" i="6"/>
  <c r="O550" i="1" s="1"/>
  <c r="I683" i="6"/>
  <c r="O683" i="1" s="1"/>
  <c r="I491" i="6"/>
  <c r="O491" i="1" s="1"/>
  <c r="I502" i="6"/>
  <c r="O502" i="1" s="1"/>
  <c r="I240" i="6"/>
  <c r="O240" i="1" s="1"/>
  <c r="I261" i="6"/>
  <c r="O261" i="1" s="1"/>
  <c r="I9" i="6"/>
  <c r="O9" i="1" s="1"/>
  <c r="I490" i="6"/>
  <c r="O490" i="1" s="1"/>
  <c r="I251" i="6"/>
  <c r="O251" i="1" s="1"/>
  <c r="I563" i="6"/>
  <c r="O563" i="1" s="1"/>
  <c r="I574" i="6"/>
  <c r="O574" i="1" s="1"/>
  <c r="I271" i="6"/>
  <c r="O271" i="1" s="1"/>
  <c r="I269" i="6"/>
  <c r="O269" i="1" s="1"/>
  <c r="I18" i="6"/>
  <c r="O18" i="1" s="1"/>
  <c r="I498" i="6"/>
  <c r="O498" i="1" s="1"/>
  <c r="I259" i="6"/>
  <c r="O259" i="1" s="1"/>
  <c r="I595" i="6"/>
  <c r="O595" i="1" s="1"/>
  <c r="I260" i="6"/>
  <c r="O260" i="1" s="1"/>
  <c r="I231" i="6"/>
  <c r="O231" i="1" s="1"/>
  <c r="I254" i="6"/>
  <c r="O254" i="1" s="1"/>
  <c r="I169" i="6"/>
  <c r="O169" i="1" s="1"/>
  <c r="I128" i="6"/>
  <c r="O128" i="1" s="1"/>
  <c r="I600" i="6"/>
  <c r="O600" i="1" s="1"/>
  <c r="I542" i="6"/>
  <c r="O542" i="1" s="1"/>
  <c r="I248" i="6"/>
  <c r="O248" i="1" s="1"/>
  <c r="I793" i="6"/>
  <c r="I272" i="6"/>
  <c r="O272" i="1" s="1"/>
  <c r="I723" i="6"/>
  <c r="O723" i="1" s="1"/>
  <c r="I223" i="6"/>
  <c r="O223" i="1" s="1"/>
  <c r="I696" i="6"/>
  <c r="O696" i="1" s="1"/>
  <c r="I266" i="6"/>
  <c r="O266" i="1" s="1"/>
  <c r="I596" i="6"/>
  <c r="O596" i="1" s="1"/>
  <c r="I572" i="6"/>
  <c r="O572" i="1" s="1"/>
  <c r="I469" i="6"/>
  <c r="O469" i="1" s="1"/>
  <c r="I24" i="6"/>
  <c r="O24" i="1" s="1"/>
  <c r="I188" i="6"/>
  <c r="O188" i="1" s="1"/>
  <c r="I470" i="6"/>
  <c r="O470" i="1" s="1"/>
  <c r="I35" i="6"/>
  <c r="O35" i="1" s="1"/>
  <c r="I686" i="6"/>
  <c r="O686" i="1" s="1"/>
  <c r="I526" i="6"/>
  <c r="O526" i="1" s="1"/>
  <c r="I377" i="6"/>
  <c r="O377" i="1" s="1"/>
  <c r="I101" i="6"/>
  <c r="O101" i="1" s="1"/>
  <c r="I567" i="6"/>
  <c r="O567" i="1" s="1"/>
  <c r="I462" i="6"/>
  <c r="O462" i="1" s="1"/>
  <c r="I573" i="6"/>
  <c r="O573" i="1" s="1"/>
  <c r="I136" i="6"/>
  <c r="O136" i="1" s="1"/>
  <c r="I142" i="6"/>
  <c r="O142" i="1" s="1"/>
  <c r="I179" i="6"/>
  <c r="O179" i="1" s="1"/>
  <c r="I695" i="6"/>
  <c r="O695" i="1" s="1"/>
  <c r="I73" i="6"/>
  <c r="O73" i="1" s="1"/>
  <c r="I252" i="6"/>
  <c r="O252" i="1" s="1"/>
  <c r="I441" i="6"/>
  <c r="O441" i="1" s="1"/>
  <c r="I285" i="6"/>
  <c r="O285" i="1" s="1"/>
  <c r="I34" i="6"/>
  <c r="O34" i="1" s="1"/>
  <c r="I514" i="6"/>
  <c r="O514" i="1" s="1"/>
  <c r="I275" i="6"/>
  <c r="O275" i="1" s="1"/>
  <c r="I611" i="6"/>
  <c r="I308" i="6"/>
  <c r="O308" i="1" s="1"/>
  <c r="I241" i="6"/>
  <c r="O241" i="1" s="1"/>
  <c r="I286" i="6"/>
  <c r="O286" i="1" s="1"/>
  <c r="I191" i="6"/>
  <c r="O191" i="1" s="1"/>
  <c r="I224" i="6"/>
  <c r="O224" i="1" s="1"/>
  <c r="I620" i="6"/>
  <c r="O620" i="1" s="1"/>
  <c r="I591" i="6"/>
  <c r="O591" i="1" s="1"/>
  <c r="I270" i="6"/>
  <c r="O270" i="1" s="1"/>
  <c r="I535" i="6"/>
  <c r="O535" i="1" s="1"/>
  <c r="I304" i="6"/>
  <c r="O304" i="1" s="1"/>
  <c r="I6" i="6"/>
  <c r="O6" i="1" s="1"/>
  <c r="I151" i="6"/>
  <c r="O151" i="1" s="1"/>
  <c r="I38" i="6"/>
  <c r="O38" i="1" s="1"/>
  <c r="I650" i="6"/>
  <c r="O650" i="1" s="1"/>
  <c r="I456" i="6"/>
  <c r="O456" i="1" s="1"/>
  <c r="I334" i="6"/>
  <c r="O334" i="1" s="1"/>
  <c r="I19" i="6"/>
  <c r="O19" i="1" s="1"/>
  <c r="I279" i="6"/>
  <c r="O279" i="1" s="1"/>
  <c r="I27" i="6"/>
  <c r="O27" i="1" s="1"/>
  <c r="I608" i="6"/>
  <c r="O608" i="1" s="1"/>
  <c r="I516" i="6"/>
  <c r="O516" i="1" s="1"/>
  <c r="I314" i="6"/>
  <c r="O314" i="1" s="1"/>
  <c r="I537" i="6"/>
  <c r="O537" i="1" s="1"/>
  <c r="I440" i="6"/>
  <c r="O440" i="1" s="1"/>
  <c r="I43" i="6"/>
  <c r="O43" i="1" s="1"/>
  <c r="I580" i="6"/>
  <c r="O580" i="1" s="1"/>
  <c r="I545" i="6"/>
  <c r="O545" i="1" s="1"/>
  <c r="I75" i="6"/>
  <c r="O75" i="1" s="1"/>
  <c r="I726" i="6"/>
  <c r="O726" i="1" s="1"/>
  <c r="I575" i="6"/>
  <c r="O575" i="1" s="1"/>
  <c r="I645" i="6"/>
  <c r="O645" i="1" s="1"/>
  <c r="I540" i="6"/>
  <c r="O540" i="1" s="1"/>
  <c r="I227" i="6"/>
  <c r="O227" i="1" s="1"/>
  <c r="I592" i="6"/>
  <c r="O592" i="1" s="1"/>
  <c r="I222" i="6"/>
  <c r="O222" i="1" s="1"/>
  <c r="I185" i="6"/>
  <c r="O185" i="1" s="1"/>
  <c r="I313" i="6"/>
  <c r="O313" i="1" s="1"/>
  <c r="I293" i="6"/>
  <c r="O293" i="1" s="1"/>
  <c r="I50" i="6"/>
  <c r="O50" i="1" s="1"/>
  <c r="I522" i="6"/>
  <c r="O522" i="1" s="1"/>
  <c r="I299" i="6"/>
  <c r="O299" i="1" s="1"/>
  <c r="I651" i="6"/>
  <c r="O651" i="1" s="1"/>
  <c r="I340" i="6"/>
  <c r="O340" i="1" s="1"/>
  <c r="I273" i="6"/>
  <c r="O273" i="1" s="1"/>
  <c r="I296" i="6"/>
  <c r="O296" i="1" s="1"/>
  <c r="I201" i="6"/>
  <c r="O201" i="1" s="1"/>
  <c r="I246" i="6"/>
  <c r="O246" i="1" s="1"/>
  <c r="I33" i="6"/>
  <c r="O33" i="1" s="1"/>
  <c r="I670" i="6"/>
  <c r="O670" i="1" s="1"/>
  <c r="I280" i="6"/>
  <c r="O280" i="1" s="1"/>
  <c r="I584" i="6"/>
  <c r="O584" i="1" s="1"/>
  <c r="I326" i="6"/>
  <c r="O326" i="1" s="1"/>
  <c r="I318" i="6"/>
  <c r="O318" i="1" s="1"/>
  <c r="I358" i="6"/>
  <c r="O358" i="1" s="1"/>
  <c r="I564" i="6"/>
  <c r="O564" i="1" s="1"/>
  <c r="I20" i="6"/>
  <c r="O20" i="1" s="1"/>
  <c r="I310" i="6"/>
  <c r="O310" i="1" s="1"/>
  <c r="I70" i="6"/>
  <c r="O70" i="1" s="1"/>
  <c r="I164" i="6"/>
  <c r="O164" i="1" s="1"/>
  <c r="I577" i="6"/>
  <c r="O577" i="1" s="1"/>
  <c r="I112" i="6"/>
  <c r="O112" i="1" s="1"/>
  <c r="I477" i="6"/>
  <c r="O477" i="1" s="1"/>
  <c r="I420" i="6"/>
  <c r="O420" i="1" s="1"/>
  <c r="I56" i="6"/>
  <c r="O56" i="1" s="1"/>
  <c r="I93" i="6"/>
  <c r="O93" i="1" s="1"/>
  <c r="I196" i="6"/>
  <c r="O196" i="1" s="1"/>
  <c r="I321" i="6"/>
  <c r="O321" i="1" s="1"/>
  <c r="I501" i="6"/>
  <c r="O501" i="1" s="1"/>
  <c r="I17" i="6"/>
  <c r="O17" i="1" s="1"/>
  <c r="I88" i="6"/>
  <c r="O88" i="1" s="1"/>
  <c r="I121" i="6"/>
  <c r="O121" i="1" s="1"/>
  <c r="I483" i="6"/>
  <c r="O483" i="1" s="1"/>
  <c r="I590" i="6"/>
  <c r="O590" i="1" s="1"/>
  <c r="I245" i="6"/>
  <c r="O245" i="1" s="1"/>
  <c r="I113" i="6"/>
  <c r="O113" i="1" s="1"/>
  <c r="I208" i="6"/>
  <c r="O208" i="1" s="1"/>
  <c r="I677" i="6"/>
  <c r="O677" i="1" s="1"/>
  <c r="I244" i="6"/>
  <c r="O244" i="1" s="1"/>
  <c r="I230" i="6"/>
  <c r="O230" i="1" s="1"/>
  <c r="I671" i="6"/>
  <c r="O671" i="1" s="1"/>
  <c r="I57" i="6"/>
  <c r="O57" i="1" s="1"/>
  <c r="I309" i="6"/>
  <c r="O309" i="1" s="1"/>
  <c r="I90" i="6"/>
  <c r="O90" i="1" s="1"/>
  <c r="I546" i="6"/>
  <c r="O546" i="1" s="1"/>
  <c r="I315" i="6"/>
  <c r="O315" i="1" s="1"/>
  <c r="I667" i="6"/>
  <c r="O667" i="1" s="1"/>
  <c r="I348" i="6"/>
  <c r="O348" i="1" s="1"/>
  <c r="I423" i="6"/>
  <c r="O423" i="1" s="1"/>
  <c r="I256" i="6"/>
  <c r="O256" i="1" s="1"/>
  <c r="I302" i="6"/>
  <c r="O302" i="1" s="1"/>
  <c r="I566" i="6"/>
  <c r="O566" i="1" s="1"/>
  <c r="I331" i="6"/>
  <c r="O331" i="1" s="1"/>
  <c r="I287" i="6"/>
  <c r="O287" i="1" s="1"/>
  <c r="I504" i="6"/>
  <c r="O504" i="1" s="1"/>
  <c r="I404" i="6"/>
  <c r="O404" i="1" s="1"/>
  <c r="I352" i="6"/>
  <c r="O352" i="1" s="1"/>
  <c r="I306" i="6"/>
  <c r="O306" i="1" s="1"/>
  <c r="I289" i="6"/>
  <c r="O289" i="1" s="1"/>
  <c r="I467" i="6"/>
  <c r="O467" i="1" s="1"/>
  <c r="I560" i="6"/>
  <c r="O560" i="1" s="1"/>
  <c r="I475" i="6"/>
  <c r="O475" i="1" s="1"/>
  <c r="I39" i="6"/>
  <c r="O39" i="1" s="1"/>
  <c r="I236" i="6"/>
  <c r="O236" i="1" s="1"/>
  <c r="I174" i="6"/>
  <c r="O174" i="1" s="1"/>
  <c r="I499" i="6"/>
  <c r="O499" i="1" s="1"/>
  <c r="I673" i="6"/>
  <c r="I177" i="6"/>
  <c r="O177" i="1" s="1"/>
  <c r="I365" i="6"/>
  <c r="O365" i="1" s="1"/>
  <c r="I194" i="6"/>
  <c r="O194" i="1" s="1"/>
  <c r="I602" i="6"/>
  <c r="O602" i="1" s="1"/>
  <c r="I323" i="6"/>
  <c r="O323" i="1" s="1"/>
  <c r="I12" i="6"/>
  <c r="O12" i="1" s="1"/>
  <c r="I356" i="6"/>
  <c r="O356" i="1" s="1"/>
  <c r="I497" i="6"/>
  <c r="O497" i="1" s="1"/>
  <c r="I350" i="6"/>
  <c r="O350" i="1" s="1"/>
  <c r="I255" i="6"/>
  <c r="O255" i="1" s="1"/>
  <c r="I288" i="6"/>
  <c r="O288" i="1" s="1"/>
  <c r="I183" i="6"/>
  <c r="O183" i="1" s="1"/>
  <c r="I800" i="6"/>
  <c r="O800" i="1" s="1"/>
  <c r="I312" i="6"/>
  <c r="O312" i="1" s="1"/>
  <c r="I48" i="6"/>
  <c r="O48" i="1" s="1"/>
  <c r="I368" i="6"/>
  <c r="O368" i="1" s="1"/>
  <c r="I437" i="6"/>
  <c r="O437" i="1" s="1"/>
  <c r="I380" i="6"/>
  <c r="O380" i="1" s="1"/>
  <c r="I193" i="6"/>
  <c r="O193" i="1" s="1"/>
  <c r="I400" i="6"/>
  <c r="O400" i="1" s="1"/>
  <c r="I443" i="6"/>
  <c r="O443" i="1" s="1"/>
  <c r="I559" i="6"/>
  <c r="I496" i="6"/>
  <c r="O496" i="1" s="1"/>
  <c r="I61" i="6"/>
  <c r="O61" i="1" s="1"/>
  <c r="I518" i="6"/>
  <c r="O518" i="1" s="1"/>
  <c r="I408" i="6"/>
  <c r="O408" i="1" s="1"/>
  <c r="I676" i="6"/>
  <c r="O676" i="1" s="1"/>
  <c r="I144" i="6"/>
  <c r="O144" i="1" s="1"/>
  <c r="I175" i="6"/>
  <c r="O175" i="1" s="1"/>
  <c r="I204" i="6"/>
  <c r="O204" i="1" s="1"/>
  <c r="I343" i="6"/>
  <c r="O343" i="1" s="1"/>
  <c r="I212" i="6"/>
  <c r="O212" i="1" s="1"/>
  <c r="I353" i="6"/>
  <c r="O353" i="1" s="1"/>
  <c r="I741" i="6"/>
  <c r="O741" i="1" s="1"/>
  <c r="I135" i="6"/>
  <c r="O135" i="1" s="1"/>
  <c r="I551" i="6"/>
  <c r="O551" i="1" s="1"/>
  <c r="I613" i="6"/>
  <c r="O613" i="1" s="1"/>
  <c r="I478" i="6"/>
  <c r="O478" i="1" s="1"/>
  <c r="I126" i="6"/>
  <c r="O126" i="1" s="1"/>
  <c r="I531" i="6"/>
  <c r="O531" i="1" s="1"/>
  <c r="I416" i="6"/>
  <c r="O416" i="1" s="1"/>
  <c r="I525" i="6"/>
  <c r="O525" i="1" s="1"/>
  <c r="I436" i="6"/>
  <c r="O436" i="1" s="1"/>
  <c r="I99" i="6"/>
  <c r="O99" i="1" s="1"/>
  <c r="I171" i="6"/>
  <c r="O171" i="1" s="1"/>
  <c r="I393" i="6"/>
  <c r="O393" i="1" s="1"/>
  <c r="I449" i="6"/>
  <c r="O449" i="1" s="1"/>
  <c r="I384" i="6"/>
  <c r="O384" i="1" s="1"/>
  <c r="I178" i="6"/>
  <c r="O178" i="1" s="1"/>
  <c r="I104" i="6"/>
  <c r="O104" i="1" s="1"/>
  <c r="I391" i="6"/>
  <c r="O391" i="1" s="1"/>
  <c r="I214" i="6"/>
  <c r="O214" i="1" s="1"/>
  <c r="I413" i="6"/>
  <c r="O413" i="1" s="1"/>
  <c r="I158" i="6"/>
  <c r="O158" i="1" s="1"/>
  <c r="I401" i="6"/>
  <c r="O401" i="1" s="1"/>
  <c r="I431" i="6"/>
  <c r="O431" i="1" s="1"/>
  <c r="I379" i="6"/>
  <c r="O379" i="1" s="1"/>
  <c r="I54" i="6"/>
  <c r="O54" i="1" s="1"/>
  <c r="I333" i="6"/>
  <c r="O333" i="1" s="1"/>
  <c r="I276" i="6"/>
  <c r="O276" i="1" s="1"/>
  <c r="I562" i="6"/>
  <c r="O562" i="1" s="1"/>
  <c r="I789" i="6"/>
  <c r="O789" i="1" s="1"/>
  <c r="I386" i="6"/>
  <c r="O386" i="1" s="1"/>
  <c r="I129" i="6"/>
  <c r="O129" i="1" s="1"/>
  <c r="I305" i="6"/>
  <c r="O305" i="1" s="1"/>
  <c r="I202" i="6"/>
  <c r="O202" i="1" s="1"/>
  <c r="I329" i="6"/>
  <c r="O329" i="1" s="1"/>
  <c r="I524" i="6"/>
  <c r="O524" i="1" s="1"/>
  <c r="I529" i="6"/>
  <c r="O529" i="1" s="1"/>
  <c r="I213" i="6"/>
  <c r="O213" i="1" s="1"/>
  <c r="I433" i="6"/>
  <c r="O433" i="1" s="1"/>
  <c r="I460" i="6"/>
  <c r="O460" i="1" s="1"/>
  <c r="I239" i="6"/>
  <c r="O239" i="1" s="1"/>
  <c r="I147" i="6"/>
  <c r="O147" i="1" s="1"/>
  <c r="I361" i="6"/>
  <c r="O361" i="1" s="1"/>
  <c r="I133" i="6"/>
  <c r="O133" i="1" s="1"/>
  <c r="I108" i="6"/>
  <c r="O108" i="1" s="1"/>
  <c r="I385" i="6"/>
  <c r="O385" i="1" s="1"/>
  <c r="I330" i="6"/>
  <c r="O330" i="1" s="1"/>
  <c r="I492" i="6"/>
  <c r="O492" i="1" s="1"/>
  <c r="I722" i="6"/>
  <c r="O722" i="1" s="1"/>
  <c r="I116" i="6"/>
  <c r="O116" i="1" s="1"/>
  <c r="I512" i="6"/>
  <c r="O512" i="1" s="1"/>
  <c r="I325" i="6"/>
  <c r="O325" i="1" s="1"/>
  <c r="I411" i="6"/>
  <c r="O411" i="1" s="1"/>
  <c r="I428" i="6"/>
  <c r="O428" i="1" s="1"/>
  <c r="I581" i="6"/>
  <c r="O581" i="1" s="1"/>
  <c r="I797" i="6"/>
  <c r="O795" i="1" s="1"/>
  <c r="I450" i="6"/>
  <c r="O450" i="1" s="1"/>
  <c r="I105" i="6"/>
  <c r="O105" i="1" s="1"/>
  <c r="I484" i="6"/>
  <c r="O484" i="1" s="1"/>
  <c r="I300" i="6"/>
  <c r="O300" i="1" s="1"/>
  <c r="I730" i="6"/>
  <c r="O730" i="1" s="1"/>
  <c r="I586" i="6"/>
  <c r="O586" i="1" s="1"/>
  <c r="I8" i="6"/>
  <c r="O8" i="1" s="1"/>
  <c r="I515" i="6"/>
  <c r="O515" i="1" s="1"/>
  <c r="I65" i="6"/>
  <c r="O65" i="1" s="1"/>
  <c r="I106" i="6"/>
  <c r="O106" i="1" s="1"/>
  <c r="I403" i="6"/>
  <c r="O403" i="1" s="1"/>
  <c r="I407" i="6"/>
  <c r="O407" i="1" s="1"/>
  <c r="I786" i="6"/>
  <c r="O786" i="1" s="1"/>
  <c r="I382" i="6"/>
  <c r="O382" i="1" s="1"/>
  <c r="I517" i="6"/>
  <c r="O517" i="1" s="1"/>
  <c r="I579" i="6"/>
  <c r="O579" i="1" s="1"/>
  <c r="I448" i="6"/>
  <c r="O448" i="1" s="1"/>
  <c r="I371" i="6"/>
  <c r="O371" i="1" s="1"/>
  <c r="I357" i="6"/>
  <c r="O357" i="1" s="1"/>
  <c r="I652" i="6"/>
  <c r="O652" i="1" s="1"/>
  <c r="I258" i="6"/>
  <c r="O258" i="1" s="1"/>
  <c r="I528" i="6"/>
  <c r="O528" i="1" s="1"/>
  <c r="I316" i="6"/>
  <c r="O316" i="1" s="1"/>
  <c r="I303" i="6"/>
  <c r="O303" i="1" s="1"/>
  <c r="I148" i="6"/>
  <c r="O148" i="1" s="1"/>
  <c r="I439" i="6"/>
  <c r="O439" i="1" s="1"/>
  <c r="I378" i="6"/>
  <c r="O378" i="1" s="1"/>
  <c r="I414" i="6"/>
  <c r="O414" i="1" s="1"/>
  <c r="I363" i="6"/>
  <c r="O363" i="1" s="1"/>
  <c r="I374" i="6"/>
  <c r="O374" i="1" s="1"/>
  <c r="I509" i="6"/>
  <c r="O509" i="1" s="1"/>
  <c r="I229" i="6"/>
  <c r="O229" i="1" s="1"/>
  <c r="I332" i="6"/>
  <c r="O332" i="1" s="1"/>
  <c r="I180" i="6"/>
  <c r="O180" i="1" s="1"/>
  <c r="I426" i="6"/>
  <c r="O426" i="1" s="1"/>
  <c r="I678" i="6"/>
  <c r="O678" i="1" s="1"/>
  <c r="I15" i="6"/>
  <c r="O15" i="1" s="1"/>
  <c r="I511" i="6"/>
  <c r="O511" i="1" s="1"/>
  <c r="I629" i="6"/>
  <c r="O629" i="1" s="1"/>
  <c r="I168" i="6"/>
  <c r="O168" i="1" s="1"/>
  <c r="I172" i="6"/>
  <c r="O172" i="1" s="1"/>
  <c r="I367" i="6"/>
  <c r="O367" i="1" s="1"/>
  <c r="I539" i="6"/>
  <c r="O539" i="1" s="1"/>
  <c r="I119" i="6"/>
  <c r="O119" i="1" s="1"/>
  <c r="I146" i="6"/>
  <c r="O146" i="1" s="1"/>
  <c r="I94" i="6"/>
  <c r="O94" i="1" s="1"/>
  <c r="I107" i="6"/>
  <c r="O107" i="1" s="1"/>
  <c r="I599" i="6"/>
  <c r="O599" i="1" s="1"/>
  <c r="I317" i="6"/>
  <c r="O317" i="1" s="1"/>
  <c r="I553" i="6"/>
  <c r="O553" i="1" s="1"/>
  <c r="I354" i="6"/>
  <c r="O354" i="1" s="1"/>
  <c r="I195" i="6"/>
  <c r="O195" i="1" s="1"/>
  <c r="I122" i="6"/>
  <c r="O122" i="1" s="1"/>
  <c r="I610" i="6"/>
  <c r="O610" i="1" s="1"/>
  <c r="I41" i="6"/>
  <c r="O41" i="1" s="1"/>
  <c r="I30" i="6"/>
  <c r="O30" i="1" s="1"/>
  <c r="I523" i="6"/>
  <c r="O523" i="1" s="1"/>
  <c r="I281" i="6"/>
  <c r="O281" i="1" s="1"/>
  <c r="I549" i="6"/>
  <c r="O549" i="1" s="1"/>
  <c r="I118" i="6"/>
  <c r="O118" i="1" s="1"/>
  <c r="I131" i="6"/>
  <c r="O131" i="1" s="1"/>
  <c r="I421" i="6"/>
  <c r="O421" i="1" s="1"/>
  <c r="I487" i="6"/>
  <c r="O487" i="1" s="1"/>
  <c r="I571" i="6"/>
  <c r="O571" i="1" s="1"/>
  <c r="I387" i="6"/>
  <c r="O387" i="1" s="1"/>
  <c r="I438" i="6"/>
  <c r="O438" i="1" s="1"/>
  <c r="I533" i="6"/>
  <c r="O533" i="1" s="1"/>
  <c r="I369" i="6"/>
  <c r="O369" i="1" s="1"/>
  <c r="I583" i="6"/>
  <c r="O583" i="1" s="1"/>
  <c r="I570" i="6"/>
  <c r="O570" i="1" s="1"/>
  <c r="I319" i="6"/>
  <c r="O319" i="1" s="1"/>
  <c r="I109" i="6"/>
  <c r="O109" i="1" s="1"/>
  <c r="I594" i="6"/>
  <c r="O594" i="1" s="1"/>
  <c r="I424" i="6"/>
  <c r="O424" i="1" s="1"/>
  <c r="I161" i="6"/>
  <c r="O161" i="1" s="1"/>
  <c r="I125" i="6"/>
  <c r="O125" i="1" s="1"/>
  <c r="I219" i="6"/>
  <c r="O219" i="1" s="1"/>
  <c r="I268" i="6"/>
  <c r="O268" i="1" s="1"/>
  <c r="I626" i="6"/>
  <c r="O626" i="1" s="1"/>
  <c r="I150" i="6"/>
  <c r="O150" i="1" s="1"/>
  <c r="I397" i="6"/>
  <c r="O397" i="1" s="1"/>
  <c r="I425" i="6"/>
  <c r="O425" i="1" s="1"/>
  <c r="I149" i="6"/>
  <c r="O149" i="1" s="1"/>
  <c r="I452" i="6"/>
  <c r="O452" i="1" s="1"/>
  <c r="I345" i="6"/>
  <c r="O345" i="1" s="1"/>
  <c r="I578" i="6"/>
  <c r="O578" i="1" s="1"/>
  <c r="I392" i="6"/>
  <c r="O392" i="1" s="1"/>
  <c r="I100" i="6"/>
  <c r="O100" i="1" s="1"/>
  <c r="I444" i="6"/>
  <c r="O444" i="1" s="1"/>
  <c r="I141" i="6"/>
  <c r="O141" i="1" s="1"/>
  <c r="I662" i="6"/>
  <c r="O662" i="1" s="1"/>
  <c r="I442" i="6"/>
  <c r="O442" i="1" s="1"/>
  <c r="I479" i="6"/>
  <c r="O479" i="1" s="1"/>
  <c r="I197" i="6"/>
  <c r="O197" i="1" s="1"/>
  <c r="I63" i="6"/>
  <c r="O63" i="1" s="1"/>
  <c r="I292" i="6"/>
  <c r="O292" i="1" s="1"/>
  <c r="I153" i="6"/>
  <c r="O153" i="1" s="1"/>
  <c r="I370" i="6"/>
  <c r="O370" i="1" s="1"/>
  <c r="I72" i="6"/>
  <c r="O72" i="1" s="1"/>
  <c r="I507" i="6"/>
  <c r="O507" i="1" s="1"/>
  <c r="I96" i="6"/>
  <c r="O96" i="1" s="1"/>
  <c r="I87" i="6"/>
  <c r="O87" i="1" s="1"/>
  <c r="I242" i="6"/>
  <c r="O242" i="1" s="1"/>
  <c r="I95" i="6"/>
  <c r="O95" i="1" s="1"/>
  <c r="I446" i="6"/>
  <c r="O446" i="1" s="1"/>
  <c r="I132" i="6"/>
  <c r="O132" i="1" s="1"/>
  <c r="I97" i="6"/>
  <c r="O97" i="1" s="1"/>
  <c r="I138" i="6"/>
  <c r="O138" i="1" s="1"/>
  <c r="I327" i="6"/>
  <c r="O327" i="1" s="1"/>
  <c r="I794" i="6"/>
  <c r="O794" i="1" s="1"/>
  <c r="I347" i="6"/>
  <c r="O347" i="1" s="1"/>
  <c r="I349" i="6"/>
  <c r="O349" i="1" s="1"/>
  <c r="I284" i="6"/>
  <c r="O284" i="1" s="1"/>
  <c r="L203" i="1"/>
  <c r="L340" i="1"/>
  <c r="L233" i="1"/>
  <c r="L215" i="1"/>
  <c r="L310" i="1"/>
  <c r="L81" i="1"/>
  <c r="L839" i="1"/>
  <c r="L281" i="1"/>
  <c r="L137" i="1"/>
  <c r="L598" i="1"/>
  <c r="L232" i="1"/>
  <c r="L189" i="1"/>
  <c r="L359" i="1"/>
  <c r="L217" i="1"/>
  <c r="L206" i="1"/>
  <c r="L226" i="1"/>
  <c r="L851" i="1"/>
  <c r="L66" i="1"/>
  <c r="L837" i="1"/>
  <c r="L355" i="1"/>
  <c r="L149" i="1"/>
  <c r="L278" i="1"/>
  <c r="L556" i="1"/>
  <c r="L243" i="1"/>
  <c r="L263" i="1"/>
  <c r="L395" i="1"/>
  <c r="L140" i="1"/>
  <c r="L849" i="1"/>
  <c r="L799" i="1"/>
  <c r="L237" i="1"/>
  <c r="L205" i="1"/>
  <c r="L337" i="1"/>
  <c r="L210" i="1"/>
  <c r="L294" i="1"/>
  <c r="I240" i="1"/>
  <c r="I331" i="1"/>
  <c r="I249" i="1"/>
  <c r="L846" i="1"/>
  <c r="I292" i="1"/>
  <c r="I330" i="1"/>
  <c r="I190" i="1"/>
  <c r="I661" i="1"/>
  <c r="I489" i="1"/>
  <c r="I24" i="1"/>
  <c r="I286" i="1"/>
  <c r="I702" i="1"/>
  <c r="I300" i="1"/>
  <c r="I289" i="1"/>
  <c r="I328" i="1"/>
  <c r="I281" i="1"/>
  <c r="I377" i="1"/>
  <c r="I669" i="1"/>
  <c r="I207" i="1"/>
  <c r="I12" i="1"/>
  <c r="I20" i="1"/>
  <c r="I423" i="1"/>
  <c r="I179" i="1"/>
  <c r="I169" i="1"/>
  <c r="I49" i="1"/>
  <c r="L702" i="1"/>
  <c r="I132" i="1"/>
  <c r="I80" i="1"/>
  <c r="I92" i="1"/>
  <c r="L710" i="1"/>
  <c r="I534" i="1"/>
  <c r="I15" i="1"/>
  <c r="L948" i="1"/>
  <c r="I272" i="1"/>
  <c r="I651" i="1"/>
  <c r="I178" i="1"/>
  <c r="L953" i="1"/>
  <c r="I630" i="1"/>
  <c r="I871" i="1"/>
  <c r="I215" i="1"/>
  <c r="I436" i="1"/>
  <c r="I8" i="1"/>
  <c r="I140" i="1"/>
  <c r="I343" i="1"/>
  <c r="I458" i="1"/>
  <c r="P458" i="1" s="1"/>
  <c r="I119" i="1"/>
  <c r="I649" i="1"/>
  <c r="I540" i="1"/>
  <c r="I694" i="1"/>
  <c r="I519" i="1"/>
  <c r="I667" i="1"/>
  <c r="I744" i="1"/>
  <c r="I749" i="1"/>
  <c r="I43" i="1"/>
  <c r="I785" i="1"/>
  <c r="I656" i="1"/>
  <c r="I183" i="1"/>
  <c r="I57" i="1"/>
  <c r="I544" i="1"/>
  <c r="I510" i="1"/>
  <c r="L610" i="1"/>
  <c r="I550" i="1"/>
  <c r="I654" i="1"/>
  <c r="I773" i="1"/>
  <c r="I764" i="1"/>
  <c r="L433" i="1"/>
  <c r="L2" i="1"/>
  <c r="I452" i="1"/>
  <c r="I613" i="1"/>
  <c r="I736" i="1"/>
  <c r="I428" i="1"/>
  <c r="I689" i="1"/>
  <c r="I789" i="1"/>
  <c r="I366" i="1"/>
  <c r="I9" i="1"/>
  <c r="I38" i="1"/>
  <c r="I597" i="1"/>
  <c r="I446" i="1"/>
  <c r="I478" i="1"/>
  <c r="L606" i="1"/>
  <c r="I672" i="1"/>
  <c r="I779" i="1"/>
  <c r="I638" i="1"/>
  <c r="I712" i="1"/>
  <c r="I741" i="1"/>
  <c r="I620" i="1"/>
  <c r="I718" i="1"/>
  <c r="I290" i="1"/>
  <c r="I683" i="1"/>
  <c r="I176" i="1"/>
  <c r="I717" i="1"/>
  <c r="I223" i="1"/>
  <c r="I417" i="1"/>
  <c r="I394" i="1"/>
  <c r="I443" i="1"/>
  <c r="I836" i="1"/>
  <c r="I802" i="1"/>
  <c r="L604" i="1"/>
  <c r="I67" i="1"/>
  <c r="I571" i="1"/>
  <c r="I775" i="1"/>
  <c r="I238" i="1"/>
  <c r="I566" i="1"/>
  <c r="I72" i="1"/>
  <c r="I696" i="1"/>
  <c r="I150" i="1"/>
  <c r="I291" i="1"/>
  <c r="I120" i="1"/>
  <c r="I319" i="1"/>
  <c r="I690" i="1"/>
  <c r="I687" i="1"/>
  <c r="I198" i="1"/>
  <c r="I617" i="1"/>
  <c r="I513" i="1"/>
  <c r="I415" i="1"/>
  <c r="I500" i="1"/>
  <c r="I222" i="1"/>
  <c r="I658" i="1"/>
  <c r="I591" i="1"/>
  <c r="I14" i="1"/>
  <c r="L407" i="1"/>
  <c r="I707" i="1"/>
  <c r="I757" i="1"/>
  <c r="I432" i="1"/>
  <c r="I455" i="1"/>
  <c r="I318" i="1"/>
  <c r="I106" i="1"/>
  <c r="I552" i="1"/>
  <c r="I626" i="1"/>
  <c r="I543" i="1"/>
  <c r="I477" i="1"/>
  <c r="I632" i="1"/>
  <c r="I722" i="1"/>
  <c r="I641" i="1"/>
  <c r="I895" i="1"/>
  <c r="I765" i="1"/>
  <c r="I586" i="1"/>
  <c r="I573" i="1"/>
  <c r="I236" i="1"/>
  <c r="I419" i="1"/>
  <c r="I506" i="1"/>
  <c r="I475" i="1"/>
  <c r="I536" i="1"/>
  <c r="I578" i="1"/>
  <c r="I527" i="1"/>
  <c r="I173" i="1"/>
  <c r="P173" i="1" s="1"/>
  <c r="I384" i="1"/>
  <c r="I791" i="1"/>
  <c r="I852" i="1"/>
  <c r="I858" i="1"/>
  <c r="I644" i="1"/>
  <c r="I412" i="1"/>
  <c r="I437" i="1"/>
  <c r="I530" i="1"/>
  <c r="I495" i="1"/>
  <c r="I109" i="1"/>
  <c r="I821" i="1"/>
  <c r="I493" i="1"/>
  <c r="I398" i="1"/>
  <c r="I537" i="1"/>
  <c r="I121" i="1"/>
  <c r="I424" i="1"/>
  <c r="I386" i="1"/>
  <c r="I268" i="1"/>
  <c r="I462" i="1"/>
  <c r="I93" i="1"/>
  <c r="L514" i="1"/>
  <c r="I538" i="1"/>
  <c r="L399" i="1"/>
  <c r="L562" i="1"/>
  <c r="L800" i="1"/>
  <c r="L819" i="1"/>
  <c r="I624" i="1"/>
  <c r="I814" i="1"/>
  <c r="I381" i="1"/>
  <c r="L870" i="1"/>
  <c r="L576" i="1"/>
  <c r="L612" i="1"/>
  <c r="I203" i="1"/>
  <c r="I601" i="1"/>
  <c r="L416" i="1"/>
  <c r="L436" i="1"/>
  <c r="L631" i="1"/>
  <c r="L693" i="1"/>
  <c r="L729" i="1"/>
  <c r="L504" i="1"/>
  <c r="L390" i="1"/>
  <c r="L456" i="1"/>
  <c r="L374" i="1"/>
  <c r="L954" i="1"/>
  <c r="I257" i="1"/>
  <c r="I561" i="1"/>
  <c r="I820" i="1"/>
  <c r="I372" i="1"/>
  <c r="I471" i="1"/>
  <c r="I594" i="1"/>
  <c r="I751" i="1"/>
  <c r="I409" i="1"/>
  <c r="L754" i="1"/>
  <c r="L730" i="1"/>
  <c r="I824" i="1"/>
  <c r="I731" i="1"/>
  <c r="I603" i="1"/>
  <c r="I498" i="1"/>
  <c r="I575" i="1"/>
  <c r="I369" i="1"/>
  <c r="L850" i="1"/>
  <c r="I227" i="1"/>
  <c r="I685" i="1"/>
  <c r="I305" i="1"/>
  <c r="L737" i="1"/>
  <c r="L635" i="1"/>
  <c r="I671" i="1"/>
  <c r="I245" i="1"/>
  <c r="I90" i="1"/>
  <c r="I139" i="1"/>
  <c r="I326" i="1"/>
  <c r="I27" i="1"/>
  <c r="I52" i="1"/>
  <c r="I270" i="1"/>
  <c r="I761" i="1"/>
  <c r="I760" i="1"/>
  <c r="I577" i="1"/>
  <c r="I441" i="1"/>
  <c r="I19" i="1"/>
  <c r="I114" i="1"/>
  <c r="I185" i="1"/>
  <c r="I312" i="1"/>
  <c r="I629" i="1"/>
  <c r="I254" i="1"/>
  <c r="I482" i="1"/>
  <c r="I122" i="1"/>
  <c r="I358" i="1"/>
  <c r="I783" i="1"/>
  <c r="I393" i="1"/>
  <c r="I670" i="1"/>
  <c r="I264" i="1"/>
  <c r="I273" i="1"/>
  <c r="I461" i="1"/>
  <c r="I77" i="1"/>
  <c r="L834" i="1"/>
  <c r="L902" i="1"/>
  <c r="L810" i="1"/>
  <c r="L531" i="1"/>
  <c r="L376" i="1"/>
  <c r="I855" i="1"/>
  <c r="I81" i="1"/>
  <c r="I147" i="1"/>
  <c r="I143" i="1"/>
  <c r="I233" i="1"/>
  <c r="I726" i="1"/>
  <c r="I503" i="1"/>
  <c r="I504" i="1"/>
  <c r="I83" i="1"/>
  <c r="I17" i="1"/>
  <c r="I50" i="1"/>
  <c r="I197" i="1"/>
  <c r="I91" i="1"/>
  <c r="I88" i="1"/>
  <c r="I135" i="1"/>
  <c r="I275" i="1"/>
  <c r="I105" i="1"/>
  <c r="I823" i="1"/>
  <c r="I218" i="1"/>
  <c r="P218" i="1" s="1"/>
  <c r="I525" i="1"/>
  <c r="I524" i="1"/>
  <c r="I389" i="1"/>
  <c r="I405" i="1"/>
  <c r="I95" i="1"/>
  <c r="I167" i="1"/>
  <c r="I294" i="1"/>
  <c r="I217" i="1"/>
  <c r="I465" i="1"/>
  <c r="I104" i="1"/>
  <c r="I322" i="1"/>
  <c r="I375" i="1"/>
  <c r="I246" i="1"/>
  <c r="I241" i="1"/>
  <c r="I61" i="1"/>
  <c r="L706" i="1"/>
  <c r="L896" i="1"/>
  <c r="L762" i="1"/>
  <c r="L676" i="1"/>
  <c r="L419" i="1"/>
  <c r="I145" i="1"/>
  <c r="I110" i="1"/>
  <c r="I146" i="1"/>
  <c r="I34" i="1"/>
  <c r="I87" i="1"/>
  <c r="I231" i="1"/>
  <c r="I171" i="1"/>
  <c r="I582" i="1"/>
  <c r="I502" i="1"/>
  <c r="I371" i="1"/>
  <c r="I388" i="1"/>
  <c r="I75" i="1"/>
  <c r="I149" i="1"/>
  <c r="I276" i="1"/>
  <c r="I199" i="1"/>
  <c r="I448" i="1"/>
  <c r="I47" i="1"/>
  <c r="I303" i="1"/>
  <c r="I735" i="1"/>
  <c r="I357" i="1"/>
  <c r="I228" i="1"/>
  <c r="I225" i="1"/>
  <c r="I365" i="1"/>
  <c r="I45" i="1"/>
  <c r="L942" i="1"/>
  <c r="I570" i="1"/>
  <c r="I721" i="1"/>
  <c r="I23" i="1"/>
  <c r="I693" i="1"/>
  <c r="I782" i="1"/>
  <c r="I429" i="1"/>
  <c r="I99" i="1"/>
  <c r="I710" i="1"/>
  <c r="I845" i="1"/>
  <c r="I32" i="1"/>
  <c r="I180" i="1"/>
  <c r="I725" i="1"/>
  <c r="I71" i="1"/>
  <c r="I555" i="1"/>
  <c r="I580" i="1"/>
  <c r="I440" i="1"/>
  <c r="I470" i="1"/>
  <c r="I354" i="1"/>
  <c r="I352" i="1"/>
  <c r="I370" i="1"/>
  <c r="I56" i="1"/>
  <c r="I131" i="1"/>
  <c r="I258" i="1"/>
  <c r="I581" i="1"/>
  <c r="I144" i="1"/>
  <c r="I431" i="1"/>
  <c r="I26" i="1"/>
  <c r="I284" i="1"/>
  <c r="I703" i="1"/>
  <c r="I302" i="1"/>
  <c r="I606" i="1"/>
  <c r="I172" i="1"/>
  <c r="I193" i="1"/>
  <c r="I349" i="1"/>
  <c r="I29" i="1"/>
  <c r="L608" i="1"/>
  <c r="L862" i="1"/>
  <c r="L829" i="1"/>
  <c r="I341" i="1"/>
  <c r="I483" i="1"/>
  <c r="I299" i="1"/>
  <c r="I734" i="1"/>
  <c r="I48" i="1"/>
  <c r="I637" i="1"/>
  <c r="I747" i="1"/>
  <c r="I128" i="1"/>
  <c r="I701" i="1"/>
  <c r="I700" i="1"/>
  <c r="I21" i="1"/>
  <c r="I505" i="1"/>
  <c r="I554" i="1"/>
  <c r="I401" i="1"/>
  <c r="I439" i="1"/>
  <c r="I335" i="1"/>
  <c r="I334" i="1"/>
  <c r="I351" i="1"/>
  <c r="I37" i="1"/>
  <c r="I94" i="1"/>
  <c r="I239" i="1"/>
  <c r="I565" i="1"/>
  <c r="I126" i="1"/>
  <c r="I414" i="1"/>
  <c r="I720" i="1"/>
  <c r="I266" i="1"/>
  <c r="I265" i="1"/>
  <c r="I590" i="1"/>
  <c r="I136" i="1"/>
  <c r="I177" i="1"/>
  <c r="I333" i="1"/>
  <c r="L466" i="1"/>
  <c r="L602" i="1"/>
  <c r="L797" i="1"/>
  <c r="I127" i="1"/>
  <c r="I195" i="1"/>
  <c r="I124" i="1"/>
  <c r="I523" i="1"/>
  <c r="I25" i="1"/>
  <c r="I400" i="1"/>
  <c r="I666" i="1"/>
  <c r="I748" i="1"/>
  <c r="I728" i="1"/>
  <c r="P728" i="1" s="1"/>
  <c r="I85" i="1"/>
  <c r="I680" i="1"/>
  <c r="I653" i="1"/>
  <c r="I153" i="1"/>
  <c r="I447" i="1"/>
  <c r="I529" i="1"/>
  <c r="I355" i="1"/>
  <c r="I347" i="1"/>
  <c r="I316" i="1"/>
  <c r="I315" i="1"/>
  <c r="I332" i="1"/>
  <c r="I18" i="1"/>
  <c r="I36" i="1"/>
  <c r="I184" i="1"/>
  <c r="I549" i="1"/>
  <c r="I107" i="1"/>
  <c r="I396" i="1"/>
  <c r="I704" i="1"/>
  <c r="I248" i="1"/>
  <c r="I623" i="1"/>
  <c r="I247" i="1"/>
  <c r="I558" i="1"/>
  <c r="I118" i="1"/>
  <c r="I161" i="1"/>
  <c r="I317" i="1"/>
  <c r="L782" i="1"/>
  <c r="L904" i="1"/>
  <c r="L557" i="1"/>
  <c r="I112" i="1"/>
  <c r="I488" i="1"/>
  <c r="I46" i="1"/>
  <c r="I66" i="1"/>
  <c r="I664" i="1"/>
  <c r="I451" i="1"/>
  <c r="I733" i="1"/>
  <c r="I160" i="1"/>
  <c r="I616" i="1"/>
  <c r="I59" i="1"/>
  <c r="I235" i="1"/>
  <c r="I460" i="1"/>
  <c r="I346" i="1"/>
  <c r="P346" i="1" s="1"/>
  <c r="I593" i="1"/>
  <c r="I729" i="1"/>
  <c r="I28" i="1"/>
  <c r="I611" i="1"/>
  <c r="I699" i="1"/>
  <c r="I408" i="1"/>
  <c r="I442" i="1"/>
  <c r="I307" i="1"/>
  <c r="I304" i="1"/>
  <c r="I298" i="1"/>
  <c r="I297" i="1"/>
  <c r="I314" i="1"/>
  <c r="I404" i="1"/>
  <c r="I16" i="1"/>
  <c r="I166" i="1"/>
  <c r="I533" i="1"/>
  <c r="I89" i="1"/>
  <c r="I378" i="1"/>
  <c r="I212" i="1"/>
  <c r="I607" i="1"/>
  <c r="I229" i="1"/>
  <c r="I542" i="1"/>
  <c r="I100" i="1"/>
  <c r="I129" i="1"/>
  <c r="I301" i="1"/>
  <c r="L384" i="1"/>
  <c r="L410" i="1"/>
  <c r="L921" i="1"/>
  <c r="L750" i="1"/>
  <c r="L888" i="1"/>
  <c r="L493" i="1"/>
  <c r="I784" i="1"/>
  <c r="I51" i="1"/>
  <c r="I426" i="1"/>
  <c r="I599" i="1"/>
  <c r="I619" i="1"/>
  <c r="I567" i="1"/>
  <c r="I682" i="1"/>
  <c r="I806" i="1"/>
  <c r="I609" i="1"/>
  <c r="I605" i="1"/>
  <c r="I361" i="1"/>
  <c r="I402" i="1"/>
  <c r="I255" i="1"/>
  <c r="I252" i="1"/>
  <c r="I280" i="1"/>
  <c r="I261" i="1"/>
  <c r="I296" i="1"/>
  <c r="I387" i="1"/>
  <c r="I584" i="1"/>
  <c r="I148" i="1"/>
  <c r="I485" i="1"/>
  <c r="I342" i="1"/>
  <c r="I194" i="1"/>
  <c r="I211" i="1"/>
  <c r="I526" i="1"/>
  <c r="I82" i="1"/>
  <c r="I113" i="1"/>
  <c r="I285" i="1"/>
  <c r="L914" i="1"/>
  <c r="L903" i="1"/>
  <c r="L844" i="1"/>
  <c r="L873" i="1"/>
  <c r="L856" i="1"/>
  <c r="L461" i="1"/>
  <c r="I74" i="1"/>
  <c r="I329" i="1"/>
  <c r="I364" i="1"/>
  <c r="I796" i="1"/>
  <c r="I31" i="1"/>
  <c r="I374" i="1"/>
  <c r="I522" i="1"/>
  <c r="I547" i="1"/>
  <c r="I732" i="1"/>
  <c r="I569" i="1"/>
  <c r="I662" i="1"/>
  <c r="I660" i="1"/>
  <c r="I681" i="1"/>
  <c r="I535" i="1"/>
  <c r="I585" i="1"/>
  <c r="I583" i="1"/>
  <c r="I310" i="1"/>
  <c r="I308" i="1"/>
  <c r="I208" i="1"/>
  <c r="I201" i="1"/>
  <c r="I244" i="1"/>
  <c r="I224" i="1"/>
  <c r="I260" i="1"/>
  <c r="I368" i="1"/>
  <c r="I568" i="1"/>
  <c r="I130" i="1"/>
  <c r="I468" i="1"/>
  <c r="I306" i="1"/>
  <c r="I175" i="1"/>
  <c r="I174" i="1"/>
  <c r="I60" i="1"/>
  <c r="I97" i="1"/>
  <c r="I253" i="1"/>
  <c r="L642" i="1"/>
  <c r="L887" i="1"/>
  <c r="L857" i="1"/>
  <c r="L686" i="1"/>
  <c r="L840" i="1"/>
  <c r="L413" i="1"/>
  <c r="I427" i="1"/>
  <c r="I636" i="1"/>
  <c r="I267" i="1"/>
  <c r="I58" i="1"/>
  <c r="I10" i="1"/>
  <c r="I356" i="1"/>
  <c r="I467" i="1"/>
  <c r="I521" i="1"/>
  <c r="I490" i="1"/>
  <c r="I516" i="1"/>
  <c r="I589" i="1"/>
  <c r="I564" i="1"/>
  <c r="I563" i="1"/>
  <c r="I508" i="1"/>
  <c r="I557" i="1"/>
  <c r="I556" i="1"/>
  <c r="I263" i="1"/>
  <c r="I256" i="1"/>
  <c r="I108" i="1"/>
  <c r="I158" i="1"/>
  <c r="I226" i="1"/>
  <c r="I206" i="1"/>
  <c r="P206" i="1" s="1"/>
  <c r="I242" i="1"/>
  <c r="I350" i="1"/>
  <c r="I111" i="1"/>
  <c r="I434" i="1"/>
  <c r="I287" i="1"/>
  <c r="I560" i="1"/>
  <c r="I138" i="1"/>
  <c r="I559" i="1"/>
  <c r="I137" i="1"/>
  <c r="I494" i="1"/>
  <c r="I41" i="1"/>
  <c r="I65" i="1"/>
  <c r="I237" i="1"/>
  <c r="L785" i="1"/>
  <c r="L855" i="1"/>
  <c r="L620" i="1"/>
  <c r="L763" i="1"/>
  <c r="L821" i="1"/>
  <c r="L927" i="1"/>
  <c r="L745" i="1"/>
  <c r="L622" i="1"/>
  <c r="L792" i="1"/>
  <c r="L397" i="1"/>
  <c r="I279" i="1"/>
  <c r="I191" i="1"/>
  <c r="I395" i="1"/>
  <c r="I466" i="1"/>
  <c r="I545" i="1"/>
  <c r="I457" i="1"/>
  <c r="I515" i="1"/>
  <c r="I484" i="1"/>
  <c r="I507" i="1"/>
  <c r="I476" i="1"/>
  <c r="I164" i="1"/>
  <c r="I499" i="1"/>
  <c r="I469" i="1"/>
  <c r="I53" i="1"/>
  <c r="I188" i="1"/>
  <c r="I151" i="1"/>
  <c r="I204" i="1"/>
  <c r="I313" i="1"/>
  <c r="I73" i="1"/>
  <c r="I363" i="1"/>
  <c r="I232" i="1"/>
  <c r="P232" i="1" s="1"/>
  <c r="I512" i="1"/>
  <c r="I102" i="1"/>
  <c r="I101" i="1"/>
  <c r="I353" i="1"/>
  <c r="I33" i="1"/>
  <c r="I157" i="1"/>
  <c r="L711" i="1"/>
  <c r="L645" i="1"/>
  <c r="L511" i="1"/>
  <c r="L713" i="1"/>
  <c r="L446" i="1"/>
  <c r="L664" i="1"/>
  <c r="I69" i="1"/>
  <c r="I210" i="1"/>
  <c r="I459" i="1"/>
  <c r="I187" i="1"/>
  <c r="P187" i="1" s="1"/>
  <c r="I344" i="1"/>
  <c r="I491" i="1"/>
  <c r="I430" i="1"/>
  <c r="I487" i="1"/>
  <c r="I486" i="1"/>
  <c r="I453" i="1"/>
  <c r="I271" i="1"/>
  <c r="I481" i="1"/>
  <c r="I449" i="1"/>
  <c r="I11" i="1"/>
  <c r="I870" i="1"/>
  <c r="I251" i="1"/>
  <c r="I6" i="1"/>
  <c r="I152" i="1"/>
  <c r="I133" i="1"/>
  <c r="I186" i="1"/>
  <c r="I295" i="1"/>
  <c r="I454" i="1"/>
  <c r="I54" i="1"/>
  <c r="I345" i="1"/>
  <c r="I214" i="1"/>
  <c r="I480" i="1"/>
  <c r="I84" i="1"/>
  <c r="I63" i="1"/>
  <c r="I337" i="1"/>
  <c r="P337" i="1" s="1"/>
  <c r="I78" i="1"/>
  <c r="I141" i="1"/>
  <c r="L459" i="1"/>
  <c r="L629" i="1"/>
  <c r="L495" i="1"/>
  <c r="L616" i="1"/>
  <c r="I182" i="1"/>
  <c r="I548" i="1"/>
  <c r="I243" i="1"/>
  <c r="I103" i="1"/>
  <c r="I509" i="1"/>
  <c r="I360" i="1"/>
  <c r="P360" i="1" s="1"/>
  <c r="I154" i="1"/>
  <c r="I435" i="1"/>
  <c r="I383" i="1"/>
  <c r="I793" i="1"/>
  <c r="I274" i="1"/>
  <c r="I68" i="1"/>
  <c r="I277" i="1"/>
  <c r="I250" i="1"/>
  <c r="I3" i="1"/>
  <c r="I293" i="1"/>
  <c r="I391" i="1"/>
  <c r="I464" i="1"/>
  <c r="I336" i="1"/>
  <c r="I380" i="1"/>
  <c r="I379" i="1"/>
  <c r="I418" i="1"/>
  <c r="I219" i="1"/>
  <c r="I200" i="1"/>
  <c r="I819" i="1"/>
  <c r="I695" i="1"/>
  <c r="I492" i="1"/>
  <c r="I39" i="1"/>
  <c r="I96" i="1"/>
  <c r="I168" i="1"/>
  <c r="I259" i="1"/>
  <c r="I35" i="1"/>
  <c r="I309" i="1"/>
  <c r="I546" i="1"/>
  <c r="I196" i="1"/>
  <c r="I463" i="1"/>
  <c r="I64" i="1"/>
  <c r="I479" i="1"/>
  <c r="I42" i="1"/>
  <c r="I392" i="1"/>
  <c r="I321" i="1"/>
  <c r="I30" i="1"/>
  <c r="L881" i="1"/>
  <c r="L599" i="1"/>
  <c r="L501" i="1"/>
  <c r="L431" i="1"/>
  <c r="L867" i="1"/>
  <c r="L13" i="1"/>
  <c r="L29" i="1"/>
  <c r="L45" i="1"/>
  <c r="L61" i="1"/>
  <c r="L93" i="1"/>
  <c r="L109" i="1"/>
  <c r="L125" i="1"/>
  <c r="L157" i="1"/>
  <c r="L253" i="1"/>
  <c r="L269" i="1"/>
  <c r="L285" i="1"/>
  <c r="L317" i="1"/>
  <c r="L333" i="1"/>
  <c r="L381" i="1"/>
  <c r="L445" i="1"/>
  <c r="L573" i="1"/>
  <c r="L621" i="1"/>
  <c r="L653" i="1"/>
  <c r="L8" i="1"/>
  <c r="L24" i="1"/>
  <c r="L56" i="1"/>
  <c r="L72" i="1"/>
  <c r="L104" i="1"/>
  <c r="L136" i="1"/>
  <c r="L216" i="1"/>
  <c r="L248" i="1"/>
  <c r="L280" i="1"/>
  <c r="L328" i="1"/>
  <c r="L408" i="1"/>
  <c r="L472" i="1"/>
  <c r="L536" i="1"/>
  <c r="L552" i="1"/>
  <c r="L568" i="1"/>
  <c r="L584" i="1"/>
  <c r="L600" i="1"/>
  <c r="L696" i="1"/>
  <c r="L3" i="1"/>
  <c r="L19" i="1"/>
  <c r="L35" i="1"/>
  <c r="L51" i="1"/>
  <c r="L67" i="1"/>
  <c r="L99" i="1"/>
  <c r="L115" i="1"/>
  <c r="L147" i="1"/>
  <c r="L195" i="1"/>
  <c r="L259" i="1"/>
  <c r="L275" i="1"/>
  <c r="L307" i="1"/>
  <c r="L323" i="1"/>
  <c r="L371" i="1"/>
  <c r="L387" i="1"/>
  <c r="L451" i="1"/>
  <c r="L467" i="1"/>
  <c r="L499" i="1"/>
  <c r="L579" i="1"/>
  <c r="L627" i="1"/>
  <c r="L723" i="1"/>
  <c r="L46" i="1"/>
  <c r="L94" i="1"/>
  <c r="L142" i="1"/>
  <c r="L158" i="1"/>
  <c r="L222" i="1"/>
  <c r="L238" i="1"/>
  <c r="L254" i="1"/>
  <c r="L302" i="1"/>
  <c r="L318" i="1"/>
  <c r="L350" i="1"/>
  <c r="L366" i="1"/>
  <c r="L398" i="1"/>
  <c r="L414" i="1"/>
  <c r="L430" i="1"/>
  <c r="L462" i="1"/>
  <c r="L478" i="1"/>
  <c r="L510" i="1"/>
  <c r="L734" i="1"/>
  <c r="L798" i="1"/>
  <c r="L9" i="1"/>
  <c r="L25" i="1"/>
  <c r="L41" i="1"/>
  <c r="L73" i="1"/>
  <c r="L121" i="1"/>
  <c r="L153" i="1"/>
  <c r="L185" i="1"/>
  <c r="L249" i="1"/>
  <c r="L297" i="1"/>
  <c r="L329" i="1"/>
  <c r="L361" i="1"/>
  <c r="L377" i="1"/>
  <c r="L441" i="1"/>
  <c r="L585" i="1"/>
  <c r="L601" i="1"/>
  <c r="L649" i="1"/>
  <c r="L681" i="1"/>
  <c r="L697" i="1"/>
  <c r="L793" i="1"/>
  <c r="L52" i="1"/>
  <c r="L68" i="1"/>
  <c r="L84" i="1"/>
  <c r="L100" i="1"/>
  <c r="L132" i="1"/>
  <c r="L164" i="1"/>
  <c r="L196" i="1"/>
  <c r="L212" i="1"/>
  <c r="L244" i="1"/>
  <c r="L260" i="1"/>
  <c r="L292" i="1"/>
  <c r="L372" i="1"/>
  <c r="L388" i="1"/>
  <c r="L452" i="1"/>
  <c r="L484" i="1"/>
  <c r="L500" i="1"/>
  <c r="L532" i="1"/>
  <c r="L548" i="1"/>
  <c r="L580" i="1"/>
  <c r="L596" i="1"/>
  <c r="L724" i="1"/>
  <c r="L788" i="1"/>
  <c r="L15" i="1"/>
  <c r="L31" i="1"/>
  <c r="L47" i="1"/>
  <c r="L95" i="1"/>
  <c r="L127" i="1"/>
  <c r="L143" i="1"/>
  <c r="L159" i="1"/>
  <c r="L175" i="1"/>
  <c r="L207" i="1"/>
  <c r="L239" i="1"/>
  <c r="L255" i="1"/>
  <c r="L287" i="1"/>
  <c r="L383" i="1"/>
  <c r="L415" i="1"/>
  <c r="L447" i="1"/>
  <c r="L463" i="1"/>
  <c r="L527" i="1"/>
  <c r="L543" i="1"/>
  <c r="L559" i="1"/>
  <c r="L575" i="1"/>
  <c r="L607" i="1"/>
  <c r="L623" i="1"/>
  <c r="L639" i="1"/>
  <c r="L671" i="1"/>
  <c r="L687" i="1"/>
  <c r="L719" i="1"/>
  <c r="L10" i="1"/>
  <c r="L58" i="1"/>
  <c r="L90" i="1"/>
  <c r="L122" i="1"/>
  <c r="L154" i="1"/>
  <c r="L170" i="1"/>
  <c r="L202" i="1"/>
  <c r="L266" i="1"/>
  <c r="L314" i="1"/>
  <c r="L330" i="1"/>
  <c r="L362" i="1"/>
  <c r="L378" i="1"/>
  <c r="L570" i="1"/>
  <c r="L586" i="1"/>
  <c r="L21" i="1"/>
  <c r="L69" i="1"/>
  <c r="L133" i="1"/>
  <c r="L197" i="1"/>
  <c r="L213" i="1"/>
  <c r="L245" i="1"/>
  <c r="L389" i="1"/>
  <c r="L405" i="1"/>
  <c r="L421" i="1"/>
  <c r="L517" i="1"/>
  <c r="L661" i="1"/>
  <c r="L677" i="1"/>
  <c r="L741" i="1"/>
  <c r="L16" i="1"/>
  <c r="L32" i="1"/>
  <c r="L80" i="1"/>
  <c r="L96" i="1"/>
  <c r="L112" i="1"/>
  <c r="L176" i="1"/>
  <c r="L224" i="1"/>
  <c r="L240" i="1"/>
  <c r="L272" i="1"/>
  <c r="L304" i="1"/>
  <c r="L320" i="1"/>
  <c r="L352" i="1"/>
  <c r="L448" i="1"/>
  <c r="L512" i="1"/>
  <c r="L528" i="1"/>
  <c r="L560" i="1"/>
  <c r="L640" i="1"/>
  <c r="L656" i="1"/>
  <c r="L614" i="1"/>
  <c r="L11" i="1"/>
  <c r="L27" i="1"/>
  <c r="L107" i="1"/>
  <c r="L123" i="1"/>
  <c r="L235" i="1"/>
  <c r="L251" i="1"/>
  <c r="L299" i="1"/>
  <c r="L315" i="1"/>
  <c r="L331" i="1"/>
  <c r="L443" i="1"/>
  <c r="L491" i="1"/>
  <c r="L523" i="1"/>
  <c r="L539" i="1"/>
  <c r="L571" i="1"/>
  <c r="L603" i="1"/>
  <c r="L651" i="1"/>
  <c r="L667" i="1"/>
  <c r="L731" i="1"/>
  <c r="L795" i="1"/>
  <c r="L54" i="1"/>
  <c r="L70" i="1"/>
  <c r="L102" i="1"/>
  <c r="L134" i="1"/>
  <c r="L150" i="1"/>
  <c r="L182" i="1"/>
  <c r="L198" i="1"/>
  <c r="L214" i="1"/>
  <c r="L230" i="1"/>
  <c r="L246" i="1"/>
  <c r="L326" i="1"/>
  <c r="L342" i="1"/>
  <c r="L358" i="1"/>
  <c r="L422" i="1"/>
  <c r="L438" i="1"/>
  <c r="L486" i="1"/>
  <c r="L518" i="1"/>
  <c r="L582" i="1"/>
  <c r="L630" i="1"/>
  <c r="L678" i="1"/>
  <c r="L694" i="1"/>
  <c r="L742" i="1"/>
  <c r="L758" i="1"/>
  <c r="L790" i="1"/>
  <c r="L12" i="1"/>
  <c r="L92" i="1"/>
  <c r="L108" i="1"/>
  <c r="L124" i="1"/>
  <c r="L172" i="1"/>
  <c r="L188" i="1"/>
  <c r="L204" i="1"/>
  <c r="L236" i="1"/>
  <c r="L252" i="1"/>
  <c r="L268" i="1"/>
  <c r="L316" i="1"/>
  <c r="L348" i="1"/>
  <c r="L380" i="1"/>
  <c r="L396" i="1"/>
  <c r="L428" i="1"/>
  <c r="L508" i="1"/>
  <c r="L540" i="1"/>
  <c r="L572" i="1"/>
  <c r="L588" i="1"/>
  <c r="L652" i="1"/>
  <c r="L668" i="1"/>
  <c r="L684" i="1"/>
  <c r="L162" i="1"/>
  <c r="L258" i="1"/>
  <c r="L338" i="1"/>
  <c r="L354" i="1"/>
  <c r="L386" i="1"/>
  <c r="L7" i="1"/>
  <c r="L23" i="1"/>
  <c r="L39" i="1"/>
  <c r="L55" i="1"/>
  <c r="L103" i="1"/>
  <c r="L135" i="1"/>
  <c r="L151" i="1"/>
  <c r="L231" i="1"/>
  <c r="L311" i="1"/>
  <c r="L327" i="1"/>
  <c r="L343" i="1"/>
  <c r="L439" i="1"/>
  <c r="L487" i="1"/>
  <c r="L519" i="1"/>
  <c r="L551" i="1"/>
  <c r="L663" i="1"/>
  <c r="L679" i="1"/>
  <c r="L727" i="1"/>
  <c r="L18" i="1"/>
  <c r="L34" i="1"/>
  <c r="L370" i="1"/>
  <c r="L402" i="1"/>
  <c r="L418" i="1"/>
  <c r="L65" i="1"/>
  <c r="L593" i="1"/>
  <c r="L97" i="1"/>
  <c r="L113" i="1"/>
  <c r="L609" i="1"/>
  <c r="L129" i="1"/>
  <c r="L385" i="1"/>
  <c r="L145" i="1"/>
  <c r="L625" i="1"/>
  <c r="L193" i="1"/>
  <c r="L225" i="1"/>
  <c r="L33" i="1"/>
  <c r="L241" i="1"/>
  <c r="L801" i="1"/>
  <c r="L289" i="1"/>
  <c r="L257" i="1"/>
  <c r="L17" i="1"/>
  <c r="L273" i="1"/>
  <c r="L529" i="1"/>
  <c r="L301" i="1"/>
  <c r="L365" i="1"/>
  <c r="L429" i="1"/>
  <c r="L509" i="1"/>
  <c r="L589" i="1"/>
  <c r="L605" i="1"/>
  <c r="L669" i="1"/>
  <c r="L685" i="1"/>
  <c r="L701" i="1"/>
  <c r="L717" i="1"/>
  <c r="L733" i="1"/>
  <c r="L749" i="1"/>
  <c r="L765" i="1"/>
  <c r="L781" i="1"/>
  <c r="L813" i="1"/>
  <c r="L845" i="1"/>
  <c r="L861" i="1"/>
  <c r="L877" i="1"/>
  <c r="L893" i="1"/>
  <c r="L909" i="1"/>
  <c r="L925" i="1"/>
  <c r="L941" i="1"/>
  <c r="L957" i="1"/>
  <c r="L40" i="1"/>
  <c r="L120" i="1"/>
  <c r="L152" i="1"/>
  <c r="L264" i="1"/>
  <c r="L648" i="1"/>
  <c r="L680" i="1"/>
  <c r="L712" i="1"/>
  <c r="L744" i="1"/>
  <c r="L760" i="1"/>
  <c r="L776" i="1"/>
  <c r="L808" i="1"/>
  <c r="L824" i="1"/>
  <c r="L872" i="1"/>
  <c r="L920" i="1"/>
  <c r="L936" i="1"/>
  <c r="L952" i="1"/>
  <c r="L83" i="1"/>
  <c r="L163" i="1"/>
  <c r="L211" i="1"/>
  <c r="L291" i="1"/>
  <c r="L403" i="1"/>
  <c r="L435" i="1"/>
  <c r="L643" i="1"/>
  <c r="L675" i="1"/>
  <c r="L691" i="1"/>
  <c r="L707" i="1"/>
  <c r="L739" i="1"/>
  <c r="L755" i="1"/>
  <c r="L771" i="1"/>
  <c r="L787" i="1"/>
  <c r="L803" i="1"/>
  <c r="L835" i="1"/>
  <c r="L883" i="1"/>
  <c r="L899" i="1"/>
  <c r="L915" i="1"/>
  <c r="L931" i="1"/>
  <c r="L947" i="1"/>
  <c r="L963" i="1"/>
  <c r="L62" i="1"/>
  <c r="L110" i="1"/>
  <c r="L382" i="1"/>
  <c r="L542" i="1"/>
  <c r="L558" i="1"/>
  <c r="L590" i="1"/>
  <c r="L638" i="1"/>
  <c r="L654" i="1"/>
  <c r="L670" i="1"/>
  <c r="L718" i="1"/>
  <c r="L766" i="1"/>
  <c r="L814" i="1"/>
  <c r="L830" i="1"/>
  <c r="L878" i="1"/>
  <c r="L894" i="1"/>
  <c r="L910" i="1"/>
  <c r="L926" i="1"/>
  <c r="L958" i="1"/>
  <c r="L521" i="1"/>
  <c r="L537" i="1"/>
  <c r="L553" i="1"/>
  <c r="L569" i="1"/>
  <c r="L617" i="1"/>
  <c r="L633" i="1"/>
  <c r="L665" i="1"/>
  <c r="L761" i="1"/>
  <c r="L777" i="1"/>
  <c r="L809" i="1"/>
  <c r="L825" i="1"/>
  <c r="L841" i="1"/>
  <c r="L889" i="1"/>
  <c r="L905" i="1"/>
  <c r="L937" i="1"/>
  <c r="L4" i="1"/>
  <c r="L36" i="1"/>
  <c r="L324" i="1"/>
  <c r="L420" i="1"/>
  <c r="L628" i="1"/>
  <c r="L644" i="1"/>
  <c r="L660" i="1"/>
  <c r="L708" i="1"/>
  <c r="L740" i="1"/>
  <c r="L756" i="1"/>
  <c r="L772" i="1"/>
  <c r="L804" i="1"/>
  <c r="L820" i="1"/>
  <c r="L836" i="1"/>
  <c r="L852" i="1"/>
  <c r="L868" i="1"/>
  <c r="L884" i="1"/>
  <c r="L900" i="1"/>
  <c r="L916" i="1"/>
  <c r="L932" i="1"/>
  <c r="L964" i="1"/>
  <c r="L79" i="1"/>
  <c r="L351" i="1"/>
  <c r="L655" i="1"/>
  <c r="L703" i="1"/>
  <c r="L735" i="1"/>
  <c r="L751" i="1"/>
  <c r="L767" i="1"/>
  <c r="L783" i="1"/>
  <c r="L815" i="1"/>
  <c r="L831" i="1"/>
  <c r="L847" i="1"/>
  <c r="L863" i="1"/>
  <c r="L879" i="1"/>
  <c r="L895" i="1"/>
  <c r="L911" i="1"/>
  <c r="L943" i="1"/>
  <c r="L959" i="1"/>
  <c r="L26" i="1"/>
  <c r="L42" i="1"/>
  <c r="L186" i="1"/>
  <c r="L234" i="1"/>
  <c r="L250" i="1"/>
  <c r="L506" i="1"/>
  <c r="L522" i="1"/>
  <c r="L634" i="1"/>
  <c r="L650" i="1"/>
  <c r="L666" i="1"/>
  <c r="L682" i="1"/>
  <c r="L698" i="1"/>
  <c r="L714" i="1"/>
  <c r="L746" i="1"/>
  <c r="L778" i="1"/>
  <c r="L794" i="1"/>
  <c r="L826" i="1"/>
  <c r="L842" i="1"/>
  <c r="L858" i="1"/>
  <c r="L874" i="1"/>
  <c r="L890" i="1"/>
  <c r="L906" i="1"/>
  <c r="L922" i="1"/>
  <c r="L938" i="1"/>
  <c r="L918" i="1"/>
  <c r="L950" i="1"/>
  <c r="L5" i="1"/>
  <c r="L37" i="1"/>
  <c r="L53" i="1"/>
  <c r="L85" i="1"/>
  <c r="L117" i="1"/>
  <c r="L165" i="1"/>
  <c r="L181" i="1"/>
  <c r="L277" i="1"/>
  <c r="L373" i="1"/>
  <c r="L709" i="1"/>
  <c r="L725" i="1"/>
  <c r="L757" i="1"/>
  <c r="L773" i="1"/>
  <c r="L789" i="1"/>
  <c r="L805" i="1"/>
  <c r="L869" i="1"/>
  <c r="L885" i="1"/>
  <c r="L901" i="1"/>
  <c r="L917" i="1"/>
  <c r="L933" i="1"/>
  <c r="L949" i="1"/>
  <c r="L64" i="1"/>
  <c r="L160" i="1"/>
  <c r="L192" i="1"/>
  <c r="L336" i="1"/>
  <c r="L624" i="1"/>
  <c r="L688" i="1"/>
  <c r="L704" i="1"/>
  <c r="L720" i="1"/>
  <c r="L736" i="1"/>
  <c r="L752" i="1"/>
  <c r="L768" i="1"/>
  <c r="L784" i="1"/>
  <c r="L816" i="1"/>
  <c r="L832" i="1"/>
  <c r="L848" i="1"/>
  <c r="L864" i="1"/>
  <c r="L880" i="1"/>
  <c r="L912" i="1"/>
  <c r="L928" i="1"/>
  <c r="L944" i="1"/>
  <c r="L960" i="1"/>
  <c r="L59" i="1"/>
  <c r="L139" i="1"/>
  <c r="L155" i="1"/>
  <c r="L267" i="1"/>
  <c r="L475" i="1"/>
  <c r="L507" i="1"/>
  <c r="L555" i="1"/>
  <c r="L683" i="1"/>
  <c r="L699" i="1"/>
  <c r="L715" i="1"/>
  <c r="L747" i="1"/>
  <c r="L779" i="1"/>
  <c r="L811" i="1"/>
  <c r="L827" i="1"/>
  <c r="L843" i="1"/>
  <c r="L859" i="1"/>
  <c r="L875" i="1"/>
  <c r="L891" i="1"/>
  <c r="L907" i="1"/>
  <c r="L923" i="1"/>
  <c r="L939" i="1"/>
  <c r="L955" i="1"/>
  <c r="L22" i="1"/>
  <c r="L86" i="1"/>
  <c r="L262" i="1"/>
  <c r="L726" i="1"/>
  <c r="L774" i="1"/>
  <c r="L806" i="1"/>
  <c r="L822" i="1"/>
  <c r="L886" i="1"/>
  <c r="L934" i="1"/>
  <c r="L28" i="1"/>
  <c r="L44" i="1"/>
  <c r="L60" i="1"/>
  <c r="L76" i="1"/>
  <c r="L156" i="1"/>
  <c r="L460" i="1"/>
  <c r="L636" i="1"/>
  <c r="L700" i="1"/>
  <c r="L716" i="1"/>
  <c r="L732" i="1"/>
  <c r="L748" i="1"/>
  <c r="L764" i="1"/>
  <c r="L780" i="1"/>
  <c r="L796" i="1"/>
  <c r="L812" i="1"/>
  <c r="L860" i="1"/>
  <c r="L876" i="1"/>
  <c r="L892" i="1"/>
  <c r="L908" i="1"/>
  <c r="L924" i="1"/>
  <c r="L940" i="1"/>
  <c r="L956" i="1"/>
  <c r="L82" i="1"/>
  <c r="L114" i="1"/>
  <c r="L71" i="1"/>
  <c r="L167" i="1"/>
  <c r="L199" i="1"/>
  <c r="L455" i="1"/>
  <c r="L535" i="1"/>
  <c r="L615" i="1"/>
  <c r="L647" i="1"/>
  <c r="L695" i="1"/>
  <c r="L743" i="1"/>
  <c r="L759" i="1"/>
  <c r="L775" i="1"/>
  <c r="L791" i="1"/>
  <c r="L807" i="1"/>
  <c r="L823" i="1"/>
  <c r="L871" i="1"/>
  <c r="L919" i="1"/>
  <c r="L935" i="1"/>
  <c r="L951" i="1"/>
  <c r="L98" i="1"/>
  <c r="L130" i="1"/>
  <c r="L482" i="1"/>
  <c r="L49" i="1"/>
  <c r="L705" i="1"/>
  <c r="L833" i="1"/>
  <c r="L961" i="1"/>
  <c r="L545" i="1"/>
  <c r="L690" i="1"/>
  <c r="L818" i="1"/>
  <c r="L946" i="1"/>
  <c r="L721" i="1"/>
  <c r="L962" i="1"/>
  <c r="L865" i="1"/>
  <c r="L594" i="1"/>
  <c r="L722" i="1"/>
  <c r="L753" i="1"/>
  <c r="L738" i="1"/>
  <c r="P738" i="1" s="1"/>
  <c r="L866" i="1"/>
  <c r="L641" i="1"/>
  <c r="L769" i="1"/>
  <c r="L897" i="1"/>
  <c r="L802" i="1"/>
  <c r="L626" i="1"/>
  <c r="L882" i="1"/>
  <c r="L209" i="1"/>
  <c r="L657" i="1"/>
  <c r="L913" i="1"/>
  <c r="L930" i="1"/>
  <c r="L770" i="1"/>
  <c r="L898" i="1"/>
  <c r="L673" i="1"/>
  <c r="L929" i="1"/>
  <c r="L658" i="1"/>
  <c r="L786" i="1"/>
  <c r="L689" i="1"/>
  <c r="L817" i="1"/>
  <c r="L945" i="1"/>
  <c r="L77" i="1"/>
  <c r="L141" i="1"/>
  <c r="L221" i="1"/>
  <c r="L349" i="1"/>
  <c r="L477" i="1"/>
  <c r="L525" i="1"/>
  <c r="L541" i="1"/>
  <c r="L637" i="1"/>
  <c r="L88" i="1"/>
  <c r="L168" i="1"/>
  <c r="L184" i="1"/>
  <c r="L200" i="1"/>
  <c r="L296" i="1"/>
  <c r="L312" i="1"/>
  <c r="L344" i="1"/>
  <c r="L392" i="1"/>
  <c r="L424" i="1"/>
  <c r="L440" i="1"/>
  <c r="L488" i="1"/>
  <c r="L632" i="1"/>
  <c r="L131" i="1"/>
  <c r="L179" i="1"/>
  <c r="L227" i="1"/>
  <c r="L483" i="1"/>
  <c r="L515" i="1"/>
  <c r="L547" i="1"/>
  <c r="L563" i="1"/>
  <c r="L595" i="1"/>
  <c r="L611" i="1"/>
  <c r="L659" i="1"/>
  <c r="L646" i="1"/>
  <c r="L14" i="1"/>
  <c r="L30" i="1"/>
  <c r="L78" i="1"/>
  <c r="L126" i="1"/>
  <c r="L174" i="1"/>
  <c r="L190" i="1"/>
  <c r="L270" i="1"/>
  <c r="L286" i="1"/>
  <c r="L334" i="1"/>
  <c r="L494" i="1"/>
  <c r="L526" i="1"/>
  <c r="L574" i="1"/>
  <c r="L57" i="1"/>
  <c r="L89" i="1"/>
  <c r="L105" i="1"/>
  <c r="L169" i="1"/>
  <c r="L201" i="1"/>
  <c r="L265" i="1"/>
  <c r="L313" i="1"/>
  <c r="L345" i="1"/>
  <c r="L393" i="1"/>
  <c r="L409" i="1"/>
  <c r="L457" i="1"/>
  <c r="L473" i="1"/>
  <c r="L505" i="1"/>
  <c r="L662" i="1"/>
  <c r="L20" i="1"/>
  <c r="L116" i="1"/>
  <c r="L148" i="1"/>
  <c r="L180" i="1"/>
  <c r="L228" i="1"/>
  <c r="L276" i="1"/>
  <c r="L308" i="1"/>
  <c r="L356" i="1"/>
  <c r="L404" i="1"/>
  <c r="L468" i="1"/>
  <c r="L516" i="1"/>
  <c r="L564" i="1"/>
  <c r="L63" i="1"/>
  <c r="L111" i="1"/>
  <c r="L191" i="1"/>
  <c r="L223" i="1"/>
  <c r="L271" i="1"/>
  <c r="L303" i="1"/>
  <c r="L319" i="1"/>
  <c r="L335" i="1"/>
  <c r="L367" i="1"/>
  <c r="L479" i="1"/>
  <c r="L591" i="1"/>
  <c r="L74" i="1"/>
  <c r="L106" i="1"/>
  <c r="L138" i="1"/>
  <c r="L282" i="1"/>
  <c r="L298" i="1"/>
  <c r="L394" i="1"/>
  <c r="L426" i="1"/>
  <c r="L442" i="1"/>
  <c r="L474" i="1"/>
  <c r="L490" i="1"/>
  <c r="L538" i="1"/>
  <c r="L554" i="1"/>
  <c r="L101" i="1"/>
  <c r="L229" i="1"/>
  <c r="L261" i="1"/>
  <c r="L293" i="1"/>
  <c r="L309" i="1"/>
  <c r="L325" i="1"/>
  <c r="L341" i="1"/>
  <c r="L357" i="1"/>
  <c r="L437" i="1"/>
  <c r="L453" i="1"/>
  <c r="L469" i="1"/>
  <c r="L485" i="1"/>
  <c r="L533" i="1"/>
  <c r="L549" i="1"/>
  <c r="L565" i="1"/>
  <c r="L581" i="1"/>
  <c r="L597" i="1"/>
  <c r="L613" i="1"/>
  <c r="L48" i="1"/>
  <c r="L128" i="1"/>
  <c r="L144" i="1"/>
  <c r="L208" i="1"/>
  <c r="L256" i="1"/>
  <c r="L288" i="1"/>
  <c r="L368" i="1"/>
  <c r="L400" i="1"/>
  <c r="L432" i="1"/>
  <c r="L464" i="1"/>
  <c r="L480" i="1"/>
  <c r="L496" i="1"/>
  <c r="L544" i="1"/>
  <c r="L592" i="1"/>
  <c r="L672" i="1"/>
  <c r="L43" i="1"/>
  <c r="L75" i="1"/>
  <c r="L91" i="1"/>
  <c r="L171" i="1"/>
  <c r="L219" i="1"/>
  <c r="L283" i="1"/>
  <c r="L347" i="1"/>
  <c r="L363" i="1"/>
  <c r="L379" i="1"/>
  <c r="L411" i="1"/>
  <c r="L427" i="1"/>
  <c r="L587" i="1"/>
  <c r="L6" i="1"/>
  <c r="L38" i="1"/>
  <c r="L118" i="1"/>
  <c r="L406" i="1"/>
  <c r="P406" i="1" s="1"/>
  <c r="L454" i="1"/>
  <c r="L470" i="1"/>
  <c r="L502" i="1"/>
  <c r="L534" i="1"/>
  <c r="L550" i="1"/>
  <c r="L566" i="1"/>
  <c r="L284" i="1"/>
  <c r="L300" i="1"/>
  <c r="L332" i="1"/>
  <c r="L364" i="1"/>
  <c r="L412" i="1"/>
  <c r="L444" i="1"/>
  <c r="L476" i="1"/>
  <c r="L492" i="1"/>
  <c r="L524" i="1"/>
  <c r="L50" i="1"/>
  <c r="L146" i="1"/>
  <c r="L194" i="1"/>
  <c r="L306" i="1"/>
  <c r="L434" i="1"/>
  <c r="L546" i="1"/>
  <c r="L578" i="1"/>
  <c r="L87" i="1"/>
  <c r="L119" i="1"/>
  <c r="L183" i="1"/>
  <c r="L247" i="1"/>
  <c r="L279" i="1"/>
  <c r="L295" i="1"/>
  <c r="L375" i="1"/>
  <c r="L391" i="1"/>
  <c r="L423" i="1"/>
  <c r="L471" i="1"/>
  <c r="L567" i="1"/>
  <c r="L583" i="1"/>
  <c r="L178" i="1"/>
  <c r="L242" i="1"/>
  <c r="L274" i="1"/>
  <c r="L290" i="1"/>
  <c r="L322" i="1"/>
  <c r="L450" i="1"/>
  <c r="L498" i="1"/>
  <c r="L530" i="1"/>
  <c r="L305" i="1"/>
  <c r="L561" i="1"/>
  <c r="L674" i="1"/>
  <c r="L321" i="1"/>
  <c r="L577" i="1"/>
  <c r="L353" i="1"/>
  <c r="L369" i="1"/>
  <c r="L401" i="1"/>
  <c r="L161" i="1"/>
  <c r="L417" i="1"/>
  <c r="L177" i="1"/>
  <c r="L449" i="1"/>
  <c r="L465" i="1"/>
  <c r="L481" i="1"/>
  <c r="L497" i="1"/>
  <c r="L513" i="1"/>
  <c r="I13" i="1"/>
  <c r="I221" i="1"/>
  <c r="I397" i="1"/>
  <c r="I338" i="1"/>
  <c r="I192" i="1"/>
  <c r="I283" i="1"/>
  <c r="I339" i="1"/>
  <c r="P339" i="1" s="1"/>
  <c r="I799" i="1"/>
  <c r="I831" i="1"/>
  <c r="I376" i="1"/>
  <c r="I608" i="1"/>
  <c r="I7" i="1"/>
  <c r="I159" i="1"/>
  <c r="I610" i="1"/>
  <c r="I517" i="1"/>
  <c r="I709" i="1"/>
  <c r="I220" i="1"/>
  <c r="P220" i="1" s="1"/>
  <c r="I403" i="1"/>
  <c r="I55" i="1"/>
  <c r="I278" i="1"/>
  <c r="I115" i="1"/>
  <c r="I116" i="1"/>
  <c r="I170" i="1"/>
  <c r="I390" i="1"/>
  <c r="I716" i="1"/>
  <c r="I739" i="1"/>
  <c r="I777" i="1"/>
  <c r="I600" i="1"/>
  <c r="I948" i="1"/>
  <c r="I162" i="1"/>
  <c r="I628" i="1"/>
  <c r="I676" i="1"/>
  <c r="I780" i="1"/>
  <c r="I856" i="1"/>
  <c r="I872" i="1"/>
  <c r="I216" i="1"/>
  <c r="I762" i="1"/>
  <c r="I921" i="1"/>
  <c r="I937" i="1"/>
  <c r="I123" i="1"/>
  <c r="I922" i="1"/>
  <c r="I875" i="1"/>
  <c r="I907" i="1"/>
  <c r="I955" i="1"/>
  <c r="I612" i="1"/>
  <c r="I705" i="1"/>
  <c r="I727" i="1"/>
  <c r="I825" i="1"/>
  <c r="I843" i="1"/>
  <c r="I924" i="1"/>
  <c r="I940" i="1"/>
  <c r="I588" i="1"/>
  <c r="I768" i="1"/>
  <c r="I807" i="1"/>
  <c r="I844" i="1"/>
  <c r="P844" i="1" s="1"/>
  <c r="I877" i="1"/>
  <c r="I893" i="1"/>
  <c r="I539" i="1"/>
  <c r="I827" i="1"/>
  <c r="I958" i="1"/>
  <c r="I234" i="1"/>
  <c r="I663" i="1"/>
  <c r="I711" i="1"/>
  <c r="I772" i="1"/>
  <c r="I944" i="1"/>
  <c r="I960" i="1"/>
  <c r="I665" i="1"/>
  <c r="I897" i="1"/>
  <c r="I816" i="1"/>
  <c r="I833" i="1"/>
  <c r="I882" i="1"/>
  <c r="I572" i="1"/>
  <c r="I714" i="1"/>
  <c r="I813" i="1"/>
  <c r="I189" i="1"/>
  <c r="I205" i="1"/>
  <c r="I269" i="1"/>
  <c r="I413" i="1"/>
  <c r="I445" i="1"/>
  <c r="I62" i="1"/>
  <c r="P62" i="1" s="1"/>
  <c r="I209" i="1"/>
  <c r="I385" i="1"/>
  <c r="I22" i="1"/>
  <c r="I282" i="1"/>
  <c r="I574" i="1"/>
  <c r="I622" i="1"/>
  <c r="I686" i="1"/>
  <c r="I750" i="1"/>
  <c r="I766" i="1"/>
  <c r="I798" i="1"/>
  <c r="I830" i="1"/>
  <c r="I846" i="1"/>
  <c r="I4" i="1"/>
  <c r="I155" i="1"/>
  <c r="P155" i="1" s="1"/>
  <c r="I320" i="1"/>
  <c r="I410" i="1"/>
  <c r="I444" i="1"/>
  <c r="I511" i="1"/>
  <c r="I639" i="1"/>
  <c r="I655" i="1"/>
  <c r="I719" i="1"/>
  <c r="I767" i="1"/>
  <c r="I815" i="1"/>
  <c r="I5" i="1"/>
  <c r="I156" i="1"/>
  <c r="I230" i="1"/>
  <c r="I340" i="1"/>
  <c r="I411" i="1"/>
  <c r="I496" i="1"/>
  <c r="I528" i="1"/>
  <c r="I576" i="1"/>
  <c r="P576" i="1" s="1"/>
  <c r="I592" i="1"/>
  <c r="I640" i="1"/>
  <c r="I688" i="1"/>
  <c r="I86" i="1"/>
  <c r="I324" i="1"/>
  <c r="I514" i="1"/>
  <c r="P514" i="1" s="1"/>
  <c r="I562" i="1"/>
  <c r="I642" i="1"/>
  <c r="I674" i="1"/>
  <c r="I706" i="1"/>
  <c r="I754" i="1"/>
  <c r="I770" i="1"/>
  <c r="I786" i="1"/>
  <c r="I818" i="1"/>
  <c r="I70" i="1"/>
  <c r="I163" i="1"/>
  <c r="I181" i="1"/>
  <c r="I327" i="1"/>
  <c r="I382" i="1"/>
  <c r="I501" i="1"/>
  <c r="P501" i="1" s="1"/>
  <c r="I645" i="1"/>
  <c r="I677" i="1"/>
  <c r="I202" i="1"/>
  <c r="I348" i="1"/>
  <c r="I367" i="1"/>
  <c r="I420" i="1"/>
  <c r="I520" i="1"/>
  <c r="P520" i="1" s="1"/>
  <c r="I421" i="1"/>
  <c r="I422" i="1"/>
  <c r="I76" i="1"/>
  <c r="P76" i="1" s="1"/>
  <c r="I79" i="1"/>
  <c r="I98" i="1"/>
  <c r="I134" i="1"/>
  <c r="I262" i="1"/>
  <c r="I407" i="1"/>
  <c r="I399" i="1"/>
  <c r="I551" i="1"/>
  <c r="I625" i="1"/>
  <c r="I648" i="1"/>
  <c r="I758" i="1"/>
  <c r="I817" i="1"/>
  <c r="P817" i="1" s="1"/>
  <c r="I853" i="1"/>
  <c r="I869" i="1"/>
  <c r="I885" i="1"/>
  <c r="I901" i="1"/>
  <c r="I917" i="1"/>
  <c r="I933" i="1"/>
  <c r="I949" i="1"/>
  <c r="I715" i="1"/>
  <c r="I835" i="1"/>
  <c r="I916" i="1"/>
  <c r="I472" i="1"/>
  <c r="I553" i="1"/>
  <c r="I579" i="1"/>
  <c r="I602" i="1"/>
  <c r="I627" i="1"/>
  <c r="I673" i="1"/>
  <c r="I740" i="1"/>
  <c r="P740" i="1" s="1"/>
  <c r="I759" i="1"/>
  <c r="I778" i="1"/>
  <c r="I797" i="1"/>
  <c r="I837" i="1"/>
  <c r="I854" i="1"/>
  <c r="I886" i="1"/>
  <c r="I902" i="1"/>
  <c r="I918" i="1"/>
  <c r="I934" i="1"/>
  <c r="I950" i="1"/>
  <c r="I647" i="1"/>
  <c r="I795" i="1"/>
  <c r="I868" i="1"/>
  <c r="I213" i="1"/>
  <c r="I359" i="1"/>
  <c r="I473" i="1"/>
  <c r="I650" i="1"/>
  <c r="I675" i="1"/>
  <c r="I697" i="1"/>
  <c r="I800" i="1"/>
  <c r="I838" i="1"/>
  <c r="I887" i="1"/>
  <c r="I903" i="1"/>
  <c r="I919" i="1"/>
  <c r="P919" i="1" s="1"/>
  <c r="I935" i="1"/>
  <c r="I951" i="1"/>
  <c r="I117" i="1"/>
  <c r="I474" i="1"/>
  <c r="I531" i="1"/>
  <c r="I604" i="1"/>
  <c r="I698" i="1"/>
  <c r="I723" i="1"/>
  <c r="I742" i="1"/>
  <c r="I801" i="1"/>
  <c r="I839" i="1"/>
  <c r="I888" i="1"/>
  <c r="I904" i="1"/>
  <c r="I920" i="1"/>
  <c r="I936" i="1"/>
  <c r="I952" i="1"/>
  <c r="I165" i="1"/>
  <c r="I311" i="1"/>
  <c r="I362" i="1"/>
  <c r="I532" i="1"/>
  <c r="I631" i="1"/>
  <c r="I652" i="1"/>
  <c r="I678" i="1"/>
  <c r="I724" i="1"/>
  <c r="I743" i="1"/>
  <c r="I781" i="1"/>
  <c r="I803" i="1"/>
  <c r="I822" i="1"/>
  <c r="I840" i="1"/>
  <c r="I857" i="1"/>
  <c r="I873" i="1"/>
  <c r="P873" i="1" s="1"/>
  <c r="I889" i="1"/>
  <c r="I905" i="1"/>
  <c r="I953" i="1"/>
  <c r="I679" i="1"/>
  <c r="I763" i="1"/>
  <c r="I804" i="1"/>
  <c r="I841" i="1"/>
  <c r="I874" i="1"/>
  <c r="I890" i="1"/>
  <c r="I906" i="1"/>
  <c r="I938" i="1"/>
  <c r="I954" i="1"/>
  <c r="P954" i="1" s="1"/>
  <c r="I323" i="1"/>
  <c r="I416" i="1"/>
  <c r="I633" i="1"/>
  <c r="P633" i="1" s="1"/>
  <c r="I657" i="1"/>
  <c r="I745" i="1"/>
  <c r="I805" i="1"/>
  <c r="I842" i="1"/>
  <c r="I859" i="1"/>
  <c r="I891" i="1"/>
  <c r="I923" i="1"/>
  <c r="I939" i="1"/>
  <c r="I325" i="1"/>
  <c r="I373" i="1"/>
  <c r="I587" i="1"/>
  <c r="I634" i="1"/>
  <c r="I659" i="1"/>
  <c r="I746" i="1"/>
  <c r="I787" i="1"/>
  <c r="I860" i="1"/>
  <c r="I876" i="1"/>
  <c r="I892" i="1"/>
  <c r="I908" i="1"/>
  <c r="I956" i="1"/>
  <c r="I614" i="1"/>
  <c r="I635" i="1"/>
  <c r="I788" i="1"/>
  <c r="I826" i="1"/>
  <c r="P826" i="1" s="1"/>
  <c r="I861" i="1"/>
  <c r="I909" i="1"/>
  <c r="I925" i="1"/>
  <c r="I941" i="1"/>
  <c r="I957" i="1"/>
  <c r="I425" i="1"/>
  <c r="P425" i="1" s="1"/>
  <c r="I456" i="1"/>
  <c r="I615" i="1"/>
  <c r="P615" i="1" s="1"/>
  <c r="I708" i="1"/>
  <c r="I769" i="1"/>
  <c r="I808" i="1"/>
  <c r="I862" i="1"/>
  <c r="I878" i="1"/>
  <c r="I894" i="1"/>
  <c r="I910" i="1"/>
  <c r="I926" i="1"/>
  <c r="I942" i="1"/>
  <c r="I684" i="1"/>
  <c r="I730" i="1"/>
  <c r="I771" i="1"/>
  <c r="I790" i="1"/>
  <c r="I809" i="1"/>
  <c r="I828" i="1"/>
  <c r="P828" i="1" s="1"/>
  <c r="I847" i="1"/>
  <c r="I863" i="1"/>
  <c r="I879" i="1"/>
  <c r="I911" i="1"/>
  <c r="I927" i="1"/>
  <c r="I943" i="1"/>
  <c r="I959" i="1"/>
  <c r="I621" i="1"/>
  <c r="P621" i="1" s="1"/>
  <c r="I737" i="1"/>
  <c r="I964" i="1"/>
  <c r="I40" i="1"/>
  <c r="I142" i="1"/>
  <c r="I288" i="1"/>
  <c r="I518" i="1"/>
  <c r="I541" i="1"/>
  <c r="I595" i="1"/>
  <c r="I752" i="1"/>
  <c r="I810" i="1"/>
  <c r="I829" i="1"/>
  <c r="I848" i="1"/>
  <c r="I864" i="1"/>
  <c r="I880" i="1"/>
  <c r="I896" i="1"/>
  <c r="I912" i="1"/>
  <c r="I928" i="1"/>
  <c r="I438" i="1"/>
  <c r="I884" i="1"/>
  <c r="I44" i="1"/>
  <c r="I433" i="1"/>
  <c r="I596" i="1"/>
  <c r="I618" i="1"/>
  <c r="P618" i="1" s="1"/>
  <c r="I643" i="1"/>
  <c r="I753" i="1"/>
  <c r="I792" i="1"/>
  <c r="I811" i="1"/>
  <c r="I832" i="1"/>
  <c r="I849" i="1"/>
  <c r="I865" i="1"/>
  <c r="I881" i="1"/>
  <c r="I913" i="1"/>
  <c r="I929" i="1"/>
  <c r="I945" i="1"/>
  <c r="I961" i="1"/>
  <c r="I668" i="1"/>
  <c r="I598" i="1"/>
  <c r="I691" i="1"/>
  <c r="I713" i="1"/>
  <c r="I755" i="1"/>
  <c r="I774" i="1"/>
  <c r="I812" i="1"/>
  <c r="I850" i="1"/>
  <c r="I866" i="1"/>
  <c r="I898" i="1"/>
  <c r="I914" i="1"/>
  <c r="I930" i="1"/>
  <c r="I946" i="1"/>
  <c r="I962" i="1"/>
  <c r="I900" i="1"/>
  <c r="I497" i="1"/>
  <c r="I646" i="1"/>
  <c r="I692" i="1"/>
  <c r="I756" i="1"/>
  <c r="I794" i="1"/>
  <c r="I834" i="1"/>
  <c r="I851" i="1"/>
  <c r="I867" i="1"/>
  <c r="I883" i="1"/>
  <c r="I899" i="1"/>
  <c r="I915" i="1"/>
  <c r="I931" i="1"/>
  <c r="I947" i="1"/>
  <c r="I963" i="1"/>
  <c r="I776" i="1"/>
  <c r="I932" i="1"/>
  <c r="P818" i="1" l="1"/>
  <c r="P691" i="1"/>
  <c r="P810" i="1"/>
  <c r="P532" i="1"/>
  <c r="P210" i="1"/>
  <c r="P288" i="1"/>
  <c r="P801" i="1"/>
  <c r="P213" i="1"/>
  <c r="P907" i="1"/>
  <c r="P628" i="1"/>
  <c r="P838" i="1"/>
  <c r="P325" i="1"/>
  <c r="P382" i="1"/>
  <c r="P472" i="1"/>
  <c r="E472" i="5" s="1"/>
  <c r="P98" i="1"/>
  <c r="P445" i="1"/>
  <c r="O792" i="1"/>
  <c r="P792" i="1" s="1"/>
  <c r="O963" i="1"/>
  <c r="P963" i="1" s="1"/>
  <c r="E963" i="5" s="1"/>
  <c r="P915" i="1"/>
  <c r="P162" i="1"/>
  <c r="P635" i="1"/>
  <c r="P724" i="1"/>
  <c r="P619" i="1"/>
  <c r="P879" i="1"/>
  <c r="P517" i="1"/>
  <c r="O642" i="1"/>
  <c r="P642" i="1" s="1"/>
  <c r="E643" i="5" s="1"/>
  <c r="P795" i="1"/>
  <c r="P395" i="1"/>
  <c r="P553" i="1"/>
  <c r="P278" i="1"/>
  <c r="O946" i="1"/>
  <c r="O674" i="1"/>
  <c r="P674" i="1" s="1"/>
  <c r="P310" i="1"/>
  <c r="P79" i="1"/>
  <c r="P839" i="1"/>
  <c r="P598" i="1"/>
  <c r="P887" i="1"/>
  <c r="P771" i="1"/>
  <c r="P421" i="1"/>
  <c r="P340" i="1"/>
  <c r="P830" i="1"/>
  <c r="P668" i="1"/>
  <c r="P142" i="1"/>
  <c r="P813" i="1"/>
  <c r="P503" i="1"/>
  <c r="E503" i="5" s="1"/>
  <c r="P884" i="1"/>
  <c r="E887" i="5" s="1"/>
  <c r="O609" i="1"/>
  <c r="P684" i="1"/>
  <c r="P706" i="1"/>
  <c r="P123" i="1"/>
  <c r="P416" i="1"/>
  <c r="P737" i="1"/>
  <c r="P686" i="1"/>
  <c r="P693" i="1"/>
  <c r="P763" i="1"/>
  <c r="P579" i="1"/>
  <c r="P937" i="1"/>
  <c r="P930" i="1"/>
  <c r="P324" i="1"/>
  <c r="P588" i="1"/>
  <c r="P338" i="1"/>
  <c r="P22" i="1"/>
  <c r="P625" i="1"/>
  <c r="P115" i="1"/>
  <c r="P311" i="1"/>
  <c r="P640" i="1"/>
  <c r="P663" i="1"/>
  <c r="P794" i="1"/>
  <c r="P713" i="1"/>
  <c r="P541" i="1"/>
  <c r="P746" i="1"/>
  <c r="E746" i="5" s="1"/>
  <c r="P323" i="1"/>
  <c r="P612" i="1"/>
  <c r="P159" i="1"/>
  <c r="P70" i="1"/>
  <c r="P433" i="1"/>
  <c r="P675" i="1"/>
  <c r="P608" i="1"/>
  <c r="P473" i="1"/>
  <c r="P604" i="1"/>
  <c r="P868" i="1"/>
  <c r="P622" i="1"/>
  <c r="P2" i="1"/>
  <c r="E2" i="5" s="1"/>
  <c r="P677" i="1"/>
  <c r="P647" i="1"/>
  <c r="P216" i="1"/>
  <c r="O701" i="1"/>
  <c r="P701" i="1" s="1"/>
  <c r="P551" i="1"/>
  <c r="P655" i="1"/>
  <c r="P849" i="1"/>
  <c r="P899" i="1"/>
  <c r="P848" i="1"/>
  <c r="P808" i="1"/>
  <c r="P165" i="1"/>
  <c r="E165" i="5" s="1"/>
  <c r="P407" i="1"/>
  <c r="O744" i="1"/>
  <c r="P744" i="1" s="1"/>
  <c r="P192" i="1"/>
  <c r="P864" i="1"/>
  <c r="P262" i="1"/>
  <c r="P13" i="1"/>
  <c r="P927" i="1"/>
  <c r="P399" i="1"/>
  <c r="P811" i="1"/>
  <c r="P181" i="1"/>
  <c r="P410" i="1"/>
  <c r="O945" i="1"/>
  <c r="P945" i="1" s="1"/>
  <c r="E948" i="5" s="1"/>
  <c r="O921" i="1"/>
  <c r="P921" i="1" s="1"/>
  <c r="E921" i="5" s="1"/>
  <c r="P711" i="1"/>
  <c r="P888" i="1"/>
  <c r="P790" i="1"/>
  <c r="P659" i="1"/>
  <c r="P697" i="1"/>
  <c r="P422" i="1"/>
  <c r="P786" i="1"/>
  <c r="P205" i="1"/>
  <c r="E205" i="5" s="1"/>
  <c r="P600" i="1"/>
  <c r="P125" i="1"/>
  <c r="P827" i="1"/>
  <c r="P634" i="1"/>
  <c r="P646" i="1"/>
  <c r="P44" i="1"/>
  <c r="P739" i="1"/>
  <c r="E739" i="5" s="1"/>
  <c r="P40" i="1"/>
  <c r="P723" i="1"/>
  <c r="P156" i="1"/>
  <c r="P922" i="1"/>
  <c r="E916" i="5" s="1"/>
  <c r="P243" i="1"/>
  <c r="P140" i="1"/>
  <c r="P912" i="1"/>
  <c r="P531" i="1"/>
  <c r="E531" i="5" s="1"/>
  <c r="P861" i="1"/>
  <c r="P420" i="1"/>
  <c r="P766" i="1"/>
  <c r="P714" i="1"/>
  <c r="P716" i="1"/>
  <c r="E716" i="5" s="1"/>
  <c r="P454" i="1"/>
  <c r="P158" i="1"/>
  <c r="P58" i="1"/>
  <c r="P776" i="1"/>
  <c r="P5" i="1"/>
  <c r="P237" i="1"/>
  <c r="P788" i="1"/>
  <c r="P602" i="1"/>
  <c r="P719" i="1"/>
  <c r="P574" i="1"/>
  <c r="P903" i="1"/>
  <c r="E903" i="5" s="1"/>
  <c r="P320" i="1"/>
  <c r="P727" i="1"/>
  <c r="P819" i="1"/>
  <c r="P593" i="1"/>
  <c r="P124" i="1"/>
  <c r="P217" i="1"/>
  <c r="P456" i="1"/>
  <c r="P756" i="1"/>
  <c r="E756" i="5" s="1"/>
  <c r="P234" i="1"/>
  <c r="P411" i="1"/>
  <c r="P587" i="1"/>
  <c r="P777" i="1"/>
  <c r="P64" i="1"/>
  <c r="P509" i="1"/>
  <c r="P280" i="1"/>
  <c r="P16" i="1"/>
  <c r="P235" i="1"/>
  <c r="P730" i="1"/>
  <c r="P507" i="1"/>
  <c r="P355" i="1"/>
  <c r="P376" i="1"/>
  <c r="P438" i="1"/>
  <c r="P515" i="1"/>
  <c r="P662" i="1"/>
  <c r="P616" i="1"/>
  <c r="P367" i="1"/>
  <c r="P750" i="1"/>
  <c r="P189" i="1"/>
  <c r="E189" i="5" s="1"/>
  <c r="P652" i="1"/>
  <c r="P149" i="1"/>
  <c r="O707" i="1"/>
  <c r="P556" i="1"/>
  <c r="E556" i="5" s="1"/>
  <c r="P557" i="1"/>
  <c r="P562" i="1"/>
  <c r="P639" i="1"/>
  <c r="P397" i="1"/>
  <c r="E397" i="5" s="1"/>
  <c r="P511" i="1"/>
  <c r="E511" i="5" s="1"/>
  <c r="P385" i="1"/>
  <c r="O874" i="1"/>
  <c r="P874" i="1" s="1"/>
  <c r="P528" i="1"/>
  <c r="P610" i="1"/>
  <c r="P450" i="1"/>
  <c r="P84" i="1"/>
  <c r="P281" i="1"/>
  <c r="P596" i="1"/>
  <c r="P518" i="1"/>
  <c r="P822" i="1"/>
  <c r="P4" i="1"/>
  <c r="P946" i="1"/>
  <c r="P678" i="1"/>
  <c r="P698" i="1"/>
  <c r="P359" i="1"/>
  <c r="E359" i="5" s="1"/>
  <c r="P390" i="1"/>
  <c r="P464" i="1"/>
  <c r="P548" i="1"/>
  <c r="P295" i="1"/>
  <c r="P108" i="1"/>
  <c r="P285" i="1"/>
  <c r="P623" i="1"/>
  <c r="P153" i="1"/>
  <c r="P333" i="1"/>
  <c r="P614" i="1"/>
  <c r="P459" i="1"/>
  <c r="E459" i="5" s="1"/>
  <c r="P474" i="1"/>
  <c r="E474" i="5" s="1"/>
  <c r="P259" i="1"/>
  <c r="P3" i="1"/>
  <c r="P152" i="1"/>
  <c r="E152" i="5" s="1"/>
  <c r="P494" i="1"/>
  <c r="P260" i="1"/>
  <c r="P522" i="1"/>
  <c r="E522" i="5" s="1"/>
  <c r="P526" i="1"/>
  <c r="P609" i="1"/>
  <c r="E609" i="5" s="1"/>
  <c r="P664" i="1"/>
  <c r="P396" i="1"/>
  <c r="P85" i="1"/>
  <c r="P505" i="1"/>
  <c r="P349" i="1"/>
  <c r="P354" i="1"/>
  <c r="P388" i="1"/>
  <c r="P61" i="1"/>
  <c r="P81" i="1"/>
  <c r="P482" i="1"/>
  <c r="P90" i="1"/>
  <c r="P644" i="1"/>
  <c r="P591" i="1"/>
  <c r="P566" i="1"/>
  <c r="P718" i="1"/>
  <c r="P428" i="1"/>
  <c r="P871" i="1"/>
  <c r="P190" i="1"/>
  <c r="P679" i="1"/>
  <c r="P897" i="1"/>
  <c r="P168" i="1"/>
  <c r="P6" i="1"/>
  <c r="P191" i="1"/>
  <c r="E191" i="5" s="1"/>
  <c r="P224" i="1"/>
  <c r="P374" i="1"/>
  <c r="P806" i="1"/>
  <c r="P442" i="1"/>
  <c r="P66" i="1"/>
  <c r="P21" i="1"/>
  <c r="P570" i="1"/>
  <c r="P371" i="1"/>
  <c r="P829" i="1"/>
  <c r="P86" i="1"/>
  <c r="P327" i="1"/>
  <c r="P444" i="1"/>
  <c r="P676" i="1"/>
  <c r="P163" i="1"/>
  <c r="P321" i="1"/>
  <c r="P383" i="1"/>
  <c r="P481" i="1"/>
  <c r="P469" i="1"/>
  <c r="P434" i="1"/>
  <c r="E434" i="5" s="1"/>
  <c r="P516" i="1"/>
  <c r="P253" i="1"/>
  <c r="E253" i="5" s="1"/>
  <c r="P74" i="1"/>
  <c r="P584" i="1"/>
  <c r="P426" i="1"/>
  <c r="P378" i="1"/>
  <c r="P523" i="1"/>
  <c r="P565" i="1"/>
  <c r="P637" i="1"/>
  <c r="P284" i="1"/>
  <c r="P725" i="1"/>
  <c r="P228" i="1"/>
  <c r="P87" i="1"/>
  <c r="P465" i="1"/>
  <c r="P197" i="1"/>
  <c r="P19" i="1"/>
  <c r="P820" i="1"/>
  <c r="P121" i="1"/>
  <c r="P527" i="1"/>
  <c r="P626" i="1"/>
  <c r="P617" i="1"/>
  <c r="P802" i="1"/>
  <c r="P672" i="1"/>
  <c r="P764" i="1"/>
  <c r="P377" i="1"/>
  <c r="P240" i="1"/>
  <c r="P271" i="1"/>
  <c r="E271" i="5" s="1"/>
  <c r="P490" i="1"/>
  <c r="P97" i="1"/>
  <c r="P800" i="1"/>
  <c r="P496" i="1"/>
  <c r="E496" i="5" s="1"/>
  <c r="P480" i="1"/>
  <c r="P521" i="1"/>
  <c r="P296" i="1"/>
  <c r="P784" i="1"/>
  <c r="P533" i="1"/>
  <c r="P317" i="1"/>
  <c r="P195" i="1"/>
  <c r="P94" i="1"/>
  <c r="P32" i="1"/>
  <c r="P294" i="1"/>
  <c r="P381" i="1"/>
  <c r="P7" i="1"/>
  <c r="P476" i="1"/>
  <c r="P535" i="1"/>
  <c r="P353" i="1"/>
  <c r="P175" i="1"/>
  <c r="P681" i="1"/>
  <c r="P373" i="1"/>
  <c r="P759" i="1"/>
  <c r="P230" i="1"/>
  <c r="P54" i="1"/>
  <c r="P101" i="1"/>
  <c r="P484" i="1"/>
  <c r="P226" i="1"/>
  <c r="P660" i="1"/>
  <c r="P252" i="1"/>
  <c r="P529" i="1"/>
  <c r="P362" i="1"/>
  <c r="P69" i="1"/>
  <c r="E69" i="5" s="1"/>
  <c r="P313" i="1"/>
  <c r="P137" i="1"/>
  <c r="E137" i="5" s="1"/>
  <c r="P211" i="1"/>
  <c r="P100" i="1"/>
  <c r="E100" i="5" s="1"/>
  <c r="P107" i="1"/>
  <c r="P265" i="1"/>
  <c r="P193" i="1"/>
  <c r="P470" i="1"/>
  <c r="P241" i="1"/>
  <c r="P105" i="1"/>
  <c r="P254" i="1"/>
  <c r="P245" i="1"/>
  <c r="P409" i="1"/>
  <c r="P93" i="1"/>
  <c r="E93" i="5" s="1"/>
  <c r="P641" i="1"/>
  <c r="P658" i="1"/>
  <c r="P238" i="1"/>
  <c r="P620" i="1"/>
  <c r="P736" i="1"/>
  <c r="P43" i="1"/>
  <c r="P630" i="1"/>
  <c r="P423" i="1"/>
  <c r="E423" i="5" s="1"/>
  <c r="P330" i="1"/>
  <c r="P73" i="1"/>
  <c r="P721" i="1"/>
  <c r="P769" i="1"/>
  <c r="E769" i="5" s="1"/>
  <c r="P55" i="1"/>
  <c r="P96" i="1"/>
  <c r="P277" i="1"/>
  <c r="P251" i="1"/>
  <c r="P204" i="1"/>
  <c r="E204" i="5" s="1"/>
  <c r="P279" i="1"/>
  <c r="P508" i="1"/>
  <c r="P244" i="1"/>
  <c r="P31" i="1"/>
  <c r="P194" i="1"/>
  <c r="P682" i="1"/>
  <c r="P542" i="1"/>
  <c r="P408" i="1"/>
  <c r="P46" i="1"/>
  <c r="P549" i="1"/>
  <c r="P748" i="1"/>
  <c r="P266" i="1"/>
  <c r="P700" i="1"/>
  <c r="P172" i="1"/>
  <c r="P440" i="1"/>
  <c r="E440" i="5" s="1"/>
  <c r="P502" i="1"/>
  <c r="P246" i="1"/>
  <c r="E246" i="5" s="1"/>
  <c r="P275" i="1"/>
  <c r="P629" i="1"/>
  <c r="P671" i="1"/>
  <c r="P462" i="1"/>
  <c r="E462" i="5" s="1"/>
  <c r="P722" i="1"/>
  <c r="P222" i="1"/>
  <c r="P741" i="1"/>
  <c r="P613" i="1"/>
  <c r="P749" i="1"/>
  <c r="P20" i="1"/>
  <c r="P292" i="1"/>
  <c r="P332" i="1"/>
  <c r="P307" i="1"/>
  <c r="P590" i="1"/>
  <c r="P179" i="1"/>
  <c r="P708" i="1"/>
  <c r="P892" i="1"/>
  <c r="P688" i="1"/>
  <c r="P856" i="1"/>
  <c r="P403" i="1"/>
  <c r="P221" i="1"/>
  <c r="P39" i="1"/>
  <c r="P68" i="1"/>
  <c r="P141" i="1"/>
  <c r="P870" i="1"/>
  <c r="P151" i="1"/>
  <c r="E151" i="5" s="1"/>
  <c r="P138" i="1"/>
  <c r="P563" i="1"/>
  <c r="P201" i="1"/>
  <c r="P796" i="1"/>
  <c r="P342" i="1"/>
  <c r="P567" i="1"/>
  <c r="P229" i="1"/>
  <c r="P699" i="1"/>
  <c r="E699" i="5" s="1"/>
  <c r="P488" i="1"/>
  <c r="P184" i="1"/>
  <c r="E184" i="5" s="1"/>
  <c r="P666" i="1"/>
  <c r="P720" i="1"/>
  <c r="P606" i="1"/>
  <c r="P580" i="1"/>
  <c r="P45" i="1"/>
  <c r="P582" i="1"/>
  <c r="P375" i="1"/>
  <c r="P135" i="1"/>
  <c r="P312" i="1"/>
  <c r="P594" i="1"/>
  <c r="P601" i="1"/>
  <c r="P268" i="1"/>
  <c r="P791" i="1"/>
  <c r="P632" i="1"/>
  <c r="P500" i="1"/>
  <c r="P571" i="1"/>
  <c r="P712" i="1"/>
  <c r="P452" i="1"/>
  <c r="P178" i="1"/>
  <c r="P12" i="1"/>
  <c r="P117" i="1"/>
  <c r="P250" i="1"/>
  <c r="P774" i="1"/>
  <c r="P753" i="1"/>
  <c r="E753" i="5" s="1"/>
  <c r="P752" i="1"/>
  <c r="E752" i="5" s="1"/>
  <c r="P657" i="1"/>
  <c r="P889" i="1"/>
  <c r="E883" i="5" s="1"/>
  <c r="P952" i="1"/>
  <c r="E954" i="5" s="1"/>
  <c r="P918" i="1"/>
  <c r="P209" i="1"/>
  <c r="P492" i="1"/>
  <c r="P274" i="1"/>
  <c r="P78" i="1"/>
  <c r="P11" i="1"/>
  <c r="P188" i="1"/>
  <c r="P560" i="1"/>
  <c r="E560" i="5" s="1"/>
  <c r="P564" i="1"/>
  <c r="P208" i="1"/>
  <c r="E208" i="5" s="1"/>
  <c r="P364" i="1"/>
  <c r="P485" i="1"/>
  <c r="P607" i="1"/>
  <c r="P112" i="1"/>
  <c r="P36" i="1"/>
  <c r="P400" i="1"/>
  <c r="P414" i="1"/>
  <c r="P128" i="1"/>
  <c r="P302" i="1"/>
  <c r="P555" i="1"/>
  <c r="P365" i="1"/>
  <c r="P171" i="1"/>
  <c r="P322" i="1"/>
  <c r="E322" i="5" s="1"/>
  <c r="P88" i="1"/>
  <c r="P185" i="1"/>
  <c r="P471" i="1"/>
  <c r="P203" i="1"/>
  <c r="P386" i="1"/>
  <c r="P384" i="1"/>
  <c r="P477" i="1"/>
  <c r="P415" i="1"/>
  <c r="P67" i="1"/>
  <c r="P638" i="1"/>
  <c r="P667" i="1"/>
  <c r="P651" i="1"/>
  <c r="E651" i="5" s="1"/>
  <c r="P207" i="1"/>
  <c r="P249" i="1"/>
  <c r="P129" i="1"/>
  <c r="P823" i="1"/>
  <c r="E823" i="5" s="1"/>
  <c r="P645" i="1"/>
  <c r="P282" i="1"/>
  <c r="P834" i="1"/>
  <c r="E834" i="5" s="1"/>
  <c r="P755" i="1"/>
  <c r="P595" i="1"/>
  <c r="P715" i="1"/>
  <c r="P134" i="1"/>
  <c r="E134" i="5" s="1"/>
  <c r="P592" i="1"/>
  <c r="E592" i="5" s="1"/>
  <c r="P825" i="1"/>
  <c r="P709" i="1"/>
  <c r="P30" i="1"/>
  <c r="P695" i="1"/>
  <c r="P449" i="1"/>
  <c r="P53" i="1"/>
  <c r="P287" i="1"/>
  <c r="P589" i="1"/>
  <c r="P308" i="1"/>
  <c r="P329" i="1"/>
  <c r="P148" i="1"/>
  <c r="P599" i="1"/>
  <c r="P212" i="1"/>
  <c r="P28" i="1"/>
  <c r="P18" i="1"/>
  <c r="P25" i="1"/>
  <c r="P126" i="1"/>
  <c r="P703" i="1"/>
  <c r="P71" i="1"/>
  <c r="P225" i="1"/>
  <c r="P231" i="1"/>
  <c r="E231" i="5" s="1"/>
  <c r="P104" i="1"/>
  <c r="P91" i="1"/>
  <c r="P114" i="1"/>
  <c r="P305" i="1"/>
  <c r="E305" i="5" s="1"/>
  <c r="P372" i="1"/>
  <c r="P424" i="1"/>
  <c r="P543" i="1"/>
  <c r="P513" i="1"/>
  <c r="P519" i="1"/>
  <c r="E519" i="5" s="1"/>
  <c r="P272" i="1"/>
  <c r="P669" i="1"/>
  <c r="P331" i="1"/>
  <c r="P413" i="1"/>
  <c r="P392" i="1"/>
  <c r="P200" i="1"/>
  <c r="P435" i="1"/>
  <c r="P499" i="1"/>
  <c r="P111" i="1"/>
  <c r="P583" i="1"/>
  <c r="P387" i="1"/>
  <c r="P51" i="1"/>
  <c r="P89" i="1"/>
  <c r="P315" i="1"/>
  <c r="P239" i="1"/>
  <c r="P48" i="1"/>
  <c r="P26" i="1"/>
  <c r="P180" i="1"/>
  <c r="P357" i="1"/>
  <c r="P34" i="1"/>
  <c r="P50" i="1"/>
  <c r="P77" i="1"/>
  <c r="P441" i="1"/>
  <c r="P227" i="1"/>
  <c r="P561" i="1"/>
  <c r="P537" i="1"/>
  <c r="P578" i="1"/>
  <c r="P552" i="1"/>
  <c r="P198" i="1"/>
  <c r="P836" i="1"/>
  <c r="P540" i="1"/>
  <c r="E540" i="5" s="1"/>
  <c r="P15" i="1"/>
  <c r="P269" i="1"/>
  <c r="P42" i="1"/>
  <c r="P219" i="1"/>
  <c r="P154" i="1"/>
  <c r="P453" i="1"/>
  <c r="P157" i="1"/>
  <c r="P164" i="1"/>
  <c r="P350" i="1"/>
  <c r="P60" i="1"/>
  <c r="P585" i="1"/>
  <c r="P316" i="1"/>
  <c r="P431" i="1"/>
  <c r="P146" i="1"/>
  <c r="E146" i="5" s="1"/>
  <c r="P17" i="1"/>
  <c r="P461" i="1"/>
  <c r="P577" i="1"/>
  <c r="P257" i="1"/>
  <c r="P398" i="1"/>
  <c r="P536" i="1"/>
  <c r="P106" i="1"/>
  <c r="P687" i="1"/>
  <c r="P443" i="1"/>
  <c r="P478" i="1"/>
  <c r="P654" i="1"/>
  <c r="P649" i="1"/>
  <c r="P534" i="1"/>
  <c r="P328" i="1"/>
  <c r="P479" i="1"/>
  <c r="P418" i="1"/>
  <c r="P214" i="1"/>
  <c r="P486" i="1"/>
  <c r="P33" i="1"/>
  <c r="P242" i="1"/>
  <c r="P467" i="1"/>
  <c r="P174" i="1"/>
  <c r="P261" i="1"/>
  <c r="P166" i="1"/>
  <c r="E166" i="5" s="1"/>
  <c r="P460" i="1"/>
  <c r="P161" i="1"/>
  <c r="P347" i="1"/>
  <c r="P127" i="1"/>
  <c r="P37" i="1"/>
  <c r="P299" i="1"/>
  <c r="P144" i="1"/>
  <c r="P303" i="1"/>
  <c r="P110" i="1"/>
  <c r="P167" i="1"/>
  <c r="P83" i="1"/>
  <c r="P273" i="1"/>
  <c r="P760" i="1"/>
  <c r="P369" i="1"/>
  <c r="P493" i="1"/>
  <c r="P475" i="1"/>
  <c r="P318" i="1"/>
  <c r="P690" i="1"/>
  <c r="P394" i="1"/>
  <c r="P446" i="1"/>
  <c r="P550" i="1"/>
  <c r="P119" i="1"/>
  <c r="P289" i="1"/>
  <c r="P379" i="1"/>
  <c r="P345" i="1"/>
  <c r="P487" i="1"/>
  <c r="P356" i="1"/>
  <c r="P118" i="1"/>
  <c r="P351" i="1"/>
  <c r="P483" i="1"/>
  <c r="P581" i="1"/>
  <c r="P47" i="1"/>
  <c r="P145" i="1"/>
  <c r="P95" i="1"/>
  <c r="P504" i="1"/>
  <c r="P264" i="1"/>
  <c r="P761" i="1"/>
  <c r="P575" i="1"/>
  <c r="P624" i="1"/>
  <c r="P506" i="1"/>
  <c r="P455" i="1"/>
  <c r="P319" i="1"/>
  <c r="P417" i="1"/>
  <c r="E417" i="5" s="1"/>
  <c r="P597" i="1"/>
  <c r="P92" i="1"/>
  <c r="P300" i="1"/>
  <c r="P63" i="1"/>
  <c r="P754" i="1"/>
  <c r="E754" i="5" s="1"/>
  <c r="P539" i="1"/>
  <c r="P463" i="1"/>
  <c r="P380" i="1"/>
  <c r="P103" i="1"/>
  <c r="P430" i="1"/>
  <c r="P10" i="1"/>
  <c r="P306" i="1"/>
  <c r="P404" i="1"/>
  <c r="P59" i="1"/>
  <c r="P334" i="1"/>
  <c r="P341" i="1"/>
  <c r="P258" i="1"/>
  <c r="P99" i="1"/>
  <c r="P448" i="1"/>
  <c r="P405" i="1"/>
  <c r="P670" i="1"/>
  <c r="P270" i="1"/>
  <c r="P498" i="1"/>
  <c r="P109" i="1"/>
  <c r="P419" i="1"/>
  <c r="P432" i="1"/>
  <c r="P120" i="1"/>
  <c r="P223" i="1"/>
  <c r="P38" i="1"/>
  <c r="P510" i="1"/>
  <c r="P343" i="1"/>
  <c r="P80" i="1"/>
  <c r="P778" i="1"/>
  <c r="E780" i="5" s="1"/>
  <c r="P650" i="1"/>
  <c r="E650" i="5" s="1"/>
  <c r="P831" i="1"/>
  <c r="E831" i="5" s="1"/>
  <c r="P196" i="1"/>
  <c r="P336" i="1"/>
  <c r="P491" i="1"/>
  <c r="P102" i="1"/>
  <c r="P468" i="1"/>
  <c r="P255" i="1"/>
  <c r="P314" i="1"/>
  <c r="P247" i="1"/>
  <c r="P447" i="1"/>
  <c r="P335" i="1"/>
  <c r="E335" i="5" s="1"/>
  <c r="P131" i="1"/>
  <c r="P199" i="1"/>
  <c r="P389" i="1"/>
  <c r="P726" i="1"/>
  <c r="P393" i="1"/>
  <c r="P52" i="1"/>
  <c r="P603" i="1"/>
  <c r="P495" i="1"/>
  <c r="P236" i="1"/>
  <c r="P757" i="1"/>
  <c r="P291" i="1"/>
  <c r="P717" i="1"/>
  <c r="P9" i="1"/>
  <c r="P544" i="1"/>
  <c r="P132" i="1"/>
  <c r="P286" i="1"/>
  <c r="P546" i="1"/>
  <c r="P344" i="1"/>
  <c r="P512" i="1"/>
  <c r="P457" i="1"/>
  <c r="P267" i="1"/>
  <c r="P130" i="1"/>
  <c r="P569" i="1"/>
  <c r="P402" i="1"/>
  <c r="P297" i="1"/>
  <c r="P160" i="1"/>
  <c r="P439" i="1"/>
  <c r="P56" i="1"/>
  <c r="P782" i="1"/>
  <c r="P276" i="1"/>
  <c r="P524" i="1"/>
  <c r="P233" i="1"/>
  <c r="P783" i="1"/>
  <c r="P27" i="1"/>
  <c r="P731" i="1"/>
  <c r="P530" i="1"/>
  <c r="P573" i="1"/>
  <c r="P707" i="1"/>
  <c r="P150" i="1"/>
  <c r="P176" i="1"/>
  <c r="P366" i="1"/>
  <c r="P57" i="1"/>
  <c r="P8" i="1"/>
  <c r="P24" i="1"/>
  <c r="P497" i="1"/>
  <c r="E497" i="5" s="1"/>
  <c r="P572" i="1"/>
  <c r="P947" i="1"/>
  <c r="E944" i="5" s="1"/>
  <c r="P627" i="1"/>
  <c r="P758" i="1"/>
  <c r="E758" i="5" s="1"/>
  <c r="P348" i="1"/>
  <c r="E348" i="5" s="1"/>
  <c r="P170" i="1"/>
  <c r="P309" i="1"/>
  <c r="P391" i="1"/>
  <c r="P182" i="1"/>
  <c r="P186" i="1"/>
  <c r="P545" i="1"/>
  <c r="P65" i="1"/>
  <c r="P256" i="1"/>
  <c r="P636" i="1"/>
  <c r="P568" i="1"/>
  <c r="P732" i="1"/>
  <c r="P113" i="1"/>
  <c r="P361" i="1"/>
  <c r="P298" i="1"/>
  <c r="P733" i="1"/>
  <c r="P248" i="1"/>
  <c r="E248" i="5" s="1"/>
  <c r="P653" i="1"/>
  <c r="P177" i="1"/>
  <c r="P401" i="1"/>
  <c r="P370" i="1"/>
  <c r="P525" i="1"/>
  <c r="E525" i="5" s="1"/>
  <c r="P143" i="1"/>
  <c r="P358" i="1"/>
  <c r="P326" i="1"/>
  <c r="P824" i="1"/>
  <c r="P437" i="1"/>
  <c r="P586" i="1"/>
  <c r="P696" i="1"/>
  <c r="P683" i="1"/>
  <c r="P789" i="1"/>
  <c r="P183" i="1"/>
  <c r="P436" i="1"/>
  <c r="P49" i="1"/>
  <c r="E49" i="5" s="1"/>
  <c r="P804" i="1"/>
  <c r="E804" i="5" s="1"/>
  <c r="P631" i="1"/>
  <c r="P648" i="1"/>
  <c r="P202" i="1"/>
  <c r="P767" i="1"/>
  <c r="E767" i="5" s="1"/>
  <c r="P116" i="1"/>
  <c r="P283" i="1"/>
  <c r="E283" i="5" s="1"/>
  <c r="P35" i="1"/>
  <c r="P293" i="1"/>
  <c r="E293" i="5" s="1"/>
  <c r="P133" i="1"/>
  <c r="P363" i="1"/>
  <c r="P466" i="1"/>
  <c r="P41" i="1"/>
  <c r="E41" i="5" s="1"/>
  <c r="P263" i="1"/>
  <c r="P427" i="1"/>
  <c r="P368" i="1"/>
  <c r="E368" i="5" s="1"/>
  <c r="P547" i="1"/>
  <c r="P82" i="1"/>
  <c r="P605" i="1"/>
  <c r="E605" i="5" s="1"/>
  <c r="P301" i="1"/>
  <c r="P304" i="1"/>
  <c r="P451" i="1"/>
  <c r="E451" i="5" s="1"/>
  <c r="P704" i="1"/>
  <c r="P680" i="1"/>
  <c r="P136" i="1"/>
  <c r="P554" i="1"/>
  <c r="P29" i="1"/>
  <c r="P352" i="1"/>
  <c r="P23" i="1"/>
  <c r="P75" i="1"/>
  <c r="P147" i="1"/>
  <c r="P122" i="1"/>
  <c r="P139" i="1"/>
  <c r="P538" i="1"/>
  <c r="P412" i="1"/>
  <c r="P14" i="1"/>
  <c r="E14" i="5" s="1"/>
  <c r="P72" i="1"/>
  <c r="E72" i="5" s="1"/>
  <c r="P290" i="1"/>
  <c r="P689" i="1"/>
  <c r="P656" i="1"/>
  <c r="P215" i="1"/>
  <c r="E215" i="5" s="1"/>
  <c r="P169" i="1"/>
  <c r="P661" i="1"/>
  <c r="O924" i="1"/>
  <c r="P924" i="1" s="1"/>
  <c r="O886" i="1"/>
  <c r="P886" i="1" s="1"/>
  <c r="E886" i="5" s="1"/>
  <c r="O909" i="1"/>
  <c r="P909" i="1" s="1"/>
  <c r="O913" i="1"/>
  <c r="P913" i="1" s="1"/>
  <c r="O941" i="1"/>
  <c r="P941" i="1" s="1"/>
  <c r="O955" i="1"/>
  <c r="P955" i="1" s="1"/>
  <c r="E949" i="5" s="1"/>
  <c r="O859" i="1"/>
  <c r="P859" i="1" s="1"/>
  <c r="E373" i="5"/>
  <c r="O964" i="1"/>
  <c r="P964" i="1" s="1"/>
  <c r="O775" i="1"/>
  <c r="P775" i="1" s="1"/>
  <c r="O850" i="1"/>
  <c r="P850" i="1" s="1"/>
  <c r="O743" i="1"/>
  <c r="P743" i="1" s="1"/>
  <c r="O843" i="1"/>
  <c r="P843" i="1" s="1"/>
  <c r="O881" i="1"/>
  <c r="P881" i="1" s="1"/>
  <c r="O768" i="1"/>
  <c r="P768" i="1" s="1"/>
  <c r="E473" i="5"/>
  <c r="E325" i="5"/>
  <c r="O939" i="1"/>
  <c r="E173" i="5" s="1"/>
  <c r="O860" i="1"/>
  <c r="P860" i="1" s="1"/>
  <c r="E862" i="5" s="1"/>
  <c r="O559" i="1"/>
  <c r="P559" i="1" s="1"/>
  <c r="O770" i="1"/>
  <c r="P770" i="1" s="1"/>
  <c r="E770" i="5" s="1"/>
  <c r="O814" i="1"/>
  <c r="P814" i="1" s="1"/>
  <c r="O875" i="1"/>
  <c r="P875" i="1" s="1"/>
  <c r="O863" i="1"/>
  <c r="P863" i="1" s="1"/>
  <c r="E863" i="5" s="1"/>
  <c r="O853" i="1"/>
  <c r="P853" i="1" s="1"/>
  <c r="O896" i="1"/>
  <c r="P896" i="1" s="1"/>
  <c r="O840" i="1"/>
  <c r="P840" i="1" s="1"/>
  <c r="O781" i="1"/>
  <c r="P781" i="1" s="1"/>
  <c r="E779" i="5" s="1"/>
  <c r="O962" i="1"/>
  <c r="P962" i="1" s="1"/>
  <c r="O866" i="1"/>
  <c r="P866" i="1" s="1"/>
  <c r="E865" i="5" s="1"/>
  <c r="O950" i="1"/>
  <c r="P950" i="1" s="1"/>
  <c r="O611" i="1"/>
  <c r="P611" i="1" s="1"/>
  <c r="O876" i="1"/>
  <c r="P876" i="1" s="1"/>
  <c r="O862" i="1"/>
  <c r="P862" i="1" s="1"/>
  <c r="E860" i="5" s="1"/>
  <c r="O837" i="1"/>
  <c r="P837" i="1" s="1"/>
  <c r="O779" i="1"/>
  <c r="P779" i="1" s="1"/>
  <c r="O867" i="1"/>
  <c r="P867" i="1" s="1"/>
  <c r="O891" i="1"/>
  <c r="P891" i="1" s="1"/>
  <c r="O943" i="1"/>
  <c r="P943" i="1" s="1"/>
  <c r="O643" i="1"/>
  <c r="P643" i="1" s="1"/>
  <c r="E642" i="5" s="1"/>
  <c r="O812" i="1"/>
  <c r="P812" i="1" s="1"/>
  <c r="O821" i="1"/>
  <c r="P821" i="1" s="1"/>
  <c r="O747" i="1"/>
  <c r="P747" i="1" s="1"/>
  <c r="O773" i="1"/>
  <c r="P773" i="1" s="1"/>
  <c r="O960" i="1"/>
  <c r="P960" i="1" s="1"/>
  <c r="O928" i="1"/>
  <c r="P928" i="1" s="1"/>
  <c r="E928" i="5" s="1"/>
  <c r="O898" i="1"/>
  <c r="P898" i="1" s="1"/>
  <c r="E902" i="5" s="1"/>
  <c r="O923" i="1"/>
  <c r="P923" i="1" s="1"/>
  <c r="O673" i="1"/>
  <c r="P673" i="1" s="1"/>
  <c r="O904" i="1"/>
  <c r="P904" i="1" s="1"/>
  <c r="E907" i="5" s="1"/>
  <c r="O956" i="1"/>
  <c r="P956" i="1" s="1"/>
  <c r="O925" i="1"/>
  <c r="P925" i="1" s="1"/>
  <c r="E925" i="5" s="1"/>
  <c r="O905" i="1"/>
  <c r="P905" i="1" s="1"/>
  <c r="O705" i="1"/>
  <c r="P705" i="1" s="1"/>
  <c r="O805" i="1"/>
  <c r="P805" i="1" s="1"/>
  <c r="O917" i="1"/>
  <c r="P917" i="1" s="1"/>
  <c r="O855" i="1"/>
  <c r="P855" i="1" s="1"/>
  <c r="O558" i="1"/>
  <c r="P558" i="1" s="1"/>
  <c r="O845" i="1"/>
  <c r="P845" i="1" s="1"/>
  <c r="O807" i="1"/>
  <c r="P807" i="1" s="1"/>
  <c r="O832" i="1"/>
  <c r="P832" i="1" s="1"/>
  <c r="O936" i="1"/>
  <c r="P936" i="1" s="1"/>
  <c r="O816" i="1"/>
  <c r="P816" i="1" s="1"/>
  <c r="O489" i="1"/>
  <c r="P489" i="1" s="1"/>
  <c r="E488" i="5" s="1"/>
  <c r="O940" i="1"/>
  <c r="P940" i="1" s="1"/>
  <c r="O797" i="1"/>
  <c r="P797" i="1" s="1"/>
  <c r="O932" i="1"/>
  <c r="P932" i="1" s="1"/>
  <c r="O772" i="1"/>
  <c r="P772" i="1" s="1"/>
  <c r="O858" i="1"/>
  <c r="P858" i="1" s="1"/>
  <c r="O685" i="1"/>
  <c r="P685" i="1" s="1"/>
  <c r="O694" i="1"/>
  <c r="P694" i="1" s="1"/>
  <c r="E694" i="5" s="1"/>
  <c r="O710" i="1"/>
  <c r="P710" i="1" s="1"/>
  <c r="O852" i="1"/>
  <c r="P852" i="1" s="1"/>
  <c r="O942" i="1"/>
  <c r="P942" i="1" s="1"/>
  <c r="E951" i="5" s="1"/>
  <c r="O958" i="1"/>
  <c r="P958" i="1" s="1"/>
  <c r="O949" i="1"/>
  <c r="P949" i="1" s="1"/>
  <c r="O931" i="1"/>
  <c r="P931" i="1" s="1"/>
  <c r="O938" i="1"/>
  <c r="P938" i="1" s="1"/>
  <c r="O780" i="1"/>
  <c r="P780" i="1" s="1"/>
  <c r="O910" i="1"/>
  <c r="P910" i="1" s="1"/>
  <c r="O872" i="1"/>
  <c r="P872" i="1" s="1"/>
  <c r="O842" i="1"/>
  <c r="O857" i="1"/>
  <c r="P857" i="1" s="1"/>
  <c r="O793" i="1"/>
  <c r="P793" i="1" s="1"/>
  <c r="O880" i="1"/>
  <c r="P880" i="1" s="1"/>
  <c r="O894" i="1"/>
  <c r="P894" i="1" s="1"/>
  <c r="E894" i="5" s="1"/>
  <c r="O798" i="1"/>
  <c r="P798" i="1" s="1"/>
  <c r="O785" i="1"/>
  <c r="P785" i="1" s="1"/>
  <c r="O799" i="1"/>
  <c r="P799" i="1" s="1"/>
  <c r="O878" i="1"/>
  <c r="P878" i="1" s="1"/>
  <c r="O877" i="1"/>
  <c r="P877" i="1" s="1"/>
  <c r="O815" i="1"/>
  <c r="P815" i="1" s="1"/>
  <c r="O906" i="1"/>
  <c r="P906" i="1" s="1"/>
  <c r="O933" i="1"/>
  <c r="P933" i="1" s="1"/>
  <c r="O893" i="1"/>
  <c r="P893" i="1" s="1"/>
  <c r="E889" i="5" s="1"/>
  <c r="O835" i="1"/>
  <c r="P835" i="1" s="1"/>
  <c r="E832" i="5" s="1"/>
  <c r="O742" i="1"/>
  <c r="P742" i="1" s="1"/>
  <c r="O934" i="1"/>
  <c r="P934" i="1" s="1"/>
  <c r="O841" i="1"/>
  <c r="P841" i="1" s="1"/>
  <c r="O916" i="1"/>
  <c r="O935" i="1"/>
  <c r="P935" i="1" s="1"/>
  <c r="O751" i="1"/>
  <c r="P751" i="1" s="1"/>
  <c r="O846" i="1"/>
  <c r="P846" i="1" s="1"/>
  <c r="O957" i="1"/>
  <c r="P957" i="1" s="1"/>
  <c r="O745" i="1"/>
  <c r="P745" i="1" s="1"/>
  <c r="O734" i="1"/>
  <c r="P734" i="1" s="1"/>
  <c r="O762" i="1"/>
  <c r="O809" i="1"/>
  <c r="P809" i="1" s="1"/>
  <c r="O429" i="1"/>
  <c r="P429" i="1" s="1"/>
  <c r="O929" i="1"/>
  <c r="P929" i="1" s="1"/>
  <c r="O692" i="1"/>
  <c r="P692" i="1" s="1"/>
  <c r="O953" i="1"/>
  <c r="P953" i="1" s="1"/>
  <c r="O959" i="1"/>
  <c r="O847" i="1"/>
  <c r="P847" i="1" s="1"/>
  <c r="O833" i="1"/>
  <c r="P833" i="1" s="1"/>
  <c r="O735" i="1"/>
  <c r="P735" i="1" s="1"/>
  <c r="O883" i="1"/>
  <c r="P883" i="1" s="1"/>
  <c r="O865" i="1"/>
  <c r="O765" i="1"/>
  <c r="P765" i="1" s="1"/>
  <c r="O787" i="1"/>
  <c r="P787" i="1" s="1"/>
  <c r="O885" i="1"/>
  <c r="O895" i="1"/>
  <c r="P895" i="1" s="1"/>
  <c r="O951" i="1"/>
  <c r="P951" i="1" s="1"/>
  <c r="O926" i="1"/>
  <c r="P926" i="1" s="1"/>
  <c r="O854" i="1"/>
  <c r="P854" i="1" s="1"/>
  <c r="O908" i="1"/>
  <c r="P908" i="1" s="1"/>
  <c r="O902" i="1"/>
  <c r="P902" i="1" s="1"/>
  <c r="O869" i="1"/>
  <c r="P869" i="1" s="1"/>
  <c r="O961" i="1"/>
  <c r="P961" i="1" s="1"/>
  <c r="O882" i="1"/>
  <c r="P882" i="1" s="1"/>
  <c r="E876" i="5" s="1"/>
  <c r="O729" i="1"/>
  <c r="P729" i="1" s="1"/>
  <c r="O920" i="1"/>
  <c r="P920" i="1" s="1"/>
  <c r="O911" i="1"/>
  <c r="P911" i="1" s="1"/>
  <c r="E913" i="5" s="1"/>
  <c r="O890" i="1"/>
  <c r="P890" i="1" s="1"/>
  <c r="O901" i="1"/>
  <c r="P901" i="1" s="1"/>
  <c r="O851" i="1"/>
  <c r="P851" i="1" s="1"/>
  <c r="O803" i="1"/>
  <c r="P803" i="1" s="1"/>
  <c r="O914" i="1"/>
  <c r="P914" i="1" s="1"/>
  <c r="O702" i="1"/>
  <c r="P702" i="1" s="1"/>
  <c r="O944" i="1"/>
  <c r="P944" i="1" s="1"/>
  <c r="O948" i="1"/>
  <c r="P948" i="1" s="1"/>
  <c r="O665" i="1"/>
  <c r="P665" i="1" s="1"/>
  <c r="E665" i="5" s="1"/>
  <c r="O900" i="1"/>
  <c r="P900" i="1" s="1"/>
  <c r="E572" i="5"/>
  <c r="E243" i="5"/>
  <c r="E422" i="5"/>
  <c r="E156" i="5"/>
  <c r="E686" i="5"/>
  <c r="E294" i="5"/>
  <c r="E520" i="5"/>
  <c r="E421" i="5"/>
  <c r="E952" i="5"/>
  <c r="E55" i="5"/>
  <c r="E615" i="5"/>
  <c r="E553" i="5"/>
  <c r="E438" i="5"/>
  <c r="E706" i="5"/>
  <c r="E149" i="5"/>
  <c r="E360" i="5"/>
  <c r="E821" i="5"/>
  <c r="E230" i="5"/>
  <c r="E719" i="5"/>
  <c r="E142" i="5"/>
  <c r="E7" i="5"/>
  <c r="E604" i="5"/>
  <c r="E904" i="5"/>
  <c r="E213" i="5"/>
  <c r="E728" i="5"/>
  <c r="E388" i="5"/>
  <c r="E697" i="5"/>
  <c r="E340" i="5"/>
  <c r="E869" i="5"/>
  <c r="E117" i="5"/>
  <c r="E508" i="5"/>
  <c r="E618" i="5"/>
  <c r="E410" i="5"/>
  <c r="E514" i="5"/>
  <c r="E776" i="5"/>
  <c r="E818" i="5"/>
  <c r="E677" i="5"/>
  <c r="E456" i="5"/>
  <c r="E679" i="5"/>
  <c r="E755" i="5"/>
  <c r="E646" i="5"/>
  <c r="E600" i="5"/>
  <c r="E70" i="5"/>
  <c r="E808" i="5"/>
  <c r="E485" i="5"/>
  <c r="E713" i="5"/>
  <c r="E458" i="5"/>
  <c r="E866" i="5"/>
  <c r="E268" i="5"/>
  <c r="E835" i="5"/>
  <c r="E330" i="5"/>
  <c r="E562" i="5"/>
  <c r="E320" i="5"/>
  <c r="E185" i="5"/>
  <c r="E40" i="5"/>
  <c r="E220" i="5"/>
  <c r="E218" i="5"/>
  <c r="E339" i="5"/>
  <c r="E84" i="5"/>
  <c r="E675" i="5"/>
  <c r="E648" i="5"/>
  <c r="E551" i="5"/>
  <c r="E873" i="5"/>
  <c r="E678" i="5"/>
  <c r="E844" i="5"/>
  <c r="E885" i="5"/>
  <c r="E828" i="5"/>
  <c r="E602" i="5"/>
  <c r="E740" i="5"/>
  <c r="E124" i="5"/>
  <c r="E5" i="5"/>
  <c r="E738" i="5"/>
  <c r="E206" i="5"/>
  <c r="E86" i="5"/>
  <c r="E513" i="5"/>
  <c r="E187" i="5"/>
  <c r="E633" i="5"/>
  <c r="E588" i="5"/>
  <c r="E587" i="5"/>
  <c r="E98" i="5"/>
  <c r="E76" i="5"/>
  <c r="E498" i="5"/>
  <c r="E367" i="5"/>
  <c r="E346" i="5"/>
  <c r="E354" i="5"/>
  <c r="E692" i="5"/>
  <c r="E344" i="5"/>
  <c r="E766" i="5"/>
  <c r="E711" i="5"/>
  <c r="E517" i="5"/>
  <c r="E36" i="5"/>
  <c r="E238" i="5"/>
  <c r="E411" i="5"/>
  <c r="E395" i="5"/>
  <c r="E420" i="5"/>
  <c r="E585" i="5"/>
  <c r="E62" i="5"/>
  <c r="E3" i="5"/>
  <c r="E917" i="5"/>
  <c r="E724" i="5" l="1"/>
  <c r="E147" i="5"/>
  <c r="E918" i="5"/>
  <c r="E742" i="5"/>
  <c r="P939" i="1"/>
  <c r="E936" i="5" s="1"/>
  <c r="P916" i="1"/>
  <c r="E929" i="5" s="1"/>
  <c r="P959" i="1"/>
  <c r="E959" i="5" s="1"/>
  <c r="P885" i="1"/>
  <c r="E888" i="5" s="1"/>
  <c r="E932" i="5"/>
  <c r="E745" i="5"/>
  <c r="P842" i="1"/>
  <c r="E840" i="5" s="1"/>
  <c r="E701" i="5"/>
  <c r="P762" i="1"/>
  <c r="E762" i="5" s="1"/>
  <c r="E955" i="5"/>
  <c r="P865" i="1"/>
  <c r="E867" i="5" s="1"/>
  <c r="E816" i="5"/>
  <c r="E938" i="5"/>
  <c r="E68" i="5"/>
  <c r="E52" i="5"/>
  <c r="E664" i="5"/>
  <c r="E567" i="5"/>
  <c r="E911" i="5"/>
  <c r="E515" i="5"/>
  <c r="E729" i="5"/>
  <c r="E450" i="5"/>
  <c r="E116" i="5"/>
  <c r="E814" i="5"/>
  <c r="E943" i="5"/>
  <c r="E337" i="5"/>
  <c r="E657" i="5"/>
  <c r="E20" i="5"/>
  <c r="E163" i="5"/>
  <c r="E625" i="5"/>
  <c r="E891" i="5"/>
  <c r="E254" i="5"/>
  <c r="E593" i="5"/>
  <c r="E396" i="5"/>
  <c r="E504" i="5"/>
  <c r="E768" i="5"/>
  <c r="E370" i="5"/>
  <c r="E890" i="5"/>
  <c r="E730" i="5"/>
  <c r="E382" i="5"/>
  <c r="E879" i="5"/>
  <c r="E374" i="5"/>
  <c r="E848" i="5"/>
  <c r="E893" i="5"/>
  <c r="E715" i="5"/>
  <c r="E777" i="5"/>
  <c r="E919" i="5"/>
  <c r="E64" i="5"/>
  <c r="E260" i="5"/>
  <c r="E533" i="5"/>
  <c r="E563" i="5"/>
  <c r="E193" i="5"/>
  <c r="E547" i="5"/>
  <c r="E398" i="5"/>
  <c r="E30" i="5"/>
  <c r="E18" i="5"/>
  <c r="E763" i="5"/>
  <c r="E707" i="5"/>
  <c r="E452" i="5"/>
  <c r="E850" i="5"/>
  <c r="E934" i="5"/>
  <c r="E73" i="5"/>
  <c r="E674" i="5"/>
  <c r="E924" i="5"/>
  <c r="E549" i="5"/>
  <c r="E221" i="5"/>
  <c r="E179" i="5"/>
  <c r="E437" i="5"/>
  <c r="E579" i="5"/>
  <c r="E580" i="5"/>
  <c r="E61" i="5"/>
  <c r="E896" i="5"/>
  <c r="E252" i="5"/>
  <c r="E661" i="5"/>
  <c r="E290" i="5"/>
  <c r="E788" i="5"/>
  <c r="E782" i="5"/>
  <c r="E465" i="5"/>
  <c r="E576" i="5"/>
  <c r="E837" i="5"/>
  <c r="E736" i="5"/>
  <c r="E870" i="5"/>
  <c r="E915" i="5"/>
  <c r="E857" i="5"/>
  <c r="E162" i="5"/>
  <c r="E538" i="5"/>
  <c r="E97" i="5"/>
  <c r="E606" i="5"/>
  <c r="E877" i="5"/>
  <c r="E57" i="5"/>
  <c r="E210" i="5"/>
  <c r="E412" i="5"/>
  <c r="E914" i="5"/>
  <c r="E627" i="5"/>
  <c r="E906" i="5"/>
  <c r="E313" i="5"/>
  <c r="E307" i="5"/>
  <c r="E131" i="5"/>
  <c r="E506" i="5"/>
  <c r="E784" i="5"/>
  <c r="E845" i="5"/>
  <c r="E864" i="5"/>
  <c r="E933" i="5"/>
  <c r="E684" i="5"/>
  <c r="E852" i="5"/>
  <c r="E67" i="5"/>
  <c r="E839" i="5"/>
  <c r="E805" i="5"/>
  <c r="E871" i="5"/>
  <c r="E257" i="5"/>
  <c r="E10" i="5"/>
  <c r="E910" i="5"/>
  <c r="E796" i="5"/>
  <c r="E794" i="5"/>
  <c r="E750" i="5"/>
  <c r="E946" i="5"/>
  <c r="E708" i="5"/>
  <c r="E482" i="5"/>
  <c r="E159" i="5"/>
  <c r="E880" i="5"/>
  <c r="E199" i="5"/>
  <c r="E801" i="5"/>
  <c r="E377" i="5"/>
  <c r="E950" i="5"/>
  <c r="E813" i="5"/>
  <c r="E132" i="5"/>
  <c r="E536" i="5"/>
  <c r="E265" i="5"/>
  <c r="E945" i="5"/>
  <c r="E912" i="5"/>
  <c r="E822" i="5"/>
  <c r="E710" i="5"/>
  <c r="E725" i="5"/>
  <c r="E653" i="5"/>
  <c r="E595" i="5"/>
  <c r="E785" i="5"/>
  <c r="E647" i="5"/>
  <c r="E874" i="5"/>
  <c r="E940" i="5"/>
  <c r="E743" i="5"/>
  <c r="E109" i="5"/>
  <c r="E947" i="5"/>
  <c r="E239" i="5"/>
  <c r="E476" i="5"/>
  <c r="E33" i="5"/>
  <c r="E807" i="5"/>
  <c r="E192" i="5"/>
  <c r="E393" i="5"/>
  <c r="E277" i="5"/>
  <c r="E491" i="5"/>
  <c r="E56" i="5"/>
  <c r="E318" i="5"/>
  <c r="E552" i="5"/>
  <c r="E872" i="5"/>
  <c r="E923" i="5"/>
  <c r="E92" i="5"/>
  <c r="E846" i="5"/>
  <c r="E898" i="5"/>
  <c r="E920" i="5"/>
  <c r="E847" i="5"/>
  <c r="E226" i="5"/>
  <c r="E956" i="5"/>
  <c r="E819" i="5"/>
  <c r="E161" i="5"/>
  <c r="E386" i="5"/>
  <c r="E733" i="5"/>
  <c r="E939" i="5"/>
  <c r="E881" i="5"/>
  <c r="E688" i="5"/>
  <c r="E454" i="5"/>
  <c r="E565" i="5"/>
  <c r="E418" i="5"/>
  <c r="E270" i="5"/>
  <c r="E430" i="5"/>
  <c r="E737" i="5"/>
  <c r="E394" i="5"/>
  <c r="E135" i="5"/>
  <c r="E856" i="5"/>
  <c r="E280" i="5"/>
  <c r="E175" i="5"/>
  <c r="E284" i="5"/>
  <c r="E584" i="5"/>
  <c r="E624" i="5"/>
  <c r="E242" i="5"/>
  <c r="E477" i="5"/>
  <c r="E672" i="5"/>
  <c r="E772" i="5"/>
  <c r="E211" i="5"/>
  <c r="E639" i="5"/>
  <c r="E884" i="5"/>
  <c r="E190" i="5"/>
  <c r="E875" i="5"/>
  <c r="E698" i="5"/>
  <c r="E350" i="5"/>
  <c r="E324" i="5"/>
  <c r="E392" i="5"/>
  <c r="E241" i="5"/>
  <c r="E19" i="5"/>
  <c r="E714" i="5"/>
  <c r="E214" i="5"/>
  <c r="E332" i="5"/>
  <c r="E405" i="5"/>
  <c r="E369" i="5"/>
  <c r="E328" i="5"/>
  <c r="E112" i="5"/>
  <c r="E666" i="5"/>
  <c r="E830" i="5"/>
  <c r="E183" i="5"/>
  <c r="E535" i="5"/>
  <c r="E829" i="5"/>
  <c r="E561" i="5"/>
  <c r="E680" i="5"/>
  <c r="E249" i="5"/>
  <c r="E689" i="5"/>
  <c r="E638" i="5"/>
  <c r="E255" i="5"/>
  <c r="E316" i="5"/>
  <c r="E262" i="5"/>
  <c r="E429" i="5"/>
  <c r="E960" i="5"/>
  <c r="E502" i="5"/>
  <c r="E599" i="5"/>
  <c r="E800" i="5"/>
  <c r="E812" i="5"/>
  <c r="E240" i="5"/>
  <c r="E594" i="5"/>
  <c r="E28" i="5"/>
  <c r="E37" i="5"/>
  <c r="E351" i="5"/>
  <c r="E198" i="5"/>
  <c r="E851" i="5"/>
  <c r="E492" i="5"/>
  <c r="E790" i="5"/>
  <c r="E225" i="5"/>
  <c r="E403" i="5"/>
  <c r="E245" i="5"/>
  <c r="E375" i="5"/>
  <c r="E930" i="5"/>
  <c r="E408" i="5"/>
  <c r="E546" i="5"/>
  <c r="E250" i="5"/>
  <c r="E150" i="5"/>
  <c r="E803" i="5"/>
  <c r="E361" i="5"/>
  <c r="E342" i="5"/>
  <c r="E759" i="5"/>
  <c r="E164" i="5"/>
  <c r="E608" i="5"/>
  <c r="E655" i="5"/>
  <c r="E612" i="5"/>
  <c r="E882" i="5"/>
  <c r="E51" i="5"/>
  <c r="E26" i="5"/>
  <c r="E195" i="5"/>
  <c r="E145" i="5"/>
  <c r="E295" i="5"/>
  <c r="E545" i="5"/>
  <c r="E495" i="5"/>
  <c r="E168" i="5"/>
  <c r="E481" i="5"/>
  <c r="E521" i="5"/>
  <c r="E314" i="5"/>
  <c r="E509" i="5"/>
  <c r="E468" i="5"/>
  <c r="E59" i="5"/>
  <c r="E401" i="5"/>
  <c r="E712" i="5"/>
  <c r="E748" i="5"/>
  <c r="E757" i="5"/>
  <c r="E811" i="5"/>
  <c r="E558" i="5"/>
  <c r="E103" i="5"/>
  <c r="E463" i="5"/>
  <c r="E303" i="5"/>
  <c r="E34" i="5"/>
  <c r="E306" i="5"/>
  <c r="E138" i="5"/>
  <c r="E160" i="5"/>
  <c r="E460" i="5"/>
  <c r="E389" i="5"/>
  <c r="E21" i="5"/>
  <c r="E78" i="5"/>
  <c r="E178" i="5"/>
  <c r="E122" i="5"/>
  <c r="E427" i="5"/>
  <c r="E407" i="5"/>
  <c r="E358" i="5"/>
  <c r="E355" i="5"/>
  <c r="E571" i="5"/>
  <c r="E139" i="5"/>
  <c r="E636" i="5"/>
  <c r="E815" i="5"/>
  <c r="E559" i="5"/>
  <c r="E507" i="5"/>
  <c r="E926" i="5"/>
  <c r="E622" i="5"/>
  <c r="E591" i="5"/>
  <c r="E480" i="5"/>
  <c r="E66" i="5"/>
  <c r="E58" i="5"/>
  <c r="E439" i="5"/>
  <c r="E964" i="5"/>
  <c r="E783" i="5"/>
  <c r="E859" i="5"/>
  <c r="E773" i="5"/>
  <c r="E287" i="5"/>
  <c r="E617" i="5"/>
  <c r="E281" i="5"/>
  <c r="E632" i="5"/>
  <c r="E416" i="5"/>
  <c r="E82" i="5"/>
  <c r="E652" i="5"/>
  <c r="E264" i="5"/>
  <c r="E621" i="5"/>
  <c r="E659" i="5"/>
  <c r="E668" i="5"/>
  <c r="E505" i="5"/>
  <c r="E693" i="5"/>
  <c r="E901" i="5"/>
  <c r="E376" i="5"/>
  <c r="E43" i="5"/>
  <c r="E232" i="5"/>
  <c r="E391" i="5"/>
  <c r="E200" i="5"/>
  <c r="E258" i="5"/>
  <c r="E802" i="5"/>
  <c r="E269" i="5"/>
  <c r="E500" i="5"/>
  <c r="E942" i="5"/>
  <c r="E425" i="5"/>
  <c r="E42" i="5"/>
  <c r="E343" i="5"/>
  <c r="E75" i="5"/>
  <c r="E682" i="5"/>
  <c r="E237" i="5"/>
  <c r="E219" i="5"/>
  <c r="E490" i="5"/>
  <c r="E445" i="5"/>
  <c r="E806" i="5"/>
  <c r="E39" i="5"/>
  <c r="E196" i="5"/>
  <c r="E537" i="5"/>
  <c r="E442" i="5"/>
  <c r="E670" i="5"/>
  <c r="E616" i="5"/>
  <c r="E749" i="5"/>
  <c r="E529" i="5"/>
  <c r="E119" i="5"/>
  <c r="E336" i="5"/>
  <c r="E366" i="5"/>
  <c r="E789" i="5"/>
  <c r="E900" i="5"/>
  <c r="E683" i="5"/>
  <c r="E658" i="5"/>
  <c r="E404" i="5"/>
  <c r="E449" i="5"/>
  <c r="E236" i="5"/>
  <c r="E153" i="5"/>
  <c r="E148" i="5"/>
  <c r="E909" i="5"/>
  <c r="E338" i="5"/>
  <c r="E581" i="5"/>
  <c r="E32" i="5"/>
  <c r="E292" i="5"/>
  <c r="E457" i="5"/>
  <c r="E104" i="5"/>
  <c r="E554" i="5"/>
  <c r="E90" i="5"/>
  <c r="E637" i="5"/>
  <c r="E669" i="5"/>
  <c r="E4" i="5"/>
  <c r="E118" i="5"/>
  <c r="E645" i="5"/>
  <c r="E687" i="5"/>
  <c r="E765" i="5"/>
  <c r="E644" i="5"/>
  <c r="E630" i="5"/>
  <c r="E858" i="5"/>
  <c r="E35" i="5"/>
  <c r="E186" i="5"/>
  <c r="E722" i="5"/>
  <c r="E771" i="5"/>
  <c r="E267" i="5"/>
  <c r="E957" i="5"/>
  <c r="E300" i="5"/>
  <c r="E167" i="5"/>
  <c r="E353" i="5"/>
  <c r="E447" i="5"/>
  <c r="E601" i="5"/>
  <c r="E479" i="5"/>
  <c r="E27" i="5"/>
  <c r="E188" i="5"/>
  <c r="E610" i="5"/>
  <c r="E286" i="5"/>
  <c r="E385" i="5"/>
  <c r="E905" i="5"/>
  <c r="E11" i="5"/>
  <c r="E751" i="5"/>
  <c r="E570" i="5"/>
  <c r="E224" i="5"/>
  <c r="E317" i="5"/>
  <c r="E235" i="5"/>
  <c r="E349" i="5"/>
  <c r="E791" i="5"/>
  <c r="E586" i="5"/>
  <c r="E85" i="5"/>
  <c r="E614" i="5"/>
  <c r="E105" i="5"/>
  <c r="E744" i="5"/>
  <c r="E628" i="5"/>
  <c r="E352" i="5"/>
  <c r="E691" i="5"/>
  <c r="E826" i="5"/>
  <c r="E291" i="5"/>
  <c r="E781" i="5"/>
  <c r="E299" i="5"/>
  <c r="E444" i="5"/>
  <c r="E543" i="5"/>
  <c r="E136" i="5"/>
  <c r="E717" i="5"/>
  <c r="E91" i="5"/>
  <c r="E273" i="5"/>
  <c r="E720" i="5"/>
  <c r="E566" i="5"/>
  <c r="E704" i="5"/>
  <c r="E428" i="5"/>
  <c r="E23" i="5"/>
  <c r="E673" i="5"/>
  <c r="E820" i="5"/>
  <c r="E53" i="5"/>
  <c r="E731" i="5"/>
  <c r="E54" i="5"/>
  <c r="E681" i="5"/>
  <c r="E65" i="5"/>
  <c r="E94" i="5"/>
  <c r="E775" i="5"/>
  <c r="E735" i="5"/>
  <c r="E378" i="5"/>
  <c r="E102" i="5"/>
  <c r="E71" i="5"/>
  <c r="E194" i="5"/>
  <c r="E379" i="5"/>
  <c r="E838" i="5"/>
  <c r="E510" i="5"/>
  <c r="E95" i="5"/>
  <c r="E483" i="5"/>
  <c r="E613" i="5"/>
  <c r="E88" i="5"/>
  <c r="E296" i="5"/>
  <c r="E304" i="5"/>
  <c r="E623" i="5"/>
  <c r="E843" i="5"/>
  <c r="E8" i="5"/>
  <c r="E455" i="5"/>
  <c r="E282" i="5"/>
  <c r="E892" i="5"/>
  <c r="E475" i="5"/>
  <c r="E207" i="5"/>
  <c r="E499" i="5"/>
  <c r="E709" i="5"/>
  <c r="E101" i="5"/>
  <c r="E895" i="5"/>
  <c r="E578" i="5"/>
  <c r="E786" i="5"/>
  <c r="E426" i="5"/>
  <c r="E31" i="5"/>
  <c r="E216" i="5"/>
  <c r="E603" i="5"/>
  <c r="E589" i="5"/>
  <c r="E126" i="5"/>
  <c r="E649" i="5"/>
  <c r="E399" i="5"/>
  <c r="E180" i="5"/>
  <c r="E532" i="5"/>
  <c r="E125" i="5"/>
  <c r="E38" i="5"/>
  <c r="E327" i="5"/>
  <c r="E209" i="5"/>
  <c r="E861" i="5"/>
  <c r="E774" i="5"/>
  <c r="E172" i="5"/>
  <c r="E364" i="5"/>
  <c r="E695" i="5"/>
  <c r="E530" i="5"/>
  <c r="E144" i="5"/>
  <c r="E702" i="5"/>
  <c r="E274" i="5"/>
  <c r="E574" i="5"/>
  <c r="E321" i="5"/>
  <c r="E631" i="5"/>
  <c r="E17" i="5"/>
  <c r="E662" i="5"/>
  <c r="E478" i="5"/>
  <c r="E323" i="5"/>
  <c r="E384" i="5"/>
  <c r="E764" i="5"/>
  <c r="E726" i="5"/>
  <c r="E471" i="5"/>
  <c r="E469" i="5"/>
  <c r="E489" i="5"/>
  <c r="E486" i="5"/>
  <c r="E256" i="5"/>
  <c r="E251" i="5"/>
  <c r="E201" i="5"/>
  <c r="E760" i="5"/>
  <c r="E234" i="5"/>
  <c r="E526" i="5"/>
  <c r="E171" i="5"/>
  <c r="E83" i="5"/>
  <c r="E432" i="5"/>
  <c r="E128" i="5"/>
  <c r="E50" i="5"/>
  <c r="E607" i="5"/>
  <c r="E583" i="5"/>
  <c r="E656" i="5"/>
  <c r="E854" i="5"/>
  <c r="E347" i="5"/>
  <c r="E747" i="5"/>
  <c r="E13" i="5"/>
  <c r="E568" i="5"/>
  <c r="E671" i="5"/>
  <c r="E734" i="5"/>
  <c r="E111" i="5"/>
  <c r="E63" i="5"/>
  <c r="E855" i="5"/>
  <c r="E841" i="5"/>
  <c r="E799" i="5"/>
  <c r="E961" i="5"/>
  <c r="E333" i="5"/>
  <c r="E217" i="5"/>
  <c r="E518" i="5"/>
  <c r="E527" i="5"/>
  <c r="E493" i="5"/>
  <c r="E261" i="5"/>
  <c r="E345" i="5"/>
  <c r="E685" i="5"/>
  <c r="E534" i="5"/>
  <c r="E108" i="5"/>
  <c r="E334" i="5"/>
  <c r="E667" i="5"/>
  <c r="E123" i="5"/>
  <c r="E380" i="5"/>
  <c r="E787" i="5"/>
  <c r="E453" i="5"/>
  <c r="E436" i="5"/>
  <c r="E297" i="5"/>
  <c r="E154" i="5"/>
  <c r="E276" i="5"/>
  <c r="E158" i="5"/>
  <c r="E419" i="5"/>
  <c r="E6" i="5"/>
  <c r="E400" i="5"/>
  <c r="E705" i="5"/>
  <c r="E45" i="5"/>
  <c r="E523" i="5"/>
  <c r="E897" i="5"/>
  <c r="E402" i="5"/>
  <c r="E298" i="5"/>
  <c r="E309" i="5"/>
  <c r="E484" i="5"/>
  <c r="E157" i="5"/>
  <c r="E690" i="5"/>
  <c r="E114" i="5"/>
  <c r="E582" i="5"/>
  <c r="E197" i="5"/>
  <c r="E761" i="5"/>
  <c r="E266" i="5"/>
  <c r="E289" i="5"/>
  <c r="E501" i="5"/>
  <c r="E443" i="5"/>
  <c r="E113" i="5"/>
  <c r="E700" i="5"/>
  <c r="E363" i="5"/>
  <c r="E16" i="5"/>
  <c r="E542" i="5"/>
  <c r="E635" i="5"/>
  <c r="E170" i="5"/>
  <c r="E778" i="5"/>
  <c r="E825" i="5"/>
  <c r="E174" i="5"/>
  <c r="E431" i="5"/>
  <c r="E29" i="5"/>
  <c r="E524" i="5"/>
  <c r="E415" i="5"/>
  <c r="E798" i="5"/>
  <c r="E448" i="5"/>
  <c r="E569" i="5"/>
  <c r="E79" i="5"/>
  <c r="E564" i="5"/>
  <c r="E310" i="5"/>
  <c r="E81" i="5"/>
  <c r="E641" i="5"/>
  <c r="E598" i="5"/>
  <c r="E110" i="5"/>
  <c r="E22" i="5"/>
  <c r="E272" i="5"/>
  <c r="E133" i="5"/>
  <c r="E212" i="5"/>
  <c r="E550" i="5"/>
  <c r="E727" i="5"/>
  <c r="E15" i="5"/>
  <c r="E9" i="5"/>
  <c r="E836" i="5"/>
  <c r="E247" i="5"/>
  <c r="E383" i="5"/>
  <c r="E573" i="5"/>
  <c r="E516" i="5"/>
  <c r="E833" i="5"/>
  <c r="E77" i="5"/>
  <c r="E99" i="5"/>
  <c r="E703" i="5"/>
  <c r="E597" i="5"/>
  <c r="E512" i="5"/>
  <c r="E319" i="5"/>
  <c r="E732" i="5"/>
  <c r="E120" i="5"/>
  <c r="E285" i="5"/>
  <c r="E24" i="5"/>
  <c r="E301" i="5"/>
  <c r="E275" i="5"/>
  <c r="E467" i="5"/>
  <c r="E741" i="5"/>
  <c r="E958" i="5"/>
  <c r="E107" i="5"/>
  <c r="E878" i="5"/>
  <c r="E435" i="5"/>
  <c r="E590" i="5"/>
  <c r="E106" i="5"/>
  <c r="E12" i="5"/>
  <c r="E202" i="5"/>
  <c r="E654" i="5"/>
  <c r="E381" i="5"/>
  <c r="E931" i="5"/>
  <c r="E634" i="5"/>
  <c r="E181" i="5"/>
  <c r="E279" i="5"/>
  <c r="E223" i="5"/>
  <c r="E326" i="5"/>
  <c r="E548" i="5"/>
  <c r="E611" i="5"/>
  <c r="E329" i="5"/>
  <c r="E424" i="5"/>
  <c r="E696" i="5"/>
  <c r="E792" i="5"/>
  <c r="E308" i="5"/>
  <c r="E143" i="5"/>
  <c r="E169" i="5"/>
  <c r="E441" i="5"/>
  <c r="E797" i="5"/>
  <c r="E528" i="5"/>
  <c r="E953" i="5"/>
  <c r="E341" i="5"/>
  <c r="E577" i="5"/>
  <c r="E182" i="5"/>
  <c r="E935" i="5"/>
  <c r="E406" i="5"/>
  <c r="E721" i="5"/>
  <c r="E433" i="5"/>
  <c r="E629" i="5"/>
  <c r="E544" i="5"/>
  <c r="E795" i="5"/>
  <c r="E233" i="5"/>
  <c r="E487" i="5"/>
  <c r="E557" i="5"/>
  <c r="E96" i="5"/>
  <c r="E155" i="5"/>
  <c r="E937" i="5"/>
  <c r="E60" i="5"/>
  <c r="E541" i="5"/>
  <c r="E46" i="5"/>
  <c r="E176" i="5"/>
  <c r="E278" i="5"/>
  <c r="E311" i="5"/>
  <c r="E203" i="5"/>
  <c r="E263" i="5"/>
  <c r="E222" i="5"/>
  <c r="E470" i="5"/>
  <c r="E809" i="5"/>
  <c r="E331" i="5"/>
  <c r="E842" i="5"/>
  <c r="E372" i="5"/>
  <c r="E288" i="5"/>
  <c r="E922" i="5"/>
  <c r="E228" i="5"/>
  <c r="E89" i="5"/>
  <c r="E413" i="5"/>
  <c r="E87" i="5"/>
  <c r="E718" i="5"/>
  <c r="E362" i="5"/>
  <c r="E129" i="5"/>
  <c r="E575" i="5"/>
  <c r="E387" i="5"/>
  <c r="E555" i="5"/>
  <c r="E464" i="5"/>
  <c r="E596" i="5"/>
  <c r="E962" i="5"/>
  <c r="E899" i="5"/>
  <c r="E660" i="5"/>
  <c r="E44" i="5"/>
  <c r="E824" i="5"/>
  <c r="E177" i="5"/>
  <c r="E927" i="5"/>
  <c r="E312" i="5"/>
  <c r="E315" i="5"/>
  <c r="E853" i="5"/>
  <c r="E141" i="5"/>
  <c r="E640" i="5"/>
  <c r="E810" i="5"/>
  <c r="E466" i="5"/>
  <c r="E130" i="5"/>
  <c r="E461" i="5"/>
  <c r="E626" i="5"/>
  <c r="E127" i="5"/>
  <c r="E47" i="5"/>
  <c r="E494" i="5"/>
  <c r="E140" i="5"/>
  <c r="E229" i="5"/>
  <c r="E849" i="5"/>
  <c r="E259" i="5"/>
  <c r="E302" i="5"/>
  <c r="E414" i="5"/>
  <c r="E356" i="5"/>
  <c r="E365" i="5"/>
  <c r="E676" i="5"/>
  <c r="E48" i="5"/>
  <c r="E446" i="5"/>
  <c r="E619" i="5"/>
  <c r="E409" i="5"/>
  <c r="E663" i="5"/>
  <c r="E868" i="5"/>
  <c r="E817" i="5"/>
  <c r="E390" i="5"/>
  <c r="E227" i="5"/>
  <c r="E908" i="5"/>
  <c r="E80" i="5"/>
  <c r="E74" i="5"/>
  <c r="E793" i="5"/>
  <c r="E941" i="5"/>
  <c r="E357" i="5"/>
  <c r="E539" i="5"/>
  <c r="E620" i="5"/>
  <c r="E25" i="5"/>
  <c r="E115" i="5"/>
  <c r="E827" i="5"/>
  <c r="E244" i="5"/>
  <c r="E371" i="5"/>
  <c r="E723" i="5"/>
  <c r="E121" i="5"/>
</calcChain>
</file>

<file path=xl/sharedStrings.xml><?xml version="1.0" encoding="utf-8"?>
<sst xmlns="http://schemas.openxmlformats.org/spreadsheetml/2006/main" count="8210" uniqueCount="1155">
  <si>
    <t>merchant_no</t>
    <phoneticPr fontId="1" type="noConversion"/>
  </si>
  <si>
    <t>pay_succ_money</t>
  </si>
  <si>
    <t>pay_succ_money</t>
    <phoneticPr fontId="1" type="noConversion"/>
  </si>
  <si>
    <t>refund_rate</t>
    <phoneticPr fontId="1" type="noConversion"/>
  </si>
  <si>
    <t>chargeback_rate</t>
    <phoneticPr fontId="1" type="noConversion"/>
  </si>
  <si>
    <t>pay_succ_orders</t>
  </si>
  <si>
    <t>pay_succ_orders</t>
    <phoneticPr fontId="1" type="noConversion"/>
  </si>
  <si>
    <t>01新</t>
  </si>
  <si>
    <t>02活跃</t>
  </si>
  <si>
    <t>03沉默</t>
  </si>
  <si>
    <t>same_merchant_name</t>
  </si>
  <si>
    <t>succ_days</t>
  </si>
  <si>
    <t>last_7d_succ_days</t>
  </si>
  <si>
    <t>last_7d_succ_orders</t>
  </si>
  <si>
    <t>last_7d_succ_money</t>
  </si>
  <si>
    <t>last_30d_succ_days</t>
  </si>
  <si>
    <t>last_30d_succ_orders</t>
  </si>
  <si>
    <t>last_30d_succ_money</t>
  </si>
  <si>
    <t>0</t>
  </si>
  <si>
    <t>0</t>
    <phoneticPr fontId="1" type="noConversion"/>
  </si>
  <si>
    <t>总计</t>
  </si>
  <si>
    <t>计数项:same_merchant_name</t>
  </si>
  <si>
    <t>计数项:same_merchant_name2</t>
  </si>
  <si>
    <t>求和项:last_30d_succ_money</t>
  </si>
  <si>
    <t>求和项:last_30d_succ_money2</t>
  </si>
  <si>
    <t>值</t>
  </si>
  <si>
    <t>(0,0.1]</t>
  </si>
  <si>
    <t>(0,0.1]</t>
    <phoneticPr fontId="1" type="noConversion"/>
  </si>
  <si>
    <t>(0.1,0.5]</t>
  </si>
  <si>
    <t>(0.1,0.5]</t>
    <phoneticPr fontId="1" type="noConversion"/>
  </si>
  <si>
    <t>(0.5,5]</t>
  </si>
  <si>
    <t>(0.5,5]</t>
    <phoneticPr fontId="1" type="noConversion"/>
  </si>
  <si>
    <t>(10,+)</t>
  </si>
  <si>
    <t>贡献率(%)</t>
    <phoneticPr fontId="1" type="noConversion"/>
  </si>
  <si>
    <t>贡献率(%)-区间</t>
  </si>
  <si>
    <t>贡献率(%)-区间</t>
    <phoneticPr fontId="1" type="noConversion"/>
  </si>
  <si>
    <t>(0,10]</t>
  </si>
  <si>
    <t>退款率(%）-区间</t>
  </si>
  <si>
    <t>退款率(%）-区间</t>
    <phoneticPr fontId="1" type="noConversion"/>
  </si>
  <si>
    <t>拒付率(%）-区间</t>
  </si>
  <si>
    <t>拒付率(%）-区间</t>
    <phoneticPr fontId="1" type="noConversion"/>
  </si>
  <si>
    <t>card_chargeback_rate</t>
    <phoneticPr fontId="1" type="noConversion"/>
  </si>
  <si>
    <t>计数项:merchant_no</t>
  </si>
  <si>
    <t>求和项:pay_succ_money</t>
  </si>
  <si>
    <t>计数项:merchant_no2</t>
  </si>
  <si>
    <t>求和项:pay_succ_money2</t>
  </si>
  <si>
    <t>(多项)</t>
  </si>
  <si>
    <t>(0,1.5]</t>
  </si>
  <si>
    <t>(1.5,10]</t>
  </si>
  <si>
    <t>(10,20]</t>
  </si>
  <si>
    <t>(20,+)</t>
  </si>
  <si>
    <t>拒付率-风险等级</t>
    <phoneticPr fontId="1" type="noConversion"/>
  </si>
  <si>
    <t>低</t>
  </si>
  <si>
    <t>低</t>
    <phoneticPr fontId="1" type="noConversion"/>
  </si>
  <si>
    <t>中</t>
  </si>
  <si>
    <t>中</t>
    <phoneticPr fontId="1" type="noConversion"/>
  </si>
  <si>
    <t>高</t>
  </si>
  <si>
    <t>高</t>
    <phoneticPr fontId="1" type="noConversion"/>
  </si>
  <si>
    <t>中高</t>
  </si>
  <si>
    <t>中高</t>
    <phoneticPr fontId="1" type="noConversion"/>
  </si>
  <si>
    <t>风险分数</t>
  </si>
  <si>
    <t>风险分数</t>
    <phoneticPr fontId="1" type="noConversion"/>
  </si>
  <si>
    <t>区间风险分数</t>
    <phoneticPr fontId="1" type="noConversion"/>
  </si>
  <si>
    <t>0风险</t>
  </si>
  <si>
    <t>0风险</t>
    <phoneticPr fontId="1" type="noConversion"/>
  </si>
  <si>
    <t>综合分数</t>
    <phoneticPr fontId="1" type="noConversion"/>
  </si>
  <si>
    <t>退款率-风险分数</t>
    <phoneticPr fontId="1" type="noConversion"/>
  </si>
  <si>
    <t>Frogie Trading Co., Limited</t>
  </si>
  <si>
    <t>iceburger technology llc</t>
  </si>
  <si>
    <t>Shenzhou Net Technology Limited</t>
  </si>
  <si>
    <t>hong kong huang xian hua international limited</t>
  </si>
  <si>
    <t>HONG KONG GUANJU TRADING LIMITED</t>
  </si>
  <si>
    <t>hk xianwei e-business limited</t>
  </si>
  <si>
    <t>pro leader international limited</t>
  </si>
  <si>
    <t>深圳市优海购信息科技有限公司</t>
  </si>
  <si>
    <t>广州智夫网络科技有限公司</t>
  </si>
  <si>
    <t>hong kong hongchen plus trading co., limited</t>
  </si>
  <si>
    <t>济南市恒河无限电子商务有限公司</t>
  </si>
  <si>
    <t>苏州艺之都商贸有限公司</t>
  </si>
  <si>
    <t>hongkong loyo electronic technology limited</t>
  </si>
  <si>
    <t>河北密语科技有限公司</t>
  </si>
  <si>
    <t>蓝色边界商务有限公司</t>
  </si>
  <si>
    <t>金阳光国际（香港）有限公司</t>
  </si>
  <si>
    <t>深圳市米磊科技有限公司</t>
  </si>
  <si>
    <t>上海邦逊国际贸易有限公司</t>
  </si>
  <si>
    <t>无锡图灵进出口有限公司</t>
  </si>
  <si>
    <t>深圳市卡斯通科技有限公司</t>
  </si>
  <si>
    <t>广州梵月潘贸易有限公司</t>
  </si>
  <si>
    <t>香港捷泰科技有限公司</t>
  </si>
  <si>
    <t>厦门梯拓客科技有限公司</t>
  </si>
  <si>
    <t>深圳市壹希网络科技有限公司</t>
  </si>
  <si>
    <t>永康市酷格科技有限公司</t>
  </si>
  <si>
    <t>western culture and art developement limited</t>
  </si>
  <si>
    <t>深圳市荔园学研教育科技有限公司</t>
  </si>
  <si>
    <t>温江区亚玛讯百货店</t>
  </si>
  <si>
    <t>香港轩呓信息科技有限公司</t>
  </si>
  <si>
    <t>蔚蓝网络科技有限公司</t>
  </si>
  <si>
    <t>hanmai tech(hk) co.,limited</t>
  </si>
  <si>
    <t>盈动贸易集团有限公司</t>
  </si>
  <si>
    <t>wellbin technology co.,limited</t>
  </si>
  <si>
    <t>wealthy gift technology limited</t>
  </si>
  <si>
    <t>altruism information technology co., limited</t>
  </si>
  <si>
    <t>kafkaa network limited</t>
  </si>
  <si>
    <t>terra import &amp; export limited</t>
  </si>
  <si>
    <t>shangtuo technology limited</t>
  </si>
  <si>
    <t>hk xinying trading co., limited</t>
  </si>
  <si>
    <t>猿人国际有限公司</t>
  </si>
  <si>
    <t>西安壹次方网络科技有限公司</t>
  </si>
  <si>
    <t>深圳市法裔索菲贸易有限公司</t>
  </si>
  <si>
    <t>广州航北网络科技有限公司</t>
  </si>
  <si>
    <t>天津三伴科技有限公司</t>
  </si>
  <si>
    <t>广州卢芸科技有限公司</t>
  </si>
  <si>
    <t>万佛（深圳）智能科技有限公司</t>
  </si>
  <si>
    <t>广州六边形建材有限公司</t>
  </si>
  <si>
    <t>hongkongdlltechnologyco.,limited</t>
  </si>
  <si>
    <t>港兴达集团有限公司</t>
  </si>
  <si>
    <t>杭州市盛霓嘉尔网络科技有限公司</t>
  </si>
  <si>
    <t>广州有趣商店网络科技有限公司</t>
  </si>
  <si>
    <t>lifekens international group limited</t>
  </si>
  <si>
    <t>Bedshe International Co., LTD</t>
  </si>
  <si>
    <t>武汉市惠小丰商贸有限公司</t>
  </si>
  <si>
    <t>詹姆斯电子(深圳)有限公司</t>
  </si>
  <si>
    <t>深圳市巨臻科技有限公司</t>
  </si>
  <si>
    <t>上海威迩达遮阳设备有限公司</t>
  </si>
  <si>
    <t>华泰控股有限公司chinatera limited</t>
  </si>
  <si>
    <t>香港黎晟国际贸易有限公司</t>
  </si>
  <si>
    <t>香港双鱼网络科技有限公司</t>
  </si>
  <si>
    <t>深圳市速易购网络科技有限公司</t>
  </si>
  <si>
    <t>成都成拓进出口贸易有限公司</t>
  </si>
  <si>
    <t>广州柠檬精信息技术有限公司</t>
  </si>
  <si>
    <t>深圳市铂马时代科技有限公司</t>
  </si>
  <si>
    <t>香港花无缺贸易有限公司</t>
  </si>
  <si>
    <t>北京点盈科技有限公司</t>
  </si>
  <si>
    <t>win suc limited</t>
  </si>
  <si>
    <t>terry technology co., limited</t>
  </si>
  <si>
    <t>yige international trading limited</t>
  </si>
  <si>
    <t>diy fashion limited</t>
  </si>
  <si>
    <t>best porcelain limited</t>
  </si>
  <si>
    <t>和润（香港）国际贸易有限公司</t>
  </si>
  <si>
    <t>香港中達鳴遠有限公司</t>
  </si>
  <si>
    <t>cloudmids ltd</t>
  </si>
  <si>
    <t>classycloset ltd</t>
  </si>
  <si>
    <t>三明市瑞禾贸易有限公司</t>
  </si>
  <si>
    <t>shuangdeng fish electronic commerce co ltd</t>
  </si>
  <si>
    <t>广州朱妮蒂贸易有限公司</t>
  </si>
  <si>
    <t>jijiainternational(h.k)co.,limited</t>
  </si>
  <si>
    <t>hkso technology limited</t>
  </si>
  <si>
    <t>hongkong crushe technology company limited</t>
  </si>
  <si>
    <t>texng trading limited</t>
  </si>
  <si>
    <t>深圳市王路飞科技有限公司</t>
  </si>
  <si>
    <t>香港鑫垚贸易有限公司</t>
  </si>
  <si>
    <t>cbgame technology limited</t>
  </si>
  <si>
    <t>longhaotian group co., limited</t>
  </si>
  <si>
    <t>hong kong soouya technology limited</t>
  </si>
  <si>
    <t>bottle joy inc</t>
  </si>
  <si>
    <t>AN XIANG GROUP LIMITED</t>
  </si>
  <si>
    <t>our gain international limited</t>
  </si>
  <si>
    <t>hong kong new comer co., limited</t>
  </si>
  <si>
    <t>成都聚美创富文化传播有限公司</t>
  </si>
  <si>
    <t>xiangyang trading co., limited</t>
  </si>
  <si>
    <t>slideinstantly limited</t>
  </si>
  <si>
    <t>hong kong red baby international play co.,limited</t>
  </si>
  <si>
    <t>广州嘉熙跨境电子商务有限公司</t>
  </si>
  <si>
    <t>深圳市沃夫科技有限公司</t>
  </si>
  <si>
    <t>深圳市泽信世拓贸易有限公司</t>
  </si>
  <si>
    <t>苏州航渡电子商务有限公司</t>
  </si>
  <si>
    <t>yingshang trading co., limited</t>
  </si>
  <si>
    <t>深圳福非科技有限公司</t>
  </si>
  <si>
    <t>Antelope Holding Limited</t>
  </si>
  <si>
    <t>广州抖擞信息科技有限公司</t>
  </si>
  <si>
    <t>深圳市万腾华科技有限公司</t>
  </si>
  <si>
    <t>sfss technology limited</t>
  </si>
  <si>
    <t>云南自由贸易试验区赚啦赚啦商贸有限公司</t>
  </si>
  <si>
    <t>武汉蓝色边界电子商务有限公司</t>
  </si>
  <si>
    <t>深圳新亿凯电子商务有限公司</t>
  </si>
  <si>
    <t>香港泰宜贸易有限公司</t>
  </si>
  <si>
    <t>lk power aircond</t>
  </si>
  <si>
    <t>邢台市瑶木网络科技有限公司</t>
  </si>
  <si>
    <t>广州市程未贸易有限公司</t>
  </si>
  <si>
    <t>thg_beauty</t>
  </si>
  <si>
    <t>香港世佳贸易有限公司</t>
  </si>
  <si>
    <t>Hongkong Super Nigeria International Limited</t>
  </si>
  <si>
    <t>little chicken technology co., limited</t>
  </si>
  <si>
    <t>jexi trading limited</t>
  </si>
  <si>
    <t>glamhaven ltd</t>
  </si>
  <si>
    <t>elves limited</t>
  </si>
  <si>
    <t>杭州铁铁独角兽科技有限公司</t>
  </si>
  <si>
    <t>etoe technology limited</t>
  </si>
  <si>
    <t>安徽墨炎网络科技有限公司</t>
  </si>
  <si>
    <t>深圳市大浩</t>
  </si>
  <si>
    <t>广州星禾网络科技有限公司</t>
  </si>
  <si>
    <t>香港陽光鳳澤電子商務有限公司</t>
  </si>
  <si>
    <t>大为医疗（江苏）有限公司</t>
  </si>
  <si>
    <t>中山市京奥贸易有限公司</t>
  </si>
  <si>
    <t>magnificant trading limited</t>
  </si>
  <si>
    <t>成都万珂进出口贸易有限公司</t>
  </si>
  <si>
    <t>深圳艺溪网络科技有限公司</t>
  </si>
  <si>
    <t>bytebukers ltd</t>
  </si>
  <si>
    <t>cloudvault solutios ltd</t>
  </si>
  <si>
    <t>whale adventure corp. limited</t>
  </si>
  <si>
    <t>tw-store-shopline</t>
  </si>
  <si>
    <t>Poleeko Trade and Industry (HK) Limited</t>
  </si>
  <si>
    <t>yuexing technology limited</t>
  </si>
  <si>
    <t>oceanstars limited</t>
  </si>
  <si>
    <t>flash dear international limited</t>
  </si>
  <si>
    <t>威海富森贸易有限公司</t>
  </si>
  <si>
    <t>深圳市郎思威科技有限公司</t>
  </si>
  <si>
    <t>深圳市畅妙禾网络科技有限公司</t>
  </si>
  <si>
    <t>深圳微恒科技有限公司</t>
  </si>
  <si>
    <t>广州市辰兴服饰科技有限公司</t>
  </si>
  <si>
    <t>湛江市大班科技有限公司</t>
  </si>
  <si>
    <t>上海智位机器人股份有限公司</t>
  </si>
  <si>
    <t>狮子王科技有限公司</t>
  </si>
  <si>
    <t>PEARLGO TECHNOLOGY CO., LIMITED</t>
  </si>
  <si>
    <t>广州市番禺区大石街万利盛服饰商行</t>
  </si>
  <si>
    <t>warner markets limited</t>
  </si>
  <si>
    <t>商業蜜蜂有限公司</t>
  </si>
  <si>
    <t>长沙县奥得仕电子器材有限公司</t>
  </si>
  <si>
    <t>广州泰阳电子商务有限公司</t>
  </si>
  <si>
    <t>上海馥吉信息科技中心</t>
  </si>
  <si>
    <t>义乌市谢里登贸易商行</t>
  </si>
  <si>
    <t>佛山市尚普勒新能源科技有限公司</t>
  </si>
  <si>
    <t>baona trading co., limited</t>
  </si>
  <si>
    <t>glions trade limited</t>
  </si>
  <si>
    <t>深圳市极尽科技有限公司</t>
  </si>
  <si>
    <t>深圳市连胜八网络科技有限公司</t>
  </si>
  <si>
    <t>斯普拉创新科技（成都）有限公司</t>
  </si>
  <si>
    <t>深圳火宇科技有限公司</t>
  </si>
  <si>
    <t>蓝书网络</t>
  </si>
  <si>
    <t>佛山汇广盛电子商务有限公司</t>
  </si>
  <si>
    <t>thg_nutrition</t>
  </si>
  <si>
    <t>香港星辰創想科技有限公司</t>
  </si>
  <si>
    <t>starpony (hk) limited</t>
  </si>
  <si>
    <t>hong kong aosun international trade co., ltd.</t>
  </si>
  <si>
    <t>深蓝</t>
  </si>
  <si>
    <t>argentum apothecary limited</t>
  </si>
  <si>
    <t>guangzhou miya industrial limited</t>
  </si>
  <si>
    <t>eshente ltd</t>
  </si>
  <si>
    <t>海芈威上海智能科技有限公司</t>
  </si>
  <si>
    <t>venture shop ltd</t>
  </si>
  <si>
    <t>raremace limited</t>
  </si>
  <si>
    <t>中湾贸易有限公司</t>
  </si>
  <si>
    <t>commohat shop limited</t>
  </si>
  <si>
    <t>hyw uk ltd</t>
  </si>
  <si>
    <t>comet electronic technology co., limited</t>
  </si>
  <si>
    <t>CLEVERGUARD TECHNOLOGY CO., LIMITED</t>
  </si>
  <si>
    <t>feng tong culture communication (hong kong) co., limited</t>
  </si>
  <si>
    <t>hong kong jihuan electronic commerce co., limited</t>
  </si>
  <si>
    <t>leadcool technology co.ltd</t>
  </si>
  <si>
    <t>杭州华加文化有限公司</t>
  </si>
  <si>
    <t>all4home inc.</t>
  </si>
  <si>
    <t>广州市木东科技信息有限公司</t>
  </si>
  <si>
    <t>深圳市亿美网络科技有限公司</t>
  </si>
  <si>
    <t>深圳市柏美科技有限公司</t>
  </si>
  <si>
    <t>hongkong inofia technology co.,limited</t>
  </si>
  <si>
    <t>MOSMO（HONGKONG）LIMITED</t>
  </si>
  <si>
    <t>张家港保税区创启贸易有限公司</t>
  </si>
  <si>
    <t>金华市荟美电子商务有限公司</t>
  </si>
  <si>
    <t>广州赛施电子科技有限公司</t>
  </si>
  <si>
    <t>SHIYING INTERNATIONAL TRADING CO.,LIMITED-新时颖</t>
  </si>
  <si>
    <t>深圳市伟创华宝贸易有限公司</t>
  </si>
  <si>
    <t>香港成燕电子商务有限公司</t>
  </si>
  <si>
    <t>深圳市鹏东兴智能科技有限公司</t>
  </si>
  <si>
    <t>广州茜童会贸易有限公司</t>
  </si>
  <si>
    <t>深圳市优易贝科技有限公司</t>
  </si>
  <si>
    <t>东莞云凌</t>
  </si>
  <si>
    <t>Hongkong Geekbuy International E-commerce Ltd</t>
  </si>
  <si>
    <t>天津君柏电子商务有限公司</t>
  </si>
  <si>
    <t>深圳市海兔企业管理咨询有限公司</t>
  </si>
  <si>
    <t>wdt innovation co., limited</t>
  </si>
  <si>
    <t>深圳世纪长航贸易有限公司</t>
  </si>
  <si>
    <t>青羊区沃瑞鑫商贸部</t>
  </si>
  <si>
    <t>biubiubuy co., limited</t>
  </si>
  <si>
    <t>thg_luxury</t>
  </si>
  <si>
    <t>不疑貿易有限公司</t>
  </si>
  <si>
    <t>hongkong bochuang network technology co., limited</t>
  </si>
  <si>
    <t>jia rong international supply chain limited</t>
  </si>
  <si>
    <t>HongkongLinemartLimited___赛维</t>
  </si>
  <si>
    <t>通拓科技有限公司</t>
  </si>
  <si>
    <t>Daphne Holding Limited</t>
  </si>
  <si>
    <t>guludesignlimited</t>
  </si>
  <si>
    <t>深圳市富高达科技有限公司</t>
  </si>
  <si>
    <t>milies information co., limited</t>
  </si>
  <si>
    <t>极润-midodo international trading limited</t>
  </si>
  <si>
    <t>深圳市深枫湾科技有限公司</t>
  </si>
  <si>
    <t>fanciviviinc</t>
  </si>
  <si>
    <t>深圳市精一智能电子科技有限公司</t>
  </si>
  <si>
    <t>上海宇樊贸易有限公司</t>
  </si>
  <si>
    <t>minstinct co., limited</t>
  </si>
  <si>
    <t>香港怡趣科技有限公司</t>
  </si>
  <si>
    <t>上海嘟佰商贸有限公司</t>
  </si>
  <si>
    <t>green cloud technology limited</t>
  </si>
  <si>
    <t>Starlink Global Holding Limited</t>
  </si>
  <si>
    <t>西安晶闪网络科技有限公司</t>
  </si>
  <si>
    <t>enjoy ad media limited</t>
  </si>
  <si>
    <t>深圳市欧思龙贸易有限公司</t>
  </si>
  <si>
    <t>丰泽区焓焓服装商行</t>
  </si>
  <si>
    <t>etecheasy limited</t>
  </si>
  <si>
    <t>HONG KONG DONGSHENG TECHNOLOGY CO., LIMITED</t>
  </si>
  <si>
    <t>广州衣海电子商务有限公司</t>
  </si>
  <si>
    <t>厦门山靠山网络科技有限公司</t>
  </si>
  <si>
    <t>广州市麦行贸易有限公司</t>
  </si>
  <si>
    <t>honglu international trade co., limited</t>
  </si>
  <si>
    <t>广州美甚佳贸易有限公司</t>
  </si>
  <si>
    <t>安徽游蜂信息科技有限公司</t>
  </si>
  <si>
    <t>北京海蓝德网络科技有限公司</t>
  </si>
  <si>
    <t>双流区椰子出海日用百货店</t>
  </si>
  <si>
    <t>深圳市邦博科技有限公司</t>
  </si>
  <si>
    <t>东莞云瓴电子商务有限公司</t>
  </si>
  <si>
    <t>papaya software pte.ltd</t>
  </si>
  <si>
    <t>theia limited</t>
  </si>
  <si>
    <t>raja naishi supply chain co., limited</t>
  </si>
  <si>
    <t>huakui technology limited</t>
  </si>
  <si>
    <t>广州市好汇集科技有限公司</t>
  </si>
  <si>
    <t>东海县璀恰百货商行</t>
  </si>
  <si>
    <t>hk lingyi international technology co., limited</t>
  </si>
  <si>
    <t>惠临实业香港有限公司</t>
  </si>
  <si>
    <t>hk yonghai technology limited</t>
  </si>
  <si>
    <t>深圳市聚才邦信息科技有限公司</t>
  </si>
  <si>
    <t>路尚（广州）国际贸易有限公司</t>
  </si>
  <si>
    <t>厦门君知电子商务有限公司</t>
  </si>
  <si>
    <t>杭州得熹婴童用品有限公司</t>
  </si>
  <si>
    <t>北京博慕国际文化传媒有限公司</t>
  </si>
  <si>
    <t>arctic leopard technology co., limited</t>
  </si>
  <si>
    <t>npb-tech limited</t>
  </si>
  <si>
    <t>jieshunda electronic commerce co., ltd</t>
  </si>
  <si>
    <t>geekdrive limited</t>
  </si>
  <si>
    <t>tom clegg search ltd</t>
  </si>
  <si>
    <t>哔酷（上海）智能科技有限公司</t>
  </si>
  <si>
    <t>hexcal inc.</t>
  </si>
  <si>
    <t>成都锦逸翔网络科技有限公司</t>
  </si>
  <si>
    <t>深圳市誉跃网络科技有限公司</t>
  </si>
  <si>
    <t>shanghai yanzhou group ltd</t>
  </si>
  <si>
    <t>南京梦幻时光网络科技有限公司</t>
  </si>
  <si>
    <t>panasia trading group limited</t>
  </si>
  <si>
    <t>深圳市阿帕科技有限公司</t>
  </si>
  <si>
    <t>珠海美臻科技有限公司</t>
  </si>
  <si>
    <t>苏州逸品风尚礼品有限公司</t>
  </si>
  <si>
    <t>成都尘光兄弟文化传媒有限公司</t>
  </si>
  <si>
    <t>深圳市卓美瑞电子商务有限公司</t>
  </si>
  <si>
    <t>深圳米乐优品电商有限公司</t>
  </si>
  <si>
    <t>踏浪2</t>
  </si>
  <si>
    <t>广东美固嘉贸易有限公司</t>
  </si>
  <si>
    <t>jiujiutop trading co., ltd</t>
  </si>
  <si>
    <t>郑州大头五金制品有限公司</t>
  </si>
  <si>
    <t>hongkong xinghong info tech co., limited</t>
  </si>
  <si>
    <t>重庆元彩互娱科技有限公司</t>
  </si>
  <si>
    <t>深圳聚汇通跨境电商有限公司</t>
  </si>
  <si>
    <t>高密市风腾跨境电子商务有限公司</t>
  </si>
  <si>
    <t>连城县君雪百货商行</t>
  </si>
  <si>
    <t>深圳市扬立铭电子科技有限公司</t>
  </si>
  <si>
    <t>waves hk holdings limited</t>
  </si>
  <si>
    <t>hong kong singyu trading limited</t>
  </si>
  <si>
    <t>UNITEMAN TECHNOLOGY (HK) LIMITED</t>
  </si>
  <si>
    <t>xinshang electronics co., limited</t>
  </si>
  <si>
    <t>sonar digital co., limited</t>
  </si>
  <si>
    <t>oceanus global limited</t>
  </si>
  <si>
    <t>广州市爱莱依服装实业有限公司</t>
  </si>
  <si>
    <t>hongkong nyx technology limited</t>
  </si>
  <si>
    <t>oubo network technology co., limited</t>
  </si>
  <si>
    <t>深圳市爱迪时科技有限公司</t>
  </si>
  <si>
    <t>广州亚迪纳贸易有限公司</t>
  </si>
  <si>
    <t>long way fashion jewellery co ltd</t>
  </si>
  <si>
    <t>little turtle technology co.,limited</t>
  </si>
  <si>
    <t>无锡宝恩洛进出口有限公司</t>
  </si>
  <si>
    <t>广州市百越盛鸿国际贸易有限公司</t>
  </si>
  <si>
    <t>hongkong bright forever company limited</t>
  </si>
  <si>
    <t>深圳市树远科技有限公司</t>
  </si>
  <si>
    <t>rice coming ltd</t>
  </si>
  <si>
    <t>厦门启量信息技术有限公司</t>
  </si>
  <si>
    <t>万辉商业(深圳)有限公司</t>
  </si>
  <si>
    <t>wind chaser technology limited</t>
  </si>
  <si>
    <t>深圳美佳豪电商服务有限公司</t>
  </si>
  <si>
    <t>东勋信息有限公司</t>
  </si>
  <si>
    <t>广州吉享贸易有限公司</t>
  </si>
  <si>
    <t>深圳市龙岗区艾维生商行</t>
  </si>
  <si>
    <t>深圳沃鸣科技有限公司</t>
  </si>
  <si>
    <t>广州觅海科技有限公司</t>
  </si>
  <si>
    <t>支點国际（香港）有限公司</t>
  </si>
  <si>
    <t>享坐科技有限公司</t>
  </si>
  <si>
    <t>hongkong yongxing technology co. ,limited</t>
  </si>
  <si>
    <t>gemsmagic limited</t>
  </si>
  <si>
    <t>everadstechnologylimited</t>
  </si>
  <si>
    <t>trendyavenue ltd</t>
  </si>
  <si>
    <t>xianglong information technology co., ltd 800344</t>
  </si>
  <si>
    <t>yinghai international trading limited</t>
  </si>
  <si>
    <t>inorla fashion limited</t>
  </si>
  <si>
    <t>machen trading co., limited</t>
  </si>
  <si>
    <t>香港錦繁國際貿易有限公司</t>
  </si>
  <si>
    <t>star dream bay trading limited</t>
  </si>
  <si>
    <t>深圳市盈汐科技有限公司</t>
  </si>
  <si>
    <t>深圳市中悦科技有限公司</t>
  </si>
  <si>
    <t>广州峡明网络科技有限公司</t>
  </si>
  <si>
    <t>hong kong tailin techonlogy co., limited</t>
  </si>
  <si>
    <t>sonderad limited</t>
  </si>
  <si>
    <t>深圳市合裕电子商务有限公司</t>
  </si>
  <si>
    <t>深圳市森淞联贸易有限公司</t>
  </si>
  <si>
    <t>桑田科技（深圳）有限公司</t>
  </si>
  <si>
    <t>adflurry network technology limited</t>
  </si>
  <si>
    <t>深圳市能量无限贸易有限公司</t>
  </si>
  <si>
    <t>chameleon network co., limited</t>
  </si>
  <si>
    <t>深圳市木简莫贸易有限公司</t>
  </si>
  <si>
    <t>上海德杰瑞克光学有限公司</t>
  </si>
  <si>
    <t>soufeel jewelry limited</t>
  </si>
  <si>
    <t>厦门议心商贸有限公司</t>
  </si>
  <si>
    <t>潍坊汇益网络科技有限公司</t>
  </si>
  <si>
    <t>深圳市卓升贸易有限公司</t>
  </si>
  <si>
    <t>北京新奇易通网络科技有限公司</t>
  </si>
  <si>
    <t>四会市锦诚珠宝店</t>
  </si>
  <si>
    <t>深圳市前昊科技有限公司</t>
  </si>
  <si>
    <t>深圳市小又科技有限公司</t>
  </si>
  <si>
    <t>pacific crest limited</t>
  </si>
  <si>
    <t>hongkong kaimeichen e-commerce limited</t>
  </si>
  <si>
    <t>YCI Technology Limited</t>
  </si>
  <si>
    <t>桑椹创新科技（香港）有限公司</t>
  </si>
  <si>
    <t>香港旭日资讯有限公司</t>
  </si>
  <si>
    <t>丹阳镜镜乐道眼镜商行</t>
  </si>
  <si>
    <t>东莞市香江电子科技有限公司</t>
  </si>
  <si>
    <t>funup trading limited</t>
  </si>
  <si>
    <t>lucky mojo co.,ltd</t>
  </si>
  <si>
    <t>深圳兴宸科技贸易有限公司</t>
  </si>
  <si>
    <t>allysell</t>
  </si>
  <si>
    <t>kaleidoscope technology limited</t>
  </si>
  <si>
    <t>深圳市梦幻童游实业有限公司</t>
  </si>
  <si>
    <t>品老匯贸易（香港）有限公司</t>
  </si>
  <si>
    <t>深圳市展锋数控刀具有限公司</t>
  </si>
  <si>
    <t>泰华玩具（香港）有限公司</t>
  </si>
  <si>
    <t>上海添籁网络科技有限公司</t>
  </si>
  <si>
    <t>中山市新久激光科技有限公司</t>
  </si>
  <si>
    <t>tranquility node tech company limited</t>
  </si>
  <si>
    <t>hongkong adgogo technology limited</t>
  </si>
  <si>
    <t>中山明锦照明科技有限公司</t>
  </si>
  <si>
    <t>广州凯利服装科技有限公司</t>
  </si>
  <si>
    <t>杭州观旅科技有限责任公司</t>
  </si>
  <si>
    <t>honwin international trading co., limited</t>
  </si>
  <si>
    <t>hong kong agron network technology co., limited</t>
  </si>
  <si>
    <t>hong kong xinyi network technology co., limited</t>
  </si>
  <si>
    <t>salmon stream tech company limited</t>
  </si>
  <si>
    <t>深圳市快云电子商务有限公司</t>
  </si>
  <si>
    <t>boya development trading co., limited</t>
  </si>
  <si>
    <t>click link limited</t>
  </si>
  <si>
    <t>acbeam limited</t>
  </si>
  <si>
    <t>东莞市飞音供应链管理有限公司</t>
  </si>
  <si>
    <t>thousand birds intelligent technology co., ltd</t>
  </si>
  <si>
    <t>hong kong longzhi network technology co., limited</t>
  </si>
  <si>
    <t>JOYLINK LIMITED</t>
  </si>
  <si>
    <t>mobile game technology llc</t>
  </si>
  <si>
    <t>福州市长乐区阿札那电子商务有限公司</t>
  </si>
  <si>
    <t>skyfox network limited</t>
  </si>
  <si>
    <t>TAOTUO TECHNOLOGY CO.，LIMITED</t>
  </si>
  <si>
    <t>锦瑞（香港）国际贸易有限公司</t>
  </si>
  <si>
    <t>广州市友拓电子商务有限公司</t>
  </si>
  <si>
    <t>hongkong aozhen technology co., limited</t>
  </si>
  <si>
    <t>hongkongyullyinternationaltradeco.,limited</t>
  </si>
  <si>
    <t>广州星光创意科技有限公司</t>
  </si>
  <si>
    <t>hong kong naishi supplychain co limited</t>
  </si>
  <si>
    <t>深圳市思安电子商务有限公司</t>
  </si>
  <si>
    <t>上海琅峻而创网络科技有限公司</t>
  </si>
  <si>
    <t>广州思沐网络科技有限公司</t>
  </si>
  <si>
    <t>揭阳市麦热科技有限公司</t>
  </si>
  <si>
    <t>julang tech limited</t>
  </si>
  <si>
    <t>深圳市景基源科技有限公司</t>
  </si>
  <si>
    <t>北京斯达康商贸有限公司</t>
  </si>
  <si>
    <t>深圳市比尔金网络科技有限公司</t>
  </si>
  <si>
    <t>gamecosys</t>
  </si>
  <si>
    <t>yiwu iguasu imp and exp co.,limited</t>
  </si>
  <si>
    <t>东莞市环纳科技有限公司</t>
  </si>
  <si>
    <t>thunder wing (hk) technology co., limited</t>
  </si>
  <si>
    <t>yangming tech limited</t>
  </si>
  <si>
    <t>广州市广派信息科技有限公司</t>
  </si>
  <si>
    <t>kangda hongye trade limited</t>
  </si>
  <si>
    <t>switzerland jojee group co.,limited</t>
  </si>
  <si>
    <t>hongyu trade limited</t>
  </si>
  <si>
    <t xml:space="preserve">datanexus ltd	</t>
  </si>
  <si>
    <t>wearcheap limited</t>
  </si>
  <si>
    <t>dreamnodiy llc</t>
  </si>
  <si>
    <t>aas global trade co., limited</t>
  </si>
  <si>
    <t>广州洋曼网络科技有限公司</t>
  </si>
  <si>
    <t>bodoni company limited</t>
  </si>
  <si>
    <t>四川依特纳艾商贸有限公司</t>
  </si>
  <si>
    <t>krosol global limited</t>
  </si>
  <si>
    <t>深圳市博洋通商贸有限公司</t>
  </si>
  <si>
    <t>深圳市卓维特科技有限公司</t>
  </si>
  <si>
    <t>广州卡斯隆信息科技有限公司</t>
  </si>
  <si>
    <t>rationaltechnologylimited</t>
  </si>
  <si>
    <t>上海顽袄时装设计中心</t>
  </si>
  <si>
    <t>义乌市猩桢电子商务商行</t>
  </si>
  <si>
    <t>广州极富贸易有限公司</t>
  </si>
  <si>
    <t>深圳市宝航富兴科技有限公司</t>
  </si>
  <si>
    <t>doujiao trading company limited</t>
  </si>
  <si>
    <t>深圳市蓝际科技有限公司</t>
  </si>
  <si>
    <t>深圳意湖创意定制有限公司</t>
  </si>
  <si>
    <t>thg_ingenuity</t>
  </si>
  <si>
    <t>star spring limited</t>
  </si>
  <si>
    <t>hexatecho ltd</t>
  </si>
  <si>
    <t>fishpondnetworktechnologylimited</t>
  </si>
  <si>
    <t>fisheasy limited</t>
  </si>
  <si>
    <t>深圳华马世实业有限公司</t>
  </si>
  <si>
    <t>深圳市龙岗区道森电子商行</t>
  </si>
  <si>
    <t>广州麦洛信息技术有限公司</t>
  </si>
  <si>
    <t>火炬科技（香港)有限公司</t>
  </si>
  <si>
    <t>深圳市兴领锐电子有限公司</t>
  </si>
  <si>
    <t>嘉兴市乐买乐卖贸易有限公司</t>
  </si>
  <si>
    <t>厦门芊朵恋科技有限公司</t>
  </si>
  <si>
    <t>广州市大颜贸易有限公司</t>
  </si>
  <si>
    <t>香港汉印科技有限公司</t>
  </si>
  <si>
    <t>深圳万晟源网络科技有限公司</t>
  </si>
  <si>
    <t>广州单多多科技有限公司</t>
  </si>
  <si>
    <t>深圳市达信工程技术有限公司</t>
  </si>
  <si>
    <t>hui ju xin shan technology co.,limited</t>
  </si>
  <si>
    <t>xinjue (hk) trade co., limited</t>
  </si>
  <si>
    <t>深圳市铁木亦科技有限公司</t>
  </si>
  <si>
    <t>广州市胜浩网络科技有限公司</t>
  </si>
  <si>
    <t>angrow company limited</t>
  </si>
  <si>
    <t>tumustore</t>
  </si>
  <si>
    <t>广东弘宸帼风服饰科技有限公司</t>
  </si>
  <si>
    <t>hongkongguzhidaoe-commerceco.,limited</t>
  </si>
  <si>
    <t>广州顺曼贸易有限公司</t>
  </si>
  <si>
    <t>厦门星辰纪元网络科技有限公司</t>
  </si>
  <si>
    <t>广州英杰汽配贸易有限公司</t>
  </si>
  <si>
    <t>hong kong tianman electronic commerce co., limited</t>
  </si>
  <si>
    <t>深圳市巨豹科技有限公司</t>
  </si>
  <si>
    <t>广州徵羽科技有限公司</t>
  </si>
  <si>
    <t>机器猫科技有限公司</t>
  </si>
  <si>
    <t>陆丰市馨帮帮通信设备店</t>
  </si>
  <si>
    <t>广州五棵树贸易有限公司</t>
  </si>
  <si>
    <t>yunduam electronic commerce limited</t>
  </si>
  <si>
    <t>深圳科茂视讯信息技术有限公司</t>
  </si>
  <si>
    <t>上海闳米信息科技有限公司</t>
  </si>
  <si>
    <t>上海阗客科技有限公司</t>
  </si>
  <si>
    <t>成都洛德岛科技有限公司</t>
  </si>
  <si>
    <t>hingsn(hongkong)tradelimited</t>
  </si>
  <si>
    <t>hong kong zheng jun bo international limited</t>
  </si>
  <si>
    <t>msltv electronics co., limited</t>
  </si>
  <si>
    <t>amicle trading ltd</t>
  </si>
  <si>
    <t>ecomone trading co limited</t>
  </si>
  <si>
    <t>qijutechnolohy(hk)limited</t>
  </si>
  <si>
    <t>findyourcom shop ltd</t>
  </si>
  <si>
    <t>higher technology limited</t>
  </si>
  <si>
    <t>transocean internet technology limited</t>
  </si>
  <si>
    <t>深圳市泓元网络科技有限公司</t>
  </si>
  <si>
    <t>海宁奥瑟姆贸易有限公司</t>
  </si>
  <si>
    <t>广州琪商科技有限公司</t>
  </si>
  <si>
    <t>合肥明凯网络信息服务有限公司</t>
  </si>
  <si>
    <t>有为客科技（深圳）有限公司</t>
  </si>
  <si>
    <t>深圳市比尔嘉泓网络科技有限公司</t>
  </si>
  <si>
    <t>宜佳供应链（广州）有限公司</t>
  </si>
  <si>
    <t>singapore maxwell infotech pte. ltd</t>
  </si>
  <si>
    <t>深圳市福田区梅林街道兴茂商工作室</t>
  </si>
  <si>
    <t>普勒森(香港)科技有限公司</t>
  </si>
  <si>
    <t>南京飞畅科技有限公司</t>
  </si>
  <si>
    <t>广州本珞电子商务有限公司</t>
  </si>
  <si>
    <t>ief overseas international trading co.，limited</t>
  </si>
  <si>
    <t>siweite e-commerce co., limited</t>
  </si>
  <si>
    <t>renzhong international trade limited</t>
  </si>
  <si>
    <t>garry international trading co., limited</t>
  </si>
  <si>
    <t>yihai cross border ecommerce limited</t>
  </si>
  <si>
    <t>深圳市乐祥余信息科技有限公司</t>
  </si>
  <si>
    <t>深圳市拓达星科技有限公司</t>
  </si>
  <si>
    <t>vipeasybuy clothing co., ltd.</t>
  </si>
  <si>
    <t>东方星泽（深圳）科技有限公司</t>
  </si>
  <si>
    <t>深圳山海经科技有限公司</t>
  </si>
  <si>
    <t>骄傲同行文化科技（深圳）有限公司</t>
  </si>
  <si>
    <t>上海中昊针织有限公司</t>
  </si>
  <si>
    <t>香港吉客印电子商务有限公司</t>
  </si>
  <si>
    <t>dandelion information technology (hong kong) co., limited</t>
  </si>
  <si>
    <t>卓匯（香港）科技有限公司</t>
  </si>
  <si>
    <t>广州亚科姆贸易有限公司</t>
  </si>
  <si>
    <t>武汉云之易电子商务有限公司</t>
  </si>
  <si>
    <t>bootao international limited</t>
  </si>
  <si>
    <t>chiyu technology co., limited</t>
  </si>
  <si>
    <t>成都旭蓝网络科技有限公司</t>
  </si>
  <si>
    <t>wing win limited</t>
  </si>
  <si>
    <t>hongkong dfyz network co.,limited</t>
  </si>
  <si>
    <t>jun tai company limited</t>
  </si>
  <si>
    <t>glamourglam ltd</t>
  </si>
  <si>
    <t>HONG KONG EPP TIMES TECHNOLOGY CO., LIMITED</t>
  </si>
  <si>
    <t>深圳市云恺网络科技有限公司</t>
  </si>
  <si>
    <t>陕西月宝鑫网络科技有限责任公司</t>
  </si>
  <si>
    <t>深圳小时米丰网络科技有限公司</t>
  </si>
  <si>
    <t>yinglai hong kong limited</t>
  </si>
  <si>
    <t>八零九零零零电子商务（重庆）有限责任公司</t>
  </si>
  <si>
    <t>海口市慕扬游盟科技有限公司</t>
  </si>
  <si>
    <t>青岛中领网络科技有限公司</t>
  </si>
  <si>
    <t>海南云海方舟科技有限公司</t>
  </si>
  <si>
    <t>天津祺馨网络科技有限公司</t>
  </si>
  <si>
    <t>杭州星犀科技有限公司</t>
  </si>
  <si>
    <t>成都机随超户外运动有限公司</t>
  </si>
  <si>
    <t>深圳迷鹿网络有限公司</t>
  </si>
  <si>
    <t>深圳帝凯科技有限公司</t>
  </si>
  <si>
    <t>深圳市佰分网络科技电子有限公司</t>
  </si>
  <si>
    <t>WO LIN (HONG KONG INTERNATIONAL TRADING LIMITED</t>
  </si>
  <si>
    <t>ape planet llc limited</t>
  </si>
  <si>
    <t>葵中科技有限公司</t>
  </si>
  <si>
    <t>blue star trade co., limited</t>
  </si>
  <si>
    <t>datalodge ltd</t>
  </si>
  <si>
    <t>quality future co.,limited</t>
  </si>
  <si>
    <t>easy toys rental limited</t>
  </si>
  <si>
    <t>boolv（hong kong）limited</t>
  </si>
  <si>
    <t>罗拉</t>
  </si>
  <si>
    <t>hong kong xiayuan technology limited</t>
  </si>
  <si>
    <t>layla limited</t>
  </si>
  <si>
    <t>valence trading co., limited</t>
  </si>
  <si>
    <t>广州鹏派科技有限公司</t>
  </si>
  <si>
    <t>昀璟国际贸易有限公司</t>
  </si>
  <si>
    <t>深圳市振烜网络科技有限公司</t>
  </si>
  <si>
    <t>深圳市乐骑智能科技有限公司</t>
  </si>
  <si>
    <t>深圳市浩瀚宇星网络科技有限公司</t>
  </si>
  <si>
    <t>广州奇客国际贸易有限公司</t>
  </si>
  <si>
    <t>汕尾市旺达电子商务有限公司</t>
  </si>
  <si>
    <t>广州柏乐运动器材有限公司</t>
  </si>
  <si>
    <t>深圳盛特贸易有限公司</t>
  </si>
  <si>
    <t>广州思达科技有限公司</t>
  </si>
  <si>
    <t>四川天听网络科技有限公司</t>
  </si>
  <si>
    <t>东海县莹来珠宝有限公司</t>
  </si>
  <si>
    <t>深圳市鹏瑞塑胶科技有限公司</t>
  </si>
  <si>
    <t>深圳市博宁诺贸易有限公司</t>
  </si>
  <si>
    <t>hk weihai trading co.,limited</t>
  </si>
  <si>
    <t>aiglobalinformation technology co,. limited</t>
  </si>
  <si>
    <t>深圳市宏远盈贸易有限公司</t>
  </si>
  <si>
    <t>天隼科技有限公司</t>
  </si>
  <si>
    <t>广州佐德电子商务有限公司</t>
  </si>
  <si>
    <t>广东敏婕服装有限公司</t>
  </si>
  <si>
    <t>广州市逸起跳动信息技术有限公司</t>
  </si>
  <si>
    <t>赣州文钦电子商务有限公司</t>
  </si>
  <si>
    <t>laxi huiguo paus limited</t>
  </si>
  <si>
    <t>广州日日收米电子商务有限公司</t>
  </si>
  <si>
    <t>佛山禅城区诸事皆顺服装店</t>
  </si>
  <si>
    <t>thg_ondemand</t>
  </si>
  <si>
    <t>kachishop</t>
  </si>
  <si>
    <t>hongyang network technology limited</t>
  </si>
  <si>
    <t>hongkong hushnow limited</t>
  </si>
  <si>
    <t>huiya hair products co.,ltd</t>
  </si>
  <si>
    <t>shihai(hk)technologyco.,limited</t>
  </si>
  <si>
    <t>xianglong information technology co., ltd 800366</t>
  </si>
  <si>
    <t>Boxlucky Trading Co., Limited</t>
  </si>
  <si>
    <t>lex hair inc</t>
  </si>
  <si>
    <t>广西御正网络科技有限公司</t>
  </si>
  <si>
    <t>广州宜领贸易有限公司</t>
  </si>
  <si>
    <t>武汉智影科技有限公司</t>
  </si>
  <si>
    <t>Haike Network Technology Co., Limited</t>
  </si>
  <si>
    <t>paiou network technology co., limited</t>
  </si>
  <si>
    <t>港滙有限公司</t>
  </si>
  <si>
    <t>青白江艺茗轩手工艺品商贸部</t>
  </si>
  <si>
    <t>atriolachilimited</t>
  </si>
  <si>
    <t>深圳市炫彩瞳颜网络科技有限公司</t>
  </si>
  <si>
    <t>wangruigroup(hongkong)co.,limited</t>
  </si>
  <si>
    <t>郑州奥利弗电子科技有限公司</t>
  </si>
  <si>
    <t>广州品沃电子商务有限公司</t>
  </si>
  <si>
    <t>深圳市徕柠科技有限公司</t>
  </si>
  <si>
    <t>红安泽聚电子商务有限责任公司</t>
  </si>
  <si>
    <t>hong kong mandevi network technology co., limited</t>
  </si>
  <si>
    <t>六盒（广州）信息科技有限公司</t>
  </si>
  <si>
    <t>惠州市有眼光科技有限公司</t>
  </si>
  <si>
    <t>广州林锋服装有限公司</t>
  </si>
  <si>
    <t>深圳中深为科技有限公司</t>
  </si>
  <si>
    <t>厦门翠迪鸟贸易有限公司</t>
  </si>
  <si>
    <t>深圳市合欣盈商贸有限公司</t>
  </si>
  <si>
    <t>义乌市华意网络科技有限公司</t>
  </si>
  <si>
    <t>classy elegance ltd</t>
  </si>
  <si>
    <t>haiaoelectroniccommercecompanylimited</t>
  </si>
  <si>
    <t>dongfangnetworktechnologyco.,limited</t>
  </si>
  <si>
    <t>copyninja e-commerce inc</t>
  </si>
  <si>
    <t>深圳市点逗科技有限公司</t>
  </si>
  <si>
    <t>gsousnow limited</t>
  </si>
  <si>
    <t>willow holding limited</t>
  </si>
  <si>
    <t>sup boundless limited</t>
  </si>
  <si>
    <t>heng victory trading limited</t>
  </si>
  <si>
    <t>丰泽区东湖姚晨敏服装店</t>
  </si>
  <si>
    <t>青岛乐德网络科技有限公司</t>
  </si>
  <si>
    <t>深圳市圳声电子商务有限公司</t>
  </si>
  <si>
    <t>aobeike technology limited</t>
  </si>
  <si>
    <t>东海县悠宙珠宝有限公司</t>
  </si>
  <si>
    <t>rsgm</t>
  </si>
  <si>
    <t>biyue beijing technology co., ltd</t>
  </si>
  <si>
    <t>泉州市京涛时代电子商务有限公司</t>
  </si>
  <si>
    <t>VIKING STUDIO LIMITED</t>
  </si>
  <si>
    <t>高比斯电子有限公司</t>
  </si>
  <si>
    <t>深圳壹联点讯科技有限公司</t>
  </si>
  <si>
    <t>广州彦谨科技有限公司</t>
  </si>
  <si>
    <t>uk yuan-e limited</t>
  </si>
  <si>
    <t>konwin electrical appliance co., limited</t>
  </si>
  <si>
    <t>深圳市博奇诺科技有限公司</t>
  </si>
  <si>
    <t>深圳市友和优品科技有限公司</t>
  </si>
  <si>
    <t>hong kong curtain network technology co., limited</t>
  </si>
  <si>
    <t>厦门市启中网络科技有限公司</t>
  </si>
  <si>
    <t>netizenslimited</t>
  </si>
  <si>
    <t>hongkong yingxing technology co., limited</t>
  </si>
  <si>
    <t>乐泰礼泰</t>
  </si>
  <si>
    <t>深圳是爱唯电子商务有限公司</t>
  </si>
  <si>
    <t>kai feng development limited</t>
  </si>
  <si>
    <t>华人游戏</t>
  </si>
  <si>
    <t>maxsafes llc</t>
  </si>
  <si>
    <t>武汉图摩诺网络科技有限公司</t>
  </si>
  <si>
    <t>苏州瑞锦信息科技有限公司</t>
  </si>
  <si>
    <t>aries network limited</t>
  </si>
  <si>
    <t>yingan technology co., limited</t>
  </si>
  <si>
    <t>sawld trade limited</t>
  </si>
  <si>
    <t>comand shop ltd</t>
  </si>
  <si>
    <t>chongchonglong technology limited</t>
  </si>
  <si>
    <t>wonderone limited</t>
  </si>
  <si>
    <t>上海亿偲信息科技有限公司</t>
  </si>
  <si>
    <t>xincheng communication (hk) limited</t>
  </si>
  <si>
    <t>深圳市尔宣贸易有限公司</t>
  </si>
  <si>
    <t>qi miao international co., limited</t>
  </si>
  <si>
    <t>香港衣韵国际贸易有限公司</t>
  </si>
  <si>
    <t>威联科发展有限公司</t>
  </si>
  <si>
    <t>广州市创联工业科技有限公司</t>
  </si>
  <si>
    <t>深圳飞向月球贸易有限公司</t>
  </si>
  <si>
    <t>西安木客鸟科技有限公司</t>
  </si>
  <si>
    <t>淄博青鸟时代文化传播有限公司</t>
  </si>
  <si>
    <t>长沙君焱科技有限公司</t>
  </si>
  <si>
    <t>武汉市洪山区兴亨宏通电子经营部</t>
  </si>
  <si>
    <t>深圳市蒂风行科技有限公司</t>
  </si>
  <si>
    <t>深圳普瑞迪光电有限公司</t>
  </si>
  <si>
    <t>深圳市宜乐美家居科技有限公司</t>
  </si>
  <si>
    <t>nb embroidery &amp; sewing supplies co..limited</t>
  </si>
  <si>
    <t>koleh commen ltd</t>
  </si>
  <si>
    <t>ok knives outdoor limited</t>
  </si>
  <si>
    <t>lai beautiful ltd</t>
  </si>
  <si>
    <t>hong kong verigood trading co., limited</t>
  </si>
  <si>
    <t>长沙讯鸟科技有限公司</t>
  </si>
  <si>
    <t>莆田市安斯泰贸易有限公司</t>
  </si>
  <si>
    <t>广州才捷通科技有限公司</t>
  </si>
  <si>
    <t>yatsen trading （hk）limited</t>
  </si>
  <si>
    <t>深圳市奇铃电子商务有限公司</t>
  </si>
  <si>
    <t>mojia (hk) holding limited</t>
  </si>
  <si>
    <t>深圳市晰途传媒科技有限公司</t>
  </si>
  <si>
    <t>茂略（厦门）贸易有限公司</t>
  </si>
  <si>
    <t>武汉艾利英科网络科技有限公司</t>
  </si>
  <si>
    <t>cjchen trade limited</t>
  </si>
  <si>
    <t>广州达礼艺术有限公司</t>
  </si>
  <si>
    <t>深圳市客库科技有限公司</t>
  </si>
  <si>
    <t>kittenkuo trading co., limited</t>
  </si>
  <si>
    <t>常州流雪信息科技有限公司</t>
  </si>
  <si>
    <t>潍坊法斯特网络科技有限公司</t>
  </si>
  <si>
    <t>joybos group holdings (hongkong) limited</t>
  </si>
  <si>
    <t>mizura limited</t>
  </si>
  <si>
    <t>meshop limited</t>
  </si>
  <si>
    <t>Bamboo Information Technology Co.,Limited</t>
  </si>
  <si>
    <t>hong kong huijushidai co., limited</t>
  </si>
  <si>
    <t>hong kong dawang international trade limited</t>
  </si>
  <si>
    <t>fashionfinds ltd</t>
  </si>
  <si>
    <t>huadun (hong kong) technology co., limited</t>
  </si>
  <si>
    <t>hbb global llc</t>
  </si>
  <si>
    <t>深圳市愚公视觉传媒有限公司</t>
  </si>
  <si>
    <t>深圳市悦博信息科技有限公司</t>
  </si>
  <si>
    <t>深圳市南山区喜讯互联网科技工作室</t>
  </si>
  <si>
    <t>kyosho jp limited</t>
  </si>
  <si>
    <t>桑植未知机能服装店</t>
  </si>
  <si>
    <t>inmirror limited</t>
  </si>
  <si>
    <t>uhouzz london limlted</t>
  </si>
  <si>
    <t>东莞市艾樱电子商务有限公司</t>
  </si>
  <si>
    <t>hongkong bailun technology limited</t>
  </si>
  <si>
    <t>咸安区衣行天下商贸中心</t>
  </si>
  <si>
    <t>yicen business co., limited</t>
  </si>
  <si>
    <t>思维灵动（广州）文化传媒有限公司</t>
  </si>
  <si>
    <t>leo digital (hong kong) company limited</t>
  </si>
  <si>
    <t>hong kong beihai times network technology co.,limited</t>
  </si>
  <si>
    <t>senhuan technology co., limited</t>
  </si>
  <si>
    <t>phoenix ecom group limited</t>
  </si>
  <si>
    <t>fashionfever ltd</t>
  </si>
  <si>
    <t>cc information technology co.,limited</t>
  </si>
  <si>
    <t>helico trading co., limited</t>
  </si>
  <si>
    <t>born4sports limited</t>
  </si>
  <si>
    <t>minas fashion ltd</t>
  </si>
  <si>
    <t>高鑫圣香港实业有限公司</t>
  </si>
  <si>
    <t>深圳立麦网络科技有限公司</t>
  </si>
  <si>
    <t>追觅国际（香港）有限公司</t>
  </si>
  <si>
    <t>topec electronics technology co., limited</t>
  </si>
  <si>
    <t>深圳市惠视通科技有限公司</t>
  </si>
  <si>
    <t>樂盈億觀科技有限公司</t>
  </si>
  <si>
    <t>宏皇兰（深圳）国际贸易有限公司</t>
  </si>
  <si>
    <t>vitina limited</t>
  </si>
  <si>
    <t>深圳市寻梦园科技有限公司</t>
  </si>
  <si>
    <t>广州巨量同创网络有限公司</t>
  </si>
  <si>
    <t>深圳市洛麟网络科技有限公司</t>
  </si>
  <si>
    <t>niu information technology co.,limited</t>
  </si>
  <si>
    <t>ct international trade limited</t>
  </si>
  <si>
    <t>yingtonghan technology co., ltd</t>
  </si>
  <si>
    <t>成都熙飞润网络科技有限公司</t>
  </si>
  <si>
    <t>zhuowei hongkong co.,limited</t>
  </si>
  <si>
    <t>深圳沃行科技有限公司</t>
  </si>
  <si>
    <t>wider talent hong kong limited</t>
  </si>
  <si>
    <t>鹤立（上海）电子商务有限公司</t>
  </si>
  <si>
    <t>广州卡婷化妆品有限公司</t>
  </si>
  <si>
    <t>广州佐创科技有限公司</t>
  </si>
  <si>
    <t>浙江趣乐拼信息技术有限公司</t>
  </si>
  <si>
    <t>广州晶闪网络科技有限公司</t>
  </si>
  <si>
    <t>深圳市煅石网络科技有限公司</t>
  </si>
  <si>
    <t>bestaio</t>
  </si>
  <si>
    <t>武汉提丰网络技术有限公司</t>
  </si>
  <si>
    <t>深圳市越来越酷贸易有限公司</t>
  </si>
  <si>
    <t>mychway co., limited</t>
  </si>
  <si>
    <t>四川深星煜海商贸有限公司</t>
  </si>
  <si>
    <t>witkey</t>
  </si>
  <si>
    <t>运城轻雷网络科技有限责任公司</t>
  </si>
  <si>
    <t>xiang feng yu international co.，limited</t>
  </si>
  <si>
    <t>mai cool international limited</t>
  </si>
  <si>
    <t>维电优品供应链（深圳）有限公司</t>
  </si>
  <si>
    <t>东海县舵手水晶制品有限公司</t>
  </si>
  <si>
    <t>kiel group marketing limited</t>
  </si>
  <si>
    <t>香港雲品国际有限公司</t>
  </si>
  <si>
    <t>泉州勒嘉贸易有限公司</t>
  </si>
  <si>
    <t>gosoloxin limited</t>
  </si>
  <si>
    <t>hong kong huixiang network technology co., limited</t>
  </si>
  <si>
    <t>lingruisi e-commerce co., limited</t>
  </si>
  <si>
    <t>top clear solution hk limited</t>
  </si>
  <si>
    <t>广州林柯贸易有限公司</t>
  </si>
  <si>
    <t>paicker uk limited</t>
  </si>
  <si>
    <t>深圳市森凯沃网络科技有限公司</t>
  </si>
  <si>
    <t>香港鼎鋒網絡科技有限公司</t>
  </si>
  <si>
    <t>杭州单凡科技有限公司</t>
  </si>
  <si>
    <t>连云港锐恒珠宝有限公司</t>
  </si>
  <si>
    <t>武汉卓益电子商务有限公司</t>
  </si>
  <si>
    <t>贝淘聚合购广州网络科技有限公司</t>
  </si>
  <si>
    <t>深圳掌之门科技有限公司</t>
  </si>
  <si>
    <t>深圳市趣臻科技有限公司</t>
  </si>
  <si>
    <t>青岛美目科技有限公司</t>
  </si>
  <si>
    <t>天津易诚电子商务有限公司</t>
  </si>
  <si>
    <t>ontoo technology limited</t>
  </si>
  <si>
    <t>t.t.o.o ltd (this thing of ours ltd)</t>
  </si>
  <si>
    <t>深圳美日淘电子商务有限公司</t>
  </si>
  <si>
    <t>pin network limited</t>
  </si>
  <si>
    <t>carefree digital co., limited</t>
  </si>
  <si>
    <t>dimensional intelligent development company limited</t>
  </si>
  <si>
    <t>hljone network ltd</t>
  </si>
  <si>
    <t>red planet international trading co.,limited</t>
  </si>
  <si>
    <t>hongkong zhu andian industrial co.,limited</t>
  </si>
  <si>
    <t>hong kong xu yuan jieinternational limited</t>
  </si>
  <si>
    <t>成都陌蕊奇珠电子商务有限公司</t>
  </si>
  <si>
    <t>海丰县城东镇宏通达珠宝商行</t>
  </si>
  <si>
    <t>wisteria trade limited</t>
  </si>
  <si>
    <t>香港艾克貿易有限公司</t>
  </si>
  <si>
    <t>东台市火炬网络科技有限公司</t>
  </si>
  <si>
    <t>源氏木语有限公司</t>
  </si>
  <si>
    <t>sendfu trading co., limited</t>
  </si>
  <si>
    <t>杭州嘉漫科技有限公司</t>
  </si>
  <si>
    <t>丹东市元宝区闲美软件开发部</t>
  </si>
  <si>
    <t>广州易丝倩发制品有限公司</t>
  </si>
  <si>
    <t>hongkong yangshan information technology limited</t>
  </si>
  <si>
    <t>深圳市拓恒达贸易有限公司</t>
  </si>
  <si>
    <t>杭州绿苑贸易有限公司</t>
  </si>
  <si>
    <t>宁波达麦网络科技有限公司</t>
  </si>
  <si>
    <t>佛山市神奇种子科技有限公司</t>
  </si>
  <si>
    <t>上海丝所文化科技有限公司</t>
  </si>
  <si>
    <t>阳江市必红厨具制品有限公司</t>
  </si>
  <si>
    <t>厦门昌晟信息技术有限公司</t>
  </si>
  <si>
    <t>西安锐驰摩尔网络科技有限公司</t>
  </si>
  <si>
    <t>莆田市众诚投资有限公司</t>
  </si>
  <si>
    <t>东海县美购珠宝有限公司</t>
  </si>
  <si>
    <t>西安阿喳哩电子商务有限公司</t>
  </si>
  <si>
    <t>广州悦来智通科技发展有限公司</t>
  </si>
  <si>
    <t>成都墨图电子商务有限公司</t>
  </si>
  <si>
    <t>东莞市麦创电子商务有限公司</t>
  </si>
  <si>
    <t>超越新洋科技发展有限公司</t>
  </si>
  <si>
    <t>惠州布莱顿贸易有限公司</t>
  </si>
  <si>
    <t>深圳丰禾日丽贸易有限公司</t>
  </si>
  <si>
    <t>成都黄橙绿科技有限公司</t>
  </si>
  <si>
    <t>aibrou international co., limited</t>
  </si>
  <si>
    <t>上海盛心堂文化发展有限公司</t>
  </si>
  <si>
    <t>fiido technology co., limited</t>
  </si>
  <si>
    <t>四川多尔豪思网络科技有限公司</t>
  </si>
  <si>
    <t>dencrest limited</t>
  </si>
  <si>
    <t>team professional clothing limited</t>
  </si>
  <si>
    <t>hangzhoukexinmediacultureco.,ltd</t>
  </si>
  <si>
    <t>four seasons network technology co., limited</t>
  </si>
  <si>
    <t>maxzone holding co., limited</t>
  </si>
  <si>
    <t>huanguan international trade co., limited</t>
  </si>
  <si>
    <t>武汉浅蓝跳动商贸有限公司</t>
  </si>
  <si>
    <t>深圳市桐趣科技有限公司</t>
  </si>
  <si>
    <t>南京茂欧</t>
  </si>
  <si>
    <t>时空跨径科技（深圳）有限公司</t>
  </si>
  <si>
    <t>广州兴鹏科技有限公司</t>
  </si>
  <si>
    <t>广州悦美瑜伽有限公司</t>
  </si>
  <si>
    <t>广州卡羽贝日用品厂</t>
  </si>
  <si>
    <t>上海洁佧实业有限公司</t>
  </si>
  <si>
    <t>居角（深圳）科技有限公司</t>
  </si>
  <si>
    <t>popopie holding limited</t>
  </si>
  <si>
    <t>selfridges retail limited</t>
  </si>
  <si>
    <t>lemonwin technologies(hk)co.,limited</t>
  </si>
  <si>
    <t>star knight trading limited</t>
  </si>
  <si>
    <t>kackool(hong kong)e-commerce co.,limited</t>
  </si>
  <si>
    <t>elegantenvy ltd</t>
  </si>
  <si>
    <t>深圳联合阅美电子商务有限公司</t>
  </si>
  <si>
    <t>福州优汇嗨购电子商务有限公司</t>
  </si>
  <si>
    <t>苏州文之都商贸有限公司</t>
  </si>
  <si>
    <t>zhenyuan xingke trading limited</t>
  </si>
  <si>
    <t>成都佳优尚品电子商务有限公司</t>
  </si>
  <si>
    <t>中山市微漫文化科技有限公司</t>
  </si>
  <si>
    <t>重庆简灿网络科技有限公司</t>
  </si>
  <si>
    <t>华强聚丰网络科技（香港）有限公司</t>
  </si>
  <si>
    <t>江阴市亚松电子有限公司</t>
  </si>
  <si>
    <t>广州澳骏国际贸易有限公司</t>
  </si>
  <si>
    <t>香港琥珀实业有限公司</t>
  </si>
  <si>
    <t>深圳市深成创意设计有限公司</t>
  </si>
  <si>
    <t>瑞兰斯科技（天津）有限公司</t>
  </si>
  <si>
    <t>广州市天河区珠吉金喜商贸行</t>
  </si>
  <si>
    <t>成都普卢途思信息技术有限公司</t>
  </si>
  <si>
    <t>LARGE ORDERS TRADING CO., LIMITED</t>
  </si>
  <si>
    <t>remai trading llc</t>
  </si>
  <si>
    <t>深圳市蔡氏兄弟服饰贸易有限公司</t>
  </si>
  <si>
    <t>通城裕隆电子商务商行</t>
  </si>
  <si>
    <t>莆田市恒发网络科技有限公司</t>
  </si>
  <si>
    <t>广州侠聚科技网络有限公司</t>
  </si>
  <si>
    <t>great booming trading co.,limited</t>
  </si>
  <si>
    <t>layers london</t>
  </si>
  <si>
    <t>walnut network technology co., limited</t>
  </si>
  <si>
    <t>meshop</t>
  </si>
  <si>
    <t>frankybuy trade limited</t>
  </si>
  <si>
    <t>HONGKONG ZHANGYU TECHNOLOGY LIMITED</t>
  </si>
  <si>
    <t>flanna trading co., limited</t>
  </si>
  <si>
    <t>mmosky limited</t>
  </si>
  <si>
    <t>berlin (hong kong) technology co., limited</t>
  </si>
  <si>
    <t>jinking kak limited</t>
  </si>
  <si>
    <t>classychic ltd</t>
  </si>
  <si>
    <t>giraffe tools corp.</t>
  </si>
  <si>
    <t>映卓营销咨询（上海）有限公司</t>
  </si>
  <si>
    <t>广州北斗互联技术有限公司</t>
  </si>
  <si>
    <t>深圳雷拉洛智能科技有限公司</t>
  </si>
  <si>
    <t>广州啪哒贸易有限公司</t>
  </si>
  <si>
    <t>天津奇酷科技有限公司</t>
  </si>
  <si>
    <t>ato mobi limited</t>
  </si>
  <si>
    <t>shuncaitechnologylimited</t>
  </si>
  <si>
    <t>广州泛亚联合互联网有限公司</t>
  </si>
  <si>
    <t>深圳市信天达电子有限公司</t>
  </si>
  <si>
    <t>无锡三面体智能科技有限公司</t>
  </si>
  <si>
    <t>广州二嘉网络科技有限公司</t>
  </si>
  <si>
    <t>丹东信友网络科技有限公司</t>
  </si>
  <si>
    <t>长沙点触网络科技有限公司</t>
  </si>
  <si>
    <t>西安蚍蜉信息科技有限公司</t>
  </si>
  <si>
    <t>南昌朝雨电子商务有限公司</t>
  </si>
  <si>
    <t>广州掌悦文化传媒有限公司</t>
  </si>
  <si>
    <t>阳江市阳东区环宇实业有限公司</t>
  </si>
  <si>
    <t>大连向阳花信息技术有限公司</t>
  </si>
  <si>
    <t>广州云行跨境电商有限公司</t>
  </si>
  <si>
    <t>深圳市硬酷科技有限公司</t>
  </si>
  <si>
    <t>厦门苏邦科技有限公司</t>
  </si>
  <si>
    <t>unleashfun limited</t>
  </si>
  <si>
    <t>enat technology co., limited</t>
  </si>
  <si>
    <t>IMOBI TECHNOLOGIES CO., LIMITED</t>
  </si>
  <si>
    <t>billy (hong kong) technology co., limited</t>
  </si>
  <si>
    <t>microsequence hk limited</t>
  </si>
  <si>
    <t>reayou ecommerce limited</t>
  </si>
  <si>
    <t>zc lconic limited</t>
  </si>
  <si>
    <t>mentin network ltd</t>
  </si>
  <si>
    <t>深圳云星视讯科技有限公司</t>
  </si>
  <si>
    <t>深圳幸运儿贸易有限公司</t>
  </si>
  <si>
    <t>东海县纽奈珠宝商行</t>
  </si>
  <si>
    <t>上海牧琛服饰有限公司</t>
  </si>
  <si>
    <t>广州极光蓝信息技术有限公司</t>
  </si>
  <si>
    <t>深圳市时时购网络科技有限公司</t>
  </si>
  <si>
    <t>youzu (singapore) pte. ltd(游族)</t>
  </si>
  <si>
    <t>武汉敏亚网络科技有限公司</t>
  </si>
  <si>
    <t>安徽小池出海信息技术有限公司</t>
  </si>
  <si>
    <t>深圳市巨火商贸有限公司</t>
  </si>
  <si>
    <t>四川省跨博引领电子商务有限公司</t>
  </si>
  <si>
    <t>匠森貿易有限公司</t>
  </si>
  <si>
    <t>广州秦泰商贸有限公司</t>
  </si>
  <si>
    <t>海南博加贸易有限公司</t>
  </si>
  <si>
    <t>广州拓欣贸易有限公司</t>
  </si>
  <si>
    <t>无锡柔缦纺织有限公司</t>
  </si>
  <si>
    <t>吉水县本楠百货店</t>
  </si>
  <si>
    <t>新大陸科技有限公司</t>
  </si>
  <si>
    <t>广州安瑞盈途会议展览有限公司</t>
  </si>
  <si>
    <t>广州市如易贸易有限公司</t>
  </si>
  <si>
    <t>佛山市禅城区千二贸易商行</t>
  </si>
  <si>
    <t>seitu pte. ltd.</t>
  </si>
  <si>
    <t>广州哦耶贸易有限公司</t>
  </si>
  <si>
    <t>深圳市伊瑟拉科技有限公司</t>
  </si>
  <si>
    <t>厦门域无隅科技有限责任公司</t>
  </si>
  <si>
    <t>haohanxingcheninternationaltradelimited</t>
  </si>
  <si>
    <t>东莞市茶山象之印电子商务商行</t>
  </si>
  <si>
    <t>maxineinternationalco.,limited</t>
  </si>
  <si>
    <t>xunlan technology limited</t>
  </si>
  <si>
    <t>吉林省方福商贸有限公司</t>
  </si>
  <si>
    <t>dokelike company limited</t>
  </si>
  <si>
    <t>连城县日向百货商行</t>
  </si>
  <si>
    <t>广州鸣谦科技有限公司</t>
  </si>
  <si>
    <t>广州小超梦贸易有限公司</t>
  </si>
  <si>
    <t>深圳市迪刻科技有限公司</t>
  </si>
  <si>
    <t>厦门耀洋创想科技有限公司</t>
  </si>
  <si>
    <t>品汇科技（深圳）有限公司</t>
  </si>
  <si>
    <t>yaszl limited</t>
  </si>
  <si>
    <t>香港伯斯貝科技有限公司</t>
  </si>
  <si>
    <t>mylongingcharm accessories co., limited</t>
  </si>
  <si>
    <t>universal star international limited</t>
  </si>
  <si>
    <t xml:space="preserve"> radiasun international group ltd.</t>
  </si>
  <si>
    <t>spritzer international company limited</t>
  </si>
  <si>
    <t>glamour central ltd</t>
  </si>
  <si>
    <t>xinyuda ltd</t>
  </si>
  <si>
    <t>hackables ltd</t>
  </si>
  <si>
    <t>湖南诚艺园林有限公司</t>
  </si>
  <si>
    <t>佛山市泽峰电子贸易有限公司</t>
  </si>
  <si>
    <t>Woody Pride Limited</t>
  </si>
  <si>
    <t>扬州长鲸跨海电子商务有限公司</t>
  </si>
  <si>
    <t>rbest company limited</t>
  </si>
  <si>
    <t>广州古神生物科技有限公司</t>
  </si>
  <si>
    <t>义乌市新繁电子商务商行</t>
  </si>
  <si>
    <t>dolphin cross-border tech(hong kong)co.,limited</t>
  </si>
  <si>
    <t>深圳市绿拓电子商务有限公司</t>
  </si>
  <si>
    <t>bobbleme limited</t>
  </si>
  <si>
    <t>raleigh technology co., ltd</t>
  </si>
  <si>
    <t>北京野猴文化有限公司</t>
  </si>
  <si>
    <t>福建富柏实业有限公司</t>
  </si>
  <si>
    <t>千隐科技有限公司</t>
  </si>
  <si>
    <t>广州途伴体育用品有限公司</t>
  </si>
  <si>
    <t>东海县品轩珠宝有限公司</t>
  </si>
  <si>
    <t>亿舒特科技（深圳）有限公司</t>
  </si>
  <si>
    <t>广州环羽时代科技有限公司</t>
  </si>
  <si>
    <t>杭立詢有限公司</t>
  </si>
  <si>
    <t>上海罗晶实业有限公司</t>
  </si>
  <si>
    <t>陸地飛花實業有限公司</t>
  </si>
  <si>
    <t>杰瑞华创科技有限公司</t>
  </si>
  <si>
    <t>深圳市方圆天成科技有限公司</t>
  </si>
  <si>
    <t>优速易供应链（香港）有限公司</t>
  </si>
  <si>
    <t>maiar john limited</t>
  </si>
  <si>
    <t>sockboom shop ltd</t>
  </si>
  <si>
    <t>qicheng ltd</t>
  </si>
  <si>
    <t>terna network technology co., limited</t>
  </si>
  <si>
    <t>南京盛奥网络科技有限公司</t>
  </si>
  <si>
    <t>大庆锋瑞优品电子商务有限公司</t>
  </si>
  <si>
    <t>上海博亿麻业有限公司</t>
  </si>
  <si>
    <t>厦门讯简科技有限公司</t>
  </si>
  <si>
    <t>泰芝贸易有限公司</t>
  </si>
  <si>
    <t>厦门膳多堂食品有限公司</t>
  </si>
  <si>
    <t>hongkong jugo co.,limited</t>
  </si>
  <si>
    <t>north america pacfic trading co., limited</t>
  </si>
  <si>
    <t>义乌市黎庆电子商务商行</t>
  </si>
  <si>
    <t>河南德被企业管理有限公司</t>
  </si>
  <si>
    <t>lift_type</t>
  </si>
  <si>
    <t>kicked_status</t>
  </si>
  <si>
    <t>create_gap_days</t>
  </si>
  <si>
    <t>商户大账号</t>
    <phoneticPr fontId="1" type="noConversion"/>
  </si>
  <si>
    <t>普通</t>
  </si>
  <si>
    <t>KA</t>
  </si>
  <si>
    <t>活跃等级</t>
  </si>
  <si>
    <t>活跃等级</t>
    <phoneticPr fontId="1" type="noConversion"/>
  </si>
  <si>
    <t>交易等级</t>
  </si>
  <si>
    <t>交易等级</t>
    <phoneticPr fontId="1" type="noConversion"/>
  </si>
  <si>
    <t>风险等级</t>
  </si>
  <si>
    <t>风险等级</t>
    <phoneticPr fontId="1" type="noConversion"/>
  </si>
  <si>
    <t>lift_type2</t>
    <phoneticPr fontId="1" type="noConversion"/>
  </si>
  <si>
    <t>计数项:商户大账号</t>
  </si>
  <si>
    <t>lift_type2</t>
  </si>
  <si>
    <t>(全部)</t>
  </si>
  <si>
    <t>计数项:lift_type</t>
  </si>
  <si>
    <t>计数项:lift_type2</t>
  </si>
  <si>
    <t>求和项:last_30d_succ_orders2</t>
  </si>
  <si>
    <t>lin-test456</t>
  </si>
  <si>
    <t>dmtest</t>
  </si>
  <si>
    <t>kachishop-test</t>
  </si>
  <si>
    <t>dhz-test</t>
  </si>
  <si>
    <t>wytest</t>
  </si>
  <si>
    <t>lin-test</t>
    <phoneticPr fontId="1" type="noConversion"/>
  </si>
  <si>
    <t>03流失</t>
  </si>
  <si>
    <t>04清退</t>
  </si>
  <si>
    <t>区间风险分数</t>
    <phoneticPr fontId="1" type="noConversion"/>
  </si>
  <si>
    <t>等级</t>
    <phoneticPr fontId="1" type="noConversion"/>
  </si>
  <si>
    <t>退款率(%)-区间</t>
    <phoneticPr fontId="1" type="noConversion"/>
  </si>
  <si>
    <t>拒付率(%)-区间</t>
    <phoneticPr fontId="1" type="noConversion"/>
  </si>
  <si>
    <t>0</t>
    <phoneticPr fontId="1" type="noConversion"/>
  </si>
  <si>
    <t>(0,10]</t>
    <phoneticPr fontId="1" type="noConversion"/>
  </si>
  <si>
    <t>(10,20]</t>
    <phoneticPr fontId="1" type="noConversion"/>
  </si>
  <si>
    <t>(20,+)</t>
    <phoneticPr fontId="1" type="noConversion"/>
  </si>
  <si>
    <t>(0,1.5]</t>
    <phoneticPr fontId="1" type="noConversion"/>
  </si>
  <si>
    <t>(1.5,10]</t>
    <phoneticPr fontId="1" type="noConversion"/>
  </si>
  <si>
    <t>(10,+)</t>
    <phoneticPr fontId="1" type="noConversion"/>
  </si>
  <si>
    <t>退款率(%)</t>
    <phoneticPr fontId="1" type="noConversion"/>
  </si>
  <si>
    <t>拒付率(%)</t>
    <phoneticPr fontId="1" type="noConversion"/>
  </si>
  <si>
    <t>等级</t>
    <phoneticPr fontId="1" type="noConversion"/>
  </si>
  <si>
    <t>last_7d_succ_money</t>
    <phoneticPr fontId="1" type="noConversion"/>
  </si>
  <si>
    <t>last_30d_succ_money</t>
    <phoneticPr fontId="1" type="noConversion"/>
  </si>
  <si>
    <t>pay_succ_orders</t>
    <phoneticPr fontId="1" type="noConversion"/>
  </si>
  <si>
    <t>pay_succ_money</t>
    <phoneticPr fontId="1" type="noConversion"/>
  </si>
  <si>
    <t>warning_orders</t>
  </si>
  <si>
    <t>warning_order_rate</t>
  </si>
  <si>
    <t>warning_times</t>
  </si>
  <si>
    <t>预警率(%）-区间</t>
  </si>
  <si>
    <t>预警率(%）-区间</t>
    <phoneticPr fontId="1" type="noConversion"/>
  </si>
  <si>
    <t>预警率(%)</t>
  </si>
  <si>
    <t>预警率(%)-区间</t>
  </si>
  <si>
    <t>预警率-风险等级</t>
  </si>
  <si>
    <t>预警率-风险等级</t>
    <phoneticPr fontId="1" type="noConversion"/>
  </si>
  <si>
    <t>预警率-预警分数</t>
  </si>
  <si>
    <t>预警率-预警分数</t>
    <phoneticPr fontId="1" type="noConversion"/>
  </si>
  <si>
    <t>权重系数</t>
    <phoneticPr fontId="1" type="noConversion"/>
  </si>
  <si>
    <t>百分制系数</t>
    <phoneticPr fontId="1" type="noConversion"/>
  </si>
  <si>
    <t>拒付率-拒付分数</t>
    <phoneticPr fontId="1" type="noConversion"/>
  </si>
  <si>
    <t>拒付率-风险等级</t>
  </si>
  <si>
    <t>贡献等级</t>
  </si>
  <si>
    <t>贡献等级</t>
    <phoneticPr fontId="1" type="noConversion"/>
  </si>
  <si>
    <t xml:space="preserve">I </t>
  </si>
  <si>
    <t xml:space="preserve">I </t>
    <phoneticPr fontId="1" type="noConversion"/>
  </si>
  <si>
    <t>II</t>
  </si>
  <si>
    <t>II</t>
    <phoneticPr fontId="1" type="noConversion"/>
  </si>
  <si>
    <t>III</t>
  </si>
  <si>
    <t>III</t>
    <phoneticPr fontId="1" type="noConversion"/>
  </si>
  <si>
    <t>IV</t>
  </si>
  <si>
    <t>IV</t>
    <phoneticPr fontId="1" type="noConversion"/>
  </si>
  <si>
    <t>(5,]</t>
  </si>
  <si>
    <t>(5,]</t>
    <phoneticPr fontId="1" type="noConversion"/>
  </si>
  <si>
    <t>SMALL_KA</t>
  </si>
  <si>
    <t>SMALL_KA</t>
    <phoneticPr fontId="1" type="noConversion"/>
  </si>
  <si>
    <t>KA</t>
    <phoneticPr fontId="1" type="noConversion"/>
  </si>
  <si>
    <t>普通</t>
    <phoneticPr fontId="1" type="noConversion"/>
  </si>
  <si>
    <t>(50000,100000]</t>
  </si>
  <si>
    <t>(50000,100000]</t>
    <phoneticPr fontId="1" type="noConversion"/>
  </si>
  <si>
    <t>(100000,]</t>
  </si>
  <si>
    <t>(100000,]</t>
    <phoneticPr fontId="1" type="noConversion"/>
  </si>
  <si>
    <t>成功交易额</t>
    <phoneticPr fontId="1" type="noConversion"/>
  </si>
  <si>
    <t>成功交易额-区间</t>
  </si>
  <si>
    <t>成功交易额-区间</t>
    <phoneticPr fontId="1" type="noConversion"/>
  </si>
  <si>
    <t>median_succ_money</t>
  </si>
  <si>
    <t>汇总</t>
  </si>
  <si>
    <t>(10000,50000]</t>
  </si>
  <si>
    <t>(10000,50000]</t>
    <phoneticPr fontId="1" type="noConversion"/>
  </si>
  <si>
    <t>小</t>
  </si>
  <si>
    <t>小</t>
    <phoneticPr fontId="1" type="noConversion"/>
  </si>
  <si>
    <t>成功交易金额</t>
    <phoneticPr fontId="1" type="noConversion"/>
  </si>
  <si>
    <t>(0,1000]</t>
  </si>
  <si>
    <t>(0,1000]</t>
    <phoneticPr fontId="1" type="noConversion"/>
  </si>
  <si>
    <t>(1000,10000]</t>
  </si>
  <si>
    <t>(1000,10000]</t>
    <phoneticPr fontId="1" type="noConversion"/>
  </si>
  <si>
    <t>微</t>
  </si>
  <si>
    <t>微</t>
    <phoneticPr fontId="1" type="noConversion"/>
  </si>
  <si>
    <t>npb-tech limited</t>
    <phoneticPr fontId="1" type="noConversion"/>
  </si>
  <si>
    <t>(0,0.1]+(0.1,0.5]</t>
    <phoneticPr fontId="1" type="noConversion"/>
  </si>
  <si>
    <t>小微</t>
    <phoneticPr fontId="1" type="noConversion"/>
  </si>
  <si>
    <t>深蓝</t>
    <phoneticPr fontId="1" type="noConversion"/>
  </si>
  <si>
    <t>IMOBI TECHNOLOGIES CO., LIMITED</t>
    <phoneticPr fontId="1" type="noConversion"/>
  </si>
  <si>
    <t>whale adventure corp. limited</t>
    <phoneticPr fontId="1" type="noConversion"/>
  </si>
  <si>
    <t>cbgame technology limited</t>
    <phoneticPr fontId="1" type="noConversion"/>
  </si>
  <si>
    <t>HONG KONG EPP TIMES TECHNOLOGY CO., LIMITED</t>
    <phoneticPr fontId="1" type="noConversion"/>
  </si>
  <si>
    <t>求和项:贡献率(%)</t>
  </si>
  <si>
    <t>milies information co., limited</t>
    <phoneticPr fontId="1" type="noConversion"/>
  </si>
  <si>
    <t>avg_succ_money</t>
    <phoneticPr fontId="1" type="noConversion"/>
  </si>
  <si>
    <t>退款率-风险等级</t>
  </si>
  <si>
    <t>退款率-风险等级</t>
    <phoneticPr fontId="1" type="noConversion"/>
  </si>
  <si>
    <t>厦门星辰纪元网络科技有限公司</t>
    <phoneticPr fontId="1" type="noConversion"/>
  </si>
  <si>
    <t>厦门星辰纪元网络科技有限公司</t>
    <phoneticPr fontId="1" type="noConversion"/>
  </si>
  <si>
    <t>退款率</t>
    <phoneticPr fontId="1" type="noConversion"/>
  </si>
  <si>
    <t>trade_contribution</t>
    <phoneticPr fontId="1" type="noConversion"/>
  </si>
  <si>
    <t>trade_median_amount</t>
    <phoneticPr fontId="1" type="noConversion"/>
  </si>
  <si>
    <t>trade_amount</t>
    <phoneticPr fontId="1" type="noConversion"/>
  </si>
  <si>
    <t>南京盛奥网络科技有限公司</t>
    <phoneticPr fontId="1" type="noConversion"/>
  </si>
  <si>
    <t>广州林柯贸易有限公司</t>
    <phoneticPr fontId="1" type="noConversion"/>
  </si>
  <si>
    <t>score</t>
  </si>
  <si>
    <t>parent_merchant_name</t>
    <phoneticPr fontId="1" type="noConversion"/>
  </si>
  <si>
    <t>trade_contribution</t>
  </si>
  <si>
    <t>trade_median_amount</t>
  </si>
  <si>
    <t>trade_amount</t>
  </si>
  <si>
    <t>refund_rate</t>
  </si>
  <si>
    <t>chargeback_rate</t>
  </si>
  <si>
    <t>score_100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</si>
</sst>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"/>
    <numFmt numFmtId="177" formatCode="0.0%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9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0" borderId="0" xfId="0" quotePrefix="1"/>
    <xf numFmtId="176" fontId="0" fillId="0" borderId="0" xfId="0" applyNumberFormat="1"/>
    <xf numFmtId="0" fontId="3" fillId="2" borderId="0" xfId="0" applyFont="1" applyFill="1"/>
    <xf numFmtId="0" fontId="0" fillId="0" borderId="0" xfId="0" pivotButton="1"/>
    <xf numFmtId="10" fontId="0" fillId="0" borderId="0" xfId="0" applyNumberFormat="1"/>
    <xf numFmtId="3" fontId="0" fillId="0" borderId="0" xfId="0" pivotButton="1" applyNumberFormat="1"/>
    <xf numFmtId="3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/>
    <xf numFmtId="0" fontId="2" fillId="2" borderId="0" xfId="0" applyFont="1" applyFill="1"/>
    <xf numFmtId="0" fontId="2" fillId="3" borderId="0" xfId="0" applyFont="1" applyFill="1"/>
    <xf numFmtId="3" fontId="0" fillId="3" borderId="0" xfId="0" applyNumberFormat="1" applyFill="1"/>
    <xf numFmtId="0" fontId="0" fillId="3" borderId="0" xfId="0" applyFill="1"/>
    <xf numFmtId="3" fontId="0" fillId="4" borderId="0" xfId="0" applyNumberFormat="1" applyFill="1"/>
    <xf numFmtId="0" fontId="0" fillId="4" borderId="0" xfId="0" applyFill="1"/>
    <xf numFmtId="3" fontId="0" fillId="5" borderId="0" xfId="0" applyNumberFormat="1" applyFill="1"/>
    <xf numFmtId="0" fontId="0" fillId="5" borderId="0" xfId="0" applyFill="1"/>
    <xf numFmtId="0" fontId="0" fillId="5" borderId="0" xfId="0" quotePrefix="1" applyFill="1"/>
    <xf numFmtId="0" fontId="3" fillId="0" borderId="0" xfId="0" applyFont="1"/>
    <xf numFmtId="0" fontId="2" fillId="6" borderId="0" xfId="0" applyFont="1" applyFill="1"/>
    <xf numFmtId="0" fontId="0" fillId="6" borderId="0" xfId="0" applyFill="1"/>
    <xf numFmtId="0" fontId="0" fillId="6" borderId="0" xfId="0" quotePrefix="1" applyFill="1"/>
    <xf numFmtId="177" fontId="0" fillId="0" borderId="0" xfId="0" applyNumberFormat="1"/>
    <xf numFmtId="177" fontId="0" fillId="0" borderId="0" xfId="0" applyNumberFormat="1" applyAlignment="1">
      <alignment vertical="center"/>
    </xf>
    <xf numFmtId="0" fontId="0" fillId="0" borderId="0" xfId="0" applyNumberFormat="1"/>
    <xf numFmtId="9" fontId="0" fillId="0" borderId="0" xfId="0" quotePrefix="1" applyNumberFormat="1"/>
    <xf numFmtId="0" fontId="2" fillId="7" borderId="0" xfId="0" applyFont="1" applyFill="1"/>
    <xf numFmtId="4" fontId="2" fillId="0" borderId="0" xfId="0" applyNumberFormat="1" applyFont="1"/>
    <xf numFmtId="4" fontId="0" fillId="0" borderId="0" xfId="0" applyNumberFormat="1"/>
    <xf numFmtId="3" fontId="4" fillId="2" borderId="0" xfId="0" applyNumberFormat="1" applyFont="1" applyFill="1"/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3" fontId="0" fillId="2" borderId="0" xfId="0" applyNumberFormat="1" applyFill="1"/>
    <xf numFmtId="3" fontId="0" fillId="7" borderId="0" xfId="0" applyNumberFormat="1" applyFill="1"/>
    <xf numFmtId="9" fontId="0" fillId="8" borderId="0" xfId="0" applyNumberFormat="1" applyFill="1"/>
    <xf numFmtId="3" fontId="0" fillId="8" borderId="0" xfId="0" applyNumberFormat="1" applyFill="1"/>
    <xf numFmtId="177" fontId="0" fillId="3" borderId="0" xfId="0" applyNumberFormat="1" applyFill="1"/>
    <xf numFmtId="9" fontId="5" fillId="0" borderId="1" xfId="0" applyNumberFormat="1" applyFont="1" applyBorder="1" applyAlignment="1">
      <alignment horizontal="center" vertical="top"/>
    </xf>
    <xf numFmtId="0" fontId="2" fillId="0" borderId="0" xfId="0" applyFont="1" applyAlignment="1"/>
    <xf numFmtId="9" fontId="5" fillId="0" borderId="0" xfId="0" applyNumberFormat="1" applyFont="1" applyBorder="1" applyAlignment="1">
      <alignment horizontal="center" vertical="top"/>
    </xf>
  </cellXfs>
  <cellStyles count="1">
    <cellStyle name="常规" xfId="0" builtinId="0"/>
  </cellStyles>
  <dxfs count="69">
    <dxf>
      <numFmt numFmtId="176" formatCode="#,##0.0"/>
    </dxf>
    <dxf>
      <numFmt numFmtId="176" formatCode="#,##0.0"/>
    </dxf>
    <dxf>
      <numFmt numFmtId="176" formatCode="#,##0.0"/>
    </dxf>
    <dxf>
      <alignment vertical="top" readingOrder="0"/>
    </dxf>
    <dxf>
      <alignment vertical="center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76" formatCode="#,##0.0"/>
    </dxf>
    <dxf>
      <fill>
        <patternFill patternType="solid">
          <bgColor theme="5" tint="0.39997558519241921"/>
        </patternFill>
      </fill>
    </dxf>
    <dxf>
      <numFmt numFmtId="176" formatCode="#,##0.0"/>
    </dxf>
    <dxf>
      <numFmt numFmtId="176" formatCode="#,##0.0"/>
    </dxf>
    <dxf>
      <fill>
        <patternFill patternType="solid">
          <bgColor theme="5" tint="0.39997558519241921"/>
        </patternFill>
      </fill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0" formatCode="General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3" formatCode="#,##0"/>
    </dxf>
    <dxf>
      <numFmt numFmtId="3" formatCode="#,##0"/>
    </dxf>
    <dxf>
      <numFmt numFmtId="14" formatCode="0.00%"/>
    </dxf>
    <dxf>
      <numFmt numFmtId="177" formatCode="0.0%"/>
    </dxf>
    <dxf>
      <numFmt numFmtId="177" formatCode="0.0%"/>
    </dxf>
    <dxf>
      <numFmt numFmtId="177" formatCode="0.0%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alignment vertical="center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177" formatCode="0.0%"/>
    </dxf>
    <dxf>
      <numFmt numFmtId="177" formatCode="0.0%"/>
    </dxf>
    <dxf>
      <numFmt numFmtId="177" formatCode="0.0%"/>
    </dxf>
    <dxf>
      <numFmt numFmtId="177" formatCode="0.0%"/>
    </dxf>
    <dxf>
      <numFmt numFmtId="14" formatCode="0.00%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numFmt numFmtId="3" formatCode="#,##0"/>
    </dxf>
    <dxf>
      <numFmt numFmtId="177" formatCode="0.0%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F5B6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用户" refreshedDate="45270.847408564812" createdVersion="8" refreshedVersion="5" minRefreshableVersion="3" recordCount="963">
  <cacheSource type="worksheet">
    <worksheetSource ref="A1:O964" sheet="综合风险"/>
  </cacheSource>
  <cacheFields count="15">
    <cacheField name="商户大账号" numFmtId="0">
      <sharedItems/>
    </cacheField>
    <cacheField name="活跃等级" numFmtId="0">
      <sharedItems count="5">
        <s v="03流失"/>
        <s v="02活跃"/>
        <s v="03沉默"/>
        <s v="04清退"/>
        <s v="01新"/>
      </sharedItems>
    </cacheField>
    <cacheField name="贡献等级" numFmtId="0">
      <sharedItems count="4">
        <s v="I "/>
        <s v="II"/>
        <s v="III"/>
        <s v="IV"/>
      </sharedItems>
    </cacheField>
    <cacheField name="交易等级" numFmtId="0">
      <sharedItems count="10">
        <s v="KA"/>
        <s v="普通"/>
        <s v="SMALL_KA"/>
        <s v="小"/>
        <s v="微"/>
        <s v="(1000,10000]" u="1"/>
        <s v="(100000,]" u="1"/>
        <s v="(10000,50000]" u="1"/>
        <s v="(50000,100000]" u="1"/>
        <s v="(0,1000]" u="1"/>
      </sharedItems>
    </cacheField>
    <cacheField name="风险等级" numFmtId="0">
      <sharedItems count="5">
        <s v="中"/>
        <s v="0风险"/>
        <s v="低"/>
        <s v="中高"/>
        <s v="高"/>
      </sharedItems>
    </cacheField>
    <cacheField name="退款率" numFmtId="0">
      <sharedItems containsSemiMixedTypes="0" containsString="0" containsNumber="1" minValue="0" maxValue="5.3639999999999999"/>
    </cacheField>
    <cacheField name="退款率-风险等级" numFmtId="0">
      <sharedItems count="4">
        <s v="中"/>
        <s v="0"/>
        <s v="低"/>
        <s v="高"/>
      </sharedItems>
    </cacheField>
    <cacheField name="拒付率-风险等级" numFmtId="0">
      <sharedItems count="4">
        <s v="中"/>
        <s v="0"/>
        <s v="低"/>
        <s v="高"/>
      </sharedItems>
    </cacheField>
    <cacheField name="预警率-风险等级" numFmtId="0">
      <sharedItems count="4">
        <s v="中"/>
        <s v="0"/>
        <s v="低"/>
        <s v="高"/>
      </sharedItems>
    </cacheField>
    <cacheField name="成功交易金额" numFmtId="3">
      <sharedItems containsSemiMixedTypes="0" containsString="0" containsNumber="1" minValue="7.0000000000000007E-2" maxValue="277660002"/>
    </cacheField>
    <cacheField name="贡献率(%)" numFmtId="176">
      <sharedItems containsSemiMixedTypes="0" containsString="0" containsNumber="1" minValue="1.6772655730626801E-8" maxValue="10.247210087738475"/>
    </cacheField>
    <cacheField name="成功交易额-区间" numFmtId="0">
      <sharedItems containsSemiMixedTypes="0" containsString="0" containsNumber="1" minValue="0" maxValue="1781904.12186055"/>
    </cacheField>
    <cacheField name="退款率(%）-区间" numFmtId="0">
      <sharedItems/>
    </cacheField>
    <cacheField name="拒付率(%）-区间" numFmtId="0">
      <sharedItems/>
    </cacheField>
    <cacheField name="预警率(%）-区间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用户" refreshedDate="45270.847410879629" createdVersion="8" refreshedVersion="5" minRefreshableVersion="3" recordCount="963">
  <cacheSource type="worksheet">
    <worksheetSource ref="A1:P964" sheet="风险(退款拒付)"/>
  </cacheSource>
  <cacheFields count="16">
    <cacheField name="merchant_no" numFmtId="0">
      <sharedItems/>
    </cacheField>
    <cacheField name="pay_succ_orders" numFmtId="0">
      <sharedItems containsSemiMixedTypes="0" containsString="0" containsNumber="1" containsInteger="1" minValue="0" maxValue="1434765" count="945">
        <n v="1434765"/>
        <n v="1409720"/>
        <n v="1324558"/>
        <n v="580956"/>
        <n v="422389"/>
        <n v="421626"/>
        <n v="368000"/>
        <n v="289949"/>
        <n v="249945"/>
        <n v="236079"/>
        <n v="212727"/>
        <n v="209138"/>
        <n v="192772"/>
        <n v="191154"/>
        <n v="180589"/>
        <n v="155185"/>
        <n v="154160"/>
        <n v="142848"/>
        <n v="140721"/>
        <n v="131333"/>
        <n v="128007"/>
        <n v="119795"/>
        <n v="114512"/>
        <n v="114144"/>
        <n v="109816"/>
        <n v="108574"/>
        <n v="106352"/>
        <n v="101988"/>
        <n v="100209"/>
        <n v="99958"/>
        <n v="80801"/>
        <n v="79850"/>
        <n v="77421"/>
        <n v="76659"/>
        <n v="73669"/>
        <n v="73494"/>
        <n v="72848"/>
        <n v="69818"/>
        <n v="69560"/>
        <n v="68638"/>
        <n v="63733"/>
        <n v="63705"/>
        <n v="62322"/>
        <n v="59028"/>
        <n v="58001"/>
        <n v="54976"/>
        <n v="54886"/>
        <n v="52365"/>
        <n v="52177"/>
        <n v="51480"/>
        <n v="48865"/>
        <n v="48788"/>
        <n v="48275"/>
        <n v="47542"/>
        <n v="47176"/>
        <n v="46770"/>
        <n v="43086"/>
        <n v="41747"/>
        <n v="40148"/>
        <n v="39122"/>
        <n v="37649"/>
        <n v="37395"/>
        <n v="35835"/>
        <n v="35540"/>
        <n v="35067"/>
        <n v="34081"/>
        <n v="33876"/>
        <n v="33777"/>
        <n v="33377"/>
        <n v="32585"/>
        <n v="32446"/>
        <n v="31734"/>
        <n v="31161"/>
        <n v="30833"/>
        <n v="30716"/>
        <n v="30714"/>
        <n v="30481"/>
        <n v="30421"/>
        <n v="30410"/>
        <n v="30404"/>
        <n v="29788"/>
        <n v="29394"/>
        <n v="29128"/>
        <n v="27609"/>
        <n v="27513"/>
        <n v="27242"/>
        <n v="25022"/>
        <n v="23969"/>
        <n v="23479"/>
        <n v="23382"/>
        <n v="22883"/>
        <n v="22818"/>
        <n v="22162"/>
        <n v="22063"/>
        <n v="21554"/>
        <n v="20683"/>
        <n v="20530"/>
        <n v="20110"/>
        <n v="19770"/>
        <n v="19653"/>
        <n v="19335"/>
        <n v="19279"/>
        <n v="18608"/>
        <n v="18566"/>
        <n v="18364"/>
        <n v="18112"/>
        <n v="18014"/>
        <n v="16940"/>
        <n v="15899"/>
        <n v="15884"/>
        <n v="15122"/>
        <n v="14907"/>
        <n v="14630"/>
        <n v="14596"/>
        <n v="14578"/>
        <n v="14541"/>
        <n v="14486"/>
        <n v="14275"/>
        <n v="14197"/>
        <n v="14104"/>
        <n v="14049"/>
        <n v="14025"/>
        <n v="13691"/>
        <n v="13478"/>
        <n v="13333"/>
        <n v="12886"/>
        <n v="12809"/>
        <n v="12765"/>
        <n v="12638"/>
        <n v="12453"/>
        <n v="12449"/>
        <n v="12148"/>
        <n v="12062"/>
        <n v="12030"/>
        <n v="11932"/>
        <n v="11706"/>
        <n v="11666"/>
        <n v="11615"/>
        <n v="11431"/>
        <n v="11387"/>
        <n v="11240"/>
        <n v="11157"/>
        <n v="11047"/>
        <n v="10888"/>
        <n v="10814"/>
        <n v="10742"/>
        <n v="10596"/>
        <n v="10466"/>
        <n v="10306"/>
        <n v="9942"/>
        <n v="9790"/>
        <n v="9726"/>
        <n v="9725"/>
        <n v="9641"/>
        <n v="9297"/>
        <n v="9240"/>
        <n v="8959"/>
        <n v="8898"/>
        <n v="8817"/>
        <n v="8650"/>
        <n v="8610"/>
        <n v="8496"/>
        <n v="8387"/>
        <n v="8369"/>
        <n v="8015"/>
        <n v="7990"/>
        <n v="7923"/>
        <n v="7890"/>
        <n v="7880"/>
        <n v="7797"/>
        <n v="7795"/>
        <n v="7509"/>
        <n v="7482"/>
        <n v="7463"/>
        <n v="7323"/>
        <n v="7271"/>
        <n v="7180"/>
        <n v="6945"/>
        <n v="6943"/>
        <n v="6834"/>
        <n v="6793"/>
        <n v="6748"/>
        <n v="6728"/>
        <n v="6659"/>
        <n v="6506"/>
        <n v="6493"/>
        <n v="6410"/>
        <n v="6352"/>
        <n v="6323"/>
        <n v="6289"/>
        <n v="6272"/>
        <n v="6127"/>
        <n v="6023"/>
        <n v="6006"/>
        <n v="5964"/>
        <n v="5809"/>
        <n v="5785"/>
        <n v="5774"/>
        <n v="5743"/>
        <n v="5665"/>
        <n v="5638"/>
        <n v="5635"/>
        <n v="5446"/>
        <n v="5441"/>
        <n v="5370"/>
        <n v="5357"/>
        <n v="5314"/>
        <n v="5275"/>
        <n v="5181"/>
        <n v="5144"/>
        <n v="5134"/>
        <n v="5088"/>
        <n v="5076"/>
        <n v="5069"/>
        <n v="5024"/>
        <n v="4927"/>
        <n v="4806"/>
        <n v="4772"/>
        <n v="4770"/>
        <n v="4767"/>
        <n v="4755"/>
        <n v="4744"/>
        <n v="4727"/>
        <n v="4688"/>
        <n v="4686"/>
        <n v="4581"/>
        <n v="4568"/>
        <n v="4551"/>
        <n v="4531"/>
        <n v="4506"/>
        <n v="4502"/>
        <n v="4456"/>
        <n v="4434"/>
        <n v="4353"/>
        <n v="4272"/>
        <n v="4215"/>
        <n v="4201"/>
        <n v="4177"/>
        <n v="4167"/>
        <n v="4106"/>
        <n v="4076"/>
        <n v="4067"/>
        <n v="3970"/>
        <n v="3847"/>
        <n v="3838"/>
        <n v="3732"/>
        <n v="3693"/>
        <n v="3585"/>
        <n v="3577"/>
        <n v="3549"/>
        <n v="3520"/>
        <n v="3518"/>
        <n v="3477"/>
        <n v="3459"/>
        <n v="3438"/>
        <n v="3436"/>
        <n v="3431"/>
        <n v="3334"/>
        <n v="3319"/>
        <n v="3289"/>
        <n v="3285"/>
        <n v="3268"/>
        <n v="3204"/>
        <n v="3149"/>
        <n v="3139"/>
        <n v="3098"/>
        <n v="3091"/>
        <n v="3042"/>
        <n v="3039"/>
        <n v="3033"/>
        <n v="2988"/>
        <n v="2986"/>
        <n v="2961"/>
        <n v="2948"/>
        <n v="2902"/>
        <n v="2899"/>
        <n v="2886"/>
        <n v="2864"/>
        <n v="2850"/>
        <n v="2846"/>
        <n v="2820"/>
        <n v="2816"/>
        <n v="2784"/>
        <n v="2781"/>
        <n v="2779"/>
        <n v="2763"/>
        <n v="2743"/>
        <n v="2683"/>
        <n v="2586"/>
        <n v="2574"/>
        <n v="2567"/>
        <n v="2557"/>
        <n v="2555"/>
        <n v="2498"/>
        <n v="2414"/>
        <n v="2401"/>
        <n v="2379"/>
        <n v="2364"/>
        <n v="2237"/>
        <n v="2230"/>
        <n v="2207"/>
        <n v="2195"/>
        <n v="2167"/>
        <n v="2104"/>
        <n v="2102"/>
        <n v="2101"/>
        <n v="2061"/>
        <n v="2052"/>
        <n v="2048"/>
        <n v="2036"/>
        <n v="2024"/>
        <n v="2022"/>
        <n v="2018"/>
        <n v="2012"/>
        <n v="1999"/>
        <n v="1959"/>
        <n v="1933"/>
        <n v="1928"/>
        <n v="1905"/>
        <n v="1871"/>
        <n v="1853"/>
        <n v="1834"/>
        <n v="1780"/>
        <n v="1757"/>
        <n v="1755"/>
        <n v="1752"/>
        <n v="1735"/>
        <n v="1730"/>
        <n v="1701"/>
        <n v="1679"/>
        <n v="1675"/>
        <n v="1670"/>
        <n v="1658"/>
        <n v="1657"/>
        <n v="1627"/>
        <n v="1616"/>
        <n v="1615"/>
        <n v="1608"/>
        <n v="1597"/>
        <n v="1560"/>
        <n v="1544"/>
        <n v="1524"/>
        <n v="1521"/>
        <n v="1515"/>
        <n v="1511"/>
        <n v="1496"/>
        <n v="1477"/>
        <n v="1475"/>
        <n v="1437"/>
        <n v="1414"/>
        <n v="1400"/>
        <n v="1395"/>
        <n v="1386"/>
        <n v="1385"/>
        <n v="1374"/>
        <n v="1370"/>
        <n v="1335"/>
        <n v="1319"/>
        <n v="1312"/>
        <n v="1295"/>
        <n v="1293"/>
        <n v="1284"/>
        <n v="1257"/>
        <n v="1250"/>
        <n v="1206"/>
        <n v="1205"/>
        <n v="1201"/>
        <n v="1193"/>
        <n v="1182"/>
        <n v="1181"/>
        <n v="1175"/>
        <n v="1171"/>
        <n v="1169"/>
        <n v="1154"/>
        <n v="1149"/>
        <n v="1144"/>
        <n v="1129"/>
        <n v="1114"/>
        <n v="1112"/>
        <n v="1095"/>
        <n v="1092"/>
        <n v="1084"/>
        <n v="1046"/>
        <n v="1027"/>
        <n v="1019"/>
        <n v="1012"/>
        <n v="1010"/>
        <n v="984"/>
        <n v="983"/>
        <n v="961"/>
        <n v="947"/>
        <n v="945"/>
        <n v="940"/>
        <n v="938"/>
        <n v="925"/>
        <n v="915"/>
        <n v="904"/>
        <n v="878"/>
        <n v="875"/>
        <n v="873"/>
        <n v="864"/>
        <n v="860"/>
        <n v="835"/>
        <n v="834"/>
        <n v="827"/>
        <n v="813"/>
        <n v="803"/>
        <n v="794"/>
        <n v="789"/>
        <n v="783"/>
        <n v="782"/>
        <n v="779"/>
        <n v="776"/>
        <n v="761"/>
        <n v="754"/>
        <n v="743"/>
        <n v="735"/>
        <n v="730"/>
        <n v="727"/>
        <n v="725"/>
        <n v="724"/>
        <n v="716"/>
        <n v="701"/>
        <n v="695"/>
        <n v="686"/>
        <n v="665"/>
        <n v="663"/>
        <n v="657"/>
        <n v="653"/>
        <n v="645"/>
        <n v="637"/>
        <n v="636"/>
        <n v="631"/>
        <n v="621"/>
        <n v="615"/>
        <n v="609"/>
        <n v="606"/>
        <n v="605"/>
        <n v="604"/>
        <n v="599"/>
        <n v="590"/>
        <n v="583"/>
        <n v="578"/>
        <n v="574"/>
        <n v="570"/>
        <n v="544"/>
        <n v="541"/>
        <n v="532"/>
        <n v="530"/>
        <n v="525"/>
        <n v="521"/>
        <n v="520"/>
        <n v="518"/>
        <n v="512"/>
        <n v="511"/>
        <n v="508"/>
        <n v="503"/>
        <n v="499"/>
        <n v="498"/>
        <n v="497"/>
        <n v="496"/>
        <n v="491"/>
        <n v="490"/>
        <n v="487"/>
        <n v="484"/>
        <n v="483"/>
        <n v="481"/>
        <n v="475"/>
        <n v="471"/>
        <n v="463"/>
        <n v="457"/>
        <n v="451"/>
        <n v="449"/>
        <n v="448"/>
        <n v="443"/>
        <n v="437"/>
        <n v="435"/>
        <n v="434"/>
        <n v="428"/>
        <n v="425"/>
        <n v="422"/>
        <n v="421"/>
        <n v="417"/>
        <n v="414"/>
        <n v="409"/>
        <n v="406"/>
        <n v="403"/>
        <n v="402"/>
        <n v="396"/>
        <n v="390"/>
        <n v="389"/>
        <n v="383"/>
        <n v="381"/>
        <n v="374"/>
        <n v="373"/>
        <n v="370"/>
        <n v="368"/>
        <n v="366"/>
        <n v="364"/>
        <n v="352"/>
        <n v="350"/>
        <n v="346"/>
        <n v="343"/>
        <n v="340"/>
        <n v="339"/>
        <n v="333"/>
        <n v="332"/>
        <n v="326"/>
        <n v="324"/>
        <n v="318"/>
        <n v="317"/>
        <n v="315"/>
        <n v="312"/>
        <n v="309"/>
        <n v="307"/>
        <n v="298"/>
        <n v="296"/>
        <n v="295"/>
        <n v="294"/>
        <n v="292"/>
        <n v="291"/>
        <n v="290"/>
        <n v="284"/>
        <n v="283"/>
        <n v="282"/>
        <n v="281"/>
        <n v="280"/>
        <n v="273"/>
        <n v="269"/>
        <n v="268"/>
        <n v="266"/>
        <n v="262"/>
        <n v="261"/>
        <n v="257"/>
        <n v="255"/>
        <n v="254"/>
        <n v="245"/>
        <n v="244"/>
        <n v="243"/>
        <n v="242"/>
        <n v="241"/>
        <n v="240"/>
        <n v="238"/>
        <n v="237"/>
        <n v="236"/>
        <n v="235"/>
        <n v="234"/>
        <n v="232"/>
        <n v="229"/>
        <n v="228"/>
        <n v="224"/>
        <n v="221"/>
        <n v="217"/>
        <n v="211"/>
        <n v="207"/>
        <n v="206"/>
        <n v="205"/>
        <n v="197"/>
        <n v="195"/>
        <n v="194"/>
        <n v="190"/>
        <n v="189"/>
        <n v="184"/>
        <n v="178"/>
        <n v="173"/>
        <n v="170"/>
        <n v="169"/>
        <n v="166"/>
        <n v="165"/>
        <n v="164"/>
        <n v="162"/>
        <n v="159"/>
        <n v="156"/>
        <n v="155"/>
        <n v="152"/>
        <n v="151"/>
        <n v="150"/>
        <n v="149"/>
        <n v="148"/>
        <n v="147"/>
        <n v="146"/>
        <n v="144"/>
        <n v="141"/>
        <n v="135"/>
        <n v="134"/>
        <n v="132"/>
        <n v="131"/>
        <n v="126"/>
        <n v="125"/>
        <n v="123"/>
        <n v="122"/>
        <n v="120"/>
        <n v="113"/>
        <n v="112"/>
        <n v="111"/>
        <n v="108"/>
        <n v="103"/>
        <n v="100"/>
        <n v="98"/>
        <n v="97"/>
        <n v="95"/>
        <n v="94"/>
        <n v="93"/>
        <n v="91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4"/>
        <n v="71"/>
        <n v="67"/>
        <n v="65"/>
        <n v="64"/>
        <n v="62"/>
        <n v="61"/>
        <n v="60"/>
        <n v="58"/>
        <n v="57"/>
        <n v="55"/>
        <n v="54"/>
        <n v="53"/>
        <n v="52"/>
        <n v="51"/>
        <n v="49"/>
        <n v="48"/>
        <n v="47"/>
        <n v="46"/>
        <n v="45"/>
        <n v="43"/>
        <n v="42"/>
        <n v="41"/>
        <n v="40"/>
        <n v="39"/>
        <n v="38"/>
        <n v="37"/>
        <n v="36"/>
        <n v="34"/>
        <n v="33"/>
        <n v="31"/>
        <n v="30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 u="1"/>
        <n v="582" u="1"/>
        <n v="6881" u="1"/>
        <n v="287" u="1"/>
        <n v="648" u="1"/>
        <n v="15403" u="1"/>
        <n v="450" u="1"/>
        <n v="31157" u="1"/>
        <n v="1249" u="1"/>
        <n v="4486" u="1"/>
        <n v="1641" u="1"/>
        <n v="6054" u="1"/>
        <n v="142" u="1"/>
        <n v="1383" u="1"/>
        <n v="7165" u="1"/>
        <n v="23090" u="1"/>
        <n v="7102" u="1"/>
        <n v="191" u="1"/>
        <n v="5542" u="1"/>
        <n v="5282" u="1"/>
        <n v="9857" u="1"/>
        <n v="22271" u="1"/>
        <n v="977" u="1"/>
        <n v="3456" u="1"/>
        <n v="35538" u="1"/>
        <n v="420" u="1"/>
        <n v="35539" u="1"/>
        <n v="5369" u="1"/>
        <n v="8471" u="1"/>
        <n v="6543" u="1"/>
        <n v="20161" u="1"/>
        <n v="4140" u="1"/>
        <n v="140713" u="1"/>
        <n v="140714" u="1"/>
        <n v="720" u="1"/>
        <n v="1588" u="1"/>
        <n v="2885" u="1"/>
        <n v="5905" u="1"/>
        <n v="3472" u="1"/>
        <n v="15657" u="1"/>
        <n v="3212" u="1"/>
        <n v="3082" u="1"/>
        <n v="119885" u="1"/>
        <n v="140718" u="1"/>
        <n v="3539" u="1"/>
        <n v="3019" u="1"/>
        <n v="8190" u="1"/>
        <n v="23377" u="1"/>
        <n v="528" u="1"/>
        <n v="186867" u="1"/>
        <n v="10757" u="1"/>
        <n v="13751" u="1"/>
        <n v="128" u="1"/>
        <n v="423" u="1"/>
        <n v="2381" u="1"/>
        <n v="92033" u="1"/>
        <n v="7765" u="1"/>
        <n v="19250" u="1"/>
        <n v="101490" u="1"/>
        <n v="1665" u="1"/>
        <n v="18557" u="1"/>
        <n v="2909" u="1"/>
        <n v="359" u="1"/>
        <n v="1405" u="1"/>
        <n v="18305" u="1"/>
        <n v="12176" u="1"/>
        <n v="53637" u="1"/>
        <n v="2716" u="1"/>
        <n v="923" u="1"/>
        <n v="1474" u="1"/>
        <n v="2397" u="1"/>
        <n v="7726" u="1"/>
        <n v="859" u="1"/>
        <n v="13122" u="1"/>
        <n v="366784" u="1"/>
        <n v="1151" u="1"/>
        <n v="263" u="1"/>
        <n v="41853" u="1"/>
        <n v="535" u="1"/>
        <n v="12366" u="1"/>
        <n v="861" u="1"/>
        <n v="264" u="1"/>
        <n v="17362" u="1"/>
        <n v="23760" u="1"/>
        <n v="6261" u="1"/>
        <n v="76291" u="1"/>
        <n v="2220" u="1"/>
        <n v="7892" u="1"/>
        <n v="460" u="1"/>
        <n v="1614" u="1"/>
        <n v="2677" u="1"/>
        <n v="1289" u="1"/>
        <n v="1159" u="1"/>
        <n v="12682" u="1"/>
        <n v="1486" u="1"/>
        <n v="2748" u="1"/>
        <n v="26976" u="1"/>
        <n v="1488" u="1"/>
        <n v="331" u="1"/>
        <n v="196" u="1"/>
        <n v="209355" u="1"/>
        <n v="1882" u="1"/>
        <n v="4347" u="1"/>
        <n v="22817" u="1"/>
        <n v="1297" u="1"/>
        <n v="2563" u="1"/>
        <n v="998" u="1"/>
        <n v="5395" u="1"/>
        <n v="1364" u="1"/>
        <n v="492415" u="1"/>
        <n v="10682" u="1"/>
        <n v="1756" u="1"/>
        <n v="8602" u="1"/>
        <n v="398" u="1"/>
        <n v="40476" u="1"/>
        <n v="1238" u="1"/>
        <n v="936" u="1"/>
        <n v="32683" u="1"/>
        <n v="676" u="1"/>
        <n v="611" u="1"/>
        <n v="32" u="1"/>
        <n v="1890" u="1"/>
        <n v="58000" u="1"/>
        <n v="464" u="1"/>
        <n v="1760" u="1"/>
        <n v="334" u="1"/>
        <n v="10982" u="1"/>
        <n v="872" u="1"/>
        <n v="114" u="1"/>
        <n v="3430" u="1"/>
        <n v="111104" u="1"/>
        <n v="400" u="1"/>
        <n v="1179" u="1"/>
        <n v="4529" u="1"/>
        <n v="11676" u="1"/>
        <n v="128251" u="1"/>
        <n v="247" u="1"/>
        <n v="105434" u="1"/>
        <n v="30731" u="1"/>
        <n v="30353" u="1"/>
        <n v="616" u="1"/>
        <n v="10605" u="1"/>
        <n v="3836" u="1"/>
        <n v="422388" u="1"/>
        <n v="812" u="1"/>
        <n v="1008" u="1"/>
        <n v="71403" u="1"/>
        <n v="50947" u="1"/>
        <n v="1904" u="1"/>
        <n v="151918" u="1"/>
        <n v="37081" u="1"/>
        <n v="74683" u="1"/>
        <n v="97627" u="1"/>
        <n v="338" u="1"/>
        <n v="620" u="1"/>
        <n v="15869" u="1"/>
        <n v="371" u="1"/>
        <n v="68635" u="1"/>
        <n v="306" u="1"/>
        <n v="16930" u="1"/>
        <n v="29820" u="1"/>
        <n v="1975" u="1"/>
        <n v="69771" u="1"/>
        <n v="6933" u="1"/>
        <n v="9188" u="1"/>
        <n v="882" u="1"/>
        <n v="711878" u="1"/>
        <n v="2044" u="1"/>
        <n v="3017" u="1"/>
        <n v="32374" u="1"/>
        <n v="46036" u="1"/>
        <n v="1014" u="1"/>
        <n v="233" u="1"/>
        <n v="3541" u="1"/>
        <n v="34502" u="1"/>
        <n v="3281" u="1"/>
        <n v="38221" u="1"/>
        <n v="10607" u="1"/>
        <n v="1983" u="1"/>
        <n v="11915" u="1"/>
        <n v="341" u="1"/>
        <n v="19107" u="1"/>
        <n v="189261" u="1"/>
        <n v="37529" u="1"/>
        <n v="201" u="1"/>
        <n v="5082" u="1"/>
        <n v="504" u="1"/>
        <n v="439" u="1"/>
        <n v="250" u="1"/>
        <n v="76085" u="1"/>
        <n v="277" u="1"/>
        <n v="3230" u="1"/>
        <n v="2840" u="1"/>
        <n v="693" u="1"/>
        <n v="310" u="1"/>
        <n v="2974" u="1"/>
        <n v="2194" u="1"/>
        <n v="3041" u="1"/>
        <n v="100168" u="1"/>
        <n v="760" u="1"/>
        <n v="2718" u="1"/>
        <n v="2915" u="1"/>
        <n v="186" u="1"/>
        <n v="3049" u="1"/>
        <n v="19614" u="1"/>
        <n v="1345" u="1"/>
        <n v="7210" u="1"/>
        <n v="4673" u="1"/>
        <n v="2533" u="1"/>
        <n v="1152" u="1"/>
        <n v="30204" u="1"/>
        <n v="568" u="1"/>
        <n v="1674" u="1"/>
        <n v="410" u="1"/>
        <n v="76602" u="1"/>
        <n v="634" u="1"/>
        <n v="2214" u="1"/>
        <n v="700" u="1"/>
        <n v="1288" u="1"/>
        <n v="509" u="1"/>
        <n v="314" u="1"/>
        <n v="702" u="1"/>
        <n v="1552" u="1"/>
        <n v="1357" u="1"/>
        <n v="1292" u="1"/>
        <n v="1162" u="1"/>
        <n v="4721" u="1"/>
        <n v="2100" u="1"/>
        <n v="1879" u="1"/>
        <n v="380" u="1"/>
        <n v="1164" u="1"/>
        <n v="4209" u="1"/>
        <n v="50" u="1"/>
        <n v="188" u="1"/>
        <n v="1267211" u="1"/>
        <n v="5777" u="1"/>
        <n v="38677" u="1"/>
        <n v="31405" u="1"/>
        <n v="172" u="1"/>
        <n v="771" u="1"/>
        <n v="64080" u="1"/>
        <n v="479" u="1"/>
        <n v="349" u="1"/>
        <n v="11399" u="1"/>
        <n v="100192" u="1"/>
        <n v="4233" u="1"/>
        <n v="18390" u="1"/>
        <n v="27246" u="1"/>
        <n v="39121" u="1"/>
        <n v="3290" u="1"/>
        <n v="773" u="1"/>
        <n v="5738" u="1"/>
        <n v="2510" u="1"/>
        <n v="480" u="1"/>
        <n v="2967" u="1"/>
        <n v="969" u="1"/>
        <n v="1891" u="1"/>
        <n v="3298" u="1"/>
        <n v="2388" u="1"/>
        <n v="515" u="1"/>
        <n v="22268" u="1"/>
        <n v="29" u="1"/>
        <n v="286" u="1"/>
        <n v="100200" u="1"/>
        <n v="6416" u="1"/>
        <n v="8485" u="1"/>
        <n v="78519" u="1"/>
      </sharedItems>
    </cacheField>
    <cacheField name="pay_succ_money" numFmtId="3">
      <sharedItems containsSemiMixedTypes="0" containsString="0" containsNumber="1" minValue="8.8455220000000001E-2" maxValue="54041484.977361597"/>
    </cacheField>
    <cacheField name="refund_rate" numFmtId="9">
      <sharedItems containsSemiMixedTypes="0" containsString="0" containsNumber="1" minValue="0" maxValue="5.3639999999999999"/>
    </cacheField>
    <cacheField name="chargeback_rate" numFmtId="9">
      <sharedItems containsSemiMixedTypes="0" containsString="0" containsNumber="1" minValue="0" maxValue="8"/>
    </cacheField>
    <cacheField name="card_chargeback_rate" numFmtId="9">
      <sharedItems containsSemiMixedTypes="0" containsString="0" containsNumber="1" minValue="0" maxValue="13"/>
    </cacheField>
    <cacheField name="退款率(%）-区间" numFmtId="0">
      <sharedItems count="4">
        <s v="(10,20]"/>
        <s v="0"/>
        <s v="(0,10]"/>
        <s v="(20,+)"/>
      </sharedItems>
    </cacheField>
    <cacheField name="退款率-风险等级" numFmtId="0">
      <sharedItems/>
    </cacheField>
    <cacheField name="退款率-风险分数" numFmtId="0">
      <sharedItems containsSemiMixedTypes="0" containsString="0" containsNumber="1" containsInteger="1" minValue="0" maxValue="100"/>
    </cacheField>
    <cacheField name="拒付率(%）-区间" numFmtId="0">
      <sharedItems count="4">
        <s v="(1.5,10]"/>
        <s v="0"/>
        <s v="(0,1.5]"/>
        <s v="(10,+)"/>
      </sharedItems>
    </cacheField>
    <cacheField name="拒付率-风险等级" numFmtId="0">
      <sharedItems/>
    </cacheField>
    <cacheField name="拒付率-拒付分数" numFmtId="0">
      <sharedItems containsSemiMixedTypes="0" containsString="0" containsNumber="1" containsInteger="1" minValue="0" maxValue="100"/>
    </cacheField>
    <cacheField name="预警率(%）-区间" numFmtId="0">
      <sharedItems/>
    </cacheField>
    <cacheField name="预警率-风险等级" numFmtId="0">
      <sharedItems/>
    </cacheField>
    <cacheField name="预警率-预警分数" numFmtId="0">
      <sharedItems containsSemiMixedTypes="0" containsString="0" containsNumber="1" containsInteger="1" minValue="0" maxValue="100"/>
    </cacheField>
    <cacheField name="风险分数" numFmtId="0">
      <sharedItems count="5">
        <s v="中"/>
        <s v="0风险"/>
        <s v="低"/>
        <s v="中高"/>
        <s v="高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indows 用户" refreshedDate="45270.847411458337" createdVersion="8" refreshedVersion="5" minRefreshableVersion="3" recordCount="963">
  <cacheSource type="worksheet">
    <worksheetSource ref="A1:K964" sheet="活跃"/>
  </cacheSource>
  <cacheFields count="11">
    <cacheField name="lift_type" numFmtId="0">
      <sharedItems/>
    </cacheField>
    <cacheField name="same_merchant_name" numFmtId="0">
      <sharedItems/>
    </cacheField>
    <cacheField name="kicked_status" numFmtId="3">
      <sharedItems containsSemiMixedTypes="0" containsString="0" containsNumber="1" containsInteger="1" minValue="0" maxValue="1"/>
    </cacheField>
    <cacheField name="create_gap_days" numFmtId="3">
      <sharedItems containsSemiMixedTypes="0" containsString="0" containsNumber="1" containsInteger="1" minValue="9" maxValue="1677"/>
    </cacheField>
    <cacheField name="last_7d_succ_orders" numFmtId="3">
      <sharedItems containsSemiMixedTypes="0" containsString="0" containsNumber="1" containsInteger="1" minValue="0" maxValue="7312"/>
    </cacheField>
    <cacheField name="last_7d_succ_money" numFmtId="3">
      <sharedItems containsSemiMixedTypes="0" containsString="0" containsNumber="1" minValue="0" maxValue="3059187.74"/>
    </cacheField>
    <cacheField name="last_30d_succ_orders" numFmtId="3">
      <sharedItems containsSemiMixedTypes="0" containsString="0" containsNumber="1" containsInteger="1" minValue="0" maxValue="30632"/>
    </cacheField>
    <cacheField name="last_30d_succ_money" numFmtId="3">
      <sharedItems containsSemiMixedTypes="0" containsString="0" containsNumber="1" minValue="0" maxValue="9347444.9900000002"/>
    </cacheField>
    <cacheField name="pay_succ_orders" numFmtId="3">
      <sharedItems containsSemiMixedTypes="0" containsString="0" containsNumber="1" containsInteger="1" minValue="1" maxValue="1434765"/>
    </cacheField>
    <cacheField name="pay_succ_money" numFmtId="3">
      <sharedItems containsSemiMixedTypes="0" containsString="0" containsNumber="1" minValue="7.0000000000000007E-2" maxValue="277660002"/>
    </cacheField>
    <cacheField name="lift_type2" numFmtId="0">
      <sharedItems count="7">
        <s v="03流失"/>
        <s v="02活跃"/>
        <s v="03沉默"/>
        <s v="04清退"/>
        <s v="01新"/>
        <s v="04流失" u="1"/>
        <s v="05清退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Windows 用户" refreshedDate="45270.847411689814" createdVersion="8" refreshedVersion="5" minRefreshableVersion="3" recordCount="963">
  <cacheSource type="worksheet">
    <worksheetSource ref="A1:M964" sheet="交易量(贡献率)"/>
  </cacheSource>
  <cacheFields count="13">
    <cacheField name="same_merchant_name" numFmtId="0">
      <sharedItems/>
    </cacheField>
    <cacheField name="succ_days" numFmtId="3">
      <sharedItems containsSemiMixedTypes="0" containsString="0" containsNumber="1" containsInteger="1" minValue="1" maxValue="330"/>
    </cacheField>
    <cacheField name="pay_succ_orders" numFmtId="3">
      <sharedItems containsSemiMixedTypes="0" containsString="0" containsNumber="1" containsInteger="1" minValue="1" maxValue="1434765"/>
    </cacheField>
    <cacheField name="pay_succ_money" numFmtId="3">
      <sharedItems containsSemiMixedTypes="0" containsString="0" containsNumber="1" minValue="8.8455220000000001E-2" maxValue="54041484.977361597"/>
    </cacheField>
    <cacheField name="last_7d_succ_days" numFmtId="3">
      <sharedItems containsSemiMixedTypes="0" containsString="0" containsNumber="1" containsInteger="1" minValue="0" maxValue="7"/>
    </cacheField>
    <cacheField name="last_7d_succ_orders" numFmtId="3">
      <sharedItems containsString="0" containsBlank="1" containsNumber="1" containsInteger="1" minValue="1" maxValue="7312"/>
    </cacheField>
    <cacheField name="last_7d_succ_money" numFmtId="3">
      <sharedItems containsString="0" containsBlank="1" containsNumber="1" minValue="1.4170185" maxValue="426583.81939719"/>
    </cacheField>
    <cacheField name="last_30d_succ_days" numFmtId="3">
      <sharedItems containsSemiMixedTypes="0" containsString="0" containsNumber="1" containsInteger="1" minValue="0" maxValue="30"/>
    </cacheField>
    <cacheField name="last_30d_succ_orders" numFmtId="3">
      <sharedItems containsString="0" containsBlank="1" containsNumber="1" containsInteger="1" minValue="1" maxValue="30632"/>
    </cacheField>
    <cacheField name="last_30d_succ_money" numFmtId="3">
      <sharedItems containsString="0" containsBlank="1" containsNumber="1" minValue="1.4170185" maxValue="1781904.12186055"/>
    </cacheField>
    <cacheField name="贡献率(%)" numFmtId="176">
      <sharedItems containsSemiMixedTypes="0" containsString="0" containsNumber="1" minValue="1.6772655730626801E-8" maxValue="10.247210087738475"/>
    </cacheField>
    <cacheField name="贡献率(%)-区间" numFmtId="0">
      <sharedItems count="7">
        <s v="(0.1,0.5]"/>
        <s v="(0.5,5]"/>
        <s v="(0,0.1]"/>
        <s v="(5,]"/>
        <s v="(10,+)" u="1"/>
        <s v="(5,10]" u="1"/>
        <s v="0" u="1"/>
      </sharedItems>
    </cacheField>
    <cacheField name="贡献等级" numFmtId="0">
      <sharedItems count="6">
        <s v="III"/>
        <s v="II"/>
        <s v="IV"/>
        <s v="I "/>
        <s v="V" u="1"/>
        <s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Windows 用户" refreshedDate="45270.847411921299" createdVersion="8" refreshedVersion="5" minRefreshableVersion="3" recordCount="963">
  <cacheSource type="worksheet">
    <worksheetSource ref="A1:I964" sheet="风险(预警)"/>
  </cacheSource>
  <cacheFields count="9">
    <cacheField name="same_merchant_name" numFmtId="0">
      <sharedItems/>
    </cacheField>
    <cacheField name="pay_succ_orders" numFmtId="3">
      <sharedItems containsSemiMixedTypes="0" containsString="0" containsNumber="1" containsInteger="1" minValue="1" maxValue="1434765"/>
    </cacheField>
    <cacheField name="pay_succ_money" numFmtId="3">
      <sharedItems containsSemiMixedTypes="0" containsString="0" containsNumber="1" minValue="8.8455220000000001E-2" maxValue="54041484.977361597"/>
    </cacheField>
    <cacheField name="warning_orders" numFmtId="3">
      <sharedItems containsSemiMixedTypes="0" containsString="0" containsNumber="1" containsInteger="1" minValue="0" maxValue="227059"/>
    </cacheField>
    <cacheField name="warning_times" numFmtId="3">
      <sharedItems containsSemiMixedTypes="0" containsString="0" containsNumber="1" containsInteger="1" minValue="0" maxValue="238234"/>
    </cacheField>
    <cacheField name="warning_order_rate" numFmtId="177">
      <sharedItems containsSemiMixedTypes="0" containsString="0" containsNumber="1" minValue="0" maxValue="40"/>
    </cacheField>
    <cacheField name="预警率(%）-区间" numFmtId="0">
      <sharedItems count="4">
        <s v="(10,20]"/>
        <s v="0"/>
        <s v="(0,10]"/>
        <s v="(20,+)"/>
      </sharedItems>
    </cacheField>
    <cacheField name="预警率-风险等级" numFmtId="0">
      <sharedItems/>
    </cacheField>
    <cacheField name="预警率-预警分数" numFmtId="0">
      <sharedItems containsSemiMixedTypes="0" containsString="0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Windows 用户" refreshedDate="45270.847412268522" createdVersion="8" refreshedVersion="5" minRefreshableVersion="3" recordCount="963">
  <cacheSource type="worksheet">
    <worksheetSource ref="A1:I964" sheet="交易量等级"/>
  </cacheSource>
  <cacheFields count="9">
    <cacheField name="same_merchant_name" numFmtId="0">
      <sharedItems/>
    </cacheField>
    <cacheField name="median_succ_money" numFmtId="3">
      <sharedItems containsSemiMixedTypes="0" containsString="0" containsNumber="1" minValue="8.8499999999999995E-2" maxValue="229645.98989999999"/>
    </cacheField>
    <cacheField name="avg_succ_money" numFmtId="3">
      <sharedItems containsSemiMixedTypes="0" containsString="0" containsNumber="1" minValue="8.8455220000000001E-2" maxValue="237098.151849357"/>
    </cacheField>
    <cacheField name="pay_succ_orders" numFmtId="3">
      <sharedItems containsSemiMixedTypes="0" containsString="0" containsNumber="1" containsInteger="1" minValue="1" maxValue="1434765"/>
    </cacheField>
    <cacheField name="pay_succ_money" numFmtId="3">
      <sharedItems containsSemiMixedTypes="0" containsString="0" containsNumber="1" minValue="8.8455220000000001E-2" maxValue="54041484.977361597"/>
    </cacheField>
    <cacheField name="last_30d_succ_orders" numFmtId="3">
      <sharedItems containsString="0" containsBlank="1" containsNumber="1" containsInteger="1" minValue="1" maxValue="30632"/>
    </cacheField>
    <cacheField name="last_30d_succ_money" numFmtId="3">
      <sharedItems containsString="0" containsBlank="1" containsNumber="1" minValue="1.4170185" maxValue="1781904.12186055"/>
    </cacheField>
    <cacheField name="成功交易额-区间" numFmtId="0">
      <sharedItems count="8">
        <s v="(1000,10000]"/>
        <s v="(10000,50000]"/>
        <s v="(0,1000]"/>
        <s v="(50000,100000]"/>
        <s v="(100000,]"/>
        <s v="(0,10000]" u="1"/>
        <s v="(0,50000]" u="1"/>
        <s v="0" u="1"/>
      </sharedItems>
    </cacheField>
    <cacheField name="交易等级" numFmtId="0">
      <sharedItems count="6">
        <s v="小"/>
        <s v="普通"/>
        <s v="微"/>
        <s v="SMALL_KA"/>
        <s v="KA"/>
        <s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3">
  <r>
    <s v="深蓝"/>
    <x v="0"/>
    <x v="0"/>
    <x v="0"/>
    <x v="0"/>
    <n v="0.126"/>
    <x v="0"/>
    <x v="0"/>
    <x v="0"/>
    <n v="52660067.649999999"/>
    <n v="10.247210087738475"/>
    <n v="0"/>
    <s v="(10,20]"/>
    <s v="(1.5,10]"/>
    <s v="(10,20]"/>
  </r>
  <r>
    <s v="IMOBI TECHNOLOGIES CO., LIMITED"/>
    <x v="0"/>
    <x v="0"/>
    <x v="0"/>
    <x v="0"/>
    <n v="0.17"/>
    <x v="0"/>
    <x v="0"/>
    <x v="0"/>
    <n v="49235877.140000001"/>
    <n v="9.3360514393875285"/>
    <n v="0"/>
    <s v="(10,20]"/>
    <s v="(1.5,10]"/>
    <s v="(10,20]"/>
  </r>
  <r>
    <s v="whale adventure corp. limited"/>
    <x v="0"/>
    <x v="1"/>
    <x v="0"/>
    <x v="1"/>
    <n v="0"/>
    <x v="1"/>
    <x v="1"/>
    <x v="1"/>
    <n v="277660002"/>
    <n v="0.94411702533869701"/>
    <n v="0"/>
    <s v="0"/>
    <s v="0"/>
    <s v="0"/>
  </r>
  <r>
    <s v="cbgame technology limited"/>
    <x v="0"/>
    <x v="2"/>
    <x v="0"/>
    <x v="1"/>
    <n v="0"/>
    <x v="1"/>
    <x v="1"/>
    <x v="1"/>
    <n v="130758577.3"/>
    <n v="0.44437407385307726"/>
    <n v="0"/>
    <s v="0"/>
    <s v="0"/>
    <s v="0"/>
  </r>
  <r>
    <s v="YCI Technology Limited"/>
    <x v="1"/>
    <x v="1"/>
    <x v="1"/>
    <x v="2"/>
    <n v="1.4E-2"/>
    <x v="2"/>
    <x v="2"/>
    <x v="2"/>
    <n v="16406767.73"/>
    <n v="2.4515480730781825"/>
    <n v="926689.99582505005"/>
    <s v="(0,10]"/>
    <s v="(0,1.5]"/>
    <s v="(0,10]"/>
  </r>
  <r>
    <s v="walnut network technology co., limited"/>
    <x v="0"/>
    <x v="1"/>
    <x v="2"/>
    <x v="3"/>
    <n v="0.33500000000000002"/>
    <x v="3"/>
    <x v="0"/>
    <x v="3"/>
    <n v="17033544.420000002"/>
    <n v="3.625128989708752"/>
    <n v="0"/>
    <s v="(20,+)"/>
    <s v="(1.5,10]"/>
    <s v="(20,+)"/>
  </r>
  <r>
    <s v="成都旭蓝网络科技有限公司"/>
    <x v="0"/>
    <x v="1"/>
    <x v="1"/>
    <x v="2"/>
    <n v="4.0000000000000001E-3"/>
    <x v="2"/>
    <x v="0"/>
    <x v="2"/>
    <n v="12069101.93"/>
    <n v="2.2795666968184349"/>
    <n v="0"/>
    <s v="(0,10]"/>
    <s v="(1.5,10]"/>
    <s v="(0,10]"/>
  </r>
  <r>
    <s v="HONG KONG EPP TIMES TECHNOLOGY CO., LIMITED"/>
    <x v="1"/>
    <x v="0"/>
    <x v="2"/>
    <x v="2"/>
    <n v="6.9000000000000006E-2"/>
    <x v="2"/>
    <x v="2"/>
    <x v="2"/>
    <n v="29508470.75"/>
    <n v="5.6979234449325853"/>
    <n v="1694136.5693570101"/>
    <s v="(0,10]"/>
    <s v="(0,1.5]"/>
    <s v="(0,10]"/>
  </r>
  <r>
    <s v="hong kong tailin techonlogy co., limited"/>
    <x v="0"/>
    <x v="1"/>
    <x v="1"/>
    <x v="0"/>
    <n v="0.14399999999999999"/>
    <x v="0"/>
    <x v="0"/>
    <x v="0"/>
    <n v="8780476.4800000004"/>
    <n v="1.6649373867224599"/>
    <n v="0"/>
    <s v="(10,20]"/>
    <s v="(1.5,10]"/>
    <s v="(10,20]"/>
  </r>
  <r>
    <s v="tranquility node tech company limited"/>
    <x v="0"/>
    <x v="1"/>
    <x v="2"/>
    <x v="2"/>
    <n v="9.4E-2"/>
    <x v="2"/>
    <x v="0"/>
    <x v="0"/>
    <n v="7022241.3600000003"/>
    <n v="1.3315459057691774"/>
    <n v="0"/>
    <s v="(0,10]"/>
    <s v="(1.5,10]"/>
    <s v="(10,20]"/>
  </r>
  <r>
    <s v="深圳幸运儿贸易有限公司"/>
    <x v="1"/>
    <x v="1"/>
    <x v="1"/>
    <x v="2"/>
    <n v="5.2999999999999999E-2"/>
    <x v="2"/>
    <x v="2"/>
    <x v="2"/>
    <n v="7117808.5999999996"/>
    <n v="1.3496625952163559"/>
    <n v="380365.9"/>
    <s v="(0,10]"/>
    <s v="(0,1.5]"/>
    <s v="(0,10]"/>
  </r>
  <r>
    <s v="hongkong hushnow limited"/>
    <x v="0"/>
    <x v="1"/>
    <x v="2"/>
    <x v="0"/>
    <n v="0.20300000000000001"/>
    <x v="3"/>
    <x v="0"/>
    <x v="0"/>
    <n v="13537539.6"/>
    <n v="2.5671755919369494"/>
    <n v="0"/>
    <s v="(20,+)"/>
    <s v="(1.5,10]"/>
    <s v="(10,20]"/>
  </r>
  <r>
    <s v="广州市爱莱依服装实业有限公司"/>
    <x v="2"/>
    <x v="1"/>
    <x v="1"/>
    <x v="2"/>
    <n v="6.3E-2"/>
    <x v="2"/>
    <x v="2"/>
    <x v="2"/>
    <n v="6409501.29"/>
    <n v="1.2153534697237582"/>
    <n v="100.8"/>
    <s v="(0,10]"/>
    <s v="(0,1.5]"/>
    <s v="(0,10]"/>
  </r>
  <r>
    <s v="layla limited"/>
    <x v="1"/>
    <x v="1"/>
    <x v="1"/>
    <x v="2"/>
    <n v="1.4999999999999999E-2"/>
    <x v="2"/>
    <x v="2"/>
    <x v="2"/>
    <n v="5791799.1699999999"/>
    <n v="1.2911668473097508"/>
    <n v="775889.89589315502"/>
    <s v="(0,10]"/>
    <s v="(0,1.5]"/>
    <s v="(0,10]"/>
  </r>
  <r>
    <s v="广州顺曼贸易有限公司"/>
    <x v="0"/>
    <x v="1"/>
    <x v="1"/>
    <x v="2"/>
    <n v="0.06"/>
    <x v="2"/>
    <x v="2"/>
    <x v="0"/>
    <n v="7811107.6799999997"/>
    <n v="1.4973187279330522"/>
    <n v="0"/>
    <s v="(0,10]"/>
    <s v="(0,1.5]"/>
    <s v="(10,20]"/>
  </r>
  <r>
    <s v="xunlan technology limited"/>
    <x v="0"/>
    <x v="1"/>
    <x v="1"/>
    <x v="2"/>
    <n v="0.15"/>
    <x v="0"/>
    <x v="0"/>
    <x v="2"/>
    <n v="5379297.4900000002"/>
    <n v="1.0203733367666052"/>
    <n v="0"/>
    <s v="(10,20]"/>
    <s v="(1.5,10]"/>
    <s v="(0,10]"/>
  </r>
  <r>
    <s v="广州林柯贸易有限公司"/>
    <x v="1"/>
    <x v="1"/>
    <x v="1"/>
    <x v="2"/>
    <n v="0.01"/>
    <x v="2"/>
    <x v="2"/>
    <x v="2"/>
    <n v="5267163.1100000003"/>
    <n v="0.99874618503111057"/>
    <n v="306440.96000000002"/>
    <s v="(0,10]"/>
    <s v="(0,1.5]"/>
    <s v="(0,10]"/>
  </r>
  <r>
    <s v="广州峡明网络科技有限公司"/>
    <x v="0"/>
    <x v="1"/>
    <x v="1"/>
    <x v="2"/>
    <n v="3.6999999999999998E-2"/>
    <x v="2"/>
    <x v="2"/>
    <x v="2"/>
    <n v="5153066.13"/>
    <n v="0.97708495620739821"/>
    <n v="0"/>
    <s v="(0,10]"/>
    <s v="(0,1.5]"/>
    <s v="(0,10]"/>
  </r>
  <r>
    <s v="丹阳镜镜乐道眼镜商行"/>
    <x v="1"/>
    <x v="1"/>
    <x v="1"/>
    <x v="2"/>
    <n v="5.3999999999999999E-2"/>
    <x v="2"/>
    <x v="2"/>
    <x v="2"/>
    <n v="23225748.460000001"/>
    <n v="1.5045768209153734"/>
    <n v="856110.60060838505"/>
    <s v="(0,10]"/>
    <s v="(0,1.5]"/>
    <s v="(0,10]"/>
  </r>
  <r>
    <s v="武汉图摩诺网络科技有限公司"/>
    <x v="0"/>
    <x v="1"/>
    <x v="1"/>
    <x v="2"/>
    <n v="8.7999999999999995E-2"/>
    <x v="2"/>
    <x v="0"/>
    <x v="2"/>
    <n v="4725320.28"/>
    <n v="0.89664033809356092"/>
    <n v="0"/>
    <s v="(0,10]"/>
    <s v="(1.5,10]"/>
    <s v="(0,10]"/>
  </r>
  <r>
    <s v="geekdrive limited"/>
    <x v="0"/>
    <x v="3"/>
    <x v="1"/>
    <x v="1"/>
    <n v="0"/>
    <x v="1"/>
    <x v="1"/>
    <x v="1"/>
    <n v="295647.78000000003"/>
    <n v="7.1588830072461307E-2"/>
    <n v="0"/>
    <s v="0"/>
    <s v="0"/>
    <s v="0"/>
  </r>
  <r>
    <s v="深圳市鹏东兴智能科技有限公司"/>
    <x v="1"/>
    <x v="1"/>
    <x v="1"/>
    <x v="0"/>
    <n v="0.13900000000000001"/>
    <x v="0"/>
    <x v="0"/>
    <x v="0"/>
    <n v="4485805.3899999997"/>
    <n v="0.845009144702488"/>
    <n v="290.04000000000002"/>
    <s v="(10,20]"/>
    <s v="(1.5,10]"/>
    <s v="(10,20]"/>
  </r>
  <r>
    <s v="武汉敏亚网络科技有限公司"/>
    <x v="0"/>
    <x v="1"/>
    <x v="1"/>
    <x v="2"/>
    <n v="8.4000000000000005E-2"/>
    <x v="2"/>
    <x v="2"/>
    <x v="2"/>
    <n v="4684529.8899999997"/>
    <n v="0.88826874326694383"/>
    <n v="0"/>
    <s v="(0,10]"/>
    <s v="(0,1.5]"/>
    <s v="(0,10]"/>
  </r>
  <r>
    <s v="深圳市连胜八网络科技有限公司"/>
    <x v="0"/>
    <x v="1"/>
    <x v="1"/>
    <x v="0"/>
    <n v="0.16800000000000001"/>
    <x v="0"/>
    <x v="0"/>
    <x v="0"/>
    <n v="3990198.74"/>
    <n v="0.75666431240253074"/>
    <n v="0"/>
    <s v="(10,20]"/>
    <s v="(1.5,10]"/>
    <s v="(10,20]"/>
  </r>
  <r>
    <s v="bytebukers ltd"/>
    <x v="0"/>
    <x v="2"/>
    <x v="3"/>
    <x v="2"/>
    <n v="1E-3"/>
    <x v="2"/>
    <x v="1"/>
    <x v="1"/>
    <n v="576680.16"/>
    <n v="0.13816509050880596"/>
    <n v="0"/>
    <s v="(0,10]"/>
    <s v="0"/>
    <s v="0"/>
  </r>
  <r>
    <s v="sonderad limited"/>
    <x v="0"/>
    <x v="1"/>
    <x v="1"/>
    <x v="2"/>
    <n v="1.7000000000000001E-2"/>
    <x v="2"/>
    <x v="2"/>
    <x v="2"/>
    <n v="3735023.71"/>
    <n v="0.70825054383564212"/>
    <n v="0"/>
    <s v="(0,10]"/>
    <s v="(0,1.5]"/>
    <s v="(0,10]"/>
  </r>
  <r>
    <s v="datalodge ltd"/>
    <x v="1"/>
    <x v="2"/>
    <x v="3"/>
    <x v="2"/>
    <n v="1E-3"/>
    <x v="2"/>
    <x v="1"/>
    <x v="1"/>
    <n v="761329.79"/>
    <n v="0.18154947237028005"/>
    <n v="160541.83440091001"/>
    <s v="(0,10]"/>
    <s v="0"/>
    <s v="0"/>
  </r>
  <r>
    <s v="成都锦逸翔网络科技有限公司"/>
    <x v="0"/>
    <x v="1"/>
    <x v="1"/>
    <x v="2"/>
    <n v="0.05"/>
    <x v="2"/>
    <x v="2"/>
    <x v="2"/>
    <n v="3047840.97"/>
    <n v="0.57795531590529847"/>
    <n v="0"/>
    <s v="(0,10]"/>
    <s v="(0,1.5]"/>
    <s v="(0,10]"/>
  </r>
  <r>
    <s v="厦门星辰纪元网络科技有限公司"/>
    <x v="1"/>
    <x v="1"/>
    <x v="1"/>
    <x v="2"/>
    <n v="2.1999999999999999E-2"/>
    <x v="2"/>
    <x v="2"/>
    <x v="2"/>
    <n v="8091267.1699999999"/>
    <n v="1.1072417646732191"/>
    <n v="1781904.12186055"/>
    <s v="(0,10]"/>
    <s v="(0,1.5]"/>
    <s v="(0,10]"/>
  </r>
  <r>
    <s v="milies information co., limited"/>
    <x v="0"/>
    <x v="1"/>
    <x v="1"/>
    <x v="0"/>
    <n v="0.16600000000000001"/>
    <x v="0"/>
    <x v="0"/>
    <x v="0"/>
    <n v="14606502.16"/>
    <n v="0.88238457939942894"/>
    <n v="0"/>
    <s v="(10,20]"/>
    <s v="(1.5,10]"/>
    <s v="(10,20]"/>
  </r>
  <r>
    <s v="doujiao trading company limited"/>
    <x v="0"/>
    <x v="2"/>
    <x v="1"/>
    <x v="2"/>
    <n v="0.06"/>
    <x v="2"/>
    <x v="0"/>
    <x v="0"/>
    <n v="2327791.2999999998"/>
    <n v="0.44138991557138407"/>
    <n v="0"/>
    <s v="(0,10]"/>
    <s v="(1.5,10]"/>
    <s v="(10,20]"/>
  </r>
  <r>
    <s v="福州优汇嗨购电子商务有限公司"/>
    <x v="1"/>
    <x v="1"/>
    <x v="1"/>
    <x v="2"/>
    <n v="3.0000000000000001E-3"/>
    <x v="2"/>
    <x v="2"/>
    <x v="2"/>
    <n v="4605013.5999999996"/>
    <n v="0.87456035429477552"/>
    <n v="815017.833721595"/>
    <s v="(0,10]"/>
    <s v="(0,1.5]"/>
    <s v="(0,10]"/>
  </r>
  <r>
    <s v="oubo network technology co., limited"/>
    <x v="0"/>
    <x v="1"/>
    <x v="1"/>
    <x v="2"/>
    <n v="1.2E-2"/>
    <x v="2"/>
    <x v="2"/>
    <x v="2"/>
    <n v="3466810.77"/>
    <n v="0.65736791484368262"/>
    <n v="0"/>
    <s v="(0,10]"/>
    <s v="(0,1.5]"/>
    <s v="(0,10]"/>
  </r>
  <r>
    <s v="苏州文之都商贸有限公司"/>
    <x v="1"/>
    <x v="1"/>
    <x v="1"/>
    <x v="2"/>
    <n v="4.2999999999999997E-2"/>
    <x v="2"/>
    <x v="2"/>
    <x v="2"/>
    <n v="4784362.41"/>
    <n v="0.62662914934014302"/>
    <n v="35566.212048574998"/>
    <s v="(0,10]"/>
    <s v="(0,1.5]"/>
    <s v="(0,10]"/>
  </r>
  <r>
    <s v="venture shop ltd"/>
    <x v="0"/>
    <x v="3"/>
    <x v="3"/>
    <x v="2"/>
    <n v="1E-3"/>
    <x v="2"/>
    <x v="1"/>
    <x v="1"/>
    <n v="183786.92"/>
    <n v="4.3614577700528505E-2"/>
    <n v="0"/>
    <s v="(0,10]"/>
    <s v="0"/>
    <s v="0"/>
  </r>
  <r>
    <s v="tom clegg search ltd"/>
    <x v="0"/>
    <x v="3"/>
    <x v="3"/>
    <x v="2"/>
    <n v="2E-3"/>
    <x v="2"/>
    <x v="1"/>
    <x v="1"/>
    <n v="261665.69"/>
    <n v="6.331211274760018E-2"/>
    <n v="0"/>
    <s v="(0,10]"/>
    <s v="0"/>
    <s v="0"/>
  </r>
  <r>
    <s v="湖南诚艺园林有限公司"/>
    <x v="1"/>
    <x v="1"/>
    <x v="3"/>
    <x v="2"/>
    <n v="2E-3"/>
    <x v="2"/>
    <x v="2"/>
    <x v="2"/>
    <n v="3289639.21"/>
    <n v="0.52998807997709196"/>
    <n v="653575.46109080501"/>
    <s v="(0,10]"/>
    <s v="(0,1.5]"/>
    <s v="(0,10]"/>
  </r>
  <r>
    <s v="深圳市富高达科技有限公司"/>
    <x v="1"/>
    <x v="1"/>
    <x v="3"/>
    <x v="2"/>
    <n v="6.0000000000000001E-3"/>
    <x v="2"/>
    <x v="2"/>
    <x v="2"/>
    <n v="3035292.55"/>
    <n v="0.57554871981053513"/>
    <n v="29678.7"/>
    <s v="(0,10]"/>
    <s v="(0,1.5]"/>
    <s v="(0,10]"/>
  </r>
  <r>
    <s v="comand shop ltd"/>
    <x v="0"/>
    <x v="3"/>
    <x v="3"/>
    <x v="1"/>
    <n v="0"/>
    <x v="1"/>
    <x v="1"/>
    <x v="1"/>
    <n v="245524.76"/>
    <n v="5.8717161222009942E-2"/>
    <n v="0"/>
    <s v="0"/>
    <s v="0"/>
    <s v="0"/>
  </r>
  <r>
    <s v="hong kong jihuan electronic commerce co., limited"/>
    <x v="1"/>
    <x v="1"/>
    <x v="3"/>
    <x v="2"/>
    <n v="1.7999999999999999E-2"/>
    <x v="2"/>
    <x v="2"/>
    <x v="2"/>
    <n v="3128360.56"/>
    <n v="0.59319183960144883"/>
    <n v="8732.99"/>
    <s v="(0,10]"/>
    <s v="(0,1.5]"/>
    <s v="(0,10]"/>
  </r>
  <r>
    <s v="eshente ltd"/>
    <x v="0"/>
    <x v="3"/>
    <x v="3"/>
    <x v="2"/>
    <n v="1E-3"/>
    <x v="2"/>
    <x v="1"/>
    <x v="1"/>
    <n v="218371.75"/>
    <n v="5.2843450996865056E-2"/>
    <n v="0"/>
    <s v="(0,10]"/>
    <s v="0"/>
    <s v="0"/>
  </r>
  <r>
    <s v="南京飞畅科技有限公司"/>
    <x v="0"/>
    <x v="2"/>
    <x v="3"/>
    <x v="2"/>
    <n v="5.5E-2"/>
    <x v="2"/>
    <x v="2"/>
    <x v="2"/>
    <n v="1975832.37"/>
    <n v="0.37465235091200311"/>
    <n v="0"/>
    <s v="(0,10]"/>
    <s v="(0,1.5]"/>
    <s v="(0,10]"/>
  </r>
  <r>
    <s v="classycloset ltd"/>
    <x v="0"/>
    <x v="3"/>
    <x v="1"/>
    <x v="1"/>
    <n v="0"/>
    <x v="1"/>
    <x v="1"/>
    <x v="1"/>
    <n v="175404.97"/>
    <n v="4.1539277072996018E-2"/>
    <n v="0"/>
    <s v="0"/>
    <s v="0"/>
    <s v="0"/>
  </r>
  <r>
    <s v="深圳小时米丰网络科技有限公司"/>
    <x v="0"/>
    <x v="2"/>
    <x v="3"/>
    <x v="2"/>
    <n v="3.9E-2"/>
    <x v="2"/>
    <x v="2"/>
    <x v="2"/>
    <n v="1934417.16"/>
    <n v="0.36679930324176258"/>
    <n v="0"/>
    <s v="(0,10]"/>
    <s v="(0,1.5]"/>
    <s v="(0,10]"/>
  </r>
  <r>
    <s v="HONG KONG DONGSHENG TECHNOLOGY CO., LIMITED"/>
    <x v="0"/>
    <x v="2"/>
    <x v="1"/>
    <x v="0"/>
    <n v="0.11700000000000001"/>
    <x v="0"/>
    <x v="0"/>
    <x v="0"/>
    <n v="2491325"/>
    <n v="0.47242316971258891"/>
    <n v="0"/>
    <s v="(10,20]"/>
    <s v="(1.5,10]"/>
    <s v="(10,20]"/>
  </r>
  <r>
    <s v="kiel group marketing limited"/>
    <x v="1"/>
    <x v="1"/>
    <x v="3"/>
    <x v="2"/>
    <n v="3.4000000000000002E-2"/>
    <x v="2"/>
    <x v="0"/>
    <x v="1"/>
    <n v="4153102"/>
    <n v="0.55533212450275182"/>
    <n v="638267.12852015998"/>
    <s v="(0,10]"/>
    <s v="(1.5,10]"/>
    <s v="0"/>
  </r>
  <r>
    <s v="Frogie Trading Co., Limited"/>
    <x v="0"/>
    <x v="2"/>
    <x v="3"/>
    <x v="2"/>
    <n v="5.3999999999999999E-2"/>
    <x v="2"/>
    <x v="2"/>
    <x v="2"/>
    <n v="1822844.43"/>
    <n v="0.34564316356774244"/>
    <n v="0"/>
    <s v="(0,10]"/>
    <s v="(0,1.5]"/>
    <s v="(0,10]"/>
  </r>
  <r>
    <s v="glamour central ltd"/>
    <x v="0"/>
    <x v="3"/>
    <x v="3"/>
    <x v="2"/>
    <n v="1E-3"/>
    <x v="2"/>
    <x v="1"/>
    <x v="1"/>
    <n v="174763.4"/>
    <n v="4.1627810016991382E-2"/>
    <n v="0"/>
    <s v="(0,10]"/>
    <s v="0"/>
    <s v="0"/>
  </r>
  <r>
    <s v="HongkongLinemartLimited___赛维"/>
    <x v="1"/>
    <x v="1"/>
    <x v="1"/>
    <x v="2"/>
    <n v="3.3000000000000002E-2"/>
    <x v="2"/>
    <x v="2"/>
    <x v="2"/>
    <n v="4045905.12"/>
    <n v="0.78060657487068519"/>
    <n v="539165.63970566494"/>
    <s v="(0,10]"/>
    <s v="(0,1.5]"/>
    <s v="(0,10]"/>
  </r>
  <r>
    <s v="深圳市巨豹科技有限公司"/>
    <x v="0"/>
    <x v="2"/>
    <x v="3"/>
    <x v="0"/>
    <n v="0.18"/>
    <x v="0"/>
    <x v="0"/>
    <x v="0"/>
    <n v="1885805.42"/>
    <n v="0.35758166770270972"/>
    <n v="0"/>
    <s v="(10,20]"/>
    <s v="(1.5,10]"/>
    <s v="(10,20]"/>
  </r>
  <r>
    <s v="hongkong bochuang network technology co., limited"/>
    <x v="0"/>
    <x v="1"/>
    <x v="1"/>
    <x v="2"/>
    <n v="7.8E-2"/>
    <x v="2"/>
    <x v="0"/>
    <x v="0"/>
    <n v="2581184.38"/>
    <n v="0.5143798559204058"/>
    <n v="0"/>
    <s v="(0,10]"/>
    <s v="(1.5,10]"/>
    <s v="(10,20]"/>
  </r>
  <r>
    <s v="glamhaven ltd"/>
    <x v="0"/>
    <x v="3"/>
    <x v="3"/>
    <x v="2"/>
    <n v="1E-3"/>
    <x v="2"/>
    <x v="1"/>
    <x v="1"/>
    <n v="178644.53"/>
    <n v="4.2525774680669308E-2"/>
    <n v="0"/>
    <s v="(0,10]"/>
    <s v="0"/>
    <s v="0"/>
  </r>
  <r>
    <s v="广州洋曼网络科技有限公司"/>
    <x v="0"/>
    <x v="2"/>
    <x v="3"/>
    <x v="2"/>
    <n v="0.05"/>
    <x v="2"/>
    <x v="2"/>
    <x v="2"/>
    <n v="1741488.27"/>
    <n v="0.33021661369034927"/>
    <n v="0"/>
    <s v="(0,10]"/>
    <s v="(0,1.5]"/>
    <s v="(0,10]"/>
  </r>
  <r>
    <s v="terna network technology co., limited"/>
    <x v="0"/>
    <x v="2"/>
    <x v="1"/>
    <x v="0"/>
    <n v="0.215"/>
    <x v="3"/>
    <x v="0"/>
    <x v="0"/>
    <n v="2550647.2599999998"/>
    <n v="0.48364730065954886"/>
    <n v="0"/>
    <s v="(20,+)"/>
    <s v="(1.5,10]"/>
    <s v="(10,20]"/>
  </r>
  <r>
    <s v="honwin international trading co., limited"/>
    <x v="0"/>
    <x v="1"/>
    <x v="1"/>
    <x v="2"/>
    <n v="7.8E-2"/>
    <x v="2"/>
    <x v="2"/>
    <x v="2"/>
    <n v="3034629.87"/>
    <n v="0.57542940381848096"/>
    <n v="0"/>
    <s v="(0,10]"/>
    <s v="(0,1.5]"/>
    <s v="(0,10]"/>
  </r>
  <r>
    <s v="罗拉"/>
    <x v="1"/>
    <x v="2"/>
    <x v="3"/>
    <x v="2"/>
    <n v="0.02"/>
    <x v="2"/>
    <x v="2"/>
    <x v="2"/>
    <n v="1671745.95"/>
    <n v="0.32904429818527953"/>
    <n v="146093.41212413"/>
    <s v="(0,10]"/>
    <s v="(0,1.5]"/>
    <s v="(0,10]"/>
  </r>
  <r>
    <s v="dongfangnetworktechnologyco.,limited"/>
    <x v="0"/>
    <x v="2"/>
    <x v="1"/>
    <x v="0"/>
    <n v="0.16"/>
    <x v="0"/>
    <x v="0"/>
    <x v="0"/>
    <n v="1825972.23"/>
    <n v="0.34837940732877343"/>
    <n v="0"/>
    <s v="(10,20]"/>
    <s v="(1.5,10]"/>
    <s v="(10,20]"/>
  </r>
  <r>
    <s v="Woody Pride Limited"/>
    <x v="1"/>
    <x v="2"/>
    <x v="3"/>
    <x v="2"/>
    <n v="0.13900000000000001"/>
    <x v="0"/>
    <x v="1"/>
    <x v="1"/>
    <n v="3698660.47"/>
    <n v="0.45762445450788319"/>
    <n v="883676.56733191502"/>
    <s v="(10,20]"/>
    <s v="0"/>
    <s v="0"/>
  </r>
  <r>
    <s v="trendyavenue ltd"/>
    <x v="0"/>
    <x v="3"/>
    <x v="3"/>
    <x v="2"/>
    <n v="1E-3"/>
    <x v="2"/>
    <x v="1"/>
    <x v="1"/>
    <n v="135243.63"/>
    <n v="3.2167693332598987E-2"/>
    <n v="0"/>
    <s v="(0,10]"/>
    <s v="0"/>
    <s v="0"/>
  </r>
  <r>
    <s v="PEARLGO TECHNOLOGY CO., LIMITED"/>
    <x v="1"/>
    <x v="2"/>
    <x v="3"/>
    <x v="2"/>
    <n v="8.3000000000000004E-2"/>
    <x v="2"/>
    <x v="2"/>
    <x v="2"/>
    <n v="933409.66"/>
    <n v="0.17699078565201029"/>
    <n v="1061.98"/>
    <s v="(0,10]"/>
    <s v="(0,1.5]"/>
    <s v="(0,10]"/>
  </r>
  <r>
    <s v="born4sports limited"/>
    <x v="0"/>
    <x v="3"/>
    <x v="1"/>
    <x v="1"/>
    <n v="0"/>
    <x v="1"/>
    <x v="1"/>
    <x v="1"/>
    <n v="150317.09"/>
    <n v="3.5596008456111605E-2"/>
    <n v="0"/>
    <s v="0"/>
    <s v="0"/>
    <s v="0"/>
  </r>
  <r>
    <s v="深圳市悦博信息科技有限公司"/>
    <x v="1"/>
    <x v="2"/>
    <x v="3"/>
    <x v="2"/>
    <n v="1.0999999999999999E-2"/>
    <x v="2"/>
    <x v="2"/>
    <x v="2"/>
    <n v="1898154.45"/>
    <n v="0.35992325962681754"/>
    <n v="143643.63"/>
    <s v="(0,10]"/>
    <s v="(0,1.5]"/>
    <s v="(0,10]"/>
  </r>
  <r>
    <s v="easy toys rental limited"/>
    <x v="0"/>
    <x v="3"/>
    <x v="3"/>
    <x v="2"/>
    <n v="1E-3"/>
    <x v="2"/>
    <x v="1"/>
    <x v="1"/>
    <n v="139520.97"/>
    <n v="3.4235923630836371E-2"/>
    <n v="0"/>
    <s v="(0,10]"/>
    <s v="0"/>
    <s v="0"/>
  </r>
  <r>
    <s v="乐泰礼泰"/>
    <x v="1"/>
    <x v="1"/>
    <x v="1"/>
    <x v="2"/>
    <n v="6.7000000000000004E-2"/>
    <x v="2"/>
    <x v="0"/>
    <x v="2"/>
    <n v="3923453.42"/>
    <n v="0.74579173776347185"/>
    <n v="959088.74753626005"/>
    <s v="(0,10]"/>
    <s v="(1.5,10]"/>
    <s v="(0,10]"/>
  </r>
  <r>
    <s v="spritzer international company limited"/>
    <x v="3"/>
    <x v="2"/>
    <x v="1"/>
    <x v="3"/>
    <n v="0.16700000000000001"/>
    <x v="0"/>
    <x v="0"/>
    <x v="3"/>
    <n v="2491942.15"/>
    <n v="0.30463951160314573"/>
    <n v="0"/>
    <s v="(10,20]"/>
    <s v="(1.5,10]"/>
    <s v="(20,+)"/>
  </r>
  <r>
    <s v="billy (hong kong) technology co., limited"/>
    <x v="0"/>
    <x v="2"/>
    <x v="1"/>
    <x v="0"/>
    <n v="0.14299999999999999"/>
    <x v="0"/>
    <x v="0"/>
    <x v="0"/>
    <n v="1738764.94"/>
    <n v="0.32970022272404009"/>
    <n v="0"/>
    <s v="(10,20]"/>
    <s v="(1.5,10]"/>
    <s v="(10,20]"/>
  </r>
  <r>
    <s v="卓匯（香港）科技有限公司"/>
    <x v="3"/>
    <x v="2"/>
    <x v="3"/>
    <x v="0"/>
    <n v="0.14299999999999999"/>
    <x v="0"/>
    <x v="0"/>
    <x v="0"/>
    <n v="1390041.8"/>
    <n v="0.26358497978429751"/>
    <n v="0"/>
    <s v="(10,20]"/>
    <s v="(1.5,10]"/>
    <s v="(10,20]"/>
  </r>
  <r>
    <s v="valence trading co., limited"/>
    <x v="2"/>
    <x v="1"/>
    <x v="3"/>
    <x v="0"/>
    <n v="0.191"/>
    <x v="0"/>
    <x v="0"/>
    <x v="0"/>
    <n v="2748659"/>
    <n v="0.52119378740891642"/>
    <n v="254"/>
    <s v="(10,20]"/>
    <s v="(1.5,10]"/>
    <s v="(10,20]"/>
  </r>
  <r>
    <s v="深圳市比尔金网络科技有限公司"/>
    <x v="3"/>
    <x v="2"/>
    <x v="3"/>
    <x v="2"/>
    <n v="0"/>
    <x v="1"/>
    <x v="2"/>
    <x v="2"/>
    <n v="558175.18000000005"/>
    <n v="0.10583976990301586"/>
    <n v="0"/>
    <s v="0"/>
    <s v="(0,1.5]"/>
    <s v="(0,10]"/>
  </r>
  <r>
    <s v="wearcheap limited"/>
    <x v="0"/>
    <x v="3"/>
    <x v="3"/>
    <x v="2"/>
    <n v="2E-3"/>
    <x v="2"/>
    <x v="1"/>
    <x v="1"/>
    <n v="130062.71"/>
    <n v="3.176195890198192E-2"/>
    <n v="0"/>
    <s v="(0,10]"/>
    <s v="0"/>
    <s v="0"/>
  </r>
  <r>
    <s v="diy fashion limited"/>
    <x v="1"/>
    <x v="1"/>
    <x v="1"/>
    <x v="2"/>
    <n v="7.0000000000000007E-2"/>
    <x v="2"/>
    <x v="0"/>
    <x v="2"/>
    <n v="5335637"/>
    <n v="1.1161506254393316"/>
    <n v="173485.80361249999"/>
    <s v="(0,10]"/>
    <s v="(1.5,10]"/>
    <s v="(0,10]"/>
  </r>
  <r>
    <s v="MOSMO（HONGKONG）LIMITED"/>
    <x v="1"/>
    <x v="2"/>
    <x v="3"/>
    <x v="2"/>
    <n v="3.1E-2"/>
    <x v="2"/>
    <x v="0"/>
    <x v="2"/>
    <n v="1587064.63"/>
    <n v="0.30094058967677928"/>
    <n v="28848.746771229999"/>
    <s v="(0,10]"/>
    <s v="(1.5,10]"/>
    <s v="(0,10]"/>
  </r>
  <r>
    <s v="重庆简灿网络科技有限公司"/>
    <x v="1"/>
    <x v="3"/>
    <x v="3"/>
    <x v="2"/>
    <n v="0.10100000000000001"/>
    <x v="0"/>
    <x v="2"/>
    <x v="1"/>
    <n v="304098.17"/>
    <n v="5.1326933134234379E-2"/>
    <n v="470.99626244500001"/>
    <s v="(10,20]"/>
    <s v="(0,1.5]"/>
    <s v="0"/>
  </r>
  <r>
    <s v="东莞市香江电子科技有限公司"/>
    <x v="1"/>
    <x v="2"/>
    <x v="3"/>
    <x v="2"/>
    <n v="2.5999999999999999E-2"/>
    <x v="2"/>
    <x v="2"/>
    <x v="2"/>
    <n v="1655243.85"/>
    <n v="0.31386316428004218"/>
    <n v="90659.11"/>
    <s v="(0,10]"/>
    <s v="(0,1.5]"/>
    <s v="(0,10]"/>
  </r>
  <r>
    <s v="classy elegance ltd"/>
    <x v="0"/>
    <x v="3"/>
    <x v="1"/>
    <x v="1"/>
    <n v="0"/>
    <x v="1"/>
    <x v="1"/>
    <x v="1"/>
    <n v="103381.43"/>
    <n v="2.4916051601393471E-2"/>
    <n v="0"/>
    <s v="0"/>
    <s v="0"/>
    <s v="0"/>
  </r>
  <r>
    <s v="hong kong xinyi network technology co., limited"/>
    <x v="0"/>
    <x v="2"/>
    <x v="1"/>
    <x v="2"/>
    <n v="9.1999999999999998E-2"/>
    <x v="2"/>
    <x v="2"/>
    <x v="0"/>
    <n v="1282621.17"/>
    <n v="0.25965140094453165"/>
    <n v="0"/>
    <s v="(0,10]"/>
    <s v="(0,1.5]"/>
    <s v="(10,20]"/>
  </r>
  <r>
    <s v="四川依特纳艾商贸有限公司"/>
    <x v="1"/>
    <x v="2"/>
    <x v="3"/>
    <x v="2"/>
    <n v="1.0999999999999999E-2"/>
    <x v="2"/>
    <x v="2"/>
    <x v="2"/>
    <n v="1206653.2"/>
    <n v="0.22880253658132516"/>
    <n v="116931.6"/>
    <s v="(0,10]"/>
    <s v="(0,1.5]"/>
    <s v="(0,10]"/>
  </r>
  <r>
    <s v="sockboom shop ltd"/>
    <x v="1"/>
    <x v="3"/>
    <x v="3"/>
    <x v="1"/>
    <n v="0"/>
    <x v="1"/>
    <x v="1"/>
    <x v="1"/>
    <n v="56406.54"/>
    <n v="1.3216388175924843E-2"/>
    <n v="40386.149490060001"/>
    <s v="0"/>
    <s v="0"/>
    <s v="0"/>
  </r>
  <r>
    <s v="heng victory trading limited"/>
    <x v="0"/>
    <x v="2"/>
    <x v="3"/>
    <x v="2"/>
    <n v="8.5999999999999993E-2"/>
    <x v="2"/>
    <x v="0"/>
    <x v="2"/>
    <n v="1150057.54"/>
    <n v="0.21328038272813246"/>
    <n v="0"/>
    <s v="(0,10]"/>
    <s v="(1.5,10]"/>
    <s v="(0,10]"/>
  </r>
  <r>
    <s v="xinshang electronics co., limited"/>
    <x v="3"/>
    <x v="2"/>
    <x v="1"/>
    <x v="3"/>
    <n v="0.16900000000000001"/>
    <x v="0"/>
    <x v="0"/>
    <x v="3"/>
    <n v="1679471.12"/>
    <n v="0.22268016640286009"/>
    <n v="0"/>
    <s v="(10,20]"/>
    <s v="(1.5,10]"/>
    <s v="(20,+)"/>
  </r>
  <r>
    <s v="best porcelain limited"/>
    <x v="0"/>
    <x v="3"/>
    <x v="3"/>
    <x v="2"/>
    <n v="4.0000000000000001E-3"/>
    <x v="2"/>
    <x v="1"/>
    <x v="1"/>
    <n v="232223.35999999999"/>
    <n v="5.5180227476447893E-2"/>
    <n v="0"/>
    <s v="(0,10]"/>
    <s v="0"/>
    <s v="0"/>
  </r>
  <r>
    <s v="thg_beauty"/>
    <x v="1"/>
    <x v="1"/>
    <x v="3"/>
    <x v="2"/>
    <n v="0.122"/>
    <x v="0"/>
    <x v="1"/>
    <x v="1"/>
    <n v="16022410.4"/>
    <n v="0.58416661169105777"/>
    <n v="731729.39794840501"/>
    <s v="(10,20]"/>
    <s v="0"/>
    <s v="0"/>
  </r>
  <r>
    <s v="paicker uk limited"/>
    <x v="2"/>
    <x v="2"/>
    <x v="1"/>
    <x v="2"/>
    <n v="4.2999999999999997E-2"/>
    <x v="2"/>
    <x v="2"/>
    <x v="2"/>
    <n v="2235302.86"/>
    <n v="0.42130300791437508"/>
    <n v="526.34116258999995"/>
    <s v="(0,10]"/>
    <s v="(0,1.5]"/>
    <s v="(0,10]"/>
  </r>
  <r>
    <s v="datanexus ltd_x0009_"/>
    <x v="0"/>
    <x v="3"/>
    <x v="3"/>
    <x v="2"/>
    <n v="1E-3"/>
    <x v="2"/>
    <x v="1"/>
    <x v="1"/>
    <n v="132690.54999999999"/>
    <n v="3.2487325091025011E-2"/>
    <n v="0"/>
    <s v="(0,10]"/>
    <s v="0"/>
    <s v="0"/>
  </r>
  <r>
    <s v="hackables ltd"/>
    <x v="0"/>
    <x v="3"/>
    <x v="3"/>
    <x v="1"/>
    <n v="0"/>
    <x v="1"/>
    <x v="1"/>
    <x v="1"/>
    <n v="75698.22"/>
    <n v="1.8352373737826288E-2"/>
    <n v="0"/>
    <s v="0"/>
    <s v="0"/>
    <s v="0"/>
  </r>
  <r>
    <s v="深圳市中悦科技有限公司"/>
    <x v="1"/>
    <x v="3"/>
    <x v="3"/>
    <x v="2"/>
    <n v="1.9E-2"/>
    <x v="2"/>
    <x v="1"/>
    <x v="2"/>
    <n v="444720.68"/>
    <n v="8.4326813747456028E-2"/>
    <n v="47104.33"/>
    <s v="(0,10]"/>
    <s v="0"/>
    <s v="(0,10]"/>
  </r>
  <r>
    <s v="hong kong agron network technology co., limited"/>
    <x v="1"/>
    <x v="2"/>
    <x v="3"/>
    <x v="2"/>
    <n v="2.9000000000000001E-2"/>
    <x v="2"/>
    <x v="2"/>
    <x v="2"/>
    <n v="790065.36"/>
    <n v="0.14981088409966009"/>
    <n v="190511.11249785"/>
    <s v="(0,10]"/>
    <s v="(0,1.5]"/>
    <s v="(0,10]"/>
  </r>
  <r>
    <s v="深圳市大浩"/>
    <x v="1"/>
    <x v="2"/>
    <x v="3"/>
    <x v="2"/>
    <n v="1.7999999999999999E-2"/>
    <x v="2"/>
    <x v="2"/>
    <x v="1"/>
    <n v="2041685.74"/>
    <n v="0.38713930084793208"/>
    <n v="284508.42"/>
    <s v="(0,10]"/>
    <s v="(0,1.5]"/>
    <s v="0"/>
  </r>
  <r>
    <s v="广州星禾网络科技有限公司"/>
    <x v="0"/>
    <x v="2"/>
    <x v="3"/>
    <x v="2"/>
    <n v="9.8000000000000004E-2"/>
    <x v="2"/>
    <x v="0"/>
    <x v="2"/>
    <n v="1653002.94"/>
    <n v="0.31343824857746044"/>
    <n v="0"/>
    <s v="(0,10]"/>
    <s v="(1.5,10]"/>
    <s v="(0,10]"/>
  </r>
  <r>
    <s v="senhuan technology co., limited"/>
    <x v="1"/>
    <x v="2"/>
    <x v="3"/>
    <x v="2"/>
    <n v="1.4E-2"/>
    <x v="2"/>
    <x v="2"/>
    <x v="1"/>
    <n v="800789.56"/>
    <n v="0.15788446994094915"/>
    <n v="32879.747003254997"/>
    <s v="(0,10]"/>
    <s v="(0,1.5]"/>
    <s v="0"/>
  </r>
  <r>
    <s v="广州嘉熙跨境电子商务有限公司"/>
    <x v="2"/>
    <x v="2"/>
    <x v="3"/>
    <x v="2"/>
    <n v="7.0000000000000001E-3"/>
    <x v="2"/>
    <x v="2"/>
    <x v="2"/>
    <n v="1376540.21"/>
    <n v="0.26101608295920492"/>
    <n v="10128.459999999999"/>
    <s v="(0,10]"/>
    <s v="(0,1.5]"/>
    <s v="(0,10]"/>
  </r>
  <r>
    <s v="adflurry network technology limited"/>
    <x v="1"/>
    <x v="2"/>
    <x v="3"/>
    <x v="2"/>
    <n v="2.5999999999999999E-2"/>
    <x v="2"/>
    <x v="2"/>
    <x v="2"/>
    <n v="1408566.28"/>
    <n v="0.26708878558223786"/>
    <n v="65845.72"/>
    <s v="(0,10]"/>
    <s v="(0,1.5]"/>
    <s v="(0,10]"/>
  </r>
  <r>
    <s v="hongyang network technology limited"/>
    <x v="0"/>
    <x v="2"/>
    <x v="3"/>
    <x v="2"/>
    <n v="3.6999999999999998E-2"/>
    <x v="2"/>
    <x v="2"/>
    <x v="2"/>
    <n v="890403.86"/>
    <n v="0.16883613431746847"/>
    <n v="0"/>
    <s v="(0,10]"/>
    <s v="(0,1.5]"/>
    <s v="(0,10]"/>
  </r>
  <r>
    <s v="hong kong aosun international trade co., ltd."/>
    <x v="1"/>
    <x v="2"/>
    <x v="3"/>
    <x v="2"/>
    <n v="8.9999999999999993E-3"/>
    <x v="2"/>
    <x v="2"/>
    <x v="2"/>
    <n v="1180904.29"/>
    <n v="0.13226214753315857"/>
    <n v="266388.559077835"/>
    <s v="(0,10]"/>
    <s v="(0,1.5]"/>
    <s v="(0,10]"/>
  </r>
  <r>
    <s v="zhenyuan xingke trading limited"/>
    <x v="0"/>
    <x v="2"/>
    <x v="3"/>
    <x v="2"/>
    <n v="6.0000000000000001E-3"/>
    <x v="2"/>
    <x v="2"/>
    <x v="2"/>
    <n v="940547.79"/>
    <n v="0.16509366146866916"/>
    <n v="0"/>
    <s v="(0,10]"/>
    <s v="(0,1.5]"/>
    <s v="(0,10]"/>
  </r>
  <r>
    <s v="深圳市速易购网络科技有限公司"/>
    <x v="0"/>
    <x v="2"/>
    <x v="3"/>
    <x v="2"/>
    <n v="2.8000000000000001E-2"/>
    <x v="2"/>
    <x v="2"/>
    <x v="2"/>
    <n v="999415.98"/>
    <n v="0.18950673758119646"/>
    <n v="0"/>
    <s v="(0,10]"/>
    <s v="(0,1.5]"/>
    <s v="(0,10]"/>
  </r>
  <r>
    <s v="fashionfever ltd"/>
    <x v="1"/>
    <x v="3"/>
    <x v="3"/>
    <x v="1"/>
    <n v="0"/>
    <x v="1"/>
    <x v="1"/>
    <x v="1"/>
    <n v="73270.399999999994"/>
    <n v="1.7466111516420794E-2"/>
    <n v="31294.310942159998"/>
    <s v="0"/>
    <s v="0"/>
    <s v="0"/>
  </r>
  <r>
    <s v="广州品沃电子商务有限公司"/>
    <x v="0"/>
    <x v="2"/>
    <x v="3"/>
    <x v="2"/>
    <n v="1.2999999999999999E-2"/>
    <x v="2"/>
    <x v="2"/>
    <x v="2"/>
    <n v="1079426.29"/>
    <n v="0.20480580999970802"/>
    <n v="0"/>
    <s v="(0,10]"/>
    <s v="(0,1.5]"/>
    <s v="(0,10]"/>
  </r>
  <r>
    <s v="极润-midodo international trading limited"/>
    <x v="1"/>
    <x v="2"/>
    <x v="3"/>
    <x v="2"/>
    <n v="1.2E-2"/>
    <x v="2"/>
    <x v="2"/>
    <x v="2"/>
    <n v="1162730.5900000001"/>
    <n v="0.22047404204679594"/>
    <n v="192040.03"/>
    <s v="(0,10]"/>
    <s v="(0,1.5]"/>
    <s v="(0,10]"/>
  </r>
  <r>
    <s v="leadcool technology co.ltd"/>
    <x v="1"/>
    <x v="2"/>
    <x v="3"/>
    <x v="2"/>
    <n v="1.6E-2"/>
    <x v="2"/>
    <x v="2"/>
    <x v="2"/>
    <n v="726855.22"/>
    <n v="0.12480971567188198"/>
    <n v="14752.19485136"/>
    <s v="(0,10]"/>
    <s v="(0,1.5]"/>
    <s v="(0,10]"/>
  </r>
  <r>
    <s v="广州小超梦贸易有限公司"/>
    <x v="3"/>
    <x v="2"/>
    <x v="3"/>
    <x v="2"/>
    <n v="2.4E-2"/>
    <x v="2"/>
    <x v="2"/>
    <x v="2"/>
    <n v="597422.28"/>
    <n v="0.11328170602307167"/>
    <n v="0"/>
    <s v="(0,10]"/>
    <s v="(0,1.5]"/>
    <s v="(0,10]"/>
  </r>
  <r>
    <s v="深圳市泓元网络科技有限公司"/>
    <x v="0"/>
    <x v="2"/>
    <x v="3"/>
    <x v="0"/>
    <n v="0.16900000000000001"/>
    <x v="0"/>
    <x v="0"/>
    <x v="0"/>
    <n v="718038.14"/>
    <n v="0.13615258120074325"/>
    <n v="0"/>
    <s v="(10,20]"/>
    <s v="(1.5,10]"/>
    <s v="(10,20]"/>
  </r>
  <r>
    <s v="sup boundless limited"/>
    <x v="1"/>
    <x v="2"/>
    <x v="3"/>
    <x v="2"/>
    <n v="1.4999999999999999E-2"/>
    <x v="2"/>
    <x v="2"/>
    <x v="2"/>
    <n v="734408.39"/>
    <n v="0.13925666671965661"/>
    <n v="39332.61"/>
    <s v="(0,10]"/>
    <s v="(0,1.5]"/>
    <s v="(0,10]"/>
  </r>
  <r>
    <s v="krosol global limited"/>
    <x v="1"/>
    <x v="2"/>
    <x v="3"/>
    <x v="2"/>
    <n v="1.6E-2"/>
    <x v="2"/>
    <x v="2"/>
    <x v="2"/>
    <n v="982241.34"/>
    <n v="0.18625012565917023"/>
    <n v="117866.71"/>
    <s v="(0,10]"/>
    <s v="(0,1.5]"/>
    <s v="(0,10]"/>
  </r>
  <r>
    <s v="funup trading limited"/>
    <x v="0"/>
    <x v="2"/>
    <x v="3"/>
    <x v="2"/>
    <n v="9.8000000000000004E-2"/>
    <x v="2"/>
    <x v="2"/>
    <x v="2"/>
    <n v="739321.3"/>
    <n v="0.14019346789896286"/>
    <n v="0"/>
    <s v="(0,10]"/>
    <s v="(0,1.5]"/>
    <s v="(0,10]"/>
  </r>
  <r>
    <s v="hong kong beihai times network technology co.,limited"/>
    <x v="0"/>
    <x v="2"/>
    <x v="3"/>
    <x v="2"/>
    <n v="0.04"/>
    <x v="2"/>
    <x v="2"/>
    <x v="2"/>
    <n v="756959.86"/>
    <n v="0.14353386840904933"/>
    <n v="0"/>
    <s v="(0,10]"/>
    <s v="(0,1.5]"/>
    <s v="(0,10]"/>
  </r>
  <r>
    <s v="广州思沐网络科技有限公司"/>
    <x v="0"/>
    <x v="2"/>
    <x v="3"/>
    <x v="2"/>
    <n v="7.8E-2"/>
    <x v="2"/>
    <x v="0"/>
    <x v="2"/>
    <n v="1211977.24"/>
    <n v="0.2298120676187935"/>
    <n v="0"/>
    <s v="(0,10]"/>
    <s v="(1.5,10]"/>
    <s v="(0,10]"/>
  </r>
  <r>
    <s v="不疑貿易有限公司"/>
    <x v="1"/>
    <x v="2"/>
    <x v="3"/>
    <x v="2"/>
    <n v="0.01"/>
    <x v="2"/>
    <x v="2"/>
    <x v="2"/>
    <n v="588637.4"/>
    <n v="0.1116159392331087"/>
    <n v="2998.66"/>
    <s v="(0,10]"/>
    <s v="(0,1.5]"/>
    <s v="(0,10]"/>
  </r>
  <r>
    <s v="Antelope Holding Limited"/>
    <x v="1"/>
    <x v="2"/>
    <x v="3"/>
    <x v="2"/>
    <n v="0.13500000000000001"/>
    <x v="0"/>
    <x v="1"/>
    <x v="1"/>
    <n v="836738.22"/>
    <n v="0.17068557744763327"/>
    <n v="351424.72978377499"/>
    <s v="(10,20]"/>
    <s v="0"/>
    <s v="0"/>
  </r>
  <r>
    <s v="广州航北网络科技有限公司"/>
    <x v="1"/>
    <x v="2"/>
    <x v="3"/>
    <x v="2"/>
    <n v="4.9000000000000002E-2"/>
    <x v="2"/>
    <x v="2"/>
    <x v="1"/>
    <n v="1610674.85"/>
    <n v="0.30541210290392096"/>
    <n v="10576.91"/>
    <s v="(0,10]"/>
    <s v="(0,1.5]"/>
    <s v="0"/>
  </r>
  <r>
    <s v="香港成燕电子商务有限公司"/>
    <x v="0"/>
    <x v="2"/>
    <x v="3"/>
    <x v="2"/>
    <n v="0.1"/>
    <x v="0"/>
    <x v="0"/>
    <x v="2"/>
    <n v="3417212.35"/>
    <n v="0.13569674548774505"/>
    <n v="0"/>
    <s v="(10,20]"/>
    <s v="(1.5,10]"/>
    <s v="(0,10]"/>
  </r>
  <r>
    <s v="运城轻雷网络科技有限责任公司"/>
    <x v="3"/>
    <x v="2"/>
    <x v="3"/>
    <x v="2"/>
    <n v="1.0999999999999999E-2"/>
    <x v="2"/>
    <x v="2"/>
    <x v="2"/>
    <n v="767179.17"/>
    <n v="0.14547057937471652"/>
    <n v="0"/>
    <s v="(0,10]"/>
    <s v="(0,1.5]"/>
    <s v="(0,10]"/>
  </r>
  <r>
    <s v="koleh commen ltd"/>
    <x v="0"/>
    <x v="3"/>
    <x v="3"/>
    <x v="2"/>
    <n v="1E-3"/>
    <x v="2"/>
    <x v="1"/>
    <x v="1"/>
    <n v="47585.32"/>
    <n v="1.1460705385177102E-2"/>
    <n v="0"/>
    <s v="(0,10]"/>
    <s v="0"/>
    <s v="0"/>
  </r>
  <r>
    <s v="kangda hongye trade limited"/>
    <x v="0"/>
    <x v="2"/>
    <x v="3"/>
    <x v="0"/>
    <n v="0.442"/>
    <x v="3"/>
    <x v="0"/>
    <x v="0"/>
    <n v="668632.67000000004"/>
    <n v="0.1267400663855415"/>
    <n v="0"/>
    <s v="(20,+)"/>
    <s v="(1.5,10]"/>
    <s v="(10,20]"/>
  </r>
  <r>
    <s v="aibrou international co., limited"/>
    <x v="3"/>
    <x v="3"/>
    <x v="3"/>
    <x v="2"/>
    <n v="0.24099999999999999"/>
    <x v="3"/>
    <x v="2"/>
    <x v="2"/>
    <n v="479799.07"/>
    <n v="9.0989914255618212E-2"/>
    <n v="0"/>
    <s v="(20,+)"/>
    <s v="(0,1.5]"/>
    <s v="(0,10]"/>
  </r>
  <r>
    <s v="kafkaa network limited"/>
    <x v="1"/>
    <x v="3"/>
    <x v="3"/>
    <x v="1"/>
    <n v="0"/>
    <x v="1"/>
    <x v="1"/>
    <x v="1"/>
    <n v="53796.44"/>
    <n v="1.2626645694178559E-2"/>
    <n v="29949.834383025001"/>
    <s v="0"/>
    <s v="0"/>
    <s v="0"/>
  </r>
  <r>
    <s v="北京海蓝德网络科技有限公司"/>
    <x v="0"/>
    <x v="2"/>
    <x v="3"/>
    <x v="2"/>
    <n v="6.3E-2"/>
    <x v="2"/>
    <x v="2"/>
    <x v="2"/>
    <n v="708255.37"/>
    <n v="0.13429759702567814"/>
    <n v="0"/>
    <s v="(0,10]"/>
    <s v="(0,1.5]"/>
    <s v="(0,10]"/>
  </r>
  <r>
    <s v="four seasons network technology co., limited"/>
    <x v="0"/>
    <x v="3"/>
    <x v="3"/>
    <x v="2"/>
    <n v="2E-3"/>
    <x v="2"/>
    <x v="2"/>
    <x v="2"/>
    <n v="342405.69"/>
    <n v="5.9878909430969324E-2"/>
    <n v="0"/>
    <s v="(0,10]"/>
    <s v="(0,1.5]"/>
    <s v="(0,10]"/>
  </r>
  <r>
    <s v="安徽游蜂信息科技有限公司"/>
    <x v="1"/>
    <x v="3"/>
    <x v="3"/>
    <x v="2"/>
    <n v="1.2E-2"/>
    <x v="2"/>
    <x v="1"/>
    <x v="1"/>
    <n v="865788.6"/>
    <n v="6.5272039594838988E-2"/>
    <n v="93156.179941155002"/>
    <s v="(0,10]"/>
    <s v="0"/>
    <s v="0"/>
  </r>
  <r>
    <s v="广州柠檬精信息技术有限公司"/>
    <x v="0"/>
    <x v="2"/>
    <x v="3"/>
    <x v="2"/>
    <n v="5.2999999999999999E-2"/>
    <x v="2"/>
    <x v="2"/>
    <x v="2"/>
    <n v="739537.25"/>
    <n v="0.14022918821777261"/>
    <n v="0"/>
    <s v="(0,10]"/>
    <s v="(0,1.5]"/>
    <s v="(0,10]"/>
  </r>
  <r>
    <s v="深圳市畅妙禾网络科技有限公司"/>
    <x v="2"/>
    <x v="2"/>
    <x v="3"/>
    <x v="2"/>
    <n v="1.4E-2"/>
    <x v="2"/>
    <x v="2"/>
    <x v="2"/>
    <n v="777316.66"/>
    <n v="0.11692539257480304"/>
    <n v="93.462501919999994"/>
    <s v="(0,10]"/>
    <s v="(0,1.5]"/>
    <s v="(0,10]"/>
  </r>
  <r>
    <s v="香港雲品国际有限公司"/>
    <x v="0"/>
    <x v="2"/>
    <x v="3"/>
    <x v="0"/>
    <n v="0.373"/>
    <x v="3"/>
    <x v="0"/>
    <x v="0"/>
    <n v="799664.82"/>
    <n v="0.14165388235201273"/>
    <n v="0"/>
    <s v="(20,+)"/>
    <s v="(1.5,10]"/>
    <s v="(10,20]"/>
  </r>
  <r>
    <s v="terry technology co., limited"/>
    <x v="0"/>
    <x v="2"/>
    <x v="3"/>
    <x v="0"/>
    <n v="0.182"/>
    <x v="0"/>
    <x v="0"/>
    <x v="0"/>
    <n v="659922.25"/>
    <n v="0.12513279270834024"/>
    <n v="0"/>
    <s v="(10,20]"/>
    <s v="(1.5,10]"/>
    <s v="(10,20]"/>
  </r>
  <r>
    <s v="深圳市点逗科技有限公司"/>
    <x v="1"/>
    <x v="2"/>
    <x v="3"/>
    <x v="2"/>
    <n v="2.1999999999999999E-2"/>
    <x v="2"/>
    <x v="2"/>
    <x v="2"/>
    <n v="738550.58"/>
    <n v="0.14004209834077341"/>
    <n v="30267.21"/>
    <s v="(0,10]"/>
    <s v="(0,1.5]"/>
    <s v="(0,10]"/>
  </r>
  <r>
    <s v="海芈威上海智能科技有限公司"/>
    <x v="1"/>
    <x v="1"/>
    <x v="1"/>
    <x v="2"/>
    <n v="3.7999999999999999E-2"/>
    <x v="2"/>
    <x v="2"/>
    <x v="2"/>
    <n v="12177491.720000001"/>
    <n v="2.2960822087517161"/>
    <n v="904042.09159798"/>
    <s v="(0,10]"/>
    <s v="(0,1.5]"/>
    <s v="(0,10]"/>
  </r>
  <r>
    <s v="深圳市佰分网络科技电子有限公司"/>
    <x v="3"/>
    <x v="3"/>
    <x v="3"/>
    <x v="2"/>
    <n v="0.10199999999999999"/>
    <x v="0"/>
    <x v="0"/>
    <x v="2"/>
    <n v="365729.8"/>
    <n v="6.9348762298380967E-2"/>
    <n v="0"/>
    <s v="(10,20]"/>
    <s v="(1.5,10]"/>
    <s v="(0,10]"/>
  </r>
  <r>
    <s v="mobile game technology llc"/>
    <x v="1"/>
    <x v="3"/>
    <x v="4"/>
    <x v="2"/>
    <n v="6.5000000000000002E-2"/>
    <x v="2"/>
    <x v="2"/>
    <x v="2"/>
    <n v="205380.19"/>
    <n v="3.8943673654994258E-2"/>
    <n v="19801.53"/>
    <s v="(0,10]"/>
    <s v="(0,1.5]"/>
    <s v="(0,10]"/>
  </r>
  <r>
    <s v="dandelion information technology (hong kong) co., limited"/>
    <x v="0"/>
    <x v="2"/>
    <x v="3"/>
    <x v="2"/>
    <n v="2.1999999999999999E-2"/>
    <x v="2"/>
    <x v="2"/>
    <x v="2"/>
    <n v="626680.03"/>
    <n v="0.1188270309771107"/>
    <n v="0"/>
    <s v="(0,10]"/>
    <s v="(0,1.5]"/>
    <s v="(0,10]"/>
  </r>
  <r>
    <s v="hljone network ltd"/>
    <x v="0"/>
    <x v="3"/>
    <x v="4"/>
    <x v="2"/>
    <n v="1E-3"/>
    <x v="2"/>
    <x v="1"/>
    <x v="1"/>
    <n v="23477.82"/>
    <n v="5.5824669819550922E-3"/>
    <n v="0"/>
    <s v="(0,10]"/>
    <s v="0"/>
    <s v="0"/>
  </r>
  <r>
    <s v="广州衣海电子商务有限公司"/>
    <x v="1"/>
    <x v="2"/>
    <x v="3"/>
    <x v="2"/>
    <n v="0.04"/>
    <x v="2"/>
    <x v="2"/>
    <x v="2"/>
    <n v="5400887.7000000002"/>
    <n v="0.28853544197146752"/>
    <n v="152617.98501380999"/>
    <s v="(0,10]"/>
    <s v="(0,1.5]"/>
    <s v="(0,10]"/>
  </r>
  <r>
    <s v="深圳福非科技有限公司"/>
    <x v="1"/>
    <x v="2"/>
    <x v="3"/>
    <x v="2"/>
    <n v="4.0000000000000001E-3"/>
    <x v="2"/>
    <x v="2"/>
    <x v="2"/>
    <n v="708629.15"/>
    <n v="0.13436847224659776"/>
    <n v="61214.41"/>
    <s v="(0,10]"/>
    <s v="(0,1.5]"/>
    <s v="(0,10]"/>
  </r>
  <r>
    <s v="gosoloxin limited"/>
    <x v="0"/>
    <x v="3"/>
    <x v="3"/>
    <x v="2"/>
    <n v="8.0000000000000002E-3"/>
    <x v="2"/>
    <x v="2"/>
    <x v="2"/>
    <n v="442816.65"/>
    <n v="8.3965776380856477E-2"/>
    <n v="0"/>
    <s v="(0,10]"/>
    <s v="(0,1.5]"/>
    <s v="(0,10]"/>
  </r>
  <r>
    <s v="深圳市迪刻科技有限公司"/>
    <x v="3"/>
    <x v="2"/>
    <x v="1"/>
    <x v="2"/>
    <n v="0"/>
    <x v="1"/>
    <x v="0"/>
    <x v="2"/>
    <n v="835741.01"/>
    <n v="0.1584711025612319"/>
    <n v="0"/>
    <s v="0"/>
    <s v="(1.5,10]"/>
    <s v="(0,10]"/>
  </r>
  <r>
    <s v="广州极光蓝信息技术有限公司"/>
    <x v="0"/>
    <x v="2"/>
    <x v="3"/>
    <x v="2"/>
    <n v="7.5999999999999998E-2"/>
    <x v="2"/>
    <x v="2"/>
    <x v="2"/>
    <n v="677047.39"/>
    <n v="0.11373492075669375"/>
    <n v="0"/>
    <s v="(0,10]"/>
    <s v="(0,1.5]"/>
    <s v="(0,10]"/>
  </r>
  <r>
    <s v="berlin (hong kong) technology co., limited"/>
    <x v="0"/>
    <x v="2"/>
    <x v="1"/>
    <x v="2"/>
    <n v="8.2000000000000003E-2"/>
    <x v="2"/>
    <x v="0"/>
    <x v="2"/>
    <n v="591750.92000000004"/>
    <n v="0.11220631704315114"/>
    <n v="0"/>
    <s v="(0,10]"/>
    <s v="(1.5,10]"/>
    <s v="(0,10]"/>
  </r>
  <r>
    <s v="深圳市前昊科技有限公司"/>
    <x v="0"/>
    <x v="3"/>
    <x v="3"/>
    <x v="2"/>
    <n v="4.9000000000000002E-2"/>
    <x v="2"/>
    <x v="0"/>
    <x v="0"/>
    <n v="447417.29"/>
    <n v="8.4838138134753535E-2"/>
    <n v="0"/>
    <s v="(0,10]"/>
    <s v="(1.5,10]"/>
    <s v="(10,20]"/>
  </r>
  <r>
    <s v="yingan technology co., limited"/>
    <x v="0"/>
    <x v="2"/>
    <x v="3"/>
    <x v="2"/>
    <n v="6.6000000000000003E-2"/>
    <x v="2"/>
    <x v="2"/>
    <x v="2"/>
    <n v="598421.25"/>
    <n v="0.11347112819505004"/>
    <n v="0"/>
    <s v="(0,10]"/>
    <s v="(0,1.5]"/>
    <s v="(0,10]"/>
  </r>
  <r>
    <s v="cloudmids ltd"/>
    <x v="0"/>
    <x v="3"/>
    <x v="3"/>
    <x v="2"/>
    <n v="2E-3"/>
    <x v="2"/>
    <x v="1"/>
    <x v="1"/>
    <n v="60361.62"/>
    <n v="1.469722153775354E-2"/>
    <n v="0"/>
    <s v="(0,10]"/>
    <s v="0"/>
    <s v="0"/>
  </r>
  <r>
    <s v="广州吉享贸易有限公司"/>
    <x v="0"/>
    <x v="3"/>
    <x v="3"/>
    <x v="2"/>
    <n v="6.0000000000000001E-3"/>
    <x v="2"/>
    <x v="0"/>
    <x v="0"/>
    <n v="403578.03"/>
    <n v="7.6525448217013931E-2"/>
    <n v="0"/>
    <s v="(0,10]"/>
    <s v="(1.5,10]"/>
    <s v="(10,20]"/>
  </r>
  <r>
    <s v="通拓科技有限公司"/>
    <x v="1"/>
    <x v="2"/>
    <x v="3"/>
    <x v="2"/>
    <n v="4.1000000000000002E-2"/>
    <x v="2"/>
    <x v="2"/>
    <x v="2"/>
    <n v="4014944.85"/>
    <n v="0.16459059568497916"/>
    <n v="131693.73144639499"/>
    <s v="(0,10]"/>
    <s v="(0,1.5]"/>
    <s v="(0,10]"/>
  </r>
  <r>
    <s v="广州二嘉网络科技有限公司"/>
    <x v="0"/>
    <x v="3"/>
    <x v="3"/>
    <x v="2"/>
    <n v="0"/>
    <x v="1"/>
    <x v="2"/>
    <x v="2"/>
    <n v="336755.17"/>
    <n v="6.3854666032357413E-2"/>
    <n v="0"/>
    <s v="0"/>
    <s v="(0,1.5]"/>
    <s v="(0,10]"/>
  </r>
  <r>
    <s v="star spring limited"/>
    <x v="1"/>
    <x v="3"/>
    <x v="3"/>
    <x v="2"/>
    <n v="1E-3"/>
    <x v="2"/>
    <x v="2"/>
    <x v="2"/>
    <n v="487713.94"/>
    <n v="9.2479087278823965E-2"/>
    <n v="130975.19"/>
    <s v="(0,10]"/>
    <s v="(0,1.5]"/>
    <s v="(0,10]"/>
  </r>
  <r>
    <s v="lucky mojo co.,ltd"/>
    <x v="1"/>
    <x v="3"/>
    <x v="3"/>
    <x v="2"/>
    <n v="6.0000000000000001E-3"/>
    <x v="2"/>
    <x v="2"/>
    <x v="2"/>
    <n v="397625.46"/>
    <n v="7.5396736906110443E-2"/>
    <n v="27098.43"/>
    <s v="(0,10]"/>
    <s v="(0,1.5]"/>
    <s v="(0,10]"/>
  </r>
  <r>
    <s v="kyosho jp limited"/>
    <x v="0"/>
    <x v="2"/>
    <x v="1"/>
    <x v="3"/>
    <n v="0.16900000000000001"/>
    <x v="0"/>
    <x v="0"/>
    <x v="3"/>
    <n v="801144.54"/>
    <n v="0.15177339190506303"/>
    <n v="0"/>
    <s v="(10,20]"/>
    <s v="(1.5,10]"/>
    <s v="(20,+)"/>
  </r>
  <r>
    <s v="etecheasy limited"/>
    <x v="1"/>
    <x v="2"/>
    <x v="3"/>
    <x v="2"/>
    <n v="8.0000000000000002E-3"/>
    <x v="2"/>
    <x v="1"/>
    <x v="2"/>
    <n v="2844751.22"/>
    <n v="0.24634679676628465"/>
    <n v="125962.70975769999"/>
    <s v="(0,10]"/>
    <s v="0"/>
    <s v="(0,10]"/>
  </r>
  <r>
    <s v="广州市胜浩网络科技有限公司"/>
    <x v="0"/>
    <x v="3"/>
    <x v="3"/>
    <x v="2"/>
    <n v="2.5000000000000001E-2"/>
    <x v="2"/>
    <x v="2"/>
    <x v="2"/>
    <n v="276376.83"/>
    <n v="5.2405877476896998E-2"/>
    <n v="0"/>
    <s v="(0,10]"/>
    <s v="(0,1.5]"/>
    <s v="(0,10]"/>
  </r>
  <r>
    <s v="hongkong nyx technology limited"/>
    <x v="2"/>
    <x v="2"/>
    <x v="3"/>
    <x v="2"/>
    <n v="0.08"/>
    <x v="2"/>
    <x v="2"/>
    <x v="2"/>
    <n v="770236.86"/>
    <n v="0.14605037084096328"/>
    <n v="25824.66"/>
    <s v="(0,10]"/>
    <s v="(0,1.5]"/>
    <s v="(0,10]"/>
  </r>
  <r>
    <s v="广州悦来智通科技发展有限公司"/>
    <x v="0"/>
    <x v="2"/>
    <x v="3"/>
    <x v="2"/>
    <n v="3.4000000000000002E-2"/>
    <x v="2"/>
    <x v="2"/>
    <x v="2"/>
    <n v="550869.19999999995"/>
    <n v="0.10445442840123852"/>
    <n v="0"/>
    <s v="(0,10]"/>
    <s v="(0,1.5]"/>
    <s v="(0,10]"/>
  </r>
  <r>
    <s v="港兴达集团有限公司"/>
    <x v="1"/>
    <x v="3"/>
    <x v="3"/>
    <x v="2"/>
    <n v="9.7000000000000003E-2"/>
    <x v="2"/>
    <x v="2"/>
    <x v="2"/>
    <n v="499321.53"/>
    <n v="9.5240647414265675E-2"/>
    <n v="95031.222226394995"/>
    <s v="(0,10]"/>
    <s v="(0,1.5]"/>
    <s v="(0,10]"/>
  </r>
  <r>
    <s v="厦门耀洋创想科技有限公司"/>
    <x v="0"/>
    <x v="3"/>
    <x v="3"/>
    <x v="2"/>
    <n v="7.9000000000000001E-2"/>
    <x v="2"/>
    <x v="0"/>
    <x v="2"/>
    <n v="511854.13"/>
    <n v="8.9273154585369371E-2"/>
    <n v="0"/>
    <s v="(0,10]"/>
    <s v="(1.5,10]"/>
    <s v="(0,10]"/>
  </r>
  <r>
    <s v="hong kong naishi supplychain co limited"/>
    <x v="0"/>
    <x v="3"/>
    <x v="3"/>
    <x v="2"/>
    <n v="2E-3"/>
    <x v="2"/>
    <x v="1"/>
    <x v="1"/>
    <n v="3512439.09"/>
    <n v="6.3825120197423091E-2"/>
    <n v="0"/>
    <s v="(0,10]"/>
    <s v="0"/>
    <s v="0"/>
  </r>
  <r>
    <s v="深圳万晟源网络科技有限公司"/>
    <x v="0"/>
    <x v="2"/>
    <x v="3"/>
    <x v="2"/>
    <n v="2.9000000000000001E-2"/>
    <x v="2"/>
    <x v="0"/>
    <x v="2"/>
    <n v="667037.39"/>
    <n v="0.12788334773775864"/>
    <n v="0"/>
    <s v="(0,10]"/>
    <s v="(1.5,10]"/>
    <s v="(0,10]"/>
  </r>
  <r>
    <s v="狮子王科技有限公司"/>
    <x v="2"/>
    <x v="3"/>
    <x v="3"/>
    <x v="0"/>
    <n v="0.19"/>
    <x v="0"/>
    <x v="0"/>
    <x v="0"/>
    <n v="377244.98"/>
    <n v="7.1532241688474607E-2"/>
    <n v="77.12"/>
    <s v="(10,20]"/>
    <s v="(1.5,10]"/>
    <s v="(10,20]"/>
  </r>
  <r>
    <s v="findyourcom shop ltd"/>
    <x v="1"/>
    <x v="3"/>
    <x v="3"/>
    <x v="1"/>
    <n v="0"/>
    <x v="1"/>
    <x v="1"/>
    <x v="1"/>
    <n v="42183.79"/>
    <n v="9.9041228835787098E-3"/>
    <n v="31477.724678039998"/>
    <s v="0"/>
    <s v="0"/>
    <s v="0"/>
  </r>
  <r>
    <s v="classychic ltd"/>
    <x v="0"/>
    <x v="3"/>
    <x v="3"/>
    <x v="1"/>
    <n v="0"/>
    <x v="1"/>
    <x v="1"/>
    <x v="1"/>
    <n v="37978.589999999997"/>
    <n v="8.9937470968784027E-3"/>
    <n v="0"/>
    <s v="0"/>
    <s v="0"/>
    <s v="0"/>
  </r>
  <r>
    <s v="广州徵羽科技有限公司"/>
    <x v="1"/>
    <x v="3"/>
    <x v="3"/>
    <x v="2"/>
    <n v="2.1999999999999999E-2"/>
    <x v="2"/>
    <x v="2"/>
    <x v="2"/>
    <n v="488832.06"/>
    <n v="9.2691102373303733E-2"/>
    <n v="49123.62"/>
    <s v="(0,10]"/>
    <s v="(0,1.5]"/>
    <s v="(0,10]"/>
  </r>
  <r>
    <s v="LARGE ORDERS TRADING CO., LIMITED"/>
    <x v="1"/>
    <x v="3"/>
    <x v="3"/>
    <x v="2"/>
    <n v="1.9E-2"/>
    <x v="2"/>
    <x v="0"/>
    <x v="2"/>
    <n v="590519.46"/>
    <n v="9.9720135096767637E-2"/>
    <n v="71868.249287084996"/>
    <s v="(0,10]"/>
    <s v="(1.5,10]"/>
    <s v="(0,10]"/>
  </r>
  <r>
    <s v="Hongkong Super Nigeria International Limited"/>
    <x v="0"/>
    <x v="3"/>
    <x v="3"/>
    <x v="0"/>
    <n v="0.40400000000000003"/>
    <x v="3"/>
    <x v="0"/>
    <x v="0"/>
    <n v="411864.6"/>
    <n v="7.8106775823174879E-2"/>
    <n v="0"/>
    <s v="(20,+)"/>
    <s v="(1.5,10]"/>
    <s v="(10,20]"/>
  </r>
  <r>
    <s v="Daphne Holding Limited"/>
    <x v="1"/>
    <x v="2"/>
    <x v="3"/>
    <x v="2"/>
    <n v="0.109"/>
    <x v="0"/>
    <x v="1"/>
    <x v="1"/>
    <n v="3129578.76"/>
    <n v="0.10379727463587579"/>
    <n v="248836.02066378499"/>
    <s v="(10,20]"/>
    <s v="0"/>
    <s v="0"/>
  </r>
  <r>
    <s v="杭州华加文化有限公司"/>
    <x v="1"/>
    <x v="2"/>
    <x v="3"/>
    <x v="2"/>
    <n v="0.03"/>
    <x v="2"/>
    <x v="2"/>
    <x v="2"/>
    <n v="1006110"/>
    <n v="0.19077604077114874"/>
    <n v="104003.58"/>
    <s v="(0,10]"/>
    <s v="(0,1.5]"/>
    <s v="(0,10]"/>
  </r>
  <r>
    <s v="uk yuan-e limited"/>
    <x v="0"/>
    <x v="3"/>
    <x v="3"/>
    <x v="3"/>
    <n v="0.246"/>
    <x v="3"/>
    <x v="0"/>
    <x v="3"/>
    <n v="335118.71999999997"/>
    <n v="6.3544366510515912E-2"/>
    <n v="0"/>
    <s v="(20,+)"/>
    <s v="(1.5,10]"/>
    <s v="(20,+)"/>
  </r>
  <r>
    <s v="youzu (singapore) pte. ltd(游族)"/>
    <x v="1"/>
    <x v="3"/>
    <x v="4"/>
    <x v="1"/>
    <n v="0"/>
    <x v="1"/>
    <x v="1"/>
    <x v="1"/>
    <n v="118926.36"/>
    <n v="2.2550516448623222E-2"/>
    <n v="13978.43"/>
    <s v="0"/>
    <s v="0"/>
    <s v="0"/>
  </r>
  <r>
    <s v="成都熙飞润网络科技有限公司"/>
    <x v="0"/>
    <x v="3"/>
    <x v="3"/>
    <x v="2"/>
    <n v="1E-3"/>
    <x v="2"/>
    <x v="2"/>
    <x v="2"/>
    <n v="357512.86"/>
    <n v="6.7790686858862331E-2"/>
    <n v="0"/>
    <s v="(0,10]"/>
    <s v="(0,1.5]"/>
    <s v="(0,10]"/>
  </r>
  <r>
    <s v="inorla fashion limited"/>
    <x v="1"/>
    <x v="3"/>
    <x v="3"/>
    <x v="1"/>
    <n v="0"/>
    <x v="1"/>
    <x v="1"/>
    <x v="1"/>
    <n v="25091.02"/>
    <n v="5.8627615552246859E-3"/>
    <n v="30918.887950939999"/>
    <s v="0"/>
    <s v="0"/>
    <s v="0"/>
  </r>
  <r>
    <s v="little turtle technology co.,limited"/>
    <x v="0"/>
    <x v="3"/>
    <x v="3"/>
    <x v="2"/>
    <n v="9.4E-2"/>
    <x v="2"/>
    <x v="0"/>
    <x v="0"/>
    <n v="332983.28000000003"/>
    <n v="6.3139449763336852E-2"/>
    <n v="0"/>
    <s v="(0,10]"/>
    <s v="(1.5,10]"/>
    <s v="(10,20]"/>
  </r>
  <r>
    <s v="elegantenvy ltd"/>
    <x v="0"/>
    <x v="3"/>
    <x v="3"/>
    <x v="2"/>
    <n v="1E-3"/>
    <x v="2"/>
    <x v="1"/>
    <x v="1"/>
    <n v="30595.09"/>
    <n v="7.1772332112998863E-3"/>
    <n v="0"/>
    <s v="(0,10]"/>
    <s v="0"/>
    <s v="0"/>
  </r>
  <r>
    <s v="frankybuy trade limited"/>
    <x v="0"/>
    <x v="3"/>
    <x v="3"/>
    <x v="2"/>
    <n v="0.01"/>
    <x v="2"/>
    <x v="2"/>
    <x v="2"/>
    <n v="214839.29"/>
    <n v="5.0451019842288815E-2"/>
    <n v="0"/>
    <s v="(0,10]"/>
    <s v="(0,1.5]"/>
    <s v="(0,10]"/>
  </r>
  <r>
    <s v="little chicken technology co., limited"/>
    <x v="1"/>
    <x v="2"/>
    <x v="3"/>
    <x v="2"/>
    <n v="1.9E-2"/>
    <x v="2"/>
    <x v="1"/>
    <x v="2"/>
    <n v="4596636.88"/>
    <n v="0.15096497141679563"/>
    <n v="270005.72589611501"/>
    <s v="(0,10]"/>
    <s v="0"/>
    <s v="(0,10]"/>
  </r>
  <r>
    <s v="niu information technology co.,limited"/>
    <x v="0"/>
    <x v="3"/>
    <x v="1"/>
    <x v="0"/>
    <n v="0.22800000000000001"/>
    <x v="3"/>
    <x v="0"/>
    <x v="0"/>
    <n v="356034.53"/>
    <n v="6.7510369652639166E-2"/>
    <n v="0"/>
    <s v="(20,+)"/>
    <s v="(1.5,10]"/>
    <s v="(10,20]"/>
  </r>
  <r>
    <s v="red planet international trading co.,limited"/>
    <x v="1"/>
    <x v="3"/>
    <x v="3"/>
    <x v="2"/>
    <n v="2.7E-2"/>
    <x v="2"/>
    <x v="1"/>
    <x v="2"/>
    <n v="412384.73"/>
    <n v="7.836548447157915E-2"/>
    <n v="209661.33580898499"/>
    <s v="(0,10]"/>
    <s v="0"/>
    <s v="(0,10]"/>
  </r>
  <r>
    <s v="netizenslimited"/>
    <x v="3"/>
    <x v="3"/>
    <x v="3"/>
    <x v="2"/>
    <n v="6.7000000000000004E-2"/>
    <x v="2"/>
    <x v="2"/>
    <x v="2"/>
    <n v="103851.59"/>
    <n v="1.9861681547479616E-2"/>
    <n v="0"/>
    <s v="(0,10]"/>
    <s v="(0,1.5]"/>
    <s v="(0,10]"/>
  </r>
  <r>
    <s v="深圳聚汇通跨境电商有限公司"/>
    <x v="0"/>
    <x v="2"/>
    <x v="1"/>
    <x v="4"/>
    <n v="5.0000000000000001E-3"/>
    <x v="2"/>
    <x v="3"/>
    <x v="3"/>
    <n v="593018.84"/>
    <n v="0.11244673683583238"/>
    <n v="0"/>
    <s v="(0,10]"/>
    <s v="(10,+)"/>
    <s v="(20,+)"/>
  </r>
  <r>
    <s v="starpony (hk) limited"/>
    <x v="2"/>
    <x v="3"/>
    <x v="3"/>
    <x v="2"/>
    <n v="0.02"/>
    <x v="2"/>
    <x v="2"/>
    <x v="2"/>
    <n v="318330.89"/>
    <n v="6.0664009454385014E-2"/>
    <n v="48449.811186355"/>
    <s v="(0,10]"/>
    <s v="(0,1.5]"/>
    <s v="(0,10]"/>
  </r>
  <r>
    <s v="广州卢芸科技有限公司"/>
    <x v="0"/>
    <x v="3"/>
    <x v="3"/>
    <x v="2"/>
    <n v="1E-3"/>
    <x v="2"/>
    <x v="2"/>
    <x v="2"/>
    <n v="207245.01"/>
    <n v="4.7222577445730232E-2"/>
    <n v="0"/>
    <s v="(0,10]"/>
    <s v="(0,1.5]"/>
    <s v="(0,10]"/>
  </r>
  <r>
    <s v="广西御正网络科技有限公司"/>
    <x v="0"/>
    <x v="3"/>
    <x v="3"/>
    <x v="2"/>
    <n v="0.03"/>
    <x v="2"/>
    <x v="2"/>
    <x v="2"/>
    <n v="312900.18"/>
    <n v="6.042847292539804E-2"/>
    <n v="0"/>
    <s v="(0,10]"/>
    <s v="(0,1.5]"/>
    <s v="(0,10]"/>
  </r>
  <r>
    <s v="西安壹次方网络科技有限公司"/>
    <x v="1"/>
    <x v="2"/>
    <x v="3"/>
    <x v="2"/>
    <n v="1.9E-2"/>
    <x v="2"/>
    <x v="2"/>
    <x v="2"/>
    <n v="718319.5"/>
    <n v="0.13620593197434791"/>
    <n v="82664.429999999993"/>
    <s v="(0,10]"/>
    <s v="(0,1.5]"/>
    <s v="(0,10]"/>
  </r>
  <r>
    <s v="minstinct co., limited"/>
    <x v="1"/>
    <x v="3"/>
    <x v="3"/>
    <x v="2"/>
    <n v="5.8000000000000003E-2"/>
    <x v="2"/>
    <x v="2"/>
    <x v="2"/>
    <n v="369761.19"/>
    <n v="7.0113184302937531E-2"/>
    <n v="5020.03"/>
    <s v="(0,10]"/>
    <s v="(0,1.5]"/>
    <s v="(0,10]"/>
  </r>
  <r>
    <s v="东海县纽奈珠宝商行"/>
    <x v="1"/>
    <x v="2"/>
    <x v="3"/>
    <x v="2"/>
    <n v="8.9999999999999993E-3"/>
    <x v="2"/>
    <x v="2"/>
    <x v="2"/>
    <n v="607219.18999999994"/>
    <n v="0.11513937138927542"/>
    <n v="64064.22"/>
    <s v="(0,10]"/>
    <s v="(0,1.5]"/>
    <s v="(0,10]"/>
  </r>
  <r>
    <s v="南京梦幻时光网络科技有限公司"/>
    <x v="1"/>
    <x v="3"/>
    <x v="3"/>
    <x v="2"/>
    <n v="4.7E-2"/>
    <x v="2"/>
    <x v="2"/>
    <x v="2"/>
    <n v="372416.69"/>
    <n v="7.0616713515715232E-2"/>
    <n v="10063.959999999999"/>
    <s v="(0,10]"/>
    <s v="(0,1.5]"/>
    <s v="(0,10]"/>
  </r>
  <r>
    <s v="fashionfinds ltd"/>
    <x v="1"/>
    <x v="3"/>
    <x v="3"/>
    <x v="1"/>
    <n v="0"/>
    <x v="1"/>
    <x v="1"/>
    <x v="1"/>
    <n v="32423.84"/>
    <n v="7.6173678099290681E-3"/>
    <n v="29862.496177090001"/>
    <s v="0"/>
    <s v="0"/>
    <s v="0"/>
  </r>
  <r>
    <s v="长沙讯鸟科技有限公司"/>
    <x v="0"/>
    <x v="3"/>
    <x v="3"/>
    <x v="0"/>
    <n v="0.115"/>
    <x v="0"/>
    <x v="0"/>
    <x v="0"/>
    <n v="347524.1"/>
    <n v="6.5906075719057655E-2"/>
    <n v="0"/>
    <s v="(10,20]"/>
    <s v="(1.5,10]"/>
    <s v="(10,20]"/>
  </r>
  <r>
    <s v="allysell"/>
    <x v="2"/>
    <x v="2"/>
    <x v="3"/>
    <x v="2"/>
    <n v="0.02"/>
    <x v="2"/>
    <x v="2"/>
    <x v="2"/>
    <n v="581418.30000000005"/>
    <n v="0.10937977343770862"/>
    <n v="200.99"/>
    <s v="(0,10]"/>
    <s v="(0,1.5]"/>
    <s v="(0,10]"/>
  </r>
  <r>
    <s v="dencrest limited"/>
    <x v="1"/>
    <x v="2"/>
    <x v="3"/>
    <x v="2"/>
    <n v="4.1000000000000002E-2"/>
    <x v="2"/>
    <x v="2"/>
    <x v="2"/>
    <n v="803573.98"/>
    <n v="0.16280236120621244"/>
    <n v="301826.91557980498"/>
    <s v="(0,10]"/>
    <s v="(0,1.5]"/>
    <s v="(0,10]"/>
  </r>
  <r>
    <s v="long way fashion jewellery co ltd"/>
    <x v="1"/>
    <x v="3"/>
    <x v="3"/>
    <x v="2"/>
    <n v="1.2E-2"/>
    <x v="2"/>
    <x v="2"/>
    <x v="2"/>
    <n v="465136.93"/>
    <n v="8.8198091582279231E-2"/>
    <n v="21257.4"/>
    <s v="(0,10]"/>
    <s v="(0,1.5]"/>
    <s v="(0,10]"/>
  </r>
  <r>
    <s v="hexatecho ltd"/>
    <x v="0"/>
    <x v="3"/>
    <x v="3"/>
    <x v="2"/>
    <n v="2E-3"/>
    <x v="2"/>
    <x v="1"/>
    <x v="1"/>
    <n v="43518.96"/>
    <n v="1.0736787188463119E-2"/>
    <n v="0"/>
    <s v="(0,10]"/>
    <s v="0"/>
    <s v="0"/>
  </r>
  <r>
    <s v="helico trading co., limited"/>
    <x v="0"/>
    <x v="3"/>
    <x v="3"/>
    <x v="3"/>
    <n v="0.14899999999999999"/>
    <x v="0"/>
    <x v="3"/>
    <x v="0"/>
    <n v="339591.53"/>
    <n v="6.4392489462202718E-2"/>
    <n v="0"/>
    <s v="(10,20]"/>
    <s v="(10,+)"/>
    <s v="(10,20]"/>
  </r>
  <r>
    <s v="厦门山靠山网络科技有限公司"/>
    <x v="0"/>
    <x v="3"/>
    <x v="3"/>
    <x v="2"/>
    <n v="4.9000000000000002E-2"/>
    <x v="2"/>
    <x v="2"/>
    <x v="2"/>
    <n v="462630.38"/>
    <n v="8.7787971542944002E-2"/>
    <n v="0"/>
    <s v="(0,10]"/>
    <s v="(0,1.5]"/>
    <s v="(0,10]"/>
  </r>
  <r>
    <s v="广州拓欣贸易有限公司"/>
    <x v="0"/>
    <x v="3"/>
    <x v="3"/>
    <x v="2"/>
    <n v="0"/>
    <x v="1"/>
    <x v="0"/>
    <x v="0"/>
    <n v="263895.21999999997"/>
    <n v="5.0039146067558479E-2"/>
    <n v="0"/>
    <s v="0"/>
    <s v="(1.5,10]"/>
    <s v="(10,20]"/>
  </r>
  <r>
    <s v="深圳微恒科技有限公司"/>
    <x v="1"/>
    <x v="3"/>
    <x v="4"/>
    <x v="2"/>
    <n v="1.2999999999999999E-2"/>
    <x v="2"/>
    <x v="2"/>
    <x v="2"/>
    <n v="143875.51999999999"/>
    <n v="2.9575917542923786E-2"/>
    <n v="16143.364849395"/>
    <s v="(0,10]"/>
    <s v="(0,1.5]"/>
    <s v="(0,10]"/>
  </r>
  <r>
    <s v="biubiubuy co., limited"/>
    <x v="0"/>
    <x v="3"/>
    <x v="3"/>
    <x v="2"/>
    <n v="0.128"/>
    <x v="0"/>
    <x v="2"/>
    <x v="2"/>
    <n v="8438682"/>
    <n v="5.1780386074551515E-2"/>
    <n v="0"/>
    <s v="(10,20]"/>
    <s v="(0,1.5]"/>
    <s v="(0,10]"/>
  </r>
  <r>
    <s v="aries network limited"/>
    <x v="0"/>
    <x v="3"/>
    <x v="3"/>
    <x v="2"/>
    <n v="0.218"/>
    <x v="3"/>
    <x v="1"/>
    <x v="1"/>
    <n v="291586.33"/>
    <n v="5.9845430349664885E-2"/>
    <n v="0"/>
    <s v="(20,+)"/>
    <s v="0"/>
    <s v="0"/>
  </r>
  <r>
    <s v="深圳市南山区喜讯互联网科技工作室"/>
    <x v="1"/>
    <x v="3"/>
    <x v="4"/>
    <x v="2"/>
    <n v="1E-3"/>
    <x v="2"/>
    <x v="2"/>
    <x v="2"/>
    <n v="306635.09000000003"/>
    <n v="5.8143372426180895E-2"/>
    <n v="43807.15"/>
    <s v="(0,10]"/>
    <s v="(0,1.5]"/>
    <s v="(0,10]"/>
  </r>
  <r>
    <s v="深圳市龙岗区道森电子商行"/>
    <x v="1"/>
    <x v="3"/>
    <x v="3"/>
    <x v="2"/>
    <n v="6.0000000000000001E-3"/>
    <x v="2"/>
    <x v="2"/>
    <x v="2"/>
    <n v="400588.98"/>
    <n v="7.5958672094455754E-2"/>
    <n v="78078.89"/>
    <s v="(0,10]"/>
    <s v="(0,1.5]"/>
    <s v="(0,10]"/>
  </r>
  <r>
    <s v="锦瑞（香港）国际贸易有限公司"/>
    <x v="0"/>
    <x v="3"/>
    <x v="3"/>
    <x v="2"/>
    <n v="0.10199999999999999"/>
    <x v="0"/>
    <x v="2"/>
    <x v="2"/>
    <n v="286920.71999999997"/>
    <n v="5.2752637835547733E-2"/>
    <n v="0"/>
    <s v="(10,20]"/>
    <s v="(0,1.5]"/>
    <s v="(0,10]"/>
  </r>
  <r>
    <s v="云南自由贸易试验区赚啦赚啦商贸有限公司"/>
    <x v="0"/>
    <x v="3"/>
    <x v="3"/>
    <x v="2"/>
    <n v="2.7E-2"/>
    <x v="2"/>
    <x v="2"/>
    <x v="2"/>
    <n v="373391.49"/>
    <n v="7.0801552633250803E-2"/>
    <n v="0"/>
    <s v="(0,10]"/>
    <s v="(0,1.5]"/>
    <s v="(0,10]"/>
  </r>
  <r>
    <s v="广州市天河区珠吉金喜商贸行"/>
    <x v="0"/>
    <x v="3"/>
    <x v="3"/>
    <x v="2"/>
    <n v="8.0000000000000002E-3"/>
    <x v="2"/>
    <x v="2"/>
    <x v="2"/>
    <n v="397134.22"/>
    <n v="7.5303589216227207E-2"/>
    <n v="0"/>
    <s v="(0,10]"/>
    <s v="(0,1.5]"/>
    <s v="(0,10]"/>
  </r>
  <r>
    <s v="深圳市云恺网络科技有限公司"/>
    <x v="1"/>
    <x v="3"/>
    <x v="3"/>
    <x v="2"/>
    <n v="1E-3"/>
    <x v="2"/>
    <x v="2"/>
    <x v="2"/>
    <n v="390217.44"/>
    <n v="7.3992046836879946E-2"/>
    <n v="11931.37"/>
    <s v="(0,10]"/>
    <s v="(0,1.5]"/>
    <s v="(0,10]"/>
  </r>
  <r>
    <s v="glamourglam ltd"/>
    <x v="2"/>
    <x v="3"/>
    <x v="3"/>
    <x v="2"/>
    <n v="1E-3"/>
    <x v="2"/>
    <x v="1"/>
    <x v="1"/>
    <n v="14456.68"/>
    <n v="3.3927622109298961E-3"/>
    <n v="898.54232463999995"/>
    <s v="(0,10]"/>
    <s v="0"/>
    <s v="0"/>
  </r>
  <r>
    <s v="yinglai hong kong limited"/>
    <x v="1"/>
    <x v="3"/>
    <x v="4"/>
    <x v="2"/>
    <n v="5.2999999999999999E-2"/>
    <x v="2"/>
    <x v="1"/>
    <x v="2"/>
    <n v="284346.33"/>
    <n v="5.6782327113978528E-2"/>
    <n v="1708.77256818"/>
    <s v="(0,10]"/>
    <s v="0"/>
    <s v="(0,10]"/>
  </r>
  <r>
    <s v="深圳市万腾华科技有限公司"/>
    <x v="0"/>
    <x v="3"/>
    <x v="3"/>
    <x v="2"/>
    <n v="0.04"/>
    <x v="2"/>
    <x v="2"/>
    <x v="2"/>
    <n v="493779.87"/>
    <n v="9.362929362703136E-2"/>
    <n v="0"/>
    <s v="(0,10]"/>
    <s v="(0,1.5]"/>
    <s v="(0,10]"/>
  </r>
  <r>
    <s v="陕西月宝鑫网络科技有限责任公司"/>
    <x v="1"/>
    <x v="2"/>
    <x v="3"/>
    <x v="2"/>
    <n v="0"/>
    <x v="1"/>
    <x v="0"/>
    <x v="2"/>
    <n v="912666.91"/>
    <n v="0.16290678517523283"/>
    <n v="105182.57"/>
    <s v="0"/>
    <s v="(1.5,10]"/>
    <s v="(0,10]"/>
  </r>
  <r>
    <s v="蔚蓝网络科技有限公司"/>
    <x v="0"/>
    <x v="3"/>
    <x v="3"/>
    <x v="0"/>
    <n v="0.121"/>
    <x v="0"/>
    <x v="0"/>
    <x v="0"/>
    <n v="309724.53000000003"/>
    <n v="5.8729184247353558E-2"/>
    <n v="0"/>
    <s v="(10,20]"/>
    <s v="(1.5,10]"/>
    <s v="(10,20]"/>
  </r>
  <r>
    <s v="深圳立麦网络科技有限公司"/>
    <x v="1"/>
    <x v="3"/>
    <x v="3"/>
    <x v="2"/>
    <n v="5.0000000000000001E-3"/>
    <x v="2"/>
    <x v="2"/>
    <x v="2"/>
    <n v="350341.77"/>
    <n v="6.6430922858689817E-2"/>
    <n v="35224.730000000003"/>
    <s v="(0,10]"/>
    <s v="(0,1.5]"/>
    <s v="(0,10]"/>
  </r>
  <r>
    <s v="广州市如易贸易有限公司"/>
    <x v="0"/>
    <x v="3"/>
    <x v="3"/>
    <x v="2"/>
    <n v="0"/>
    <x v="1"/>
    <x v="0"/>
    <x v="0"/>
    <n v="244974.5"/>
    <n v="4.6451446859579741E-2"/>
    <n v="0"/>
    <s v="0"/>
    <s v="(1.5,10]"/>
    <s v="(10,20]"/>
  </r>
  <r>
    <s v="樂盈億觀科技有限公司"/>
    <x v="0"/>
    <x v="3"/>
    <x v="3"/>
    <x v="2"/>
    <n v="2.5000000000000001E-2"/>
    <x v="2"/>
    <x v="2"/>
    <x v="0"/>
    <n v="261585.08"/>
    <n v="4.9601103146976175E-2"/>
    <n v="0"/>
    <s v="(0,10]"/>
    <s v="(0,1.5]"/>
    <s v="(10,20]"/>
  </r>
  <r>
    <s v="深圳市阿帕科技有限公司"/>
    <x v="1"/>
    <x v="3"/>
    <x v="4"/>
    <x v="2"/>
    <n v="0.01"/>
    <x v="2"/>
    <x v="2"/>
    <x v="2"/>
    <n v="258174.15"/>
    <n v="4.8954331202807511E-2"/>
    <n v="1446.55"/>
    <s v="(0,10]"/>
    <s v="(0,1.5]"/>
    <s v="(0,10]"/>
  </r>
  <r>
    <s v="feng tong culture communication (hong kong) co., limited"/>
    <x v="1"/>
    <x v="2"/>
    <x v="3"/>
    <x v="2"/>
    <n v="2.8000000000000001E-2"/>
    <x v="2"/>
    <x v="2"/>
    <x v="2"/>
    <n v="994308.71"/>
    <n v="0.18853830992443002"/>
    <n v="83098.06"/>
    <s v="(0,10]"/>
    <s v="(0,1.5]"/>
    <s v="(0,10]"/>
  </r>
  <r>
    <s v="commohat shop limited"/>
    <x v="2"/>
    <x v="3"/>
    <x v="3"/>
    <x v="1"/>
    <n v="0"/>
    <x v="1"/>
    <x v="1"/>
    <x v="1"/>
    <n v="13531.11"/>
    <n v="3.1761088306322366E-3"/>
    <n v="1065.4798657199999"/>
    <s v="0"/>
    <s v="0"/>
    <s v="0"/>
  </r>
  <r>
    <s v="aobeike technology limited"/>
    <x v="1"/>
    <x v="3"/>
    <x v="3"/>
    <x v="0"/>
    <n v="0.13400000000000001"/>
    <x v="0"/>
    <x v="0"/>
    <x v="0"/>
    <n v="270252.76"/>
    <n v="5.2203416231456891E-2"/>
    <n v="35114.81"/>
    <s v="(10,20]"/>
    <s v="(1.5,10]"/>
    <s v="(10,20]"/>
  </r>
  <r>
    <s v="cloudvault solutios ltd"/>
    <x v="0"/>
    <x v="3"/>
    <x v="3"/>
    <x v="2"/>
    <n v="1E-3"/>
    <x v="2"/>
    <x v="1"/>
    <x v="1"/>
    <n v="34515.25"/>
    <n v="8.3656300159360673E-3"/>
    <n v="0"/>
    <s v="(0,10]"/>
    <s v="0"/>
    <s v="0"/>
  </r>
  <r>
    <s v="深圳市荔园学研教育科技有限公司"/>
    <x v="0"/>
    <x v="3"/>
    <x v="3"/>
    <x v="2"/>
    <n v="1E-3"/>
    <x v="2"/>
    <x v="2"/>
    <x v="2"/>
    <n v="276262.73"/>
    <n v="5.2384242122659401E-2"/>
    <n v="0"/>
    <s v="(0,10]"/>
    <s v="(0,1.5]"/>
    <s v="(0,10]"/>
  </r>
  <r>
    <s v="深圳市优海购信息科技有限公司"/>
    <x v="1"/>
    <x v="3"/>
    <x v="4"/>
    <x v="2"/>
    <n v="0"/>
    <x v="1"/>
    <x v="2"/>
    <x v="2"/>
    <n v="223184.35"/>
    <n v="4.2319653571758882E-2"/>
    <n v="1363.77"/>
    <s v="0"/>
    <s v="(0,1.5]"/>
    <s v="(0,10]"/>
  </r>
  <r>
    <s v="xinjue (hk) trade co., limited"/>
    <x v="0"/>
    <x v="3"/>
    <x v="3"/>
    <x v="2"/>
    <n v="6.0999999999999999E-2"/>
    <x v="2"/>
    <x v="2"/>
    <x v="2"/>
    <n v="145647.53"/>
    <n v="2.7617317312716407E-2"/>
    <n v="0"/>
    <s v="(0,10]"/>
    <s v="(0,1.5]"/>
    <s v="(0,10]"/>
  </r>
  <r>
    <s v="xincheng communication (hk) limited"/>
    <x v="0"/>
    <x v="3"/>
    <x v="3"/>
    <x v="2"/>
    <n v="7.4999999999999997E-2"/>
    <x v="2"/>
    <x v="0"/>
    <x v="0"/>
    <n v="214805.77"/>
    <n v="4.073092836309946E-2"/>
    <n v="0"/>
    <s v="(0,10]"/>
    <s v="(1.5,10]"/>
    <s v="(10,20]"/>
  </r>
  <r>
    <s v="深圳市快云电子商务有限公司"/>
    <x v="0"/>
    <x v="3"/>
    <x v="3"/>
    <x v="0"/>
    <n v="0.24099999999999999"/>
    <x v="3"/>
    <x v="0"/>
    <x v="0"/>
    <n v="236140.4"/>
    <n v="4.4786706373031233E-2"/>
    <n v="0"/>
    <s v="(20,+)"/>
    <s v="(1.5,10]"/>
    <s v="(10,20]"/>
  </r>
  <r>
    <s v="hong kong curtain network technology co., limited"/>
    <x v="3"/>
    <x v="3"/>
    <x v="1"/>
    <x v="2"/>
    <n v="1E-3"/>
    <x v="2"/>
    <x v="0"/>
    <x v="0"/>
    <n v="481293.07"/>
    <n v="7.1802986637926156E-2"/>
    <n v="0"/>
    <s v="(0,10]"/>
    <s v="(1.5,10]"/>
    <s v="(10,20]"/>
  </r>
  <r>
    <s v="hong kong zheng jun bo international limited"/>
    <x v="0"/>
    <x v="3"/>
    <x v="3"/>
    <x v="0"/>
    <n v="1.6E-2"/>
    <x v="2"/>
    <x v="3"/>
    <x v="1"/>
    <n v="194752.03"/>
    <n v="4.0229918024698268E-2"/>
    <n v="0"/>
    <s v="(0,10]"/>
    <s v="(10,+)"/>
    <s v="0"/>
  </r>
  <r>
    <s v="厦门梯拓客科技有限公司"/>
    <x v="0"/>
    <x v="3"/>
    <x v="3"/>
    <x v="2"/>
    <n v="0.04"/>
    <x v="2"/>
    <x v="2"/>
    <x v="2"/>
    <n v="274023.57"/>
    <n v="5.1959658250664176E-2"/>
    <n v="0"/>
    <s v="(0,10]"/>
    <s v="(0,1.5]"/>
    <s v="(0,10]"/>
  </r>
  <r>
    <s v="海南博加贸易有限公司"/>
    <x v="3"/>
    <x v="3"/>
    <x v="1"/>
    <x v="4"/>
    <n v="0.23100000000000001"/>
    <x v="3"/>
    <x v="3"/>
    <x v="3"/>
    <n v="338125.25"/>
    <n v="6.4114457146589199E-2"/>
    <n v="0"/>
    <s v="(20,+)"/>
    <s v="(10,+)"/>
    <s v="(20,+)"/>
  </r>
  <r>
    <s v="香港世佳贸易有限公司"/>
    <x v="0"/>
    <x v="3"/>
    <x v="1"/>
    <x v="3"/>
    <n v="0.33200000000000002"/>
    <x v="3"/>
    <x v="2"/>
    <x v="3"/>
    <n v="270337.63"/>
    <n v="5.1260739603876039E-2"/>
    <n v="0"/>
    <s v="(20,+)"/>
    <s v="(0,1.5]"/>
    <s v="(20,+)"/>
  </r>
  <r>
    <s v="成都陌蕊奇珠电子商务有限公司"/>
    <x v="3"/>
    <x v="3"/>
    <x v="3"/>
    <x v="2"/>
    <n v="7.8E-2"/>
    <x v="2"/>
    <x v="2"/>
    <x v="2"/>
    <n v="190771.59"/>
    <n v="3.6173627766165596E-2"/>
    <n v="0"/>
    <s v="(0,10]"/>
    <s v="(0,1.5]"/>
    <s v="(0,10]"/>
  </r>
  <r>
    <s v="广州市麦行贸易有限公司"/>
    <x v="1"/>
    <x v="3"/>
    <x v="4"/>
    <x v="2"/>
    <n v="8.9999999999999993E-3"/>
    <x v="2"/>
    <x v="2"/>
    <x v="2"/>
    <n v="253976.92"/>
    <n v="4.8158463035702641E-2"/>
    <n v="16727.2"/>
    <s v="(0,10]"/>
    <s v="(0,1.5]"/>
    <s v="(0,10]"/>
  </r>
  <r>
    <s v="longhaotian group co., limited"/>
    <x v="0"/>
    <x v="3"/>
    <x v="3"/>
    <x v="2"/>
    <n v="7.2999999999999995E-2"/>
    <x v="2"/>
    <x v="0"/>
    <x v="2"/>
    <n v="152872.45000000001"/>
    <n v="2.8987288421728635E-2"/>
    <n v="0"/>
    <s v="(0,10]"/>
    <s v="(1.5,10]"/>
    <s v="(0,10]"/>
  </r>
  <r>
    <s v="kai feng development limited"/>
    <x v="1"/>
    <x v="3"/>
    <x v="4"/>
    <x v="2"/>
    <n v="2.9000000000000001E-2"/>
    <x v="2"/>
    <x v="2"/>
    <x v="2"/>
    <n v="290993.93"/>
    <n v="5.5177535114288495E-2"/>
    <n v="6555.05"/>
    <s v="(0,10]"/>
    <s v="(0,1.5]"/>
    <s v="(0,10]"/>
  </r>
  <r>
    <s v="武汉云之易电子商务有限公司"/>
    <x v="3"/>
    <x v="3"/>
    <x v="3"/>
    <x v="2"/>
    <n v="4.0000000000000001E-3"/>
    <x v="2"/>
    <x v="2"/>
    <x v="0"/>
    <n v="154258.01999999999"/>
    <n v="2.925001671069433E-2"/>
    <n v="0"/>
    <s v="(0,10]"/>
    <s v="(0,1.5]"/>
    <s v="(10,20]"/>
  </r>
  <r>
    <s v="blue star trade co., limited"/>
    <x v="0"/>
    <x v="3"/>
    <x v="3"/>
    <x v="2"/>
    <n v="0.125"/>
    <x v="0"/>
    <x v="2"/>
    <x v="2"/>
    <n v="285402.09000000003"/>
    <n v="5.4117224516216977E-2"/>
    <n v="0"/>
    <s v="(10,20]"/>
    <s v="(0,1.5]"/>
    <s v="(0,10]"/>
  </r>
  <r>
    <s v="上海智位机器人股份有限公司"/>
    <x v="1"/>
    <x v="2"/>
    <x v="3"/>
    <x v="2"/>
    <n v="3.5999999999999997E-2"/>
    <x v="2"/>
    <x v="1"/>
    <x v="1"/>
    <n v="659526.9"/>
    <n v="0.1264125179295765"/>
    <n v="94880.059055489997"/>
    <s v="(0,10]"/>
    <s v="0"/>
    <s v="0"/>
  </r>
  <r>
    <s v="广州英杰汽配贸易有限公司"/>
    <x v="1"/>
    <x v="2"/>
    <x v="3"/>
    <x v="2"/>
    <n v="1.2E-2"/>
    <x v="2"/>
    <x v="2"/>
    <x v="2"/>
    <n v="947786.14"/>
    <n v="0.17971681753185009"/>
    <n v="114547.85"/>
    <s v="(0,10]"/>
    <s v="(0,1.5]"/>
    <s v="(0,10]"/>
  </r>
  <r>
    <s v="广州鹏派科技有限公司"/>
    <x v="0"/>
    <x v="3"/>
    <x v="4"/>
    <x v="2"/>
    <n v="0"/>
    <x v="1"/>
    <x v="2"/>
    <x v="2"/>
    <n v="87569.42"/>
    <n v="1.6604692568631507E-2"/>
    <n v="0"/>
    <s v="0"/>
    <s v="(0,1.5]"/>
    <s v="(0,10]"/>
  </r>
  <r>
    <s v="hongkong dfyz network co.,limited"/>
    <x v="0"/>
    <x v="3"/>
    <x v="3"/>
    <x v="2"/>
    <n v="1.2E-2"/>
    <x v="2"/>
    <x v="2"/>
    <x v="2"/>
    <n v="192971.9"/>
    <n v="3.6590844999141281E-2"/>
    <n v="0"/>
    <s v="(0,10]"/>
    <s v="(0,1.5]"/>
    <s v="(0,10]"/>
  </r>
  <r>
    <s v="广州啪哒贸易有限公司"/>
    <x v="2"/>
    <x v="3"/>
    <x v="3"/>
    <x v="2"/>
    <n v="0.03"/>
    <x v="2"/>
    <x v="0"/>
    <x v="0"/>
    <n v="217995.09"/>
    <n v="4.1335679177972824E-2"/>
    <n v="53.99"/>
    <s v="(0,10]"/>
    <s v="(1.5,10]"/>
    <s v="(10,20]"/>
  </r>
  <r>
    <s v="Bamboo Information Technology Co.,Limited"/>
    <x v="0"/>
    <x v="3"/>
    <x v="3"/>
    <x v="2"/>
    <n v="5.0000000000000001E-3"/>
    <x v="2"/>
    <x v="0"/>
    <x v="0"/>
    <n v="328227.82"/>
    <n v="4.4092479317329243E-2"/>
    <n v="0"/>
    <s v="(0,10]"/>
    <s v="(1.5,10]"/>
    <s v="(10,20]"/>
  </r>
  <r>
    <s v="thg_luxury"/>
    <x v="1"/>
    <x v="2"/>
    <x v="3"/>
    <x v="2"/>
    <n v="0.219"/>
    <x v="3"/>
    <x v="1"/>
    <x v="1"/>
    <n v="3445966.18"/>
    <n v="0.22236605635807238"/>
    <n v="208688.30002890999"/>
    <s v="(20,+)"/>
    <s v="0"/>
    <s v="0"/>
  </r>
  <r>
    <s v="深圳市博洋通商贸有限公司"/>
    <x v="2"/>
    <x v="3"/>
    <x v="3"/>
    <x v="0"/>
    <n v="0.13300000000000001"/>
    <x v="0"/>
    <x v="0"/>
    <x v="0"/>
    <n v="185583.46"/>
    <n v="3.5189867640129657E-2"/>
    <n v="88.81"/>
    <s v="(10,20]"/>
    <s v="(1.5,10]"/>
    <s v="(10,20]"/>
  </r>
  <r>
    <s v="厦门膳多堂食品有限公司"/>
    <x v="3"/>
    <x v="3"/>
    <x v="3"/>
    <x v="2"/>
    <n v="3.1E-2"/>
    <x v="2"/>
    <x v="0"/>
    <x v="2"/>
    <n v="309643.07"/>
    <n v="5.9585201851917728E-2"/>
    <n v="0"/>
    <s v="(0,10]"/>
    <s v="(1.5,10]"/>
    <s v="(0,10]"/>
  </r>
  <r>
    <s v="深圳新亿凯电子商务有限公司"/>
    <x v="3"/>
    <x v="3"/>
    <x v="3"/>
    <x v="2"/>
    <n v="2E-3"/>
    <x v="2"/>
    <x v="0"/>
    <x v="0"/>
    <n v="129484.89"/>
    <n v="2.4552598278406643E-2"/>
    <n v="0"/>
    <s v="(0,10]"/>
    <s v="(1.5,10]"/>
    <s v="(10,20]"/>
  </r>
  <r>
    <s v="深圳市铂马时代科技有限公司"/>
    <x v="1"/>
    <x v="3"/>
    <x v="4"/>
    <x v="2"/>
    <n v="1.2E-2"/>
    <x v="2"/>
    <x v="2"/>
    <x v="2"/>
    <n v="278792.42"/>
    <n v="3.6027134399804102E-2"/>
    <n v="18164.763340400001"/>
    <s v="(0,10]"/>
    <s v="(0,1.5]"/>
    <s v="(0,10]"/>
  </r>
  <r>
    <s v="salmon stream tech company limited"/>
    <x v="0"/>
    <x v="3"/>
    <x v="3"/>
    <x v="2"/>
    <n v="6.0000000000000001E-3"/>
    <x v="2"/>
    <x v="2"/>
    <x v="2"/>
    <n v="139901.97"/>
    <n v="2.652823689059023E-2"/>
    <n v="0"/>
    <s v="(0,10]"/>
    <s v="(0,1.5]"/>
    <s v="(0,10]"/>
  </r>
  <r>
    <s v="安徽墨炎网络科技有限公司"/>
    <x v="2"/>
    <x v="3"/>
    <x v="3"/>
    <x v="2"/>
    <n v="3.7999999999999999E-2"/>
    <x v="2"/>
    <x v="0"/>
    <x v="2"/>
    <n v="309764.83"/>
    <n v="5.8736825831716175E-2"/>
    <n v="283.49"/>
    <s v="(0,10]"/>
    <s v="(1.5,10]"/>
    <s v="(0,10]"/>
  </r>
  <r>
    <s v="香港中達鳴遠有限公司"/>
    <x v="3"/>
    <x v="3"/>
    <x v="3"/>
    <x v="2"/>
    <n v="1.4999999999999999E-2"/>
    <x v="2"/>
    <x v="0"/>
    <x v="2"/>
    <n v="209358.44"/>
    <n v="3.9698019386770929E-2"/>
    <n v="0"/>
    <s v="(0,10]"/>
    <s v="(1.5,10]"/>
    <s v="(0,10]"/>
  </r>
  <r>
    <s v="biyue beijing technology co., ltd"/>
    <x v="1"/>
    <x v="3"/>
    <x v="3"/>
    <x v="2"/>
    <n v="5.6000000000000001E-2"/>
    <x v="2"/>
    <x v="1"/>
    <x v="2"/>
    <n v="381817.72"/>
    <n v="7.2399313114736005E-2"/>
    <n v="130032.32000000001"/>
    <s v="(0,10]"/>
    <s v="0"/>
    <s v="(0,10]"/>
  </r>
  <r>
    <s v="泰芝贸易有限公司"/>
    <x v="0"/>
    <x v="3"/>
    <x v="3"/>
    <x v="2"/>
    <n v="0.16800000000000001"/>
    <x v="0"/>
    <x v="2"/>
    <x v="0"/>
    <n v="273305.74"/>
    <n v="5.1823545136445291E-2"/>
    <n v="0"/>
    <s v="(10,20]"/>
    <s v="(0,1.5]"/>
    <s v="(10,20]"/>
  </r>
  <r>
    <s v="深圳市卡斯通科技有限公司"/>
    <x v="0"/>
    <x v="3"/>
    <x v="3"/>
    <x v="2"/>
    <n v="2.1000000000000001E-2"/>
    <x v="2"/>
    <x v="2"/>
    <x v="2"/>
    <n v="184454.36"/>
    <n v="3.4975770545741663E-2"/>
    <n v="0"/>
    <s v="(0,10]"/>
    <s v="(0,1.5]"/>
    <s v="(0,10]"/>
  </r>
  <r>
    <s v="广州晶闪网络科技有限公司"/>
    <x v="0"/>
    <x v="3"/>
    <x v="3"/>
    <x v="2"/>
    <n v="1.2999999999999999E-2"/>
    <x v="2"/>
    <x v="2"/>
    <x v="2"/>
    <n v="242515.05"/>
    <n v="4.5985092153360142E-2"/>
    <n v="0"/>
    <s v="(0,10]"/>
    <s v="(0,1.5]"/>
    <s v="(0,10]"/>
  </r>
  <r>
    <s v="和润（香港）国际贸易有限公司"/>
    <x v="2"/>
    <x v="3"/>
    <x v="4"/>
    <x v="2"/>
    <n v="2E-3"/>
    <x v="2"/>
    <x v="2"/>
    <x v="2"/>
    <n v="173095.81"/>
    <n v="3.2831413927216682E-2"/>
    <n v="41862.60471218"/>
    <s v="(0,10]"/>
    <s v="(0,1.5]"/>
    <s v="(0,10]"/>
  </r>
  <r>
    <s v="hong kong longzhi network technology co., limited"/>
    <x v="0"/>
    <x v="3"/>
    <x v="1"/>
    <x v="2"/>
    <n v="8.6999999999999994E-2"/>
    <x v="2"/>
    <x v="2"/>
    <x v="0"/>
    <n v="194082.99"/>
    <n v="3.7467106930025494E-2"/>
    <n v="0"/>
    <s v="(0,10]"/>
    <s v="(0,1.5]"/>
    <s v="(10,20]"/>
  </r>
  <r>
    <s v="深圳市尔宣贸易有限公司"/>
    <x v="0"/>
    <x v="3"/>
    <x v="3"/>
    <x v="2"/>
    <n v="1.4999999999999999E-2"/>
    <x v="2"/>
    <x v="2"/>
    <x v="2"/>
    <n v="174737.12"/>
    <n v="3.3133212004008615E-2"/>
    <n v="0"/>
    <s v="(0,10]"/>
    <s v="(0,1.5]"/>
    <s v="(0,10]"/>
  </r>
  <r>
    <s v="深圳市巨火商贸有限公司"/>
    <x v="0"/>
    <x v="3"/>
    <x v="3"/>
    <x v="2"/>
    <n v="6.9000000000000006E-2"/>
    <x v="2"/>
    <x v="2"/>
    <x v="2"/>
    <n v="174137.02"/>
    <n v="3.3019422555472404E-2"/>
    <n v="0"/>
    <s v="(0,10]"/>
    <s v="(0,1.5]"/>
    <s v="(0,10]"/>
  </r>
  <r>
    <s v="waves hk holdings limited"/>
    <x v="0"/>
    <x v="2"/>
    <x v="3"/>
    <x v="2"/>
    <n v="0.151"/>
    <x v="0"/>
    <x v="1"/>
    <x v="1"/>
    <n v="692025.33"/>
    <n v="0.14490444802063837"/>
    <n v="0"/>
    <s v="(10,20]"/>
    <s v="0"/>
    <s v="0"/>
  </r>
  <r>
    <s v="丰泽区东湖姚晨敏服装店"/>
    <x v="0"/>
    <x v="3"/>
    <x v="4"/>
    <x v="2"/>
    <n v="1.2999999999999999E-2"/>
    <x v="2"/>
    <x v="2"/>
    <x v="2"/>
    <n v="147552.10999999999"/>
    <n v="2.7978458968928865E-2"/>
    <n v="0"/>
    <s v="(0,10]"/>
    <s v="(0,1.5]"/>
    <s v="(0,10]"/>
  </r>
  <r>
    <s v="香港艾克貿易有限公司"/>
    <x v="1"/>
    <x v="3"/>
    <x v="4"/>
    <x v="2"/>
    <n v="3.3000000000000002E-2"/>
    <x v="2"/>
    <x v="2"/>
    <x v="2"/>
    <n v="213953.16"/>
    <n v="4.0569258605198347E-2"/>
    <n v="6988.75"/>
    <s v="(0,10]"/>
    <s v="(0,1.5]"/>
    <s v="(0,10]"/>
  </r>
  <r>
    <s v="SHIYING INTERNATIONAL TRADING CO.,LIMITED-新时颖"/>
    <x v="1"/>
    <x v="3"/>
    <x v="4"/>
    <x v="2"/>
    <n v="9.0999999999999998E-2"/>
    <x v="2"/>
    <x v="2"/>
    <x v="2"/>
    <n v="173672.41"/>
    <n v="3.29313243790278E-2"/>
    <n v="12560.55"/>
    <s v="(0,10]"/>
    <s v="(0,1.5]"/>
    <s v="(0,10]"/>
  </r>
  <r>
    <s v="福州市长乐区阿札那电子商务有限公司"/>
    <x v="0"/>
    <x v="3"/>
    <x v="3"/>
    <x v="2"/>
    <n v="2.1000000000000001E-2"/>
    <x v="2"/>
    <x v="2"/>
    <x v="2"/>
    <n v="249652.34"/>
    <n v="4.7897950320867626E-2"/>
    <n v="0"/>
    <s v="(0,10]"/>
    <s v="(0,1.5]"/>
    <s v="(0,10]"/>
  </r>
  <r>
    <s v="xiang feng yu international co.，limited"/>
    <x v="3"/>
    <x v="3"/>
    <x v="3"/>
    <x v="2"/>
    <n v="1.6E-2"/>
    <x v="2"/>
    <x v="2"/>
    <x v="2"/>
    <n v="109356.69"/>
    <n v="2.0735939758115787E-2"/>
    <n v="0"/>
    <s v="(0,10]"/>
    <s v="(0,1.5]"/>
    <s v="(0,10]"/>
  </r>
  <r>
    <s v="广州宜领贸易有限公司"/>
    <x v="1"/>
    <x v="3"/>
    <x v="4"/>
    <x v="2"/>
    <n v="7.0000000000000001E-3"/>
    <x v="2"/>
    <x v="2"/>
    <x v="2"/>
    <n v="176051.91"/>
    <n v="3.3382519167882846E-2"/>
    <n v="1900.04"/>
    <s v="(0,10]"/>
    <s v="(0,1.5]"/>
    <s v="(0,10]"/>
  </r>
  <r>
    <s v="ato mobi limited"/>
    <x v="2"/>
    <x v="3"/>
    <x v="3"/>
    <x v="2"/>
    <n v="0.151"/>
    <x v="0"/>
    <x v="0"/>
    <x v="2"/>
    <n v="276793.7"/>
    <n v="5.2185737957843682E-2"/>
    <n v="474.21953589999998"/>
    <s v="(10,20]"/>
    <s v="(1.5,10]"/>
    <s v="(0,10]"/>
  </r>
  <r>
    <s v="green cloud technology limited"/>
    <x v="0"/>
    <x v="3"/>
    <x v="4"/>
    <x v="2"/>
    <n v="1.9E-2"/>
    <x v="2"/>
    <x v="2"/>
    <x v="2"/>
    <n v="209452.51"/>
    <n v="3.9715856702924573E-2"/>
    <n v="0"/>
    <s v="(0,10]"/>
    <s v="(0,1.5]"/>
    <s v="(0,10]"/>
  </r>
  <r>
    <s v="成都佳优尚品电子商务有限公司"/>
    <x v="1"/>
    <x v="3"/>
    <x v="3"/>
    <x v="2"/>
    <n v="2.9000000000000001E-2"/>
    <x v="2"/>
    <x v="2"/>
    <x v="2"/>
    <n v="309402.06"/>
    <n v="5.8668038299229112E-2"/>
    <n v="1023.31"/>
    <s v="(0,10]"/>
    <s v="(0,1.5]"/>
    <s v="(0,10]"/>
  </r>
  <r>
    <s v="hongkongguzhidaoe-commerceco.,limited"/>
    <x v="1"/>
    <x v="3"/>
    <x v="4"/>
    <x v="2"/>
    <n v="2.9000000000000001E-2"/>
    <x v="2"/>
    <x v="2"/>
    <x v="2"/>
    <n v="238011.65"/>
    <n v="4.4869998809060452E-2"/>
    <n v="18079.669999999998"/>
    <s v="(0,10]"/>
    <s v="(0,1.5]"/>
    <s v="(0,10]"/>
  </r>
  <r>
    <s v="zhuowei hongkong co.,limited"/>
    <x v="1"/>
    <x v="3"/>
    <x v="4"/>
    <x v="2"/>
    <n v="1E-3"/>
    <x v="2"/>
    <x v="2"/>
    <x v="2"/>
    <n v="101240.77"/>
    <n v="1.9197019476222772E-2"/>
    <n v="25650.89"/>
    <s v="(0,10]"/>
    <s v="(0,1.5]"/>
    <s v="(0,10]"/>
  </r>
  <r>
    <s v="广州北斗互联技术有限公司"/>
    <x v="1"/>
    <x v="3"/>
    <x v="3"/>
    <x v="1"/>
    <n v="0"/>
    <x v="1"/>
    <x v="1"/>
    <x v="1"/>
    <n v="395625.45"/>
    <n v="7.5292697231448963E-2"/>
    <n v="53290.44310325"/>
    <s v="0"/>
    <s v="0"/>
    <s v="0"/>
  </r>
  <r>
    <s v="深圳市愚公视觉传媒有限公司"/>
    <x v="3"/>
    <x v="3"/>
    <x v="3"/>
    <x v="2"/>
    <n v="1.7999999999999999E-2"/>
    <x v="2"/>
    <x v="2"/>
    <x v="0"/>
    <n v="140096.9"/>
    <n v="2.6564820850912468E-2"/>
    <n v="0"/>
    <s v="(0,10]"/>
    <s v="(0,1.5]"/>
    <s v="(10,20]"/>
  </r>
  <r>
    <s v="丹东市元宝区闲美软件开发部"/>
    <x v="1"/>
    <x v="3"/>
    <x v="4"/>
    <x v="2"/>
    <n v="1.0999999999999999E-2"/>
    <x v="2"/>
    <x v="1"/>
    <x v="1"/>
    <n v="2312270.73"/>
    <n v="2.1008530899512719E-2"/>
    <n v="11497.109000695"/>
    <s v="(0,10]"/>
    <s v="0"/>
    <s v="0"/>
  </r>
  <r>
    <s v="witkey"/>
    <x v="0"/>
    <x v="3"/>
    <x v="4"/>
    <x v="2"/>
    <n v="7.0000000000000001E-3"/>
    <x v="2"/>
    <x v="2"/>
    <x v="1"/>
    <n v="28015456"/>
    <n v="3.9081972137951781E-2"/>
    <n v="0"/>
    <s v="(0,10]"/>
    <s v="(0,1.5]"/>
    <s v="0"/>
  </r>
  <r>
    <s v="深圳联合阅美电子商务有限公司"/>
    <x v="2"/>
    <x v="3"/>
    <x v="4"/>
    <x v="2"/>
    <n v="5.0000000000000001E-3"/>
    <x v="2"/>
    <x v="2"/>
    <x v="2"/>
    <n v="102469.79"/>
    <n v="1.9430063149010593E-2"/>
    <n v="40.47"/>
    <s v="(0,10]"/>
    <s v="(0,1.5]"/>
    <s v="(0,10]"/>
  </r>
  <r>
    <s v="Starlink Global Holding Limited"/>
    <x v="1"/>
    <x v="3"/>
    <x v="3"/>
    <x v="2"/>
    <n v="0.16500000000000001"/>
    <x v="0"/>
    <x v="1"/>
    <x v="1"/>
    <n v="516936.97"/>
    <n v="9.7100225663271963E-2"/>
    <n v="166498.80638533999"/>
    <s v="(10,20]"/>
    <s v="0"/>
    <s v="0"/>
  </r>
  <r>
    <s v="flanna trading co., limited"/>
    <x v="1"/>
    <x v="3"/>
    <x v="3"/>
    <x v="2"/>
    <n v="1.7000000000000001E-2"/>
    <x v="2"/>
    <x v="2"/>
    <x v="2"/>
    <n v="262959.48"/>
    <n v="4.9861713408712822E-2"/>
    <n v="78798.509999999995"/>
    <s v="(0,10]"/>
    <s v="(0,1.5]"/>
    <s v="(0,10]"/>
  </r>
  <r>
    <s v="fishpondnetworktechnologylimited"/>
    <x v="1"/>
    <x v="3"/>
    <x v="3"/>
    <x v="2"/>
    <n v="0"/>
    <x v="1"/>
    <x v="2"/>
    <x v="2"/>
    <n v="152331.79999999999"/>
    <n v="2.8884771732258372E-2"/>
    <n v="59878.3"/>
    <s v="0"/>
    <s v="(0,1.5]"/>
    <s v="(0,10]"/>
  </r>
  <r>
    <s v="猿人国际有限公司"/>
    <x v="1"/>
    <x v="3"/>
    <x v="4"/>
    <x v="2"/>
    <n v="0.03"/>
    <x v="2"/>
    <x v="2"/>
    <x v="2"/>
    <n v="176629.29"/>
    <n v="3.5045373945949469E-2"/>
    <n v="19234.130677425001"/>
    <s v="(0,10]"/>
    <s v="(0,1.5]"/>
    <s v="(0,10]"/>
  </r>
  <r>
    <s v="willow holding limited"/>
    <x v="1"/>
    <x v="3"/>
    <x v="4"/>
    <x v="2"/>
    <n v="1.7999999999999999E-2"/>
    <x v="2"/>
    <x v="1"/>
    <x v="2"/>
    <n v="74453866.650000006"/>
    <n v="1.6026144404652522E-2"/>
    <n v="8462.9129398950008"/>
    <s v="(0,10]"/>
    <s v="0"/>
    <s v="(0,10]"/>
  </r>
  <r>
    <s v="WO LIN (HONG KONG INTERNATIONAL TRADING LIMITED"/>
    <x v="3"/>
    <x v="3"/>
    <x v="3"/>
    <x v="2"/>
    <n v="3.6999999999999998E-2"/>
    <x v="2"/>
    <x v="0"/>
    <x v="2"/>
    <n v="183040.89"/>
    <n v="3.0676645081740596E-2"/>
    <n v="0"/>
    <s v="(0,10]"/>
    <s v="(1.5,10]"/>
    <s v="(0,10]"/>
  </r>
  <r>
    <s v="atriolachilimited"/>
    <x v="0"/>
    <x v="3"/>
    <x v="3"/>
    <x v="2"/>
    <n v="3.6999999999999998E-2"/>
    <x v="2"/>
    <x v="2"/>
    <x v="2"/>
    <n v="475985.6"/>
    <n v="3.1065194447888512E-2"/>
    <n v="0"/>
    <s v="(0,10]"/>
    <s v="(0,1.5]"/>
    <s v="(0,10]"/>
  </r>
  <r>
    <s v="inmirror limited"/>
    <x v="1"/>
    <x v="1"/>
    <x v="3"/>
    <x v="2"/>
    <n v="0.17199999999999999"/>
    <x v="0"/>
    <x v="2"/>
    <x v="1"/>
    <n v="20273515.899999999"/>
    <n v="0.5324395923495352"/>
    <n v="338666.40454209002"/>
    <s v="(10,20]"/>
    <s v="(0,1.5]"/>
    <s v="0"/>
  </r>
  <r>
    <s v="iceburger technology llc"/>
    <x v="1"/>
    <x v="3"/>
    <x v="4"/>
    <x v="2"/>
    <n v="4.0000000000000001E-3"/>
    <x v="2"/>
    <x v="2"/>
    <x v="2"/>
    <n v="144180.82999999999"/>
    <n v="2.5622220190498569E-2"/>
    <n v="6439.0690519549998"/>
    <s v="(0,10]"/>
    <s v="(0,1.5]"/>
    <s v="(0,10]"/>
  </r>
  <r>
    <s v="wider talent hong kong limited"/>
    <x v="1"/>
    <x v="3"/>
    <x v="4"/>
    <x v="2"/>
    <n v="0.01"/>
    <x v="2"/>
    <x v="1"/>
    <x v="2"/>
    <n v="138733.35999999999"/>
    <n v="2.6306269834986681E-2"/>
    <n v="24039.21"/>
    <s v="(0,10]"/>
    <s v="0"/>
    <s v="(0,10]"/>
  </r>
  <r>
    <s v="thg_nutrition"/>
    <x v="1"/>
    <x v="3"/>
    <x v="4"/>
    <x v="2"/>
    <n v="0.15"/>
    <x v="0"/>
    <x v="1"/>
    <x v="1"/>
    <n v="1559100.36"/>
    <n v="5.6585003648912099E-2"/>
    <n v="19337.780102230001"/>
    <s v="(10,20]"/>
    <s v="0"/>
    <s v="0"/>
  </r>
  <r>
    <s v="pro leader international limited"/>
    <x v="0"/>
    <x v="3"/>
    <x v="3"/>
    <x v="0"/>
    <n v="0.28899999999999998"/>
    <x v="3"/>
    <x v="2"/>
    <x v="0"/>
    <n v="135364.71"/>
    <n v="2.5667514917787047E-2"/>
    <n v="0"/>
    <s v="(20,+)"/>
    <s v="(0,1.5]"/>
    <s v="(10,20]"/>
  </r>
  <r>
    <s v="huadun (hong kong) technology co., limited"/>
    <x v="0"/>
    <x v="3"/>
    <x v="3"/>
    <x v="2"/>
    <n v="0.10100000000000001"/>
    <x v="0"/>
    <x v="2"/>
    <x v="2"/>
    <n v="144750.6"/>
    <n v="2.7447243708191196E-2"/>
    <n v="0"/>
    <s v="(10,20]"/>
    <s v="(0,1.5]"/>
    <s v="(0,10]"/>
  </r>
  <r>
    <s v="成都黄橙绿科技有限公司"/>
    <x v="1"/>
    <x v="3"/>
    <x v="4"/>
    <x v="2"/>
    <n v="1E-3"/>
    <x v="2"/>
    <x v="0"/>
    <x v="2"/>
    <n v="91426.15"/>
    <n v="1.7335995984483963E-2"/>
    <n v="134.56"/>
    <s v="(0,10]"/>
    <s v="(1.5,10]"/>
    <s v="(0,10]"/>
  </r>
  <r>
    <s v="时空跨径科技（深圳）有限公司"/>
    <x v="3"/>
    <x v="3"/>
    <x v="3"/>
    <x v="2"/>
    <n v="2.5999999999999999E-2"/>
    <x v="2"/>
    <x v="0"/>
    <x v="2"/>
    <n v="149888.32999999999"/>
    <n v="2.8421447113336905E-2"/>
    <n v="0"/>
    <s v="(0,10]"/>
    <s v="(1.5,10]"/>
    <s v="(0,10]"/>
  </r>
  <r>
    <s v="苏州艺之都商贸有限公司"/>
    <x v="1"/>
    <x v="3"/>
    <x v="4"/>
    <x v="2"/>
    <n v="0"/>
    <x v="1"/>
    <x v="2"/>
    <x v="2"/>
    <n v="77306.42"/>
    <n v="1.7630434147684903E-2"/>
    <n v="2951.07124772"/>
    <s v="0"/>
    <s v="(0,1.5]"/>
    <s v="(0,10]"/>
  </r>
  <r>
    <s v="our gain international limited"/>
    <x v="0"/>
    <x v="3"/>
    <x v="3"/>
    <x v="0"/>
    <n v="0.27300000000000002"/>
    <x v="3"/>
    <x v="2"/>
    <x v="0"/>
    <n v="171217.06"/>
    <n v="3.243153322735965E-2"/>
    <n v="0"/>
    <s v="(20,+)"/>
    <s v="(0,1.5]"/>
    <s v="(10,20]"/>
  </r>
  <r>
    <s v="leo digital (hong kong) company limited"/>
    <x v="1"/>
    <x v="3"/>
    <x v="4"/>
    <x v="2"/>
    <n v="1.0999999999999999E-2"/>
    <x v="2"/>
    <x v="2"/>
    <x v="2"/>
    <n v="178934.26"/>
    <n v="3.3929063105540475E-2"/>
    <n v="56037.18"/>
    <s v="(0,10]"/>
    <s v="(0,1.5]"/>
    <s v="(0,10]"/>
  </r>
  <r>
    <s v="深圳市合裕电子商务有限公司"/>
    <x v="1"/>
    <x v="3"/>
    <x v="4"/>
    <x v="2"/>
    <n v="1E-3"/>
    <x v="2"/>
    <x v="2"/>
    <x v="2"/>
    <n v="119897.98"/>
    <n v="2.2734752582578819E-2"/>
    <n v="193.91"/>
    <s v="(0,10]"/>
    <s v="(0,1.5]"/>
    <s v="(0,10]"/>
  </r>
  <r>
    <s v="深圳雷拉洛智能科技有限公司"/>
    <x v="1"/>
    <x v="3"/>
    <x v="3"/>
    <x v="2"/>
    <n v="3.7999999999999999E-2"/>
    <x v="2"/>
    <x v="2"/>
    <x v="2"/>
    <n v="409010.76"/>
    <n v="7.7555588778163945E-2"/>
    <n v="43154.65"/>
    <s v="(0,10]"/>
    <s v="(0,1.5]"/>
    <s v="(0,10]"/>
  </r>
  <r>
    <s v="wind chaser technology limited"/>
    <x v="0"/>
    <x v="3"/>
    <x v="3"/>
    <x v="2"/>
    <n v="0.03"/>
    <x v="2"/>
    <x v="0"/>
    <x v="2"/>
    <n v="196649.59"/>
    <n v="3.4735746173292122E-2"/>
    <n v="0"/>
    <s v="(0,10]"/>
    <s v="(1.5,10]"/>
    <s v="(0,10]"/>
  </r>
  <r>
    <s v="深圳市精一智能电子科技有限公司"/>
    <x v="1"/>
    <x v="3"/>
    <x v="4"/>
    <x v="2"/>
    <n v="0"/>
    <x v="1"/>
    <x v="2"/>
    <x v="2"/>
    <n v="85173.6"/>
    <n v="1.615040322253582E-2"/>
    <n v="6985"/>
    <s v="0"/>
    <s v="(0,1.5]"/>
    <s v="(0,10]"/>
  </r>
  <r>
    <s v="深圳市卓维特科技有限公司"/>
    <x v="1"/>
    <x v="3"/>
    <x v="4"/>
    <x v="2"/>
    <n v="2E-3"/>
    <x v="2"/>
    <x v="2"/>
    <x v="2"/>
    <n v="154935.5"/>
    <n v="2.9378478759676689E-2"/>
    <n v="19736.62"/>
    <s v="(0,10]"/>
    <s v="(0,1.5]"/>
    <s v="(0,10]"/>
  </r>
  <r>
    <s v="yatsen trading （hk）limited"/>
    <x v="1"/>
    <x v="3"/>
    <x v="4"/>
    <x v="2"/>
    <n v="2.7E-2"/>
    <x v="2"/>
    <x v="2"/>
    <x v="2"/>
    <n v="5318564.2699999996"/>
    <n v="3.1274658914285783E-2"/>
    <n v="17853.797067"/>
    <s v="(0,10]"/>
    <s v="(0,1.5]"/>
    <s v="(0,10]"/>
  </r>
  <r>
    <s v="siweite e-commerce co., limited"/>
    <x v="1"/>
    <x v="3"/>
    <x v="3"/>
    <x v="2"/>
    <n v="6.0000000000000001E-3"/>
    <x v="2"/>
    <x v="1"/>
    <x v="1"/>
    <n v="280934.09999999998"/>
    <n v="5.3270015520774039E-2"/>
    <n v="226047.27"/>
    <s v="(0,10]"/>
    <s v="0"/>
    <s v="0"/>
  </r>
  <r>
    <s v="连城县日向百货商行"/>
    <x v="0"/>
    <x v="3"/>
    <x v="4"/>
    <x v="2"/>
    <n v="2E-3"/>
    <x v="2"/>
    <x v="2"/>
    <x v="2"/>
    <n v="113639.32"/>
    <n v="2.1548001257840215E-2"/>
    <n v="0"/>
    <s v="(0,10]"/>
    <s v="(0,1.5]"/>
    <s v="(0,10]"/>
  </r>
  <r>
    <s v="东海县悠宙珠宝有限公司"/>
    <x v="1"/>
    <x v="3"/>
    <x v="4"/>
    <x v="2"/>
    <n v="1.6E-2"/>
    <x v="2"/>
    <x v="2"/>
    <x v="2"/>
    <n v="132076.85999999999"/>
    <n v="2.5044081092808243E-2"/>
    <n v="6829.24"/>
    <s v="(0,10]"/>
    <s v="(0,1.5]"/>
    <s v="(0,10]"/>
  </r>
  <r>
    <s v="深圳意湖创意定制有限公司"/>
    <x v="3"/>
    <x v="3"/>
    <x v="3"/>
    <x v="2"/>
    <n v="2.7E-2"/>
    <x v="2"/>
    <x v="0"/>
    <x v="0"/>
    <n v="136220.34"/>
    <n v="2.5829757320471661E-2"/>
    <n v="0"/>
    <s v="(0,10]"/>
    <s v="(1.5,10]"/>
    <s v="(10,20]"/>
  </r>
  <r>
    <s v="renzhong international trade limited"/>
    <x v="0"/>
    <x v="3"/>
    <x v="3"/>
    <x v="2"/>
    <n v="1.4E-2"/>
    <x v="2"/>
    <x v="2"/>
    <x v="0"/>
    <n v="67556.22"/>
    <n v="1.4893189925015716E-2"/>
    <n v="0"/>
    <s v="(0,10]"/>
    <s v="(0,1.5]"/>
    <s v="(10,20]"/>
  </r>
  <r>
    <s v="广州奇客国际贸易有限公司"/>
    <x v="0"/>
    <x v="3"/>
    <x v="3"/>
    <x v="2"/>
    <n v="1.2E-2"/>
    <x v="2"/>
    <x v="2"/>
    <x v="2"/>
    <n v="296138.77"/>
    <n v="5.6153086699702655E-2"/>
    <n v="0"/>
    <s v="(0,10]"/>
    <s v="(0,1.5]"/>
    <s v="(0,10]"/>
  </r>
  <r>
    <s v="深圳山海经科技有限公司"/>
    <x v="1"/>
    <x v="3"/>
    <x v="4"/>
    <x v="2"/>
    <n v="6.5000000000000002E-2"/>
    <x v="2"/>
    <x v="0"/>
    <x v="2"/>
    <n v="137482.38"/>
    <n v="2.606906216238241E-2"/>
    <n v="19500.330000000002"/>
    <s v="(0,10]"/>
    <s v="(1.5,10]"/>
    <s v="(0,10]"/>
  </r>
  <r>
    <s v="深圳米乐优品电商有限公司"/>
    <x v="0"/>
    <x v="3"/>
    <x v="3"/>
    <x v="2"/>
    <n v="4.1000000000000002E-2"/>
    <x v="2"/>
    <x v="2"/>
    <x v="2"/>
    <n v="518697.69"/>
    <n v="9.8354147812208068E-2"/>
    <n v="0"/>
    <s v="(0,10]"/>
    <s v="(0,1.5]"/>
    <s v="(0,10]"/>
  </r>
  <r>
    <s v="香港旭日资讯有限公司"/>
    <x v="1"/>
    <x v="2"/>
    <x v="3"/>
    <x v="2"/>
    <n v="0.128"/>
    <x v="0"/>
    <x v="2"/>
    <x v="2"/>
    <n v="1310849.68"/>
    <n v="0.25766270426558896"/>
    <n v="120096.01022349999"/>
    <s v="(10,20]"/>
    <s v="(0,1.5]"/>
    <s v="(0,10]"/>
  </r>
  <r>
    <s v="universal star international limited"/>
    <x v="1"/>
    <x v="3"/>
    <x v="4"/>
    <x v="2"/>
    <n v="4.0000000000000001E-3"/>
    <x v="2"/>
    <x v="1"/>
    <x v="2"/>
    <n v="44539.040000000001"/>
    <n v="8.4080618862443501E-3"/>
    <n v="1283.82"/>
    <s v="(0,10]"/>
    <s v="0"/>
    <s v="(0,10]"/>
  </r>
  <r>
    <s v="合肥明凯网络信息服务有限公司"/>
    <x v="0"/>
    <x v="3"/>
    <x v="4"/>
    <x v="2"/>
    <n v="1.0999999999999999E-2"/>
    <x v="2"/>
    <x v="1"/>
    <x v="1"/>
    <n v="35259.24"/>
    <n v="6.9234473493050806E-3"/>
    <n v="0"/>
    <s v="(0,10]"/>
    <s v="0"/>
    <s v="0"/>
  </r>
  <r>
    <s v="hong kong huixiang network technology co., limited"/>
    <x v="2"/>
    <x v="3"/>
    <x v="3"/>
    <x v="2"/>
    <n v="5.0000000000000001E-3"/>
    <x v="2"/>
    <x v="2"/>
    <x v="2"/>
    <n v="91041.88"/>
    <n v="1.7263131676220324E-2"/>
    <n v="19.52"/>
    <s v="(0,10]"/>
    <s v="(0,1.5]"/>
    <s v="(0,10]"/>
  </r>
  <r>
    <s v="深圳市沃夫科技有限公司"/>
    <x v="1"/>
    <x v="3"/>
    <x v="4"/>
    <x v="2"/>
    <n v="4.0000000000000001E-3"/>
    <x v="2"/>
    <x v="1"/>
    <x v="2"/>
    <n v="92008.63"/>
    <n v="1.7446444373058152E-2"/>
    <n v="11697.54"/>
    <s v="(0,10]"/>
    <s v="0"/>
    <s v="(0,10]"/>
  </r>
  <r>
    <s v="深圳市振烜网络科技有限公司"/>
    <x v="1"/>
    <x v="3"/>
    <x v="3"/>
    <x v="2"/>
    <n v="3.6999999999999998E-2"/>
    <x v="2"/>
    <x v="2"/>
    <x v="2"/>
    <n v="498803.14"/>
    <n v="9.4581793415647403E-2"/>
    <n v="44398.03"/>
    <s v="(0,10]"/>
    <s v="(0,1.5]"/>
    <s v="(0,10]"/>
  </r>
  <r>
    <s v="港滙有限公司"/>
    <x v="0"/>
    <x v="3"/>
    <x v="4"/>
    <x v="2"/>
    <n v="0.01"/>
    <x v="2"/>
    <x v="2"/>
    <x v="2"/>
    <n v="54521.17"/>
    <n v="1.1463250884570437E-2"/>
    <n v="0"/>
    <s v="(0,10]"/>
    <s v="(0,1.5]"/>
    <s v="(0,10]"/>
  </r>
  <r>
    <s v="广州环羽时代科技有限公司"/>
    <x v="1"/>
    <x v="3"/>
    <x v="4"/>
    <x v="2"/>
    <n v="0.01"/>
    <x v="2"/>
    <x v="1"/>
    <x v="2"/>
    <n v="112172.33"/>
    <n v="2.1269834313817328E-2"/>
    <n v="1106.8599999999999"/>
    <s v="(0,10]"/>
    <s v="0"/>
    <s v="(0,10]"/>
  </r>
  <r>
    <s v="remai trading llc"/>
    <x v="0"/>
    <x v="3"/>
    <x v="3"/>
    <x v="2"/>
    <n v="4.8000000000000001E-2"/>
    <x v="2"/>
    <x v="0"/>
    <x v="0"/>
    <n v="86761.81"/>
    <n v="1.6451555597239525E-2"/>
    <n v="0"/>
    <s v="(0,10]"/>
    <s v="(1.5,10]"/>
    <s v="(10,20]"/>
  </r>
  <r>
    <s v="哔酷（上海）智能科技有限公司"/>
    <x v="1"/>
    <x v="1"/>
    <x v="3"/>
    <x v="2"/>
    <n v="2.8000000000000001E-2"/>
    <x v="2"/>
    <x v="2"/>
    <x v="2"/>
    <n v="2767227.53"/>
    <n v="0.51931301142809738"/>
    <n v="194754.38"/>
    <s v="(0,10]"/>
    <s v="(0,1.5]"/>
    <s v="(0,10]"/>
  </r>
  <r>
    <s v="汕尾市旺达电子商务有限公司"/>
    <x v="1"/>
    <x v="3"/>
    <x v="4"/>
    <x v="2"/>
    <n v="0.01"/>
    <x v="2"/>
    <x v="2"/>
    <x v="2"/>
    <n v="150705.54999999999"/>
    <n v="2.8576406308692282E-2"/>
    <n v="3081.2"/>
    <s v="(0,10]"/>
    <s v="(0,1.5]"/>
    <s v="(0,10]"/>
  </r>
  <r>
    <s v="ct international trade limited"/>
    <x v="0"/>
    <x v="3"/>
    <x v="3"/>
    <x v="2"/>
    <n v="0.01"/>
    <x v="2"/>
    <x v="0"/>
    <x v="2"/>
    <n v="83814.97"/>
    <n v="1.589278322842692E-2"/>
    <n v="0"/>
    <s v="(0,10]"/>
    <s v="(1.5,10]"/>
    <s v="(0,10]"/>
  </r>
  <r>
    <s v="香港鼎鋒網絡科技有限公司"/>
    <x v="0"/>
    <x v="3"/>
    <x v="3"/>
    <x v="2"/>
    <n v="0"/>
    <x v="1"/>
    <x v="2"/>
    <x v="0"/>
    <n v="75070.81"/>
    <n v="1.4234737662167317E-2"/>
    <n v="0"/>
    <s v="0"/>
    <s v="(0,1.5]"/>
    <s v="(10,20]"/>
  </r>
  <r>
    <s v="Bedshe International Co., LTD"/>
    <x v="1"/>
    <x v="3"/>
    <x v="4"/>
    <x v="2"/>
    <n v="6.4000000000000001E-2"/>
    <x v="2"/>
    <x v="2"/>
    <x v="2"/>
    <n v="183706.23"/>
    <n v="3.4833912021939972E-2"/>
    <n v="1873.16"/>
    <s v="(0,10]"/>
    <s v="(0,1.5]"/>
    <s v="(0,10]"/>
  </r>
  <r>
    <s v="鹤立（上海）电子商务有限公司"/>
    <x v="0"/>
    <x v="3"/>
    <x v="4"/>
    <x v="2"/>
    <n v="5.0999999999999997E-2"/>
    <x v="2"/>
    <x v="1"/>
    <x v="2"/>
    <n v="99287.93"/>
    <n v="1.8826726880522966E-2"/>
    <n v="0"/>
    <s v="(0,10]"/>
    <s v="0"/>
    <s v="(0,10]"/>
  </r>
  <r>
    <s v="hong kong tianman electronic commerce co., limited"/>
    <x v="0"/>
    <x v="3"/>
    <x v="4"/>
    <x v="2"/>
    <n v="2.5000000000000001E-2"/>
    <x v="2"/>
    <x v="2"/>
    <x v="2"/>
    <n v="77110.02"/>
    <n v="1.4661994765803224E-2"/>
    <n v="0"/>
    <s v="(0,10]"/>
    <s v="(0,1.5]"/>
    <s v="(0,10]"/>
  </r>
  <r>
    <s v="amicle trading ltd"/>
    <x v="0"/>
    <x v="3"/>
    <x v="3"/>
    <x v="2"/>
    <n v="1E-3"/>
    <x v="2"/>
    <x v="2"/>
    <x v="2"/>
    <n v="103048.95"/>
    <n v="1.9539882007557886E-2"/>
    <n v="0"/>
    <s v="(0,10]"/>
    <s v="(0,1.5]"/>
    <s v="(0,10]"/>
  </r>
  <r>
    <s v="UNITEMAN TECHNOLOGY (HK) LIMITED"/>
    <x v="1"/>
    <x v="3"/>
    <x v="4"/>
    <x v="2"/>
    <n v="4.2999999999999997E-2"/>
    <x v="2"/>
    <x v="2"/>
    <x v="2"/>
    <n v="112969.29"/>
    <n v="2.1600179179108753E-2"/>
    <n v="934.79650104999996"/>
    <s v="(0,10]"/>
    <s v="(0,1.5]"/>
    <s v="(0,10]"/>
  </r>
  <r>
    <s v="上海牧琛服饰有限公司"/>
    <x v="3"/>
    <x v="3"/>
    <x v="4"/>
    <x v="2"/>
    <n v="1.4E-2"/>
    <x v="2"/>
    <x v="2"/>
    <x v="2"/>
    <n v="136338.03"/>
    <n v="2.5852073401455209E-2"/>
    <n v="0"/>
    <s v="(0,10]"/>
    <s v="(0,1.5]"/>
    <s v="(0,10]"/>
  </r>
  <r>
    <s v="深圳市深枫湾科技有限公司"/>
    <x v="0"/>
    <x v="3"/>
    <x v="4"/>
    <x v="2"/>
    <n v="6.9000000000000006E-2"/>
    <x v="2"/>
    <x v="2"/>
    <x v="2"/>
    <n v="86422.32"/>
    <n v="1.6387182359639863E-2"/>
    <n v="0"/>
    <s v="(0,10]"/>
    <s v="(0,1.5]"/>
    <s v="(0,10]"/>
  </r>
  <r>
    <s v="深圳市能量无限贸易有限公司"/>
    <x v="0"/>
    <x v="3"/>
    <x v="4"/>
    <x v="2"/>
    <n v="2.1999999999999999E-2"/>
    <x v="2"/>
    <x v="2"/>
    <x v="2"/>
    <n v="73331.66"/>
    <n v="1.3904964425337207E-2"/>
    <n v="0"/>
    <s v="(0,10]"/>
    <s v="(0,1.5]"/>
    <s v="(0,10]"/>
  </r>
  <r>
    <s v="qijutechnolohy(hk)limited"/>
    <x v="2"/>
    <x v="3"/>
    <x v="3"/>
    <x v="2"/>
    <n v="0"/>
    <x v="1"/>
    <x v="2"/>
    <x v="2"/>
    <n v="87909.66"/>
    <n v="1.6669208019339656E-2"/>
    <n v="234.02"/>
    <s v="0"/>
    <s v="(0,1.5]"/>
    <s v="(0,10]"/>
  </r>
  <r>
    <s v="panasia trading group limited"/>
    <x v="1"/>
    <x v="2"/>
    <x v="3"/>
    <x v="2"/>
    <n v="3.6999999999999998E-2"/>
    <x v="2"/>
    <x v="2"/>
    <x v="2"/>
    <n v="462428.76"/>
    <n v="0.10861036373748198"/>
    <n v="137432.38487037999"/>
    <s v="(0,10]"/>
    <s v="(0,1.5]"/>
    <s v="(0,10]"/>
  </r>
  <r>
    <s v="mmosky limited"/>
    <x v="1"/>
    <x v="3"/>
    <x v="4"/>
    <x v="2"/>
    <n v="2.3E-2"/>
    <x v="2"/>
    <x v="1"/>
    <x v="2"/>
    <n v="85887.94"/>
    <n v="1.623514786054437E-2"/>
    <n v="27245.73489707"/>
    <s v="(0,10]"/>
    <s v="0"/>
    <s v="(0,10]"/>
  </r>
  <r>
    <s v="深圳市乐祥余信息科技有限公司"/>
    <x v="1"/>
    <x v="3"/>
    <x v="4"/>
    <x v="2"/>
    <n v="0"/>
    <x v="1"/>
    <x v="2"/>
    <x v="2"/>
    <n v="89323.46"/>
    <n v="1.6937289209708755E-2"/>
    <n v="2287.17"/>
    <s v="0"/>
    <s v="(0,1.5]"/>
    <s v="(0,10]"/>
  </r>
  <r>
    <s v="minas fashion ltd"/>
    <x v="2"/>
    <x v="3"/>
    <x v="3"/>
    <x v="1"/>
    <n v="0"/>
    <x v="1"/>
    <x v="1"/>
    <x v="1"/>
    <n v="9384.43"/>
    <n v="2.1720368796287709E-3"/>
    <n v="10517.501262039999"/>
    <s v="0"/>
    <s v="0"/>
    <s v="0"/>
  </r>
  <r>
    <s v="思维灵动（广州）文化传媒有限公司"/>
    <x v="0"/>
    <x v="3"/>
    <x v="4"/>
    <x v="2"/>
    <n v="0"/>
    <x v="1"/>
    <x v="2"/>
    <x v="2"/>
    <n v="43616.7"/>
    <n v="8.2704886518402184E-3"/>
    <n v="0"/>
    <s v="0"/>
    <s v="(0,1.5]"/>
    <s v="(0,10]"/>
  </r>
  <r>
    <s v="广州市番禺区大石街万利盛服饰商行"/>
    <x v="0"/>
    <x v="3"/>
    <x v="4"/>
    <x v="2"/>
    <n v="4.8000000000000001E-2"/>
    <x v="2"/>
    <x v="2"/>
    <x v="2"/>
    <n v="271813.23"/>
    <n v="5.1540539154384335E-2"/>
    <n v="0"/>
    <s v="(0,10]"/>
    <s v="(0,1.5]"/>
    <s v="(0,10]"/>
  </r>
  <r>
    <s v="河北密语科技有限公司"/>
    <x v="2"/>
    <x v="3"/>
    <x v="4"/>
    <x v="2"/>
    <n v="0"/>
    <x v="1"/>
    <x v="2"/>
    <x v="2"/>
    <n v="69265.070000000007"/>
    <n v="1.3082568949602391E-2"/>
    <n v="124.2"/>
    <s v="0"/>
    <s v="(0,1.5]"/>
    <s v="(0,10]"/>
  </r>
  <r>
    <s v="JOYLINK LIMITED"/>
    <x v="0"/>
    <x v="3"/>
    <x v="3"/>
    <x v="2"/>
    <n v="0.08"/>
    <x v="2"/>
    <x v="0"/>
    <x v="0"/>
    <n v="117396.2"/>
    <n v="2.2260399936664763E-2"/>
    <n v="0"/>
    <s v="(0,10]"/>
    <s v="(1.5,10]"/>
    <s v="(10,20]"/>
  </r>
  <r>
    <s v="成都万珂进出口贸易有限公司"/>
    <x v="0"/>
    <x v="3"/>
    <x v="3"/>
    <x v="2"/>
    <n v="0.13600000000000001"/>
    <x v="0"/>
    <x v="0"/>
    <x v="2"/>
    <n v="127050.86"/>
    <n v="2.4091063648477313E-2"/>
    <n v="0"/>
    <s v="(10,20]"/>
    <s v="(1.5,10]"/>
    <s v="(0,10]"/>
  </r>
  <r>
    <s v="warner markets limited"/>
    <x v="0"/>
    <x v="3"/>
    <x v="3"/>
    <x v="2"/>
    <n v="0.01"/>
    <x v="2"/>
    <x v="2"/>
    <x v="2"/>
    <n v="62743.09"/>
    <n v="1.2999660181965902E-2"/>
    <n v="0"/>
    <s v="(0,10]"/>
    <s v="(0,1.5]"/>
    <s v="(0,10]"/>
  </r>
  <r>
    <s v="rationaltechnologylimited"/>
    <x v="0"/>
    <x v="3"/>
    <x v="4"/>
    <x v="2"/>
    <n v="6.0000000000000001E-3"/>
    <x v="2"/>
    <x v="2"/>
    <x v="2"/>
    <n v="71437.75"/>
    <n v="1.3545845987614805E-2"/>
    <n v="0"/>
    <s v="(0,10]"/>
    <s v="(0,1.5]"/>
    <s v="(0,10]"/>
  </r>
  <r>
    <s v="wing win limited"/>
    <x v="0"/>
    <x v="3"/>
    <x v="4"/>
    <x v="2"/>
    <n v="1.4E-2"/>
    <x v="2"/>
    <x v="2"/>
    <x v="2"/>
    <n v="26217.79"/>
    <n v="4.9713512180272687E-3"/>
    <n v="0"/>
    <s v="(0,10]"/>
    <s v="(0,1.5]"/>
    <s v="(0,10]"/>
  </r>
  <r>
    <s v="广州五棵树贸易有限公司"/>
    <x v="0"/>
    <x v="3"/>
    <x v="4"/>
    <x v="2"/>
    <n v="2.1999999999999999E-2"/>
    <x v="2"/>
    <x v="2"/>
    <x v="2"/>
    <n v="112032.97"/>
    <n v="2.1243409222085938E-2"/>
    <n v="0"/>
    <s v="(0,10]"/>
    <s v="(0,1.5]"/>
    <s v="(0,10]"/>
  </r>
  <r>
    <s v="深圳市圳声电子商务有限公司"/>
    <x v="1"/>
    <x v="3"/>
    <x v="4"/>
    <x v="2"/>
    <n v="1.2E-2"/>
    <x v="2"/>
    <x v="2"/>
    <x v="2"/>
    <n v="119609.06"/>
    <n v="2.2679968300840639E-2"/>
    <n v="8089.2"/>
    <s v="(0,10]"/>
    <s v="(0,1.5]"/>
    <s v="(0,10]"/>
  </r>
  <r>
    <s v="华强聚丰网络科技（香港）有限公司"/>
    <x v="1"/>
    <x v="3"/>
    <x v="3"/>
    <x v="2"/>
    <n v="0.01"/>
    <x v="2"/>
    <x v="1"/>
    <x v="2"/>
    <n v="348892.46"/>
    <n v="6.6156108351677637E-2"/>
    <n v="37268.769999999997"/>
    <s v="(0,10]"/>
    <s v="0"/>
    <s v="(0,10]"/>
  </r>
  <r>
    <s v="机器猫科技有限公司"/>
    <x v="1"/>
    <x v="3"/>
    <x v="4"/>
    <x v="2"/>
    <n v="7.0000000000000001E-3"/>
    <x v="2"/>
    <x v="1"/>
    <x v="1"/>
    <n v="1216797.7"/>
    <n v="1.2862579968909636E-2"/>
    <n v="4505.7539032699997"/>
    <s v="(0,10]"/>
    <s v="0"/>
    <s v="0"/>
  </r>
  <r>
    <s v="匠森貿易有限公司"/>
    <x v="0"/>
    <x v="3"/>
    <x v="3"/>
    <x v="2"/>
    <n v="2.4E-2"/>
    <x v="2"/>
    <x v="2"/>
    <x v="0"/>
    <n v="66606.16"/>
    <n v="1.2629692077178097E-2"/>
    <n v="0"/>
    <s v="(0,10]"/>
    <s v="(0,1.5]"/>
    <s v="(10,20]"/>
  </r>
  <r>
    <s v="enat technology co., limited"/>
    <x v="0"/>
    <x v="3"/>
    <x v="3"/>
    <x v="0"/>
    <n v="0.22"/>
    <x v="3"/>
    <x v="0"/>
    <x v="0"/>
    <n v="91730.94"/>
    <n v="1.7393789495597695E-2"/>
    <n v="0"/>
    <s v="(20,+)"/>
    <s v="(1.5,10]"/>
    <s v="(10,20]"/>
  </r>
  <r>
    <s v="machen trading co., limited"/>
    <x v="0"/>
    <x v="3"/>
    <x v="3"/>
    <x v="4"/>
    <n v="0.40699999999999997"/>
    <x v="3"/>
    <x v="3"/>
    <x v="3"/>
    <n v="118042.55"/>
    <n v="2.23942810316415E-2"/>
    <n v="0"/>
    <s v="(20,+)"/>
    <s v="(10,+)"/>
    <s v="(20,+)"/>
  </r>
  <r>
    <s v="厦门市启中网络科技有限公司"/>
    <x v="0"/>
    <x v="3"/>
    <x v="4"/>
    <x v="2"/>
    <n v="0"/>
    <x v="1"/>
    <x v="0"/>
    <x v="2"/>
    <n v="59899.64"/>
    <n v="1.1358018668751062E-2"/>
    <n v="0"/>
    <s v="0"/>
    <s v="(1.5,10]"/>
    <s v="(0,10]"/>
  </r>
  <r>
    <s v="中湾贸易有限公司"/>
    <x v="0"/>
    <x v="3"/>
    <x v="3"/>
    <x v="2"/>
    <n v="0.14699999999999999"/>
    <x v="0"/>
    <x v="2"/>
    <x v="0"/>
    <n v="75048.509999999995"/>
    <n v="1.4233974813956541E-2"/>
    <n v="0"/>
    <s v="(10,20]"/>
    <s v="(0,1.5]"/>
    <s v="(10,20]"/>
  </r>
  <r>
    <s v="桑植未知机能服装店"/>
    <x v="1"/>
    <x v="3"/>
    <x v="4"/>
    <x v="2"/>
    <n v="3.4000000000000002E-2"/>
    <x v="2"/>
    <x v="2"/>
    <x v="2"/>
    <n v="116221.69"/>
    <n v="2.2037663744453199E-2"/>
    <n v="32256.3"/>
    <s v="(0,10]"/>
    <s v="(0,1.5]"/>
    <s v="(0,10]"/>
  </r>
  <r>
    <s v="yingtonghan technology co., ltd"/>
    <x v="0"/>
    <x v="3"/>
    <x v="3"/>
    <x v="2"/>
    <n v="3.0000000000000001E-3"/>
    <x v="2"/>
    <x v="2"/>
    <x v="2"/>
    <n v="76497.97"/>
    <n v="1.4505352142042235E-2"/>
    <n v="0"/>
    <s v="(0,10]"/>
    <s v="(0,1.5]"/>
    <s v="(0,10]"/>
  </r>
  <r>
    <s v="杭州嘉漫科技有限公司"/>
    <x v="1"/>
    <x v="3"/>
    <x v="4"/>
    <x v="2"/>
    <n v="5.2999999999999999E-2"/>
    <x v="2"/>
    <x v="1"/>
    <x v="2"/>
    <n v="120602.31"/>
    <n v="2.2868305860844956E-2"/>
    <n v="3906.22"/>
    <s v="(0,10]"/>
    <s v="0"/>
    <s v="(0,10]"/>
  </r>
  <r>
    <s v="AN XIANG GROUP LIMITED"/>
    <x v="1"/>
    <x v="3"/>
    <x v="4"/>
    <x v="2"/>
    <n v="4.1000000000000002E-2"/>
    <x v="2"/>
    <x v="2"/>
    <x v="2"/>
    <n v="55000.24"/>
    <n v="1.0429006797132484E-2"/>
    <n v="2959.25"/>
    <s v="(0,10]"/>
    <s v="(0,1.5]"/>
    <s v="(0,10]"/>
  </r>
  <r>
    <s v="flash dear international limited"/>
    <x v="0"/>
    <x v="3"/>
    <x v="3"/>
    <x v="4"/>
    <n v="5.8000000000000003E-2"/>
    <x v="2"/>
    <x v="3"/>
    <x v="3"/>
    <n v="176653.39"/>
    <n v="3.3500301362507735E-2"/>
    <n v="0"/>
    <s v="(0,10]"/>
    <s v="(10,+)"/>
    <s v="(20,+)"/>
  </r>
  <r>
    <s v="上海宇樊贸易有限公司"/>
    <x v="1"/>
    <x v="3"/>
    <x v="4"/>
    <x v="2"/>
    <n v="7.9000000000000001E-2"/>
    <x v="2"/>
    <x v="2"/>
    <x v="2"/>
    <n v="132713.79"/>
    <n v="2.5164854153058483E-2"/>
    <n v="6874.16"/>
    <s v="(0,10]"/>
    <s v="(0,1.5]"/>
    <s v="(0,10]"/>
  </r>
  <r>
    <s v="深圳艺溪网络科技有限公司"/>
    <x v="0"/>
    <x v="3"/>
    <x v="3"/>
    <x v="2"/>
    <n v="0"/>
    <x v="1"/>
    <x v="2"/>
    <x v="2"/>
    <n v="48454.9"/>
    <n v="9.1878959338063792E-3"/>
    <n v="0"/>
    <s v="0"/>
    <s v="(0,1.5]"/>
    <s v="(0,10]"/>
  </r>
  <r>
    <s v="桑椹创新科技（香港）有限公司"/>
    <x v="0"/>
    <x v="3"/>
    <x v="3"/>
    <x v="2"/>
    <n v="8.4000000000000005E-2"/>
    <x v="2"/>
    <x v="2"/>
    <x v="2"/>
    <n v="146499.14000000001"/>
    <n v="2.7778797453139544E-2"/>
    <n v="0"/>
    <s v="(0,10]"/>
    <s v="(0,1.5]"/>
    <s v="(0,10]"/>
  </r>
  <r>
    <s v="广州彦谨科技有限公司"/>
    <x v="1"/>
    <x v="3"/>
    <x v="4"/>
    <x v="2"/>
    <n v="1.2E-2"/>
    <x v="2"/>
    <x v="2"/>
    <x v="2"/>
    <n v="64033.94"/>
    <n v="1.2141954207966616E-2"/>
    <n v="3082.68"/>
    <s v="(0,10]"/>
    <s v="(0,1.5]"/>
    <s v="(0,10]"/>
  </r>
  <r>
    <s v="rsgm"/>
    <x v="1"/>
    <x v="3"/>
    <x v="4"/>
    <x v="2"/>
    <n v="1.0999999999999999E-2"/>
    <x v="2"/>
    <x v="1"/>
    <x v="1"/>
    <n v="80157.47"/>
    <n v="1.503051022048018E-2"/>
    <n v="6856.3527942700002"/>
    <s v="(0,10]"/>
    <s v="0"/>
    <s v="0"/>
  </r>
  <r>
    <s v="吉水县本楠百货店"/>
    <x v="0"/>
    <x v="3"/>
    <x v="3"/>
    <x v="2"/>
    <n v="3.5999999999999997E-2"/>
    <x v="2"/>
    <x v="2"/>
    <x v="2"/>
    <n v="53530.18"/>
    <n v="1.0150257727452197E-2"/>
    <n v="0"/>
    <s v="(0,10]"/>
    <s v="(0,1.5]"/>
    <s v="(0,10]"/>
  </r>
  <r>
    <s v="深圳市方圆天成科技有限公司"/>
    <x v="0"/>
    <x v="3"/>
    <x v="4"/>
    <x v="2"/>
    <n v="1.2999999999999999E-2"/>
    <x v="2"/>
    <x v="2"/>
    <x v="2"/>
    <n v="49683.51"/>
    <n v="9.4208618634282308E-3"/>
    <n v="0"/>
    <s v="(0,10]"/>
    <s v="(0,1.5]"/>
    <s v="(0,10]"/>
  </r>
  <r>
    <s v="chameleon network co., limited"/>
    <x v="0"/>
    <x v="3"/>
    <x v="3"/>
    <x v="2"/>
    <n v="1E-3"/>
    <x v="2"/>
    <x v="0"/>
    <x v="2"/>
    <n v="91628.35"/>
    <n v="1.7374336638531659E-2"/>
    <n v="0"/>
    <s v="(0,10]"/>
    <s v="(1.5,10]"/>
    <s v="(0,10]"/>
  </r>
  <r>
    <s v="深圳市合欣盈商贸有限公司"/>
    <x v="0"/>
    <x v="3"/>
    <x v="4"/>
    <x v="2"/>
    <n v="5.2999999999999999E-2"/>
    <x v="2"/>
    <x v="0"/>
    <x v="0"/>
    <n v="53955.519999999997"/>
    <n v="1.0230909625536503E-2"/>
    <n v="0"/>
    <s v="(0,10]"/>
    <s v="(1.5,10]"/>
    <s v="(10,20]"/>
  </r>
  <r>
    <s v="hongkong inofia technology co.,limited"/>
    <x v="1"/>
    <x v="3"/>
    <x v="3"/>
    <x v="2"/>
    <n v="0.1"/>
    <x v="0"/>
    <x v="2"/>
    <x v="2"/>
    <n v="319201.26"/>
    <n v="7.2021435993823699E-2"/>
    <n v="39536.655839159997"/>
    <s v="(10,20]"/>
    <s v="(0,1.5]"/>
    <s v="(0,10]"/>
  </r>
  <r>
    <s v="altruism information technology co., limited"/>
    <x v="1"/>
    <x v="3"/>
    <x v="3"/>
    <x v="2"/>
    <n v="1.2E-2"/>
    <x v="2"/>
    <x v="2"/>
    <x v="2"/>
    <n v="357292.58"/>
    <n v="6.8876930182759588E-2"/>
    <n v="145512.57248057501"/>
    <s v="(0,10]"/>
    <s v="(0,1.5]"/>
    <s v="(0,10]"/>
  </r>
  <r>
    <s v="arctic leopard technology co., limited"/>
    <x v="0"/>
    <x v="3"/>
    <x v="4"/>
    <x v="2"/>
    <n v="9.8000000000000004E-2"/>
    <x v="2"/>
    <x v="2"/>
    <x v="2"/>
    <n v="33380.050000000003"/>
    <n v="6.3294408958692221E-3"/>
    <n v="0"/>
    <s v="(0,10]"/>
    <s v="(0,1.5]"/>
    <s v="(0,10]"/>
  </r>
  <r>
    <s v="香港衣韵国际贸易有限公司"/>
    <x v="0"/>
    <x v="3"/>
    <x v="3"/>
    <x v="2"/>
    <n v="0"/>
    <x v="1"/>
    <x v="2"/>
    <x v="0"/>
    <n v="85832.36"/>
    <n v="1.6275315632330378E-2"/>
    <n v="0"/>
    <s v="0"/>
    <s v="(0,1.5]"/>
    <s v="(10,20]"/>
  </r>
  <r>
    <s v="武汉市洪山区兴亨宏通电子经营部"/>
    <x v="0"/>
    <x v="3"/>
    <x v="3"/>
    <x v="4"/>
    <n v="0.19900000000000001"/>
    <x v="0"/>
    <x v="3"/>
    <x v="3"/>
    <n v="132647.39000000001"/>
    <n v="2.5152263552520565E-2"/>
    <n v="0"/>
    <s v="(10,20]"/>
    <s v="(10,+)"/>
    <s v="(20,+)"/>
  </r>
  <r>
    <s v="广州智夫网络科技有限公司"/>
    <x v="1"/>
    <x v="3"/>
    <x v="4"/>
    <x v="2"/>
    <n v="3.7999999999999999E-2"/>
    <x v="2"/>
    <x v="2"/>
    <x v="2"/>
    <n v="88620.71"/>
    <n v="1.6804035527057826E-2"/>
    <n v="4827.16"/>
    <s v="(0,10]"/>
    <s v="(0,1.5]"/>
    <s v="(0,10]"/>
  </r>
  <r>
    <s v="中山市微漫文化科技有限公司"/>
    <x v="1"/>
    <x v="3"/>
    <x v="4"/>
    <x v="2"/>
    <n v="6.0000000000000001E-3"/>
    <x v="2"/>
    <x v="2"/>
    <x v="1"/>
    <n v="104750.81"/>
    <n v="1.9828508263848164E-2"/>
    <n v="21028.459202974998"/>
    <s v="(0,10]"/>
    <s v="(0,1.5]"/>
    <s v="0"/>
  </r>
  <r>
    <s v="Haike Network Technology Co., Limited"/>
    <x v="1"/>
    <x v="3"/>
    <x v="4"/>
    <x v="2"/>
    <n v="0.16500000000000001"/>
    <x v="0"/>
    <x v="2"/>
    <x v="2"/>
    <n v="16324.92"/>
    <n v="3.1080797173960563E-3"/>
    <n v="1371.233304205"/>
    <s v="(10,20]"/>
    <s v="(0,1.5]"/>
    <s v="(0,10]"/>
  </r>
  <r>
    <s v="深圳华马世实业有限公司"/>
    <x v="1"/>
    <x v="3"/>
    <x v="4"/>
    <x v="2"/>
    <n v="2E-3"/>
    <x v="2"/>
    <x v="1"/>
    <x v="1"/>
    <n v="1292611.6100000001"/>
    <n v="4.5079548077006315E-2"/>
    <n v="28439.744539489999"/>
    <s v="(0,10]"/>
    <s v="0"/>
    <s v="0"/>
  </r>
  <r>
    <s v="莆田市恒发网络科技有限公司"/>
    <x v="0"/>
    <x v="3"/>
    <x v="4"/>
    <x v="2"/>
    <n v="4.3999999999999997E-2"/>
    <x v="2"/>
    <x v="0"/>
    <x v="2"/>
    <n v="14764.34"/>
    <n v="2.7995769148493723E-3"/>
    <n v="0"/>
    <s v="(0,10]"/>
    <s v="(1.5,10]"/>
    <s v="(0,10]"/>
  </r>
  <r>
    <s v="东海县品轩珠宝有限公司"/>
    <x v="1"/>
    <x v="3"/>
    <x v="4"/>
    <x v="2"/>
    <n v="0"/>
    <x v="1"/>
    <x v="2"/>
    <x v="2"/>
    <n v="82504.960000000006"/>
    <n v="1.5644382436097441E-2"/>
    <n v="4053.05"/>
    <s v="0"/>
    <s v="(0,1.5]"/>
    <s v="(0,10]"/>
  </r>
  <r>
    <s v="shanghai yanzhou group ltd"/>
    <x v="1"/>
    <x v="3"/>
    <x v="3"/>
    <x v="2"/>
    <n v="1.2E-2"/>
    <x v="2"/>
    <x v="2"/>
    <x v="2"/>
    <n v="430553.59"/>
    <n v="8.1640485871330631E-2"/>
    <n v="84027.98"/>
    <s v="(0,10]"/>
    <s v="(0,1.5]"/>
    <s v="(0,10]"/>
  </r>
  <r>
    <s v="深圳市郎思威科技有限公司"/>
    <x v="1"/>
    <x v="3"/>
    <x v="4"/>
    <x v="2"/>
    <n v="2.9000000000000001E-2"/>
    <x v="2"/>
    <x v="2"/>
    <x v="2"/>
    <n v="98259.17"/>
    <n v="1.8631656003875553E-2"/>
    <n v="7127.52"/>
    <s v="(0,10]"/>
    <s v="(0,1.5]"/>
    <s v="(0,10]"/>
  </r>
  <r>
    <s v="厦门议心商贸有限公司"/>
    <x v="0"/>
    <x v="3"/>
    <x v="4"/>
    <x v="2"/>
    <n v="0.01"/>
    <x v="2"/>
    <x v="1"/>
    <x v="2"/>
    <n v="28786.52"/>
    <n v="5.458427322240598E-3"/>
    <n v="0"/>
    <s v="(0,10]"/>
    <s v="0"/>
    <s v="(0,10]"/>
  </r>
  <r>
    <s v="microsequence hk limited"/>
    <x v="2"/>
    <x v="3"/>
    <x v="3"/>
    <x v="2"/>
    <n v="8.0000000000000002E-3"/>
    <x v="2"/>
    <x v="2"/>
    <x v="2"/>
    <n v="78059.039999999994"/>
    <n v="1.4801358298393543E-2"/>
    <n v="29952.32"/>
    <s v="(0,10]"/>
    <s v="(0,1.5]"/>
    <s v="(0,10]"/>
  </r>
  <r>
    <s v="meshop limited"/>
    <x v="2"/>
    <x v="3"/>
    <x v="4"/>
    <x v="2"/>
    <n v="3.7999999999999999E-2"/>
    <x v="2"/>
    <x v="0"/>
    <x v="2"/>
    <n v="92866.65"/>
    <n v="1.8413340157759913E-2"/>
    <n v="1895.1512542"/>
    <s v="(0,10]"/>
    <s v="(1.5,10]"/>
    <s v="(0,10]"/>
  </r>
  <r>
    <s v="enjoy ad media limited"/>
    <x v="0"/>
    <x v="3"/>
    <x v="3"/>
    <x v="1"/>
    <n v="0"/>
    <x v="1"/>
    <x v="1"/>
    <x v="1"/>
    <n v="19216"/>
    <n v="3.643689456876876E-3"/>
    <n v="0"/>
    <s v="0"/>
    <s v="0"/>
    <s v="0"/>
  </r>
  <r>
    <s v="广州安瑞盈途会议展览有限公司"/>
    <x v="0"/>
    <x v="3"/>
    <x v="3"/>
    <x v="4"/>
    <n v="0.11600000000000001"/>
    <x v="0"/>
    <x v="3"/>
    <x v="3"/>
    <n v="108480.07"/>
    <n v="2.0569717284568356E-2"/>
    <n v="0"/>
    <s v="(10,20]"/>
    <s v="(10,+)"/>
    <s v="(20,+)"/>
  </r>
  <r>
    <s v="湛江市大班科技有限公司"/>
    <x v="1"/>
    <x v="3"/>
    <x v="4"/>
    <x v="2"/>
    <n v="1.2999999999999999E-2"/>
    <x v="2"/>
    <x v="2"/>
    <x v="2"/>
    <n v="58983.24"/>
    <n v="1.1184253211929561E-2"/>
    <n v="1166.8499999999999"/>
    <s v="(0,10]"/>
    <s v="(0,1.5]"/>
    <s v="(0,10]"/>
  </r>
  <r>
    <s v="yangming tech limited"/>
    <x v="3"/>
    <x v="3"/>
    <x v="3"/>
    <x v="3"/>
    <n v="0.39400000000000002"/>
    <x v="3"/>
    <x v="0"/>
    <x v="3"/>
    <n v="37992.06"/>
    <n v="7.2039586004909294E-3"/>
    <n v="0"/>
    <s v="(20,+)"/>
    <s v="(1.5,10]"/>
    <s v="(20,+)"/>
  </r>
  <r>
    <s v="陆丰市馨帮帮通信设备店"/>
    <x v="1"/>
    <x v="3"/>
    <x v="4"/>
    <x v="2"/>
    <n v="6.0000000000000001E-3"/>
    <x v="2"/>
    <x v="2"/>
    <x v="2"/>
    <n v="95565.93"/>
    <n v="1.8120970627478847E-2"/>
    <n v="20864.03"/>
    <s v="(0,10]"/>
    <s v="(0,1.5]"/>
    <s v="(0,10]"/>
  </r>
  <r>
    <s v="昀璟国际贸易有限公司"/>
    <x v="1"/>
    <x v="3"/>
    <x v="4"/>
    <x v="2"/>
    <n v="6.7000000000000004E-2"/>
    <x v="2"/>
    <x v="2"/>
    <x v="2"/>
    <n v="62201.58"/>
    <n v="1.1794506726013924E-2"/>
    <n v="9855.19"/>
    <s v="(0,10]"/>
    <s v="(0,1.5]"/>
    <s v="(0,10]"/>
  </r>
  <r>
    <s v="莆田市安斯泰贸易有限公司"/>
    <x v="1"/>
    <x v="3"/>
    <x v="3"/>
    <x v="2"/>
    <n v="2E-3"/>
    <x v="2"/>
    <x v="2"/>
    <x v="2"/>
    <n v="302183.7"/>
    <n v="5.7299311080872446E-2"/>
    <n v="39020"/>
    <s v="(0,10]"/>
    <s v="(0,1.5]"/>
    <s v="(0,10]"/>
  </r>
  <r>
    <s v="paiou network technology co., limited"/>
    <x v="0"/>
    <x v="3"/>
    <x v="4"/>
    <x v="2"/>
    <n v="8.0000000000000002E-3"/>
    <x v="2"/>
    <x v="2"/>
    <x v="2"/>
    <n v="58912.05"/>
    <n v="1.1170754343672117E-2"/>
    <n v="0"/>
    <s v="(0,10]"/>
    <s v="(0,1.5]"/>
    <s v="(0,10]"/>
  </r>
  <r>
    <s v="武汉蓝色边界电子商务有限公司"/>
    <x v="0"/>
    <x v="3"/>
    <x v="4"/>
    <x v="2"/>
    <n v="7.0000000000000001E-3"/>
    <x v="2"/>
    <x v="2"/>
    <x v="2"/>
    <n v="50818.16"/>
    <n v="9.6360113348190161E-3"/>
    <n v="0"/>
    <s v="(0,10]"/>
    <s v="(0,1.5]"/>
    <s v="(0,10]"/>
  </r>
  <r>
    <s v="jun tai company limited"/>
    <x v="0"/>
    <x v="3"/>
    <x v="3"/>
    <x v="1"/>
    <n v="0"/>
    <x v="1"/>
    <x v="1"/>
    <x v="1"/>
    <n v="16035.73"/>
    <n v="3.0406546801792374E-3"/>
    <n v="0"/>
    <s v="0"/>
    <s v="0"/>
    <s v="0"/>
  </r>
  <r>
    <s v="广州巨量同创网络有限公司"/>
    <x v="0"/>
    <x v="3"/>
    <x v="3"/>
    <x v="2"/>
    <n v="3.7999999999999999E-2"/>
    <x v="2"/>
    <x v="2"/>
    <x v="2"/>
    <n v="44265.54"/>
    <n v="8.3935200562532085E-3"/>
    <n v="0"/>
    <s v="(0,10]"/>
    <s v="(0,1.5]"/>
    <s v="(0,10]"/>
  </r>
  <r>
    <s v="深圳美佳豪电商服务有限公司"/>
    <x v="0"/>
    <x v="3"/>
    <x v="3"/>
    <x v="0"/>
    <n v="0.105"/>
    <x v="0"/>
    <x v="0"/>
    <x v="0"/>
    <n v="61402.53"/>
    <n v="1.1577742733568349E-2"/>
    <n v="0"/>
    <s v="(10,20]"/>
    <s v="(1.5,10]"/>
    <s v="(10,20]"/>
  </r>
  <r>
    <s v="广州市百越盛鸿国际贸易有限公司"/>
    <x v="0"/>
    <x v="3"/>
    <x v="4"/>
    <x v="2"/>
    <n v="0"/>
    <x v="1"/>
    <x v="2"/>
    <x v="2"/>
    <n v="63020.31"/>
    <n v="1.1949752243761052E-2"/>
    <n v="0"/>
    <s v="0"/>
    <s v="(0,1.5]"/>
    <s v="(0,10]"/>
  </r>
  <r>
    <s v="武汉浅蓝跳动商贸有限公司"/>
    <x v="0"/>
    <x v="3"/>
    <x v="4"/>
    <x v="2"/>
    <n v="7.0000000000000001E-3"/>
    <x v="2"/>
    <x v="2"/>
    <x v="2"/>
    <n v="47492.87"/>
    <n v="9.0054782314646191E-3"/>
    <n v="0"/>
    <s v="(0,10]"/>
    <s v="(0,1.5]"/>
    <s v="(0,10]"/>
  </r>
  <r>
    <s v="sfss technology limited"/>
    <x v="0"/>
    <x v="3"/>
    <x v="3"/>
    <x v="2"/>
    <n v="1.4E-2"/>
    <x v="2"/>
    <x v="0"/>
    <x v="2"/>
    <n v="53838.81"/>
    <n v="1.0208779369681375E-2"/>
    <n v="0"/>
    <s v="(0,10]"/>
    <s v="(1.5,10]"/>
    <s v="(0,10]"/>
  </r>
  <r>
    <s v="千隐科技有限公司"/>
    <x v="0"/>
    <x v="3"/>
    <x v="3"/>
    <x v="2"/>
    <n v="0.05"/>
    <x v="2"/>
    <x v="2"/>
    <x v="2"/>
    <n v="174235.41"/>
    <n v="3.3038079019130924E-2"/>
    <n v="0"/>
    <s v="(0,10]"/>
    <s v="(0,1.5]"/>
    <s v="(0,10]"/>
  </r>
  <r>
    <s v="阳江市阳东区环宇实业有限公司"/>
    <x v="3"/>
    <x v="3"/>
    <x v="3"/>
    <x v="2"/>
    <n v="0.05"/>
    <x v="2"/>
    <x v="0"/>
    <x v="2"/>
    <n v="35083.760000000002"/>
    <n v="6.6524940892796983E-3"/>
    <n v="0"/>
    <s v="(0,10]"/>
    <s v="(1.5,10]"/>
    <s v="(0,10]"/>
  </r>
  <r>
    <s v="thunder wing (hk) technology co., limited"/>
    <x v="3"/>
    <x v="3"/>
    <x v="3"/>
    <x v="4"/>
    <n v="0.26500000000000001"/>
    <x v="3"/>
    <x v="3"/>
    <x v="3"/>
    <n v="79183.850000000006"/>
    <n v="1.5014641933801002E-2"/>
    <n v="0"/>
    <s v="(20,+)"/>
    <s v="(10,+)"/>
    <s v="(20,+)"/>
  </r>
  <r>
    <s v="杭州单凡科技有限公司"/>
    <x v="1"/>
    <x v="3"/>
    <x v="3"/>
    <x v="2"/>
    <n v="5.0999999999999997E-2"/>
    <x v="2"/>
    <x v="2"/>
    <x v="1"/>
    <n v="468277.57"/>
    <n v="8.8300558469945709E-2"/>
    <n v="40794.016689930002"/>
    <s v="(0,10]"/>
    <s v="(0,1.5]"/>
    <s v="0"/>
  </r>
  <r>
    <s v="hong kong huang xian hua international limited"/>
    <x v="0"/>
    <x v="3"/>
    <x v="4"/>
    <x v="2"/>
    <n v="6.9000000000000006E-2"/>
    <x v="2"/>
    <x v="2"/>
    <x v="2"/>
    <n v="49155.86"/>
    <n v="9.3208102011717187E-3"/>
    <n v="0"/>
    <s v="(0,10]"/>
    <s v="(0,1.5]"/>
    <s v="(0,10]"/>
  </r>
  <r>
    <s v="东海县舵手水晶制品有限公司"/>
    <x v="1"/>
    <x v="3"/>
    <x v="4"/>
    <x v="2"/>
    <n v="4.0000000000000001E-3"/>
    <x v="2"/>
    <x v="2"/>
    <x v="2"/>
    <n v="129496.32000000001"/>
    <n v="2.4554765606179967E-2"/>
    <n v="12623.5"/>
    <s v="(0,10]"/>
    <s v="(0,1.5]"/>
    <s v="(0,10]"/>
  </r>
  <r>
    <s v="bodoni company limited"/>
    <x v="1"/>
    <x v="3"/>
    <x v="4"/>
    <x v="2"/>
    <n v="0.03"/>
    <x v="2"/>
    <x v="2"/>
    <x v="2"/>
    <n v="56405.95"/>
    <n v="1.0695553982104717E-2"/>
    <n v="5920.76"/>
    <s v="(0,10]"/>
    <s v="(0,1.5]"/>
    <s v="(0,10]"/>
  </r>
  <r>
    <s v="sawld trade limited"/>
    <x v="0"/>
    <x v="3"/>
    <x v="4"/>
    <x v="2"/>
    <n v="1.2E-2"/>
    <x v="2"/>
    <x v="2"/>
    <x v="0"/>
    <n v="73469.919999999998"/>
    <n v="1.3931180937842817E-2"/>
    <n v="0"/>
    <s v="(0,10]"/>
    <s v="(0,1.5]"/>
    <s v="(10,20]"/>
  </r>
  <r>
    <s v="华人游戏"/>
    <x v="1"/>
    <x v="3"/>
    <x v="4"/>
    <x v="2"/>
    <n v="1E-3"/>
    <x v="2"/>
    <x v="2"/>
    <x v="2"/>
    <n v="38145.449999999997"/>
    <n v="5.8945014038722871E-3"/>
    <n v="663.05623773000002"/>
    <s v="(0,10]"/>
    <s v="(0,1.5]"/>
    <s v="(0,10]"/>
  </r>
  <r>
    <s v="成都成拓进出口贸易有限公司"/>
    <x v="0"/>
    <x v="3"/>
    <x v="4"/>
    <x v="2"/>
    <n v="0.23100000000000001"/>
    <x v="3"/>
    <x v="0"/>
    <x v="2"/>
    <n v="92196.92"/>
    <n v="1.7482147447987137E-2"/>
    <n v="0"/>
    <s v="(20,+)"/>
    <s v="(1.5,10]"/>
    <s v="(0,10]"/>
  </r>
  <r>
    <s v="泉州市京涛时代电子商务有限公司"/>
    <x v="0"/>
    <x v="3"/>
    <x v="4"/>
    <x v="2"/>
    <n v="1.7000000000000001E-2"/>
    <x v="2"/>
    <x v="2"/>
    <x v="2"/>
    <n v="35828.300000000003"/>
    <n v="6.7936718863354393E-3"/>
    <n v="0"/>
    <s v="(0,10]"/>
    <s v="(0,1.5]"/>
    <s v="(0,10]"/>
  </r>
  <r>
    <s v="葵中科技有限公司"/>
    <x v="3"/>
    <x v="3"/>
    <x v="4"/>
    <x v="2"/>
    <n v="0"/>
    <x v="1"/>
    <x v="2"/>
    <x v="0"/>
    <n v="36498.1"/>
    <n v="6.9206776730869023E-3"/>
    <n v="0"/>
    <s v="0"/>
    <s v="(0,1.5]"/>
    <s v="(10,20]"/>
  </r>
  <r>
    <s v="源氏木语有限公司"/>
    <x v="1"/>
    <x v="3"/>
    <x v="3"/>
    <x v="2"/>
    <n v="0.15"/>
    <x v="0"/>
    <x v="2"/>
    <x v="2"/>
    <n v="340041.26"/>
    <n v="6.4477766130574973E-2"/>
    <n v="35126.53"/>
    <s v="(10,20]"/>
    <s v="(0,1.5]"/>
    <s v="(0,10]"/>
  </r>
  <r>
    <s v="广州本珞电子商务有限公司"/>
    <x v="0"/>
    <x v="3"/>
    <x v="3"/>
    <x v="2"/>
    <n v="3.2000000000000001E-2"/>
    <x v="2"/>
    <x v="2"/>
    <x v="2"/>
    <n v="231964.72"/>
    <n v="4.6963118976607654E-2"/>
    <n v="0"/>
    <s v="(0,10]"/>
    <s v="(0,1.5]"/>
    <s v="(0,10]"/>
  </r>
  <r>
    <s v="hangzhoukexinmediacultureco.,ltd"/>
    <x v="2"/>
    <x v="3"/>
    <x v="4"/>
    <x v="2"/>
    <n v="0.01"/>
    <x v="2"/>
    <x v="2"/>
    <x v="2"/>
    <n v="49832.75"/>
    <n v="8.1991132906253372E-3"/>
    <n v="190.71"/>
    <s v="(0,10]"/>
    <s v="(0,1.5]"/>
    <s v="(0,10]"/>
  </r>
  <r>
    <s v="mentin network ltd"/>
    <x v="0"/>
    <x v="3"/>
    <x v="3"/>
    <x v="2"/>
    <n v="0.20799999999999999"/>
    <x v="3"/>
    <x v="1"/>
    <x v="1"/>
    <n v="42696.44"/>
    <n v="8.0959912715537121E-3"/>
    <n v="0"/>
    <s v="(20,+)"/>
    <s v="0"/>
    <s v="0"/>
  </r>
  <r>
    <s v="深圳市思安电子商务有限公司"/>
    <x v="1"/>
    <x v="3"/>
    <x v="4"/>
    <x v="2"/>
    <n v="4.0000000000000001E-3"/>
    <x v="2"/>
    <x v="1"/>
    <x v="2"/>
    <n v="69424.37"/>
    <n v="1.3164073949798049E-2"/>
    <n v="15162.28"/>
    <s v="(0,10]"/>
    <s v="0"/>
    <s v="(0,10]"/>
  </r>
  <r>
    <s v="义乌市谢里登贸易商行"/>
    <x v="0"/>
    <x v="3"/>
    <x v="4"/>
    <x v="2"/>
    <n v="0.02"/>
    <x v="2"/>
    <x v="2"/>
    <x v="2"/>
    <n v="32259.599999999999"/>
    <n v="4.7323450707026597E-3"/>
    <n v="0"/>
    <s v="(0,10]"/>
    <s v="(0,1.5]"/>
    <s v="(0,10]"/>
  </r>
  <r>
    <s v="东海县莹来珠宝有限公司"/>
    <x v="1"/>
    <x v="3"/>
    <x v="4"/>
    <x v="2"/>
    <n v="1.7999999999999999E-2"/>
    <x v="2"/>
    <x v="2"/>
    <x v="1"/>
    <n v="69574.77"/>
    <n v="1.3192592418486346E-2"/>
    <n v="444.42"/>
    <s v="(0,10]"/>
    <s v="(0,1.5]"/>
    <s v="0"/>
  </r>
  <r>
    <s v="詹姆斯电子(深圳)有限公司"/>
    <x v="0"/>
    <x v="3"/>
    <x v="4"/>
    <x v="0"/>
    <n v="0"/>
    <x v="1"/>
    <x v="0"/>
    <x v="3"/>
    <n v="46649.54"/>
    <n v="8.8455681237591659E-3"/>
    <n v="0"/>
    <s v="0"/>
    <s v="(1.5,10]"/>
    <s v="(20,+)"/>
  </r>
  <r>
    <s v="TAOTUO TECHNOLOGY CO.，LIMITED"/>
    <x v="1"/>
    <x v="2"/>
    <x v="3"/>
    <x v="2"/>
    <n v="5.8999999999999997E-2"/>
    <x v="2"/>
    <x v="0"/>
    <x v="2"/>
    <n v="524509.38"/>
    <n v="0.10520998212907363"/>
    <n v="15731.340578875001"/>
    <s v="(0,10]"/>
    <s v="(1.5,10]"/>
    <s v="(0,10]"/>
  </r>
  <r>
    <s v="广州佐创科技有限公司"/>
    <x v="1"/>
    <x v="3"/>
    <x v="4"/>
    <x v="2"/>
    <n v="0.01"/>
    <x v="2"/>
    <x v="1"/>
    <x v="2"/>
    <n v="40820.199999999997"/>
    <n v="7.7402233746672279E-3"/>
    <n v="721.46"/>
    <s v="(0,10]"/>
    <s v="0"/>
    <s v="(0,10]"/>
  </r>
  <r>
    <s v="深圳市晰途传媒科技有限公司"/>
    <x v="0"/>
    <x v="3"/>
    <x v="4"/>
    <x v="2"/>
    <n v="0"/>
    <x v="1"/>
    <x v="2"/>
    <x v="0"/>
    <n v="24792.03"/>
    <n v="4.7010022026215247E-3"/>
    <n v="0"/>
    <s v="0"/>
    <s v="(0,1.5]"/>
    <s v="(10,20]"/>
  </r>
  <r>
    <s v="张家港保税区创启贸易有限公司"/>
    <x v="2"/>
    <x v="3"/>
    <x v="4"/>
    <x v="2"/>
    <n v="0"/>
    <x v="1"/>
    <x v="1"/>
    <x v="2"/>
    <n v="16287.21"/>
    <n v="3.8802519303039892E-3"/>
    <n v="1228.1604511349999"/>
    <s v="0"/>
    <s v="0"/>
    <s v="(0,10]"/>
  </r>
  <r>
    <s v="广州亚迪纳贸易有限公司"/>
    <x v="1"/>
    <x v="3"/>
    <x v="4"/>
    <x v="2"/>
    <n v="9.0999999999999998E-2"/>
    <x v="2"/>
    <x v="2"/>
    <x v="2"/>
    <n v="81373.649999999994"/>
    <n v="1.5429866287083109E-2"/>
    <n v="12881.32"/>
    <s v="(0,10]"/>
    <s v="(0,1.5]"/>
    <s v="(0,10]"/>
  </r>
  <r>
    <s v="广州佐德电子商务有限公司"/>
    <x v="3"/>
    <x v="3"/>
    <x v="1"/>
    <x v="0"/>
    <n v="0"/>
    <x v="1"/>
    <x v="2"/>
    <x v="3"/>
    <n v="78401.990000000005"/>
    <n v="1.4866387612467023E-2"/>
    <n v="0"/>
    <s v="0"/>
    <s v="(0,1.5]"/>
    <s v="(20,+)"/>
  </r>
  <r>
    <s v="香港捷泰科技有限公司"/>
    <x v="0"/>
    <x v="3"/>
    <x v="4"/>
    <x v="2"/>
    <n v="4.8000000000000001E-2"/>
    <x v="2"/>
    <x v="2"/>
    <x v="2"/>
    <n v="89887.74"/>
    <n v="1.7578136064493245E-2"/>
    <n v="0"/>
    <s v="(0,10]"/>
    <s v="(0,1.5]"/>
    <s v="(0,10]"/>
  </r>
  <r>
    <s v="广州凯利服装科技有限公司"/>
    <x v="0"/>
    <x v="3"/>
    <x v="3"/>
    <x v="2"/>
    <n v="8.8999999999999996E-2"/>
    <x v="2"/>
    <x v="0"/>
    <x v="2"/>
    <n v="140838.59"/>
    <n v="2.6705458238155965E-2"/>
    <n v="0"/>
    <s v="(0,10]"/>
    <s v="(1.5,10]"/>
    <s v="(0,10]"/>
  </r>
  <r>
    <s v="丹东信友网络科技有限公司"/>
    <x v="0"/>
    <x v="3"/>
    <x v="3"/>
    <x v="2"/>
    <n v="0"/>
    <x v="1"/>
    <x v="0"/>
    <x v="0"/>
    <n v="475363"/>
    <n v="9.0137133185333188E-2"/>
    <n v="0"/>
    <s v="0"/>
    <s v="(1.5,10]"/>
    <s v="(10,20]"/>
  </r>
  <r>
    <s v="mylongingcharm accessories co., limited"/>
    <x v="1"/>
    <x v="3"/>
    <x v="4"/>
    <x v="2"/>
    <n v="3.0000000000000001E-3"/>
    <x v="2"/>
    <x v="1"/>
    <x v="2"/>
    <n v="47472.28"/>
    <n v="9.0015740075929957E-3"/>
    <n v="7214.57"/>
    <s v="(0,10]"/>
    <s v="0"/>
    <s v="(0,10]"/>
  </r>
  <r>
    <s v="深圳市时时购网络科技有限公司"/>
    <x v="1"/>
    <x v="3"/>
    <x v="4"/>
    <x v="2"/>
    <n v="3.5000000000000003E-2"/>
    <x v="2"/>
    <x v="2"/>
    <x v="2"/>
    <n v="38121.01"/>
    <n v="7.2284097742765395E-3"/>
    <n v="5599.91"/>
    <s v="(0,10]"/>
    <s v="(0,1.5]"/>
    <s v="(0,10]"/>
  </r>
  <r>
    <s v="north america pacfic trading co., limited"/>
    <x v="0"/>
    <x v="3"/>
    <x v="4"/>
    <x v="2"/>
    <n v="2.4E-2"/>
    <x v="2"/>
    <x v="0"/>
    <x v="0"/>
    <n v="27874.799999999999"/>
    <n v="5.2855492752160466E-3"/>
    <n v="0"/>
    <s v="(0,10]"/>
    <s v="(1.5,10]"/>
    <s v="(10,20]"/>
  </r>
  <r>
    <s v="成都洛德岛科技有限公司"/>
    <x v="1"/>
    <x v="3"/>
    <x v="4"/>
    <x v="1"/>
    <n v="0"/>
    <x v="1"/>
    <x v="1"/>
    <x v="1"/>
    <n v="7118525"/>
    <n v="9.3981692970369606E-3"/>
    <n v="4873.7639835"/>
    <s v="0"/>
    <s v="0"/>
    <s v="0"/>
  </r>
  <r>
    <s v="lemonwin technologies(hk)co.,limited"/>
    <x v="0"/>
    <x v="3"/>
    <x v="3"/>
    <x v="2"/>
    <n v="0"/>
    <x v="1"/>
    <x v="2"/>
    <x v="2"/>
    <n v="32422.62"/>
    <n v="6.1478954339261732E-3"/>
    <n v="0"/>
    <s v="0"/>
    <s v="(0,1.5]"/>
    <s v="(0,10]"/>
  </r>
  <r>
    <s v="shangtuo technology limited"/>
    <x v="0"/>
    <x v="3"/>
    <x v="3"/>
    <x v="2"/>
    <n v="0"/>
    <x v="1"/>
    <x v="2"/>
    <x v="2"/>
    <n v="33557.03"/>
    <n v="6.3629993971222442E-3"/>
    <n v="0"/>
    <s v="0"/>
    <s v="(0,1.5]"/>
    <s v="(0,10]"/>
  </r>
  <r>
    <s v="四川多尔豪思网络科技有限公司"/>
    <x v="1"/>
    <x v="3"/>
    <x v="4"/>
    <x v="2"/>
    <n v="1.7999999999999999E-2"/>
    <x v="2"/>
    <x v="2"/>
    <x v="1"/>
    <n v="24317.05"/>
    <n v="4.6109376929302582E-3"/>
    <n v="3435.8"/>
    <s v="(0,10]"/>
    <s v="(0,1.5]"/>
    <s v="0"/>
  </r>
  <r>
    <s v="香港星辰創想科技有限公司"/>
    <x v="1"/>
    <x v="3"/>
    <x v="4"/>
    <x v="2"/>
    <n v="5.6000000000000001E-2"/>
    <x v="2"/>
    <x v="1"/>
    <x v="2"/>
    <n v="40919.24"/>
    <n v="7.6974283525934476E-3"/>
    <n v="28929.880361970001"/>
    <s v="(0,10]"/>
    <s v="0"/>
    <s v="(0,10]"/>
  </r>
  <r>
    <s v="深圳市泽信世拓贸易有限公司"/>
    <x v="0"/>
    <x v="3"/>
    <x v="4"/>
    <x v="2"/>
    <n v="0"/>
    <x v="1"/>
    <x v="1"/>
    <x v="2"/>
    <n v="31273.08"/>
    <n v="6.4566127789502589E-3"/>
    <n v="0"/>
    <s v="0"/>
    <s v="0"/>
    <s v="(0,10]"/>
  </r>
  <r>
    <s v="苏州航渡电子商务有限公司"/>
    <x v="1"/>
    <x v="3"/>
    <x v="4"/>
    <x v="2"/>
    <n v="0.1"/>
    <x v="0"/>
    <x v="2"/>
    <x v="2"/>
    <n v="139282.54"/>
    <n v="2.6410403961544121E-2"/>
    <n v="2785.07"/>
    <s v="(10,20]"/>
    <s v="(0,1.5]"/>
    <s v="(0,10]"/>
  </r>
  <r>
    <s v="ok knives outdoor limited"/>
    <x v="1"/>
    <x v="3"/>
    <x v="4"/>
    <x v="2"/>
    <n v="7.0000000000000001E-3"/>
    <x v="2"/>
    <x v="1"/>
    <x v="2"/>
    <n v="45834.74"/>
    <n v="8.6910678027005018E-3"/>
    <n v="23494.03"/>
    <s v="(0,10]"/>
    <s v="0"/>
    <s v="(0,10]"/>
  </r>
  <r>
    <s v="广州美甚佳贸易有限公司"/>
    <x v="1"/>
    <x v="3"/>
    <x v="4"/>
    <x v="2"/>
    <n v="0.16500000000000001"/>
    <x v="0"/>
    <x v="2"/>
    <x v="2"/>
    <n v="62654.75"/>
    <n v="1.1880435678510432E-2"/>
    <n v="5688.41"/>
    <s v="(10,20]"/>
    <s v="(0,1.5]"/>
    <s v="(0,10]"/>
  </r>
  <r>
    <s v="yige international trading limited"/>
    <x v="1"/>
    <x v="3"/>
    <x v="4"/>
    <x v="2"/>
    <n v="1.7999999999999999E-2"/>
    <x v="2"/>
    <x v="2"/>
    <x v="2"/>
    <n v="52001.67"/>
    <n v="9.8604255161839384E-3"/>
    <n v="3837.21"/>
    <s v="(0,10]"/>
    <s v="(0,1.5]"/>
    <s v="(0,10]"/>
  </r>
  <r>
    <s v="深圳市法裔索菲贸易有限公司"/>
    <x v="1"/>
    <x v="3"/>
    <x v="4"/>
    <x v="2"/>
    <n v="0.14399999999999999"/>
    <x v="0"/>
    <x v="1"/>
    <x v="1"/>
    <n v="36080.92"/>
    <n v="7.3570495030452505E-3"/>
    <n v="5533.2174924849996"/>
    <s v="(10,20]"/>
    <s v="0"/>
    <s v="0"/>
  </r>
  <r>
    <s v="ontoo technology limited"/>
    <x v="0"/>
    <x v="3"/>
    <x v="3"/>
    <x v="0"/>
    <n v="1.6E-2"/>
    <x v="2"/>
    <x v="0"/>
    <x v="3"/>
    <n v="59497.65"/>
    <n v="1.1281794338777606E-2"/>
    <n v="0"/>
    <s v="(0,10]"/>
    <s v="(1.5,10]"/>
    <s v="(20,+)"/>
  </r>
  <r>
    <s v="uhouzz london limlted"/>
    <x v="1"/>
    <x v="3"/>
    <x v="4"/>
    <x v="2"/>
    <n v="9.9000000000000005E-2"/>
    <x v="2"/>
    <x v="1"/>
    <x v="2"/>
    <n v="40904.639999999999"/>
    <n v="8.0416048141124605E-3"/>
    <n v="118.569692645"/>
    <s v="(0,10]"/>
    <s v="0"/>
    <s v="(0,10]"/>
  </r>
  <r>
    <s v="三明市瑞禾贸易有限公司"/>
    <x v="3"/>
    <x v="3"/>
    <x v="3"/>
    <x v="0"/>
    <n v="0"/>
    <x v="1"/>
    <x v="0"/>
    <x v="3"/>
    <n v="67412.62"/>
    <n v="1.2782610988470401E-2"/>
    <n v="0"/>
    <s v="0"/>
    <s v="(1.5,10]"/>
    <s v="(20,+)"/>
  </r>
  <r>
    <s v="hongkong bailun technology limited"/>
    <x v="0"/>
    <x v="3"/>
    <x v="4"/>
    <x v="2"/>
    <n v="3.0000000000000001E-3"/>
    <x v="2"/>
    <x v="2"/>
    <x v="2"/>
    <n v="43043.03"/>
    <n v="7.1975058015840221E-3"/>
    <n v="0"/>
    <s v="(0,10]"/>
    <s v="(0,1.5]"/>
    <s v="(0,10]"/>
  </r>
  <r>
    <s v="VIKING STUDIO LIMITED"/>
    <x v="1"/>
    <x v="3"/>
    <x v="4"/>
    <x v="2"/>
    <n v="3.0000000000000001E-3"/>
    <x v="2"/>
    <x v="1"/>
    <x v="1"/>
    <n v="38597.870000000003"/>
    <n v="7.6107138104343957E-3"/>
    <n v="16154.538758835"/>
    <s v="(0,10]"/>
    <s v="0"/>
    <s v="0"/>
  </r>
  <r>
    <s v="深圳火宇科技有限公司"/>
    <x v="0"/>
    <x v="3"/>
    <x v="3"/>
    <x v="2"/>
    <n v="8.0000000000000002E-3"/>
    <x v="2"/>
    <x v="0"/>
    <x v="0"/>
    <n v="59664.63"/>
    <n v="1.1313456665250821E-2"/>
    <n v="0"/>
    <s v="(0,10]"/>
    <s v="(1.5,10]"/>
    <s v="(10,20]"/>
  </r>
  <r>
    <s v="all4home inc."/>
    <x v="1"/>
    <x v="3"/>
    <x v="3"/>
    <x v="2"/>
    <n v="3.4000000000000002E-2"/>
    <x v="2"/>
    <x v="2"/>
    <x v="2"/>
    <n v="434794.02"/>
    <n v="8.2444545513484277E-2"/>
    <n v="80155.679999999993"/>
    <s v="(0,10]"/>
    <s v="(0,1.5]"/>
    <s v="(0,10]"/>
  </r>
  <r>
    <s v="深圳市卓美瑞电子商务有限公司"/>
    <x v="1"/>
    <x v="3"/>
    <x v="4"/>
    <x v="2"/>
    <n v="0"/>
    <x v="1"/>
    <x v="2"/>
    <x v="2"/>
    <n v="37333.96"/>
    <n v="7.0901967176752196E-3"/>
    <n v="1853.79"/>
    <s v="0"/>
    <s v="(0,1.5]"/>
    <s v="(0,10]"/>
  </r>
  <r>
    <s v="honglu international trade co., limited"/>
    <x v="0"/>
    <x v="3"/>
    <x v="4"/>
    <x v="2"/>
    <n v="4.8000000000000001E-2"/>
    <x v="2"/>
    <x v="2"/>
    <x v="2"/>
    <n v="33691.83"/>
    <n v="6.3885598331540417E-3"/>
    <n v="0"/>
    <s v="(0,10]"/>
    <s v="(0,1.5]"/>
    <s v="(0,10]"/>
  </r>
  <r>
    <s v="深圳沃行科技有限公司"/>
    <x v="0"/>
    <x v="3"/>
    <x v="4"/>
    <x v="2"/>
    <n v="0.06"/>
    <x v="2"/>
    <x v="2"/>
    <x v="2"/>
    <n v="215835.15"/>
    <n v="4.0926116802583221E-2"/>
    <n v="0"/>
    <s v="(0,10]"/>
    <s v="(0,1.5]"/>
    <s v="(0,10]"/>
  </r>
  <r>
    <s v="天津奇酷科技有限公司"/>
    <x v="1"/>
    <x v="3"/>
    <x v="4"/>
    <x v="2"/>
    <n v="5.7000000000000002E-2"/>
    <x v="2"/>
    <x v="2"/>
    <x v="2"/>
    <n v="75448.34"/>
    <n v="1.4306323948629367E-2"/>
    <n v="1692.87"/>
    <s v="(0,10]"/>
    <s v="(0,1.5]"/>
    <s v="(0,10]"/>
  </r>
  <r>
    <s v="maxsafes llc"/>
    <x v="1"/>
    <x v="3"/>
    <x v="4"/>
    <x v="2"/>
    <n v="3.7999999999999999E-2"/>
    <x v="2"/>
    <x v="2"/>
    <x v="2"/>
    <n v="115257.89"/>
    <n v="2.1854910419175415E-2"/>
    <n v="1741.42"/>
    <s v="(0,10]"/>
    <s v="(0,1.5]"/>
    <s v="(0,10]"/>
  </r>
  <r>
    <s v="深圳市伟创华宝贸易有限公司"/>
    <x v="0"/>
    <x v="3"/>
    <x v="4"/>
    <x v="2"/>
    <n v="1.6E-2"/>
    <x v="2"/>
    <x v="0"/>
    <x v="2"/>
    <n v="31677.03"/>
    <n v="6.0065185385185533E-3"/>
    <n v="0"/>
    <s v="(0,10]"/>
    <s v="(1.5,10]"/>
    <s v="(0,10]"/>
  </r>
  <r>
    <s v="广州市木东科技信息有限公司"/>
    <x v="1"/>
    <x v="3"/>
    <x v="4"/>
    <x v="2"/>
    <n v="0"/>
    <x v="1"/>
    <x v="1"/>
    <x v="2"/>
    <n v="43522.12"/>
    <n v="8.252554630772806E-3"/>
    <n v="1866.3"/>
    <s v="0"/>
    <s v="0"/>
    <s v="(0,10]"/>
  </r>
  <r>
    <s v="香港鑫垚贸易有限公司"/>
    <x v="0"/>
    <x v="3"/>
    <x v="4"/>
    <x v="2"/>
    <n v="0"/>
    <x v="1"/>
    <x v="2"/>
    <x v="2"/>
    <n v="20080.62"/>
    <n v="3.8076365206885375E-3"/>
    <n v="0"/>
    <s v="0"/>
    <s v="(0,1.5]"/>
    <s v="(0,10]"/>
  </r>
  <r>
    <s v="haohanxingcheninternationaltradelimited"/>
    <x v="0"/>
    <x v="3"/>
    <x v="3"/>
    <x v="0"/>
    <n v="1.4999999999999999E-2"/>
    <x v="2"/>
    <x v="0"/>
    <x v="3"/>
    <n v="25199.22"/>
    <n v="4.7782125434804815E-3"/>
    <n v="0"/>
    <s v="(0,10]"/>
    <s v="(1.5,10]"/>
    <s v="(20,+)"/>
  </r>
  <r>
    <s v="bootao international limited"/>
    <x v="1"/>
    <x v="3"/>
    <x v="4"/>
    <x v="2"/>
    <n v="1.2999999999999999E-2"/>
    <x v="2"/>
    <x v="2"/>
    <x v="2"/>
    <n v="67844.12"/>
    <n v="1.2864430930219068E-2"/>
    <n v="27363.72"/>
    <s v="(0,10]"/>
    <s v="(0,1.5]"/>
    <s v="(0,10]"/>
  </r>
  <r>
    <s v="东方星泽（深圳）科技有限公司"/>
    <x v="0"/>
    <x v="3"/>
    <x v="4"/>
    <x v="2"/>
    <n v="2.9000000000000001E-2"/>
    <x v="2"/>
    <x v="0"/>
    <x v="2"/>
    <n v="153564.94"/>
    <n v="2.919812811526833E-2"/>
    <n v="0"/>
    <s v="(0,10]"/>
    <s v="(1.5,10]"/>
    <s v="(0,10]"/>
  </r>
  <r>
    <s v="kaleidoscope technology limited"/>
    <x v="1"/>
    <x v="3"/>
    <x v="4"/>
    <x v="2"/>
    <n v="0.03"/>
    <x v="2"/>
    <x v="1"/>
    <x v="2"/>
    <n v="34170.589999999997"/>
    <n v="6.4793410969120743E-3"/>
    <n v="7943.56"/>
    <s v="(0,10]"/>
    <s v="0"/>
    <s v="(0,10]"/>
  </r>
  <r>
    <s v="桑田科技（深圳）有限公司"/>
    <x v="0"/>
    <x v="3"/>
    <x v="4"/>
    <x v="2"/>
    <n v="3.0000000000000001E-3"/>
    <x v="2"/>
    <x v="2"/>
    <x v="2"/>
    <n v="44356.23"/>
    <n v="8.4107164653312774E-3"/>
    <n v="0"/>
    <s v="(0,10]"/>
    <s v="(0,1.5]"/>
    <s v="(0,10]"/>
  </r>
  <r>
    <s v="杭立詢有限公司"/>
    <x v="0"/>
    <x v="3"/>
    <x v="4"/>
    <x v="2"/>
    <n v="0.11600000000000001"/>
    <x v="0"/>
    <x v="2"/>
    <x v="2"/>
    <n v="26188.48"/>
    <n v="5.0004455632037832E-3"/>
    <n v="0"/>
    <s v="(10,20]"/>
    <s v="(0,1.5]"/>
    <s v="(0,10]"/>
  </r>
  <r>
    <s v="chiyu technology co., limited"/>
    <x v="0"/>
    <x v="3"/>
    <x v="4"/>
    <x v="2"/>
    <n v="8.9999999999999993E-3"/>
    <x v="2"/>
    <x v="2"/>
    <x v="2"/>
    <n v="18709.36"/>
    <n v="3.5476216578327413E-3"/>
    <n v="0"/>
    <s v="(0,10]"/>
    <s v="(0,1.5]"/>
    <s v="(0,10]"/>
  </r>
  <r>
    <s v="深圳市乐骑智能科技有限公司"/>
    <x v="1"/>
    <x v="3"/>
    <x v="4"/>
    <x v="2"/>
    <n v="4.7E-2"/>
    <x v="2"/>
    <x v="2"/>
    <x v="2"/>
    <n v="84975.92"/>
    <n v="1.6112919639488597E-2"/>
    <n v="11829.3"/>
    <s v="(0,10]"/>
    <s v="(0,1.5]"/>
    <s v="(0,10]"/>
  </r>
  <r>
    <s v="haiaoelectroniccommercecompanylimited"/>
    <x v="1"/>
    <x v="3"/>
    <x v="4"/>
    <x v="2"/>
    <n v="6.0000000000000001E-3"/>
    <x v="2"/>
    <x v="2"/>
    <x v="2"/>
    <n v="13163.63"/>
    <n v="2.4717707573936308E-3"/>
    <n v="4846.991225705"/>
    <s v="(0,10]"/>
    <s v="(0,1.5]"/>
    <s v="(0,10]"/>
  </r>
  <r>
    <s v="thg_ingenuity"/>
    <x v="1"/>
    <x v="3"/>
    <x v="4"/>
    <x v="2"/>
    <n v="0.05"/>
    <x v="2"/>
    <x v="1"/>
    <x v="1"/>
    <n v="428578.21"/>
    <n v="1.1064865943842116E-2"/>
    <n v="10059.38418623"/>
    <s v="(0,10]"/>
    <s v="0"/>
    <s v="0"/>
  </r>
  <r>
    <s v="品汇科技（深圳）有限公司"/>
    <x v="3"/>
    <x v="3"/>
    <x v="3"/>
    <x v="4"/>
    <n v="0"/>
    <x v="1"/>
    <x v="3"/>
    <x v="3"/>
    <n v="44037.97"/>
    <n v="8.3503688067891428E-3"/>
    <n v="0"/>
    <s v="0"/>
    <s v="(10,+)"/>
    <s v="(20,+)"/>
  </r>
  <r>
    <s v="深圳市森凯沃网络科技有限公司"/>
    <x v="1"/>
    <x v="3"/>
    <x v="4"/>
    <x v="2"/>
    <n v="1.2E-2"/>
    <x v="2"/>
    <x v="2"/>
    <x v="2"/>
    <n v="33165.300000000003"/>
    <n v="6.2929877353443391E-3"/>
    <n v="17848.314216999999"/>
    <s v="(0,10]"/>
    <s v="(0,1.5]"/>
    <s v="(0,10]"/>
  </r>
  <r>
    <s v="lifekens international group limited"/>
    <x v="0"/>
    <x v="3"/>
    <x v="3"/>
    <x v="3"/>
    <n v="1.2E-2"/>
    <x v="2"/>
    <x v="3"/>
    <x v="0"/>
    <n v="399526.66"/>
    <n v="7.5757237655247306E-2"/>
    <n v="0"/>
    <s v="(0,10]"/>
    <s v="(10,+)"/>
    <s v="(10,20]"/>
  </r>
  <r>
    <s v="广东敏婕服装有限公司"/>
    <x v="3"/>
    <x v="3"/>
    <x v="3"/>
    <x v="2"/>
    <n v="1.0999999999999999E-2"/>
    <x v="2"/>
    <x v="0"/>
    <x v="0"/>
    <n v="43176.5"/>
    <n v="8.1870190380331203E-3"/>
    <n v="0"/>
    <s v="(0,10]"/>
    <s v="(1.5,10]"/>
    <s v="(10,20]"/>
  </r>
  <r>
    <s v="香港陽光鳳澤電子商務有限公司"/>
    <x v="2"/>
    <x v="3"/>
    <x v="3"/>
    <x v="2"/>
    <n v="0.109"/>
    <x v="0"/>
    <x v="1"/>
    <x v="1"/>
    <n v="187792.07"/>
    <n v="3.8701625408405785E-2"/>
    <n v="1412.6815712"/>
    <s v="(10,20]"/>
    <s v="0"/>
    <s v="0"/>
  </r>
  <r>
    <s v="广州亚科姆贸易有限公司"/>
    <x v="0"/>
    <x v="3"/>
    <x v="4"/>
    <x v="2"/>
    <n v="3.3000000000000002E-2"/>
    <x v="2"/>
    <x v="0"/>
    <x v="2"/>
    <n v="26498.04"/>
    <n v="5.024491516231357E-3"/>
    <n v="0"/>
    <s v="(0,10]"/>
    <s v="(1.5,10]"/>
    <s v="(0,10]"/>
  </r>
  <r>
    <s v="天津三伴科技有限公司"/>
    <x v="1"/>
    <x v="3"/>
    <x v="4"/>
    <x v="2"/>
    <n v="1E-3"/>
    <x v="2"/>
    <x v="0"/>
    <x v="2"/>
    <n v="60350.68"/>
    <n v="1.1443543736019472E-2"/>
    <n v="3780.63"/>
    <s v="(0,10]"/>
    <s v="(1.5,10]"/>
    <s v="(0,10]"/>
  </r>
  <r>
    <s v="江阴市亚松电子有限公司"/>
    <x v="1"/>
    <x v="3"/>
    <x v="4"/>
    <x v="2"/>
    <n v="1E-3"/>
    <x v="2"/>
    <x v="2"/>
    <x v="2"/>
    <n v="23635.31"/>
    <n v="4.4816678734917051E-3"/>
    <n v="2120.38"/>
    <s v="(0,10]"/>
    <s v="(0,1.5]"/>
    <s v="(0,10]"/>
  </r>
  <r>
    <s v="yinghai international trading limited"/>
    <x v="1"/>
    <x v="3"/>
    <x v="4"/>
    <x v="2"/>
    <n v="3.1E-2"/>
    <x v="2"/>
    <x v="1"/>
    <x v="2"/>
    <n v="42285.49"/>
    <n v="8.0180679689775478E-3"/>
    <n v="27997.08"/>
    <s v="(0,10]"/>
    <s v="0"/>
    <s v="(0,10]"/>
  </r>
  <r>
    <s v="fanciviviinc"/>
    <x v="1"/>
    <x v="3"/>
    <x v="4"/>
    <x v="2"/>
    <n v="0.02"/>
    <x v="2"/>
    <x v="2"/>
    <x v="2"/>
    <n v="75918.33"/>
    <n v="1.4395442267105509E-2"/>
    <n v="2225.4499999999998"/>
    <s v="(0,10]"/>
    <s v="(0,1.5]"/>
    <s v="(0,10]"/>
  </r>
  <r>
    <s v="通城裕隆电子商务商行"/>
    <x v="0"/>
    <x v="3"/>
    <x v="3"/>
    <x v="0"/>
    <n v="1.6E-2"/>
    <x v="2"/>
    <x v="0"/>
    <x v="3"/>
    <n v="49772.81"/>
    <n v="9.4377947042119034E-3"/>
    <n v="0"/>
    <s v="(0,10]"/>
    <s v="(1.5,10]"/>
    <s v="(20,+)"/>
  </r>
  <r>
    <s v="追觅国际（香港）有限公司"/>
    <x v="1"/>
    <x v="3"/>
    <x v="3"/>
    <x v="2"/>
    <n v="4.9000000000000002E-2"/>
    <x v="2"/>
    <x v="2"/>
    <x v="2"/>
    <n v="250738.68"/>
    <n v="5.1493583910900136E-2"/>
    <n v="159330.87673362499"/>
    <s v="(0,10]"/>
    <s v="(0,1.5]"/>
    <s v="(0,10]"/>
  </r>
  <r>
    <s v="深圳市寻梦园科技有限公司"/>
    <x v="0"/>
    <x v="3"/>
    <x v="4"/>
    <x v="2"/>
    <n v="1.2999999999999999E-2"/>
    <x v="2"/>
    <x v="2"/>
    <x v="2"/>
    <n v="16049.55"/>
    <n v="3.0432751937249304E-3"/>
    <n v="0"/>
    <s v="(0,10]"/>
    <s v="(0,1.5]"/>
    <s v="(0,10]"/>
  </r>
  <r>
    <s v="成都尘光兄弟文化传媒有限公司"/>
    <x v="2"/>
    <x v="3"/>
    <x v="4"/>
    <x v="2"/>
    <n v="2.5999999999999999E-2"/>
    <x v="2"/>
    <x v="1"/>
    <x v="2"/>
    <n v="52829.06"/>
    <n v="1.0017313121290377E-2"/>
    <n v="95.87"/>
    <s v="(0,10]"/>
    <s v="0"/>
    <s v="(0,10]"/>
  </r>
  <r>
    <s v="广州卡婷化妆品有限公司"/>
    <x v="1"/>
    <x v="3"/>
    <x v="4"/>
    <x v="2"/>
    <n v="2.8000000000000001E-2"/>
    <x v="2"/>
    <x v="2"/>
    <x v="2"/>
    <n v="27291.86"/>
    <n v="5.1750136626019854E-3"/>
    <n v="4746.17"/>
    <s v="(0,10]"/>
    <s v="(0,1.5]"/>
    <s v="(0,10]"/>
  </r>
  <r>
    <s v="深圳市小又科技有限公司"/>
    <x v="1"/>
    <x v="3"/>
    <x v="4"/>
    <x v="2"/>
    <n v="0.03"/>
    <x v="2"/>
    <x v="2"/>
    <x v="2"/>
    <n v="1179581.31"/>
    <n v="1.6086416114999876E-3"/>
    <n v="2618.8406268550002"/>
    <s v="(0,10]"/>
    <s v="(0,1.5]"/>
    <s v="(0,10]"/>
  </r>
  <r>
    <s v="深圳市桐趣科技有限公司"/>
    <x v="0"/>
    <x v="3"/>
    <x v="4"/>
    <x v="2"/>
    <n v="0"/>
    <x v="1"/>
    <x v="2"/>
    <x v="2"/>
    <n v="14262.97"/>
    <n v="2.7045083999141955E-3"/>
    <n v="0"/>
    <s v="0"/>
    <s v="(0,1.5]"/>
    <s v="(0,10]"/>
  </r>
  <r>
    <s v="star knight trading limited"/>
    <x v="1"/>
    <x v="3"/>
    <x v="3"/>
    <x v="2"/>
    <n v="0"/>
    <x v="1"/>
    <x v="1"/>
    <x v="2"/>
    <n v="29232.23"/>
    <n v="5.5429417283513697E-3"/>
    <n v="28551.88"/>
    <s v="0"/>
    <s v="0"/>
    <s v="(0,10]"/>
  </r>
  <r>
    <s v="HONGKONG ZHANGYU TECHNOLOGY LIMITED"/>
    <x v="0"/>
    <x v="3"/>
    <x v="4"/>
    <x v="2"/>
    <n v="0"/>
    <x v="1"/>
    <x v="2"/>
    <x v="1"/>
    <n v="14633.82"/>
    <n v="2.7748280416233333E-3"/>
    <n v="0"/>
    <s v="0"/>
    <s v="(0,1.5]"/>
    <s v="0"/>
  </r>
  <r>
    <s v="elves limited"/>
    <x v="1"/>
    <x v="3"/>
    <x v="4"/>
    <x v="2"/>
    <n v="2.1999999999999999E-2"/>
    <x v="2"/>
    <x v="1"/>
    <x v="1"/>
    <n v="30969.21"/>
    <n v="6.3725091039155638E-3"/>
    <n v="28787.742727994999"/>
    <s v="(0,10]"/>
    <s v="0"/>
    <s v="0"/>
  </r>
  <r>
    <s v="广州琪商科技有限公司"/>
    <x v="0"/>
    <x v="3"/>
    <x v="4"/>
    <x v="2"/>
    <n v="3.5999999999999997E-2"/>
    <x v="2"/>
    <x v="1"/>
    <x v="2"/>
    <n v="13900.82"/>
    <n v="2.6358384302634899E-3"/>
    <n v="0"/>
    <s v="(0,10]"/>
    <s v="0"/>
    <s v="(0,10]"/>
  </r>
  <r>
    <s v="八零九零零零电子商务（重庆）有限责任公司"/>
    <x v="2"/>
    <x v="3"/>
    <x v="4"/>
    <x v="2"/>
    <n v="1.2E-2"/>
    <x v="2"/>
    <x v="2"/>
    <x v="1"/>
    <n v="38403.58"/>
    <n v="7.2819899850295414E-3"/>
    <n v="5443.9"/>
    <s v="(0,10]"/>
    <s v="(0,1.5]"/>
    <s v="0"/>
  </r>
  <r>
    <s v="深圳市奇铃电子商务有限公司"/>
    <x v="0"/>
    <x v="3"/>
    <x v="4"/>
    <x v="2"/>
    <n v="2.4E-2"/>
    <x v="2"/>
    <x v="2"/>
    <x v="2"/>
    <n v="18402.310000000001"/>
    <n v="3.4893996112187716E-3"/>
    <n v="0"/>
    <s v="(0,10]"/>
    <s v="(0,1.5]"/>
    <s v="(0,10]"/>
  </r>
  <r>
    <s v="topec electronics technology co., limited"/>
    <x v="1"/>
    <x v="3"/>
    <x v="4"/>
    <x v="2"/>
    <n v="0.03"/>
    <x v="2"/>
    <x v="1"/>
    <x v="2"/>
    <n v="29870.38"/>
    <n v="5.6639461219247459E-3"/>
    <n v="3228.53"/>
    <s v="(0,10]"/>
    <s v="0"/>
    <s v="(0,10]"/>
  </r>
  <r>
    <s v="广州鸣谦科技有限公司"/>
    <x v="0"/>
    <x v="3"/>
    <x v="4"/>
    <x v="2"/>
    <n v="1.6E-2"/>
    <x v="2"/>
    <x v="1"/>
    <x v="2"/>
    <n v="56991.74"/>
    <n v="1.0806630004531022E-2"/>
    <n v="0"/>
    <s v="(0,10]"/>
    <s v="0"/>
    <s v="(0,10]"/>
  </r>
  <r>
    <s v="广州卡斯隆信息科技有限公司"/>
    <x v="1"/>
    <x v="3"/>
    <x v="4"/>
    <x v="2"/>
    <n v="2.7E-2"/>
    <x v="2"/>
    <x v="1"/>
    <x v="1"/>
    <n v="22244.44"/>
    <n v="4.1215142059433055E-3"/>
    <n v="2272.596218875"/>
    <s v="(0,10]"/>
    <s v="0"/>
    <s v="0"/>
  </r>
  <r>
    <s v="kackool(hong kong)e-commerce co.,limited"/>
    <x v="1"/>
    <x v="3"/>
    <x v="4"/>
    <x v="2"/>
    <n v="3.4000000000000002E-2"/>
    <x v="2"/>
    <x v="1"/>
    <x v="1"/>
    <n v="58102.01"/>
    <n v="1.2517251044383003E-2"/>
    <n v="23850.671258750001"/>
    <s v="(0,10]"/>
    <s v="0"/>
    <s v="0"/>
  </r>
  <r>
    <s v="香港琥珀实业有限公司"/>
    <x v="1"/>
    <x v="3"/>
    <x v="4"/>
    <x v="2"/>
    <n v="0.16400000000000001"/>
    <x v="0"/>
    <x v="2"/>
    <x v="2"/>
    <n v="50251.5"/>
    <n v="9.5285626947464782E-3"/>
    <n v="3338.87"/>
    <s v="(10,20]"/>
    <s v="(0,1.5]"/>
    <s v="(0,10]"/>
  </r>
  <r>
    <s v="unleashfun limited"/>
    <x v="0"/>
    <x v="3"/>
    <x v="4"/>
    <x v="2"/>
    <n v="0.04"/>
    <x v="2"/>
    <x v="0"/>
    <x v="2"/>
    <n v="9018.73"/>
    <n v="1.7094865101098024E-3"/>
    <n v="0"/>
    <s v="(0,10]"/>
    <s v="(1.5,10]"/>
    <s v="(0,10]"/>
  </r>
  <r>
    <s v="厦门翠迪鸟贸易有限公司"/>
    <x v="0"/>
    <x v="3"/>
    <x v="4"/>
    <x v="2"/>
    <n v="4.8000000000000001E-2"/>
    <x v="2"/>
    <x v="1"/>
    <x v="2"/>
    <n v="22260.44"/>
    <n v="4.2209684915403981E-3"/>
    <n v="0"/>
    <s v="(0,10]"/>
    <s v="0"/>
    <s v="(0,10]"/>
  </r>
  <r>
    <s v="优速易供应链（香港）有限公司"/>
    <x v="1"/>
    <x v="3"/>
    <x v="3"/>
    <x v="2"/>
    <n v="0.09"/>
    <x v="2"/>
    <x v="0"/>
    <x v="2"/>
    <n v="279230.83"/>
    <n v="5.7519753838792417E-2"/>
    <n v="12211.802333154999"/>
    <s v="(0,10]"/>
    <s v="(1.5,10]"/>
    <s v="(0,10]"/>
  </r>
  <r>
    <s v="meshop"/>
    <x v="0"/>
    <x v="3"/>
    <x v="4"/>
    <x v="2"/>
    <n v="9.2999999999999999E-2"/>
    <x v="2"/>
    <x v="2"/>
    <x v="2"/>
    <n v="43636.5"/>
    <n v="8.4769928922376944E-3"/>
    <n v="0"/>
    <s v="(0,10]"/>
    <s v="(0,1.5]"/>
    <s v="(0,10]"/>
  </r>
  <r>
    <s v="Shenzhou Net Technology Limited"/>
    <x v="1"/>
    <x v="2"/>
    <x v="3"/>
    <x v="2"/>
    <n v="0.13600000000000001"/>
    <x v="0"/>
    <x v="2"/>
    <x v="2"/>
    <n v="676785.4"/>
    <n v="0.12833034068215027"/>
    <n v="70940"/>
    <s v="(10,20]"/>
    <s v="(0,1.5]"/>
    <s v="(0,10]"/>
  </r>
  <r>
    <s v="深圳市扬立铭电子科技有限公司"/>
    <x v="2"/>
    <x v="3"/>
    <x v="4"/>
    <x v="0"/>
    <n v="0.05"/>
    <x v="2"/>
    <x v="3"/>
    <x v="1"/>
    <n v="306128.05"/>
    <n v="1.1584161006488744E-2"/>
    <n v="700.08738559999995"/>
    <s v="(0,10]"/>
    <s v="(10,+)"/>
    <s v="0"/>
  </r>
  <r>
    <s v="重庆元彩互娱科技有限公司"/>
    <x v="0"/>
    <x v="3"/>
    <x v="4"/>
    <x v="2"/>
    <n v="2.1000000000000001E-2"/>
    <x v="2"/>
    <x v="2"/>
    <x v="1"/>
    <n v="1177140.6299999999"/>
    <n v="9.4633199750234886E-3"/>
    <n v="0"/>
    <s v="(0,10]"/>
    <s v="(0,1.5]"/>
    <s v="0"/>
  </r>
  <r>
    <s v="深圳兴宸科技贸易有限公司"/>
    <x v="1"/>
    <x v="3"/>
    <x v="4"/>
    <x v="2"/>
    <n v="5.8999999999999997E-2"/>
    <x v="2"/>
    <x v="2"/>
    <x v="2"/>
    <n v="60926.07"/>
    <n v="1.1552647736674778E-2"/>
    <n v="4205.72"/>
    <s v="(0,10]"/>
    <s v="(0,1.5]"/>
    <s v="(0,10]"/>
  </r>
  <r>
    <s v="北京点盈科技有限公司"/>
    <x v="1"/>
    <x v="3"/>
    <x v="4"/>
    <x v="2"/>
    <n v="9.2999999999999999E-2"/>
    <x v="2"/>
    <x v="2"/>
    <x v="2"/>
    <n v="39022.959999999999"/>
    <n v="7.3994352585412182E-3"/>
    <n v="2192.0300000000002"/>
    <s v="(0,10]"/>
    <s v="(0,1.5]"/>
    <s v="(0,10]"/>
  </r>
  <r>
    <s v="深圳市徕柠科技有限公司"/>
    <x v="2"/>
    <x v="3"/>
    <x v="4"/>
    <x v="0"/>
    <n v="1.0999999999999999E-2"/>
    <x v="2"/>
    <x v="3"/>
    <x v="2"/>
    <n v="19434.13"/>
    <n v="3.6850507173488037E-3"/>
    <n v="1853.2"/>
    <s v="(0,10]"/>
    <s v="(10,+)"/>
    <s v="(0,10]"/>
  </r>
  <r>
    <s v="team professional clothing limited"/>
    <x v="2"/>
    <x v="3"/>
    <x v="4"/>
    <x v="2"/>
    <n v="1.7000000000000001E-2"/>
    <x v="2"/>
    <x v="2"/>
    <x v="1"/>
    <n v="193168.84"/>
    <n v="5.347011127945488E-3"/>
    <n v="8366.7087396650004"/>
    <s v="(0,10]"/>
    <s v="(0,1.5]"/>
    <s v="0"/>
  </r>
  <r>
    <s v="映卓营销咨询（上海）有限公司"/>
    <x v="0"/>
    <x v="3"/>
    <x v="4"/>
    <x v="2"/>
    <n v="4.0000000000000001E-3"/>
    <x v="2"/>
    <x v="2"/>
    <x v="0"/>
    <n v="24455.95"/>
    <n v="4.6372755606217762E-3"/>
    <n v="0"/>
    <s v="(0,10]"/>
    <s v="(0,1.5]"/>
    <s v="(10,20]"/>
  </r>
  <r>
    <s v="深圳市浩瀚宇星网络科技有限公司"/>
    <x v="1"/>
    <x v="3"/>
    <x v="4"/>
    <x v="2"/>
    <n v="0"/>
    <x v="1"/>
    <x v="2"/>
    <x v="1"/>
    <n v="19969.37"/>
    <n v="3.7865415762631861E-3"/>
    <n v="965.71"/>
    <s v="0"/>
    <s v="(0,1.5]"/>
    <s v="0"/>
  </r>
  <r>
    <s v="ecomone trading co limited"/>
    <x v="1"/>
    <x v="3"/>
    <x v="4"/>
    <x v="2"/>
    <n v="0"/>
    <x v="1"/>
    <x v="1"/>
    <x v="2"/>
    <n v="11109.71"/>
    <n v="2.1065951912968149E-3"/>
    <n v="1671.15"/>
    <s v="0"/>
    <s v="0"/>
    <s v="(0,10]"/>
  </r>
  <r>
    <s v="蓝色边界商务有限公司"/>
    <x v="0"/>
    <x v="3"/>
    <x v="4"/>
    <x v="2"/>
    <n v="2.3E-2"/>
    <x v="2"/>
    <x v="1"/>
    <x v="2"/>
    <n v="18287.5"/>
    <n v="3.4676296285718086E-3"/>
    <n v="0"/>
    <s v="(0,10]"/>
    <s v="0"/>
    <s v="(0,10]"/>
  </r>
  <r>
    <s v="广州澳骏国际贸易有限公司"/>
    <x v="1"/>
    <x v="3"/>
    <x v="4"/>
    <x v="2"/>
    <n v="5.8000000000000003E-2"/>
    <x v="2"/>
    <x v="2"/>
    <x v="2"/>
    <n v="165989.59"/>
    <n v="3.1474527426848219E-2"/>
    <n v="3169.92"/>
    <s v="(0,10]"/>
    <s v="(0,1.5]"/>
    <s v="(0,10]"/>
  </r>
  <r>
    <s v="红安泽聚电子商务有限责任公司"/>
    <x v="1"/>
    <x v="3"/>
    <x v="4"/>
    <x v="2"/>
    <n v="1.9E-2"/>
    <x v="2"/>
    <x v="2"/>
    <x v="2"/>
    <n v="20175.349999999999"/>
    <n v="3.826955278575175E-3"/>
    <n v="87.9"/>
    <s v="(0,10]"/>
    <s v="(0,1.5]"/>
    <s v="(0,10]"/>
  </r>
  <r>
    <s v="pacific crest limited"/>
    <x v="0"/>
    <x v="3"/>
    <x v="3"/>
    <x v="2"/>
    <n v="0"/>
    <x v="1"/>
    <x v="2"/>
    <x v="0"/>
    <n v="18490.580000000002"/>
    <n v="3.5061371460001268E-3"/>
    <n v="0"/>
    <s v="0"/>
    <s v="(0,1.5]"/>
    <s v="(10,20]"/>
  </r>
  <r>
    <s v="深圳市盈汐科技有限公司"/>
    <x v="1"/>
    <x v="3"/>
    <x v="4"/>
    <x v="2"/>
    <n v="4.8000000000000001E-2"/>
    <x v="2"/>
    <x v="1"/>
    <x v="2"/>
    <n v="33827.18"/>
    <n v="6.4142245587987265E-3"/>
    <n v="10761.81"/>
    <s v="(0,10]"/>
    <s v="0"/>
    <s v="(0,10]"/>
  </r>
  <r>
    <s v="广州市辰兴服饰科技有限公司"/>
    <x v="2"/>
    <x v="3"/>
    <x v="4"/>
    <x v="2"/>
    <n v="0.122"/>
    <x v="0"/>
    <x v="2"/>
    <x v="2"/>
    <n v="38133.58"/>
    <n v="7.2307932659747562E-3"/>
    <n v="533.6"/>
    <s v="(10,20]"/>
    <s v="(0,1.5]"/>
    <s v="(0,10]"/>
  </r>
  <r>
    <s v="hong kong new comer co., limited"/>
    <x v="3"/>
    <x v="3"/>
    <x v="4"/>
    <x v="3"/>
    <n v="0.159"/>
    <x v="0"/>
    <x v="3"/>
    <x v="0"/>
    <n v="19687.48"/>
    <n v="3.7345045925738542E-3"/>
    <n v="0"/>
    <s v="(10,20]"/>
    <s v="(10,+)"/>
    <s v="(10,20]"/>
  </r>
  <r>
    <s v="长沙县奥得仕电子器材有限公司"/>
    <x v="1"/>
    <x v="3"/>
    <x v="4"/>
    <x v="2"/>
    <n v="1.4999999999999999E-2"/>
    <x v="2"/>
    <x v="2"/>
    <x v="2"/>
    <n v="47780.68"/>
    <n v="9.0600520378022395E-3"/>
    <n v="7804.44"/>
    <s v="(0,10]"/>
    <s v="(0,1.5]"/>
    <s v="(0,10]"/>
  </r>
  <r>
    <s v="soufeel jewelry limited"/>
    <x v="0"/>
    <x v="3"/>
    <x v="4"/>
    <x v="2"/>
    <n v="3.5999999999999997E-2"/>
    <x v="2"/>
    <x v="1"/>
    <x v="1"/>
    <n v="80387.600000000006"/>
    <n v="3.0376671012088091E-3"/>
    <n v="0"/>
    <s v="(0,10]"/>
    <s v="0"/>
    <s v="0"/>
  </r>
  <r>
    <s v="东台市火炬网络科技有限公司"/>
    <x v="1"/>
    <x v="3"/>
    <x v="4"/>
    <x v="2"/>
    <n v="2.5999999999999999E-2"/>
    <x v="2"/>
    <x v="1"/>
    <x v="1"/>
    <n v="1622270.25"/>
    <n v="3.2096206280442631E-3"/>
    <n v="802.38296000000003"/>
    <s v="(0,10]"/>
    <s v="0"/>
    <s v="0"/>
  </r>
  <r>
    <s v="深圳市煅石网络科技有限公司"/>
    <x v="0"/>
    <x v="3"/>
    <x v="4"/>
    <x v="2"/>
    <n v="8.0000000000000002E-3"/>
    <x v="2"/>
    <x v="1"/>
    <x v="2"/>
    <n v="18604.560000000001"/>
    <n v="3.5277497461403654E-3"/>
    <n v="0"/>
    <s v="(0,10]"/>
    <s v="0"/>
    <s v="(0,10]"/>
  </r>
  <r>
    <s v="selfridges retail limited"/>
    <x v="0"/>
    <x v="3"/>
    <x v="3"/>
    <x v="2"/>
    <n v="0.17599999999999999"/>
    <x v="0"/>
    <x v="1"/>
    <x v="1"/>
    <n v="424075.68"/>
    <n v="2.317667054703608E-2"/>
    <n v="0"/>
    <s v="(10,20]"/>
    <s v="0"/>
    <s v="0"/>
  </r>
  <r>
    <s v="北京斯达康商贸有限公司"/>
    <x v="0"/>
    <x v="3"/>
    <x v="4"/>
    <x v="2"/>
    <n v="4.5999999999999999E-2"/>
    <x v="2"/>
    <x v="0"/>
    <x v="2"/>
    <n v="40470.550000000003"/>
    <n v="7.6739236234912812E-3"/>
    <n v="0"/>
    <s v="(0,10]"/>
    <s v="(1.5,10]"/>
    <s v="(0,10]"/>
  </r>
  <r>
    <s v="texng trading limited"/>
    <x v="0"/>
    <x v="3"/>
    <x v="3"/>
    <x v="4"/>
    <n v="0"/>
    <x v="1"/>
    <x v="3"/>
    <x v="3"/>
    <n v="15305.79"/>
    <n v="2.9022452983020154E-3"/>
    <n v="0"/>
    <s v="0"/>
    <s v="(10,+)"/>
    <s v="(20,+)"/>
  </r>
  <r>
    <s v="茂略（厦门）贸易有限公司"/>
    <x v="2"/>
    <x v="3"/>
    <x v="4"/>
    <x v="2"/>
    <n v="4.0000000000000001E-3"/>
    <x v="2"/>
    <x v="1"/>
    <x v="2"/>
    <n v="16451.34"/>
    <n v="3.1194616002027911E-3"/>
    <n v="134.94999999999999"/>
    <s v="(0,10]"/>
    <s v="0"/>
    <s v="(0,10]"/>
  </r>
  <r>
    <s v="骄傲同行文化科技（深圳）有限公司"/>
    <x v="2"/>
    <x v="3"/>
    <x v="4"/>
    <x v="2"/>
    <n v="7.0000000000000001E-3"/>
    <x v="2"/>
    <x v="1"/>
    <x v="2"/>
    <n v="13473.73"/>
    <n v="2.5548547015927184E-3"/>
    <n v="703.4"/>
    <s v="(0,10]"/>
    <s v="0"/>
    <s v="(0,10]"/>
  </r>
  <r>
    <s v="huakui technology limited"/>
    <x v="0"/>
    <x v="3"/>
    <x v="4"/>
    <x v="2"/>
    <n v="0"/>
    <x v="1"/>
    <x v="0"/>
    <x v="0"/>
    <n v="21979.37"/>
    <n v="4.1676727070043664E-3"/>
    <n v="0"/>
    <s v="0"/>
    <s v="(1.5,10]"/>
    <s v="(10,20]"/>
  </r>
  <r>
    <s v="深圳市爱迪时科技有限公司"/>
    <x v="1"/>
    <x v="3"/>
    <x v="4"/>
    <x v="2"/>
    <n v="2.9000000000000001E-2"/>
    <x v="2"/>
    <x v="1"/>
    <x v="2"/>
    <n v="35645.050000000003"/>
    <n v="6.8230993471351193E-3"/>
    <n v="5920.47"/>
    <s v="(0,10]"/>
    <s v="0"/>
    <s v="(0,10]"/>
  </r>
  <r>
    <s v="厦门讯简科技有限公司"/>
    <x v="0"/>
    <x v="3"/>
    <x v="4"/>
    <x v="2"/>
    <n v="4.9000000000000002E-2"/>
    <x v="2"/>
    <x v="1"/>
    <x v="2"/>
    <n v="40588.04"/>
    <n v="7.6962017809792324E-3"/>
    <n v="0"/>
    <s v="(0,10]"/>
    <s v="0"/>
    <s v="(0,10]"/>
  </r>
  <r>
    <s v="深圳市柏美科技有限公司"/>
    <x v="1"/>
    <x v="3"/>
    <x v="4"/>
    <x v="2"/>
    <n v="0.20200000000000001"/>
    <x v="3"/>
    <x v="1"/>
    <x v="2"/>
    <n v="22152.11"/>
    <n v="4.2004272301507505E-3"/>
    <n v="120.58"/>
    <s v="(20,+)"/>
    <s v="0"/>
    <s v="(0,10]"/>
  </r>
  <r>
    <s v="yingshang trading co., limited"/>
    <x v="2"/>
    <x v="3"/>
    <x v="4"/>
    <x v="2"/>
    <n v="0"/>
    <x v="1"/>
    <x v="2"/>
    <x v="2"/>
    <n v="12589.78"/>
    <n v="2.3872423319316904E-3"/>
    <n v="30.98"/>
    <s v="0"/>
    <s v="(0,1.5]"/>
    <s v="(0,10]"/>
  </r>
  <r>
    <s v="sendfu trading co., limited"/>
    <x v="1"/>
    <x v="3"/>
    <x v="4"/>
    <x v="2"/>
    <n v="0.121"/>
    <x v="0"/>
    <x v="2"/>
    <x v="2"/>
    <n v="35776.94"/>
    <n v="6.7839331326663508E-3"/>
    <n v="2316.85"/>
    <s v="(10,20]"/>
    <s v="(0,1.5]"/>
    <s v="(0,10]"/>
  </r>
  <r>
    <s v="咸安区衣行天下商贸中心"/>
    <x v="3"/>
    <x v="3"/>
    <x v="3"/>
    <x v="0"/>
    <n v="0"/>
    <x v="1"/>
    <x v="0"/>
    <x v="3"/>
    <n v="32588"/>
    <n v="6.1792543724346191E-3"/>
    <n v="0"/>
    <s v="0"/>
    <s v="(1.5,10]"/>
    <s v="(20,+)"/>
  </r>
  <r>
    <s v="pin network limited"/>
    <x v="1"/>
    <x v="3"/>
    <x v="4"/>
    <x v="2"/>
    <n v="0.02"/>
    <x v="2"/>
    <x v="1"/>
    <x v="1"/>
    <n v="16746.349999999999"/>
    <n v="3.175400652381873E-3"/>
    <n v="3856.97"/>
    <s v="(0,10]"/>
    <s v="0"/>
    <s v="0"/>
  </r>
  <r>
    <s v="dreamnodiy llc"/>
    <x v="1"/>
    <x v="3"/>
    <x v="4"/>
    <x v="2"/>
    <n v="8.0000000000000002E-3"/>
    <x v="2"/>
    <x v="1"/>
    <x v="1"/>
    <n v="1651439.41"/>
    <n v="2.5944983383075697E-3"/>
    <n v="5122.2771124999999"/>
    <s v="(0,10]"/>
    <s v="0"/>
    <s v="0"/>
  </r>
  <r>
    <s v="maiar john limited"/>
    <x v="0"/>
    <x v="3"/>
    <x v="4"/>
    <x v="2"/>
    <n v="1.4999999999999999E-2"/>
    <x v="2"/>
    <x v="2"/>
    <x v="2"/>
    <n v="17516.86"/>
    <n v="3.3215028153407724E-3"/>
    <n v="0"/>
    <s v="(0,10]"/>
    <s v="(0,1.5]"/>
    <s v="(0,10]"/>
  </r>
  <r>
    <s v="无锡宝恩洛进出口有限公司"/>
    <x v="1"/>
    <x v="3"/>
    <x v="4"/>
    <x v="2"/>
    <n v="2.5999999999999999E-2"/>
    <x v="2"/>
    <x v="1"/>
    <x v="2"/>
    <n v="22577.4"/>
    <n v="4.2810696473611571E-3"/>
    <n v="2128.5100000000002"/>
    <s v="(0,10]"/>
    <s v="0"/>
    <s v="(0,10]"/>
  </r>
  <r>
    <s v="garry international trading co., limited"/>
    <x v="4"/>
    <x v="3"/>
    <x v="4"/>
    <x v="2"/>
    <n v="1.2E-2"/>
    <x v="2"/>
    <x v="1"/>
    <x v="2"/>
    <n v="19035.689999999999"/>
    <n v="3.6094995294221784E-3"/>
    <n v="19035.689999999999"/>
    <s v="(0,10]"/>
    <s v="0"/>
    <s v="(0,10]"/>
  </r>
  <r>
    <s v="深圳市树远科技有限公司"/>
    <x v="1"/>
    <x v="3"/>
    <x v="4"/>
    <x v="2"/>
    <n v="3.6999999999999998E-2"/>
    <x v="2"/>
    <x v="1"/>
    <x v="2"/>
    <n v="10777.88"/>
    <n v="2.043674423578484E-3"/>
    <n v="952.93"/>
    <s v="(0,10]"/>
    <s v="0"/>
    <s v="(0,10]"/>
  </r>
  <r>
    <s v="深圳市拓达星科技有限公司"/>
    <x v="1"/>
    <x v="3"/>
    <x v="4"/>
    <x v="2"/>
    <n v="1.4999999999999999E-2"/>
    <x v="2"/>
    <x v="1"/>
    <x v="2"/>
    <n v="31792.74"/>
    <n v="6.0284591768956985E-3"/>
    <n v="2901.5"/>
    <s v="(0,10]"/>
    <s v="0"/>
    <s v="(0,10]"/>
  </r>
  <r>
    <s v="深圳市优易贝科技有限公司"/>
    <x v="0"/>
    <x v="3"/>
    <x v="4"/>
    <x v="2"/>
    <n v="0"/>
    <x v="1"/>
    <x v="0"/>
    <x v="1"/>
    <n v="20723.61"/>
    <n v="3.9295586628553397E-3"/>
    <n v="0"/>
    <s v="0"/>
    <s v="(1.5,10]"/>
    <s v="0"/>
  </r>
  <r>
    <s v="vipeasybuy clothing co., ltd."/>
    <x v="2"/>
    <x v="3"/>
    <x v="4"/>
    <x v="2"/>
    <n v="3.6999999999999998E-2"/>
    <x v="2"/>
    <x v="2"/>
    <x v="2"/>
    <n v="27529.16"/>
    <n v="5.2200098901268024E-3"/>
    <n v="1064.4000000000001"/>
    <s v="(0,10]"/>
    <s v="(0,1.5]"/>
    <s v="(0,10]"/>
  </r>
  <r>
    <s v="广州抖擞信息科技有限公司"/>
    <x v="1"/>
    <x v="3"/>
    <x v="4"/>
    <x v="2"/>
    <n v="3.5000000000000003E-2"/>
    <x v="2"/>
    <x v="1"/>
    <x v="2"/>
    <n v="30081.52"/>
    <n v="5.7039819562255878E-3"/>
    <n v="15618.49"/>
    <s v="(0,10]"/>
    <s v="0"/>
    <s v="(0,10]"/>
  </r>
  <r>
    <s v="magnificant trading limited"/>
    <x v="0"/>
    <x v="3"/>
    <x v="4"/>
    <x v="2"/>
    <n v="0"/>
    <x v="1"/>
    <x v="0"/>
    <x v="0"/>
    <n v="21861.31"/>
    <n v="4.1452864675539667E-3"/>
    <n v="0"/>
    <s v="0"/>
    <s v="(1.5,10]"/>
    <s v="(10,20]"/>
  </r>
  <r>
    <s v="hongkong crushe technology company limited"/>
    <x v="0"/>
    <x v="3"/>
    <x v="4"/>
    <x v="2"/>
    <n v="0"/>
    <x v="1"/>
    <x v="2"/>
    <x v="2"/>
    <n v="20390.52"/>
    <n v="3.8663989771147529E-3"/>
    <n v="0"/>
    <s v="0"/>
    <s v="(0,1.5]"/>
    <s v="(0,10]"/>
  </r>
  <r>
    <s v="连云港锐恒珠宝有限公司"/>
    <x v="1"/>
    <x v="3"/>
    <x v="4"/>
    <x v="2"/>
    <n v="4.0000000000000001E-3"/>
    <x v="2"/>
    <x v="1"/>
    <x v="2"/>
    <n v="19185.73"/>
    <n v="3.6379497358184007E-3"/>
    <n v="2882.74"/>
    <s v="(0,10]"/>
    <s v="0"/>
    <s v="(0,10]"/>
  </r>
  <r>
    <s v="海南云海方舟科技有限公司"/>
    <x v="1"/>
    <x v="3"/>
    <x v="4"/>
    <x v="2"/>
    <n v="5.8000000000000003E-2"/>
    <x v="2"/>
    <x v="1"/>
    <x v="2"/>
    <n v="13012.3"/>
    <n v="2.4673595087280897E-3"/>
    <n v="225.6"/>
    <s v="(0,10]"/>
    <s v="0"/>
    <s v="(0,10]"/>
  </r>
  <r>
    <s v="上海闳米信息科技有限公司"/>
    <x v="1"/>
    <x v="3"/>
    <x v="4"/>
    <x v="2"/>
    <n v="3.2000000000000001E-2"/>
    <x v="2"/>
    <x v="1"/>
    <x v="1"/>
    <n v="496218.1"/>
    <n v="3.2005133585049899E-3"/>
    <n v="59.445162000000003"/>
    <s v="(0,10]"/>
    <s v="0"/>
    <s v="0"/>
  </r>
  <r>
    <s v="威海富森贸易有限公司"/>
    <x v="1"/>
    <x v="3"/>
    <x v="4"/>
    <x v="2"/>
    <n v="7.0999999999999994E-2"/>
    <x v="2"/>
    <x v="2"/>
    <x v="2"/>
    <n v="50164.95"/>
    <n v="9.5121513020272504E-3"/>
    <n v="3264.08"/>
    <s v="(0,10]"/>
    <s v="(0,1.5]"/>
    <s v="(0,10]"/>
  </r>
  <r>
    <s v="佛山市泽峰电子贸易有限公司"/>
    <x v="1"/>
    <x v="3"/>
    <x v="4"/>
    <x v="2"/>
    <n v="2E-3"/>
    <x v="2"/>
    <x v="1"/>
    <x v="1"/>
    <n v="23781.78"/>
    <n v="4.5624248329794396E-3"/>
    <n v="3986.85"/>
    <s v="(0,10]"/>
    <s v="0"/>
    <s v="0"/>
  </r>
  <r>
    <s v="广州途伴体育用品有限公司"/>
    <x v="1"/>
    <x v="3"/>
    <x v="4"/>
    <x v="2"/>
    <n v="5.0000000000000001E-3"/>
    <x v="2"/>
    <x v="1"/>
    <x v="2"/>
    <n v="19230.36"/>
    <n v="3.6464123638606794E-3"/>
    <n v="3130.89"/>
    <s v="(0,10]"/>
    <s v="0"/>
    <s v="(0,10]"/>
  </r>
  <r>
    <s v="厦门域无隅科技有限责任公司"/>
    <x v="1"/>
    <x v="3"/>
    <x v="4"/>
    <x v="2"/>
    <n v="0.38800000000000001"/>
    <x v="3"/>
    <x v="0"/>
    <x v="1"/>
    <n v="19963.599999999999"/>
    <n v="4.0922093939094479E-3"/>
    <n v="14609.834861055"/>
    <s v="(20,+)"/>
    <s v="(1.5,10]"/>
    <s v="0"/>
  </r>
  <r>
    <s v="广州才捷通科技有限公司"/>
    <x v="0"/>
    <x v="3"/>
    <x v="4"/>
    <x v="2"/>
    <n v="0.03"/>
    <x v="2"/>
    <x v="2"/>
    <x v="2"/>
    <n v="12741.48"/>
    <n v="2.4160073033413602E-3"/>
    <n v="0"/>
    <s v="(0,10]"/>
    <s v="(0,1.5]"/>
    <s v="(0,10]"/>
  </r>
  <r>
    <s v="深圳市森淞联贸易有限公司"/>
    <x v="1"/>
    <x v="3"/>
    <x v="4"/>
    <x v="2"/>
    <n v="0"/>
    <x v="1"/>
    <x v="1"/>
    <x v="2"/>
    <n v="10874.02"/>
    <n v="2.0619042479115474E-3"/>
    <n v="2298.31"/>
    <s v="0"/>
    <s v="0"/>
    <s v="(0,10]"/>
  </r>
  <r>
    <s v="海宁奥瑟姆贸易有限公司"/>
    <x v="0"/>
    <x v="3"/>
    <x v="4"/>
    <x v="2"/>
    <n v="2.5000000000000001E-2"/>
    <x v="2"/>
    <x v="1"/>
    <x v="1"/>
    <n v="6923.05"/>
    <n v="1.4260235903410352E-3"/>
    <n v="0"/>
    <s v="(0,10]"/>
    <s v="0"/>
    <s v="0"/>
  </r>
  <r>
    <s v="hong kong hongchen plus trading co., limited"/>
    <x v="0"/>
    <x v="3"/>
    <x v="4"/>
    <x v="2"/>
    <n v="3.1E-2"/>
    <x v="2"/>
    <x v="1"/>
    <x v="2"/>
    <n v="11792.22"/>
    <n v="2.2786729880943462E-3"/>
    <n v="0"/>
    <s v="(0,10]"/>
    <s v="0"/>
    <s v="(0,10]"/>
  </r>
  <r>
    <s v="hong kong xu yuan jieinternational limited"/>
    <x v="0"/>
    <x v="3"/>
    <x v="4"/>
    <x v="2"/>
    <n v="8.0000000000000002E-3"/>
    <x v="2"/>
    <x v="1"/>
    <x v="2"/>
    <n v="10004.39"/>
    <n v="1.8970072005352024E-3"/>
    <n v="0"/>
    <s v="(0,10]"/>
    <s v="0"/>
    <s v="(0,10]"/>
  </r>
  <r>
    <s v="jinking kak limited"/>
    <x v="1"/>
    <x v="3"/>
    <x v="4"/>
    <x v="2"/>
    <n v="6.3E-2"/>
    <x v="2"/>
    <x v="1"/>
    <x v="1"/>
    <n v="4774.07"/>
    <n v="9.1324736697853356E-4"/>
    <n v="4816.2615424699998"/>
    <s v="(0,10]"/>
    <s v="0"/>
    <s v="0"/>
  </r>
  <r>
    <s v="hongkong yangshan information technology limited"/>
    <x v="1"/>
    <x v="3"/>
    <x v="4"/>
    <x v="2"/>
    <n v="6.9000000000000006E-2"/>
    <x v="2"/>
    <x v="2"/>
    <x v="2"/>
    <n v="23637.29"/>
    <n v="3.4507937771707841E-3"/>
    <n v="563.50446140999998"/>
    <s v="(0,10]"/>
    <s v="(0,1.5]"/>
    <s v="(0,10]"/>
  </r>
  <r>
    <s v="hk xianwei e-business limited"/>
    <x v="1"/>
    <x v="3"/>
    <x v="4"/>
    <x v="2"/>
    <n v="4.0000000000000001E-3"/>
    <x v="2"/>
    <x v="1"/>
    <x v="2"/>
    <n v="10969.78"/>
    <n v="2.0800620176029778E-3"/>
    <n v="10969.78"/>
    <s v="(0,10]"/>
    <s v="0"/>
    <s v="(0,10]"/>
  </r>
  <r>
    <s v="hkso technology limited"/>
    <x v="0"/>
    <x v="3"/>
    <x v="4"/>
    <x v="2"/>
    <n v="0.16300000000000001"/>
    <x v="0"/>
    <x v="0"/>
    <x v="1"/>
    <n v="11479.18"/>
    <n v="2.1766531608863396E-3"/>
    <n v="0"/>
    <s v="(10,20]"/>
    <s v="(1.5,10]"/>
    <s v="0"/>
  </r>
  <r>
    <s v="深圳科茂视讯信息技术有限公司"/>
    <x v="1"/>
    <x v="3"/>
    <x v="4"/>
    <x v="2"/>
    <n v="8.9999999999999993E-3"/>
    <x v="2"/>
    <x v="1"/>
    <x v="2"/>
    <n v="15259.8"/>
    <n v="2.8935247904896834E-3"/>
    <n v="30.4"/>
    <s v="(0,10]"/>
    <s v="0"/>
    <s v="(0,10]"/>
  </r>
  <r>
    <s v="武汉智影科技有限公司"/>
    <x v="1"/>
    <x v="3"/>
    <x v="4"/>
    <x v="2"/>
    <n v="4.2000000000000003E-2"/>
    <x v="2"/>
    <x v="1"/>
    <x v="2"/>
    <n v="11069"/>
    <n v="2.0988758637682215E-3"/>
    <n v="608.34"/>
    <s v="(0,10]"/>
    <s v="0"/>
    <s v="(0,10]"/>
  </r>
  <r>
    <s v="aas global trade co., limited"/>
    <x v="0"/>
    <x v="3"/>
    <x v="4"/>
    <x v="2"/>
    <n v="0"/>
    <x v="1"/>
    <x v="2"/>
    <x v="2"/>
    <n v="11986.39"/>
    <n v="2.2728290418929232E-3"/>
    <n v="0"/>
    <s v="0"/>
    <s v="(0,1.5]"/>
    <s v="(0,10]"/>
  </r>
  <r>
    <s v="hongkong yongxing technology co. ,limited"/>
    <x v="1"/>
    <x v="3"/>
    <x v="4"/>
    <x v="2"/>
    <n v="8.4000000000000005E-2"/>
    <x v="2"/>
    <x v="2"/>
    <x v="2"/>
    <n v="298703"/>
    <n v="1.7880798034363183E-3"/>
    <n v="2488.8259880000001"/>
    <s v="(0,10]"/>
    <s v="(0,1.5]"/>
    <s v="(0,10]"/>
  </r>
  <r>
    <s v="深圳云星视讯科技有限公司"/>
    <x v="1"/>
    <x v="3"/>
    <x v="4"/>
    <x v="1"/>
    <n v="0"/>
    <x v="1"/>
    <x v="1"/>
    <x v="1"/>
    <n v="24295.51"/>
    <n v="4.6068533324545545E-3"/>
    <n v="8074.1"/>
    <s v="0"/>
    <s v="0"/>
    <s v="0"/>
  </r>
  <r>
    <s v="广州柏乐运动器材有限公司"/>
    <x v="1"/>
    <x v="3"/>
    <x v="4"/>
    <x v="2"/>
    <n v="0.08"/>
    <x v="2"/>
    <x v="2"/>
    <x v="2"/>
    <n v="57869.56"/>
    <n v="1.097308001905203E-2"/>
    <n v="1398"/>
    <s v="(0,10]"/>
    <s v="(0,1.5]"/>
    <s v="(0,10]"/>
  </r>
  <r>
    <s v="Hongkong Geekbuy International E-commerce Ltd"/>
    <x v="0"/>
    <x v="3"/>
    <x v="3"/>
    <x v="2"/>
    <n v="3.2000000000000001E-2"/>
    <x v="2"/>
    <x v="1"/>
    <x v="1"/>
    <n v="157912.79"/>
    <n v="3.2444181041342272E-2"/>
    <n v="0"/>
    <s v="(0,10]"/>
    <s v="0"/>
    <s v="0"/>
  </r>
  <r>
    <s v="西安晶闪网络科技有限公司"/>
    <x v="3"/>
    <x v="3"/>
    <x v="3"/>
    <x v="2"/>
    <n v="6.4000000000000001E-2"/>
    <x v="2"/>
    <x v="0"/>
    <x v="0"/>
    <n v="19664.68"/>
    <n v="3.7287670268972509E-3"/>
    <n v="0"/>
    <s v="(0,10]"/>
    <s v="(1.5,10]"/>
    <s v="(10,20]"/>
  </r>
  <r>
    <s v="wealthy gift technology limited"/>
    <x v="0"/>
    <x v="3"/>
    <x v="4"/>
    <x v="2"/>
    <n v="8.0000000000000002E-3"/>
    <x v="2"/>
    <x v="2"/>
    <x v="0"/>
    <n v="11358.49"/>
    <n v="2.1537682274688505E-3"/>
    <n v="0"/>
    <s v="(0,10]"/>
    <s v="(0,1.5]"/>
    <s v="(10,20]"/>
  </r>
  <r>
    <s v="phoenix ecom group limited"/>
    <x v="1"/>
    <x v="3"/>
    <x v="4"/>
    <x v="2"/>
    <n v="2.5999999999999999E-2"/>
    <x v="2"/>
    <x v="1"/>
    <x v="1"/>
    <n v="162806"/>
    <n v="2.833956554875216E-3"/>
    <n v="4341.9410170000001"/>
    <s v="(0,10]"/>
    <s v="0"/>
    <s v="0"/>
  </r>
  <r>
    <s v="厦门芊朵恋科技有限公司"/>
    <x v="2"/>
    <x v="3"/>
    <x v="4"/>
    <x v="2"/>
    <n v="4.0000000000000001E-3"/>
    <x v="2"/>
    <x v="1"/>
    <x v="2"/>
    <n v="11057.28"/>
    <n v="2.0966535469262881E-3"/>
    <n v="180.66"/>
    <s v="(0,10]"/>
    <s v="0"/>
    <s v="(0,10]"/>
  </r>
  <r>
    <s v="嘉兴市乐买乐卖贸易有限公司"/>
    <x v="0"/>
    <x v="3"/>
    <x v="4"/>
    <x v="2"/>
    <n v="7.0999999999999994E-2"/>
    <x v="2"/>
    <x v="2"/>
    <x v="2"/>
    <n v="36551.879999999997"/>
    <n v="6.9308753010527031E-3"/>
    <n v="0"/>
    <s v="(0,10]"/>
    <s v="(0,1.5]"/>
    <s v="(0,10]"/>
  </r>
  <r>
    <s v="商業蜜蜂有限公司"/>
    <x v="1"/>
    <x v="3"/>
    <x v="4"/>
    <x v="2"/>
    <n v="4.4999999999999998E-2"/>
    <x v="2"/>
    <x v="1"/>
    <x v="2"/>
    <n v="108599.93"/>
    <n v="2.0592444835479118E-2"/>
    <n v="11170.66"/>
    <s v="(0,10]"/>
    <s v="0"/>
    <s v="(0,10]"/>
  </r>
  <r>
    <s v="广州兴鹏科技有限公司"/>
    <x v="3"/>
    <x v="3"/>
    <x v="4"/>
    <x v="4"/>
    <n v="0"/>
    <x v="1"/>
    <x v="3"/>
    <x v="3"/>
    <n v="16264.24"/>
    <n v="3.0839841700726046E-3"/>
    <n v="0"/>
    <s v="0"/>
    <s v="(10,+)"/>
    <s v="(20,+)"/>
  </r>
  <r>
    <s v="hongkong kaimeichen e-commerce limited"/>
    <x v="1"/>
    <x v="3"/>
    <x v="3"/>
    <x v="2"/>
    <n v="0.03"/>
    <x v="2"/>
    <x v="1"/>
    <x v="2"/>
    <n v="93136.83"/>
    <n v="1.7660370811715963E-2"/>
    <n v="39709.360000000001"/>
    <s v="(0,10]"/>
    <s v="0"/>
    <s v="(0,10]"/>
  </r>
  <r>
    <s v="hongkong loyo electronic technology limited"/>
    <x v="2"/>
    <x v="3"/>
    <x v="4"/>
    <x v="2"/>
    <n v="1.0999999999999999E-2"/>
    <x v="2"/>
    <x v="2"/>
    <x v="2"/>
    <n v="32228.16"/>
    <n v="6.1110224191580492E-3"/>
    <n v="89.24"/>
    <s v="(0,10]"/>
    <s v="(0,1.5]"/>
    <s v="(0,10]"/>
  </r>
  <r>
    <s v="yunduam electronic commerce limited"/>
    <x v="0"/>
    <x v="3"/>
    <x v="4"/>
    <x v="2"/>
    <n v="9.8000000000000004E-2"/>
    <x v="2"/>
    <x v="2"/>
    <x v="2"/>
    <n v="28290.959999999999"/>
    <n v="5.3644604848524895E-3"/>
    <n v="0"/>
    <s v="(0,10]"/>
    <s v="(0,1.5]"/>
    <s v="(0,10]"/>
  </r>
  <r>
    <s v="深圳市信天达电子有限公司"/>
    <x v="1"/>
    <x v="3"/>
    <x v="4"/>
    <x v="2"/>
    <n v="1.0999999999999999E-2"/>
    <x v="2"/>
    <x v="2"/>
    <x v="1"/>
    <n v="13914.96"/>
    <n v="2.6225601234589045E-3"/>
    <n v="279.94"/>
    <s v="(0,10]"/>
    <s v="(0,1.5]"/>
    <s v="0"/>
  </r>
  <r>
    <s v="skyfox network limited"/>
    <x v="1"/>
    <x v="3"/>
    <x v="4"/>
    <x v="2"/>
    <n v="0.01"/>
    <x v="2"/>
    <x v="1"/>
    <x v="2"/>
    <n v="13149.03"/>
    <n v="2.479038610787005E-3"/>
    <n v="2986.9419947000001"/>
    <s v="(0,10]"/>
    <s v="0"/>
    <s v="(0,10]"/>
  </r>
  <r>
    <s v="香港花无缺贸易有限公司"/>
    <x v="1"/>
    <x v="3"/>
    <x v="4"/>
    <x v="2"/>
    <n v="4.2999999999999997E-2"/>
    <x v="2"/>
    <x v="2"/>
    <x v="2"/>
    <n v="49282.12"/>
    <n v="9.4219925595041484E-3"/>
    <n v="4743.7910980699999"/>
    <s v="(0,10]"/>
    <s v="(0,1.5]"/>
    <s v="(0,10]"/>
  </r>
  <r>
    <s v="北京博慕国际文化传媒有限公司"/>
    <x v="2"/>
    <x v="3"/>
    <x v="3"/>
    <x v="2"/>
    <n v="6.6000000000000003E-2"/>
    <x v="2"/>
    <x v="1"/>
    <x v="1"/>
    <n v="135014.74"/>
    <n v="2.5601154489018143E-2"/>
    <n v="6427.5"/>
    <s v="(0,10]"/>
    <s v="0"/>
    <s v="0"/>
  </r>
  <r>
    <s v="hong kong huijushidai co., limited"/>
    <x v="0"/>
    <x v="3"/>
    <x v="4"/>
    <x v="2"/>
    <n v="0.11"/>
    <x v="0"/>
    <x v="2"/>
    <x v="2"/>
    <n v="14213.17"/>
    <n v="2.6950654495107571E-3"/>
    <n v="0"/>
    <s v="(10,20]"/>
    <s v="(0,1.5]"/>
    <s v="(0,10]"/>
  </r>
  <r>
    <s v="佛山市神奇种子科技有限公司"/>
    <x v="2"/>
    <x v="3"/>
    <x v="4"/>
    <x v="2"/>
    <n v="0.17199999999999999"/>
    <x v="0"/>
    <x v="0"/>
    <x v="2"/>
    <n v="145454.45000000001"/>
    <n v="2.7580705970067902E-2"/>
    <n v="4457.8999999999996"/>
    <s v="(10,20]"/>
    <s v="(1.5,10]"/>
    <s v="(0,10]"/>
  </r>
  <r>
    <s v="武汉艾利英科网络科技有限公司"/>
    <x v="0"/>
    <x v="3"/>
    <x v="4"/>
    <x v="2"/>
    <n v="0.25700000000000001"/>
    <x v="3"/>
    <x v="0"/>
    <x v="2"/>
    <n v="12893.17"/>
    <n v="2.4447703785762508E-3"/>
    <n v="0"/>
    <s v="(20,+)"/>
    <s v="(1.5,10]"/>
    <s v="(0,10]"/>
  </r>
  <r>
    <s v="深圳市博宁诺贸易有限公司"/>
    <x v="0"/>
    <x v="3"/>
    <x v="4"/>
    <x v="2"/>
    <n v="1.2E-2"/>
    <x v="2"/>
    <x v="2"/>
    <x v="2"/>
    <n v="8795.7000000000007"/>
    <n v="1.6678184510747266E-3"/>
    <n v="0"/>
    <s v="(0,10]"/>
    <s v="(0,1.5]"/>
    <s v="(0,10]"/>
  </r>
  <r>
    <s v="lingruisi e-commerce co., limited"/>
    <x v="1"/>
    <x v="3"/>
    <x v="4"/>
    <x v="2"/>
    <n v="0"/>
    <x v="1"/>
    <x v="1"/>
    <x v="2"/>
    <n v="11691.99"/>
    <n v="2.2170056563754095E-3"/>
    <n v="2706.39"/>
    <s v="0"/>
    <s v="0"/>
    <s v="(0,10]"/>
  </r>
  <r>
    <s v="广州市大颜贸易有限公司"/>
    <x v="0"/>
    <x v="3"/>
    <x v="4"/>
    <x v="2"/>
    <n v="4.7E-2"/>
    <x v="2"/>
    <x v="0"/>
    <x v="2"/>
    <n v="16408.61"/>
    <n v="3.1113592453686761E-3"/>
    <n v="0"/>
    <s v="(0,10]"/>
    <s v="(1.5,10]"/>
    <s v="(0,10]"/>
  </r>
  <r>
    <s v="天隼科技有限公司"/>
    <x v="0"/>
    <x v="3"/>
    <x v="4"/>
    <x v="2"/>
    <n v="0"/>
    <x v="1"/>
    <x v="2"/>
    <x v="2"/>
    <n v="9345.92"/>
    <n v="1.7721497798092599E-3"/>
    <n v="0"/>
    <s v="0"/>
    <s v="(0,1.5]"/>
    <s v="(0,10]"/>
  </r>
  <r>
    <s v="ief overseas international trading co.，limited"/>
    <x v="0"/>
    <x v="3"/>
    <x v="4"/>
    <x v="2"/>
    <n v="9.0999999999999998E-2"/>
    <x v="2"/>
    <x v="2"/>
    <x v="1"/>
    <n v="1026210"/>
    <n v="1.3906077857271733E-3"/>
    <n v="0"/>
    <s v="(0,10]"/>
    <s v="(0,1.5]"/>
    <s v="0"/>
  </r>
  <r>
    <s v="popopie holding limited"/>
    <x v="1"/>
    <x v="3"/>
    <x v="4"/>
    <x v="2"/>
    <n v="2.7E-2"/>
    <x v="2"/>
    <x v="1"/>
    <x v="2"/>
    <n v="11612.51"/>
    <n v="2.2019348592255046E-3"/>
    <n v="518.88"/>
    <s v="(0,10]"/>
    <s v="0"/>
    <s v="(0,10]"/>
  </r>
  <r>
    <s v="深圳市比尔嘉泓网络科技有限公司"/>
    <x v="0"/>
    <x v="3"/>
    <x v="4"/>
    <x v="2"/>
    <n v="0"/>
    <x v="1"/>
    <x v="0"/>
    <x v="2"/>
    <n v="6301.14"/>
    <n v="1.1948062752032244E-3"/>
    <n v="0"/>
    <s v="0"/>
    <s v="(1.5,10]"/>
    <s v="(0,10]"/>
  </r>
  <r>
    <s v="无锡图灵进出口有限公司"/>
    <x v="0"/>
    <x v="3"/>
    <x v="4"/>
    <x v="2"/>
    <n v="6.0000000000000001E-3"/>
    <x v="2"/>
    <x v="2"/>
    <x v="2"/>
    <n v="14146.98"/>
    <n v="2.6825146686432154E-3"/>
    <n v="0"/>
    <s v="(0,10]"/>
    <s v="(0,1.5]"/>
    <s v="(0,10]"/>
  </r>
  <r>
    <s v="深圳市拓恒达贸易有限公司"/>
    <x v="2"/>
    <x v="3"/>
    <x v="4"/>
    <x v="2"/>
    <n v="0.06"/>
    <x v="2"/>
    <x v="1"/>
    <x v="2"/>
    <n v="12789.19"/>
    <n v="2.4250539532158191E-3"/>
    <n v="129.71"/>
    <s v="(0,10]"/>
    <s v="0"/>
    <s v="(0,10]"/>
  </r>
  <r>
    <s v="苏州逸品风尚礼品有限公司"/>
    <x v="1"/>
    <x v="3"/>
    <x v="4"/>
    <x v="2"/>
    <n v="0.01"/>
    <x v="2"/>
    <x v="2"/>
    <x v="2"/>
    <n v="8177.95"/>
    <n v="1.5506822540521572E-3"/>
    <n v="720.29"/>
    <s v="(0,10]"/>
    <s v="(0,1.5]"/>
    <s v="(0,10]"/>
  </r>
  <r>
    <s v="广州古神生物科技有限公司"/>
    <x v="1"/>
    <x v="3"/>
    <x v="4"/>
    <x v="2"/>
    <n v="2.4E-2"/>
    <x v="2"/>
    <x v="1"/>
    <x v="2"/>
    <n v="5912.08"/>
    <n v="1.1210336992200584E-3"/>
    <n v="990.43"/>
    <s v="(0,10]"/>
    <s v="0"/>
    <s v="(0,10]"/>
  </r>
  <r>
    <s v="青白江艺茗轩手工艺品商贸部"/>
    <x v="1"/>
    <x v="3"/>
    <x v="4"/>
    <x v="2"/>
    <n v="8.0000000000000002E-3"/>
    <x v="2"/>
    <x v="1"/>
    <x v="2"/>
    <n v="7995.7"/>
    <n v="1.5161244686901769E-3"/>
    <n v="62.29"/>
    <s v="(0,10]"/>
    <s v="0"/>
    <s v="(0,10]"/>
  </r>
  <r>
    <s v="深圳市惠视通科技有限公司"/>
    <x v="1"/>
    <x v="3"/>
    <x v="4"/>
    <x v="2"/>
    <n v="3.2000000000000001E-2"/>
    <x v="2"/>
    <x v="2"/>
    <x v="2"/>
    <n v="54855.82"/>
    <n v="1.0401622240962515E-2"/>
    <n v="4988.99"/>
    <s v="(0,10]"/>
    <s v="(0,1.5]"/>
    <s v="(0,10]"/>
  </r>
  <r>
    <s v="广州极富贸易有限公司"/>
    <x v="0"/>
    <x v="3"/>
    <x v="4"/>
    <x v="2"/>
    <n v="0.13"/>
    <x v="0"/>
    <x v="0"/>
    <x v="2"/>
    <n v="11602.37"/>
    <n v="2.2000121379987807E-3"/>
    <n v="0"/>
    <s v="(10,20]"/>
    <s v="(1.5,10]"/>
    <s v="(0,10]"/>
  </r>
  <r>
    <s v="深圳市越来越酷贸易有限公司"/>
    <x v="0"/>
    <x v="3"/>
    <x v="4"/>
    <x v="2"/>
    <n v="0"/>
    <x v="1"/>
    <x v="1"/>
    <x v="2"/>
    <n v="8359.0300000000007"/>
    <n v="1.5850181869648998E-3"/>
    <n v="0"/>
    <s v="0"/>
    <s v="0"/>
    <s v="(0,10]"/>
  </r>
  <r>
    <s v="深圳市誉跃网络科技有限公司"/>
    <x v="0"/>
    <x v="3"/>
    <x v="4"/>
    <x v="0"/>
    <n v="0.23300000000000001"/>
    <x v="3"/>
    <x v="2"/>
    <x v="0"/>
    <n v="8902.44"/>
    <n v="1.6880582206743849E-3"/>
    <n v="0"/>
    <s v="(20,+)"/>
    <s v="(0,1.5]"/>
    <s v="(10,20]"/>
  </r>
  <r>
    <s v="fiido technology co., limited"/>
    <x v="1"/>
    <x v="3"/>
    <x v="3"/>
    <x v="2"/>
    <n v="8.8999999999999996E-2"/>
    <x v="2"/>
    <x v="1"/>
    <x v="1"/>
    <n v="200639.31"/>
    <n v="4.1396986984332092E-2"/>
    <n v="8547.8960473000006"/>
    <s v="(0,10]"/>
    <s v="0"/>
    <s v="0"/>
  </r>
  <r>
    <s v="扬州长鲸跨海电子商务有限公司"/>
    <x v="1"/>
    <x v="3"/>
    <x v="4"/>
    <x v="2"/>
    <n v="6.0000000000000001E-3"/>
    <x v="2"/>
    <x v="1"/>
    <x v="1"/>
    <n v="9453.25"/>
    <n v="1.792501423720927E-3"/>
    <n v="765"/>
    <s v="(0,10]"/>
    <s v="0"/>
    <s v="0"/>
  </r>
  <r>
    <s v="guangzhou miya industrial limited"/>
    <x v="1"/>
    <x v="3"/>
    <x v="4"/>
    <x v="2"/>
    <n v="1.9E-2"/>
    <x v="2"/>
    <x v="1"/>
    <x v="2"/>
    <n v="16903.91"/>
    <n v="3.2052767822125104E-3"/>
    <n v="3550.92"/>
    <s v="(0,10]"/>
    <s v="0"/>
    <s v="(0,10]"/>
  </r>
  <r>
    <s v="东莞市茶山象之印电子商务商行"/>
    <x v="1"/>
    <x v="3"/>
    <x v="4"/>
    <x v="2"/>
    <n v="0"/>
    <x v="1"/>
    <x v="2"/>
    <x v="2"/>
    <n v="12999.5"/>
    <n v="2.4649324050099375E-3"/>
    <n v="3376.08"/>
    <s v="0"/>
    <s v="(0,1.5]"/>
    <s v="(0,10]"/>
  </r>
  <r>
    <s v="青岛乐德网络科技有限公司"/>
    <x v="0"/>
    <x v="3"/>
    <x v="4"/>
    <x v="2"/>
    <n v="2.7E-2"/>
    <x v="2"/>
    <x v="0"/>
    <x v="2"/>
    <n v="20371.349999999999"/>
    <n v="3.8627640100618622E-3"/>
    <n v="0"/>
    <s v="(0,10]"/>
    <s v="(1.5,10]"/>
    <s v="(0,10]"/>
  </r>
  <r>
    <s v="nb embroidery &amp; sewing supplies co..limited"/>
    <x v="1"/>
    <x v="3"/>
    <x v="4"/>
    <x v="2"/>
    <n v="0.01"/>
    <x v="2"/>
    <x v="1"/>
    <x v="1"/>
    <n v="9168.68"/>
    <n v="1.7385419780119628E-3"/>
    <n v="2323.4699999999998"/>
    <s v="(0,10]"/>
    <s v="0"/>
    <s v="0"/>
  </r>
  <r>
    <s v="潍坊汇益网络科技有限公司"/>
    <x v="0"/>
    <x v="3"/>
    <x v="4"/>
    <x v="2"/>
    <n v="0"/>
    <x v="1"/>
    <x v="1"/>
    <x v="2"/>
    <n v="3880.1"/>
    <n v="7.3573477631286256E-4"/>
    <n v="0"/>
    <s v="0"/>
    <s v="0"/>
    <s v="(0,10]"/>
  </r>
  <r>
    <s v="西安蚍蜉信息科技有限公司"/>
    <x v="0"/>
    <x v="3"/>
    <x v="4"/>
    <x v="2"/>
    <n v="0"/>
    <x v="1"/>
    <x v="0"/>
    <x v="2"/>
    <n v="17014.560000000001"/>
    <n v="3.2262579561510739E-3"/>
    <n v="0"/>
    <s v="0"/>
    <s v="(1.5,10]"/>
    <s v="(0,10]"/>
  </r>
  <r>
    <s v="广州思达科技有限公司"/>
    <x v="1"/>
    <x v="3"/>
    <x v="4"/>
    <x v="2"/>
    <n v="7.0000000000000007E-2"/>
    <x v="2"/>
    <x v="1"/>
    <x v="2"/>
    <n v="27897.69"/>
    <n v="1.8506543734860548E-3"/>
    <n v="537.04523454000002"/>
    <s v="(0,10]"/>
    <s v="0"/>
    <s v="(0,10]"/>
  </r>
  <r>
    <s v="潍坊法斯特网络科技有限公司"/>
    <x v="3"/>
    <x v="3"/>
    <x v="4"/>
    <x v="0"/>
    <n v="0"/>
    <x v="1"/>
    <x v="0"/>
    <x v="3"/>
    <n v="5350.26"/>
    <n v="1.014502807740949E-3"/>
    <n v="0"/>
    <s v="0"/>
    <s v="(1.5,10]"/>
    <s v="(20,+)"/>
  </r>
  <r>
    <s v="glions trade limited"/>
    <x v="0"/>
    <x v="3"/>
    <x v="3"/>
    <x v="0"/>
    <n v="0.01"/>
    <x v="2"/>
    <x v="0"/>
    <x v="3"/>
    <n v="13477.53"/>
    <n v="2.5555752480090452E-3"/>
    <n v="0"/>
    <s v="(0,10]"/>
    <s v="(1.5,10]"/>
    <s v="(20,+)"/>
  </r>
  <r>
    <s v="北京野猴文化有限公司"/>
    <x v="0"/>
    <x v="3"/>
    <x v="4"/>
    <x v="2"/>
    <n v="0.26900000000000002"/>
    <x v="3"/>
    <x v="1"/>
    <x v="2"/>
    <n v="7028.4"/>
    <n v="1.3327074822394585E-3"/>
    <n v="0"/>
    <s v="(20,+)"/>
    <s v="0"/>
    <s v="(0,10]"/>
  </r>
  <r>
    <s v="东海县璀恰百货商行"/>
    <x v="0"/>
    <x v="3"/>
    <x v="4"/>
    <x v="2"/>
    <n v="3.1E-2"/>
    <x v="2"/>
    <x v="2"/>
    <x v="2"/>
    <n v="15270.47"/>
    <n v="2.8955480089797375E-3"/>
    <n v="0"/>
    <s v="(0,10]"/>
    <s v="(0,1.5]"/>
    <s v="(0,10]"/>
  </r>
  <r>
    <s v="淄博青鸟时代文化传播有限公司"/>
    <x v="3"/>
    <x v="3"/>
    <x v="3"/>
    <x v="0"/>
    <n v="0"/>
    <x v="1"/>
    <x v="0"/>
    <x v="3"/>
    <n v="14052.73"/>
    <n v="2.6646432213435359E-3"/>
    <n v="0"/>
    <s v="0"/>
    <s v="(1.5,10]"/>
    <s v="(20,+)"/>
  </r>
  <r>
    <s v="四川天听网络科技有限公司"/>
    <x v="1"/>
    <x v="3"/>
    <x v="3"/>
    <x v="2"/>
    <n v="6.0000000000000001E-3"/>
    <x v="2"/>
    <x v="0"/>
    <x v="2"/>
    <n v="139237.66"/>
    <n v="2.8712961104944781E-2"/>
    <n v="1582.6070580000001"/>
    <s v="(0,10]"/>
    <s v="(1.5,10]"/>
    <s v="(0,10]"/>
  </r>
  <r>
    <s v="shihai(hk)technologyco.,limited"/>
    <x v="0"/>
    <x v="3"/>
    <x v="3"/>
    <x v="2"/>
    <n v="0"/>
    <x v="1"/>
    <x v="2"/>
    <x v="0"/>
    <n v="8861.23"/>
    <n v="1.6802440844068006E-3"/>
    <n v="0"/>
    <s v="0"/>
    <s v="(0,1.5]"/>
    <s v="(10,20]"/>
  </r>
  <r>
    <s v="深圳中深为科技有限公司"/>
    <x v="0"/>
    <x v="3"/>
    <x v="4"/>
    <x v="2"/>
    <n v="2.8000000000000001E-2"/>
    <x v="2"/>
    <x v="1"/>
    <x v="1"/>
    <n v="7758.71"/>
    <n v="1.4711870225835341E-3"/>
    <n v="0"/>
    <s v="(0,10]"/>
    <s v="0"/>
    <s v="0"/>
  </r>
  <r>
    <s v="carefree digital co., limited"/>
    <x v="0"/>
    <x v="3"/>
    <x v="4"/>
    <x v="2"/>
    <n v="7.0000000000000001E-3"/>
    <x v="2"/>
    <x v="1"/>
    <x v="0"/>
    <n v="7792.19"/>
    <n v="1.4775354157463272E-3"/>
    <n v="0"/>
    <s v="(0,10]"/>
    <s v="0"/>
    <s v="(10,20]"/>
  </r>
  <r>
    <s v="广州市友拓电子商务有限公司"/>
    <x v="0"/>
    <x v="3"/>
    <x v="4"/>
    <x v="2"/>
    <n v="5.8999999999999997E-2"/>
    <x v="2"/>
    <x v="2"/>
    <x v="2"/>
    <n v="22648.21"/>
    <n v="4.2944964609769693E-3"/>
    <n v="0"/>
    <s v="(0,10]"/>
    <s v="(0,1.5]"/>
    <s v="(0,10]"/>
  </r>
  <r>
    <s v="transocean internet technology limited"/>
    <x v="0"/>
    <x v="3"/>
    <x v="4"/>
    <x v="2"/>
    <n v="0.22800000000000001"/>
    <x v="3"/>
    <x v="0"/>
    <x v="2"/>
    <n v="6100.99"/>
    <n v="1.439014483950885E-3"/>
    <n v="0"/>
    <s v="(20,+)"/>
    <s v="(1.5,10]"/>
    <s v="(0,10]"/>
  </r>
  <r>
    <s v="xianglong information technology co., ltd 800344"/>
    <x v="1"/>
    <x v="3"/>
    <x v="4"/>
    <x v="2"/>
    <n v="3.5000000000000003E-2"/>
    <x v="2"/>
    <x v="1"/>
    <x v="2"/>
    <n v="35476.35"/>
    <n v="6.7269360149601358E-3"/>
    <n v="16694.82"/>
    <s v="(0,10]"/>
    <s v="0"/>
    <s v="(0,10]"/>
  </r>
  <r>
    <s v="lk power aircond"/>
    <x v="0"/>
    <x v="3"/>
    <x v="3"/>
    <x v="0"/>
    <n v="0.59699999999999998"/>
    <x v="3"/>
    <x v="3"/>
    <x v="2"/>
    <n v="12830.48"/>
    <n v="2.4328832588816412E-3"/>
    <n v="0"/>
    <s v="(20,+)"/>
    <s v="(10,+)"/>
    <s v="(0,10]"/>
  </r>
  <r>
    <s v="深圳是爱唯电子商务有限公司"/>
    <x v="0"/>
    <x v="3"/>
    <x v="4"/>
    <x v="2"/>
    <n v="1.0999999999999999E-2"/>
    <x v="2"/>
    <x v="2"/>
    <x v="2"/>
    <n v="6018.61"/>
    <n v="1.141233649149341E-3"/>
    <n v="0"/>
    <s v="(0,10]"/>
    <s v="(0,1.5]"/>
    <s v="(0,10]"/>
  </r>
  <r>
    <s v="香港泰宜贸易有限公司"/>
    <x v="0"/>
    <x v="3"/>
    <x v="3"/>
    <x v="0"/>
    <n v="0.70599999999999996"/>
    <x v="3"/>
    <x v="0"/>
    <x v="0"/>
    <n v="40326.42"/>
    <n v="7.6781840518995413E-3"/>
    <n v="0"/>
    <s v="(20,+)"/>
    <s v="(1.5,10]"/>
    <s v="(10,20]"/>
  </r>
  <r>
    <s v="dokelike company limited"/>
    <x v="1"/>
    <x v="3"/>
    <x v="4"/>
    <x v="2"/>
    <n v="2.5999999999999999E-2"/>
    <x v="2"/>
    <x v="2"/>
    <x v="1"/>
    <n v="5402.55"/>
    <n v="1.0244179056645591E-3"/>
    <n v="213.87"/>
    <s v="(0,10]"/>
    <s v="(0,1.5]"/>
    <s v="0"/>
  </r>
  <r>
    <s v="hongkong xinghong info tech co., limited"/>
    <x v="0"/>
    <x v="3"/>
    <x v="4"/>
    <x v="2"/>
    <n v="0"/>
    <x v="1"/>
    <x v="1"/>
    <x v="2"/>
    <n v="34897.279999999999"/>
    <n v="2.1530215298964225E-3"/>
    <n v="0"/>
    <s v="0"/>
    <s v="0"/>
    <s v="(0,10]"/>
  </r>
  <r>
    <s v="gamecosys"/>
    <x v="0"/>
    <x v="3"/>
    <x v="4"/>
    <x v="1"/>
    <n v="0"/>
    <x v="1"/>
    <x v="1"/>
    <x v="1"/>
    <n v="4107.5"/>
    <n v="7.7885379080567065E-4"/>
    <n v="0"/>
    <s v="0"/>
    <s v="0"/>
    <s v="0"/>
  </r>
  <r>
    <s v="kittenkuo trading co., limited"/>
    <x v="3"/>
    <x v="3"/>
    <x v="4"/>
    <x v="0"/>
    <n v="2.1999999999999999E-2"/>
    <x v="2"/>
    <x v="0"/>
    <x v="3"/>
    <n v="9839.77"/>
    <n v="1.890941648613857E-3"/>
    <n v="0"/>
    <s v="(0,10]"/>
    <s v="(1.5,10]"/>
    <s v="(20,+)"/>
  </r>
  <r>
    <s v="杭州绿苑贸易有限公司"/>
    <x v="1"/>
    <x v="3"/>
    <x v="4"/>
    <x v="2"/>
    <n v="6.3E-2"/>
    <x v="2"/>
    <x v="1"/>
    <x v="1"/>
    <n v="3907300"/>
    <n v="8.623374493897456E-4"/>
    <n v="442.15728999999999"/>
    <s v="(0,10]"/>
    <s v="0"/>
    <s v="0"/>
  </r>
  <r>
    <s v="hk xinying trading co., limited"/>
    <x v="0"/>
    <x v="3"/>
    <x v="4"/>
    <x v="2"/>
    <n v="0"/>
    <x v="1"/>
    <x v="2"/>
    <x v="0"/>
    <n v="7153.98"/>
    <n v="1.3565196451242733E-3"/>
    <n v="0"/>
    <s v="0"/>
    <s v="(0,1.5]"/>
    <s v="(10,20]"/>
  </r>
  <r>
    <s v="高密市风腾跨境电子商务有限公司"/>
    <x v="3"/>
    <x v="3"/>
    <x v="3"/>
    <x v="4"/>
    <n v="3.6999999999999998E-2"/>
    <x v="2"/>
    <x v="3"/>
    <x v="3"/>
    <n v="11274.74"/>
    <n v="2.1378877636879677E-3"/>
    <n v="0"/>
    <s v="(0,10]"/>
    <s v="(10,+)"/>
    <s v="(20,+)"/>
  </r>
  <r>
    <s v="switzerland jojee group co.,limited"/>
    <x v="0"/>
    <x v="3"/>
    <x v="4"/>
    <x v="0"/>
    <n v="0.10199999999999999"/>
    <x v="0"/>
    <x v="3"/>
    <x v="1"/>
    <n v="158023.98000000001"/>
    <n v="2.9030289858708704E-3"/>
    <n v="0"/>
    <s v="(10,20]"/>
    <s v="(10,+)"/>
    <s v="0"/>
  </r>
  <r>
    <s v="吉林省方福商贸有限公司"/>
    <x v="1"/>
    <x v="3"/>
    <x v="4"/>
    <x v="2"/>
    <n v="0"/>
    <x v="1"/>
    <x v="1"/>
    <x v="2"/>
    <n v="6804.28"/>
    <n v="1.2902104130744271E-3"/>
    <n v="1220.45"/>
    <s v="0"/>
    <s v="0"/>
    <s v="(0,10]"/>
  </r>
  <r>
    <s v="宜佳供应链（广州）有限公司"/>
    <x v="3"/>
    <x v="3"/>
    <x v="3"/>
    <x v="0"/>
    <n v="0"/>
    <x v="1"/>
    <x v="0"/>
    <x v="3"/>
    <n v="13383.48"/>
    <n v="2.5377417242049612E-3"/>
    <n v="0"/>
    <s v="0"/>
    <s v="(1.5,10]"/>
    <s v="(20,+)"/>
  </r>
  <r>
    <s v="广州秦泰商贸有限公司"/>
    <x v="0"/>
    <x v="3"/>
    <x v="4"/>
    <x v="2"/>
    <n v="1.9E-2"/>
    <x v="2"/>
    <x v="2"/>
    <x v="1"/>
    <n v="10040.879999999999"/>
    <n v="1.9039263423067179E-3"/>
    <n v="0"/>
    <s v="(0,10]"/>
    <s v="(0,1.5]"/>
    <s v="0"/>
  </r>
  <r>
    <s v="四会市锦诚珠宝店"/>
    <x v="0"/>
    <x v="3"/>
    <x v="4"/>
    <x v="2"/>
    <n v="8.0000000000000002E-3"/>
    <x v="2"/>
    <x v="1"/>
    <x v="1"/>
    <n v="4423.66"/>
    <n v="8.3880325264404452E-4"/>
    <n v="0"/>
    <s v="(0,10]"/>
    <s v="0"/>
    <s v="0"/>
  </r>
  <r>
    <s v="oceanstars limited"/>
    <x v="0"/>
    <x v="3"/>
    <x v="4"/>
    <x v="2"/>
    <n v="0"/>
    <x v="1"/>
    <x v="1"/>
    <x v="2"/>
    <n v="3655.33"/>
    <n v="6.9311445578714359E-4"/>
    <n v="0"/>
    <s v="0"/>
    <s v="0"/>
    <s v="(0,10]"/>
  </r>
  <r>
    <s v="海口市慕扬游盟科技有限公司"/>
    <x v="2"/>
    <x v="3"/>
    <x v="4"/>
    <x v="2"/>
    <n v="0.01"/>
    <x v="2"/>
    <x v="1"/>
    <x v="1"/>
    <n v="5456.72"/>
    <n v="9.9690557826758635E-4"/>
    <n v="174.58216362499999"/>
    <s v="(0,10]"/>
    <s v="0"/>
    <s v="0"/>
  </r>
  <r>
    <s v="maxzone holding co., limited"/>
    <x v="3"/>
    <x v="3"/>
    <x v="4"/>
    <x v="2"/>
    <n v="0"/>
    <x v="1"/>
    <x v="1"/>
    <x v="2"/>
    <n v="14752.29"/>
    <n v="2.7988092760980725E-3"/>
    <n v="0"/>
    <s v="0"/>
    <s v="0"/>
    <s v="(0,10]"/>
  </r>
  <r>
    <s v="thg_ondemand"/>
    <x v="2"/>
    <x v="3"/>
    <x v="4"/>
    <x v="2"/>
    <n v="0.64"/>
    <x v="3"/>
    <x v="1"/>
    <x v="1"/>
    <n v="81367.45"/>
    <n v="2.5105552040141821E-3"/>
    <n v="55.787647999999997"/>
    <s v="(20,+)"/>
    <s v="0"/>
    <s v="0"/>
  </r>
  <r>
    <s v="hongyu trade limited"/>
    <x v="0"/>
    <x v="3"/>
    <x v="3"/>
    <x v="0"/>
    <n v="1.2999999999999999E-2"/>
    <x v="2"/>
    <x v="0"/>
    <x v="3"/>
    <n v="9220.92"/>
    <n v="1.7484475950616737E-3"/>
    <n v="0"/>
    <s v="(0,10]"/>
    <s v="(1.5,10]"/>
    <s v="(20,+)"/>
  </r>
  <r>
    <s v="HONG KONG GUANJU TRADING LIMITED"/>
    <x v="1"/>
    <x v="3"/>
    <x v="4"/>
    <x v="2"/>
    <n v="3.2000000000000001E-2"/>
    <x v="2"/>
    <x v="1"/>
    <x v="2"/>
    <n v="22314.67"/>
    <n v="4.2312514473712903E-3"/>
    <n v="10769.97"/>
    <s v="(0,10]"/>
    <s v="0"/>
    <s v="(0,10]"/>
  </r>
  <r>
    <s v="深圳市木简莫贸易有限公司"/>
    <x v="0"/>
    <x v="3"/>
    <x v="4"/>
    <x v="2"/>
    <n v="0"/>
    <x v="1"/>
    <x v="0"/>
    <x v="0"/>
    <n v="13020.12"/>
    <n v="2.468842317405899E-3"/>
    <n v="0"/>
    <s v="0"/>
    <s v="(1.5,10]"/>
    <s v="(10,20]"/>
  </r>
  <r>
    <s v="mychway co., limited"/>
    <x v="0"/>
    <x v="3"/>
    <x v="4"/>
    <x v="2"/>
    <n v="6.0000000000000001E-3"/>
    <x v="2"/>
    <x v="2"/>
    <x v="1"/>
    <n v="47646.74"/>
    <n v="9.0346546728015051E-3"/>
    <n v="0"/>
    <s v="(0,10]"/>
    <s v="(0,1.5]"/>
    <s v="0"/>
  </r>
  <r>
    <s v="深圳市极尽科技有限公司"/>
    <x v="2"/>
    <x v="3"/>
    <x v="4"/>
    <x v="1"/>
    <n v="0"/>
    <x v="1"/>
    <x v="1"/>
    <x v="1"/>
    <n v="5567.3"/>
    <n v="1.0556573851618772E-3"/>
    <n v="140.24"/>
    <s v="0"/>
    <s v="0"/>
    <s v="0"/>
  </r>
  <r>
    <s v="福建富柏实业有限公司"/>
    <x v="0"/>
    <x v="3"/>
    <x v="4"/>
    <x v="1"/>
    <n v="0"/>
    <x v="1"/>
    <x v="1"/>
    <x v="1"/>
    <n v="4261.18"/>
    <n v="8.8846019959170426E-4"/>
    <n v="0"/>
    <s v="0"/>
    <s v="0"/>
    <s v="0"/>
  </r>
  <r>
    <s v="hong kong singyu trading limited"/>
    <x v="0"/>
    <x v="3"/>
    <x v="4"/>
    <x v="2"/>
    <n v="0"/>
    <x v="1"/>
    <x v="2"/>
    <x v="0"/>
    <n v="9465.91"/>
    <n v="1.7949019809921625E-3"/>
    <n v="0"/>
    <s v="0"/>
    <s v="(0,1.5]"/>
    <s v="(10,20]"/>
  </r>
  <r>
    <s v="珠海美臻科技有限公司"/>
    <x v="1"/>
    <x v="3"/>
    <x v="4"/>
    <x v="2"/>
    <n v="0.112"/>
    <x v="0"/>
    <x v="1"/>
    <x v="1"/>
    <n v="15887.05"/>
    <n v="3.0883307864555763E-3"/>
    <n v="821.25854418999995"/>
    <s v="(10,20]"/>
    <s v="0"/>
    <s v="0"/>
  </r>
  <r>
    <s v="深圳市炫彩瞳颜网络科技有限公司"/>
    <x v="2"/>
    <x v="3"/>
    <x v="4"/>
    <x v="2"/>
    <n v="9.2999999999999999E-2"/>
    <x v="2"/>
    <x v="2"/>
    <x v="1"/>
    <n v="4369.54"/>
    <n v="8.2854115473572989E-4"/>
    <n v="59.96"/>
    <s v="(0,10]"/>
    <s v="(0,1.5]"/>
    <s v="0"/>
  </r>
  <r>
    <s v="南京茂欧"/>
    <x v="0"/>
    <x v="3"/>
    <x v="4"/>
    <x v="2"/>
    <n v="2E-3"/>
    <x v="2"/>
    <x v="1"/>
    <x v="1"/>
    <n v="5116.34"/>
    <n v="9.7014748729170686E-4"/>
    <n v="0"/>
    <s v="(0,10]"/>
    <s v="0"/>
    <s v="0"/>
  </r>
  <r>
    <s v="zc lconic limited"/>
    <x v="0"/>
    <x v="3"/>
    <x v="4"/>
    <x v="2"/>
    <n v="0"/>
    <x v="1"/>
    <x v="0"/>
    <x v="1"/>
    <n v="27737.1"/>
    <n v="6.3947659231400463E-4"/>
    <n v="0"/>
    <s v="0"/>
    <s v="(1.5,10]"/>
    <s v="0"/>
  </r>
  <r>
    <s v="jijiainternational(h.k)co.,limited"/>
    <x v="0"/>
    <x v="3"/>
    <x v="4"/>
    <x v="2"/>
    <n v="0"/>
    <x v="1"/>
    <x v="0"/>
    <x v="1"/>
    <n v="23134.9"/>
    <n v="4.3867813913353896E-3"/>
    <n v="0"/>
    <s v="0"/>
    <s v="(1.5,10]"/>
    <s v="0"/>
  </r>
  <r>
    <s v="广州星光创意科技有限公司"/>
    <x v="1"/>
    <x v="3"/>
    <x v="4"/>
    <x v="2"/>
    <n v="1.9E-2"/>
    <x v="2"/>
    <x v="1"/>
    <x v="1"/>
    <n v="5217.1400000000003"/>
    <n v="9.8926092907216019E-4"/>
    <n v="680.69"/>
    <s v="(0,10]"/>
    <s v="0"/>
    <s v="0"/>
  </r>
  <r>
    <s v="singapore maxwell infotech pte. ltd"/>
    <x v="0"/>
    <x v="3"/>
    <x v="4"/>
    <x v="3"/>
    <n v="0"/>
    <x v="1"/>
    <x v="3"/>
    <x v="0"/>
    <n v="9988.76"/>
    <n v="1.8940434793543646E-3"/>
    <n v="0"/>
    <s v="0"/>
    <s v="(10,+)"/>
    <s v="(10,20]"/>
  </r>
  <r>
    <s v="kachishop"/>
    <x v="0"/>
    <x v="3"/>
    <x v="4"/>
    <x v="1"/>
    <n v="0"/>
    <x v="1"/>
    <x v="1"/>
    <x v="1"/>
    <n v="868.49"/>
    <n v="1.7955429857207381E-4"/>
    <n v="0"/>
    <s v="0"/>
    <s v="0"/>
    <s v="0"/>
  </r>
  <r>
    <s v="hk weihai trading co.,limited"/>
    <x v="0"/>
    <x v="3"/>
    <x v="4"/>
    <x v="2"/>
    <n v="2.3E-2"/>
    <x v="2"/>
    <x v="1"/>
    <x v="1"/>
    <n v="32870.93"/>
    <n v="6.2329028454796952E-3"/>
    <n v="0"/>
    <s v="(0,10]"/>
    <s v="0"/>
    <s v="0"/>
  </r>
  <r>
    <s v="papaya software pte.ltd"/>
    <x v="0"/>
    <x v="3"/>
    <x v="4"/>
    <x v="2"/>
    <n v="0"/>
    <x v="1"/>
    <x v="0"/>
    <x v="0"/>
    <n v="22400"/>
    <n v="4.2474315067673827E-3"/>
    <n v="0"/>
    <s v="0"/>
    <s v="(1.5,10]"/>
    <s v="(10,20]"/>
  </r>
  <r>
    <s v="aiglobalinformation technology co,. limited"/>
    <x v="0"/>
    <x v="3"/>
    <x v="4"/>
    <x v="2"/>
    <n v="0"/>
    <x v="1"/>
    <x v="1"/>
    <x v="2"/>
    <n v="4622.45"/>
    <n v="5.8919449659349118E-4"/>
    <n v="0"/>
    <s v="0"/>
    <s v="0"/>
    <s v="(0,10]"/>
  </r>
  <r>
    <s v="shuangdeng fish electronic commerce co ltd"/>
    <x v="0"/>
    <x v="3"/>
    <x v="4"/>
    <x v="1"/>
    <n v="0"/>
    <x v="1"/>
    <x v="1"/>
    <x v="1"/>
    <n v="3547.13"/>
    <n v="6.7259784466963332E-4"/>
    <n v="0"/>
    <s v="0"/>
    <s v="0"/>
    <s v="0"/>
  </r>
  <r>
    <s v="东勋信息有限公司"/>
    <x v="0"/>
    <x v="3"/>
    <x v="4"/>
    <x v="1"/>
    <n v="0"/>
    <x v="1"/>
    <x v="1"/>
    <x v="1"/>
    <n v="4613.83"/>
    <n v="8.7486280843163187E-4"/>
    <n v="0"/>
    <s v="0"/>
    <s v="0"/>
    <s v="0"/>
  </r>
  <r>
    <s v="mojia (hk) holding limited"/>
    <x v="1"/>
    <x v="3"/>
    <x v="4"/>
    <x v="2"/>
    <n v="6.7000000000000004E-2"/>
    <x v="2"/>
    <x v="0"/>
    <x v="1"/>
    <n v="37932.53"/>
    <n v="7.1926706720267389E-3"/>
    <n v="5200.63"/>
    <s v="(0,10]"/>
    <s v="(1.5,10]"/>
    <s v="0"/>
  </r>
  <r>
    <s v="xiangyang trading co., limited"/>
    <x v="1"/>
    <x v="3"/>
    <x v="4"/>
    <x v="1"/>
    <n v="0"/>
    <x v="1"/>
    <x v="1"/>
    <x v="1"/>
    <n v="8956.33"/>
    <n v="1.6982767065627641E-3"/>
    <n v="8930.35"/>
    <s v="0"/>
    <s v="0"/>
    <s v="0"/>
  </r>
  <r>
    <s v="东莞市麦创电子商务有限公司"/>
    <x v="0"/>
    <x v="3"/>
    <x v="4"/>
    <x v="2"/>
    <n v="0.13200000000000001"/>
    <x v="0"/>
    <x v="2"/>
    <x v="2"/>
    <n v="8000.73"/>
    <n v="1.5011530095828385E-3"/>
    <n v="0"/>
    <s v="(10,20]"/>
    <s v="(0,1.5]"/>
    <s v="(0,10]"/>
  </r>
  <r>
    <s v="yuexing technology limited"/>
    <x v="0"/>
    <x v="3"/>
    <x v="4"/>
    <x v="2"/>
    <n v="0"/>
    <x v="1"/>
    <x v="1"/>
    <x v="2"/>
    <n v="3634.29"/>
    <n v="6.8912490405042995E-4"/>
    <n v="0"/>
    <s v="0"/>
    <s v="0"/>
    <s v="(0,10]"/>
  </r>
  <r>
    <s v="上海博亿麻业有限公司"/>
    <x v="0"/>
    <x v="3"/>
    <x v="4"/>
    <x v="2"/>
    <n v="5.5E-2"/>
    <x v="2"/>
    <x v="0"/>
    <x v="2"/>
    <n v="7077.57"/>
    <n v="1.3420309736317689E-3"/>
    <n v="0"/>
    <s v="(0,10]"/>
    <s v="(1.5,10]"/>
    <s v="(0,10]"/>
  </r>
  <r>
    <s v="xinyuda ltd"/>
    <x v="1"/>
    <x v="3"/>
    <x v="4"/>
    <x v="2"/>
    <n v="2.7E-2"/>
    <x v="2"/>
    <x v="1"/>
    <x v="1"/>
    <n v="4556.2700000000004"/>
    <n v="8.6394842639906354E-4"/>
    <n v="2504.14"/>
    <s v="(0,10]"/>
    <s v="0"/>
    <s v="0"/>
  </r>
  <r>
    <s v="广州易丝倩发制品有限公司"/>
    <x v="1"/>
    <x v="3"/>
    <x v="4"/>
    <x v="1"/>
    <n v="0"/>
    <x v="1"/>
    <x v="1"/>
    <x v="1"/>
    <n v="48458.61"/>
    <n v="9.1885994146496865E-3"/>
    <n v="16205"/>
    <s v="0"/>
    <s v="0"/>
    <s v="0"/>
  </r>
  <r>
    <s v="上海中昊针织有限公司"/>
    <x v="1"/>
    <x v="3"/>
    <x v="4"/>
    <x v="2"/>
    <n v="6.3E-2"/>
    <x v="2"/>
    <x v="1"/>
    <x v="2"/>
    <n v="4890.96"/>
    <n v="9.2741150010441963E-4"/>
    <n v="2313.5700000000002"/>
    <s v="(0,10]"/>
    <s v="0"/>
    <s v="(0,10]"/>
  </r>
  <r>
    <s v="hong kong dawang international trade limited"/>
    <x v="1"/>
    <x v="3"/>
    <x v="4"/>
    <x v="1"/>
    <n v="0"/>
    <x v="1"/>
    <x v="1"/>
    <x v="1"/>
    <n v="9964"/>
    <n v="1.8893485505995626E-3"/>
    <n v="3400"/>
    <s v="0"/>
    <s v="0"/>
    <s v="0"/>
  </r>
  <r>
    <s v="深圳市展锋数控刀具有限公司"/>
    <x v="1"/>
    <x v="3"/>
    <x v="4"/>
    <x v="2"/>
    <n v="0.01"/>
    <x v="2"/>
    <x v="1"/>
    <x v="1"/>
    <n v="6362.99"/>
    <n v="1.20653411621633E-3"/>
    <n v="848.96"/>
    <s v="(0,10]"/>
    <s v="0"/>
    <s v="0"/>
  </r>
  <r>
    <s v="惠州布莱顿贸易有限公司"/>
    <x v="0"/>
    <x v="3"/>
    <x v="4"/>
    <x v="2"/>
    <n v="0"/>
    <x v="1"/>
    <x v="1"/>
    <x v="2"/>
    <n v="2827.38"/>
    <n v="5.3612066489303414E-4"/>
    <n v="0"/>
    <s v="0"/>
    <s v="0"/>
    <s v="(0,10]"/>
  </r>
  <r>
    <s v="深圳市景基源科技有限公司"/>
    <x v="0"/>
    <x v="3"/>
    <x v="4"/>
    <x v="2"/>
    <n v="6.3E-2"/>
    <x v="2"/>
    <x v="1"/>
    <x v="1"/>
    <n v="3762.95"/>
    <n v="7.1352108876742511E-4"/>
    <n v="0"/>
    <s v="(0,10]"/>
    <s v="0"/>
    <s v="0"/>
  </r>
  <r>
    <s v="boolv（hong kong）limited"/>
    <x v="1"/>
    <x v="3"/>
    <x v="4"/>
    <x v="2"/>
    <n v="3.1E-2"/>
    <x v="2"/>
    <x v="0"/>
    <x v="1"/>
    <n v="9244.84"/>
    <n v="1.7529832451349718E-3"/>
    <n v="208.38"/>
    <s v="(0,10]"/>
    <s v="(1.5,10]"/>
    <s v="0"/>
  </r>
  <r>
    <s v="四川省跨博引领电子商务有限公司"/>
    <x v="0"/>
    <x v="3"/>
    <x v="4"/>
    <x v="2"/>
    <n v="0.02"/>
    <x v="2"/>
    <x v="2"/>
    <x v="1"/>
    <n v="13819.5"/>
    <n v="2.6204187369541004E-3"/>
    <n v="0"/>
    <s v="(0,10]"/>
    <s v="(0,1.5]"/>
    <s v="0"/>
  </r>
  <r>
    <s v="广州麦洛信息技术有限公司"/>
    <x v="0"/>
    <x v="3"/>
    <x v="4"/>
    <x v="2"/>
    <n v="0.34300000000000003"/>
    <x v="3"/>
    <x v="1"/>
    <x v="2"/>
    <n v="24520.36"/>
    <n v="1.2446842314953962E-3"/>
    <n v="0"/>
    <s v="(20,+)"/>
    <s v="0"/>
    <s v="(0,10]"/>
  </r>
  <r>
    <s v="dimensional intelligent development company limited"/>
    <x v="0"/>
    <x v="3"/>
    <x v="4"/>
    <x v="0"/>
    <n v="0.13100000000000001"/>
    <x v="0"/>
    <x v="2"/>
    <x v="3"/>
    <n v="4709"/>
    <n v="1.1569472036621709E-3"/>
    <n v="0"/>
    <s v="(10,20]"/>
    <s v="(0,1.5]"/>
    <s v="(20,+)"/>
  </r>
  <r>
    <s v="北京新奇易通网络科技有限公司"/>
    <x v="0"/>
    <x v="3"/>
    <x v="4"/>
    <x v="2"/>
    <n v="1.2E-2"/>
    <x v="2"/>
    <x v="1"/>
    <x v="1"/>
    <n v="2415.17"/>
    <n v="4.5795844429461521E-4"/>
    <n v="0"/>
    <s v="(0,10]"/>
    <s v="0"/>
    <s v="0"/>
  </r>
  <r>
    <s v="深圳市卓升贸易有限公司"/>
    <x v="0"/>
    <x v="3"/>
    <x v="4"/>
    <x v="2"/>
    <n v="0.20799999999999999"/>
    <x v="3"/>
    <x v="1"/>
    <x v="1"/>
    <n v="3384.09"/>
    <n v="6.4168261105966226E-4"/>
    <n v="0"/>
    <s v="(20,+)"/>
    <s v="0"/>
    <s v="0"/>
  </r>
  <r>
    <s v="jieshunda electronic commerce co., ltd"/>
    <x v="1"/>
    <x v="3"/>
    <x v="4"/>
    <x v="2"/>
    <n v="5.8999999999999997E-2"/>
    <x v="2"/>
    <x v="1"/>
    <x v="2"/>
    <n v="2560.21"/>
    <n v="4.8546056330093401E-4"/>
    <n v="15"/>
    <s v="(0,10]"/>
    <s v="0"/>
    <s v="(0,10]"/>
  </r>
  <r>
    <s v="everadstechnologylimited"/>
    <x v="0"/>
    <x v="3"/>
    <x v="4"/>
    <x v="2"/>
    <n v="0"/>
    <x v="1"/>
    <x v="1"/>
    <x v="2"/>
    <n v="5717.05"/>
    <n v="1.084052602489485E-3"/>
    <n v="0"/>
    <s v="0"/>
    <s v="0"/>
    <s v="(0,10]"/>
  </r>
  <r>
    <s v="广州市创联工业科技有限公司"/>
    <x v="0"/>
    <x v="3"/>
    <x v="4"/>
    <x v="2"/>
    <n v="1.6E-2"/>
    <x v="2"/>
    <x v="1"/>
    <x v="1"/>
    <n v="3800.99"/>
    <n v="7.2073413762981044E-4"/>
    <n v="0"/>
    <s v="(0,10]"/>
    <s v="0"/>
    <s v="0"/>
  </r>
  <r>
    <s v="msltv electronics co., limited"/>
    <x v="1"/>
    <x v="3"/>
    <x v="4"/>
    <x v="2"/>
    <n v="2E-3"/>
    <x v="2"/>
    <x v="1"/>
    <x v="1"/>
    <n v="25091.03"/>
    <n v="4.7576978285377497E-3"/>
    <n v="1286.0999999999999"/>
    <s v="(0,10]"/>
    <s v="0"/>
    <s v="0"/>
  </r>
  <r>
    <s v="盈动贸易集团有限公司"/>
    <x v="0"/>
    <x v="3"/>
    <x v="4"/>
    <x v="2"/>
    <n v="0.184"/>
    <x v="0"/>
    <x v="0"/>
    <x v="2"/>
    <n v="10246.049999999999"/>
    <n v="1.2952242410858225E-3"/>
    <n v="0"/>
    <s v="(10,20]"/>
    <s v="(1.5,10]"/>
    <s v="(0,10]"/>
  </r>
  <r>
    <s v="boya development trading co., limited"/>
    <x v="1"/>
    <x v="3"/>
    <x v="3"/>
    <x v="2"/>
    <n v="1.4999999999999999E-2"/>
    <x v="2"/>
    <x v="1"/>
    <x v="2"/>
    <n v="25919.08"/>
    <n v="4.9147105811796583E-3"/>
    <n v="25919.08"/>
    <s v="(0,10]"/>
    <s v="0"/>
    <s v="(0,10]"/>
  </r>
  <r>
    <s v="深圳盛特贸易有限公司"/>
    <x v="1"/>
    <x v="3"/>
    <x v="4"/>
    <x v="1"/>
    <n v="0"/>
    <x v="1"/>
    <x v="1"/>
    <x v="1"/>
    <n v="1649.5"/>
    <n v="3.1277402992914275E-4"/>
    <n v="32"/>
    <s v="0"/>
    <s v="0"/>
    <s v="0"/>
  </r>
  <r>
    <s v="深圳迷鹿网络有限公司"/>
    <x v="0"/>
    <x v="3"/>
    <x v="4"/>
    <x v="1"/>
    <n v="0"/>
    <x v="1"/>
    <x v="1"/>
    <x v="1"/>
    <n v="2587.65"/>
    <n v="4.9066366689672406E-4"/>
    <n v="0"/>
    <s v="0"/>
    <s v="0"/>
    <s v="0"/>
  </r>
  <r>
    <s v="深圳市鹏瑞塑胶科技有限公司"/>
    <x v="0"/>
    <x v="3"/>
    <x v="4"/>
    <x v="2"/>
    <n v="0"/>
    <x v="1"/>
    <x v="1"/>
    <x v="2"/>
    <n v="2180.5700000000002"/>
    <n v="4.1185100717960687E-4"/>
    <n v="0"/>
    <s v="0"/>
    <s v="0"/>
    <s v="(0,10]"/>
  </r>
  <r>
    <s v="超越新洋科技发展有限公司"/>
    <x v="0"/>
    <x v="3"/>
    <x v="4"/>
    <x v="4"/>
    <n v="1.1160000000000001"/>
    <x v="3"/>
    <x v="3"/>
    <x v="3"/>
    <n v="5093.59"/>
    <n v="9.6583368966764616E-4"/>
    <n v="0"/>
    <s v="(20,+)"/>
    <s v="(10,+)"/>
    <s v="(20,+)"/>
  </r>
  <r>
    <s v="金华市荟美电子商务有限公司"/>
    <x v="0"/>
    <x v="3"/>
    <x v="4"/>
    <x v="2"/>
    <n v="0"/>
    <x v="1"/>
    <x v="0"/>
    <x v="2"/>
    <n v="5955.8"/>
    <n v="1.129323775357374E-3"/>
    <n v="0"/>
    <s v="0"/>
    <s v="(1.5,10]"/>
    <s v="(0,10]"/>
  </r>
  <r>
    <s v="广州市逸起跳动信息技术有限公司"/>
    <x v="3"/>
    <x v="3"/>
    <x v="4"/>
    <x v="2"/>
    <n v="0"/>
    <x v="1"/>
    <x v="1"/>
    <x v="2"/>
    <n v="3277.58"/>
    <n v="6.2148645347993923E-4"/>
    <n v="0"/>
    <s v="0"/>
    <s v="0"/>
    <s v="(0,10]"/>
  </r>
  <r>
    <s v="西安阿喳哩电子商务有限公司"/>
    <x v="3"/>
    <x v="3"/>
    <x v="4"/>
    <x v="2"/>
    <n v="0"/>
    <x v="1"/>
    <x v="0"/>
    <x v="2"/>
    <n v="57055.33"/>
    <n v="5.8013136675399675E-4"/>
    <n v="0"/>
    <s v="0"/>
    <s v="(1.5,10]"/>
    <s v="(0,10]"/>
  </r>
  <r>
    <s v="深圳市亿美网络科技有限公司"/>
    <x v="0"/>
    <x v="3"/>
    <x v="3"/>
    <x v="2"/>
    <n v="3.0000000000000001E-3"/>
    <x v="2"/>
    <x v="1"/>
    <x v="1"/>
    <n v="66910.11"/>
    <n v="1.3801738354948767E-2"/>
    <n v="0"/>
    <s v="(0,10]"/>
    <s v="0"/>
    <s v="0"/>
  </r>
  <r>
    <s v="温江区亚玛讯百货店"/>
    <x v="0"/>
    <x v="3"/>
    <x v="4"/>
    <x v="2"/>
    <n v="8.0000000000000002E-3"/>
    <x v="2"/>
    <x v="0"/>
    <x v="1"/>
    <n v="4213.2299999999996"/>
    <n v="7.9890204675256871E-4"/>
    <n v="0"/>
    <s v="(0,10]"/>
    <s v="(1.5,10]"/>
    <s v="0"/>
  </r>
  <r>
    <s v="宁波达麦网络科技有限公司"/>
    <x v="1"/>
    <x v="3"/>
    <x v="4"/>
    <x v="2"/>
    <n v="6.0000000000000001E-3"/>
    <x v="2"/>
    <x v="1"/>
    <x v="1"/>
    <n v="7565.29"/>
    <n v="1.4345112099925096E-3"/>
    <n v="1837.84"/>
    <s v="(0,10]"/>
    <s v="0"/>
    <s v="0"/>
  </r>
  <r>
    <s v="深圳帝凯科技有限公司"/>
    <x v="0"/>
    <x v="3"/>
    <x v="4"/>
    <x v="2"/>
    <n v="0.04"/>
    <x v="2"/>
    <x v="1"/>
    <x v="1"/>
    <n v="260898.79"/>
    <n v="4.6554156500003248E-3"/>
    <n v="0"/>
    <s v="(0,10]"/>
    <s v="0"/>
    <s v="0"/>
  </r>
  <r>
    <s v="jiujiutop trading co., ltd"/>
    <x v="0"/>
    <x v="3"/>
    <x v="4"/>
    <x v="2"/>
    <n v="0"/>
    <x v="1"/>
    <x v="1"/>
    <x v="2"/>
    <n v="2300.7600000000002"/>
    <n v="4.3626430863884485E-4"/>
    <n v="0"/>
    <s v="0"/>
    <s v="0"/>
    <s v="(0,10]"/>
  </r>
  <r>
    <s v="泉州勒嘉贸易有限公司"/>
    <x v="0"/>
    <x v="3"/>
    <x v="4"/>
    <x v="2"/>
    <n v="5.7000000000000002E-2"/>
    <x v="2"/>
    <x v="1"/>
    <x v="1"/>
    <n v="2519.35"/>
    <n v="4.7771279315064307E-4"/>
    <n v="0"/>
    <s v="(0,10]"/>
    <s v="0"/>
    <s v="0"/>
  </r>
  <r>
    <s v="广州林锋服装有限公司"/>
    <x v="0"/>
    <x v="3"/>
    <x v="4"/>
    <x v="2"/>
    <n v="0"/>
    <x v="1"/>
    <x v="0"/>
    <x v="2"/>
    <n v="3606.78"/>
    <n v="6.8390852723118135E-4"/>
    <n v="0"/>
    <s v="0"/>
    <s v="(1.5,10]"/>
    <s v="(0,10]"/>
  </r>
  <r>
    <s v="郑州奥利弗电子科技有限公司"/>
    <x v="1"/>
    <x v="3"/>
    <x v="3"/>
    <x v="2"/>
    <n v="4.5999999999999999E-2"/>
    <x v="2"/>
    <x v="1"/>
    <x v="2"/>
    <n v="76707.44"/>
    <n v="1.4395140084823472E-2"/>
    <n v="6996.18"/>
    <s v="(0,10]"/>
    <s v="0"/>
    <s v="(0,10]"/>
  </r>
  <r>
    <s v="huiya hair products co.,ltd"/>
    <x v="4"/>
    <x v="3"/>
    <x v="4"/>
    <x v="1"/>
    <n v="0"/>
    <x v="1"/>
    <x v="1"/>
    <x v="1"/>
    <n v="8200.98"/>
    <n v="1.5550491445700523E-3"/>
    <n v="8200.98"/>
    <s v="0"/>
    <s v="0"/>
    <s v="0"/>
  </r>
  <r>
    <s v="上海邦逊国际贸易有限公司"/>
    <x v="0"/>
    <x v="3"/>
    <x v="4"/>
    <x v="2"/>
    <n v="2.7E-2"/>
    <x v="2"/>
    <x v="1"/>
    <x v="1"/>
    <n v="2452.37"/>
    <n v="4.6501221447549666E-4"/>
    <n v="0"/>
    <s v="(0,10]"/>
    <s v="0"/>
    <s v="0"/>
  </r>
  <r>
    <s v="义乌市新繁电子商务商行"/>
    <x v="0"/>
    <x v="3"/>
    <x v="4"/>
    <x v="2"/>
    <n v="0.01"/>
    <x v="2"/>
    <x v="1"/>
    <x v="1"/>
    <n v="2521.8000000000002"/>
    <n v="4.7817735597169584E-4"/>
    <n v="0"/>
    <s v="(0,10]"/>
    <s v="0"/>
    <s v="0"/>
  </r>
  <r>
    <s v="cc information technology co.,limited"/>
    <x v="1"/>
    <x v="3"/>
    <x v="4"/>
    <x v="1"/>
    <n v="0"/>
    <x v="1"/>
    <x v="1"/>
    <x v="1"/>
    <n v="209.07"/>
    <n v="3.9643326121422178E-5"/>
    <n v="40.200000000000003"/>
    <s v="0"/>
    <s v="0"/>
    <s v="0"/>
  </r>
  <r>
    <s v="广州市好汇集科技有限公司"/>
    <x v="0"/>
    <x v="3"/>
    <x v="4"/>
    <x v="2"/>
    <n v="0.152"/>
    <x v="0"/>
    <x v="1"/>
    <x v="0"/>
    <n v="22228.9"/>
    <n v="1.1227524654461416E-3"/>
    <n v="0"/>
    <s v="(10,20]"/>
    <s v="0"/>
    <s v="(10,20]"/>
  </r>
  <r>
    <s v="深圳市聚才邦信息科技有限公司"/>
    <x v="0"/>
    <x v="3"/>
    <x v="4"/>
    <x v="4"/>
    <n v="0"/>
    <x v="1"/>
    <x v="3"/>
    <x v="3"/>
    <n v="2155.83"/>
    <n v="4.0878304755510386E-4"/>
    <n v="0"/>
    <s v="0"/>
    <s v="(10,+)"/>
    <s v="(20,+)"/>
  </r>
  <r>
    <s v="高比斯电子有限公司"/>
    <x v="2"/>
    <x v="3"/>
    <x v="4"/>
    <x v="2"/>
    <n v="0.03"/>
    <x v="2"/>
    <x v="1"/>
    <x v="2"/>
    <n v="6335.57"/>
    <n v="1.2013348049700993E-3"/>
    <n v="162"/>
    <s v="(0,10]"/>
    <s v="0"/>
    <s v="(0,10]"/>
  </r>
  <r>
    <s v="南京盛奥网络科技有限公司"/>
    <x v="0"/>
    <x v="3"/>
    <x v="4"/>
    <x v="2"/>
    <n v="0"/>
    <x v="1"/>
    <x v="1"/>
    <x v="2"/>
    <n v="1471.12"/>
    <n v="2.7895006420694784E-4"/>
    <n v="0"/>
    <s v="0"/>
    <s v="0"/>
    <s v="(0,10]"/>
  </r>
  <r>
    <s v="acbeam limited"/>
    <x v="0"/>
    <x v="3"/>
    <x v="4"/>
    <x v="2"/>
    <n v="7.0000000000000007E-2"/>
    <x v="2"/>
    <x v="1"/>
    <x v="2"/>
    <n v="1764.9"/>
    <n v="3.34655886888114E-4"/>
    <n v="0"/>
    <s v="(0,10]"/>
    <s v="0"/>
    <s v="(0,10]"/>
  </r>
  <r>
    <s v="亿舒特科技（深圳）有限公司"/>
    <x v="1"/>
    <x v="3"/>
    <x v="4"/>
    <x v="2"/>
    <n v="4.9000000000000002E-2"/>
    <x v="2"/>
    <x v="1"/>
    <x v="1"/>
    <n v="6465.4"/>
    <n v="1.225952842136332E-3"/>
    <n v="2833.65"/>
    <s v="(0,10]"/>
    <s v="0"/>
    <s v="0"/>
  </r>
  <r>
    <s v="广州赛施电子科技有限公司"/>
    <x v="0"/>
    <x v="3"/>
    <x v="4"/>
    <x v="1"/>
    <n v="0"/>
    <x v="1"/>
    <x v="1"/>
    <x v="1"/>
    <n v="36439.5"/>
    <n v="3.8916566319577089E-4"/>
    <n v="0"/>
    <s v="0"/>
    <s v="0"/>
    <s v="0"/>
  </r>
  <r>
    <s v="上海阗客科技有限公司"/>
    <x v="0"/>
    <x v="3"/>
    <x v="4"/>
    <x v="2"/>
    <n v="5.7000000000000002E-2"/>
    <x v="2"/>
    <x v="1"/>
    <x v="1"/>
    <n v="381721"/>
    <n v="5.272339611536018E-4"/>
    <n v="0"/>
    <s v="(0,10]"/>
    <s v="0"/>
    <s v="0"/>
  </r>
  <r>
    <s v="深圳市米磊科技有限公司"/>
    <x v="0"/>
    <x v="3"/>
    <x v="4"/>
    <x v="2"/>
    <n v="3.4000000000000002E-2"/>
    <x v="2"/>
    <x v="1"/>
    <x v="1"/>
    <n v="12649.18"/>
    <n v="2.3985056101237432E-3"/>
    <n v="0"/>
    <s v="(0,10]"/>
    <s v="0"/>
    <s v="0"/>
  </r>
  <r>
    <s v="lai beautiful ltd"/>
    <x v="1"/>
    <x v="3"/>
    <x v="4"/>
    <x v="2"/>
    <n v="8.1000000000000003E-2"/>
    <x v="2"/>
    <x v="1"/>
    <x v="1"/>
    <n v="14557.45"/>
    <n v="3.40202535062102E-3"/>
    <n v="16966.857388159999"/>
    <s v="(0,10]"/>
    <s v="0"/>
    <s v="0"/>
  </r>
  <r>
    <s v="深圳市绿拓电子商务有限公司"/>
    <x v="1"/>
    <x v="3"/>
    <x v="4"/>
    <x v="2"/>
    <n v="1.2E-2"/>
    <x v="2"/>
    <x v="1"/>
    <x v="0"/>
    <n v="2022.51"/>
    <n v="3.8350324539071869E-4"/>
    <n v="18.89"/>
    <s v="(0,10]"/>
    <s v="0"/>
    <s v="(10,20]"/>
  </r>
  <r>
    <s v="reayou ecommerce limited"/>
    <x v="1"/>
    <x v="3"/>
    <x v="4"/>
    <x v="2"/>
    <n v="6.7000000000000004E-2"/>
    <x v="2"/>
    <x v="1"/>
    <x v="1"/>
    <n v="1054.3599999999999"/>
    <n v="2.0439519270509511E-4"/>
    <n v="528.80594225000004"/>
    <s v="(0,10]"/>
    <s v="0"/>
    <s v="0"/>
  </r>
  <r>
    <s v="天津祺馨网络科技有限公司"/>
    <x v="0"/>
    <x v="3"/>
    <x v="4"/>
    <x v="2"/>
    <n v="8.7999999999999995E-2"/>
    <x v="2"/>
    <x v="1"/>
    <x v="1"/>
    <n v="649290"/>
    <n v="8.9604451195479846E-4"/>
    <n v="0"/>
    <s v="(0,10]"/>
    <s v="0"/>
    <s v="0"/>
  </r>
  <r>
    <s v="argentum apothecary limited"/>
    <x v="1"/>
    <x v="3"/>
    <x v="4"/>
    <x v="2"/>
    <n v="0.27200000000000002"/>
    <x v="3"/>
    <x v="1"/>
    <x v="1"/>
    <n v="10816.1"/>
    <n v="2.5369686886178885E-3"/>
    <n v="3535.0109304500002"/>
    <s v="(20,+)"/>
    <s v="0"/>
    <s v="0"/>
  </r>
  <r>
    <s v="义乌市黎庆电子商务商行"/>
    <x v="0"/>
    <x v="3"/>
    <x v="4"/>
    <x v="2"/>
    <n v="0"/>
    <x v="1"/>
    <x v="0"/>
    <x v="0"/>
    <n v="2473.92"/>
    <n v="4.690984711259805E-4"/>
    <n v="0"/>
    <s v="0"/>
    <s v="(1.5,10]"/>
    <s v="(10,20]"/>
  </r>
  <r>
    <s v="杭州星犀科技有限公司"/>
    <x v="2"/>
    <x v="3"/>
    <x v="4"/>
    <x v="2"/>
    <n v="1.4E-2"/>
    <x v="2"/>
    <x v="1"/>
    <x v="1"/>
    <n v="7963.9"/>
    <n v="1.5100946328903909E-3"/>
    <n v="1528.9"/>
    <s v="(0,10]"/>
    <s v="0"/>
    <s v="0"/>
  </r>
  <r>
    <s v="bobbleme limited"/>
    <x v="0"/>
    <x v="3"/>
    <x v="4"/>
    <x v="1"/>
    <n v="0"/>
    <x v="1"/>
    <x v="1"/>
    <x v="1"/>
    <n v="7659.41"/>
    <n v="1.4523580070200518E-3"/>
    <n v="0"/>
    <s v="0"/>
    <s v="0"/>
    <s v="0"/>
  </r>
  <r>
    <s v="npb-tech limited"/>
    <x v="1"/>
    <x v="3"/>
    <x v="4"/>
    <x v="2"/>
    <n v="0.33900000000000002"/>
    <x v="3"/>
    <x v="1"/>
    <x v="1"/>
    <n v="1043.29"/>
    <n v="1.9782601860247065E-4"/>
    <n v="590.91999999999996"/>
    <s v="(20,+)"/>
    <s v="0"/>
    <s v="0"/>
  </r>
  <r>
    <s v="jexi trading limited"/>
    <x v="0"/>
    <x v="3"/>
    <x v="4"/>
    <x v="2"/>
    <n v="4.2000000000000003E-2"/>
    <x v="2"/>
    <x v="0"/>
    <x v="0"/>
    <n v="3624.9"/>
    <n v="6.8734439593219144E-4"/>
    <n v="0"/>
    <s v="(0,10]"/>
    <s v="(1.5,10]"/>
    <s v="(10,20]"/>
  </r>
  <r>
    <s v="踏浪2"/>
    <x v="0"/>
    <x v="3"/>
    <x v="4"/>
    <x v="0"/>
    <n v="0.23899999999999999"/>
    <x v="3"/>
    <x v="3"/>
    <x v="2"/>
    <n v="8724.0300000000007"/>
    <n v="1.6542285664278506E-3"/>
    <n v="0"/>
    <s v="(20,+)"/>
    <s v="(10,+)"/>
    <s v="(0,10]"/>
  </r>
  <r>
    <s v="julang tech limited"/>
    <x v="0"/>
    <x v="3"/>
    <x v="4"/>
    <x v="2"/>
    <n v="2.4E-2"/>
    <x v="2"/>
    <x v="1"/>
    <x v="1"/>
    <n v="3216.78"/>
    <n v="6.0995771081871352E-4"/>
    <n v="0"/>
    <s v="(0,10]"/>
    <s v="0"/>
    <s v="0"/>
  </r>
  <r>
    <s v="深圳市龙岗区艾维生商行"/>
    <x v="0"/>
    <x v="3"/>
    <x v="4"/>
    <x v="2"/>
    <n v="0"/>
    <x v="1"/>
    <x v="0"/>
    <x v="0"/>
    <n v="1362.37"/>
    <n v="2.5832916347654818E-4"/>
    <n v="0"/>
    <s v="0"/>
    <s v="(1.5,10]"/>
    <s v="(10,20]"/>
  </r>
  <r>
    <s v="huanguan international trade co., limited"/>
    <x v="0"/>
    <x v="3"/>
    <x v="4"/>
    <x v="2"/>
    <n v="1"/>
    <x v="3"/>
    <x v="1"/>
    <x v="1"/>
    <n v="1260"/>
    <n v="2.3891802225566527E-4"/>
    <n v="0"/>
    <s v="(20,+)"/>
    <s v="0"/>
    <s v="0"/>
  </r>
  <r>
    <s v="揭阳市麦热科技有限公司"/>
    <x v="0"/>
    <x v="3"/>
    <x v="4"/>
    <x v="1"/>
    <n v="0"/>
    <x v="1"/>
    <x v="1"/>
    <x v="1"/>
    <n v="35701.79"/>
    <n v="3.7331712924421875E-4"/>
    <n v="0"/>
    <s v="0"/>
    <s v="0"/>
    <s v="0"/>
  </r>
  <r>
    <s v="浙江趣乐拼信息技术有限公司"/>
    <x v="0"/>
    <x v="3"/>
    <x v="4"/>
    <x v="2"/>
    <n v="0.372"/>
    <x v="3"/>
    <x v="1"/>
    <x v="1"/>
    <n v="7047.12"/>
    <n v="4.2537011739768158E-4"/>
    <n v="0"/>
    <s v="(20,+)"/>
    <s v="0"/>
    <s v="0"/>
  </r>
  <r>
    <s v="hanmai tech(hk) co.,limited"/>
    <x v="1"/>
    <x v="3"/>
    <x v="4"/>
    <x v="2"/>
    <n v="2.1999999999999999E-2"/>
    <x v="2"/>
    <x v="1"/>
    <x v="1"/>
    <n v="3184.77"/>
    <n v="6.0388805534855171E-4"/>
    <n v="203.97"/>
    <s v="(0,10]"/>
    <s v="0"/>
    <s v="0"/>
  </r>
  <r>
    <s v="深圳市趣臻科技有限公司"/>
    <x v="1"/>
    <x v="3"/>
    <x v="4"/>
    <x v="2"/>
    <n v="0.11600000000000001"/>
    <x v="0"/>
    <x v="1"/>
    <x v="1"/>
    <n v="2533.12"/>
    <n v="4.8032382582243718E-4"/>
    <n v="78.989999999999995"/>
    <s v="(10,20]"/>
    <s v="0"/>
    <s v="0"/>
  </r>
  <r>
    <s v="hingsn(hongkong)tradelimited"/>
    <x v="1"/>
    <x v="3"/>
    <x v="4"/>
    <x v="2"/>
    <n v="0"/>
    <x v="1"/>
    <x v="1"/>
    <x v="2"/>
    <n v="4689.12"/>
    <n v="8.8913910834879787E-4"/>
    <n v="1249.56"/>
    <s v="0"/>
    <s v="0"/>
    <s v="(0,10]"/>
  </r>
  <r>
    <s v="rbest company limited"/>
    <x v="1"/>
    <x v="3"/>
    <x v="4"/>
    <x v="2"/>
    <n v="1.6E-2"/>
    <x v="2"/>
    <x v="1"/>
    <x v="1"/>
    <n v="1343.77"/>
    <n v="2.548022783861074E-4"/>
    <n v="204.04"/>
    <s v="(0,10]"/>
    <s v="0"/>
    <s v="0"/>
  </r>
  <r>
    <s v="万佛（深圳）智能科技有限公司"/>
    <x v="1"/>
    <x v="3"/>
    <x v="4"/>
    <x v="2"/>
    <n v="0.125"/>
    <x v="0"/>
    <x v="1"/>
    <x v="1"/>
    <n v="2001.09"/>
    <n v="3.7944163901237242E-4"/>
    <n v="376.87"/>
    <s v="(10,20]"/>
    <s v="0"/>
    <s v="0"/>
  </r>
  <r>
    <s v="higher technology limited"/>
    <x v="0"/>
    <x v="3"/>
    <x v="4"/>
    <x v="2"/>
    <n v="3.5999999999999997E-2"/>
    <x v="2"/>
    <x v="1"/>
    <x v="1"/>
    <n v="1611.52"/>
    <n v="3.0947244874319715E-4"/>
    <n v="0"/>
    <s v="(0,10]"/>
    <s v="0"/>
    <s v="0"/>
  </r>
  <r>
    <s v="广东美固嘉贸易有限公司"/>
    <x v="0"/>
    <x v="3"/>
    <x v="4"/>
    <x v="2"/>
    <n v="0"/>
    <x v="1"/>
    <x v="1"/>
    <x v="2"/>
    <n v="2957.09"/>
    <n v="5.6071594796190899E-4"/>
    <n v="0"/>
    <s v="0"/>
    <s v="0"/>
    <s v="(0,10]"/>
  </r>
  <r>
    <s v="天津易诚电子商务有限公司"/>
    <x v="0"/>
    <x v="3"/>
    <x v="4"/>
    <x v="2"/>
    <n v="0"/>
    <x v="1"/>
    <x v="0"/>
    <x v="2"/>
    <n v="3610.14"/>
    <n v="6.8454564195719633E-4"/>
    <n v="0"/>
    <s v="0"/>
    <s v="(1.5,10]"/>
    <s v="(0,10]"/>
  </r>
  <r>
    <s v="gemsmagic limited"/>
    <x v="2"/>
    <x v="3"/>
    <x v="3"/>
    <x v="2"/>
    <n v="1.6E-2"/>
    <x v="2"/>
    <x v="1"/>
    <x v="1"/>
    <n v="30326.65"/>
    <n v="5.7504628886029937E-3"/>
    <n v="2900.4"/>
    <s v="(0,10]"/>
    <s v="0"/>
    <s v="0"/>
  </r>
  <r>
    <s v="品老匯贸易（香港）有限公司"/>
    <x v="1"/>
    <x v="3"/>
    <x v="4"/>
    <x v="2"/>
    <n v="0.151"/>
    <x v="0"/>
    <x v="1"/>
    <x v="1"/>
    <n v="3033.25"/>
    <n v="5.7515721508491805E-4"/>
    <n v="663.74"/>
    <s v="(10,20]"/>
    <s v="0"/>
    <s v="0"/>
  </r>
  <r>
    <s v="苏州瑞锦信息科技有限公司"/>
    <x v="1"/>
    <x v="3"/>
    <x v="4"/>
    <x v="2"/>
    <n v="0.22600000000000001"/>
    <x v="3"/>
    <x v="1"/>
    <x v="2"/>
    <n v="2770.67"/>
    <n v="5.2536745771674927E-4"/>
    <n v="424.95"/>
    <s v="(20,+)"/>
    <s v="0"/>
    <s v="(0,10]"/>
  </r>
  <r>
    <s v="laxi huiguo paus limited"/>
    <x v="0"/>
    <x v="3"/>
    <x v="4"/>
    <x v="0"/>
    <n v="3.4000000000000002E-2"/>
    <x v="2"/>
    <x v="0"/>
    <x v="3"/>
    <n v="2807.38"/>
    <n v="5.3232831533342028E-4"/>
    <n v="0"/>
    <s v="(0,10]"/>
    <s v="(1.5,10]"/>
    <s v="(20,+)"/>
  </r>
  <r>
    <s v="深圳市巨臻科技有限公司"/>
    <x v="0"/>
    <x v="3"/>
    <x v="4"/>
    <x v="4"/>
    <n v="0.05"/>
    <x v="2"/>
    <x v="3"/>
    <x v="3"/>
    <n v="1989.09"/>
    <n v="3.7716622927660417E-4"/>
    <n v="0"/>
    <s v="(0,10]"/>
    <s v="(10,+)"/>
    <s v="(20,+)"/>
  </r>
  <r>
    <s v="qi miao international co., limited"/>
    <x v="0"/>
    <x v="3"/>
    <x v="3"/>
    <x v="2"/>
    <n v="0"/>
    <x v="1"/>
    <x v="0"/>
    <x v="0"/>
    <n v="19880.48"/>
    <n v="3.7696864786454826E-3"/>
    <n v="0"/>
    <s v="0"/>
    <s v="(1.5,10]"/>
    <s v="(10,20]"/>
  </r>
  <r>
    <s v="深圳市伊瑟拉科技有限公司"/>
    <x v="0"/>
    <x v="3"/>
    <x v="4"/>
    <x v="2"/>
    <n v="4.4999999999999998E-2"/>
    <x v="2"/>
    <x v="1"/>
    <x v="2"/>
    <n v="1372.37"/>
    <n v="2.60225338256355E-4"/>
    <n v="0"/>
    <s v="(0,10]"/>
    <s v="0"/>
    <s v="(0,10]"/>
  </r>
  <r>
    <s v="深圳市客库科技有限公司"/>
    <x v="0"/>
    <x v="3"/>
    <x v="4"/>
    <x v="2"/>
    <n v="3.1E-2"/>
    <x v="2"/>
    <x v="1"/>
    <x v="1"/>
    <n v="480.27"/>
    <n v="9.1067586149784418E-5"/>
    <n v="0"/>
    <s v="(0,10]"/>
    <s v="0"/>
    <s v="0"/>
  </r>
  <r>
    <s v="ape planet llc limited"/>
    <x v="0"/>
    <x v="3"/>
    <x v="4"/>
    <x v="2"/>
    <n v="4.3999999999999997E-2"/>
    <x v="2"/>
    <x v="1"/>
    <x v="1"/>
    <n v="13472.19"/>
    <n v="2.5545626906766281E-3"/>
    <n v="0"/>
    <s v="(0,10]"/>
    <s v="0"/>
    <s v="0"/>
  </r>
  <r>
    <s v="深圳市宏远盈贸易有限公司"/>
    <x v="0"/>
    <x v="3"/>
    <x v="4"/>
    <x v="2"/>
    <n v="0.14000000000000001"/>
    <x v="0"/>
    <x v="0"/>
    <x v="1"/>
    <n v="7027.87"/>
    <n v="1.3326069849761289E-3"/>
    <n v="0"/>
    <s v="(10,20]"/>
    <s v="(1.5,10]"/>
    <s v="0"/>
  </r>
  <r>
    <s v="konwin electrical appliance co., limited"/>
    <x v="0"/>
    <x v="3"/>
    <x v="4"/>
    <x v="2"/>
    <n v="2.5999999999999999E-2"/>
    <x v="2"/>
    <x v="1"/>
    <x v="1"/>
    <n v="6626.15"/>
    <n v="1.2564338517217274E-3"/>
    <n v="0"/>
    <s v="(0,10]"/>
    <s v="0"/>
    <s v="0"/>
  </r>
  <r>
    <s v="上海丝所文化科技有限公司"/>
    <x v="1"/>
    <x v="3"/>
    <x v="4"/>
    <x v="2"/>
    <n v="0.14799999999999999"/>
    <x v="0"/>
    <x v="1"/>
    <x v="1"/>
    <n v="2703.9"/>
    <n v="5.1270669871197883E-4"/>
    <n v="1687.25"/>
    <s v="(10,20]"/>
    <s v="0"/>
    <s v="0"/>
  </r>
  <r>
    <s v="常州流雪信息科技有限公司"/>
    <x v="0"/>
    <x v="3"/>
    <x v="4"/>
    <x v="2"/>
    <n v="0"/>
    <x v="1"/>
    <x v="0"/>
    <x v="0"/>
    <n v="1852.33"/>
    <n v="3.5123414298796545E-4"/>
    <n v="0"/>
    <s v="0"/>
    <s v="(1.5,10]"/>
    <s v="(10,20]"/>
  </r>
  <r>
    <s v="深圳掌之门科技有限公司"/>
    <x v="0"/>
    <x v="3"/>
    <x v="4"/>
    <x v="2"/>
    <n v="0.14699999999999999"/>
    <x v="0"/>
    <x v="1"/>
    <x v="1"/>
    <n v="1271.1500000000001"/>
    <n v="2.4103225713514994E-4"/>
    <n v="0"/>
    <s v="(10,20]"/>
    <s v="0"/>
    <s v="0"/>
  </r>
  <r>
    <s v="tw-store-shopline"/>
    <x v="0"/>
    <x v="3"/>
    <x v="4"/>
    <x v="2"/>
    <n v="0.59499999999999997"/>
    <x v="3"/>
    <x v="1"/>
    <x v="1"/>
    <n v="36"/>
    <n v="3.128900377125539E-6"/>
    <n v="0"/>
    <s v="(20,+)"/>
    <s v="0"/>
    <s v="0"/>
  </r>
  <r>
    <s v="广州掌悦文化传媒有限公司"/>
    <x v="0"/>
    <x v="3"/>
    <x v="4"/>
    <x v="1"/>
    <n v="0"/>
    <x v="1"/>
    <x v="1"/>
    <x v="1"/>
    <n v="625.92999999999995"/>
    <n v="1.0484318339943328E-4"/>
    <n v="0"/>
    <s v="0"/>
    <s v="0"/>
    <s v="0"/>
  </r>
  <r>
    <s v="佛山市尚普勒新能源科技有限公司"/>
    <x v="0"/>
    <x v="3"/>
    <x v="4"/>
    <x v="2"/>
    <n v="5.8000000000000003E-2"/>
    <x v="2"/>
    <x v="0"/>
    <x v="1"/>
    <n v="1001.5"/>
    <n v="1.8990190419765777E-4"/>
    <n v="0"/>
    <s v="(0,10]"/>
    <s v="(1.5,10]"/>
    <s v="0"/>
  </r>
  <r>
    <s v="香港錦繁國際貿易有限公司"/>
    <x v="0"/>
    <x v="3"/>
    <x v="4"/>
    <x v="2"/>
    <n v="0"/>
    <x v="1"/>
    <x v="1"/>
    <x v="2"/>
    <n v="701.79"/>
    <n v="1.3307164987206614E-4"/>
    <n v="0"/>
    <s v="0"/>
    <s v="0"/>
    <s v="(0,10]"/>
  </r>
  <r>
    <s v="quality future co.,limited"/>
    <x v="0"/>
    <x v="3"/>
    <x v="4"/>
    <x v="2"/>
    <n v="0"/>
    <x v="1"/>
    <x v="0"/>
    <x v="0"/>
    <n v="5623.44"/>
    <n v="1.0717664918498673E-3"/>
    <n v="0"/>
    <s v="0"/>
    <s v="(1.5,10]"/>
    <s v="(10,20]"/>
  </r>
  <r>
    <s v="广州茜童会贸易有限公司"/>
    <x v="0"/>
    <x v="3"/>
    <x v="4"/>
    <x v="2"/>
    <n v="5.0999999999999997E-2"/>
    <x v="2"/>
    <x v="1"/>
    <x v="1"/>
    <n v="1716.08"/>
    <n v="3.2539876161309688E-4"/>
    <n v="0"/>
    <s v="(0,10]"/>
    <s v="0"/>
    <s v="0"/>
  </r>
  <r>
    <s v="chongchonglong technology limited"/>
    <x v="2"/>
    <x v="3"/>
    <x v="4"/>
    <x v="1"/>
    <n v="0"/>
    <x v="1"/>
    <x v="1"/>
    <x v="1"/>
    <n v="3281.53"/>
    <n v="1.2519858800591821E-4"/>
    <n v="21.32685"/>
    <s v="0"/>
    <s v="0"/>
    <s v="0"/>
  </r>
  <r>
    <s v="hongkong bright forever company limited"/>
    <x v="0"/>
    <x v="3"/>
    <x v="4"/>
    <x v="2"/>
    <n v="4.2000000000000003E-2"/>
    <x v="2"/>
    <x v="1"/>
    <x v="1"/>
    <n v="496219"/>
    <n v="3.0703956332267623E-3"/>
    <n v="0"/>
    <s v="(0,10]"/>
    <s v="0"/>
    <s v="0"/>
  </r>
  <r>
    <s v="香港吉客印电子商务有限公司"/>
    <x v="0"/>
    <x v="3"/>
    <x v="4"/>
    <x v="2"/>
    <n v="6.6000000000000003E-2"/>
    <x v="2"/>
    <x v="1"/>
    <x v="1"/>
    <n v="4502.4399999999996"/>
    <n v="2.6026981275138923E-4"/>
    <n v="0"/>
    <s v="(0,10]"/>
    <s v="0"/>
    <s v="0"/>
  </r>
  <r>
    <s v="东莞云瓴电子商务有限公司"/>
    <x v="0"/>
    <x v="3"/>
    <x v="4"/>
    <x v="1"/>
    <n v="0"/>
    <x v="1"/>
    <x v="1"/>
    <x v="1"/>
    <n v="697.49"/>
    <n v="1.3225629471674919E-4"/>
    <n v="0"/>
    <s v="0"/>
    <s v="0"/>
    <s v="0"/>
  </r>
  <r>
    <s v="中山市京奥贸易有限公司"/>
    <x v="0"/>
    <x v="3"/>
    <x v="4"/>
    <x v="2"/>
    <n v="1.4E-2"/>
    <x v="2"/>
    <x v="1"/>
    <x v="1"/>
    <n v="2959.8"/>
    <n v="5.6122981132723663E-4"/>
    <n v="0"/>
    <s v="(0,10]"/>
    <s v="0"/>
    <s v="0"/>
  </r>
  <r>
    <s v="路尚（广州）国际贸易有限公司"/>
    <x v="0"/>
    <x v="3"/>
    <x v="4"/>
    <x v="4"/>
    <n v="0"/>
    <x v="1"/>
    <x v="3"/>
    <x v="3"/>
    <n v="1045.93"/>
    <n v="1.9832660874433968E-4"/>
    <n v="0"/>
    <s v="0"/>
    <s v="(10,+)"/>
    <s v="(20,+)"/>
  </r>
  <r>
    <s v="深圳飞向月球贸易有限公司"/>
    <x v="0"/>
    <x v="3"/>
    <x v="4"/>
    <x v="2"/>
    <n v="3.6999999999999998E-2"/>
    <x v="2"/>
    <x v="1"/>
    <x v="1"/>
    <n v="538.79999999999995"/>
    <n v="1.0216589713599402E-4"/>
    <n v="0"/>
    <s v="(0,10]"/>
    <s v="0"/>
    <s v="0"/>
  </r>
  <r>
    <s v="star dream bay trading limited"/>
    <x v="1"/>
    <x v="3"/>
    <x v="4"/>
    <x v="1"/>
    <n v="0"/>
    <x v="1"/>
    <x v="1"/>
    <x v="1"/>
    <n v="1150.77"/>
    <n v="2.1820610513583488E-4"/>
    <n v="1149.77"/>
    <s v="0"/>
    <s v="0"/>
    <s v="0"/>
  </r>
  <r>
    <s v="西安木客鸟科技有限公司"/>
    <x v="0"/>
    <x v="3"/>
    <x v="4"/>
    <x v="1"/>
    <n v="0"/>
    <x v="1"/>
    <x v="1"/>
    <x v="1"/>
    <n v="5269.15"/>
    <n v="3.474905646269943E-4"/>
    <n v="0"/>
    <s v="0"/>
    <s v="0"/>
    <s v="0"/>
  </r>
  <r>
    <s v="大庆锋瑞优品电子商务有限公司"/>
    <x v="0"/>
    <x v="3"/>
    <x v="3"/>
    <x v="0"/>
    <n v="0"/>
    <x v="1"/>
    <x v="1"/>
    <x v="3"/>
    <n v="28874.93"/>
    <n v="5.4751914034688711E-3"/>
    <n v="0"/>
    <s v="0"/>
    <s v="0"/>
    <s v="(20,+)"/>
  </r>
  <r>
    <s v="武汉卓益电子商务有限公司"/>
    <x v="0"/>
    <x v="3"/>
    <x v="4"/>
    <x v="1"/>
    <n v="0"/>
    <x v="1"/>
    <x v="1"/>
    <x v="1"/>
    <n v="2630.41"/>
    <n v="4.987717102551782E-4"/>
    <n v="0"/>
    <s v="0"/>
    <s v="0"/>
    <s v="0"/>
  </r>
  <r>
    <s v="泰华玩具（香港）有限公司"/>
    <x v="1"/>
    <x v="3"/>
    <x v="4"/>
    <x v="1"/>
    <n v="0"/>
    <x v="1"/>
    <x v="1"/>
    <x v="1"/>
    <n v="923.33"/>
    <n v="1.7507950594390751E-4"/>
    <n v="199.04"/>
    <s v="0"/>
    <s v="0"/>
    <s v="0"/>
  </r>
  <r>
    <s v="raleigh technology co., ltd"/>
    <x v="3"/>
    <x v="3"/>
    <x v="4"/>
    <x v="2"/>
    <n v="1E-3"/>
    <x v="2"/>
    <x v="1"/>
    <x v="1"/>
    <n v="955.75"/>
    <n v="1.8067443775084151E-4"/>
    <n v="0"/>
    <s v="(0,10]"/>
    <s v="0"/>
    <s v="0"/>
  </r>
  <r>
    <s v="东莞市艾樱电子商务有限公司"/>
    <x v="0"/>
    <x v="3"/>
    <x v="4"/>
    <x v="2"/>
    <n v="0"/>
    <x v="1"/>
    <x v="0"/>
    <x v="1"/>
    <n v="170961.73"/>
    <n v="3.4897942999991878E-4"/>
    <n v="0"/>
    <s v="0"/>
    <s v="(1.5,10]"/>
    <s v="0"/>
  </r>
  <r>
    <s v="广州六边形建材有限公司"/>
    <x v="0"/>
    <x v="3"/>
    <x v="4"/>
    <x v="1"/>
    <n v="0"/>
    <x v="1"/>
    <x v="1"/>
    <x v="1"/>
    <n v="1972.94"/>
    <n v="3.7410390700721611E-4"/>
    <n v="0"/>
    <s v="0"/>
    <s v="0"/>
    <s v="0"/>
  </r>
  <r>
    <s v="成都机随超户外运动有限公司"/>
    <x v="0"/>
    <x v="3"/>
    <x v="4"/>
    <x v="2"/>
    <n v="3.1E-2"/>
    <x v="2"/>
    <x v="1"/>
    <x v="1"/>
    <n v="9354.4"/>
    <n v="1.773757736022536E-3"/>
    <n v="0"/>
    <s v="(0,10]"/>
    <s v="0"/>
    <s v="0"/>
  </r>
  <r>
    <s v="hui ju xin shan technology co.,limited"/>
    <x v="0"/>
    <x v="3"/>
    <x v="4"/>
    <x v="2"/>
    <n v="1.0999999999999999E-2"/>
    <x v="2"/>
    <x v="1"/>
    <x v="1"/>
    <n v="896.94"/>
    <n v="1.7007550069999717E-4"/>
    <n v="0"/>
    <s v="(0,10]"/>
    <s v="0"/>
    <s v="0"/>
  </r>
  <r>
    <s v="广州泰阳电子商务有限公司"/>
    <x v="2"/>
    <x v="3"/>
    <x v="4"/>
    <x v="2"/>
    <n v="0.41199999999999998"/>
    <x v="3"/>
    <x v="1"/>
    <x v="0"/>
    <n v="706.33"/>
    <n v="1.3393251322209846E-4"/>
    <n v="18.39"/>
    <s v="(20,+)"/>
    <s v="0"/>
    <s v="(10,20]"/>
  </r>
  <r>
    <s v="赣州文钦电子商务有限公司"/>
    <x v="0"/>
    <x v="3"/>
    <x v="3"/>
    <x v="2"/>
    <n v="0.16900000000000001"/>
    <x v="0"/>
    <x v="1"/>
    <x v="1"/>
    <n v="30699.49"/>
    <n v="5.8211598690933132E-3"/>
    <n v="0"/>
    <s v="(10,20]"/>
    <s v="0"/>
    <s v="0"/>
  </r>
  <r>
    <s v="raremace limited"/>
    <x v="4"/>
    <x v="3"/>
    <x v="3"/>
    <x v="2"/>
    <n v="8.9999999999999993E-3"/>
    <x v="2"/>
    <x v="1"/>
    <x v="1"/>
    <n v="16296.7"/>
    <n v="3.0901391534078576E-3"/>
    <n v="16296.7"/>
    <s v="(0,10]"/>
    <s v="0"/>
    <s v="0"/>
  </r>
  <r>
    <s v="义乌市华意网络科技有限公司"/>
    <x v="0"/>
    <x v="3"/>
    <x v="4"/>
    <x v="4"/>
    <n v="0"/>
    <x v="1"/>
    <x v="3"/>
    <x v="3"/>
    <n v="478.6"/>
    <n v="9.0750924961556672E-5"/>
    <n v="0"/>
    <s v="0"/>
    <s v="(10,+)"/>
    <s v="(20,+)"/>
  </r>
  <r>
    <s v="深圳市壹希网络科技有限公司"/>
    <x v="0"/>
    <x v="3"/>
    <x v="4"/>
    <x v="1"/>
    <n v="0"/>
    <x v="1"/>
    <x v="1"/>
    <x v="1"/>
    <n v="2337.33"/>
    <n v="4.431986198085985E-4"/>
    <n v="0"/>
    <s v="0"/>
    <s v="0"/>
    <s v="0"/>
  </r>
  <r>
    <s v="raja naishi supply chain co., limited"/>
    <x v="0"/>
    <x v="3"/>
    <x v="4"/>
    <x v="1"/>
    <n v="0"/>
    <x v="1"/>
    <x v="1"/>
    <x v="1"/>
    <n v="6321"/>
    <n v="1.1364131974164655E-4"/>
    <n v="0"/>
    <s v="0"/>
    <s v="0"/>
    <s v="0"/>
  </r>
  <r>
    <s v="深圳市博奇诺科技有限公司"/>
    <x v="2"/>
    <x v="3"/>
    <x v="4"/>
    <x v="2"/>
    <n v="0.249"/>
    <x v="3"/>
    <x v="1"/>
    <x v="1"/>
    <n v="1109.67"/>
    <n v="2.1895513128768754E-4"/>
    <n v="129.88999999999999"/>
    <s v="(20,+)"/>
    <s v="0"/>
    <s v="0"/>
  </r>
  <r>
    <s v="上海威迩达遮阳设备有限公司"/>
    <x v="0"/>
    <x v="3"/>
    <x v="4"/>
    <x v="1"/>
    <n v="0"/>
    <x v="1"/>
    <x v="1"/>
    <x v="1"/>
    <n v="13054.79"/>
    <n v="2.4754163553674896E-3"/>
    <n v="0"/>
    <s v="0"/>
    <s v="0"/>
    <s v="0"/>
  </r>
  <r>
    <s v="深圳沃鸣科技有限公司"/>
    <x v="3"/>
    <x v="3"/>
    <x v="4"/>
    <x v="1"/>
    <n v="0"/>
    <x v="1"/>
    <x v="1"/>
    <x v="1"/>
    <n v="1340.24"/>
    <n v="2.5413292868883559E-4"/>
    <n v="0"/>
    <s v="0"/>
    <s v="0"/>
    <s v="0"/>
  </r>
  <r>
    <s v="seitu pte. ltd."/>
    <x v="0"/>
    <x v="3"/>
    <x v="4"/>
    <x v="2"/>
    <n v="0.03"/>
    <x v="2"/>
    <x v="1"/>
    <x v="1"/>
    <n v="3414.05"/>
    <n v="1.7274371503470787E-4"/>
    <n v="0"/>
    <s v="(0,10]"/>
    <s v="0"/>
    <s v="0"/>
  </r>
  <r>
    <s v="yicen business co., limited"/>
    <x v="0"/>
    <x v="3"/>
    <x v="4"/>
    <x v="2"/>
    <n v="1"/>
    <x v="3"/>
    <x v="1"/>
    <x v="1"/>
    <n v="1051.8"/>
    <n v="1.994396633400863E-4"/>
    <n v="0"/>
    <s v="(20,+)"/>
    <s v="0"/>
    <s v="0"/>
  </r>
  <r>
    <s v="giraffe tools corp."/>
    <x v="4"/>
    <x v="3"/>
    <x v="3"/>
    <x v="1"/>
    <n v="0"/>
    <x v="1"/>
    <x v="1"/>
    <x v="1"/>
    <n v="9535.3700000000008"/>
    <n v="1.3277989500612691E-3"/>
    <n v="7002.5135035100002"/>
    <s v="0"/>
    <s v="0"/>
    <s v="0"/>
  </r>
  <r>
    <s v="hong kong verigood trading co., limited"/>
    <x v="0"/>
    <x v="3"/>
    <x v="4"/>
    <x v="1"/>
    <n v="0"/>
    <x v="1"/>
    <x v="1"/>
    <x v="1"/>
    <n v="1347.7"/>
    <n v="2.5554747507457149E-4"/>
    <n v="0"/>
    <s v="0"/>
    <s v="0"/>
    <s v="0"/>
  </r>
  <r>
    <s v="广州哦耶贸易有限公司"/>
    <x v="0"/>
    <x v="3"/>
    <x v="4"/>
    <x v="2"/>
    <n v="1.2E-2"/>
    <x v="2"/>
    <x v="1"/>
    <x v="1"/>
    <n v="5157.54"/>
    <n v="9.7795972738451095E-4"/>
    <n v="0"/>
    <s v="(0,10]"/>
    <s v="0"/>
    <s v="0"/>
  </r>
  <r>
    <s v="copyninja e-commerce inc"/>
    <x v="0"/>
    <x v="3"/>
    <x v="4"/>
    <x v="1"/>
    <n v="0"/>
    <x v="1"/>
    <x v="1"/>
    <x v="1"/>
    <n v="911.79"/>
    <n v="1.7289132024801034E-4"/>
    <n v="0"/>
    <s v="0"/>
    <s v="0"/>
    <s v="0"/>
  </r>
  <r>
    <s v="杭州市盛霓嘉尔网络科技有限公司"/>
    <x v="0"/>
    <x v="3"/>
    <x v="4"/>
    <x v="2"/>
    <n v="0.216"/>
    <x v="3"/>
    <x v="1"/>
    <x v="1"/>
    <n v="813.9"/>
    <n v="1.5432966532848093E-4"/>
    <n v="0"/>
    <s v="(20,+)"/>
    <s v="0"/>
    <s v="0"/>
  </r>
  <r>
    <s v="hbb global llc"/>
    <x v="0"/>
    <x v="3"/>
    <x v="4"/>
    <x v="1"/>
    <n v="0"/>
    <x v="1"/>
    <x v="1"/>
    <x v="1"/>
    <n v="1636.13"/>
    <n v="3.1023884424854098E-4"/>
    <n v="0"/>
    <s v="0"/>
    <s v="0"/>
    <s v="0"/>
  </r>
  <r>
    <s v="hongkong aozhen technology co., limited"/>
    <x v="2"/>
    <x v="3"/>
    <x v="4"/>
    <x v="2"/>
    <n v="3.9E-2"/>
    <x v="2"/>
    <x v="1"/>
    <x v="1"/>
    <n v="3324.35"/>
    <n v="6.3035486292509592E-4"/>
    <n v="1066.8599999999999"/>
    <s v="(0,10]"/>
    <s v="0"/>
    <s v="0"/>
  </r>
  <r>
    <s v="click link limited"/>
    <x v="0"/>
    <x v="3"/>
    <x v="4"/>
    <x v="2"/>
    <n v="0.93400000000000005"/>
    <x v="3"/>
    <x v="1"/>
    <x v="1"/>
    <n v="556.89"/>
    <n v="1.0559607731266464E-4"/>
    <n v="0"/>
    <s v="(20,+)"/>
    <s v="0"/>
    <s v="0"/>
  </r>
  <r>
    <s v="深圳市梦幻童游实业有限公司"/>
    <x v="0"/>
    <x v="3"/>
    <x v="4"/>
    <x v="1"/>
    <n v="0"/>
    <x v="1"/>
    <x v="1"/>
    <x v="1"/>
    <n v="301.77"/>
    <n v="5.7220866330231834E-5"/>
    <n v="0"/>
    <s v="0"/>
    <s v="0"/>
    <s v="0"/>
  </r>
  <r>
    <s v="上海添籁网络科技有限公司"/>
    <x v="0"/>
    <x v="3"/>
    <x v="4"/>
    <x v="2"/>
    <n v="0.14000000000000001"/>
    <x v="0"/>
    <x v="0"/>
    <x v="2"/>
    <n v="6661.06"/>
    <n v="1.2630533978780331E-3"/>
    <n v="0"/>
    <s v="(10,20]"/>
    <s v="(1.5,10]"/>
    <s v="(0,10]"/>
  </r>
  <r>
    <s v="wangruigroup(hongkong)co.,limited"/>
    <x v="2"/>
    <x v="3"/>
    <x v="3"/>
    <x v="2"/>
    <n v="2.7E-2"/>
    <x v="2"/>
    <x v="1"/>
    <x v="1"/>
    <n v="16039.09"/>
    <n v="3.123049865810502E-3"/>
    <n v="246.1"/>
    <s v="(0,10]"/>
    <s v="0"/>
    <s v="0"/>
  </r>
  <r>
    <s v="深圳美日淘电子商务有限公司"/>
    <x v="0"/>
    <x v="3"/>
    <x v="4"/>
    <x v="2"/>
    <n v="0.10299999999999999"/>
    <x v="0"/>
    <x v="1"/>
    <x v="1"/>
    <n v="3289.98"/>
    <n v="6.2383771020689972E-4"/>
    <n v="0"/>
    <s v="(10,20]"/>
    <s v="0"/>
    <s v="0"/>
  </r>
  <r>
    <s v="广州泛亚联合互联网有限公司"/>
    <x v="0"/>
    <x v="3"/>
    <x v="4"/>
    <x v="0"/>
    <n v="7.2999999999999995E-2"/>
    <x v="2"/>
    <x v="1"/>
    <x v="3"/>
    <n v="1343.13"/>
    <n v="2.6805782996985135E-4"/>
    <n v="0"/>
    <s v="(0,10]"/>
    <s v="0"/>
    <s v="(20,+)"/>
  </r>
  <r>
    <s v="享坐科技有限公司"/>
    <x v="0"/>
    <x v="3"/>
    <x v="3"/>
    <x v="1"/>
    <n v="0"/>
    <x v="1"/>
    <x v="1"/>
    <x v="1"/>
    <n v="12498.58"/>
    <n v="2.3699492179398516E-3"/>
    <n v="0"/>
    <s v="0"/>
    <s v="0"/>
    <s v="0"/>
  </r>
  <r>
    <s v="sonar digital co., limited"/>
    <x v="2"/>
    <x v="3"/>
    <x v="4"/>
    <x v="1"/>
    <n v="0"/>
    <x v="1"/>
    <x v="1"/>
    <x v="1"/>
    <n v="241.25"/>
    <n v="4.5745216562840675E-5"/>
    <n v="29.4"/>
    <s v="0"/>
    <s v="0"/>
    <s v="0"/>
  </r>
  <r>
    <s v="深圳市欧思龙贸易有限公司"/>
    <x v="0"/>
    <x v="3"/>
    <x v="4"/>
    <x v="2"/>
    <n v="0"/>
    <x v="1"/>
    <x v="1"/>
    <x v="2"/>
    <n v="1488.71"/>
    <n v="2.8228543564462813E-4"/>
    <n v="0"/>
    <s v="0"/>
    <s v="0"/>
    <s v="(0,10]"/>
  </r>
  <r>
    <s v="上海顽袄时装设计中心"/>
    <x v="0"/>
    <x v="3"/>
    <x v="4"/>
    <x v="2"/>
    <n v="7.0000000000000001E-3"/>
    <x v="2"/>
    <x v="1"/>
    <x v="1"/>
    <n v="2196.9"/>
    <n v="4.1657063737577071E-4"/>
    <n v="0"/>
    <s v="(0,10]"/>
    <s v="0"/>
    <s v="0"/>
  </r>
  <r>
    <s v="惠临实业香港有限公司"/>
    <x v="0"/>
    <x v="3"/>
    <x v="4"/>
    <x v="2"/>
    <n v="0"/>
    <x v="1"/>
    <x v="1"/>
    <x v="2"/>
    <n v="488.8"/>
    <n v="9.2685023236959677E-5"/>
    <n v="0"/>
    <s v="0"/>
    <s v="0"/>
    <s v="(0,10]"/>
  </r>
  <r>
    <s v="wellbin technology co.,limited"/>
    <x v="1"/>
    <x v="3"/>
    <x v="4"/>
    <x v="2"/>
    <n v="1.0999999999999999E-2"/>
    <x v="2"/>
    <x v="1"/>
    <x v="1"/>
    <n v="6343.7"/>
    <n v="1.2028763950660824E-3"/>
    <n v="3041"/>
    <s v="(0,10]"/>
    <s v="0"/>
    <s v="0"/>
  </r>
  <r>
    <s v="深圳丰禾日丽贸易有限公司"/>
    <x v="3"/>
    <x v="3"/>
    <x v="4"/>
    <x v="4"/>
    <n v="0"/>
    <x v="1"/>
    <x v="3"/>
    <x v="3"/>
    <n v="705.22"/>
    <n v="1.3372203782153992E-4"/>
    <n v="0"/>
    <s v="0"/>
    <s v="(10,+)"/>
    <s v="(20,+)"/>
  </r>
  <r>
    <s v="六盒（广州）信息科技有限公司"/>
    <x v="0"/>
    <x v="3"/>
    <x v="4"/>
    <x v="1"/>
    <n v="0"/>
    <x v="1"/>
    <x v="1"/>
    <x v="1"/>
    <n v="691.12"/>
    <n v="1.3104843138201223E-4"/>
    <n v="0"/>
    <s v="0"/>
    <s v="0"/>
    <s v="0"/>
  </r>
  <r>
    <s v="cjchen trade limited"/>
    <x v="1"/>
    <x v="3"/>
    <x v="4"/>
    <x v="2"/>
    <n v="0.189"/>
    <x v="0"/>
    <x v="1"/>
    <x v="2"/>
    <n v="848.62"/>
    <n v="1.6091318416397039E-4"/>
    <n v="79"/>
    <s v="(10,20]"/>
    <s v="0"/>
    <s v="(0,10]"/>
  </r>
  <r>
    <s v="瑞兰斯科技（天津）有限公司"/>
    <x v="0"/>
    <x v="3"/>
    <x v="4"/>
    <x v="2"/>
    <n v="0"/>
    <x v="1"/>
    <x v="1"/>
    <x v="2"/>
    <n v="183.21"/>
    <n v="3.4739818140841614E-5"/>
    <n v="0"/>
    <s v="0"/>
    <s v="0"/>
    <s v="(0,10]"/>
  </r>
  <r>
    <s v="西安锐驰摩尔网络科技有限公司"/>
    <x v="0"/>
    <x v="3"/>
    <x v="4"/>
    <x v="2"/>
    <n v="0"/>
    <x v="1"/>
    <x v="1"/>
    <x v="2"/>
    <n v="762.63"/>
    <n v="1.2764413894579066E-4"/>
    <n v="0"/>
    <s v="0"/>
    <s v="0"/>
    <s v="(0,10]"/>
  </r>
  <r>
    <s v="深圳市友和优品科技有限公司"/>
    <x v="0"/>
    <x v="3"/>
    <x v="4"/>
    <x v="4"/>
    <n v="0.255"/>
    <x v="3"/>
    <x v="3"/>
    <x v="0"/>
    <n v="1923.8"/>
    <n v="3.6478610413924516E-4"/>
    <n v="0"/>
    <s v="(20,+)"/>
    <s v="(10,+)"/>
    <s v="(10,20]"/>
  </r>
  <r>
    <s v="海丰县城东镇宏通达珠宝商行"/>
    <x v="2"/>
    <x v="3"/>
    <x v="4"/>
    <x v="2"/>
    <n v="0.13700000000000001"/>
    <x v="0"/>
    <x v="1"/>
    <x v="1"/>
    <n v="400.31"/>
    <n v="7.5905772610448708E-5"/>
    <n v="28.8"/>
    <s v="(10,20]"/>
    <s v="0"/>
    <s v="0"/>
  </r>
  <r>
    <s v="wonderone limited"/>
    <x v="0"/>
    <x v="3"/>
    <x v="4"/>
    <x v="0"/>
    <n v="0"/>
    <x v="1"/>
    <x v="1"/>
    <x v="3"/>
    <n v="514.98"/>
    <n v="9.7649208810494055E-5"/>
    <n v="0"/>
    <s v="0"/>
    <s v="0"/>
    <s v="(20,+)"/>
  </r>
  <r>
    <s v="深圳市兴领锐电子有限公司"/>
    <x v="2"/>
    <x v="3"/>
    <x v="4"/>
    <x v="2"/>
    <n v="0.123"/>
    <x v="0"/>
    <x v="1"/>
    <x v="1"/>
    <n v="5125"/>
    <n v="9.717895746510194E-4"/>
    <n v="1499"/>
    <s v="(10,20]"/>
    <s v="0"/>
    <s v="0"/>
  </r>
  <r>
    <s v="武汉市惠小丰商贸有限公司"/>
    <x v="0"/>
    <x v="3"/>
    <x v="4"/>
    <x v="2"/>
    <n v="0"/>
    <x v="1"/>
    <x v="1"/>
    <x v="2"/>
    <n v="492.35"/>
    <n v="9.3358165283791126E-5"/>
    <n v="0"/>
    <s v="0"/>
    <s v="0"/>
    <s v="(0,10]"/>
  </r>
  <r>
    <s v="东莞市飞音供应链管理有限公司"/>
    <x v="0"/>
    <x v="3"/>
    <x v="4"/>
    <x v="2"/>
    <n v="0"/>
    <x v="1"/>
    <x v="1"/>
    <x v="0"/>
    <n v="502.45"/>
    <n v="9.5273301811396046E-5"/>
    <n v="0"/>
    <s v="0"/>
    <s v="0"/>
    <s v="(10,20]"/>
  </r>
  <r>
    <s v="上海嘟佰商贸有限公司"/>
    <x v="2"/>
    <x v="3"/>
    <x v="4"/>
    <x v="1"/>
    <n v="0"/>
    <x v="1"/>
    <x v="1"/>
    <x v="1"/>
    <n v="699.13"/>
    <n v="1.3256726738063751E-4"/>
    <n v="77.2"/>
    <s v="0"/>
    <s v="0"/>
    <s v="0"/>
  </r>
  <r>
    <s v="深圳市硬酷科技有限公司"/>
    <x v="0"/>
    <x v="3"/>
    <x v="4"/>
    <x v="1"/>
    <n v="0"/>
    <x v="1"/>
    <x v="1"/>
    <x v="1"/>
    <n v="4211.4799999999996"/>
    <n v="7.9857021616610245E-4"/>
    <n v="0"/>
    <s v="0"/>
    <s v="0"/>
    <s v="0"/>
  </r>
  <r>
    <s v="深圳市铁木亦科技有限公司"/>
    <x v="0"/>
    <x v="3"/>
    <x v="4"/>
    <x v="1"/>
    <n v="0"/>
    <x v="1"/>
    <x v="1"/>
    <x v="1"/>
    <n v="1776.64"/>
    <n v="3.3688199607960733E-4"/>
    <n v="0"/>
    <s v="0"/>
    <s v="0"/>
    <s v="0"/>
  </r>
  <r>
    <s v="maxineinternationalco.,limited"/>
    <x v="2"/>
    <x v="3"/>
    <x v="4"/>
    <x v="2"/>
    <n v="8.5000000000000006E-2"/>
    <x v="2"/>
    <x v="1"/>
    <x v="1"/>
    <n v="590.03"/>
    <n v="1.118800005329446E-4"/>
    <n v="418.43"/>
    <s v="(0,10]"/>
    <s v="0"/>
    <s v="0"/>
  </r>
  <r>
    <s v="wisteria trade limited"/>
    <x v="4"/>
    <x v="3"/>
    <x v="4"/>
    <x v="2"/>
    <n v="0.84399999999999997"/>
    <x v="3"/>
    <x v="1"/>
    <x v="1"/>
    <n v="12.84"/>
    <n v="3.3456079751525631E-7"/>
    <n v="1.7643985200000001"/>
    <s v="(20,+)"/>
    <s v="0"/>
    <s v="0"/>
  </r>
  <r>
    <s v="新大陸科技有限公司"/>
    <x v="0"/>
    <x v="3"/>
    <x v="4"/>
    <x v="1"/>
    <n v="0"/>
    <x v="1"/>
    <x v="1"/>
    <x v="1"/>
    <n v="267.54000000000002"/>
    <n v="5.0730260058952932E-5"/>
    <n v="0"/>
    <s v="0"/>
    <s v="0"/>
    <s v="0"/>
  </r>
  <r>
    <s v="Poleeko Trade and Industry (HK) Limited"/>
    <x v="1"/>
    <x v="3"/>
    <x v="4"/>
    <x v="1"/>
    <n v="0"/>
    <x v="1"/>
    <x v="1"/>
    <x v="1"/>
    <n v="1244.1500000000001"/>
    <n v="2.3591258522967141E-4"/>
    <n v="943.92"/>
    <s v="0"/>
    <s v="0"/>
    <s v="0"/>
  </r>
  <r>
    <s v="河南德被企业管理有限公司"/>
    <x v="0"/>
    <x v="3"/>
    <x v="4"/>
    <x v="2"/>
    <n v="0"/>
    <x v="1"/>
    <x v="1"/>
    <x v="0"/>
    <n v="507.34"/>
    <n v="9.6200531278721598E-5"/>
    <n v="0"/>
    <s v="0"/>
    <s v="0"/>
    <s v="(10,20]"/>
  </r>
  <r>
    <s v="万辉商业(深圳)有限公司"/>
    <x v="0"/>
    <x v="3"/>
    <x v="4"/>
    <x v="1"/>
    <n v="0"/>
    <x v="1"/>
    <x v="1"/>
    <x v="1"/>
    <n v="200.83"/>
    <n v="3.8080878102861319E-5"/>
    <n v="0"/>
    <s v="0"/>
    <s v="0"/>
    <s v="0"/>
  </r>
  <r>
    <s v="成都普卢途思信息技术有限公司"/>
    <x v="0"/>
    <x v="3"/>
    <x v="4"/>
    <x v="1"/>
    <n v="0"/>
    <x v="1"/>
    <x v="1"/>
    <x v="1"/>
    <n v="3184.2"/>
    <n v="6.0377997338610266E-4"/>
    <n v="0"/>
    <s v="0"/>
    <s v="0"/>
    <s v="0"/>
  </r>
  <r>
    <s v="angrow company limited"/>
    <x v="0"/>
    <x v="3"/>
    <x v="4"/>
    <x v="2"/>
    <n v="0.223"/>
    <x v="3"/>
    <x v="1"/>
    <x v="1"/>
    <n v="920.2"/>
    <n v="1.7448600323782796E-4"/>
    <n v="0"/>
    <s v="(20,+)"/>
    <s v="0"/>
    <s v="0"/>
  </r>
  <r>
    <s v="东海县美购珠宝有限公司"/>
    <x v="0"/>
    <x v="3"/>
    <x v="4"/>
    <x v="2"/>
    <n v="2.7E-2"/>
    <x v="2"/>
    <x v="1"/>
    <x v="1"/>
    <n v="691.62"/>
    <n v="1.3114324012100255E-4"/>
    <n v="0"/>
    <s v="(0,10]"/>
    <s v="0"/>
    <s v="0"/>
  </r>
  <r>
    <s v="上海琅峻而创网络科技有限公司"/>
    <x v="1"/>
    <x v="3"/>
    <x v="4"/>
    <x v="1"/>
    <n v="0"/>
    <x v="1"/>
    <x v="1"/>
    <x v="1"/>
    <n v="748.45"/>
    <n v="1.41919201394645E-4"/>
    <n v="108"/>
    <s v="0"/>
    <s v="0"/>
    <s v="0"/>
  </r>
  <r>
    <s v="惠州市有眼光科技有限公司"/>
    <x v="0"/>
    <x v="3"/>
    <x v="4"/>
    <x v="2"/>
    <n v="0.22500000000000001"/>
    <x v="3"/>
    <x v="1"/>
    <x v="1"/>
    <n v="7545.95"/>
    <n v="1.4308440079683629E-3"/>
    <n v="0"/>
    <s v="(20,+)"/>
    <s v="0"/>
    <s v="0"/>
  </r>
  <r>
    <s v="gsousnow limited"/>
    <x v="0"/>
    <x v="3"/>
    <x v="4"/>
    <x v="1"/>
    <n v="0"/>
    <x v="1"/>
    <x v="1"/>
    <x v="1"/>
    <n v="564.14"/>
    <n v="1.0697080402802462E-4"/>
    <n v="0"/>
    <s v="0"/>
    <s v="0"/>
    <s v="0"/>
  </r>
  <r>
    <s v="bottle joy inc"/>
    <x v="2"/>
    <x v="3"/>
    <x v="4"/>
    <x v="1"/>
    <n v="0"/>
    <x v="1"/>
    <x v="1"/>
    <x v="1"/>
    <n v="484.95"/>
    <n v="9.1954995946734027E-5"/>
    <n v="139.99"/>
    <s v="0"/>
    <s v="0"/>
    <s v="0"/>
  </r>
  <r>
    <s v="hongkong adgogo technology limited"/>
    <x v="0"/>
    <x v="3"/>
    <x v="4"/>
    <x v="2"/>
    <n v="3.0000000000000001E-3"/>
    <x v="2"/>
    <x v="1"/>
    <x v="0"/>
    <n v="2254.92"/>
    <n v="4.2757224344821019E-4"/>
    <n v="0"/>
    <s v="(0,10]"/>
    <s v="0"/>
    <s v="(10,20]"/>
  </r>
  <r>
    <s v="深圳市深成创意设计有限公司"/>
    <x v="0"/>
    <x v="3"/>
    <x v="4"/>
    <x v="1"/>
    <n v="0"/>
    <x v="1"/>
    <x v="1"/>
    <x v="1"/>
    <n v="7264.83"/>
    <n v="1.3775387425584325E-3"/>
    <n v="0"/>
    <s v="0"/>
    <s v="0"/>
    <s v="0"/>
  </r>
  <r>
    <s v="阳江市必红厨具制品有限公司"/>
    <x v="0"/>
    <x v="3"/>
    <x v="4"/>
    <x v="0"/>
    <n v="0.19500000000000001"/>
    <x v="0"/>
    <x v="1"/>
    <x v="3"/>
    <n v="961.68"/>
    <n v="1.8235133622446681E-4"/>
    <n v="0"/>
    <s v="(10,20]"/>
    <s v="0"/>
    <s v="(20,+)"/>
  </r>
  <r>
    <s v="shuncaitechnologylimited"/>
    <x v="2"/>
    <x v="3"/>
    <x v="4"/>
    <x v="2"/>
    <n v="5.3999999999999999E-2"/>
    <x v="2"/>
    <x v="1"/>
    <x v="1"/>
    <n v="1452.58"/>
    <n v="2.7543455616518592E-4"/>
    <n v="945.87"/>
    <s v="(0,10]"/>
    <s v="0"/>
    <s v="0"/>
  </r>
  <r>
    <s v="无锡三面体智能科技有限公司"/>
    <x v="1"/>
    <x v="3"/>
    <x v="4"/>
    <x v="2"/>
    <n v="5.0999999999999997E-2"/>
    <x v="2"/>
    <x v="1"/>
    <x v="1"/>
    <n v="935.89"/>
    <n v="1.774611014673449E-4"/>
    <n v="159"/>
    <s v="(0,10]"/>
    <s v="0"/>
    <s v="0"/>
  </r>
  <r>
    <s v="terra import &amp; export limited"/>
    <x v="1"/>
    <x v="3"/>
    <x v="4"/>
    <x v="2"/>
    <n v="0.187"/>
    <x v="0"/>
    <x v="1"/>
    <x v="1"/>
    <n v="6445.48"/>
    <n v="1.2221756619749567E-3"/>
    <n v="1205"/>
    <s v="(10,20]"/>
    <s v="0"/>
    <s v="0"/>
  </r>
  <r>
    <s v="top clear solution hk limited"/>
    <x v="0"/>
    <x v="3"/>
    <x v="4"/>
    <x v="2"/>
    <n v="0.26600000000000001"/>
    <x v="3"/>
    <x v="1"/>
    <x v="1"/>
    <n v="493.57"/>
    <n v="9.3589498606927544E-5"/>
    <n v="0"/>
    <s v="(20,+)"/>
    <s v="0"/>
    <s v="0"/>
  </r>
  <r>
    <s v="南昌朝雨电子商务有限公司"/>
    <x v="0"/>
    <x v="3"/>
    <x v="4"/>
    <x v="1"/>
    <n v="0"/>
    <x v="1"/>
    <x v="1"/>
    <x v="1"/>
    <n v="135"/>
    <n v="2.5598359527392708E-5"/>
    <n v="0"/>
    <s v="0"/>
    <s v="0"/>
    <s v="0"/>
  </r>
  <r>
    <s v="hongkong zhu andian industrial co.,limited"/>
    <x v="1"/>
    <x v="3"/>
    <x v="4"/>
    <x v="2"/>
    <n v="0.215"/>
    <x v="3"/>
    <x v="1"/>
    <x v="1"/>
    <n v="351.6"/>
    <n v="6.6669505258009457E-5"/>
    <n v="197.42"/>
    <s v="(20,+)"/>
    <s v="0"/>
    <s v="0"/>
  </r>
  <r>
    <s v="连城县君雪百货商行"/>
    <x v="0"/>
    <x v="3"/>
    <x v="4"/>
    <x v="2"/>
    <n v="0"/>
    <x v="1"/>
    <x v="1"/>
    <x v="0"/>
    <n v="495.3"/>
    <n v="9.3917536843834146E-5"/>
    <n v="0"/>
    <s v="0"/>
    <s v="0"/>
    <s v="(10,20]"/>
  </r>
  <r>
    <s v="杭州观旅科技有限责任公司"/>
    <x v="0"/>
    <x v="3"/>
    <x v="4"/>
    <x v="3"/>
    <n v="0"/>
    <x v="1"/>
    <x v="3"/>
    <x v="0"/>
    <n v="253"/>
    <n v="4.7973221929113741E-5"/>
    <n v="0"/>
    <s v="0"/>
    <s v="(10,+)"/>
    <s v="(10,20]"/>
  </r>
  <r>
    <s v="win suc limited"/>
    <x v="0"/>
    <x v="3"/>
    <x v="4"/>
    <x v="1"/>
    <n v="0"/>
    <x v="1"/>
    <x v="1"/>
    <x v="1"/>
    <n v="350"/>
    <n v="6.6366117293240355E-5"/>
    <n v="0"/>
    <s v="0"/>
    <s v="0"/>
    <s v="0"/>
  </r>
  <r>
    <s v="深圳壹联点讯科技有限公司"/>
    <x v="0"/>
    <x v="3"/>
    <x v="4"/>
    <x v="2"/>
    <n v="0.34399999999999997"/>
    <x v="3"/>
    <x v="1"/>
    <x v="1"/>
    <n v="305.45"/>
    <n v="5.7918658649200762E-5"/>
    <n v="0"/>
    <s v="(20,+)"/>
    <s v="0"/>
    <s v="0"/>
  </r>
  <r>
    <s v="上海盛心堂文化发展有限公司"/>
    <x v="0"/>
    <x v="3"/>
    <x v="4"/>
    <x v="1"/>
    <n v="0"/>
    <x v="1"/>
    <x v="1"/>
    <x v="1"/>
    <n v="439.68"/>
    <n v="7.654236798177633E-5"/>
    <n v="0"/>
    <s v="0"/>
    <s v="0"/>
    <s v="0"/>
  </r>
  <r>
    <s v="jia rong international supply chain limited"/>
    <x v="0"/>
    <x v="3"/>
    <x v="4"/>
    <x v="2"/>
    <n v="0"/>
    <x v="1"/>
    <x v="1"/>
    <x v="0"/>
    <n v="359.86"/>
    <n v="6.823574562612993E-5"/>
    <n v="0"/>
    <s v="0"/>
    <s v="0"/>
    <s v="(10,20]"/>
  </r>
  <r>
    <s v="广州日日收米电子商务有限公司"/>
    <x v="0"/>
    <x v="3"/>
    <x v="4"/>
    <x v="0"/>
    <n v="0"/>
    <x v="1"/>
    <x v="1"/>
    <x v="3"/>
    <n v="317.39999999999998"/>
    <n v="6.0184587511069964E-5"/>
    <n v="0"/>
    <s v="0"/>
    <s v="0"/>
    <s v="(20,+)"/>
  </r>
  <r>
    <s v="贝淘聚合购广州网络科技有限公司"/>
    <x v="2"/>
    <x v="3"/>
    <x v="4"/>
    <x v="1"/>
    <n v="0"/>
    <x v="1"/>
    <x v="1"/>
    <x v="1"/>
    <n v="8999.33"/>
    <n v="4.4376208455770708E-4"/>
    <n v="20.93"/>
    <s v="0"/>
    <s v="0"/>
    <s v="0"/>
  </r>
  <r>
    <s v="rice coming ltd"/>
    <x v="0"/>
    <x v="3"/>
    <x v="4"/>
    <x v="2"/>
    <n v="0.14299999999999999"/>
    <x v="0"/>
    <x v="1"/>
    <x v="1"/>
    <n v="7.0000000000000007E-2"/>
    <n v="1.6772655730626801E-8"/>
    <n v="0"/>
    <s v="(10,20]"/>
    <s v="0"/>
    <s v="0"/>
  </r>
  <r>
    <s v="长沙君焱科技有限公司"/>
    <x v="0"/>
    <x v="3"/>
    <x v="4"/>
    <x v="4"/>
    <n v="0"/>
    <x v="1"/>
    <x v="3"/>
    <x v="3"/>
    <n v="374.86"/>
    <n v="7.108000779584023E-5"/>
    <n v="0"/>
    <s v="0"/>
    <s v="(10,+)"/>
    <s v="(20,+)"/>
  </r>
  <r>
    <s v="香港怡趣科技有限公司"/>
    <x v="0"/>
    <x v="3"/>
    <x v="4"/>
    <x v="2"/>
    <n v="0.443"/>
    <x v="3"/>
    <x v="1"/>
    <x v="1"/>
    <n v="1011.99"/>
    <n v="1.9189099154167516E-4"/>
    <n v="0"/>
    <s v="(20,+)"/>
    <s v="0"/>
    <s v="0"/>
  </r>
  <r>
    <s v="上海亿偲信息科技有限公司"/>
    <x v="0"/>
    <x v="3"/>
    <x v="4"/>
    <x v="0"/>
    <n v="0"/>
    <x v="1"/>
    <x v="3"/>
    <x v="1"/>
    <n v="1216"/>
    <n v="2.3057485322451509E-4"/>
    <n v="0"/>
    <s v="0"/>
    <s v="(10,+)"/>
    <s v="0"/>
  </r>
  <r>
    <s v="hk lingyi international technology co., limited"/>
    <x v="0"/>
    <x v="3"/>
    <x v="4"/>
    <x v="2"/>
    <n v="0"/>
    <x v="1"/>
    <x v="1"/>
    <x v="0"/>
    <n v="275.94"/>
    <n v="5.2323046873990699E-5"/>
    <n v="0"/>
    <s v="0"/>
    <s v="0"/>
    <s v="(10,20]"/>
  </r>
  <r>
    <s v="上海罗晶实业有限公司"/>
    <x v="2"/>
    <x v="3"/>
    <x v="4"/>
    <x v="2"/>
    <n v="0.41399999999999998"/>
    <x v="3"/>
    <x v="1"/>
    <x v="1"/>
    <n v="603.29999999999995"/>
    <n v="1.1439622446574831E-4"/>
    <n v="175.9"/>
    <s v="(20,+)"/>
    <s v="0"/>
    <s v="0"/>
  </r>
  <r>
    <s v="蓝书网络"/>
    <x v="0"/>
    <x v="3"/>
    <x v="4"/>
    <x v="2"/>
    <n v="0"/>
    <x v="1"/>
    <x v="1"/>
    <x v="0"/>
    <n v="1310.6400000000001"/>
    <n v="2.4852025134060725E-4"/>
    <n v="0"/>
    <s v="0"/>
    <s v="0"/>
    <s v="(10,20]"/>
  </r>
  <r>
    <s v="qicheng ltd"/>
    <x v="0"/>
    <x v="3"/>
    <x v="4"/>
    <x v="1"/>
    <n v="0"/>
    <x v="1"/>
    <x v="1"/>
    <x v="1"/>
    <n v="407.02"/>
    <n v="7.7178105887699107E-5"/>
    <n v="0"/>
    <s v="0"/>
    <s v="0"/>
    <s v="0"/>
  </r>
  <r>
    <s v="斯普拉创新科技（成都）有限公司"/>
    <x v="0"/>
    <x v="3"/>
    <x v="4"/>
    <x v="1"/>
    <n v="0"/>
    <x v="1"/>
    <x v="1"/>
    <x v="1"/>
    <n v="313.76"/>
    <n v="6.1037811324608427E-5"/>
    <n v="0"/>
    <s v="0"/>
    <s v="0"/>
    <s v="0"/>
  </r>
  <r>
    <s v="中山市新久激光科技有限公司"/>
    <x v="0"/>
    <x v="3"/>
    <x v="4"/>
    <x v="2"/>
    <n v="4.8000000000000001E-2"/>
    <x v="2"/>
    <x v="1"/>
    <x v="1"/>
    <n v="3863.76"/>
    <n v="7.3263642672265824E-4"/>
    <n v="0"/>
    <s v="(0,10]"/>
    <s v="0"/>
    <s v="0"/>
  </r>
  <r>
    <s v="hong kong soouya technology limited"/>
    <x v="0"/>
    <x v="3"/>
    <x v="4"/>
    <x v="1"/>
    <n v="0"/>
    <x v="1"/>
    <x v="1"/>
    <x v="1"/>
    <n v="139.93"/>
    <n v="2.6533173693837496E-5"/>
    <n v="0"/>
    <s v="0"/>
    <s v="0"/>
    <s v="0"/>
  </r>
  <r>
    <s v="广州朱妮蒂贸易有限公司"/>
    <x v="0"/>
    <x v="3"/>
    <x v="4"/>
    <x v="2"/>
    <n v="0.246"/>
    <x v="3"/>
    <x v="1"/>
    <x v="0"/>
    <n v="362.2"/>
    <n v="7.9617331726071668E-5"/>
    <n v="0"/>
    <s v="(20,+)"/>
    <s v="0"/>
    <s v="(10,20]"/>
  </r>
  <r>
    <s v="双流区椰子出海日用百货店"/>
    <x v="2"/>
    <x v="3"/>
    <x v="4"/>
    <x v="1"/>
    <n v="0"/>
    <x v="1"/>
    <x v="1"/>
    <x v="1"/>
    <n v="40320"/>
    <n v="5.3730341339281251E-5"/>
    <n v="41.602060000000002"/>
    <s v="0"/>
    <s v="0"/>
    <s v="0"/>
  </r>
  <r>
    <s v="深圳市达信工程技术有限公司"/>
    <x v="0"/>
    <x v="3"/>
    <x v="4"/>
    <x v="4"/>
    <n v="0"/>
    <x v="1"/>
    <x v="3"/>
    <x v="3"/>
    <n v="349.06"/>
    <n v="6.618787686393851E-5"/>
    <n v="0"/>
    <s v="0"/>
    <s v="(10,+)"/>
    <s v="(20,+)"/>
  </r>
  <r>
    <s v="华泰控股有限公司chinatera limited"/>
    <x v="0"/>
    <x v="3"/>
    <x v="4"/>
    <x v="0"/>
    <n v="0"/>
    <x v="1"/>
    <x v="3"/>
    <x v="1"/>
    <n v="209.35"/>
    <n v="3.9696419015256764E-5"/>
    <n v="0"/>
    <s v="0"/>
    <s v="(10,+)"/>
    <s v="0"/>
  </r>
  <r>
    <s v="支點国际（香港）有限公司"/>
    <x v="0"/>
    <x v="3"/>
    <x v="4"/>
    <x v="0"/>
    <n v="0"/>
    <x v="1"/>
    <x v="3"/>
    <x v="1"/>
    <n v="407.38"/>
    <n v="7.7246368179772164E-5"/>
    <n v="0"/>
    <s v="0"/>
    <s v="(10,+)"/>
    <s v="0"/>
  </r>
  <r>
    <s v="火炬科技（香港)有限公司"/>
    <x v="3"/>
    <x v="3"/>
    <x v="4"/>
    <x v="3"/>
    <n v="0"/>
    <x v="1"/>
    <x v="3"/>
    <x v="0"/>
    <n v="947.96"/>
    <n v="1.7974978442657181E-4"/>
    <n v="0"/>
    <s v="0"/>
    <s v="(10,+)"/>
    <s v="(10,20]"/>
  </r>
  <r>
    <s v="hongkongdlltechnologyco.,limited"/>
    <x v="0"/>
    <x v="3"/>
    <x v="4"/>
    <x v="0"/>
    <n v="0.104"/>
    <x v="0"/>
    <x v="3"/>
    <x v="1"/>
    <n v="669.94"/>
    <n v="1.2703233319838128E-4"/>
    <n v="0"/>
    <s v="(10,20]"/>
    <s v="(10,+)"/>
    <s v="0"/>
  </r>
  <r>
    <s v="香港汉印科技有限公司"/>
    <x v="2"/>
    <x v="3"/>
    <x v="4"/>
    <x v="2"/>
    <n v="0.113"/>
    <x v="0"/>
    <x v="1"/>
    <x v="1"/>
    <n v="476.93"/>
    <n v="9.0434263773328926E-5"/>
    <n v="275.97000000000003"/>
    <s v="(10,20]"/>
    <s v="0"/>
    <s v="0"/>
  </r>
  <r>
    <s v="济南市恒河无限电子商务有限公司"/>
    <x v="0"/>
    <x v="3"/>
    <x v="4"/>
    <x v="2"/>
    <n v="0"/>
    <x v="1"/>
    <x v="1"/>
    <x v="0"/>
    <n v="327.87"/>
    <n v="6.2169882505527755E-5"/>
    <n v="0"/>
    <s v="0"/>
    <s v="0"/>
    <s v="(10,20]"/>
  </r>
  <r>
    <s v="hongkongyullyinternationaltradeco.,limited"/>
    <x v="0"/>
    <x v="3"/>
    <x v="4"/>
    <x v="1"/>
    <n v="0"/>
    <x v="1"/>
    <x v="1"/>
    <x v="1"/>
    <n v="221000"/>
    <n v="5.0535522909066751E-5"/>
    <n v="0"/>
    <s v="0"/>
    <s v="0"/>
    <s v="0"/>
  </r>
  <r>
    <s v="永康市酷格科技有限公司"/>
    <x v="0"/>
    <x v="3"/>
    <x v="3"/>
    <x v="0"/>
    <n v="0"/>
    <x v="1"/>
    <x v="1"/>
    <x v="3"/>
    <n v="9653"/>
    <n v="1.8303775149475692E-3"/>
    <n v="0"/>
    <s v="0"/>
    <s v="0"/>
    <s v="(20,+)"/>
  </r>
  <r>
    <s v="中山明锦照明科技有限公司"/>
    <x v="0"/>
    <x v="3"/>
    <x v="4"/>
    <x v="2"/>
    <n v="0.123"/>
    <x v="0"/>
    <x v="1"/>
    <x v="1"/>
    <n v="4888.1499999999996"/>
    <n v="9.2687867499129377E-4"/>
    <n v="0"/>
    <s v="(10,20]"/>
    <s v="0"/>
    <s v="0"/>
  </r>
  <r>
    <s v="western culture and art developement limited"/>
    <x v="0"/>
    <x v="3"/>
    <x v="4"/>
    <x v="1"/>
    <n v="0"/>
    <x v="1"/>
    <x v="1"/>
    <x v="1"/>
    <n v="702"/>
    <n v="1.7103625832977925E-5"/>
    <n v="0"/>
    <s v="0"/>
    <s v="0"/>
    <s v="0"/>
  </r>
  <r>
    <s v="广州单多多科技有限公司"/>
    <x v="0"/>
    <x v="3"/>
    <x v="4"/>
    <x v="0"/>
    <n v="0.28399999999999997"/>
    <x v="3"/>
    <x v="1"/>
    <x v="3"/>
    <n v="175.62"/>
    <n v="3.3300621482968207E-5"/>
    <n v="0"/>
    <s v="(20,+)"/>
    <s v="0"/>
    <s v="(20,+)"/>
  </r>
  <r>
    <s v="深圳市蒂风行科技有限公司"/>
    <x v="0"/>
    <x v="3"/>
    <x v="4"/>
    <x v="1"/>
    <n v="0"/>
    <x v="1"/>
    <x v="1"/>
    <x v="1"/>
    <n v="163.66"/>
    <n v="3.1032796446319191E-5"/>
    <n v="0"/>
    <s v="0"/>
    <s v="0"/>
    <s v="0"/>
  </r>
  <r>
    <s v="hongkong jugo co.,limited"/>
    <x v="0"/>
    <x v="3"/>
    <x v="4"/>
    <x v="0"/>
    <n v="0"/>
    <x v="1"/>
    <x v="1"/>
    <x v="3"/>
    <n v="349.5"/>
    <n v="6.6271308554250011E-5"/>
    <n v="0"/>
    <s v="0"/>
    <s v="0"/>
    <s v="(20,+)"/>
  </r>
  <r>
    <s v="Boxlucky Trading Co., Limited"/>
    <x v="0"/>
    <x v="3"/>
    <x v="4"/>
    <x v="1"/>
    <n v="0"/>
    <x v="1"/>
    <x v="1"/>
    <x v="1"/>
    <n v="100"/>
    <n v="5.5202957129561374E-7"/>
    <n v="0"/>
    <s v="0"/>
    <s v="0"/>
    <s v="0"/>
  </r>
  <r>
    <s v="陸地飛花實業有限公司"/>
    <x v="0"/>
    <x v="3"/>
    <x v="4"/>
    <x v="1"/>
    <n v="0"/>
    <x v="1"/>
    <x v="1"/>
    <x v="1"/>
    <n v="657.15"/>
    <n v="1.2460712565500828E-4"/>
    <n v="0"/>
    <s v="0"/>
    <s v="0"/>
    <s v="0"/>
  </r>
  <r>
    <s v="bestaio"/>
    <x v="0"/>
    <x v="3"/>
    <x v="4"/>
    <x v="1"/>
    <n v="0"/>
    <x v="1"/>
    <x v="1"/>
    <x v="1"/>
    <n v="422.5"/>
    <n v="8.011338444684015E-5"/>
    <n v="0"/>
    <s v="0"/>
    <s v="0"/>
    <s v="0"/>
  </r>
  <r>
    <s v="dolphin cross-border tech(hong kong)co.,limited"/>
    <x v="0"/>
    <x v="3"/>
    <x v="4"/>
    <x v="1"/>
    <n v="0"/>
    <x v="1"/>
    <x v="1"/>
    <x v="1"/>
    <n v="89.9"/>
    <n v="1.704661127046374E-5"/>
    <n v="0"/>
    <s v="0"/>
    <s v="0"/>
    <s v="0"/>
  </r>
  <r>
    <s v="广州侠聚科技网络有限公司"/>
    <x v="0"/>
    <x v="3"/>
    <x v="4"/>
    <x v="4"/>
    <n v="0"/>
    <x v="1"/>
    <x v="3"/>
    <x v="3"/>
    <n v="312.48"/>
    <n v="5.9251669519404997E-5"/>
    <n v="0"/>
    <s v="0"/>
    <s v="(10,+)"/>
    <s v="(20,+)"/>
  </r>
  <r>
    <s v="厦门苏邦科技有限公司"/>
    <x v="0"/>
    <x v="3"/>
    <x v="4"/>
    <x v="1"/>
    <n v="0"/>
    <x v="1"/>
    <x v="1"/>
    <x v="1"/>
    <n v="2651"/>
    <n v="5.026759341268005E-4"/>
    <n v="0"/>
    <s v="0"/>
    <s v="0"/>
    <s v="0"/>
  </r>
  <r>
    <s v="杰瑞华创科技有限公司"/>
    <x v="0"/>
    <x v="3"/>
    <x v="4"/>
    <x v="1"/>
    <n v="0"/>
    <x v="1"/>
    <x v="1"/>
    <x v="1"/>
    <n v="1308.26"/>
    <n v="2.4806896174301324E-4"/>
    <n v="0"/>
    <s v="0"/>
    <s v="0"/>
    <s v="0"/>
  </r>
  <r>
    <s v="CLEVERGUARD TECHNOLOGY CO., LIMITED"/>
    <x v="0"/>
    <x v="3"/>
    <x v="4"/>
    <x v="0"/>
    <n v="7.8E-2"/>
    <x v="2"/>
    <x v="1"/>
    <x v="3"/>
    <n v="305.95999999999998"/>
    <n v="5.8015363562970906E-5"/>
    <n v="0"/>
    <s v="(0,10]"/>
    <s v="0"/>
    <s v="(20,+)"/>
  </r>
  <r>
    <s v="t.t.o.o ltd (this thing of ours ltd)"/>
    <x v="0"/>
    <x v="3"/>
    <x v="4"/>
    <x v="2"/>
    <n v="0.185"/>
    <x v="0"/>
    <x v="1"/>
    <x v="1"/>
    <n v="1216.5"/>
    <n v="2.8534569976893485E-4"/>
    <n v="0"/>
    <s v="(10,20]"/>
    <s v="0"/>
    <s v="0"/>
  </r>
  <r>
    <s v="深圳市海兔企业管理咨询有限公司"/>
    <x v="0"/>
    <x v="3"/>
    <x v="4"/>
    <x v="2"/>
    <n v="0.5"/>
    <x v="3"/>
    <x v="1"/>
    <x v="1"/>
    <n v="159.80000000000001"/>
    <n v="3.0300872981313744E-5"/>
    <n v="0"/>
    <s v="(20,+)"/>
    <s v="0"/>
    <s v="0"/>
  </r>
  <r>
    <s v="青岛美目科技有限公司"/>
    <x v="0"/>
    <x v="3"/>
    <x v="4"/>
    <x v="0"/>
    <n v="0"/>
    <x v="1"/>
    <x v="1"/>
    <x v="3"/>
    <n v="171.55"/>
    <n v="3.2528878347586813E-5"/>
    <n v="0"/>
    <s v="0"/>
    <s v="0"/>
    <s v="(20,+)"/>
  </r>
  <r>
    <s v="金阳光国际（香港）有限公司"/>
    <x v="0"/>
    <x v="3"/>
    <x v="4"/>
    <x v="1"/>
    <n v="0"/>
    <x v="1"/>
    <x v="1"/>
    <x v="1"/>
    <n v="220"/>
    <n v="8.3678875655797784E-6"/>
    <n v="0"/>
    <s v="0"/>
    <s v="0"/>
    <s v="0"/>
  </r>
  <r>
    <s v="hongkong yingxing technology co., limited"/>
    <x v="0"/>
    <x v="3"/>
    <x v="4"/>
    <x v="1"/>
    <n v="0"/>
    <x v="1"/>
    <x v="1"/>
    <x v="1"/>
    <n v="175"/>
    <n v="3.3183058646620177E-5"/>
    <n v="0"/>
    <s v="0"/>
    <s v="0"/>
    <s v="0"/>
  </r>
  <r>
    <s v="普勒森(香港)科技有限公司"/>
    <x v="0"/>
    <x v="3"/>
    <x v="4"/>
    <x v="1"/>
    <n v="0"/>
    <x v="1"/>
    <x v="1"/>
    <x v="1"/>
    <n v="114.92"/>
    <n v="2.179084056954052E-5"/>
    <n v="0"/>
    <s v="0"/>
    <s v="0"/>
    <s v="0"/>
  </r>
  <r>
    <s v="xianglong information technology co., ltd 800366"/>
    <x v="2"/>
    <x v="3"/>
    <x v="4"/>
    <x v="1"/>
    <n v="0"/>
    <x v="1"/>
    <x v="1"/>
    <x v="1"/>
    <n v="350.7"/>
    <n v="6.6498849527826841E-5"/>
    <n v="98"/>
    <s v="0"/>
    <s v="0"/>
    <s v="0"/>
  </r>
  <r>
    <s v="东莞市环纳科技有限公司"/>
    <x v="0"/>
    <x v="3"/>
    <x v="4"/>
    <x v="1"/>
    <n v="0"/>
    <x v="1"/>
    <x v="1"/>
    <x v="1"/>
    <n v="174.71"/>
    <n v="3.7427459019400952E-5"/>
    <n v="0"/>
    <s v="0"/>
    <s v="0"/>
    <s v="0"/>
  </r>
  <r>
    <s v="佛山禅城区诸事皆顺服装店"/>
    <x v="0"/>
    <x v="3"/>
    <x v="4"/>
    <x v="2"/>
    <n v="0.35"/>
    <x v="3"/>
    <x v="1"/>
    <x v="1"/>
    <n v="99.92"/>
    <n v="1.8946578399830219E-5"/>
    <n v="0"/>
    <s v="(20,+)"/>
    <s v="0"/>
    <s v="0"/>
  </r>
  <r>
    <s v="深圳市宝航富兴科技有限公司"/>
    <x v="0"/>
    <x v="3"/>
    <x v="4"/>
    <x v="1"/>
    <n v="0"/>
    <x v="1"/>
    <x v="1"/>
    <x v="1"/>
    <n v="136.91999999999999"/>
    <n v="2.5962425085115626E-5"/>
    <n v="0"/>
    <s v="0"/>
    <s v="0"/>
    <s v="0"/>
  </r>
  <r>
    <s v="mizura limited"/>
    <x v="0"/>
    <x v="3"/>
    <x v="4"/>
    <x v="0"/>
    <n v="0"/>
    <x v="1"/>
    <x v="1"/>
    <x v="3"/>
    <n v="183.78"/>
    <n v="3.7557670992150432E-5"/>
    <n v="0"/>
    <s v="0"/>
    <s v="0"/>
    <s v="(20,+)"/>
  </r>
  <r>
    <s v="lex hair inc"/>
    <x v="2"/>
    <x v="3"/>
    <x v="4"/>
    <x v="2"/>
    <n v="0.35199999999999998"/>
    <x v="3"/>
    <x v="1"/>
    <x v="1"/>
    <n v="507.64"/>
    <n v="1.0409866834977516E-4"/>
    <n v="524.66506384000002"/>
    <s v="(20,+)"/>
    <s v="0"/>
    <s v="0"/>
  </r>
  <r>
    <s v="威联科发展有限公司"/>
    <x v="0"/>
    <x v="3"/>
    <x v="4"/>
    <x v="2"/>
    <n v="0.58799999999999997"/>
    <x v="3"/>
    <x v="1"/>
    <x v="1"/>
    <n v="509.96"/>
    <n v="9.6697329071031003E-5"/>
    <n v="0"/>
    <s v="(20,+)"/>
    <s v="0"/>
    <s v="0"/>
  </r>
  <r>
    <s v="深圳市蔡氏兄弟服饰贸易有限公司"/>
    <x v="0"/>
    <x v="3"/>
    <x v="4"/>
    <x v="1"/>
    <n v="0"/>
    <x v="1"/>
    <x v="1"/>
    <x v="1"/>
    <n v="184.67"/>
    <n v="3.5016659658693417E-5"/>
    <n v="0"/>
    <s v="0"/>
    <s v="0"/>
    <s v="0"/>
  </r>
  <r>
    <s v="广州市广派信息科技有限公司"/>
    <x v="0"/>
    <x v="3"/>
    <x v="4"/>
    <x v="1"/>
    <n v="0"/>
    <x v="1"/>
    <x v="1"/>
    <x v="1"/>
    <n v="437"/>
    <n v="8.2862837877560093E-5"/>
    <n v="0"/>
    <s v="0"/>
    <s v="0"/>
    <s v="0"/>
  </r>
  <r>
    <s v="深圳普瑞迪光电有限公司"/>
    <x v="0"/>
    <x v="3"/>
    <x v="4"/>
    <x v="1"/>
    <n v="0"/>
    <x v="1"/>
    <x v="1"/>
    <x v="1"/>
    <n v="603.20000000000005"/>
    <n v="1.1437726271795025E-4"/>
    <n v="0"/>
    <s v="0"/>
    <s v="0"/>
    <s v="0"/>
  </r>
  <r>
    <s v="佛山市禅城区千二贸易商行"/>
    <x v="0"/>
    <x v="3"/>
    <x v="4"/>
    <x v="4"/>
    <n v="0"/>
    <x v="1"/>
    <x v="3"/>
    <x v="3"/>
    <n v="178"/>
    <n v="3.375191108056224E-5"/>
    <n v="0"/>
    <s v="0"/>
    <s v="(10,+)"/>
    <s v="(20,+)"/>
  </r>
  <r>
    <s v="yiwu iguasu imp and exp co.,limited"/>
    <x v="0"/>
    <x v="3"/>
    <x v="4"/>
    <x v="0"/>
    <n v="0"/>
    <x v="1"/>
    <x v="3"/>
    <x v="1"/>
    <n v="917.09"/>
    <n v="3.4427399636098988E-5"/>
    <n v="0"/>
    <s v="0"/>
    <s v="(10,+)"/>
    <s v="0"/>
  </r>
  <r>
    <s v="广州达礼艺术有限公司"/>
    <x v="0"/>
    <x v="3"/>
    <x v="4"/>
    <x v="1"/>
    <n v="0"/>
    <x v="1"/>
    <x v="1"/>
    <x v="1"/>
    <n v="284.69"/>
    <n v="5.3982199806321708E-5"/>
    <n v="0"/>
    <s v="0"/>
    <s v="0"/>
    <s v="0"/>
  </r>
  <r>
    <s v="安徽小池出海信息技术有限公司"/>
    <x v="0"/>
    <x v="3"/>
    <x v="4"/>
    <x v="1"/>
    <n v="0"/>
    <x v="1"/>
    <x v="1"/>
    <x v="1"/>
    <n v="65.489999999999995"/>
    <n v="1.2418048632955173E-5"/>
    <n v="0"/>
    <s v="0"/>
    <s v="0"/>
    <s v="0"/>
  </r>
  <r>
    <s v="fisheasy limited"/>
    <x v="1"/>
    <x v="3"/>
    <x v="4"/>
    <x v="1"/>
    <n v="0"/>
    <x v="1"/>
    <x v="1"/>
    <x v="1"/>
    <n v="208.99"/>
    <n v="3.9628156723183721E-5"/>
    <n v="149.6"/>
    <s v="0"/>
    <s v="0"/>
    <s v="0"/>
  </r>
  <r>
    <s v="无锡柔缦纺织有限公司"/>
    <x v="0"/>
    <x v="3"/>
    <x v="4"/>
    <x v="1"/>
    <n v="0"/>
    <x v="1"/>
    <x v="1"/>
    <x v="1"/>
    <n v="11.97"/>
    <n v="2.2697212114288202E-6"/>
    <n v="0"/>
    <s v="0"/>
    <s v="0"/>
    <s v="0"/>
  </r>
  <r>
    <s v="深圳市邦博科技有限公司"/>
    <x v="0"/>
    <x v="3"/>
    <x v="4"/>
    <x v="2"/>
    <n v="0.28599999999999998"/>
    <x v="3"/>
    <x v="1"/>
    <x v="1"/>
    <n v="62.97"/>
    <n v="1.1940212588443844E-5"/>
    <n v="0"/>
    <s v="(20,+)"/>
    <s v="0"/>
    <s v="0"/>
  </r>
  <r>
    <s v="great booming trading co.,limited"/>
    <x v="0"/>
    <x v="3"/>
    <x v="4"/>
    <x v="1"/>
    <n v="0"/>
    <x v="1"/>
    <x v="1"/>
    <x v="1"/>
    <n v="335.66"/>
    <n v="6.3647002658997313E-5"/>
    <n v="0"/>
    <s v="0"/>
    <s v="0"/>
    <s v="0"/>
  </r>
  <r>
    <s v="上海德杰瑞克光学有限公司"/>
    <x v="0"/>
    <x v="3"/>
    <x v="4"/>
    <x v="2"/>
    <n v="0.24199999999999999"/>
    <x v="3"/>
    <x v="1"/>
    <x v="1"/>
    <n v="2670"/>
    <n v="5.0627866620843356E-4"/>
    <n v="0"/>
    <s v="(20,+)"/>
    <s v="0"/>
    <s v="0"/>
  </r>
  <r>
    <s v="深圳市王路飞科技有限公司"/>
    <x v="0"/>
    <x v="3"/>
    <x v="4"/>
    <x v="4"/>
    <n v="0"/>
    <x v="1"/>
    <x v="3"/>
    <x v="3"/>
    <n v="69.66"/>
    <n v="1.3208753516134637E-5"/>
    <n v="0"/>
    <s v="0"/>
    <s v="(10,+)"/>
    <s v="(20,+)"/>
  </r>
  <r>
    <s v="hyw uk ltd"/>
    <x v="0"/>
    <x v="3"/>
    <x v="4"/>
    <x v="2"/>
    <n v="0.14699999999999999"/>
    <x v="0"/>
    <x v="1"/>
    <x v="1"/>
    <n v="1424.9"/>
    <n v="2.7018594437468055E-4"/>
    <n v="0"/>
    <s v="(10,20]"/>
    <s v="0"/>
    <s v="0"/>
  </r>
  <r>
    <s v="邢台市瑶木网络科技有限公司"/>
    <x v="0"/>
    <x v="3"/>
    <x v="4"/>
    <x v="4"/>
    <n v="0"/>
    <x v="1"/>
    <x v="3"/>
    <x v="3"/>
    <n v="87.47"/>
    <n v="1.6585840798970671E-5"/>
    <n v="0"/>
    <s v="0"/>
    <s v="(10,+)"/>
    <s v="(20,+)"/>
  </r>
  <r>
    <s v="广州悦美瑜伽有限公司"/>
    <x v="0"/>
    <x v="3"/>
    <x v="4"/>
    <x v="1"/>
    <n v="0"/>
    <x v="1"/>
    <x v="1"/>
    <x v="1"/>
    <n v="140.66999999999999"/>
    <n v="2.6673490627543201E-5"/>
    <n v="0"/>
    <s v="0"/>
    <s v="0"/>
    <s v="0"/>
  </r>
  <r>
    <s v="香港轩呓信息科技有限公司"/>
    <x v="0"/>
    <x v="3"/>
    <x v="4"/>
    <x v="1"/>
    <n v="0"/>
    <x v="1"/>
    <x v="1"/>
    <x v="1"/>
    <n v="131.91999999999999"/>
    <n v="2.5014337695212188E-5"/>
    <n v="0"/>
    <s v="0"/>
    <s v="0"/>
    <s v="0"/>
  </r>
  <r>
    <s v="厦门昌晟信息技术有限公司"/>
    <x v="0"/>
    <x v="3"/>
    <x v="4"/>
    <x v="1"/>
    <n v="0"/>
    <x v="1"/>
    <x v="1"/>
    <x v="1"/>
    <n v="345.66"/>
    <n v="6.5543177438804188E-5"/>
    <n v="0"/>
    <s v="0"/>
    <s v="0"/>
    <s v="0"/>
  </r>
  <r>
    <s v="etoe technology limited"/>
    <x v="4"/>
    <x v="3"/>
    <x v="4"/>
    <x v="1"/>
    <n v="0"/>
    <x v="1"/>
    <x v="1"/>
    <x v="1"/>
    <n v="424.98"/>
    <n v="8.0583635792232255E-5"/>
    <n v="424.98"/>
    <s v="0"/>
    <s v="0"/>
    <s v="0"/>
  </r>
  <r>
    <s v="维电优品供应链（深圳）有限公司"/>
    <x v="0"/>
    <x v="3"/>
    <x v="4"/>
    <x v="0"/>
    <n v="0"/>
    <x v="1"/>
    <x v="1"/>
    <x v="3"/>
    <n v="155.6"/>
    <n v="2.9504479573794855E-5"/>
    <n v="0"/>
    <s v="0"/>
    <s v="0"/>
    <s v="(20,+)"/>
  </r>
  <r>
    <s v="莆田市众诚投资有限公司"/>
    <x v="0"/>
    <x v="3"/>
    <x v="4"/>
    <x v="1"/>
    <n v="0"/>
    <x v="1"/>
    <x v="1"/>
    <x v="1"/>
    <n v="22.19"/>
    <n v="4.2076118363914388E-6"/>
    <n v="0"/>
    <s v="0"/>
    <s v="0"/>
    <s v="0"/>
  </r>
  <r>
    <s v="hong kong mandevi network technology co., limited"/>
    <x v="0"/>
    <x v="3"/>
    <x v="4"/>
    <x v="1"/>
    <n v="0"/>
    <x v="1"/>
    <x v="1"/>
    <x v="1"/>
    <n v="95.95"/>
    <n v="1.8193797012246891E-5"/>
    <n v="0"/>
    <s v="0"/>
    <s v="0"/>
    <s v="0"/>
  </r>
  <r>
    <s v="佛山汇广盛电子商务有限公司"/>
    <x v="0"/>
    <x v="3"/>
    <x v="4"/>
    <x v="1"/>
    <n v="0"/>
    <x v="1"/>
    <x v="1"/>
    <x v="1"/>
    <n v="61.6"/>
    <n v="1.1680436643610303E-5"/>
    <n v="0"/>
    <s v="0"/>
    <s v="0"/>
    <s v="0"/>
  </r>
  <r>
    <s v="宏皇兰（深圳）国际贸易有限公司"/>
    <x v="0"/>
    <x v="3"/>
    <x v="4"/>
    <x v="0"/>
    <n v="0"/>
    <x v="1"/>
    <x v="3"/>
    <x v="1"/>
    <n v="1139.99"/>
    <n v="1.8102810961612642E-5"/>
    <n v="0"/>
    <s v="0"/>
    <s v="(10,+)"/>
    <s v="0"/>
  </r>
  <r>
    <s v="青岛中领网络科技有限公司"/>
    <x v="2"/>
    <x v="3"/>
    <x v="4"/>
    <x v="1"/>
    <n v="0"/>
    <x v="1"/>
    <x v="1"/>
    <x v="1"/>
    <n v="179.98"/>
    <n v="3.4127353686964001E-5"/>
    <n v="89.99"/>
    <s v="0"/>
    <s v="0"/>
    <s v="0"/>
  </r>
  <r>
    <s v="hong kong red baby international play co.,limited"/>
    <x v="4"/>
    <x v="3"/>
    <x v="4"/>
    <x v="1"/>
    <n v="0"/>
    <x v="1"/>
    <x v="1"/>
    <x v="1"/>
    <n v="79.98"/>
    <n v="1.5165605888895326E-5"/>
    <n v="79.98"/>
    <s v="0"/>
    <s v="0"/>
    <s v="0"/>
  </r>
  <r>
    <s v="武汉提丰网络技术有限公司"/>
    <x v="0"/>
    <x v="3"/>
    <x v="4"/>
    <x v="1"/>
    <n v="0"/>
    <x v="1"/>
    <x v="1"/>
    <x v="1"/>
    <n v="0.23"/>
    <n v="4.3612019935557952E-8"/>
    <n v="0"/>
    <s v="0"/>
    <s v="0"/>
    <s v="0"/>
  </r>
  <r>
    <s v="杭州铁铁独角兽科技有限公司"/>
    <x v="0"/>
    <x v="3"/>
    <x v="4"/>
    <x v="1"/>
    <n v="0"/>
    <x v="1"/>
    <x v="1"/>
    <x v="1"/>
    <n v="248"/>
    <n v="4.702513453921031E-5"/>
    <n v="0"/>
    <s v="0"/>
    <s v="0"/>
    <s v="0"/>
  </r>
  <r>
    <s v="四川深星煜海商贸有限公司"/>
    <x v="0"/>
    <x v="3"/>
    <x v="4"/>
    <x v="2"/>
    <n v="1"/>
    <x v="3"/>
    <x v="1"/>
    <x v="1"/>
    <n v="320"/>
    <n v="6.0677592953819754E-5"/>
    <n v="0"/>
    <s v="(20,+)"/>
    <s v="0"/>
    <s v="0"/>
  </r>
  <r>
    <s v="成都聚美创富文化传播有限公司"/>
    <x v="0"/>
    <x v="3"/>
    <x v="4"/>
    <x v="1"/>
    <n v="0"/>
    <x v="1"/>
    <x v="1"/>
    <x v="1"/>
    <n v="24"/>
    <n v="3.5455434502740731E-8"/>
    <n v="0"/>
    <s v="0"/>
    <s v="0"/>
    <s v="0"/>
  </r>
  <r>
    <s v="成都墨图电子商务有限公司"/>
    <x v="0"/>
    <x v="3"/>
    <x v="4"/>
    <x v="1"/>
    <n v="0"/>
    <x v="1"/>
    <x v="1"/>
    <x v="1"/>
    <n v="98.93"/>
    <n v="1.8758857096629339E-5"/>
    <n v="0"/>
    <s v="0"/>
    <s v="0"/>
    <s v="0"/>
  </r>
  <r>
    <s v="广州梵月潘贸易有限公司"/>
    <x v="0"/>
    <x v="3"/>
    <x v="4"/>
    <x v="1"/>
    <n v="0"/>
    <x v="1"/>
    <x v="1"/>
    <x v="1"/>
    <n v="35.36"/>
    <n v="6.7048740213970819E-6"/>
    <n v="0"/>
    <s v="0"/>
    <s v="0"/>
    <s v="0"/>
  </r>
  <r>
    <s v="有为客科技（深圳）有限公司"/>
    <x v="0"/>
    <x v="3"/>
    <x v="4"/>
    <x v="1"/>
    <n v="0"/>
    <x v="1"/>
    <x v="1"/>
    <x v="1"/>
    <n v="57.5"/>
    <n v="1.0903004983889488E-5"/>
    <n v="0"/>
    <s v="0"/>
    <s v="0"/>
    <s v="0"/>
  </r>
  <r>
    <s v="wdt innovation co., limited"/>
    <x v="0"/>
    <x v="3"/>
    <x v="4"/>
    <x v="1"/>
    <n v="0"/>
    <x v="1"/>
    <x v="1"/>
    <x v="1"/>
    <n v="86.96"/>
    <n v="1.648913588520052E-5"/>
    <n v="0"/>
    <s v="0"/>
    <s v="0"/>
    <s v="0"/>
  </r>
  <r>
    <s v="深圳市蓝际科技有限公司"/>
    <x v="0"/>
    <x v="3"/>
    <x v="4"/>
    <x v="1"/>
    <n v="0"/>
    <x v="1"/>
    <x v="1"/>
    <x v="1"/>
    <n v="108.96"/>
    <n v="2.0660720400775626E-5"/>
    <n v="0"/>
    <s v="0"/>
    <s v="0"/>
    <s v="0"/>
  </r>
  <r>
    <s v="theia limited"/>
    <x v="0"/>
    <x v="3"/>
    <x v="4"/>
    <x v="1"/>
    <n v="0"/>
    <x v="1"/>
    <x v="1"/>
    <x v="1"/>
    <n v="3382.5"/>
    <n v="8.2147239529321397E-5"/>
    <n v="0"/>
    <s v="0"/>
    <s v="0"/>
    <s v="0"/>
  </r>
  <r>
    <s v="深圳市福田区梅林街道兴茂商工作室"/>
    <x v="0"/>
    <x v="3"/>
    <x v="4"/>
    <x v="2"/>
    <n v="2.8180000000000001"/>
    <x v="3"/>
    <x v="1"/>
    <x v="1"/>
    <n v="54.98"/>
    <n v="1.0425168939378157E-5"/>
    <n v="0"/>
    <s v="(20,+)"/>
    <s v="0"/>
    <s v="0"/>
  </r>
  <r>
    <s v="杭州得熹婴童用品有限公司"/>
    <x v="0"/>
    <x v="3"/>
    <x v="4"/>
    <x v="1"/>
    <n v="0"/>
    <x v="1"/>
    <x v="1"/>
    <x v="1"/>
    <n v="123"/>
    <n v="2.3322949791624467E-5"/>
    <n v="0"/>
    <s v="0"/>
    <s v="0"/>
    <s v="0"/>
  </r>
  <r>
    <s v="yihai cross border ecommerce limited"/>
    <x v="0"/>
    <x v="3"/>
    <x v="4"/>
    <x v="1"/>
    <n v="0"/>
    <x v="1"/>
    <x v="1"/>
    <x v="1"/>
    <n v="2.85"/>
    <n v="5.4040981224495723E-7"/>
    <n v="0"/>
    <s v="0"/>
    <s v="0"/>
    <s v="0"/>
  </r>
  <r>
    <s v="guludesignlimited"/>
    <x v="0"/>
    <x v="3"/>
    <x v="4"/>
    <x v="1"/>
    <n v="0"/>
    <x v="1"/>
    <x v="1"/>
    <x v="1"/>
    <n v="6.09"/>
    <n v="1.1547704409023822E-6"/>
    <n v="0"/>
    <s v="0"/>
    <s v="0"/>
    <s v="0"/>
  </r>
  <r>
    <s v="香港伯斯貝科技有限公司"/>
    <x v="0"/>
    <x v="3"/>
    <x v="4"/>
    <x v="2"/>
    <n v="0.42299999999999999"/>
    <x v="3"/>
    <x v="1"/>
    <x v="1"/>
    <n v="63.75"/>
    <n v="1.2088114221268779E-5"/>
    <n v="0"/>
    <s v="(20,+)"/>
    <s v="0"/>
    <s v="0"/>
  </r>
  <r>
    <s v="厦门启量信息技术有限公司"/>
    <x v="0"/>
    <x v="3"/>
    <x v="4"/>
    <x v="4"/>
    <n v="1.5"/>
    <x v="3"/>
    <x v="3"/>
    <x v="3"/>
    <n v="47.74"/>
    <n v="9.0523383987979841E-6"/>
    <n v="0"/>
    <s v="(20,+)"/>
    <s v="(10,+)"/>
    <s v="(20,+)"/>
  </r>
  <r>
    <s v="广州云行跨境电商有限公司"/>
    <x v="0"/>
    <x v="3"/>
    <x v="4"/>
    <x v="1"/>
    <n v="0"/>
    <x v="1"/>
    <x v="1"/>
    <x v="1"/>
    <n v="56.19"/>
    <n v="1.0654606087734788E-5"/>
    <n v="0"/>
    <s v="0"/>
    <s v="0"/>
    <s v="0"/>
  </r>
  <r>
    <s v="hexcal inc."/>
    <x v="4"/>
    <x v="3"/>
    <x v="4"/>
    <x v="1"/>
    <n v="0"/>
    <x v="1"/>
    <x v="1"/>
    <x v="1"/>
    <n v="1498"/>
    <n v="2.8404698201506869E-4"/>
    <n v="1498"/>
    <s v="0"/>
    <s v="0"/>
    <s v="0"/>
  </r>
  <r>
    <s v="大连向阳花信息技术有限公司"/>
    <x v="0"/>
    <x v="3"/>
    <x v="4"/>
    <x v="1"/>
    <n v="0"/>
    <x v="1"/>
    <x v="1"/>
    <x v="1"/>
    <n v="13.7"/>
    <n v="2.5977594483354083E-6"/>
    <n v="0"/>
    <s v="0"/>
    <s v="0"/>
    <s v="0"/>
  </r>
  <r>
    <s v="东莞云凌"/>
    <x v="0"/>
    <x v="3"/>
    <x v="4"/>
    <x v="1"/>
    <n v="0"/>
    <x v="1"/>
    <x v="1"/>
    <x v="1"/>
    <n v="569.98"/>
    <n v="1.5699023708333728E-5"/>
    <n v="0"/>
    <s v="0"/>
    <s v="0"/>
    <s v="0"/>
  </r>
  <r>
    <s v="天津君柏电子商务有限公司"/>
    <x v="0"/>
    <x v="3"/>
    <x v="4"/>
    <x v="1"/>
    <n v="0"/>
    <x v="1"/>
    <x v="1"/>
    <x v="1"/>
    <n v="88.78"/>
    <n v="1.6834239695125366E-5"/>
    <n v="0"/>
    <s v="0"/>
    <s v="0"/>
    <s v="0"/>
  </r>
  <r>
    <s v="oceanus global limited"/>
    <x v="1"/>
    <x v="3"/>
    <x v="4"/>
    <x v="1"/>
    <n v="0"/>
    <x v="1"/>
    <x v="1"/>
    <x v="1"/>
    <n v="95.96"/>
    <n v="1.8195693187026698E-5"/>
    <n v="95.96"/>
    <s v="0"/>
    <s v="0"/>
    <s v="0"/>
  </r>
  <r>
    <s v="广州觅海科技有限公司"/>
    <x v="0"/>
    <x v="3"/>
    <x v="4"/>
    <x v="1"/>
    <n v="0"/>
    <x v="1"/>
    <x v="1"/>
    <x v="1"/>
    <n v="72.95"/>
    <n v="1.3832595018691097E-5"/>
    <n v="0"/>
    <s v="0"/>
    <s v="0"/>
    <s v="0"/>
  </r>
  <r>
    <s v="郑州大头五金制品有限公司"/>
    <x v="0"/>
    <x v="3"/>
    <x v="4"/>
    <x v="1"/>
    <n v="0"/>
    <x v="1"/>
    <x v="1"/>
    <x v="1"/>
    <n v="238.4"/>
    <n v="4.520480675059572E-5"/>
    <n v="0"/>
    <s v="0"/>
    <s v="0"/>
    <s v="0"/>
  </r>
  <r>
    <s v="joybos group holdings (hongkong) limited"/>
    <x v="0"/>
    <x v="3"/>
    <x v="4"/>
    <x v="2"/>
    <n v="1"/>
    <x v="3"/>
    <x v="1"/>
    <x v="1"/>
    <n v="30.01"/>
    <n v="5.6904205142004091E-6"/>
    <n v="0"/>
    <s v="(20,+)"/>
    <s v="0"/>
    <s v="0"/>
  </r>
  <r>
    <s v="layers london"/>
    <x v="0"/>
    <x v="3"/>
    <x v="4"/>
    <x v="1"/>
    <n v="0"/>
    <x v="1"/>
    <x v="1"/>
    <x v="1"/>
    <n v="370.73"/>
    <n v="8.778134038924475E-5"/>
    <n v="0"/>
    <s v="0"/>
    <s v="0"/>
    <s v="0"/>
  </r>
  <r>
    <s v="丰泽区焓焓服装商行"/>
    <x v="0"/>
    <x v="3"/>
    <x v="4"/>
    <x v="0"/>
    <n v="0"/>
    <x v="1"/>
    <x v="3"/>
    <x v="1"/>
    <n v="110.29"/>
    <n v="2.0912911646489943E-5"/>
    <n v="0"/>
    <s v="0"/>
    <s v="(10,+)"/>
    <s v="0"/>
  </r>
  <r>
    <s v="hong kong xiayuan technology limited"/>
    <x v="0"/>
    <x v="3"/>
    <x v="4"/>
    <x v="1"/>
    <n v="0"/>
    <x v="1"/>
    <x v="1"/>
    <x v="1"/>
    <n v="155"/>
    <n v="3.1749151842338735E-5"/>
    <n v="0"/>
    <s v="0"/>
    <s v="0"/>
    <s v="0"/>
  </r>
  <r>
    <s v="yaszl limited"/>
    <x v="0"/>
    <x v="3"/>
    <x v="4"/>
    <x v="1"/>
    <n v="0"/>
    <x v="1"/>
    <x v="1"/>
    <x v="1"/>
    <n v="19.29"/>
    <n v="3.6577211502474471E-6"/>
    <n v="0"/>
    <s v="0"/>
    <s v="0"/>
    <s v="0"/>
  </r>
  <r>
    <s v="深圳世纪长航贸易有限公司"/>
    <x v="0"/>
    <x v="3"/>
    <x v="4"/>
    <x v="1"/>
    <n v="0"/>
    <x v="1"/>
    <x v="1"/>
    <x v="1"/>
    <n v="2.79"/>
    <n v="5.2903276356611594E-7"/>
    <n v="0"/>
    <s v="0"/>
    <s v="0"/>
    <s v="0"/>
  </r>
  <r>
    <s v="深圳市宜乐美家居科技有限公司"/>
    <x v="0"/>
    <x v="3"/>
    <x v="4"/>
    <x v="2"/>
    <n v="1"/>
    <x v="3"/>
    <x v="1"/>
    <x v="1"/>
    <n v="1079"/>
    <n v="6.7973347271575909E-6"/>
    <n v="0"/>
    <s v="(20,+)"/>
    <s v="0"/>
    <s v="0"/>
  </r>
  <r>
    <s v=" radiasun international group ltd."/>
    <x v="0"/>
    <x v="3"/>
    <x v="4"/>
    <x v="1"/>
    <n v="0"/>
    <x v="1"/>
    <x v="1"/>
    <x v="1"/>
    <n v="1.78"/>
    <n v="3.6745604337674869E-7"/>
    <n v="0"/>
    <s v="0"/>
    <s v="0"/>
    <s v="0"/>
  </r>
  <r>
    <s v="hk yonghai technology limited"/>
    <x v="0"/>
    <x v="3"/>
    <x v="4"/>
    <x v="1"/>
    <n v="0"/>
    <x v="1"/>
    <x v="1"/>
    <x v="1"/>
    <n v="1"/>
    <n v="1.8961747798068673E-7"/>
    <n v="0"/>
    <s v="0"/>
    <s v="0"/>
    <s v="0"/>
  </r>
  <r>
    <s v="广东弘宸帼风服饰科技有限公司"/>
    <x v="0"/>
    <x v="3"/>
    <x v="4"/>
    <x v="1"/>
    <n v="0"/>
    <x v="1"/>
    <x v="1"/>
    <x v="1"/>
    <n v="36.979999999999997"/>
    <n v="7.0120543357257948E-6"/>
    <n v="0"/>
    <s v="0"/>
    <s v="0"/>
    <s v="0"/>
  </r>
  <r>
    <s v="长沙点触网络科技有限公司"/>
    <x v="0"/>
    <x v="3"/>
    <x v="4"/>
    <x v="1"/>
    <n v="0"/>
    <x v="1"/>
    <x v="1"/>
    <x v="1"/>
    <n v="37.76"/>
    <n v="7.1599559685507302E-6"/>
    <n v="0"/>
    <s v="0"/>
    <s v="0"/>
    <s v="0"/>
  </r>
  <r>
    <s v="comet electronic technology co., limited"/>
    <x v="1"/>
    <x v="3"/>
    <x v="4"/>
    <x v="2"/>
    <n v="1"/>
    <x v="3"/>
    <x v="1"/>
    <x v="1"/>
    <n v="6.9"/>
    <n v="2.6869147422197574E-7"/>
    <n v="1.4170185"/>
    <s v="(20,+)"/>
    <s v="0"/>
    <s v="0"/>
  </r>
  <r>
    <s v="tumustore"/>
    <x v="0"/>
    <x v="3"/>
    <x v="4"/>
    <x v="1"/>
    <n v="0"/>
    <x v="1"/>
    <x v="1"/>
    <x v="1"/>
    <n v="5.08"/>
    <n v="1.0711367321298394E-6"/>
    <n v="0"/>
    <s v="0"/>
    <s v="0"/>
    <s v="0"/>
  </r>
  <r>
    <s v="大为医疗（江苏）有限公司"/>
    <x v="0"/>
    <x v="3"/>
    <x v="4"/>
    <x v="1"/>
    <n v="0"/>
    <x v="1"/>
    <x v="1"/>
    <x v="1"/>
    <n v="589"/>
    <n v="1.116846945306245E-4"/>
    <n v="0"/>
    <s v="0"/>
    <s v="0"/>
    <s v="0"/>
  </r>
  <r>
    <s v="厦门君知电子商务有限公司"/>
    <x v="0"/>
    <x v="3"/>
    <x v="4"/>
    <x v="1"/>
    <n v="0"/>
    <x v="1"/>
    <x v="1"/>
    <x v="1"/>
    <n v="29.99"/>
    <n v="5.6866281646407948E-6"/>
    <n v="0"/>
    <s v="0"/>
    <s v="0"/>
    <s v="0"/>
  </r>
  <r>
    <s v="义乌市猩桢电子商务商行"/>
    <x v="0"/>
    <x v="3"/>
    <x v="4"/>
    <x v="1"/>
    <n v="0"/>
    <x v="1"/>
    <x v="1"/>
    <x v="1"/>
    <n v="0.4"/>
    <n v="7.5846991192274703E-8"/>
    <n v="0"/>
    <s v="0"/>
    <s v="0"/>
    <s v="0"/>
  </r>
  <r>
    <s v="香港双鱼网络科技有限公司"/>
    <x v="0"/>
    <x v="3"/>
    <x v="4"/>
    <x v="1"/>
    <n v="0"/>
    <x v="1"/>
    <x v="1"/>
    <x v="1"/>
    <n v="38.159999999999997"/>
    <n v="7.2358029597430051E-6"/>
    <n v="0"/>
    <s v="0"/>
    <s v="0"/>
    <s v="0"/>
  </r>
  <r>
    <s v="青羊区沃瑞鑫商贸部"/>
    <x v="0"/>
    <x v="3"/>
    <x v="4"/>
    <x v="4"/>
    <n v="0.51400000000000001"/>
    <x v="3"/>
    <x v="3"/>
    <x v="3"/>
    <n v="73.98"/>
    <n v="1.4027901021011204E-5"/>
    <n v="0"/>
    <s v="(20,+)"/>
    <s v="(10,+)"/>
    <s v="(20,+)"/>
  </r>
  <r>
    <s v="thousand birds intelligent technology co., ltd"/>
    <x v="0"/>
    <x v="3"/>
    <x v="4"/>
    <x v="1"/>
    <n v="0"/>
    <x v="1"/>
    <x v="1"/>
    <x v="1"/>
    <n v="0.11"/>
    <n v="2.547187234444352E-8"/>
    <n v="0"/>
    <s v="0"/>
    <s v="0"/>
    <s v="0"/>
  </r>
  <r>
    <s v="mai cool international limited"/>
    <x v="0"/>
    <x v="3"/>
    <x v="4"/>
    <x v="1"/>
    <n v="0"/>
    <x v="1"/>
    <x v="1"/>
    <x v="1"/>
    <n v="75"/>
    <n v="1.5125068042321528E-5"/>
    <n v="0"/>
    <s v="0"/>
    <s v="0"/>
    <s v="0"/>
  </r>
  <r>
    <s v="baona trading co., limited"/>
    <x v="0"/>
    <x v="3"/>
    <x v="4"/>
    <x v="1"/>
    <n v="0"/>
    <x v="1"/>
    <x v="1"/>
    <x v="1"/>
    <n v="15.33"/>
    <n v="2.9068359374439275E-6"/>
    <n v="0"/>
    <s v="0"/>
    <s v="0"/>
    <s v="0"/>
  </r>
  <r>
    <s v="广州卡羽贝日用品厂"/>
    <x v="0"/>
    <x v="3"/>
    <x v="4"/>
    <x v="1"/>
    <n v="0"/>
    <x v="1"/>
    <x v="1"/>
    <x v="1"/>
    <n v="71.91"/>
    <n v="1.3635392841591182E-5"/>
    <n v="0"/>
    <s v="0"/>
    <s v="0"/>
    <s v="0"/>
  </r>
  <r>
    <s v="广州市程未贸易有限公司"/>
    <x v="0"/>
    <x v="3"/>
    <x v="4"/>
    <x v="1"/>
    <n v="0"/>
    <x v="1"/>
    <x v="1"/>
    <x v="1"/>
    <n v="11920"/>
    <n v="1.7245633775352269E-5"/>
    <n v="0"/>
    <s v="0"/>
    <s v="0"/>
    <s v="0"/>
  </r>
  <r>
    <s v="vitina limited"/>
    <x v="0"/>
    <x v="3"/>
    <x v="4"/>
    <x v="4"/>
    <n v="0"/>
    <x v="1"/>
    <x v="3"/>
    <x v="3"/>
    <n v="69.8"/>
    <n v="1.3235299963051933E-5"/>
    <n v="0"/>
    <s v="0"/>
    <s v="(10,+)"/>
    <s v="(20,+)"/>
  </r>
  <r>
    <s v="上海馥吉信息科技中心"/>
    <x v="0"/>
    <x v="3"/>
    <x v="4"/>
    <x v="2"/>
    <n v="1"/>
    <x v="3"/>
    <x v="1"/>
    <x v="1"/>
    <n v="55"/>
    <n v="1.0428961288937771E-5"/>
    <n v="0"/>
    <s v="(20,+)"/>
    <s v="0"/>
    <s v="0"/>
  </r>
  <r>
    <s v="上海洁佧实业有限公司"/>
    <x v="0"/>
    <x v="3"/>
    <x v="4"/>
    <x v="2"/>
    <n v="5.3639999999999999"/>
    <x v="3"/>
    <x v="1"/>
    <x v="1"/>
    <n v="50.39"/>
    <n v="9.5548247154468052E-6"/>
    <n v="0"/>
    <s v="(20,+)"/>
    <s v="0"/>
    <s v="0"/>
  </r>
  <r>
    <s v="slideinstantly limited"/>
    <x v="4"/>
    <x v="3"/>
    <x v="4"/>
    <x v="1"/>
    <n v="0"/>
    <x v="1"/>
    <x v="1"/>
    <x v="1"/>
    <n v="19"/>
    <n v="3.6027320816330483E-6"/>
    <n v="19"/>
    <s v="0"/>
    <s v="0"/>
    <s v="0"/>
  </r>
  <r>
    <s v="深圳市洛麟网络科技有限公司"/>
    <x v="0"/>
    <x v="3"/>
    <x v="4"/>
    <x v="1"/>
    <n v="0"/>
    <x v="1"/>
    <x v="1"/>
    <x v="1"/>
    <n v="35.979999999999997"/>
    <n v="6.8224368577451081E-6"/>
    <n v="0"/>
    <s v="0"/>
    <s v="0"/>
    <s v="0"/>
  </r>
  <r>
    <s v="香港黎晟国际贸易有限公司"/>
    <x v="0"/>
    <x v="3"/>
    <x v="4"/>
    <x v="2"/>
    <n v="1"/>
    <x v="3"/>
    <x v="1"/>
    <x v="1"/>
    <n v="329.4"/>
    <n v="6.2459997246838201E-5"/>
    <n v="0"/>
    <s v="(20,+)"/>
    <s v="0"/>
    <s v="0"/>
  </r>
  <r>
    <s v="高鑫圣香港实业有限公司"/>
    <x v="0"/>
    <x v="3"/>
    <x v="4"/>
    <x v="1"/>
    <n v="0"/>
    <x v="1"/>
    <x v="1"/>
    <x v="1"/>
    <n v="0.1"/>
    <n v="1.8961747798068676E-8"/>
    <n v="0"/>
    <s v="0"/>
    <s v="0"/>
    <s v="0"/>
  </r>
  <r>
    <s v="广州有趣商店网络科技有限公司"/>
    <x v="0"/>
    <x v="3"/>
    <x v="4"/>
    <x v="1"/>
    <n v="0"/>
    <x v="1"/>
    <x v="1"/>
    <x v="1"/>
    <n v="46.98"/>
    <n v="8.908229115532663E-6"/>
    <n v="0"/>
    <s v="0"/>
    <s v="0"/>
    <s v="0"/>
  </r>
  <r>
    <s v="居角（深圳）科技有限公司"/>
    <x v="0"/>
    <x v="3"/>
    <x v="4"/>
    <x v="1"/>
    <n v="0"/>
    <x v="1"/>
    <x v="1"/>
    <x v="1"/>
    <n v="29.99"/>
    <n v="5.6866281646407948E-6"/>
    <n v="0"/>
    <s v="0"/>
    <s v="0"/>
    <s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63">
  <r>
    <s v="深蓝"/>
    <x v="0"/>
    <n v="54041484.977361597"/>
    <n v="0.126"/>
    <n v="2.7E-2"/>
    <n v="2.7E-2"/>
    <x v="0"/>
    <s v="中"/>
    <n v="81"/>
    <x v="0"/>
    <s v="中"/>
    <n v="28"/>
    <s v="(10,20]"/>
    <s v="中"/>
    <n v="57"/>
    <x v="0"/>
  </r>
  <r>
    <s v="IMOBI TECHNOLOGIES CO., LIMITED"/>
    <x v="1"/>
    <n v="49236238.867908798"/>
    <n v="0.17"/>
    <n v="3.3000000000000002E-2"/>
    <n v="3.3000000000000002E-2"/>
    <x v="0"/>
    <s v="中"/>
    <n v="81"/>
    <x v="0"/>
    <s v="中"/>
    <n v="28"/>
    <s v="(10,20]"/>
    <s v="中"/>
    <n v="57"/>
    <x v="0"/>
  </r>
  <r>
    <s v="whale adventure corp. limited"/>
    <x v="2"/>
    <n v="4979061.1888365"/>
    <n v="0"/>
    <n v="0"/>
    <n v="0"/>
    <x v="1"/>
    <s v="0"/>
    <n v="0"/>
    <x v="1"/>
    <s v="0"/>
    <n v="0"/>
    <s v="0"/>
    <s v="0"/>
    <n v="0"/>
    <x v="1"/>
  </r>
  <r>
    <s v="cbgame technology limited"/>
    <x v="3"/>
    <n v="2343529.0806807298"/>
    <n v="0"/>
    <n v="0"/>
    <n v="0"/>
    <x v="1"/>
    <s v="0"/>
    <n v="0"/>
    <x v="1"/>
    <s v="0"/>
    <n v="0"/>
    <s v="0"/>
    <s v="0"/>
    <n v="0"/>
    <x v="1"/>
  </r>
  <r>
    <s v="YCI Technology Limited"/>
    <x v="4"/>
    <n v="12928914.0388624"/>
    <n v="1.4E-2"/>
    <n v="2E-3"/>
    <n v="2E-3"/>
    <x v="2"/>
    <s v="低"/>
    <n v="13"/>
    <x v="2"/>
    <s v="低"/>
    <n v="13"/>
    <s v="(0,10]"/>
    <s v="低"/>
    <n v="11"/>
    <x v="2"/>
  </r>
  <r>
    <s v="walnut network technology co., limited"/>
    <x v="5"/>
    <n v="19118116.263934199"/>
    <n v="0.33500000000000002"/>
    <n v="2.1999999999999999E-2"/>
    <n v="2.1999999999999999E-2"/>
    <x v="3"/>
    <s v="高"/>
    <n v="100"/>
    <x v="0"/>
    <s v="中"/>
    <n v="28"/>
    <s v="(20,+)"/>
    <s v="高"/>
    <n v="100"/>
    <x v="3"/>
  </r>
  <r>
    <s v="成都旭蓝网络科技有限公司"/>
    <x v="6"/>
    <n v="12021922.879127299"/>
    <n v="4.0000000000000001E-3"/>
    <n v="0.02"/>
    <n v="0.02"/>
    <x v="2"/>
    <s v="低"/>
    <n v="13"/>
    <x v="0"/>
    <s v="中"/>
    <n v="28"/>
    <s v="(0,10]"/>
    <s v="低"/>
    <n v="11"/>
    <x v="2"/>
  </r>
  <r>
    <s v="HONG KONG EPP TIMES TECHNOLOGY CO., LIMITED"/>
    <x v="7"/>
    <n v="30049568.771887898"/>
    <n v="6.9000000000000006E-2"/>
    <n v="4.0000000000000001E-3"/>
    <n v="4.0000000000000001E-3"/>
    <x v="2"/>
    <s v="低"/>
    <n v="13"/>
    <x v="2"/>
    <s v="低"/>
    <n v="13"/>
    <s v="(0,10]"/>
    <s v="低"/>
    <n v="11"/>
    <x v="2"/>
  </r>
  <r>
    <s v="hong kong tailin techonlogy co., limited"/>
    <x v="8"/>
    <n v="8780505.9135531802"/>
    <n v="0.14399999999999999"/>
    <n v="2.5999999999999999E-2"/>
    <n v="2.5999999999999999E-2"/>
    <x v="0"/>
    <s v="中"/>
    <n v="81"/>
    <x v="0"/>
    <s v="中"/>
    <n v="28"/>
    <s v="(10,20]"/>
    <s v="中"/>
    <n v="57"/>
    <x v="0"/>
  </r>
  <r>
    <s v="tranquility node tech company limited"/>
    <x v="9"/>
    <n v="7022274.1065293597"/>
    <n v="9.4E-2"/>
    <n v="2.7E-2"/>
    <n v="2.7E-2"/>
    <x v="2"/>
    <s v="低"/>
    <n v="13"/>
    <x v="0"/>
    <s v="中"/>
    <n v="28"/>
    <s v="(10,20]"/>
    <s v="中"/>
    <n v="57"/>
    <x v="2"/>
  </r>
  <r>
    <s v="深圳幸运儿贸易有限公司"/>
    <x v="10"/>
    <n v="7117817.4585458003"/>
    <n v="5.2999999999999999E-2"/>
    <n v="1.0999999999999999E-2"/>
    <n v="1.0999999999999999E-2"/>
    <x v="2"/>
    <s v="低"/>
    <n v="13"/>
    <x v="2"/>
    <s v="低"/>
    <n v="13"/>
    <s v="(0,10]"/>
    <s v="低"/>
    <n v="11"/>
    <x v="2"/>
  </r>
  <r>
    <s v="hongkong hushnow limited"/>
    <x v="11"/>
    <n v="13538707.6090023"/>
    <n v="0.20300000000000001"/>
    <n v="5.0999999999999997E-2"/>
    <n v="5.0999999999999997E-2"/>
    <x v="3"/>
    <s v="高"/>
    <n v="100"/>
    <x v="0"/>
    <s v="中"/>
    <n v="28"/>
    <s v="(10,20]"/>
    <s v="中"/>
    <n v="57"/>
    <x v="0"/>
  </r>
  <r>
    <s v="广州市爱莱依服装实业有限公司"/>
    <x v="12"/>
    <n v="6409501.29"/>
    <n v="6.3E-2"/>
    <n v="7.0000000000000001E-3"/>
    <n v="7.0000000000000001E-3"/>
    <x v="2"/>
    <s v="低"/>
    <n v="13"/>
    <x v="2"/>
    <s v="低"/>
    <n v="13"/>
    <s v="(0,10]"/>
    <s v="低"/>
    <n v="11"/>
    <x v="2"/>
  </r>
  <r>
    <s v="layla limited"/>
    <x v="13"/>
    <n v="6809324.0193884503"/>
    <n v="1.4999999999999999E-2"/>
    <n v="2E-3"/>
    <n v="2E-3"/>
    <x v="2"/>
    <s v="低"/>
    <n v="13"/>
    <x v="2"/>
    <s v="低"/>
    <n v="13"/>
    <s v="(0,10]"/>
    <s v="低"/>
    <n v="11"/>
    <x v="2"/>
  </r>
  <r>
    <s v="广州顺曼贸易有限公司"/>
    <x v="14"/>
    <n v="7896522.7461023396"/>
    <n v="0.06"/>
    <n v="0.01"/>
    <n v="0.01"/>
    <x v="2"/>
    <s v="低"/>
    <n v="13"/>
    <x v="2"/>
    <s v="低"/>
    <n v="13"/>
    <s v="(10,20]"/>
    <s v="中"/>
    <n v="57"/>
    <x v="2"/>
  </r>
  <r>
    <s v="xunlan technology limited"/>
    <x v="15"/>
    <n v="5381219.8518457999"/>
    <n v="0.15"/>
    <n v="1.4999999999999999E-2"/>
    <n v="1.4999999999999999E-2"/>
    <x v="0"/>
    <s v="中"/>
    <n v="81"/>
    <x v="0"/>
    <s v="中"/>
    <n v="28"/>
    <s v="(0,10]"/>
    <s v="低"/>
    <n v="11"/>
    <x v="2"/>
  </r>
  <r>
    <s v="广州林柯贸易有限公司"/>
    <x v="16"/>
    <n v="5267163.1100000003"/>
    <n v="0.01"/>
    <n v="1.0999999999999999E-2"/>
    <n v="1.0999999999999999E-2"/>
    <x v="2"/>
    <s v="低"/>
    <n v="13"/>
    <x v="2"/>
    <s v="低"/>
    <n v="13"/>
    <s v="(0,10]"/>
    <s v="低"/>
    <n v="11"/>
    <x v="2"/>
  </r>
  <r>
    <s v="广州峡明网络科技有限公司"/>
    <x v="17"/>
    <n v="5152926.6532429997"/>
    <n v="3.6999999999999998E-2"/>
    <n v="0.01"/>
    <n v="0.01"/>
    <x v="2"/>
    <s v="低"/>
    <n v="13"/>
    <x v="2"/>
    <s v="低"/>
    <n v="13"/>
    <s v="(0,10]"/>
    <s v="低"/>
    <n v="11"/>
    <x v="2"/>
  </r>
  <r>
    <s v="丹阳镜镜乐道眼镜商行"/>
    <x v="18"/>
    <n v="7934800.2986761602"/>
    <n v="5.3999999999999999E-2"/>
    <n v="1E-3"/>
    <n v="1E-3"/>
    <x v="2"/>
    <s v="低"/>
    <n v="13"/>
    <x v="2"/>
    <s v="低"/>
    <n v="13"/>
    <s v="(0,10]"/>
    <s v="低"/>
    <n v="11"/>
    <x v="2"/>
  </r>
  <r>
    <s v="武汉图摩诺网络科技有限公司"/>
    <x v="19"/>
    <n v="4728679.8012622399"/>
    <n v="8.7999999999999995E-2"/>
    <n v="1.6E-2"/>
    <n v="1.6E-2"/>
    <x v="2"/>
    <s v="低"/>
    <n v="13"/>
    <x v="0"/>
    <s v="中"/>
    <n v="28"/>
    <s v="(0,10]"/>
    <s v="低"/>
    <n v="11"/>
    <x v="2"/>
  </r>
  <r>
    <s v="geekdrive limited"/>
    <x v="20"/>
    <n v="377543.414430145"/>
    <n v="0"/>
    <n v="0"/>
    <n v="0"/>
    <x v="1"/>
    <s v="0"/>
    <n v="0"/>
    <x v="1"/>
    <s v="0"/>
    <n v="0"/>
    <s v="0"/>
    <s v="0"/>
    <n v="0"/>
    <x v="1"/>
  </r>
  <r>
    <s v="深圳市鹏东兴智能科技有限公司"/>
    <x v="21"/>
    <n v="4456388.4811744802"/>
    <n v="0.13900000000000001"/>
    <n v="2.1000000000000001E-2"/>
    <n v="2.1000000000000001E-2"/>
    <x v="0"/>
    <s v="中"/>
    <n v="81"/>
    <x v="0"/>
    <s v="中"/>
    <n v="28"/>
    <s v="(10,20]"/>
    <s v="中"/>
    <n v="57"/>
    <x v="0"/>
  </r>
  <r>
    <s v="武汉敏亚网络科技有限公司"/>
    <x v="22"/>
    <n v="4684529.8899999997"/>
    <n v="8.4000000000000005E-2"/>
    <n v="1.2999999999999999E-2"/>
    <n v="1.2999999999999999E-2"/>
    <x v="2"/>
    <s v="低"/>
    <n v="13"/>
    <x v="2"/>
    <s v="低"/>
    <n v="13"/>
    <s v="(0,10]"/>
    <s v="低"/>
    <n v="11"/>
    <x v="2"/>
  </r>
  <r>
    <s v="深圳市连胜八网络科技有限公司"/>
    <x v="23"/>
    <n v="3990477.67358028"/>
    <n v="0.16800000000000001"/>
    <n v="3.3000000000000002E-2"/>
    <n v="3.3000000000000002E-2"/>
    <x v="0"/>
    <s v="中"/>
    <n v="81"/>
    <x v="0"/>
    <s v="中"/>
    <n v="28"/>
    <s v="(10,20]"/>
    <s v="中"/>
    <n v="57"/>
    <x v="0"/>
  </r>
  <r>
    <s v="bytebukers ltd"/>
    <x v="24"/>
    <n v="728651.66217894002"/>
    <n v="1E-3"/>
    <n v="0"/>
    <n v="0"/>
    <x v="2"/>
    <s v="低"/>
    <n v="13"/>
    <x v="1"/>
    <s v="0"/>
    <n v="0"/>
    <s v="0"/>
    <s v="0"/>
    <n v="0"/>
    <x v="2"/>
  </r>
  <r>
    <s v="sonderad limited"/>
    <x v="25"/>
    <n v="3735154.3295380198"/>
    <n v="1.7000000000000001E-2"/>
    <n v="8.9999999999999993E-3"/>
    <n v="8.9999999999999993E-3"/>
    <x v="2"/>
    <s v="低"/>
    <n v="13"/>
    <x v="2"/>
    <s v="低"/>
    <n v="13"/>
    <s v="(0,10]"/>
    <s v="低"/>
    <n v="11"/>
    <x v="2"/>
  </r>
  <r>
    <s v="datalodge ltd"/>
    <x v="26"/>
    <n v="957451.15009267"/>
    <n v="1E-3"/>
    <n v="0"/>
    <n v="0"/>
    <x v="2"/>
    <s v="低"/>
    <n v="13"/>
    <x v="1"/>
    <s v="0"/>
    <n v="0"/>
    <s v="0"/>
    <s v="0"/>
    <n v="0"/>
    <x v="2"/>
  </r>
  <r>
    <s v="成都锦逸翔网络科技有限公司"/>
    <x v="27"/>
    <n v="3048006.5554092298"/>
    <n v="0.05"/>
    <n v="7.0000000000000001E-3"/>
    <n v="7.0000000000000001E-3"/>
    <x v="2"/>
    <s v="低"/>
    <n v="13"/>
    <x v="2"/>
    <s v="低"/>
    <n v="13"/>
    <s v="(0,10]"/>
    <s v="低"/>
    <n v="11"/>
    <x v="2"/>
  </r>
  <r>
    <s v="厦门星辰纪元网络科技有限公司"/>
    <x v="28"/>
    <n v="5839344.4341981802"/>
    <n v="2.1999999999999999E-2"/>
    <n v="5.0000000000000001E-3"/>
    <n v="6.0000000000000001E-3"/>
    <x v="2"/>
    <s v="低"/>
    <n v="13"/>
    <x v="2"/>
    <s v="低"/>
    <n v="13"/>
    <s v="(0,10]"/>
    <s v="低"/>
    <n v="11"/>
    <x v="2"/>
  </r>
  <r>
    <s v="milies information co., limited"/>
    <x v="29"/>
    <n v="4653498.1310599605"/>
    <n v="0.16600000000000001"/>
    <n v="1.7000000000000001E-2"/>
    <n v="1.7000000000000001E-2"/>
    <x v="0"/>
    <s v="中"/>
    <n v="81"/>
    <x v="0"/>
    <s v="中"/>
    <n v="28"/>
    <s v="(10,20]"/>
    <s v="中"/>
    <n v="57"/>
    <x v="0"/>
  </r>
  <r>
    <s v="doujiao trading company limited"/>
    <x v="30"/>
    <n v="2327791.2999999998"/>
    <n v="0.06"/>
    <n v="2.5999999999999999E-2"/>
    <n v="2.5999999999999999E-2"/>
    <x v="2"/>
    <s v="低"/>
    <n v="13"/>
    <x v="0"/>
    <s v="中"/>
    <n v="28"/>
    <s v="(10,20]"/>
    <s v="中"/>
    <n v="57"/>
    <x v="2"/>
  </r>
  <r>
    <s v="福州优汇嗨购电子商务有限公司"/>
    <x v="31"/>
    <n v="4612234.9247987196"/>
    <n v="3.0000000000000001E-3"/>
    <n v="6.0000000000000001E-3"/>
    <n v="6.0000000000000001E-3"/>
    <x v="2"/>
    <s v="低"/>
    <n v="13"/>
    <x v="2"/>
    <s v="低"/>
    <n v="13"/>
    <s v="(0,10]"/>
    <s v="低"/>
    <n v="11"/>
    <x v="2"/>
  </r>
  <r>
    <s v="oubo network technology co., limited"/>
    <x v="32"/>
    <n v="3466810.77"/>
    <n v="1.2E-2"/>
    <n v="6.0000000000000001E-3"/>
    <n v="6.0000000000000001E-3"/>
    <x v="2"/>
    <s v="低"/>
    <n v="13"/>
    <x v="2"/>
    <s v="低"/>
    <n v="13"/>
    <s v="(0,10]"/>
    <s v="低"/>
    <n v="11"/>
    <x v="2"/>
  </r>
  <r>
    <s v="苏州文之都商贸有限公司"/>
    <x v="33"/>
    <n v="3304701.4231671598"/>
    <n v="4.2999999999999997E-2"/>
    <n v="4.0000000000000001E-3"/>
    <n v="4.0000000000000001E-3"/>
    <x v="2"/>
    <s v="低"/>
    <n v="13"/>
    <x v="2"/>
    <s v="低"/>
    <n v="13"/>
    <s v="(0,10]"/>
    <s v="低"/>
    <n v="11"/>
    <x v="2"/>
  </r>
  <r>
    <s v="venture shop ltd"/>
    <x v="34"/>
    <n v="230013.48907810499"/>
    <n v="1E-3"/>
    <n v="0"/>
    <n v="0"/>
    <x v="2"/>
    <s v="低"/>
    <n v="13"/>
    <x v="1"/>
    <s v="0"/>
    <n v="0"/>
    <s v="0"/>
    <s v="0"/>
    <n v="0"/>
    <x v="2"/>
  </r>
  <r>
    <s v="tom clegg search ltd"/>
    <x v="35"/>
    <n v="333893.86580729001"/>
    <n v="2E-3"/>
    <n v="0"/>
    <n v="0"/>
    <x v="2"/>
    <s v="低"/>
    <n v="13"/>
    <x v="1"/>
    <s v="0"/>
    <n v="0"/>
    <s v="0"/>
    <s v="0"/>
    <n v="0"/>
    <x v="2"/>
  </r>
  <r>
    <s v="湖南诚艺园林有限公司"/>
    <x v="36"/>
    <n v="2795038.1242338498"/>
    <n v="2E-3"/>
    <n v="1E-3"/>
    <n v="1E-3"/>
    <x v="2"/>
    <s v="低"/>
    <n v="13"/>
    <x v="2"/>
    <s v="低"/>
    <n v="13"/>
    <s v="(0,10]"/>
    <s v="低"/>
    <n v="11"/>
    <x v="2"/>
  </r>
  <r>
    <s v="深圳市富高达科技有限公司"/>
    <x v="37"/>
    <n v="3035314.7080099699"/>
    <n v="6.0000000000000001E-3"/>
    <n v="5.0000000000000001E-3"/>
    <n v="5.0000000000000001E-3"/>
    <x v="2"/>
    <s v="低"/>
    <n v="13"/>
    <x v="2"/>
    <s v="低"/>
    <n v="13"/>
    <s v="(0,10]"/>
    <s v="低"/>
    <n v="11"/>
    <x v="2"/>
  </r>
  <r>
    <s v="comand shop ltd"/>
    <x v="38"/>
    <n v="309661.12326412502"/>
    <n v="0"/>
    <n v="0"/>
    <n v="0"/>
    <x v="1"/>
    <s v="0"/>
    <n v="0"/>
    <x v="1"/>
    <s v="0"/>
    <n v="0"/>
    <s v="0"/>
    <s v="0"/>
    <n v="0"/>
    <x v="1"/>
  </r>
  <r>
    <s v="hong kong jihuan electronic commerce co., limited"/>
    <x v="39"/>
    <n v="3128360.56"/>
    <n v="1.7999999999999999E-2"/>
    <n v="4.0000000000000001E-3"/>
    <n v="4.0000000000000001E-3"/>
    <x v="2"/>
    <s v="低"/>
    <n v="13"/>
    <x v="2"/>
    <s v="低"/>
    <n v="13"/>
    <s v="(0,10]"/>
    <s v="低"/>
    <n v="11"/>
    <x v="2"/>
  </r>
  <r>
    <s v="eshente ltd"/>
    <x v="40"/>
    <n v="278684.494486565"/>
    <n v="1E-3"/>
    <n v="0"/>
    <n v="0"/>
    <x v="2"/>
    <s v="低"/>
    <n v="13"/>
    <x v="1"/>
    <s v="0"/>
    <n v="0"/>
    <s v="0"/>
    <s v="0"/>
    <n v="0"/>
    <x v="2"/>
  </r>
  <r>
    <s v="南京飞畅科技有限公司"/>
    <x v="41"/>
    <n v="1975832.37"/>
    <n v="5.5E-2"/>
    <n v="5.0000000000000001E-3"/>
    <n v="5.0000000000000001E-3"/>
    <x v="2"/>
    <s v="低"/>
    <n v="13"/>
    <x v="2"/>
    <s v="低"/>
    <n v="13"/>
    <s v="(0,10]"/>
    <s v="低"/>
    <n v="11"/>
    <x v="2"/>
  </r>
  <r>
    <s v="classycloset ltd"/>
    <x v="42"/>
    <n v="219068.81958015999"/>
    <n v="0"/>
    <n v="0"/>
    <n v="0"/>
    <x v="1"/>
    <s v="0"/>
    <n v="0"/>
    <x v="1"/>
    <s v="0"/>
    <n v="0"/>
    <s v="0"/>
    <s v="0"/>
    <n v="0"/>
    <x v="1"/>
  </r>
  <r>
    <s v="深圳小时米丰网络科技有限公司"/>
    <x v="43"/>
    <n v="1934417.16"/>
    <n v="3.9E-2"/>
    <n v="1.0999999999999999E-2"/>
    <n v="1.0999999999999999E-2"/>
    <x v="2"/>
    <s v="低"/>
    <n v="13"/>
    <x v="2"/>
    <s v="低"/>
    <n v="13"/>
    <s v="(0,10]"/>
    <s v="低"/>
    <n v="11"/>
    <x v="2"/>
  </r>
  <r>
    <s v="HONG KONG DONGSHENG TECHNOLOGY CO., LIMITED"/>
    <x v="44"/>
    <n v="2491453.7137800502"/>
    <n v="0.11700000000000001"/>
    <n v="2.1000000000000001E-2"/>
    <n v="2.1000000000000001E-2"/>
    <x v="0"/>
    <s v="中"/>
    <n v="81"/>
    <x v="0"/>
    <s v="中"/>
    <n v="28"/>
    <s v="(10,20]"/>
    <s v="中"/>
    <n v="57"/>
    <x v="0"/>
  </r>
  <r>
    <s v="kiel group marketing limited"/>
    <x v="45"/>
    <n v="2928696.9240215002"/>
    <n v="3.4000000000000002E-2"/>
    <n v="8.0000000000000002E-3"/>
    <n v="3.1E-2"/>
    <x v="2"/>
    <s v="低"/>
    <n v="13"/>
    <x v="0"/>
    <s v="中"/>
    <n v="28"/>
    <s v="0"/>
    <s v="0"/>
    <n v="0"/>
    <x v="2"/>
  </r>
  <r>
    <s v="Frogie Trading Co., Limited"/>
    <x v="46"/>
    <n v="1822844.43"/>
    <n v="5.3999999999999999E-2"/>
    <n v="8.9999999999999993E-3"/>
    <n v="8.9999999999999993E-3"/>
    <x v="2"/>
    <s v="低"/>
    <n v="13"/>
    <x v="2"/>
    <s v="低"/>
    <n v="13"/>
    <s v="(0,10]"/>
    <s v="低"/>
    <n v="11"/>
    <x v="2"/>
  </r>
  <r>
    <s v="glamour central ltd"/>
    <x v="47"/>
    <n v="219535.722446595"/>
    <n v="1E-3"/>
    <n v="0"/>
    <n v="0"/>
    <x v="2"/>
    <s v="低"/>
    <n v="13"/>
    <x v="1"/>
    <s v="0"/>
    <n v="0"/>
    <s v="0"/>
    <s v="0"/>
    <n v="0"/>
    <x v="2"/>
  </r>
  <r>
    <s v="HongkongLinemartLimited___赛维"/>
    <x v="48"/>
    <n v="4116743.7895687702"/>
    <n v="3.3000000000000002E-2"/>
    <n v="4.0000000000000001E-3"/>
    <n v="4.0000000000000001E-3"/>
    <x v="2"/>
    <s v="低"/>
    <n v="13"/>
    <x v="2"/>
    <s v="低"/>
    <n v="13"/>
    <s v="(0,10]"/>
    <s v="低"/>
    <n v="11"/>
    <x v="2"/>
  </r>
  <r>
    <s v="深圳市巨豹科技有限公司"/>
    <x v="49"/>
    <n v="1885805.42"/>
    <n v="0.18"/>
    <n v="1.9E-2"/>
    <n v="1.9E-2"/>
    <x v="0"/>
    <s v="中"/>
    <n v="81"/>
    <x v="0"/>
    <s v="中"/>
    <n v="28"/>
    <s v="(10,20]"/>
    <s v="中"/>
    <n v="57"/>
    <x v="0"/>
  </r>
  <r>
    <s v="hongkong bochuang network technology co., limited"/>
    <x v="50"/>
    <n v="2712723.8554074499"/>
    <n v="7.8E-2"/>
    <n v="1.4999999999999999E-2"/>
    <n v="1.4999999999999999E-2"/>
    <x v="2"/>
    <s v="低"/>
    <n v="13"/>
    <x v="0"/>
    <s v="中"/>
    <n v="28"/>
    <s v="(10,20]"/>
    <s v="中"/>
    <n v="57"/>
    <x v="2"/>
  </r>
  <r>
    <s v="glamhaven ltd"/>
    <x v="51"/>
    <n v="224271.38644361001"/>
    <n v="1E-3"/>
    <n v="0"/>
    <n v="0"/>
    <x v="2"/>
    <s v="低"/>
    <n v="13"/>
    <x v="1"/>
    <s v="0"/>
    <n v="0"/>
    <s v="0"/>
    <s v="0"/>
    <n v="0"/>
    <x v="2"/>
  </r>
  <r>
    <s v="广州洋曼网络科技有限公司"/>
    <x v="52"/>
    <n v="1741488.27"/>
    <n v="0.05"/>
    <n v="1.2999999999999999E-2"/>
    <n v="1.2999999999999999E-2"/>
    <x v="2"/>
    <s v="低"/>
    <n v="13"/>
    <x v="2"/>
    <s v="低"/>
    <n v="13"/>
    <s v="(0,10]"/>
    <s v="低"/>
    <n v="11"/>
    <x v="2"/>
  </r>
  <r>
    <s v="terna network technology co., limited"/>
    <x v="53"/>
    <n v="2550647.2599999998"/>
    <n v="0.215"/>
    <n v="2.4E-2"/>
    <n v="2.4E-2"/>
    <x v="3"/>
    <s v="高"/>
    <n v="100"/>
    <x v="0"/>
    <s v="中"/>
    <n v="28"/>
    <s v="(10,20]"/>
    <s v="中"/>
    <n v="57"/>
    <x v="0"/>
  </r>
  <r>
    <s v="honwin international trading co., limited"/>
    <x v="54"/>
    <n v="3034685.4622604498"/>
    <n v="7.8E-2"/>
    <n v="1.4E-2"/>
    <n v="1.4E-2"/>
    <x v="2"/>
    <s v="低"/>
    <n v="13"/>
    <x v="2"/>
    <s v="低"/>
    <n v="13"/>
    <s v="(0,10]"/>
    <s v="低"/>
    <n v="11"/>
    <x v="2"/>
  </r>
  <r>
    <s v="罗拉"/>
    <x v="55"/>
    <n v="1735305.7412713501"/>
    <n v="0.02"/>
    <n v="2E-3"/>
    <n v="2E-3"/>
    <x v="2"/>
    <s v="低"/>
    <n v="13"/>
    <x v="2"/>
    <s v="低"/>
    <n v="13"/>
    <s v="(0,10]"/>
    <s v="低"/>
    <n v="11"/>
    <x v="2"/>
  </r>
  <r>
    <s v="dongfangnetworktechnologyco.,limited"/>
    <x v="56"/>
    <n v="1837274.7651683099"/>
    <n v="0.16"/>
    <n v="3.2000000000000001E-2"/>
    <n v="3.2000000000000001E-2"/>
    <x v="0"/>
    <s v="中"/>
    <n v="81"/>
    <x v="0"/>
    <s v="中"/>
    <n v="28"/>
    <s v="(10,20]"/>
    <s v="中"/>
    <n v="57"/>
    <x v="0"/>
  </r>
  <r>
    <s v="Woody Pride Limited"/>
    <x v="57"/>
    <n v="2413408.6128626498"/>
    <n v="0.13900000000000001"/>
    <n v="8.9999999999999993E-3"/>
    <n v="0"/>
    <x v="0"/>
    <s v="中"/>
    <n v="81"/>
    <x v="1"/>
    <s v="0"/>
    <n v="0"/>
    <s v="0"/>
    <s v="0"/>
    <n v="0"/>
    <x v="2"/>
  </r>
  <r>
    <s v="trendyavenue ltd"/>
    <x v="58"/>
    <n v="169645.19133555499"/>
    <n v="1E-3"/>
    <n v="0"/>
    <n v="0"/>
    <x v="2"/>
    <s v="低"/>
    <n v="13"/>
    <x v="1"/>
    <s v="0"/>
    <n v="0"/>
    <s v="0"/>
    <s v="0"/>
    <n v="0"/>
    <x v="2"/>
  </r>
  <r>
    <s v="PEARLGO TECHNOLOGY CO., LIMITED"/>
    <x v="59"/>
    <n v="933409.66"/>
    <n v="8.3000000000000004E-2"/>
    <n v="7.0000000000000001E-3"/>
    <n v="7.0000000000000001E-3"/>
    <x v="2"/>
    <s v="低"/>
    <n v="13"/>
    <x v="2"/>
    <s v="低"/>
    <n v="13"/>
    <s v="(0,10]"/>
    <s v="低"/>
    <n v="11"/>
    <x v="2"/>
  </r>
  <r>
    <s v="born4sports limited"/>
    <x v="60"/>
    <n v="187725.35546399999"/>
    <n v="0"/>
    <n v="0"/>
    <n v="0"/>
    <x v="1"/>
    <s v="0"/>
    <n v="0"/>
    <x v="1"/>
    <s v="0"/>
    <n v="0"/>
    <s v="0"/>
    <s v="0"/>
    <n v="0"/>
    <x v="1"/>
  </r>
  <r>
    <s v="深圳市悦博信息科技有限公司"/>
    <x v="61"/>
    <n v="1898154.45"/>
    <n v="1.0999999999999999E-2"/>
    <n v="2E-3"/>
    <n v="2E-3"/>
    <x v="2"/>
    <s v="低"/>
    <n v="13"/>
    <x v="2"/>
    <s v="低"/>
    <n v="13"/>
    <s v="(0,10]"/>
    <s v="低"/>
    <n v="11"/>
    <x v="2"/>
  </r>
  <r>
    <s v="easy toys rental limited"/>
    <x v="62"/>
    <n v="180552.57350445"/>
    <n v="1E-3"/>
    <n v="0"/>
    <n v="0"/>
    <x v="2"/>
    <s v="低"/>
    <n v="13"/>
    <x v="1"/>
    <s v="0"/>
    <n v="0"/>
    <s v="0"/>
    <s v="0"/>
    <n v="0"/>
    <x v="2"/>
  </r>
  <r>
    <s v="乐泰礼泰"/>
    <x v="63"/>
    <n v="3933138.1563857398"/>
    <n v="6.7000000000000004E-2"/>
    <n v="1.6E-2"/>
    <n v="1.7000000000000001E-2"/>
    <x v="2"/>
    <s v="低"/>
    <n v="13"/>
    <x v="0"/>
    <s v="中"/>
    <n v="28"/>
    <s v="(0,10]"/>
    <s v="低"/>
    <n v="11"/>
    <x v="2"/>
  </r>
  <r>
    <s v="spritzer international company limited"/>
    <x v="64"/>
    <n v="1606600.37696617"/>
    <n v="0.16700000000000001"/>
    <n v="1.7999999999999999E-2"/>
    <n v="1.7999999999999999E-2"/>
    <x v="0"/>
    <s v="中"/>
    <n v="81"/>
    <x v="0"/>
    <s v="中"/>
    <n v="28"/>
    <s v="(20,+)"/>
    <s v="高"/>
    <n v="100"/>
    <x v="3"/>
  </r>
  <r>
    <s v="billy (hong kong) technology co., limited"/>
    <x v="65"/>
    <n v="1738764.94"/>
    <n v="0.14299999999999999"/>
    <n v="1.4999999999999999E-2"/>
    <n v="1.4999999999999999E-2"/>
    <x v="0"/>
    <s v="中"/>
    <n v="81"/>
    <x v="0"/>
    <s v="中"/>
    <n v="28"/>
    <s v="(10,20]"/>
    <s v="中"/>
    <n v="57"/>
    <x v="0"/>
  </r>
  <r>
    <s v="卓匯（香港）科技有限公司"/>
    <x v="66"/>
    <n v="1390087.9950061601"/>
    <n v="0.14299999999999999"/>
    <n v="3.5999999999999997E-2"/>
    <n v="3.5999999999999997E-2"/>
    <x v="0"/>
    <s v="中"/>
    <n v="81"/>
    <x v="0"/>
    <s v="中"/>
    <n v="28"/>
    <s v="(10,20]"/>
    <s v="中"/>
    <n v="57"/>
    <x v="0"/>
  </r>
  <r>
    <s v="valence trading co., limited"/>
    <x v="67"/>
    <n v="2748659"/>
    <n v="0.191"/>
    <n v="2.3E-2"/>
    <n v="2.3E-2"/>
    <x v="0"/>
    <s v="中"/>
    <n v="81"/>
    <x v="0"/>
    <s v="中"/>
    <n v="28"/>
    <s v="(10,20]"/>
    <s v="中"/>
    <n v="57"/>
    <x v="0"/>
  </r>
  <r>
    <s v="深圳市比尔金网络科技有限公司"/>
    <x v="68"/>
    <n v="558175.18000000005"/>
    <n v="0"/>
    <n v="6.0000000000000001E-3"/>
    <n v="6.0000000000000001E-3"/>
    <x v="1"/>
    <s v="0"/>
    <n v="0"/>
    <x v="2"/>
    <s v="低"/>
    <n v="13"/>
    <s v="(0,10]"/>
    <s v="低"/>
    <n v="11"/>
    <x v="2"/>
  </r>
  <r>
    <s v="wearcheap limited"/>
    <x v="69"/>
    <n v="167505.439056715"/>
    <n v="2E-3"/>
    <n v="0"/>
    <n v="0"/>
    <x v="2"/>
    <s v="低"/>
    <n v="13"/>
    <x v="1"/>
    <s v="0"/>
    <n v="0"/>
    <s v="0"/>
    <s v="0"/>
    <n v="0"/>
    <x v="2"/>
  </r>
  <r>
    <s v="diy fashion limited"/>
    <x v="70"/>
    <n v="5886327.7653815001"/>
    <n v="7.0000000000000007E-2"/>
    <n v="0.02"/>
    <n v="2.3E-2"/>
    <x v="2"/>
    <s v="低"/>
    <n v="13"/>
    <x v="0"/>
    <s v="中"/>
    <n v="28"/>
    <s v="(0,10]"/>
    <s v="低"/>
    <n v="11"/>
    <x v="2"/>
  </r>
  <r>
    <s v="MOSMO（HONGKONG）LIMITED"/>
    <x v="71"/>
    <n v="1587093.09332461"/>
    <n v="3.1E-2"/>
    <n v="2.5000000000000001E-2"/>
    <n v="2.5000000000000001E-2"/>
    <x v="2"/>
    <s v="低"/>
    <n v="13"/>
    <x v="0"/>
    <s v="中"/>
    <n v="28"/>
    <s v="(0,10]"/>
    <s v="低"/>
    <n v="11"/>
    <x v="2"/>
  </r>
  <r>
    <s v="重庆简灿网络科技有限公司"/>
    <x v="72"/>
    <n v="270686.71981525997"/>
    <n v="0.10100000000000001"/>
    <n v="2E-3"/>
    <n v="2E-3"/>
    <x v="0"/>
    <s v="中"/>
    <n v="81"/>
    <x v="2"/>
    <s v="低"/>
    <n v="13"/>
    <s v="0"/>
    <s v="0"/>
    <n v="0"/>
    <x v="2"/>
  </r>
  <r>
    <s v="东莞市香江电子科技有限公司"/>
    <x v="73"/>
    <n v="1655243.85"/>
    <n v="2.5999999999999999E-2"/>
    <n v="1E-3"/>
    <n v="1E-3"/>
    <x v="2"/>
    <s v="低"/>
    <n v="13"/>
    <x v="2"/>
    <s v="低"/>
    <n v="13"/>
    <s v="(0,10]"/>
    <s v="低"/>
    <n v="11"/>
    <x v="2"/>
  </r>
  <r>
    <s v="classy elegance ltd"/>
    <x v="74"/>
    <n v="131401.66121148001"/>
    <n v="0"/>
    <n v="0"/>
    <n v="0"/>
    <x v="1"/>
    <s v="0"/>
    <n v="0"/>
    <x v="1"/>
    <s v="0"/>
    <n v="0"/>
    <s v="0"/>
    <s v="0"/>
    <n v="0"/>
    <x v="1"/>
  </r>
  <r>
    <s v="hong kong xinyi network technology co., limited"/>
    <x v="75"/>
    <n v="1369343.1834958701"/>
    <n v="9.1999999999999998E-2"/>
    <n v="1.2E-2"/>
    <n v="1.2E-2"/>
    <x v="2"/>
    <s v="低"/>
    <n v="13"/>
    <x v="2"/>
    <s v="低"/>
    <n v="13"/>
    <s v="(10,20]"/>
    <s v="中"/>
    <n v="57"/>
    <x v="2"/>
  </r>
  <r>
    <s v="四川依特纳艾商贸有限公司"/>
    <x v="76"/>
    <n v="1206653.2"/>
    <n v="1.0999999999999999E-2"/>
    <n v="3.0000000000000001E-3"/>
    <n v="3.0000000000000001E-3"/>
    <x v="2"/>
    <s v="低"/>
    <n v="13"/>
    <x v="2"/>
    <s v="低"/>
    <n v="13"/>
    <s v="(0,10]"/>
    <s v="低"/>
    <n v="11"/>
    <x v="2"/>
  </r>
  <r>
    <s v="sockboom shop ltd"/>
    <x v="77"/>
    <n v="69700.263481360002"/>
    <n v="0"/>
    <n v="0"/>
    <n v="0"/>
    <x v="1"/>
    <s v="0"/>
    <n v="0"/>
    <x v="1"/>
    <s v="0"/>
    <n v="0"/>
    <s v="0"/>
    <s v="0"/>
    <n v="0"/>
    <x v="1"/>
  </r>
  <r>
    <s v="heng victory trading limited"/>
    <x v="78"/>
    <n v="1124792.84609964"/>
    <n v="8.5999999999999993E-2"/>
    <n v="1.4999999999999999E-2"/>
    <n v="1.4999999999999999E-2"/>
    <x v="2"/>
    <s v="低"/>
    <n v="13"/>
    <x v="0"/>
    <s v="中"/>
    <n v="28"/>
    <s v="(0,10]"/>
    <s v="低"/>
    <n v="11"/>
    <x v="2"/>
  </r>
  <r>
    <s v="xinshang electronics co., limited"/>
    <x v="79"/>
    <n v="1174365.1944655699"/>
    <n v="0.16900000000000001"/>
    <n v="1.6E-2"/>
    <n v="1.6E-2"/>
    <x v="0"/>
    <s v="中"/>
    <n v="81"/>
    <x v="0"/>
    <s v="中"/>
    <n v="28"/>
    <s v="(20,+)"/>
    <s v="高"/>
    <n v="100"/>
    <x v="3"/>
  </r>
  <r>
    <s v="best porcelain limited"/>
    <x v="80"/>
    <n v="291008.128913455"/>
    <n v="4.0000000000000001E-3"/>
    <n v="0"/>
    <n v="0"/>
    <x v="2"/>
    <s v="低"/>
    <n v="13"/>
    <x v="1"/>
    <s v="0"/>
    <n v="0"/>
    <s v="0"/>
    <s v="0"/>
    <n v="0"/>
    <x v="2"/>
  </r>
  <r>
    <s v="thg_beauty"/>
    <x v="81"/>
    <n v="3080763.5346281598"/>
    <n v="0.122"/>
    <n v="0"/>
    <n v="0"/>
    <x v="0"/>
    <s v="中"/>
    <n v="81"/>
    <x v="1"/>
    <s v="0"/>
    <n v="0"/>
    <s v="0"/>
    <s v="0"/>
    <n v="0"/>
    <x v="2"/>
  </r>
  <r>
    <s v="paicker uk limited"/>
    <x v="82"/>
    <n v="2221857.4595601698"/>
    <n v="4.2999999999999997E-2"/>
    <n v="4.0000000000000001E-3"/>
    <n v="4.0000000000000001E-3"/>
    <x v="2"/>
    <s v="低"/>
    <n v="13"/>
    <x v="2"/>
    <s v="低"/>
    <n v="13"/>
    <s v="(0,10]"/>
    <s v="低"/>
    <n v="11"/>
    <x v="2"/>
  </r>
  <r>
    <s v="datanexus ltd_x0009_"/>
    <x v="83"/>
    <n v="171330.85745573501"/>
    <n v="1E-3"/>
    <n v="0"/>
    <n v="0"/>
    <x v="2"/>
    <s v="低"/>
    <n v="13"/>
    <x v="1"/>
    <s v="0"/>
    <n v="0"/>
    <s v="0"/>
    <s v="0"/>
    <n v="0"/>
    <x v="2"/>
  </r>
  <r>
    <s v="hackables ltd"/>
    <x v="84"/>
    <n v="96786.298042080001"/>
    <n v="0"/>
    <n v="0"/>
    <n v="0"/>
    <x v="1"/>
    <s v="0"/>
    <n v="0"/>
    <x v="1"/>
    <s v="0"/>
    <n v="0"/>
    <s v="0"/>
    <s v="0"/>
    <n v="0"/>
    <x v="1"/>
  </r>
  <r>
    <s v="深圳市中悦科技有限公司"/>
    <x v="85"/>
    <n v="444720.68"/>
    <n v="1.9E-2"/>
    <n v="0"/>
    <n v="0"/>
    <x v="2"/>
    <s v="低"/>
    <n v="13"/>
    <x v="1"/>
    <s v="0"/>
    <n v="0"/>
    <s v="(0,10]"/>
    <s v="低"/>
    <n v="11"/>
    <x v="2"/>
  </r>
  <r>
    <s v="hong kong agron network technology co., limited"/>
    <x v="86"/>
    <n v="790068.96249784995"/>
    <n v="2.9000000000000001E-2"/>
    <n v="5.0000000000000001E-3"/>
    <n v="5.0000000000000001E-3"/>
    <x v="2"/>
    <s v="低"/>
    <n v="13"/>
    <x v="2"/>
    <s v="低"/>
    <n v="13"/>
    <s v="(0,10]"/>
    <s v="低"/>
    <n v="11"/>
    <x v="2"/>
  </r>
  <r>
    <s v="深圳市大浩"/>
    <x v="87"/>
    <n v="2041685.74"/>
    <n v="1.7999999999999999E-2"/>
    <n v="1E-3"/>
    <n v="1E-3"/>
    <x v="2"/>
    <s v="低"/>
    <n v="13"/>
    <x v="2"/>
    <s v="低"/>
    <n v="13"/>
    <s v="0"/>
    <s v="0"/>
    <n v="0"/>
    <x v="2"/>
  </r>
  <r>
    <s v="广州星禾网络科技有限公司"/>
    <x v="88"/>
    <n v="1653002.94"/>
    <n v="9.8000000000000004E-2"/>
    <n v="1.7999999999999999E-2"/>
    <n v="1.7999999999999999E-2"/>
    <x v="2"/>
    <s v="低"/>
    <n v="13"/>
    <x v="0"/>
    <s v="中"/>
    <n v="28"/>
    <s v="(0,10]"/>
    <s v="低"/>
    <n v="11"/>
    <x v="2"/>
  </r>
  <r>
    <s v="senhuan technology co., limited"/>
    <x v="89"/>
    <n v="832647.24128980504"/>
    <n v="1.4E-2"/>
    <n v="0"/>
    <n v="4.0000000000000001E-3"/>
    <x v="2"/>
    <s v="低"/>
    <n v="13"/>
    <x v="2"/>
    <s v="低"/>
    <n v="13"/>
    <s v="0"/>
    <s v="0"/>
    <n v="0"/>
    <x v="2"/>
  </r>
  <r>
    <s v="广州嘉熙跨境电子商务有限公司"/>
    <x v="90"/>
    <n v="1376540.21"/>
    <n v="7.0000000000000001E-3"/>
    <n v="5.0000000000000001E-3"/>
    <n v="5.0000000000000001E-3"/>
    <x v="2"/>
    <s v="低"/>
    <n v="13"/>
    <x v="2"/>
    <s v="低"/>
    <n v="13"/>
    <s v="(0,10]"/>
    <s v="低"/>
    <n v="11"/>
    <x v="2"/>
  </r>
  <r>
    <s v="adflurry network technology limited"/>
    <x v="91"/>
    <n v="1408566.28"/>
    <n v="2.5999999999999999E-2"/>
    <n v="8.0000000000000002E-3"/>
    <n v="8.0000000000000002E-3"/>
    <x v="2"/>
    <s v="低"/>
    <n v="13"/>
    <x v="2"/>
    <s v="低"/>
    <n v="13"/>
    <s v="(0,10]"/>
    <s v="低"/>
    <n v="11"/>
    <x v="2"/>
  </r>
  <r>
    <s v="hongyang network technology limited"/>
    <x v="92"/>
    <n v="890403.86"/>
    <n v="3.6999999999999998E-2"/>
    <n v="3.0000000000000001E-3"/>
    <n v="3.0000000000000001E-3"/>
    <x v="2"/>
    <s v="低"/>
    <n v="13"/>
    <x v="2"/>
    <s v="低"/>
    <n v="13"/>
    <s v="(0,10]"/>
    <s v="低"/>
    <n v="11"/>
    <x v="2"/>
  </r>
  <r>
    <s v="hong kong aosun international trade co., ltd."/>
    <x v="93"/>
    <n v="697520.86643948499"/>
    <n v="8.9999999999999993E-3"/>
    <n v="4.0000000000000001E-3"/>
    <n v="4.0000000000000001E-3"/>
    <x v="2"/>
    <s v="低"/>
    <n v="13"/>
    <x v="2"/>
    <s v="低"/>
    <n v="13"/>
    <s v="(0,10]"/>
    <s v="低"/>
    <n v="11"/>
    <x v="2"/>
  </r>
  <r>
    <s v="zhenyuan xingke trading limited"/>
    <x v="94"/>
    <n v="870666.89857295004"/>
    <n v="6.0000000000000001E-3"/>
    <n v="2E-3"/>
    <n v="2E-3"/>
    <x v="2"/>
    <s v="低"/>
    <n v="13"/>
    <x v="2"/>
    <s v="低"/>
    <n v="13"/>
    <s v="(0,10]"/>
    <s v="低"/>
    <n v="11"/>
    <x v="2"/>
  </r>
  <r>
    <s v="深圳市速易购网络科技有限公司"/>
    <x v="95"/>
    <n v="999415.98"/>
    <n v="2.8000000000000001E-2"/>
    <n v="4.0000000000000001E-3"/>
    <n v="4.0000000000000001E-3"/>
    <x v="2"/>
    <s v="低"/>
    <n v="13"/>
    <x v="2"/>
    <s v="低"/>
    <n v="13"/>
    <s v="(0,10]"/>
    <s v="低"/>
    <n v="11"/>
    <x v="2"/>
  </r>
  <r>
    <s v="fashionfever ltd"/>
    <x v="96"/>
    <n v="92112.350097810006"/>
    <n v="0"/>
    <n v="0"/>
    <n v="0"/>
    <x v="1"/>
    <s v="0"/>
    <n v="0"/>
    <x v="1"/>
    <s v="0"/>
    <n v="0"/>
    <s v="0"/>
    <s v="0"/>
    <n v="0"/>
    <x v="1"/>
  </r>
  <r>
    <s v="广州品沃电子商务有限公司"/>
    <x v="97"/>
    <n v="1080099.8525071"/>
    <n v="1.2999999999999999E-2"/>
    <n v="4.0000000000000001E-3"/>
    <n v="4.0000000000000001E-3"/>
    <x v="2"/>
    <s v="低"/>
    <n v="13"/>
    <x v="2"/>
    <s v="低"/>
    <n v="13"/>
    <s v="(0,10]"/>
    <s v="低"/>
    <n v="11"/>
    <x v="2"/>
  </r>
  <r>
    <s v="极润-midodo international trading limited"/>
    <x v="98"/>
    <n v="1162730.5900000001"/>
    <n v="1.2E-2"/>
    <n v="3.0000000000000001E-3"/>
    <n v="3.0000000000000001E-3"/>
    <x v="2"/>
    <s v="低"/>
    <n v="13"/>
    <x v="2"/>
    <s v="低"/>
    <n v="13"/>
    <s v="(0,10]"/>
    <s v="低"/>
    <n v="11"/>
    <x v="2"/>
  </r>
  <r>
    <s v="leadcool technology co.ltd"/>
    <x v="99"/>
    <n v="658218.41425711999"/>
    <n v="1.6E-2"/>
    <n v="3.0000000000000001E-3"/>
    <n v="3.0000000000000001E-3"/>
    <x v="2"/>
    <s v="低"/>
    <n v="13"/>
    <x v="2"/>
    <s v="低"/>
    <n v="13"/>
    <s v="(0,10]"/>
    <s v="低"/>
    <n v="11"/>
    <x v="2"/>
  </r>
  <r>
    <s v="广州小超梦贸易有限公司"/>
    <x v="100"/>
    <n v="597422.28"/>
    <n v="2.4E-2"/>
    <n v="6.0000000000000001E-3"/>
    <n v="6.0000000000000001E-3"/>
    <x v="2"/>
    <s v="低"/>
    <n v="13"/>
    <x v="2"/>
    <s v="低"/>
    <n v="13"/>
    <s v="(0,10]"/>
    <s v="低"/>
    <n v="11"/>
    <x v="2"/>
  </r>
  <r>
    <s v="深圳市泓元网络科技有限公司"/>
    <x v="101"/>
    <n v="718038.14"/>
    <n v="0.16900000000000001"/>
    <n v="3.2000000000000001E-2"/>
    <n v="3.2000000000000001E-2"/>
    <x v="0"/>
    <s v="中"/>
    <n v="81"/>
    <x v="0"/>
    <s v="中"/>
    <n v="28"/>
    <s v="(10,20]"/>
    <s v="中"/>
    <n v="57"/>
    <x v="0"/>
  </r>
  <r>
    <s v="sup boundless limited"/>
    <x v="102"/>
    <n v="734408.39"/>
    <n v="1.4999999999999999E-2"/>
    <n v="3.0000000000000001E-3"/>
    <n v="3.0000000000000001E-3"/>
    <x v="2"/>
    <s v="低"/>
    <n v="13"/>
    <x v="2"/>
    <s v="低"/>
    <n v="13"/>
    <s v="(0,10]"/>
    <s v="低"/>
    <n v="11"/>
    <x v="2"/>
  </r>
  <r>
    <s v="krosol global limited"/>
    <x v="103"/>
    <n v="982241.34"/>
    <n v="1.6E-2"/>
    <n v="3.0000000000000001E-3"/>
    <n v="3.0000000000000001E-3"/>
    <x v="2"/>
    <s v="低"/>
    <n v="13"/>
    <x v="2"/>
    <s v="低"/>
    <n v="13"/>
    <s v="(0,10]"/>
    <s v="低"/>
    <n v="11"/>
    <x v="2"/>
  </r>
  <r>
    <s v="funup trading limited"/>
    <x v="104"/>
    <n v="739348.86905964499"/>
    <n v="9.8000000000000004E-2"/>
    <n v="6.0000000000000001E-3"/>
    <n v="6.0000000000000001E-3"/>
    <x v="2"/>
    <s v="低"/>
    <n v="13"/>
    <x v="2"/>
    <s v="低"/>
    <n v="13"/>
    <s v="(0,10]"/>
    <s v="低"/>
    <n v="11"/>
    <x v="2"/>
  </r>
  <r>
    <s v="hong kong beihai times network technology co.,limited"/>
    <x v="105"/>
    <n v="756965.39125822997"/>
    <n v="0.04"/>
    <n v="4.0000000000000001E-3"/>
    <n v="4.0000000000000001E-3"/>
    <x v="2"/>
    <s v="低"/>
    <n v="13"/>
    <x v="2"/>
    <s v="低"/>
    <n v="13"/>
    <s v="(0,10]"/>
    <s v="低"/>
    <n v="11"/>
    <x v="2"/>
  </r>
  <r>
    <s v="广州思沐网络科技有限公司"/>
    <x v="106"/>
    <n v="1211977.24"/>
    <n v="7.8E-2"/>
    <n v="1.7999999999999999E-2"/>
    <n v="1.7999999999999999E-2"/>
    <x v="2"/>
    <s v="低"/>
    <n v="13"/>
    <x v="0"/>
    <s v="中"/>
    <n v="28"/>
    <s v="(0,10]"/>
    <s v="低"/>
    <n v="11"/>
    <x v="2"/>
  </r>
  <r>
    <s v="不疑貿易有限公司"/>
    <x v="107"/>
    <n v="588637.4"/>
    <n v="0.01"/>
    <n v="6.0000000000000001E-3"/>
    <n v="6.0000000000000001E-3"/>
    <x v="2"/>
    <s v="低"/>
    <n v="13"/>
    <x v="2"/>
    <s v="低"/>
    <n v="13"/>
    <s v="(0,10]"/>
    <s v="低"/>
    <n v="11"/>
    <x v="2"/>
  </r>
  <r>
    <s v="Antelope Holding Limited"/>
    <x v="108"/>
    <n v="900157.40777344501"/>
    <n v="0.13500000000000001"/>
    <n v="1.0999999999999999E-2"/>
    <n v="0"/>
    <x v="0"/>
    <s v="中"/>
    <n v="81"/>
    <x v="1"/>
    <s v="0"/>
    <n v="0"/>
    <s v="0"/>
    <s v="0"/>
    <n v="0"/>
    <x v="2"/>
  </r>
  <r>
    <s v="广州航北网络科技有限公司"/>
    <x v="109"/>
    <n v="1610674.85"/>
    <n v="4.9000000000000002E-2"/>
    <n v="8.0000000000000002E-3"/>
    <n v="8.0000000000000002E-3"/>
    <x v="2"/>
    <s v="低"/>
    <n v="13"/>
    <x v="2"/>
    <s v="低"/>
    <n v="13"/>
    <s v="0"/>
    <s v="0"/>
    <n v="0"/>
    <x v="2"/>
  </r>
  <r>
    <s v="香港成燕电子商务有限公司"/>
    <x v="110"/>
    <n v="715634.16480819497"/>
    <n v="0.1"/>
    <n v="1.6E-2"/>
    <n v="1.6E-2"/>
    <x v="0"/>
    <s v="中"/>
    <n v="81"/>
    <x v="0"/>
    <s v="中"/>
    <n v="28"/>
    <s v="(0,10]"/>
    <s v="低"/>
    <n v="11"/>
    <x v="2"/>
  </r>
  <r>
    <s v="运城轻雷网络科技有限责任公司"/>
    <x v="111"/>
    <n v="767179.17"/>
    <n v="1.0999999999999999E-2"/>
    <n v="0.01"/>
    <n v="0.01"/>
    <x v="2"/>
    <s v="低"/>
    <n v="13"/>
    <x v="2"/>
    <s v="低"/>
    <n v="13"/>
    <s v="(0,10]"/>
    <s v="低"/>
    <n v="11"/>
    <x v="2"/>
  </r>
  <r>
    <s v="koleh commen ltd"/>
    <x v="112"/>
    <n v="60441.186683984997"/>
    <n v="1E-3"/>
    <n v="0"/>
    <n v="0"/>
    <x v="2"/>
    <s v="低"/>
    <n v="13"/>
    <x v="1"/>
    <s v="0"/>
    <n v="0"/>
    <s v="0"/>
    <s v="0"/>
    <n v="0"/>
    <x v="2"/>
  </r>
  <r>
    <s v="kangda hongye trade limited"/>
    <x v="113"/>
    <n v="668398.65045800502"/>
    <n v="0.442"/>
    <n v="3.6999999999999998E-2"/>
    <n v="3.6999999999999998E-2"/>
    <x v="3"/>
    <s v="高"/>
    <n v="100"/>
    <x v="0"/>
    <s v="中"/>
    <n v="28"/>
    <s v="(10,20]"/>
    <s v="中"/>
    <n v="57"/>
    <x v="0"/>
  </r>
  <r>
    <s v="aibrou international co., limited"/>
    <x v="114"/>
    <n v="479860.3758715"/>
    <n v="0.24099999999999999"/>
    <n v="8.9999999999999993E-3"/>
    <n v="8.9999999999999993E-3"/>
    <x v="3"/>
    <s v="高"/>
    <n v="100"/>
    <x v="2"/>
    <s v="低"/>
    <n v="13"/>
    <s v="(0,10]"/>
    <s v="低"/>
    <n v="11"/>
    <x v="2"/>
  </r>
  <r>
    <s v="kafkaa network limited"/>
    <x v="115"/>
    <n v="66590.094060129995"/>
    <n v="0"/>
    <n v="0"/>
    <n v="0"/>
    <x v="1"/>
    <s v="0"/>
    <n v="0"/>
    <x v="1"/>
    <s v="0"/>
    <n v="0"/>
    <s v="0"/>
    <s v="0"/>
    <n v="0"/>
    <x v="1"/>
  </r>
  <r>
    <s v="北京海蓝德网络科技有限公司"/>
    <x v="116"/>
    <n v="708255.37"/>
    <n v="6.3E-2"/>
    <n v="3.0000000000000001E-3"/>
    <n v="3.0000000000000001E-3"/>
    <x v="2"/>
    <s v="低"/>
    <n v="13"/>
    <x v="2"/>
    <s v="低"/>
    <n v="13"/>
    <s v="(0,10]"/>
    <s v="低"/>
    <n v="11"/>
    <x v="2"/>
  </r>
  <r>
    <s v="four seasons network technology co., limited"/>
    <x v="117"/>
    <n v="315787.92244599003"/>
    <n v="2E-3"/>
    <n v="4.0000000000000001E-3"/>
    <n v="4.0000000000000001E-3"/>
    <x v="2"/>
    <s v="低"/>
    <n v="13"/>
    <x v="2"/>
    <s v="低"/>
    <n v="13"/>
    <s v="(0,10]"/>
    <s v="低"/>
    <n v="11"/>
    <x v="2"/>
  </r>
  <r>
    <s v="安徽游蜂信息科技有限公司"/>
    <x v="118"/>
    <n v="344230.07989530999"/>
    <n v="1.2E-2"/>
    <n v="0"/>
    <n v="0"/>
    <x v="2"/>
    <s v="低"/>
    <n v="13"/>
    <x v="1"/>
    <s v="0"/>
    <n v="0"/>
    <s v="0"/>
    <s v="0"/>
    <n v="0"/>
    <x v="2"/>
  </r>
  <r>
    <s v="广州柠檬精信息技术有限公司"/>
    <x v="119"/>
    <n v="739537.25"/>
    <n v="5.2999999999999999E-2"/>
    <n v="7.0000000000000001E-3"/>
    <n v="7.0000000000000001E-3"/>
    <x v="2"/>
    <s v="低"/>
    <n v="13"/>
    <x v="2"/>
    <s v="低"/>
    <n v="13"/>
    <s v="(0,10]"/>
    <s v="低"/>
    <n v="11"/>
    <x v="2"/>
  </r>
  <r>
    <s v="深圳市畅妙禾网络科技有限公司"/>
    <x v="120"/>
    <n v="616638.26467891503"/>
    <n v="1.4E-2"/>
    <n v="4.0000000000000001E-3"/>
    <n v="4.0000000000000001E-3"/>
    <x v="2"/>
    <s v="低"/>
    <n v="13"/>
    <x v="2"/>
    <s v="低"/>
    <n v="13"/>
    <s v="(0,10]"/>
    <s v="低"/>
    <n v="11"/>
    <x v="2"/>
  </r>
  <r>
    <s v="香港雲品国际有限公司"/>
    <x v="121"/>
    <n v="747050.76694691996"/>
    <n v="0.373"/>
    <n v="2.5999999999999999E-2"/>
    <n v="2.5999999999999999E-2"/>
    <x v="3"/>
    <s v="高"/>
    <n v="100"/>
    <x v="0"/>
    <s v="中"/>
    <n v="28"/>
    <s v="(10,20]"/>
    <s v="中"/>
    <n v="57"/>
    <x v="0"/>
  </r>
  <r>
    <s v="terry technology co., limited"/>
    <x v="122"/>
    <n v="659922.25"/>
    <n v="0.182"/>
    <n v="2.3E-2"/>
    <n v="2.3E-2"/>
    <x v="0"/>
    <s v="中"/>
    <n v="81"/>
    <x v="0"/>
    <s v="中"/>
    <n v="28"/>
    <s v="(10,20]"/>
    <s v="中"/>
    <n v="57"/>
    <x v="0"/>
  </r>
  <r>
    <s v="深圳市点逗科技有限公司"/>
    <x v="123"/>
    <n v="738550.58"/>
    <n v="2.1999999999999999E-2"/>
    <n v="5.0000000000000001E-3"/>
    <n v="5.0000000000000001E-3"/>
    <x v="2"/>
    <s v="低"/>
    <n v="13"/>
    <x v="2"/>
    <s v="低"/>
    <n v="13"/>
    <s v="(0,10]"/>
    <s v="低"/>
    <n v="11"/>
    <x v="2"/>
  </r>
  <r>
    <s v="海芈威上海智能科技有限公司"/>
    <x v="124"/>
    <n v="12109021.9804821"/>
    <n v="3.7999999999999999E-2"/>
    <n v="6.0000000000000001E-3"/>
    <n v="6.0000000000000001E-3"/>
    <x v="2"/>
    <s v="低"/>
    <n v="13"/>
    <x v="2"/>
    <s v="低"/>
    <n v="13"/>
    <s v="(0,10]"/>
    <s v="低"/>
    <n v="11"/>
    <x v="2"/>
  </r>
  <r>
    <s v="深圳市佰分网络科技电子有限公司"/>
    <x v="125"/>
    <n v="365729.8"/>
    <n v="0.10199999999999999"/>
    <n v="2.5000000000000001E-2"/>
    <n v="2.5000000000000001E-2"/>
    <x v="0"/>
    <s v="中"/>
    <n v="81"/>
    <x v="0"/>
    <s v="中"/>
    <n v="28"/>
    <s v="(0,10]"/>
    <s v="低"/>
    <n v="11"/>
    <x v="2"/>
  </r>
  <r>
    <s v="mobile game technology llc"/>
    <x v="126"/>
    <n v="205380.19"/>
    <n v="6.5000000000000002E-2"/>
    <n v="1E-3"/>
    <n v="1E-3"/>
    <x v="2"/>
    <s v="低"/>
    <n v="13"/>
    <x v="2"/>
    <s v="低"/>
    <n v="13"/>
    <s v="(0,10]"/>
    <s v="低"/>
    <n v="11"/>
    <x v="2"/>
  </r>
  <r>
    <s v="dandelion information technology (hong kong) co., limited"/>
    <x v="127"/>
    <n v="626667.07859712001"/>
    <n v="2.1999999999999999E-2"/>
    <n v="5.0000000000000001E-3"/>
    <n v="5.0000000000000001E-3"/>
    <x v="2"/>
    <s v="低"/>
    <n v="13"/>
    <x v="2"/>
    <s v="低"/>
    <n v="13"/>
    <s v="(0,10]"/>
    <s v="低"/>
    <n v="11"/>
    <x v="2"/>
  </r>
  <r>
    <s v="hljone network ltd"/>
    <x v="128"/>
    <n v="29440.677312054999"/>
    <n v="1E-3"/>
    <n v="0"/>
    <n v="0"/>
    <x v="2"/>
    <s v="低"/>
    <n v="13"/>
    <x v="1"/>
    <s v="0"/>
    <n v="0"/>
    <s v="0"/>
    <s v="0"/>
    <n v="0"/>
    <x v="2"/>
  </r>
  <r>
    <s v="广州衣海电子商务有限公司"/>
    <x v="129"/>
    <n v="1521671.1299200801"/>
    <n v="0.04"/>
    <n v="4.0000000000000001E-3"/>
    <n v="4.0000000000000001E-3"/>
    <x v="2"/>
    <s v="低"/>
    <n v="13"/>
    <x v="2"/>
    <s v="低"/>
    <n v="13"/>
    <s v="(0,10]"/>
    <s v="低"/>
    <n v="11"/>
    <x v="2"/>
  </r>
  <r>
    <s v="深圳福非科技有限公司"/>
    <x v="130"/>
    <n v="708629.15"/>
    <n v="4.0000000000000001E-3"/>
    <n v="4.0000000000000001E-3"/>
    <n v="4.0000000000000001E-3"/>
    <x v="2"/>
    <s v="低"/>
    <n v="13"/>
    <x v="2"/>
    <s v="低"/>
    <n v="13"/>
    <s v="(0,10]"/>
    <s v="低"/>
    <n v="11"/>
    <x v="2"/>
  </r>
  <r>
    <s v="gosoloxin limited"/>
    <x v="131"/>
    <n v="442816.65"/>
    <n v="8.0000000000000002E-3"/>
    <n v="7.0000000000000001E-3"/>
    <n v="7.0000000000000001E-3"/>
    <x v="2"/>
    <s v="低"/>
    <n v="13"/>
    <x v="2"/>
    <s v="低"/>
    <n v="13"/>
    <s v="(0,10]"/>
    <s v="低"/>
    <n v="11"/>
    <x v="2"/>
  </r>
  <r>
    <s v="深圳市迪刻科技有限公司"/>
    <x v="132"/>
    <n v="835741.01"/>
    <n v="0"/>
    <n v="1.7999999999999999E-2"/>
    <n v="1.7999999999999999E-2"/>
    <x v="1"/>
    <s v="0"/>
    <n v="0"/>
    <x v="0"/>
    <s v="中"/>
    <n v="28"/>
    <s v="(0,10]"/>
    <s v="低"/>
    <n v="11"/>
    <x v="2"/>
  </r>
  <r>
    <s v="广州极光蓝信息技术有限公司"/>
    <x v="133"/>
    <n v="599812.43273511995"/>
    <n v="7.5999999999999998E-2"/>
    <n v="5.0000000000000001E-3"/>
    <n v="5.0000000000000001E-3"/>
    <x v="2"/>
    <s v="低"/>
    <n v="13"/>
    <x v="2"/>
    <s v="低"/>
    <n v="13"/>
    <s v="(0,10]"/>
    <s v="低"/>
    <n v="11"/>
    <x v="2"/>
  </r>
  <r>
    <s v="berlin (hong kong) technology co., limited"/>
    <x v="134"/>
    <n v="591750.92000000004"/>
    <n v="8.2000000000000003E-2"/>
    <n v="1.6E-2"/>
    <n v="1.6E-2"/>
    <x v="2"/>
    <s v="低"/>
    <n v="13"/>
    <x v="0"/>
    <s v="中"/>
    <n v="28"/>
    <s v="(0,10]"/>
    <s v="低"/>
    <n v="11"/>
    <x v="2"/>
  </r>
  <r>
    <s v="深圳市前昊科技有限公司"/>
    <x v="135"/>
    <n v="447417.29"/>
    <n v="4.9000000000000002E-2"/>
    <n v="2.1999999999999999E-2"/>
    <n v="2.1999999999999999E-2"/>
    <x v="2"/>
    <s v="低"/>
    <n v="13"/>
    <x v="0"/>
    <s v="中"/>
    <n v="28"/>
    <s v="(10,20]"/>
    <s v="中"/>
    <n v="57"/>
    <x v="2"/>
  </r>
  <r>
    <s v="yingan technology co., limited"/>
    <x v="136"/>
    <n v="598421.25"/>
    <n v="6.6000000000000003E-2"/>
    <n v="8.0000000000000002E-3"/>
    <n v="8.0000000000000002E-3"/>
    <x v="2"/>
    <s v="低"/>
    <n v="13"/>
    <x v="2"/>
    <s v="低"/>
    <n v="13"/>
    <s v="(0,10]"/>
    <s v="低"/>
    <n v="11"/>
    <x v="2"/>
  </r>
  <r>
    <s v="cloudmids ltd"/>
    <x v="137"/>
    <n v="77509.846108440004"/>
    <n v="2E-3"/>
    <n v="0"/>
    <n v="0"/>
    <x v="2"/>
    <s v="低"/>
    <n v="13"/>
    <x v="1"/>
    <s v="0"/>
    <n v="0"/>
    <s v="0"/>
    <s v="0"/>
    <n v="0"/>
    <x v="2"/>
  </r>
  <r>
    <s v="广州吉享贸易有限公司"/>
    <x v="138"/>
    <n v="403578.03"/>
    <n v="6.0000000000000001E-3"/>
    <n v="2.9000000000000001E-2"/>
    <n v="2.9000000000000001E-2"/>
    <x v="2"/>
    <s v="低"/>
    <n v="13"/>
    <x v="0"/>
    <s v="中"/>
    <n v="28"/>
    <s v="(10,20]"/>
    <s v="中"/>
    <n v="57"/>
    <x v="2"/>
  </r>
  <r>
    <s v="通拓科技有限公司"/>
    <x v="139"/>
    <n v="868013.84259389504"/>
    <n v="4.1000000000000002E-2"/>
    <n v="4.0000000000000001E-3"/>
    <n v="4.0000000000000001E-3"/>
    <x v="2"/>
    <s v="低"/>
    <n v="13"/>
    <x v="2"/>
    <s v="低"/>
    <n v="13"/>
    <s v="(0,10]"/>
    <s v="低"/>
    <n v="11"/>
    <x v="2"/>
  </r>
  <r>
    <s v="广州二嘉网络科技有限公司"/>
    <x v="140"/>
    <n v="336755.17"/>
    <n v="0"/>
    <n v="3.0000000000000001E-3"/>
    <n v="3.0000000000000001E-3"/>
    <x v="1"/>
    <s v="0"/>
    <n v="0"/>
    <x v="2"/>
    <s v="低"/>
    <n v="13"/>
    <s v="(0,10]"/>
    <s v="低"/>
    <n v="11"/>
    <x v="2"/>
  </r>
  <r>
    <s v="star spring limited"/>
    <x v="141"/>
    <n v="487713.94"/>
    <n v="1E-3"/>
    <n v="1.2999999999999999E-2"/>
    <n v="1.2999999999999999E-2"/>
    <x v="2"/>
    <s v="低"/>
    <n v="13"/>
    <x v="2"/>
    <s v="低"/>
    <n v="13"/>
    <s v="(0,10]"/>
    <s v="低"/>
    <n v="11"/>
    <x v="2"/>
  </r>
  <r>
    <s v="lucky mojo co.,ltd"/>
    <x v="142"/>
    <n v="397625.46"/>
    <n v="6.0000000000000001E-3"/>
    <n v="1E-3"/>
    <n v="1E-3"/>
    <x v="2"/>
    <s v="低"/>
    <n v="13"/>
    <x v="2"/>
    <s v="低"/>
    <n v="13"/>
    <s v="(0,10]"/>
    <s v="低"/>
    <n v="11"/>
    <x v="2"/>
  </r>
  <r>
    <s v="kyosho jp limited"/>
    <x v="143"/>
    <n v="800418.78797966999"/>
    <n v="0.16900000000000001"/>
    <n v="1.6E-2"/>
    <n v="1.6E-2"/>
    <x v="0"/>
    <s v="中"/>
    <n v="81"/>
    <x v="0"/>
    <s v="中"/>
    <n v="28"/>
    <s v="(20,+)"/>
    <s v="高"/>
    <n v="100"/>
    <x v="3"/>
  </r>
  <r>
    <s v="etecheasy limited"/>
    <x v="144"/>
    <n v="1299177.6886272901"/>
    <n v="8.0000000000000002E-3"/>
    <n v="0"/>
    <n v="0"/>
    <x v="2"/>
    <s v="低"/>
    <n v="13"/>
    <x v="1"/>
    <s v="0"/>
    <n v="0"/>
    <s v="(0,10]"/>
    <s v="低"/>
    <n v="11"/>
    <x v="2"/>
  </r>
  <r>
    <s v="广州市胜浩网络科技有限公司"/>
    <x v="145"/>
    <n v="276376.83"/>
    <n v="2.5000000000000001E-2"/>
    <n v="7.0000000000000001E-3"/>
    <n v="7.0000000000000001E-3"/>
    <x v="2"/>
    <s v="低"/>
    <n v="13"/>
    <x v="2"/>
    <s v="低"/>
    <n v="13"/>
    <s v="(0,10]"/>
    <s v="低"/>
    <n v="11"/>
    <x v="2"/>
  </r>
  <r>
    <s v="hongkong nyx technology limited"/>
    <x v="146"/>
    <n v="770236.86"/>
    <n v="0.08"/>
    <n v="3.0000000000000001E-3"/>
    <n v="3.0000000000000001E-3"/>
    <x v="2"/>
    <s v="低"/>
    <n v="13"/>
    <x v="2"/>
    <s v="低"/>
    <n v="13"/>
    <s v="(0,10]"/>
    <s v="低"/>
    <n v="11"/>
    <x v="2"/>
  </r>
  <r>
    <s v="广州悦来智通科技发展有限公司"/>
    <x v="147"/>
    <n v="550869.19999999995"/>
    <n v="3.4000000000000002E-2"/>
    <n v="1.2999999999999999E-2"/>
    <n v="1.2999999999999999E-2"/>
    <x v="2"/>
    <s v="低"/>
    <n v="13"/>
    <x v="2"/>
    <s v="低"/>
    <n v="13"/>
    <s v="(0,10]"/>
    <s v="低"/>
    <n v="11"/>
    <x v="2"/>
  </r>
  <r>
    <s v="港兴达集团有限公司"/>
    <x v="148"/>
    <n v="502277.788042125"/>
    <n v="9.7000000000000003E-2"/>
    <n v="1.2999999999999999E-2"/>
    <n v="1.4E-2"/>
    <x v="2"/>
    <s v="低"/>
    <n v="13"/>
    <x v="2"/>
    <s v="低"/>
    <n v="13"/>
    <s v="(0,10]"/>
    <s v="低"/>
    <n v="11"/>
    <x v="2"/>
  </r>
  <r>
    <s v="厦门耀洋创想科技有限公司"/>
    <x v="149"/>
    <n v="470806.570871395"/>
    <n v="7.9000000000000001E-2"/>
    <n v="3.5000000000000003E-2"/>
    <n v="3.5000000000000003E-2"/>
    <x v="2"/>
    <s v="低"/>
    <n v="13"/>
    <x v="0"/>
    <s v="中"/>
    <n v="28"/>
    <s v="(0,10]"/>
    <s v="低"/>
    <n v="11"/>
    <x v="2"/>
  </r>
  <r>
    <s v="hong kong naishi supplychain co limited"/>
    <x v="150"/>
    <n v="336599.35190111498"/>
    <n v="2E-3"/>
    <n v="1.4E-2"/>
    <n v="0"/>
    <x v="2"/>
    <s v="低"/>
    <n v="13"/>
    <x v="1"/>
    <s v="0"/>
    <n v="0"/>
    <s v="0"/>
    <s v="0"/>
    <n v="0"/>
    <x v="2"/>
  </r>
  <r>
    <s v="深圳万晟源网络科技有限公司"/>
    <x v="151"/>
    <n v="674428.05958417"/>
    <n v="2.9000000000000001E-2"/>
    <n v="2.1999999999999999E-2"/>
    <n v="2.1999999999999999E-2"/>
    <x v="2"/>
    <s v="低"/>
    <n v="13"/>
    <x v="0"/>
    <s v="中"/>
    <n v="28"/>
    <s v="(0,10]"/>
    <s v="低"/>
    <n v="11"/>
    <x v="2"/>
  </r>
  <r>
    <s v="狮子王科技有限公司"/>
    <x v="152"/>
    <n v="377244.98"/>
    <n v="0.19"/>
    <n v="2.3E-2"/>
    <n v="2.3E-2"/>
    <x v="0"/>
    <s v="中"/>
    <n v="81"/>
    <x v="0"/>
    <s v="中"/>
    <n v="28"/>
    <s v="(10,20]"/>
    <s v="中"/>
    <n v="57"/>
    <x v="0"/>
  </r>
  <r>
    <s v="findyourcom shop ltd"/>
    <x v="153"/>
    <n v="52232.120103335001"/>
    <n v="0"/>
    <n v="0"/>
    <n v="0"/>
    <x v="1"/>
    <s v="0"/>
    <n v="0"/>
    <x v="1"/>
    <s v="0"/>
    <n v="0"/>
    <s v="0"/>
    <s v="0"/>
    <n v="0"/>
    <x v="1"/>
  </r>
  <r>
    <s v="classychic ltd"/>
    <x v="154"/>
    <n v="47431.002630435003"/>
    <n v="0"/>
    <n v="0"/>
    <n v="0"/>
    <x v="1"/>
    <s v="0"/>
    <n v="0"/>
    <x v="1"/>
    <s v="0"/>
    <n v="0"/>
    <s v="0"/>
    <s v="0"/>
    <n v="0"/>
    <x v="1"/>
  </r>
  <r>
    <s v="广州徵羽科技有限公司"/>
    <x v="155"/>
    <n v="488832.06"/>
    <n v="2.1999999999999999E-2"/>
    <n v="6.0000000000000001E-3"/>
    <n v="6.0000000000000001E-3"/>
    <x v="2"/>
    <s v="低"/>
    <n v="13"/>
    <x v="2"/>
    <s v="低"/>
    <n v="13"/>
    <s v="(0,10]"/>
    <s v="低"/>
    <n v="11"/>
    <x v="2"/>
  </r>
  <r>
    <s v="LARGE ORDERS TRADING CO., LIMITED"/>
    <x v="156"/>
    <n v="525901.60020441003"/>
    <n v="1.9E-2"/>
    <n v="1.7000000000000001E-2"/>
    <n v="1.7999999999999999E-2"/>
    <x v="2"/>
    <s v="低"/>
    <n v="13"/>
    <x v="0"/>
    <s v="中"/>
    <n v="28"/>
    <s v="(0,10]"/>
    <s v="低"/>
    <n v="11"/>
    <x v="2"/>
  </r>
  <r>
    <s v="Hongkong Super Nigeria International Limited"/>
    <x v="157"/>
    <n v="411917.596705565"/>
    <n v="0.40400000000000003"/>
    <n v="6.2E-2"/>
    <n v="6.2E-2"/>
    <x v="3"/>
    <s v="高"/>
    <n v="100"/>
    <x v="0"/>
    <s v="中"/>
    <n v="28"/>
    <s v="(10,20]"/>
    <s v="中"/>
    <n v="57"/>
    <x v="0"/>
  </r>
  <r>
    <s v="Daphne Holding Limited"/>
    <x v="158"/>
    <n v="547403.51860627497"/>
    <n v="0.109"/>
    <n v="1.0999999999999999E-2"/>
    <n v="0"/>
    <x v="0"/>
    <s v="中"/>
    <n v="81"/>
    <x v="1"/>
    <s v="0"/>
    <n v="0"/>
    <s v="0"/>
    <s v="0"/>
    <n v="0"/>
    <x v="2"/>
  </r>
  <r>
    <s v="杭州华加文化有限公司"/>
    <x v="159"/>
    <n v="1006110"/>
    <n v="0.03"/>
    <n v="2E-3"/>
    <n v="2E-3"/>
    <x v="2"/>
    <s v="低"/>
    <n v="13"/>
    <x v="2"/>
    <s v="低"/>
    <n v="13"/>
    <s v="(0,10]"/>
    <s v="低"/>
    <n v="11"/>
    <x v="2"/>
  </r>
  <r>
    <s v="uk yuan-e limited"/>
    <x v="160"/>
    <n v="335118.71999999997"/>
    <n v="0.246"/>
    <n v="3.1E-2"/>
    <n v="3.1E-2"/>
    <x v="3"/>
    <s v="高"/>
    <n v="100"/>
    <x v="0"/>
    <s v="中"/>
    <n v="28"/>
    <s v="(20,+)"/>
    <s v="高"/>
    <n v="100"/>
    <x v="3"/>
  </r>
  <r>
    <s v="youzu (singapore) pte. ltd(游族)"/>
    <x v="161"/>
    <n v="118926.36"/>
    <n v="0"/>
    <n v="0"/>
    <n v="0"/>
    <x v="1"/>
    <s v="0"/>
    <n v="0"/>
    <x v="1"/>
    <s v="0"/>
    <n v="0"/>
    <s v="0"/>
    <s v="0"/>
    <n v="0"/>
    <x v="1"/>
  </r>
  <r>
    <s v="成都熙飞润网络科技有限公司"/>
    <x v="162"/>
    <n v="357512.86"/>
    <n v="1E-3"/>
    <n v="7.0000000000000001E-3"/>
    <n v="7.0000000000000001E-3"/>
    <x v="2"/>
    <s v="低"/>
    <n v="13"/>
    <x v="2"/>
    <s v="低"/>
    <n v="13"/>
    <s v="(0,10]"/>
    <s v="低"/>
    <n v="11"/>
    <x v="2"/>
  </r>
  <r>
    <s v="inorla fashion limited"/>
    <x v="163"/>
    <n v="30918.887950939999"/>
    <n v="0"/>
    <n v="0"/>
    <n v="0"/>
    <x v="1"/>
    <s v="0"/>
    <n v="0"/>
    <x v="1"/>
    <s v="0"/>
    <n v="0"/>
    <s v="0"/>
    <s v="0"/>
    <n v="0"/>
    <x v="1"/>
  </r>
  <r>
    <s v="little turtle technology co.,limited"/>
    <x v="164"/>
    <n v="332983.28000000003"/>
    <n v="9.4E-2"/>
    <n v="1.7999999999999999E-2"/>
    <n v="1.7999999999999999E-2"/>
    <x v="2"/>
    <s v="低"/>
    <n v="13"/>
    <x v="0"/>
    <s v="中"/>
    <n v="28"/>
    <s v="(10,20]"/>
    <s v="中"/>
    <n v="57"/>
    <x v="2"/>
  </r>
  <r>
    <s v="elegantenvy ltd"/>
    <x v="165"/>
    <n v="37851.116298629997"/>
    <n v="1E-3"/>
    <n v="0"/>
    <n v="0"/>
    <x v="2"/>
    <s v="低"/>
    <n v="13"/>
    <x v="1"/>
    <s v="0"/>
    <n v="0"/>
    <s v="0"/>
    <s v="0"/>
    <n v="0"/>
    <x v="2"/>
  </r>
  <r>
    <s v="frankybuy trade limited"/>
    <x v="166"/>
    <n v="266067.34980109503"/>
    <n v="0.01"/>
    <n v="2E-3"/>
    <n v="2E-3"/>
    <x v="2"/>
    <s v="低"/>
    <n v="13"/>
    <x v="2"/>
    <s v="低"/>
    <n v="13"/>
    <s v="(0,10]"/>
    <s v="低"/>
    <n v="11"/>
    <x v="2"/>
  </r>
  <r>
    <s v="little chicken technology co., limited"/>
    <x v="167"/>
    <n v="796155.35985650006"/>
    <n v="1.9E-2"/>
    <n v="0"/>
    <n v="0"/>
    <x v="2"/>
    <s v="低"/>
    <n v="13"/>
    <x v="1"/>
    <s v="0"/>
    <n v="0"/>
    <s v="(0,10]"/>
    <s v="低"/>
    <n v="11"/>
    <x v="2"/>
  </r>
  <r>
    <s v="niu information technology co.,limited"/>
    <x v="168"/>
    <n v="356034.53"/>
    <n v="0.22800000000000001"/>
    <n v="1.7000000000000001E-2"/>
    <n v="1.7000000000000001E-2"/>
    <x v="3"/>
    <s v="高"/>
    <n v="100"/>
    <x v="0"/>
    <s v="中"/>
    <n v="28"/>
    <s v="(10,20]"/>
    <s v="中"/>
    <n v="57"/>
    <x v="0"/>
  </r>
  <r>
    <s v="red planet international trading co.,limited"/>
    <x v="169"/>
    <n v="413281.96802386001"/>
    <n v="2.7E-2"/>
    <n v="0"/>
    <n v="0"/>
    <x v="2"/>
    <s v="低"/>
    <n v="13"/>
    <x v="1"/>
    <s v="0"/>
    <n v="0"/>
    <s v="(0,10]"/>
    <s v="低"/>
    <n v="11"/>
    <x v="2"/>
  </r>
  <r>
    <s v="netizenslimited"/>
    <x v="170"/>
    <n v="104746.04851301"/>
    <n v="6.7000000000000004E-2"/>
    <n v="1.0999999999999999E-2"/>
    <n v="1.0999999999999999E-2"/>
    <x v="2"/>
    <s v="低"/>
    <n v="13"/>
    <x v="2"/>
    <s v="低"/>
    <n v="13"/>
    <s v="(0,10]"/>
    <s v="低"/>
    <n v="11"/>
    <x v="2"/>
  </r>
  <r>
    <s v="深圳聚汇通跨境电商有限公司"/>
    <x v="171"/>
    <n v="593018.84"/>
    <n v="5.0000000000000001E-3"/>
    <n v="0.35099999999999998"/>
    <n v="0.35099999999999998"/>
    <x v="2"/>
    <s v="低"/>
    <n v="13"/>
    <x v="3"/>
    <s v="高"/>
    <n v="100"/>
    <s v="(20,+)"/>
    <s v="高"/>
    <n v="100"/>
    <x v="4"/>
  </r>
  <r>
    <s v="starpony (hk) limited"/>
    <x v="172"/>
    <n v="319928.36367417499"/>
    <n v="0.02"/>
    <n v="1E-3"/>
    <n v="1E-3"/>
    <x v="2"/>
    <s v="低"/>
    <n v="13"/>
    <x v="2"/>
    <s v="低"/>
    <n v="13"/>
    <s v="(0,10]"/>
    <s v="低"/>
    <n v="11"/>
    <x v="2"/>
  </r>
  <r>
    <s v="广州卢芸科技有限公司"/>
    <x v="173"/>
    <n v="249041.269552905"/>
    <n v="1E-3"/>
    <n v="2E-3"/>
    <n v="2E-3"/>
    <x v="2"/>
    <s v="低"/>
    <n v="13"/>
    <x v="2"/>
    <s v="低"/>
    <n v="13"/>
    <s v="(0,10]"/>
    <s v="低"/>
    <n v="11"/>
    <x v="2"/>
  </r>
  <r>
    <s v="广西御正网络科技有限公司"/>
    <x v="174"/>
    <n v="318686.19691035501"/>
    <n v="0.03"/>
    <n v="0.01"/>
    <n v="0.01"/>
    <x v="2"/>
    <s v="低"/>
    <n v="13"/>
    <x v="2"/>
    <s v="低"/>
    <n v="13"/>
    <s v="(0,10]"/>
    <s v="低"/>
    <n v="11"/>
    <x v="2"/>
  </r>
  <r>
    <s v="西安壹次方网络科技有限公司"/>
    <x v="175"/>
    <n v="718319.5"/>
    <n v="1.9E-2"/>
    <n v="2E-3"/>
    <n v="2E-3"/>
    <x v="2"/>
    <s v="低"/>
    <n v="13"/>
    <x v="2"/>
    <s v="低"/>
    <n v="13"/>
    <s v="(0,10]"/>
    <s v="低"/>
    <n v="11"/>
    <x v="2"/>
  </r>
  <r>
    <s v="minstinct co., limited"/>
    <x v="176"/>
    <n v="369761.19"/>
    <n v="5.8000000000000003E-2"/>
    <n v="1E-3"/>
    <n v="1E-3"/>
    <x v="2"/>
    <s v="低"/>
    <n v="13"/>
    <x v="2"/>
    <s v="低"/>
    <n v="13"/>
    <s v="(0,10]"/>
    <s v="低"/>
    <n v="11"/>
    <x v="2"/>
  </r>
  <r>
    <s v="东海县纽奈珠宝商行"/>
    <x v="177"/>
    <n v="607219.18999999994"/>
    <n v="8.9999999999999993E-3"/>
    <n v="1E-3"/>
    <n v="1E-3"/>
    <x v="2"/>
    <s v="低"/>
    <n v="13"/>
    <x v="2"/>
    <s v="低"/>
    <n v="13"/>
    <s v="(0,10]"/>
    <s v="低"/>
    <n v="11"/>
    <x v="2"/>
  </r>
  <r>
    <s v="南京梦幻时光网络科技有限公司"/>
    <x v="178"/>
    <n v="372416.69"/>
    <n v="4.7E-2"/>
    <n v="2E-3"/>
    <n v="2E-3"/>
    <x v="2"/>
    <s v="低"/>
    <n v="13"/>
    <x v="2"/>
    <s v="低"/>
    <n v="13"/>
    <s v="(0,10]"/>
    <s v="低"/>
    <n v="11"/>
    <x v="2"/>
  </r>
  <r>
    <s v="fashionfinds ltd"/>
    <x v="179"/>
    <n v="40172.287338959999"/>
    <n v="0"/>
    <n v="0"/>
    <n v="0"/>
    <x v="1"/>
    <s v="0"/>
    <n v="0"/>
    <x v="1"/>
    <s v="0"/>
    <n v="0"/>
    <s v="0"/>
    <s v="0"/>
    <n v="0"/>
    <x v="1"/>
  </r>
  <r>
    <s v="长沙讯鸟科技有限公司"/>
    <x v="180"/>
    <n v="347573.84404073999"/>
    <n v="0.115"/>
    <n v="1.6E-2"/>
    <n v="1.6E-2"/>
    <x v="0"/>
    <s v="中"/>
    <n v="81"/>
    <x v="0"/>
    <s v="中"/>
    <n v="28"/>
    <s v="(10,20]"/>
    <s v="中"/>
    <n v="57"/>
    <x v="0"/>
  </r>
  <r>
    <s v="allysell"/>
    <x v="181"/>
    <n v="576844.36372922"/>
    <n v="0.02"/>
    <n v="4.0000000000000001E-3"/>
    <n v="4.0000000000000001E-3"/>
    <x v="2"/>
    <s v="低"/>
    <n v="13"/>
    <x v="2"/>
    <s v="低"/>
    <n v="13"/>
    <s v="(0,10]"/>
    <s v="低"/>
    <n v="11"/>
    <x v="2"/>
  </r>
  <r>
    <s v="dencrest limited"/>
    <x v="182"/>
    <n v="858583.095503435"/>
    <n v="4.1000000000000002E-2"/>
    <n v="3.0000000000000001E-3"/>
    <n v="7.0000000000000001E-3"/>
    <x v="2"/>
    <s v="低"/>
    <n v="13"/>
    <x v="2"/>
    <s v="低"/>
    <n v="13"/>
    <s v="(0,10]"/>
    <s v="低"/>
    <n v="11"/>
    <x v="2"/>
  </r>
  <r>
    <s v="long way fashion jewellery co ltd"/>
    <x v="183"/>
    <n v="465136.93"/>
    <n v="1.2E-2"/>
    <n v="2E-3"/>
    <n v="2E-3"/>
    <x v="2"/>
    <s v="低"/>
    <n v="13"/>
    <x v="2"/>
    <s v="低"/>
    <n v="13"/>
    <s v="(0,10]"/>
    <s v="低"/>
    <n v="11"/>
    <x v="2"/>
  </r>
  <r>
    <s v="hexatecho ltd"/>
    <x v="184"/>
    <n v="56623.404671359996"/>
    <n v="2E-3"/>
    <n v="0"/>
    <n v="0"/>
    <x v="2"/>
    <s v="低"/>
    <n v="13"/>
    <x v="1"/>
    <s v="0"/>
    <n v="0"/>
    <s v="0"/>
    <s v="0"/>
    <n v="0"/>
    <x v="2"/>
  </r>
  <r>
    <s v="helico trading co., limited"/>
    <x v="185"/>
    <n v="339591.53"/>
    <n v="0.14899999999999999"/>
    <n v="0.22500000000000001"/>
    <n v="0.22500000000000001"/>
    <x v="0"/>
    <s v="中"/>
    <n v="81"/>
    <x v="3"/>
    <s v="高"/>
    <n v="100"/>
    <s v="(10,20]"/>
    <s v="中"/>
    <n v="57"/>
    <x v="3"/>
  </r>
  <r>
    <s v="厦门山靠山网络科技有限公司"/>
    <x v="186"/>
    <n v="462974.04900557501"/>
    <n v="4.9000000000000002E-2"/>
    <n v="1.0999999999999999E-2"/>
    <n v="1.0999999999999999E-2"/>
    <x v="2"/>
    <s v="低"/>
    <n v="13"/>
    <x v="2"/>
    <s v="低"/>
    <n v="13"/>
    <s v="(0,10]"/>
    <s v="低"/>
    <n v="11"/>
    <x v="2"/>
  </r>
  <r>
    <s v="广州拓欣贸易有限公司"/>
    <x v="187"/>
    <n v="263895.21999999997"/>
    <n v="0"/>
    <n v="3.4000000000000002E-2"/>
    <n v="3.4000000000000002E-2"/>
    <x v="1"/>
    <s v="0"/>
    <n v="0"/>
    <x v="0"/>
    <s v="中"/>
    <n v="28"/>
    <s v="(10,20]"/>
    <s v="中"/>
    <n v="57"/>
    <x v="2"/>
  </r>
  <r>
    <s v="深圳微恒科技有限公司"/>
    <x v="188"/>
    <n v="155976.74780769"/>
    <n v="1.2999999999999999E-2"/>
    <n v="1E-3"/>
    <n v="1E-3"/>
    <x v="2"/>
    <s v="低"/>
    <n v="13"/>
    <x v="2"/>
    <s v="低"/>
    <n v="13"/>
    <s v="(0,10]"/>
    <s v="低"/>
    <n v="11"/>
    <x v="2"/>
  </r>
  <r>
    <s v="biubiubuy co., limited"/>
    <x v="189"/>
    <n v="273078.128799"/>
    <n v="0.128"/>
    <n v="1E-3"/>
    <n v="1E-3"/>
    <x v="0"/>
    <s v="中"/>
    <n v="81"/>
    <x v="2"/>
    <s v="低"/>
    <n v="13"/>
    <s v="(0,10]"/>
    <s v="低"/>
    <n v="11"/>
    <x v="2"/>
  </r>
  <r>
    <s v="aries network limited"/>
    <x v="190"/>
    <n v="315611.36128896498"/>
    <n v="0.218"/>
    <n v="7.0999999999999994E-2"/>
    <n v="0"/>
    <x v="3"/>
    <s v="高"/>
    <n v="100"/>
    <x v="1"/>
    <s v="0"/>
    <n v="0"/>
    <s v="0"/>
    <s v="0"/>
    <n v="0"/>
    <x v="2"/>
  </r>
  <r>
    <s v="深圳市南山区喜讯互联网科技工作室"/>
    <x v="191"/>
    <n v="306635.09000000003"/>
    <n v="1E-3"/>
    <n v="3.0000000000000001E-3"/>
    <n v="3.0000000000000001E-3"/>
    <x v="2"/>
    <s v="低"/>
    <n v="13"/>
    <x v="2"/>
    <s v="低"/>
    <n v="13"/>
    <s v="(0,10]"/>
    <s v="低"/>
    <n v="11"/>
    <x v="2"/>
  </r>
  <r>
    <s v="深圳市龙岗区道森电子商行"/>
    <x v="192"/>
    <n v="400588.98"/>
    <n v="6.0000000000000001E-3"/>
    <n v="4.0000000000000001E-3"/>
    <n v="4.0000000000000001E-3"/>
    <x v="2"/>
    <s v="低"/>
    <n v="13"/>
    <x v="2"/>
    <s v="低"/>
    <n v="13"/>
    <s v="(0,10]"/>
    <s v="低"/>
    <n v="11"/>
    <x v="2"/>
  </r>
  <r>
    <s v="锦瑞（香港）国际贸易有限公司"/>
    <x v="193"/>
    <n v="278205.56626599998"/>
    <n v="0.10199999999999999"/>
    <n v="8.0000000000000002E-3"/>
    <n v="8.0000000000000002E-3"/>
    <x v="0"/>
    <s v="中"/>
    <n v="81"/>
    <x v="2"/>
    <s v="低"/>
    <n v="13"/>
    <s v="(0,10]"/>
    <s v="低"/>
    <n v="11"/>
    <x v="2"/>
  </r>
  <r>
    <s v="云南自由贸易试验区赚啦赚啦商贸有限公司"/>
    <x v="194"/>
    <n v="373391.49"/>
    <n v="2.7E-2"/>
    <n v="3.0000000000000001E-3"/>
    <n v="3.0000000000000001E-3"/>
    <x v="2"/>
    <s v="低"/>
    <n v="13"/>
    <x v="2"/>
    <s v="低"/>
    <n v="13"/>
    <s v="(0,10]"/>
    <s v="低"/>
    <n v="11"/>
    <x v="2"/>
  </r>
  <r>
    <s v="广州市天河区珠吉金喜商贸行"/>
    <x v="195"/>
    <n v="397134.22"/>
    <n v="8.0000000000000002E-3"/>
    <n v="7.0000000000000001E-3"/>
    <n v="7.0000000000000001E-3"/>
    <x v="2"/>
    <s v="低"/>
    <n v="13"/>
    <x v="2"/>
    <s v="低"/>
    <n v="13"/>
    <s v="(0,10]"/>
    <s v="低"/>
    <n v="11"/>
    <x v="2"/>
  </r>
  <r>
    <s v="深圳市云恺网络科技有限公司"/>
    <x v="196"/>
    <n v="390217.44"/>
    <n v="1E-3"/>
    <n v="5.0000000000000001E-3"/>
    <n v="5.0000000000000001E-3"/>
    <x v="2"/>
    <s v="低"/>
    <n v="13"/>
    <x v="2"/>
    <s v="低"/>
    <n v="13"/>
    <s v="(0,10]"/>
    <s v="低"/>
    <n v="11"/>
    <x v="2"/>
  </r>
  <r>
    <s v="glamourglam ltd"/>
    <x v="197"/>
    <n v="17892.666050939999"/>
    <n v="1E-3"/>
    <n v="0"/>
    <n v="0"/>
    <x v="2"/>
    <s v="低"/>
    <n v="13"/>
    <x v="1"/>
    <s v="0"/>
    <n v="0"/>
    <s v="0"/>
    <s v="0"/>
    <n v="0"/>
    <x v="2"/>
  </r>
  <r>
    <s v="yinglai hong kong limited"/>
    <x v="198"/>
    <n v="299457.24264807499"/>
    <n v="5.2999999999999999E-2"/>
    <n v="0"/>
    <n v="0"/>
    <x v="2"/>
    <s v="低"/>
    <n v="13"/>
    <x v="1"/>
    <s v="0"/>
    <n v="0"/>
    <s v="(0,10]"/>
    <s v="低"/>
    <n v="11"/>
    <x v="2"/>
  </r>
  <r>
    <s v="深圳市万腾华科技有限公司"/>
    <x v="199"/>
    <n v="493779.87"/>
    <n v="0.04"/>
    <n v="3.0000000000000001E-3"/>
    <n v="3.0000000000000001E-3"/>
    <x v="2"/>
    <s v="低"/>
    <n v="13"/>
    <x v="2"/>
    <s v="低"/>
    <n v="13"/>
    <s v="(0,10]"/>
    <s v="低"/>
    <n v="11"/>
    <x v="2"/>
  </r>
  <r>
    <s v="陕西月宝鑫网络科技有限责任公司"/>
    <x v="200"/>
    <n v="859133.80406750005"/>
    <n v="0"/>
    <n v="1.4999999999999999E-2"/>
    <n v="1.4999999999999999E-2"/>
    <x v="1"/>
    <s v="0"/>
    <n v="0"/>
    <x v="0"/>
    <s v="中"/>
    <n v="28"/>
    <s v="(0,10]"/>
    <s v="低"/>
    <n v="11"/>
    <x v="2"/>
  </r>
  <r>
    <s v="蔚蓝网络科技有限公司"/>
    <x v="201"/>
    <n v="309724.53000000003"/>
    <n v="0.121"/>
    <n v="1.9E-2"/>
    <n v="1.9E-2"/>
    <x v="0"/>
    <s v="中"/>
    <n v="81"/>
    <x v="0"/>
    <s v="中"/>
    <n v="28"/>
    <s v="(10,20]"/>
    <s v="中"/>
    <n v="57"/>
    <x v="0"/>
  </r>
  <r>
    <s v="深圳立麦网络科技有限公司"/>
    <x v="202"/>
    <n v="350341.77"/>
    <n v="5.0000000000000001E-3"/>
    <n v="3.0000000000000001E-3"/>
    <n v="3.0000000000000001E-3"/>
    <x v="2"/>
    <s v="低"/>
    <n v="13"/>
    <x v="2"/>
    <s v="低"/>
    <n v="13"/>
    <s v="(0,10]"/>
    <s v="低"/>
    <n v="11"/>
    <x v="2"/>
  </r>
  <r>
    <s v="广州市如易贸易有限公司"/>
    <x v="203"/>
    <n v="244974.5"/>
    <n v="0"/>
    <n v="3.5000000000000003E-2"/>
    <n v="3.5000000000000003E-2"/>
    <x v="1"/>
    <s v="0"/>
    <n v="0"/>
    <x v="0"/>
    <s v="中"/>
    <n v="28"/>
    <s v="(10,20]"/>
    <s v="中"/>
    <n v="57"/>
    <x v="2"/>
  </r>
  <r>
    <s v="樂盈億觀科技有限公司"/>
    <x v="204"/>
    <n v="261585.08"/>
    <n v="2.5000000000000001E-2"/>
    <n v="0.01"/>
    <n v="0.01"/>
    <x v="2"/>
    <s v="低"/>
    <n v="13"/>
    <x v="2"/>
    <s v="低"/>
    <n v="13"/>
    <s v="(10,20]"/>
    <s v="中"/>
    <n v="57"/>
    <x v="2"/>
  </r>
  <r>
    <s v="深圳市阿帕科技有限公司"/>
    <x v="205"/>
    <n v="258174.15"/>
    <n v="0.01"/>
    <n v="1E-3"/>
    <n v="1E-3"/>
    <x v="2"/>
    <s v="低"/>
    <n v="13"/>
    <x v="2"/>
    <s v="低"/>
    <n v="13"/>
    <s v="(0,10]"/>
    <s v="低"/>
    <n v="11"/>
    <x v="2"/>
  </r>
  <r>
    <s v="feng tong culture communication (hong kong) co., limited"/>
    <x v="206"/>
    <n v="994308.71"/>
    <n v="2.8000000000000001E-2"/>
    <n v="1E-3"/>
    <n v="1E-3"/>
    <x v="2"/>
    <s v="低"/>
    <n v="13"/>
    <x v="2"/>
    <s v="低"/>
    <n v="13"/>
    <s v="(0,10]"/>
    <s v="低"/>
    <n v="11"/>
    <x v="2"/>
  </r>
  <r>
    <s v="commohat shop limited"/>
    <x v="207"/>
    <n v="16750.084773070001"/>
    <n v="0"/>
    <n v="0"/>
    <n v="0"/>
    <x v="1"/>
    <s v="0"/>
    <n v="0"/>
    <x v="1"/>
    <s v="0"/>
    <n v="0"/>
    <s v="0"/>
    <s v="0"/>
    <n v="0"/>
    <x v="1"/>
  </r>
  <r>
    <s v="aobeike technology limited"/>
    <x v="208"/>
    <n v="275309.09485450498"/>
    <n v="0.13400000000000001"/>
    <n v="6.7000000000000004E-2"/>
    <n v="6.7000000000000004E-2"/>
    <x v="0"/>
    <s v="中"/>
    <n v="81"/>
    <x v="0"/>
    <s v="中"/>
    <n v="28"/>
    <s v="(10,20]"/>
    <s v="中"/>
    <n v="57"/>
    <x v="0"/>
  </r>
  <r>
    <s v="cloudvault solutios ltd"/>
    <x v="209"/>
    <n v="44118.454190115001"/>
    <n v="1E-3"/>
    <n v="0"/>
    <n v="0"/>
    <x v="2"/>
    <s v="低"/>
    <n v="13"/>
    <x v="1"/>
    <s v="0"/>
    <n v="0"/>
    <s v="0"/>
    <s v="0"/>
    <n v="0"/>
    <x v="2"/>
  </r>
  <r>
    <s v="深圳市荔园学研教育科技有限公司"/>
    <x v="210"/>
    <n v="276262.73"/>
    <n v="1E-3"/>
    <n v="3.0000000000000001E-3"/>
    <n v="3.0000000000000001E-3"/>
    <x v="2"/>
    <s v="低"/>
    <n v="13"/>
    <x v="2"/>
    <s v="低"/>
    <n v="13"/>
    <s v="(0,10]"/>
    <s v="低"/>
    <n v="11"/>
    <x v="2"/>
  </r>
  <r>
    <s v="深圳市优海购信息科技有限公司"/>
    <x v="211"/>
    <n v="223184.35"/>
    <n v="0"/>
    <n v="5.0000000000000001E-3"/>
    <n v="5.0000000000000001E-3"/>
    <x v="1"/>
    <s v="0"/>
    <n v="0"/>
    <x v="2"/>
    <s v="低"/>
    <n v="13"/>
    <s v="(0,10]"/>
    <s v="低"/>
    <n v="11"/>
    <x v="2"/>
  </r>
  <r>
    <s v="xinjue (hk) trade co., limited"/>
    <x v="212"/>
    <n v="145647.53"/>
    <n v="6.0999999999999999E-2"/>
    <n v="1.0999999999999999E-2"/>
    <n v="1.0999999999999999E-2"/>
    <x v="2"/>
    <s v="低"/>
    <n v="13"/>
    <x v="2"/>
    <s v="低"/>
    <n v="13"/>
    <s v="(0,10]"/>
    <s v="低"/>
    <n v="11"/>
    <x v="2"/>
  </r>
  <r>
    <s v="xincheng communication (hk) limited"/>
    <x v="213"/>
    <n v="214805.77"/>
    <n v="7.4999999999999997E-2"/>
    <n v="4.3999999999999997E-2"/>
    <n v="4.3999999999999997E-2"/>
    <x v="2"/>
    <s v="低"/>
    <n v="13"/>
    <x v="0"/>
    <s v="中"/>
    <n v="28"/>
    <s v="(10,20]"/>
    <s v="中"/>
    <n v="57"/>
    <x v="2"/>
  </r>
  <r>
    <s v="深圳市快云电子商务有限公司"/>
    <x v="214"/>
    <n v="236195.03249375001"/>
    <n v="0.24099999999999999"/>
    <n v="1.7000000000000001E-2"/>
    <n v="1.7000000000000001E-2"/>
    <x v="3"/>
    <s v="高"/>
    <n v="100"/>
    <x v="0"/>
    <s v="中"/>
    <n v="28"/>
    <s v="(10,20]"/>
    <s v="中"/>
    <n v="57"/>
    <x v="0"/>
  </r>
  <r>
    <s v="hong kong curtain network technology co., limited"/>
    <x v="215"/>
    <n v="378672.82806725003"/>
    <n v="1E-3"/>
    <n v="5.5E-2"/>
    <n v="5.5E-2"/>
    <x v="2"/>
    <s v="低"/>
    <n v="13"/>
    <x v="0"/>
    <s v="中"/>
    <n v="28"/>
    <s v="(10,20]"/>
    <s v="中"/>
    <n v="57"/>
    <x v="2"/>
  </r>
  <r>
    <s v="hong kong zheng jun bo international limited"/>
    <x v="216"/>
    <n v="212163.553977845"/>
    <n v="1.6E-2"/>
    <n v="6.0000000000000001E-3"/>
    <n v="0.125"/>
    <x v="2"/>
    <s v="低"/>
    <n v="13"/>
    <x v="3"/>
    <s v="高"/>
    <n v="100"/>
    <s v="0"/>
    <s v="0"/>
    <n v="0"/>
    <x v="0"/>
  </r>
  <r>
    <s v="厦门梯拓客科技有限公司"/>
    <x v="217"/>
    <n v="274023.57"/>
    <n v="0.04"/>
    <n v="4.0000000000000001E-3"/>
    <n v="4.0000000000000001E-3"/>
    <x v="2"/>
    <s v="低"/>
    <n v="13"/>
    <x v="2"/>
    <s v="低"/>
    <n v="13"/>
    <s v="(0,10]"/>
    <s v="低"/>
    <n v="11"/>
    <x v="2"/>
  </r>
  <r>
    <s v="海南博加贸易有限公司"/>
    <x v="218"/>
    <n v="338125.25"/>
    <n v="0.23100000000000001"/>
    <n v="0.17799999999999999"/>
    <n v="0.17799999999999999"/>
    <x v="3"/>
    <s v="高"/>
    <n v="100"/>
    <x v="3"/>
    <s v="高"/>
    <n v="100"/>
    <s v="(20,+)"/>
    <s v="高"/>
    <n v="100"/>
    <x v="4"/>
  </r>
  <r>
    <s v="香港世佳贸易有限公司"/>
    <x v="219"/>
    <n v="270337.63"/>
    <n v="0.33200000000000002"/>
    <n v="1.2999999999999999E-2"/>
    <n v="1.2999999999999999E-2"/>
    <x v="3"/>
    <s v="高"/>
    <n v="100"/>
    <x v="2"/>
    <s v="低"/>
    <n v="13"/>
    <s v="(20,+)"/>
    <s v="高"/>
    <n v="100"/>
    <x v="3"/>
  </r>
  <r>
    <s v="成都陌蕊奇珠电子商务有限公司"/>
    <x v="220"/>
    <n v="190771.59"/>
    <n v="7.8E-2"/>
    <n v="8.9999999999999993E-3"/>
    <n v="8.9999999999999993E-3"/>
    <x v="2"/>
    <s v="低"/>
    <n v="13"/>
    <x v="2"/>
    <s v="低"/>
    <n v="13"/>
    <s v="(0,10]"/>
    <s v="低"/>
    <n v="11"/>
    <x v="2"/>
  </r>
  <r>
    <s v="广州市麦行贸易有限公司"/>
    <x v="221"/>
    <n v="253976.92"/>
    <n v="8.9999999999999993E-3"/>
    <n v="3.0000000000000001E-3"/>
    <n v="3.0000000000000001E-3"/>
    <x v="2"/>
    <s v="低"/>
    <n v="13"/>
    <x v="2"/>
    <s v="低"/>
    <n v="13"/>
    <s v="(0,10]"/>
    <s v="低"/>
    <n v="11"/>
    <x v="2"/>
  </r>
  <r>
    <s v="longhaotian group co., limited"/>
    <x v="222"/>
    <n v="152872.45000000001"/>
    <n v="7.2999999999999995E-2"/>
    <n v="1.6E-2"/>
    <n v="1.6E-2"/>
    <x v="2"/>
    <s v="低"/>
    <n v="13"/>
    <x v="0"/>
    <s v="中"/>
    <n v="28"/>
    <s v="(0,10]"/>
    <s v="低"/>
    <n v="11"/>
    <x v="2"/>
  </r>
  <r>
    <s v="kai feng development limited"/>
    <x v="223"/>
    <n v="290993.93"/>
    <n v="2.9000000000000001E-2"/>
    <n v="8.0000000000000002E-3"/>
    <n v="1.0999999999999999E-2"/>
    <x v="2"/>
    <s v="低"/>
    <n v="13"/>
    <x v="2"/>
    <s v="低"/>
    <n v="13"/>
    <s v="(0,10]"/>
    <s v="低"/>
    <n v="11"/>
    <x v="2"/>
  </r>
  <r>
    <s v="武汉云之易电子商务有限公司"/>
    <x v="224"/>
    <n v="154258.01999999999"/>
    <n v="4.0000000000000001E-3"/>
    <n v="1.4E-2"/>
    <n v="1.4E-2"/>
    <x v="2"/>
    <s v="低"/>
    <n v="13"/>
    <x v="2"/>
    <s v="低"/>
    <n v="13"/>
    <s v="(10,20]"/>
    <s v="中"/>
    <n v="57"/>
    <x v="2"/>
  </r>
  <r>
    <s v="blue star trade co., limited"/>
    <x v="225"/>
    <n v="285402.09000000003"/>
    <n v="0.125"/>
    <n v="5.0000000000000001E-3"/>
    <n v="5.0000000000000001E-3"/>
    <x v="0"/>
    <s v="中"/>
    <n v="81"/>
    <x v="2"/>
    <s v="低"/>
    <n v="13"/>
    <s v="(0,10]"/>
    <s v="低"/>
    <n v="11"/>
    <x v="2"/>
  </r>
  <r>
    <s v="上海智位机器人股份有限公司"/>
    <x v="226"/>
    <n v="666671.23345270997"/>
    <n v="3.5999999999999997E-2"/>
    <n v="0"/>
    <n v="0"/>
    <x v="2"/>
    <s v="低"/>
    <n v="13"/>
    <x v="1"/>
    <s v="0"/>
    <n v="0"/>
    <s v="0"/>
    <s v="0"/>
    <n v="0"/>
    <x v="2"/>
  </r>
  <r>
    <s v="广州英杰汽配贸易有限公司"/>
    <x v="227"/>
    <n v="947786.14"/>
    <n v="1.2E-2"/>
    <n v="2E-3"/>
    <n v="2E-3"/>
    <x v="2"/>
    <s v="低"/>
    <n v="13"/>
    <x v="2"/>
    <s v="低"/>
    <n v="13"/>
    <s v="(0,10]"/>
    <s v="低"/>
    <n v="11"/>
    <x v="2"/>
  </r>
  <r>
    <s v="广州鹏派科技有限公司"/>
    <x v="228"/>
    <n v="87569.42"/>
    <n v="0"/>
    <n v="2E-3"/>
    <n v="2E-3"/>
    <x v="1"/>
    <s v="0"/>
    <n v="0"/>
    <x v="2"/>
    <s v="低"/>
    <n v="13"/>
    <s v="(0,10]"/>
    <s v="低"/>
    <n v="11"/>
    <x v="2"/>
  </r>
  <r>
    <s v="hongkong dfyz network co.,limited"/>
    <x v="229"/>
    <n v="192971.9"/>
    <n v="1.2E-2"/>
    <n v="2E-3"/>
    <n v="2E-3"/>
    <x v="2"/>
    <s v="低"/>
    <n v="13"/>
    <x v="2"/>
    <s v="低"/>
    <n v="13"/>
    <s v="(0,10]"/>
    <s v="低"/>
    <n v="11"/>
    <x v="2"/>
  </r>
  <r>
    <s v="广州啪哒贸易有限公司"/>
    <x v="230"/>
    <n v="217995.09"/>
    <n v="0.03"/>
    <n v="1.4999999999999999E-2"/>
    <n v="1.4999999999999999E-2"/>
    <x v="2"/>
    <s v="低"/>
    <n v="13"/>
    <x v="0"/>
    <s v="中"/>
    <n v="28"/>
    <s v="(10,20]"/>
    <s v="中"/>
    <n v="57"/>
    <x v="2"/>
  </r>
  <r>
    <s v="Bamboo Information Technology Co.,Limited"/>
    <x v="231"/>
    <n v="232533.83489163499"/>
    <n v="5.0000000000000001E-3"/>
    <n v="2.1000000000000001E-2"/>
    <n v="2.1000000000000001E-2"/>
    <x v="2"/>
    <s v="低"/>
    <n v="13"/>
    <x v="0"/>
    <s v="中"/>
    <n v="28"/>
    <s v="(10,20]"/>
    <s v="中"/>
    <n v="57"/>
    <x v="2"/>
  </r>
  <r>
    <s v="thg_luxury"/>
    <x v="232"/>
    <n v="1172708.6486232099"/>
    <n v="0.219"/>
    <n v="0"/>
    <n v="0"/>
    <x v="3"/>
    <s v="高"/>
    <n v="100"/>
    <x v="1"/>
    <s v="0"/>
    <n v="0"/>
    <s v="0"/>
    <s v="0"/>
    <n v="0"/>
    <x v="2"/>
  </r>
  <r>
    <s v="深圳市博洋通商贸有限公司"/>
    <x v="233"/>
    <n v="185583.46"/>
    <n v="0.13300000000000001"/>
    <n v="2.9000000000000001E-2"/>
    <n v="2.9000000000000001E-2"/>
    <x v="0"/>
    <s v="中"/>
    <n v="81"/>
    <x v="0"/>
    <s v="中"/>
    <n v="28"/>
    <s v="(10,20]"/>
    <s v="中"/>
    <n v="57"/>
    <x v="0"/>
  </r>
  <r>
    <s v="厦门膳多堂食品有限公司"/>
    <x v="234"/>
    <n v="314238.97462652001"/>
    <n v="3.1E-2"/>
    <n v="2.1999999999999999E-2"/>
    <n v="2.1999999999999999E-2"/>
    <x v="2"/>
    <s v="低"/>
    <n v="13"/>
    <x v="0"/>
    <s v="中"/>
    <n v="28"/>
    <s v="(0,10]"/>
    <s v="低"/>
    <n v="11"/>
    <x v="2"/>
  </r>
  <r>
    <s v="深圳新亿凯电子商务有限公司"/>
    <x v="235"/>
    <n v="129484.89"/>
    <n v="2E-3"/>
    <n v="2.3E-2"/>
    <n v="2.3E-2"/>
    <x v="2"/>
    <s v="低"/>
    <n v="13"/>
    <x v="0"/>
    <s v="中"/>
    <n v="28"/>
    <s v="(10,20]"/>
    <s v="中"/>
    <n v="57"/>
    <x v="2"/>
  </r>
  <r>
    <s v="深圳市铂马时代科技有限公司"/>
    <x v="236"/>
    <n v="189999.01688109999"/>
    <n v="1.2E-2"/>
    <n v="5.0000000000000001E-3"/>
    <n v="5.0000000000000001E-3"/>
    <x v="2"/>
    <s v="低"/>
    <n v="13"/>
    <x v="2"/>
    <s v="低"/>
    <n v="13"/>
    <s v="(0,10]"/>
    <s v="低"/>
    <n v="11"/>
    <x v="2"/>
  </r>
  <r>
    <s v="salmon stream tech company limited"/>
    <x v="237"/>
    <n v="139903.96440823999"/>
    <n v="6.0000000000000001E-3"/>
    <n v="7.0000000000000001E-3"/>
    <n v="7.0000000000000001E-3"/>
    <x v="2"/>
    <s v="低"/>
    <n v="13"/>
    <x v="2"/>
    <s v="低"/>
    <n v="13"/>
    <s v="(0,10]"/>
    <s v="低"/>
    <n v="11"/>
    <x v="2"/>
  </r>
  <r>
    <s v="安徽墨炎网络科技有限公司"/>
    <x v="238"/>
    <n v="309764.83"/>
    <n v="3.7999999999999999E-2"/>
    <n v="0.02"/>
    <n v="0.02"/>
    <x v="2"/>
    <s v="低"/>
    <n v="13"/>
    <x v="0"/>
    <s v="中"/>
    <n v="28"/>
    <s v="(0,10]"/>
    <s v="低"/>
    <n v="11"/>
    <x v="2"/>
  </r>
  <r>
    <s v="香港中達鳴遠有限公司"/>
    <x v="239"/>
    <n v="209358.44"/>
    <n v="1.4999999999999999E-2"/>
    <n v="1.4999999999999999E-2"/>
    <n v="1.4999999999999999E-2"/>
    <x v="2"/>
    <s v="低"/>
    <n v="13"/>
    <x v="0"/>
    <s v="中"/>
    <n v="28"/>
    <s v="(0,10]"/>
    <s v="低"/>
    <n v="11"/>
    <x v="2"/>
  </r>
  <r>
    <s v="biyue beijing technology co., ltd"/>
    <x v="240"/>
    <n v="381817.72"/>
    <n v="5.6000000000000001E-2"/>
    <n v="0"/>
    <n v="0"/>
    <x v="2"/>
    <s v="低"/>
    <n v="13"/>
    <x v="1"/>
    <s v="0"/>
    <n v="0"/>
    <s v="(0,10]"/>
    <s v="低"/>
    <n v="11"/>
    <x v="2"/>
  </r>
  <r>
    <s v="泰芝贸易有限公司"/>
    <x v="241"/>
    <n v="273305.74"/>
    <n v="0.16800000000000001"/>
    <n v="1.2E-2"/>
    <n v="1.2E-2"/>
    <x v="0"/>
    <s v="中"/>
    <n v="81"/>
    <x v="2"/>
    <s v="低"/>
    <n v="13"/>
    <s v="(10,20]"/>
    <s v="中"/>
    <n v="57"/>
    <x v="2"/>
  </r>
  <r>
    <s v="深圳市卡斯通科技有限公司"/>
    <x v="242"/>
    <n v="184454.36"/>
    <n v="2.1000000000000001E-2"/>
    <n v="4.0000000000000001E-3"/>
    <n v="4.0000000000000001E-3"/>
    <x v="2"/>
    <s v="低"/>
    <n v="13"/>
    <x v="2"/>
    <s v="低"/>
    <n v="13"/>
    <s v="(0,10]"/>
    <s v="低"/>
    <n v="11"/>
    <x v="2"/>
  </r>
  <r>
    <s v="广州晶闪网络科技有限公司"/>
    <x v="243"/>
    <n v="242515.05"/>
    <n v="1.2999999999999999E-2"/>
    <n v="6.0000000000000001E-3"/>
    <n v="6.0000000000000001E-3"/>
    <x v="2"/>
    <s v="低"/>
    <n v="13"/>
    <x v="2"/>
    <s v="低"/>
    <n v="13"/>
    <s v="(0,10]"/>
    <s v="低"/>
    <n v="11"/>
    <x v="2"/>
  </r>
  <r>
    <s v="和润（香港）国际贸易有限公司"/>
    <x v="244"/>
    <n v="173145.50471218"/>
    <n v="2E-3"/>
    <n v="1E-3"/>
    <n v="1E-3"/>
    <x v="2"/>
    <s v="低"/>
    <n v="13"/>
    <x v="2"/>
    <s v="低"/>
    <n v="13"/>
    <s v="(0,10]"/>
    <s v="低"/>
    <n v="11"/>
    <x v="2"/>
  </r>
  <r>
    <s v="hong kong longzhi network technology co., limited"/>
    <x v="244"/>
    <n v="197593.10865764"/>
    <n v="8.6999999999999994E-2"/>
    <n v="7.0000000000000001E-3"/>
    <n v="7.0000000000000001E-3"/>
    <x v="2"/>
    <s v="低"/>
    <n v="13"/>
    <x v="2"/>
    <s v="低"/>
    <n v="13"/>
    <s v="(10,20]"/>
    <s v="中"/>
    <n v="57"/>
    <x v="2"/>
  </r>
  <r>
    <s v="深圳市尔宣贸易有限公司"/>
    <x v="245"/>
    <n v="174737.12"/>
    <n v="1.4999999999999999E-2"/>
    <n v="7.0000000000000001E-3"/>
    <n v="7.0000000000000001E-3"/>
    <x v="2"/>
    <s v="低"/>
    <n v="13"/>
    <x v="2"/>
    <s v="低"/>
    <n v="13"/>
    <s v="(0,10]"/>
    <s v="低"/>
    <n v="11"/>
    <x v="2"/>
  </r>
  <r>
    <s v="深圳市巨火商贸有限公司"/>
    <x v="246"/>
    <n v="174137.02"/>
    <n v="6.9000000000000006E-2"/>
    <n v="6.0000000000000001E-3"/>
    <n v="6.0000000000000001E-3"/>
    <x v="2"/>
    <s v="低"/>
    <n v="13"/>
    <x v="2"/>
    <s v="低"/>
    <n v="13"/>
    <s v="(0,10]"/>
    <s v="低"/>
    <n v="11"/>
    <x v="2"/>
  </r>
  <r>
    <s v="waves hk holdings limited"/>
    <x v="247"/>
    <n v="764193.52036417997"/>
    <n v="0.151"/>
    <n v="8.1000000000000003E-2"/>
    <n v="0"/>
    <x v="0"/>
    <s v="中"/>
    <n v="81"/>
    <x v="1"/>
    <s v="0"/>
    <n v="0"/>
    <s v="0"/>
    <s v="0"/>
    <n v="0"/>
    <x v="2"/>
  </r>
  <r>
    <s v="丰泽区东湖姚晨敏服装店"/>
    <x v="248"/>
    <n v="147552.10999999999"/>
    <n v="1.2999999999999999E-2"/>
    <n v="4.0000000000000001E-3"/>
    <n v="4.0000000000000001E-3"/>
    <x v="2"/>
    <s v="低"/>
    <n v="13"/>
    <x v="2"/>
    <s v="低"/>
    <n v="13"/>
    <s v="(0,10]"/>
    <s v="低"/>
    <n v="11"/>
    <x v="2"/>
  </r>
  <r>
    <s v="香港艾克貿易有限公司"/>
    <x v="249"/>
    <n v="213953.16"/>
    <n v="3.3000000000000002E-2"/>
    <n v="5.0000000000000001E-3"/>
    <n v="5.0000000000000001E-3"/>
    <x v="2"/>
    <s v="低"/>
    <n v="13"/>
    <x v="2"/>
    <s v="低"/>
    <n v="13"/>
    <s v="(0,10]"/>
    <s v="低"/>
    <n v="11"/>
    <x v="2"/>
  </r>
  <r>
    <s v="SHIYING INTERNATIONAL TRADING CO.,LIMITED-新时颖"/>
    <x v="250"/>
    <n v="173672.41"/>
    <n v="9.0999999999999998E-2"/>
    <n v="5.0000000000000001E-3"/>
    <n v="5.0000000000000001E-3"/>
    <x v="2"/>
    <s v="低"/>
    <n v="13"/>
    <x v="2"/>
    <s v="低"/>
    <n v="13"/>
    <s v="(0,10]"/>
    <s v="低"/>
    <n v="11"/>
    <x v="2"/>
  </r>
  <r>
    <s v="福州市长乐区阿札那电子商务有限公司"/>
    <x v="251"/>
    <n v="252603.034440455"/>
    <n v="2.1000000000000001E-2"/>
    <n v="1.2999999999999999E-2"/>
    <n v="1.2999999999999999E-2"/>
    <x v="2"/>
    <s v="低"/>
    <n v="13"/>
    <x v="2"/>
    <s v="低"/>
    <n v="13"/>
    <s v="(0,10]"/>
    <s v="低"/>
    <n v="11"/>
    <x v="2"/>
  </r>
  <r>
    <s v="xiang feng yu international co.，limited"/>
    <x v="252"/>
    <n v="109356.69"/>
    <n v="1.6E-2"/>
    <n v="6.0000000000000001E-3"/>
    <n v="6.0000000000000001E-3"/>
    <x v="2"/>
    <s v="低"/>
    <n v="13"/>
    <x v="2"/>
    <s v="低"/>
    <n v="13"/>
    <s v="(0,10]"/>
    <s v="低"/>
    <n v="11"/>
    <x v="2"/>
  </r>
  <r>
    <s v="广州宜领贸易有限公司"/>
    <x v="253"/>
    <n v="176051.91"/>
    <n v="7.0000000000000001E-3"/>
    <n v="2E-3"/>
    <n v="2E-3"/>
    <x v="2"/>
    <s v="低"/>
    <n v="13"/>
    <x v="2"/>
    <s v="低"/>
    <n v="13"/>
    <s v="(0,10]"/>
    <s v="低"/>
    <n v="11"/>
    <x v="2"/>
  </r>
  <r>
    <s v="ato mobi limited"/>
    <x v="254"/>
    <n v="275215.86360914999"/>
    <n v="0.151"/>
    <n v="2.4E-2"/>
    <n v="2.4E-2"/>
    <x v="0"/>
    <s v="中"/>
    <n v="81"/>
    <x v="0"/>
    <s v="中"/>
    <n v="28"/>
    <s v="(0,10]"/>
    <s v="低"/>
    <n v="11"/>
    <x v="2"/>
  </r>
  <r>
    <s v="green cloud technology limited"/>
    <x v="255"/>
    <n v="209452.51"/>
    <n v="1.9E-2"/>
    <n v="8.0000000000000002E-3"/>
    <n v="8.0000000000000002E-3"/>
    <x v="2"/>
    <s v="低"/>
    <n v="13"/>
    <x v="2"/>
    <s v="低"/>
    <n v="13"/>
    <s v="(0,10]"/>
    <s v="低"/>
    <n v="11"/>
    <x v="2"/>
  </r>
  <r>
    <s v="成都佳优尚品电子商务有限公司"/>
    <x v="256"/>
    <n v="309402.06"/>
    <n v="2.9000000000000001E-2"/>
    <n v="8.0000000000000002E-3"/>
    <n v="8.0000000000000002E-3"/>
    <x v="2"/>
    <s v="低"/>
    <n v="13"/>
    <x v="2"/>
    <s v="低"/>
    <n v="13"/>
    <s v="(0,10]"/>
    <s v="低"/>
    <n v="11"/>
    <x v="2"/>
  </r>
  <r>
    <s v="hongkongguzhidaoe-commerceco.,limited"/>
    <x v="257"/>
    <n v="236634.29809793501"/>
    <n v="2.9000000000000001E-2"/>
    <n v="5.0000000000000001E-3"/>
    <n v="5.0000000000000001E-3"/>
    <x v="2"/>
    <s v="低"/>
    <n v="13"/>
    <x v="2"/>
    <s v="低"/>
    <n v="13"/>
    <s v="(0,10]"/>
    <s v="低"/>
    <n v="11"/>
    <x v="2"/>
  </r>
  <r>
    <s v="zhuowei hongkong co.,limited"/>
    <x v="258"/>
    <n v="101240.77"/>
    <n v="1E-3"/>
    <n v="3.0000000000000001E-3"/>
    <n v="3.0000000000000001E-3"/>
    <x v="2"/>
    <s v="低"/>
    <n v="13"/>
    <x v="2"/>
    <s v="低"/>
    <n v="13"/>
    <s v="(0,10]"/>
    <s v="低"/>
    <n v="11"/>
    <x v="2"/>
  </r>
  <r>
    <s v="广州北斗互联技术有限公司"/>
    <x v="259"/>
    <n v="397076.77811809001"/>
    <n v="0"/>
    <n v="0"/>
    <n v="0"/>
    <x v="1"/>
    <s v="0"/>
    <n v="0"/>
    <x v="1"/>
    <s v="0"/>
    <n v="0"/>
    <s v="0"/>
    <s v="0"/>
    <n v="0"/>
    <x v="1"/>
  </r>
  <r>
    <s v="深圳市愚公视觉传媒有限公司"/>
    <x v="260"/>
    <n v="140096.9"/>
    <n v="1.7999999999999999E-2"/>
    <n v="0.01"/>
    <n v="0.01"/>
    <x v="2"/>
    <s v="低"/>
    <n v="13"/>
    <x v="2"/>
    <s v="低"/>
    <n v="13"/>
    <s v="(10,20]"/>
    <s v="中"/>
    <n v="57"/>
    <x v="2"/>
  </r>
  <r>
    <s v="丹东市元宝区闲美软件开发部"/>
    <x v="261"/>
    <n v="110794.274469005"/>
    <n v="1.0999999999999999E-2"/>
    <n v="0"/>
    <n v="0"/>
    <x v="2"/>
    <s v="低"/>
    <n v="13"/>
    <x v="1"/>
    <s v="0"/>
    <n v="0"/>
    <s v="0"/>
    <s v="0"/>
    <n v="0"/>
    <x v="2"/>
  </r>
  <r>
    <s v="witkey"/>
    <x v="262"/>
    <n v="206109.545144"/>
    <n v="7.0000000000000001E-3"/>
    <n v="2E-3"/>
    <n v="2E-3"/>
    <x v="2"/>
    <s v="低"/>
    <n v="13"/>
    <x v="2"/>
    <s v="低"/>
    <n v="13"/>
    <s v="0"/>
    <s v="0"/>
    <n v="0"/>
    <x v="2"/>
  </r>
  <r>
    <s v="深圳联合阅美电子商务有限公司"/>
    <x v="263"/>
    <n v="102469.79"/>
    <n v="5.0000000000000001E-3"/>
    <n v="4.0000000000000001E-3"/>
    <n v="4.0000000000000001E-3"/>
    <x v="2"/>
    <s v="低"/>
    <n v="13"/>
    <x v="2"/>
    <s v="低"/>
    <n v="13"/>
    <s v="(0,10]"/>
    <s v="低"/>
    <n v="11"/>
    <x v="2"/>
  </r>
  <r>
    <s v="Starlink Global Holding Limited"/>
    <x v="263"/>
    <n v="512084.78615648497"/>
    <n v="0.16500000000000001"/>
    <n v="0"/>
    <n v="0"/>
    <x v="0"/>
    <s v="中"/>
    <n v="81"/>
    <x v="1"/>
    <s v="0"/>
    <n v="0"/>
    <s v="0"/>
    <s v="0"/>
    <n v="0"/>
    <x v="2"/>
  </r>
  <r>
    <s v="flanna trading co., limited"/>
    <x v="264"/>
    <n v="262959.48"/>
    <n v="1.7000000000000001E-2"/>
    <n v="7.0000000000000001E-3"/>
    <n v="7.0000000000000001E-3"/>
    <x v="2"/>
    <s v="低"/>
    <n v="13"/>
    <x v="2"/>
    <s v="低"/>
    <n v="13"/>
    <s v="(0,10]"/>
    <s v="低"/>
    <n v="11"/>
    <x v="2"/>
  </r>
  <r>
    <s v="fishpondnetworktechnologylimited"/>
    <x v="265"/>
    <n v="152331.79999999999"/>
    <n v="0"/>
    <n v="5.0000000000000001E-3"/>
    <n v="5.0000000000000001E-3"/>
    <x v="1"/>
    <s v="0"/>
    <n v="0"/>
    <x v="2"/>
    <s v="低"/>
    <n v="13"/>
    <s v="(0,10]"/>
    <s v="低"/>
    <n v="11"/>
    <x v="2"/>
  </r>
  <r>
    <s v="猿人国际有限公司"/>
    <x v="266"/>
    <n v="184821.43270315501"/>
    <n v="0.03"/>
    <n v="1E-3"/>
    <n v="1E-3"/>
    <x v="2"/>
    <s v="低"/>
    <n v="13"/>
    <x v="2"/>
    <s v="低"/>
    <n v="13"/>
    <s v="(0,10]"/>
    <s v="低"/>
    <n v="11"/>
    <x v="2"/>
  </r>
  <r>
    <s v="willow holding limited"/>
    <x v="267"/>
    <n v="84518.286896974998"/>
    <n v="1.7999999999999999E-2"/>
    <n v="0"/>
    <n v="0"/>
    <x v="2"/>
    <s v="低"/>
    <n v="13"/>
    <x v="1"/>
    <s v="0"/>
    <n v="0"/>
    <s v="(0,10]"/>
    <s v="低"/>
    <n v="11"/>
    <x v="2"/>
  </r>
  <r>
    <s v="WO LIN (HONG KONG INTERNATIONAL TRADING LIMITED"/>
    <x v="268"/>
    <n v="161781.7376775"/>
    <n v="3.6999999999999998E-2"/>
    <n v="2.5000000000000001E-2"/>
    <n v="2.5000000000000001E-2"/>
    <x v="2"/>
    <s v="低"/>
    <n v="13"/>
    <x v="0"/>
    <s v="中"/>
    <n v="28"/>
    <s v="(0,10]"/>
    <s v="低"/>
    <n v="11"/>
    <x v="2"/>
  </r>
  <r>
    <s v="atriolachilimited"/>
    <x v="269"/>
    <n v="163830.85978525999"/>
    <n v="3.6999999999999998E-2"/>
    <n v="6.0000000000000001E-3"/>
    <n v="6.0000000000000001E-3"/>
    <x v="2"/>
    <s v="低"/>
    <n v="13"/>
    <x v="2"/>
    <s v="低"/>
    <n v="13"/>
    <s v="(0,10]"/>
    <s v="低"/>
    <n v="11"/>
    <x v="2"/>
  </r>
  <r>
    <s v="inmirror limited"/>
    <x v="270"/>
    <n v="2807966.84999558"/>
    <n v="0.17199999999999999"/>
    <n v="2E-3"/>
    <n v="2E-3"/>
    <x v="0"/>
    <s v="中"/>
    <n v="81"/>
    <x v="2"/>
    <s v="低"/>
    <n v="13"/>
    <s v="0"/>
    <s v="0"/>
    <n v="0"/>
    <x v="2"/>
  </r>
  <r>
    <s v="iceburger technology llc"/>
    <x v="271"/>
    <n v="135125.83577927499"/>
    <n v="4.0000000000000001E-3"/>
    <n v="6.0000000000000001E-3"/>
    <n v="6.0000000000000001E-3"/>
    <x v="2"/>
    <s v="低"/>
    <n v="13"/>
    <x v="2"/>
    <s v="低"/>
    <n v="13"/>
    <s v="(0,10]"/>
    <s v="低"/>
    <n v="11"/>
    <x v="2"/>
  </r>
  <r>
    <s v="wider talent hong kong limited"/>
    <x v="272"/>
    <n v="138733.35999999999"/>
    <n v="0.01"/>
    <n v="0"/>
    <n v="0"/>
    <x v="2"/>
    <s v="低"/>
    <n v="13"/>
    <x v="1"/>
    <s v="0"/>
    <n v="0"/>
    <s v="(0,10]"/>
    <s v="低"/>
    <n v="11"/>
    <x v="2"/>
  </r>
  <r>
    <s v="thg_nutrition"/>
    <x v="273"/>
    <n v="298416.60300257499"/>
    <n v="0.15"/>
    <n v="0"/>
    <n v="0"/>
    <x v="0"/>
    <s v="中"/>
    <n v="81"/>
    <x v="1"/>
    <s v="0"/>
    <n v="0"/>
    <s v="0"/>
    <s v="0"/>
    <n v="0"/>
    <x v="2"/>
  </r>
  <r>
    <s v="pro leader international limited"/>
    <x v="274"/>
    <n v="135364.71"/>
    <n v="0.28899999999999998"/>
    <n v="1.0999999999999999E-2"/>
    <n v="1.0999999999999999E-2"/>
    <x v="3"/>
    <s v="高"/>
    <n v="100"/>
    <x v="2"/>
    <s v="低"/>
    <n v="13"/>
    <s v="(10,20]"/>
    <s v="中"/>
    <n v="57"/>
    <x v="0"/>
  </r>
  <r>
    <s v="huadun (hong kong) technology co., limited"/>
    <x v="275"/>
    <n v="144750.6"/>
    <n v="0.10100000000000001"/>
    <n v="8.9999999999999993E-3"/>
    <n v="8.9999999999999993E-3"/>
    <x v="0"/>
    <s v="中"/>
    <n v="81"/>
    <x v="2"/>
    <s v="低"/>
    <n v="13"/>
    <s v="(0,10]"/>
    <s v="低"/>
    <n v="11"/>
    <x v="2"/>
  </r>
  <r>
    <s v="成都黄橙绿科技有限公司"/>
    <x v="276"/>
    <n v="91426.15"/>
    <n v="1E-3"/>
    <n v="1.4999999999999999E-2"/>
    <n v="1.4999999999999999E-2"/>
    <x v="2"/>
    <s v="低"/>
    <n v="13"/>
    <x v="0"/>
    <s v="中"/>
    <n v="28"/>
    <s v="(0,10]"/>
    <s v="低"/>
    <n v="11"/>
    <x v="2"/>
  </r>
  <r>
    <s v="时空跨径科技（深圳）有限公司"/>
    <x v="277"/>
    <n v="149888.32999999999"/>
    <n v="2.5999999999999999E-2"/>
    <n v="3.5000000000000003E-2"/>
    <n v="3.5000000000000003E-2"/>
    <x v="2"/>
    <s v="低"/>
    <n v="13"/>
    <x v="0"/>
    <s v="中"/>
    <n v="28"/>
    <s v="(0,10]"/>
    <s v="低"/>
    <n v="11"/>
    <x v="2"/>
  </r>
  <r>
    <s v="苏州艺之都商贸有限公司"/>
    <x v="278"/>
    <n v="92978.950756220001"/>
    <n v="0"/>
    <n v="1E-3"/>
    <n v="1E-3"/>
    <x v="1"/>
    <s v="0"/>
    <n v="0"/>
    <x v="2"/>
    <s v="低"/>
    <n v="13"/>
    <s v="(0,10]"/>
    <s v="低"/>
    <n v="11"/>
    <x v="2"/>
  </r>
  <r>
    <s v="our gain international limited"/>
    <x v="279"/>
    <n v="171036.62369490499"/>
    <n v="0.27300000000000002"/>
    <n v="7.0000000000000001E-3"/>
    <n v="7.0000000000000001E-3"/>
    <x v="3"/>
    <s v="高"/>
    <n v="100"/>
    <x v="2"/>
    <s v="低"/>
    <n v="13"/>
    <s v="(10,20]"/>
    <s v="中"/>
    <n v="57"/>
    <x v="0"/>
  </r>
  <r>
    <s v="leo digital (hong kong) company limited"/>
    <x v="280"/>
    <n v="178934.26"/>
    <n v="1.0999999999999999E-2"/>
    <n v="1E-3"/>
    <n v="1E-3"/>
    <x v="2"/>
    <s v="低"/>
    <n v="13"/>
    <x v="2"/>
    <s v="低"/>
    <n v="13"/>
    <s v="(0,10]"/>
    <s v="低"/>
    <n v="11"/>
    <x v="2"/>
  </r>
  <r>
    <s v="深圳市合裕电子商务有限公司"/>
    <x v="281"/>
    <n v="119897.98"/>
    <n v="1E-3"/>
    <n v="8.0000000000000002E-3"/>
    <n v="8.0000000000000002E-3"/>
    <x v="2"/>
    <s v="低"/>
    <n v="13"/>
    <x v="2"/>
    <s v="低"/>
    <n v="13"/>
    <s v="(0,10]"/>
    <s v="低"/>
    <n v="11"/>
    <x v="2"/>
  </r>
  <r>
    <s v="深圳雷拉洛智能科技有限公司"/>
    <x v="282"/>
    <n v="409010.76"/>
    <n v="3.7999999999999999E-2"/>
    <n v="3.0000000000000001E-3"/>
    <n v="3.0000000000000001E-3"/>
    <x v="2"/>
    <s v="低"/>
    <n v="13"/>
    <x v="2"/>
    <s v="低"/>
    <n v="13"/>
    <s v="(0,10]"/>
    <s v="低"/>
    <n v="11"/>
    <x v="2"/>
  </r>
  <r>
    <s v="wind chaser technology limited"/>
    <x v="283"/>
    <n v="183188.52535750999"/>
    <n v="0.03"/>
    <n v="2.3E-2"/>
    <n v="2.3E-2"/>
    <x v="2"/>
    <s v="低"/>
    <n v="13"/>
    <x v="0"/>
    <s v="中"/>
    <n v="28"/>
    <s v="(0,10]"/>
    <s v="低"/>
    <n v="11"/>
    <x v="2"/>
  </r>
  <r>
    <s v="深圳市精一智能电子科技有限公司"/>
    <x v="284"/>
    <n v="85173.6"/>
    <n v="0"/>
    <n v="3.0000000000000001E-3"/>
    <n v="3.0000000000000001E-3"/>
    <x v="1"/>
    <s v="0"/>
    <n v="0"/>
    <x v="2"/>
    <s v="低"/>
    <n v="13"/>
    <s v="(0,10]"/>
    <s v="低"/>
    <n v="11"/>
    <x v="2"/>
  </r>
  <r>
    <s v="深圳市卓维特科技有限公司"/>
    <x v="285"/>
    <n v="154935.5"/>
    <n v="2E-3"/>
    <n v="4.0000000000000001E-3"/>
    <n v="4.0000000000000001E-3"/>
    <x v="2"/>
    <s v="低"/>
    <n v="13"/>
    <x v="2"/>
    <s v="低"/>
    <n v="13"/>
    <s v="(0,10]"/>
    <s v="低"/>
    <n v="11"/>
    <x v="2"/>
  </r>
  <r>
    <s v="yatsen trading （hk）limited"/>
    <x v="286"/>
    <n v="164935.5283455"/>
    <n v="2.7E-2"/>
    <n v="3.0000000000000001E-3"/>
    <n v="3.0000000000000001E-3"/>
    <x v="2"/>
    <s v="低"/>
    <n v="13"/>
    <x v="2"/>
    <s v="低"/>
    <n v="13"/>
    <s v="(0,10]"/>
    <s v="低"/>
    <n v="11"/>
    <x v="2"/>
  </r>
  <r>
    <s v="siweite e-commerce co., limited"/>
    <x v="287"/>
    <n v="280934.09999999998"/>
    <n v="6.0000000000000001E-3"/>
    <n v="0"/>
    <n v="0"/>
    <x v="2"/>
    <s v="低"/>
    <n v="13"/>
    <x v="1"/>
    <s v="0"/>
    <n v="0"/>
    <s v="0"/>
    <s v="0"/>
    <n v="0"/>
    <x v="2"/>
  </r>
  <r>
    <s v="连城县日向百货商行"/>
    <x v="288"/>
    <n v="113639.32"/>
    <n v="2E-3"/>
    <n v="5.0000000000000001E-3"/>
    <n v="5.0000000000000001E-3"/>
    <x v="2"/>
    <s v="低"/>
    <n v="13"/>
    <x v="2"/>
    <s v="低"/>
    <n v="13"/>
    <s v="(0,10]"/>
    <s v="低"/>
    <n v="11"/>
    <x v="2"/>
  </r>
  <r>
    <s v="东海县悠宙珠宝有限公司"/>
    <x v="289"/>
    <n v="132076.85999999999"/>
    <n v="1.6E-2"/>
    <n v="1E-3"/>
    <n v="1E-3"/>
    <x v="2"/>
    <s v="低"/>
    <n v="13"/>
    <x v="2"/>
    <s v="低"/>
    <n v="13"/>
    <s v="(0,10]"/>
    <s v="低"/>
    <n v="11"/>
    <x v="2"/>
  </r>
  <r>
    <s v="深圳意湖创意定制有限公司"/>
    <x v="289"/>
    <n v="136220.34"/>
    <n v="2.7E-2"/>
    <n v="0.05"/>
    <n v="0.05"/>
    <x v="2"/>
    <s v="低"/>
    <n v="13"/>
    <x v="0"/>
    <s v="中"/>
    <n v="28"/>
    <s v="(10,20]"/>
    <s v="中"/>
    <n v="57"/>
    <x v="2"/>
  </r>
  <r>
    <s v="renzhong international trade limited"/>
    <x v="290"/>
    <n v="78543.339377885"/>
    <n v="1.4E-2"/>
    <n v="6.0000000000000001E-3"/>
    <n v="6.0000000000000001E-3"/>
    <x v="2"/>
    <s v="低"/>
    <n v="13"/>
    <x v="2"/>
    <s v="低"/>
    <n v="13"/>
    <s v="(10,20]"/>
    <s v="中"/>
    <n v="57"/>
    <x v="2"/>
  </r>
  <r>
    <s v="广州奇客国际贸易有限公司"/>
    <x v="291"/>
    <n v="296138.77"/>
    <n v="1.2E-2"/>
    <n v="3.0000000000000001E-3"/>
    <n v="3.0000000000000001E-3"/>
    <x v="2"/>
    <s v="低"/>
    <n v="13"/>
    <x v="2"/>
    <s v="低"/>
    <n v="13"/>
    <s v="(0,10]"/>
    <s v="低"/>
    <n v="11"/>
    <x v="2"/>
  </r>
  <r>
    <s v="深圳山海经科技有限公司"/>
    <x v="292"/>
    <n v="137482.38"/>
    <n v="6.5000000000000002E-2"/>
    <n v="2.9000000000000001E-2"/>
    <n v="2.9000000000000001E-2"/>
    <x v="2"/>
    <s v="低"/>
    <n v="13"/>
    <x v="0"/>
    <s v="中"/>
    <n v="28"/>
    <s v="(0,10]"/>
    <s v="低"/>
    <n v="11"/>
    <x v="2"/>
  </r>
  <r>
    <s v="深圳米乐优品电商有限公司"/>
    <x v="293"/>
    <n v="518697.69"/>
    <n v="4.1000000000000002E-2"/>
    <n v="4.0000000000000001E-3"/>
    <n v="4.0000000000000001E-3"/>
    <x v="2"/>
    <s v="低"/>
    <n v="13"/>
    <x v="2"/>
    <s v="低"/>
    <n v="13"/>
    <s v="(0,10]"/>
    <s v="低"/>
    <n v="11"/>
    <x v="2"/>
  </r>
  <r>
    <s v="香港旭日资讯有限公司"/>
    <x v="294"/>
    <n v="1358855.24377575"/>
    <n v="0.128"/>
    <n v="1.4E-2"/>
    <n v="1.4E-2"/>
    <x v="0"/>
    <s v="中"/>
    <n v="81"/>
    <x v="2"/>
    <s v="低"/>
    <n v="13"/>
    <s v="(0,10]"/>
    <s v="低"/>
    <n v="11"/>
    <x v="2"/>
  </r>
  <r>
    <s v="universal star international limited"/>
    <x v="295"/>
    <n v="44342.230345985001"/>
    <n v="4.0000000000000001E-3"/>
    <n v="0"/>
    <n v="0"/>
    <x v="2"/>
    <s v="低"/>
    <n v="13"/>
    <x v="1"/>
    <s v="0"/>
    <n v="0"/>
    <s v="(0,10]"/>
    <s v="低"/>
    <n v="11"/>
    <x v="2"/>
  </r>
  <r>
    <s v="合肥明凯网络信息服务有限公司"/>
    <x v="296"/>
    <n v="36512.706650439999"/>
    <n v="1.0999999999999999E-2"/>
    <n v="0"/>
    <n v="0"/>
    <x v="2"/>
    <s v="低"/>
    <n v="13"/>
    <x v="1"/>
    <s v="0"/>
    <n v="0"/>
    <s v="0"/>
    <s v="0"/>
    <n v="0"/>
    <x v="2"/>
  </r>
  <r>
    <s v="hong kong huixiang network technology co., limited"/>
    <x v="297"/>
    <n v="91041.88"/>
    <n v="5.0000000000000001E-3"/>
    <n v="4.0000000000000001E-3"/>
    <n v="4.0000000000000001E-3"/>
    <x v="2"/>
    <s v="低"/>
    <n v="13"/>
    <x v="2"/>
    <s v="低"/>
    <n v="13"/>
    <s v="(0,10]"/>
    <s v="低"/>
    <n v="11"/>
    <x v="2"/>
  </r>
  <r>
    <s v="深圳市沃夫科技有限公司"/>
    <x v="298"/>
    <n v="92008.63"/>
    <n v="4.0000000000000001E-3"/>
    <n v="0"/>
    <n v="0"/>
    <x v="2"/>
    <s v="低"/>
    <n v="13"/>
    <x v="1"/>
    <s v="0"/>
    <n v="0"/>
    <s v="(0,10]"/>
    <s v="低"/>
    <n v="11"/>
    <x v="2"/>
  </r>
  <r>
    <s v="深圳市振烜网络科技有限公司"/>
    <x v="299"/>
    <n v="498803.14"/>
    <n v="3.6999999999999998E-2"/>
    <n v="1.2999999999999999E-2"/>
    <n v="1.2999999999999999E-2"/>
    <x v="2"/>
    <s v="低"/>
    <n v="13"/>
    <x v="2"/>
    <s v="低"/>
    <n v="13"/>
    <s v="(0,10]"/>
    <s v="低"/>
    <n v="11"/>
    <x v="2"/>
  </r>
  <r>
    <s v="港滙有限公司"/>
    <x v="300"/>
    <n v="60454.611076189998"/>
    <n v="0.01"/>
    <n v="2E-3"/>
    <n v="2E-3"/>
    <x v="2"/>
    <s v="低"/>
    <n v="13"/>
    <x v="2"/>
    <s v="低"/>
    <n v="13"/>
    <s v="(0,10]"/>
    <s v="低"/>
    <n v="11"/>
    <x v="2"/>
  </r>
  <r>
    <s v="广州环羽时代科技有限公司"/>
    <x v="301"/>
    <n v="112172.33"/>
    <n v="0.01"/>
    <n v="0"/>
    <n v="0"/>
    <x v="2"/>
    <s v="低"/>
    <n v="13"/>
    <x v="1"/>
    <s v="0"/>
    <n v="0"/>
    <s v="(0,10]"/>
    <s v="低"/>
    <n v="11"/>
    <x v="2"/>
  </r>
  <r>
    <s v="remai trading llc"/>
    <x v="302"/>
    <n v="86761.81"/>
    <n v="4.8000000000000001E-2"/>
    <n v="2.1000000000000001E-2"/>
    <n v="2.1000000000000001E-2"/>
    <x v="2"/>
    <s v="低"/>
    <n v="13"/>
    <x v="0"/>
    <s v="中"/>
    <n v="28"/>
    <s v="(10,20]"/>
    <s v="中"/>
    <n v="57"/>
    <x v="2"/>
  </r>
  <r>
    <s v="哔酷（上海）智能科技有限公司"/>
    <x v="303"/>
    <n v="2738740.2098080399"/>
    <n v="2.8000000000000001E-2"/>
    <n v="8.9999999999999993E-3"/>
    <n v="8.9999999999999993E-3"/>
    <x v="2"/>
    <s v="低"/>
    <n v="13"/>
    <x v="2"/>
    <s v="低"/>
    <n v="13"/>
    <s v="(0,10]"/>
    <s v="低"/>
    <n v="11"/>
    <x v="2"/>
  </r>
  <r>
    <s v="汕尾市旺达电子商务有限公司"/>
    <x v="304"/>
    <n v="150705.54999999999"/>
    <n v="0.01"/>
    <n v="2E-3"/>
    <n v="2E-3"/>
    <x v="2"/>
    <s v="低"/>
    <n v="13"/>
    <x v="2"/>
    <s v="低"/>
    <n v="13"/>
    <s v="(0,10]"/>
    <s v="低"/>
    <n v="11"/>
    <x v="2"/>
  </r>
  <r>
    <s v="ct international trade limited"/>
    <x v="305"/>
    <n v="83814.97"/>
    <n v="0.01"/>
    <n v="0.02"/>
    <n v="0.02"/>
    <x v="2"/>
    <s v="低"/>
    <n v="13"/>
    <x v="0"/>
    <s v="中"/>
    <n v="28"/>
    <s v="(0,10]"/>
    <s v="低"/>
    <n v="11"/>
    <x v="2"/>
  </r>
  <r>
    <s v="香港鼎鋒網絡科技有限公司"/>
    <x v="306"/>
    <n v="75070.81"/>
    <n v="0"/>
    <n v="1.0999999999999999E-2"/>
    <n v="1.0999999999999999E-2"/>
    <x v="1"/>
    <s v="0"/>
    <n v="0"/>
    <x v="2"/>
    <s v="低"/>
    <n v="13"/>
    <s v="(10,20]"/>
    <s v="中"/>
    <n v="57"/>
    <x v="2"/>
  </r>
  <r>
    <s v="Bedshe International Co., LTD"/>
    <x v="307"/>
    <n v="183706.23"/>
    <n v="6.4000000000000001E-2"/>
    <n v="6.0000000000000001E-3"/>
    <n v="6.0000000000000001E-3"/>
    <x v="2"/>
    <s v="低"/>
    <n v="13"/>
    <x v="2"/>
    <s v="低"/>
    <n v="13"/>
    <s v="(0,10]"/>
    <s v="低"/>
    <n v="11"/>
    <x v="2"/>
  </r>
  <r>
    <s v="鹤立（上海）电子商务有限公司"/>
    <x v="308"/>
    <n v="99287.93"/>
    <n v="5.0999999999999997E-2"/>
    <n v="0"/>
    <n v="0"/>
    <x v="2"/>
    <s v="低"/>
    <n v="13"/>
    <x v="1"/>
    <s v="0"/>
    <n v="0"/>
    <s v="(0,10]"/>
    <s v="低"/>
    <n v="11"/>
    <x v="2"/>
  </r>
  <r>
    <s v="hong kong tianman electronic commerce co., limited"/>
    <x v="309"/>
    <n v="77324.068023394997"/>
    <n v="2.5000000000000001E-2"/>
    <n v="5.0000000000000001E-3"/>
    <n v="5.0000000000000001E-3"/>
    <x v="2"/>
    <s v="低"/>
    <n v="13"/>
    <x v="2"/>
    <s v="低"/>
    <n v="13"/>
    <s v="(0,10]"/>
    <s v="低"/>
    <n v="11"/>
    <x v="2"/>
  </r>
  <r>
    <s v="amicle trading ltd"/>
    <x v="310"/>
    <n v="103048.95"/>
    <n v="1E-3"/>
    <n v="2E-3"/>
    <n v="2E-3"/>
    <x v="2"/>
    <s v="低"/>
    <n v="13"/>
    <x v="2"/>
    <s v="低"/>
    <n v="13"/>
    <s v="(0,10]"/>
    <s v="低"/>
    <n v="11"/>
    <x v="2"/>
  </r>
  <r>
    <s v="UNITEMAN TECHNOLOGY (HK) LIMITED"/>
    <x v="311"/>
    <n v="113914.494640145"/>
    <n v="4.2999999999999997E-2"/>
    <n v="5.0000000000000001E-3"/>
    <n v="5.0000000000000001E-3"/>
    <x v="2"/>
    <s v="低"/>
    <n v="13"/>
    <x v="2"/>
    <s v="低"/>
    <n v="13"/>
    <s v="(0,10]"/>
    <s v="低"/>
    <n v="11"/>
    <x v="2"/>
  </r>
  <r>
    <s v="上海牧琛服饰有限公司"/>
    <x v="312"/>
    <n v="136338.03"/>
    <n v="1.4E-2"/>
    <n v="8.0000000000000002E-3"/>
    <n v="8.0000000000000002E-3"/>
    <x v="2"/>
    <s v="低"/>
    <n v="13"/>
    <x v="2"/>
    <s v="低"/>
    <n v="13"/>
    <s v="(0,10]"/>
    <s v="低"/>
    <n v="11"/>
    <x v="2"/>
  </r>
  <r>
    <s v="深圳市深枫湾科技有限公司"/>
    <x v="313"/>
    <n v="86422.32"/>
    <n v="6.9000000000000006E-2"/>
    <n v="4.0000000000000001E-3"/>
    <n v="4.0000000000000001E-3"/>
    <x v="2"/>
    <s v="低"/>
    <n v="13"/>
    <x v="2"/>
    <s v="低"/>
    <n v="13"/>
    <s v="(0,10]"/>
    <s v="低"/>
    <n v="11"/>
    <x v="2"/>
  </r>
  <r>
    <s v="深圳市能量无限贸易有限公司"/>
    <x v="314"/>
    <n v="73331.66"/>
    <n v="2.1999999999999999E-2"/>
    <n v="1E-3"/>
    <n v="1E-3"/>
    <x v="2"/>
    <s v="低"/>
    <n v="13"/>
    <x v="2"/>
    <s v="低"/>
    <n v="13"/>
    <s v="(0,10]"/>
    <s v="低"/>
    <n v="11"/>
    <x v="2"/>
  </r>
  <r>
    <s v="qijutechnolohy(hk)limited"/>
    <x v="315"/>
    <n v="87909.66"/>
    <n v="0"/>
    <n v="3.0000000000000001E-3"/>
    <n v="3.0000000000000001E-3"/>
    <x v="1"/>
    <s v="0"/>
    <n v="0"/>
    <x v="2"/>
    <s v="低"/>
    <n v="13"/>
    <s v="(0,10]"/>
    <s v="低"/>
    <n v="11"/>
    <x v="2"/>
  </r>
  <r>
    <s v="panasia trading group limited"/>
    <x v="316"/>
    <n v="572786.66974225"/>
    <n v="3.6999999999999998E-2"/>
    <n v="2E-3"/>
    <n v="2E-3"/>
    <x v="2"/>
    <s v="低"/>
    <n v="13"/>
    <x v="2"/>
    <s v="低"/>
    <n v="13"/>
    <s v="(0,10]"/>
    <s v="低"/>
    <n v="11"/>
    <x v="2"/>
  </r>
  <r>
    <s v="mmosky limited"/>
    <x v="317"/>
    <n v="85620.524191329998"/>
    <n v="2.3E-2"/>
    <n v="0"/>
    <n v="0"/>
    <x v="2"/>
    <s v="低"/>
    <n v="13"/>
    <x v="1"/>
    <s v="0"/>
    <n v="0"/>
    <s v="(0,10]"/>
    <s v="低"/>
    <n v="11"/>
    <x v="2"/>
  </r>
  <r>
    <s v="深圳市乐祥余信息科技有限公司"/>
    <x v="318"/>
    <n v="89323.46"/>
    <n v="0"/>
    <n v="1.4E-2"/>
    <n v="1.4E-2"/>
    <x v="1"/>
    <s v="0"/>
    <n v="0"/>
    <x v="2"/>
    <s v="低"/>
    <n v="13"/>
    <s v="(0,10]"/>
    <s v="低"/>
    <n v="11"/>
    <x v="2"/>
  </r>
  <r>
    <s v="minas fashion ltd"/>
    <x v="319"/>
    <n v="11454.83476924"/>
    <n v="0"/>
    <n v="0"/>
    <n v="0"/>
    <x v="1"/>
    <s v="0"/>
    <n v="0"/>
    <x v="1"/>
    <s v="0"/>
    <n v="0"/>
    <s v="0"/>
    <s v="0"/>
    <n v="0"/>
    <x v="1"/>
  </r>
  <r>
    <s v="思维灵动（广州）文化传媒有限公司"/>
    <x v="320"/>
    <n v="43616.7"/>
    <n v="0"/>
    <n v="1E-3"/>
    <n v="1E-3"/>
    <x v="1"/>
    <s v="0"/>
    <n v="0"/>
    <x v="2"/>
    <s v="低"/>
    <n v="13"/>
    <s v="(0,10]"/>
    <s v="低"/>
    <n v="11"/>
    <x v="2"/>
  </r>
  <r>
    <s v="广州市番禺区大石街万利盛服饰商行"/>
    <x v="321"/>
    <n v="271813.23"/>
    <n v="4.8000000000000001E-2"/>
    <n v="7.0000000000000001E-3"/>
    <n v="7.0000000000000001E-3"/>
    <x v="2"/>
    <s v="低"/>
    <n v="13"/>
    <x v="2"/>
    <s v="低"/>
    <n v="13"/>
    <s v="(0,10]"/>
    <s v="低"/>
    <n v="11"/>
    <x v="2"/>
  </r>
  <r>
    <s v="河北密语科技有限公司"/>
    <x v="322"/>
    <n v="68994.530931030007"/>
    <n v="0"/>
    <n v="4.0000000000000001E-3"/>
    <n v="4.0000000000000001E-3"/>
    <x v="1"/>
    <s v="0"/>
    <n v="0"/>
    <x v="2"/>
    <s v="低"/>
    <n v="13"/>
    <s v="(0,10]"/>
    <s v="低"/>
    <n v="11"/>
    <x v="2"/>
  </r>
  <r>
    <s v="JOYLINK LIMITED"/>
    <x v="323"/>
    <n v="117396.350662"/>
    <n v="0.08"/>
    <n v="1.7999999999999999E-2"/>
    <n v="1.7999999999999999E-2"/>
    <x v="2"/>
    <s v="低"/>
    <n v="13"/>
    <x v="0"/>
    <s v="中"/>
    <n v="28"/>
    <s v="(10,20]"/>
    <s v="中"/>
    <n v="57"/>
    <x v="2"/>
  </r>
  <r>
    <s v="成都万珂进出口贸易有限公司"/>
    <x v="324"/>
    <n v="127050.86"/>
    <n v="0.13600000000000001"/>
    <n v="1.9E-2"/>
    <n v="1.9E-2"/>
    <x v="0"/>
    <s v="中"/>
    <n v="81"/>
    <x v="0"/>
    <s v="中"/>
    <n v="28"/>
    <s v="(0,10]"/>
    <s v="低"/>
    <n v="11"/>
    <x v="2"/>
  </r>
  <r>
    <s v="warner markets limited"/>
    <x v="325"/>
    <n v="68557.288707795"/>
    <n v="0.01"/>
    <n v="3.0000000000000001E-3"/>
    <n v="3.0000000000000001E-3"/>
    <x v="2"/>
    <s v="低"/>
    <n v="13"/>
    <x v="2"/>
    <s v="低"/>
    <n v="13"/>
    <s v="(0,10]"/>
    <s v="低"/>
    <n v="11"/>
    <x v="2"/>
  </r>
  <r>
    <s v="rationaltechnologylimited"/>
    <x v="326"/>
    <n v="71437.75"/>
    <n v="6.0000000000000001E-3"/>
    <n v="8.9999999999999993E-3"/>
    <n v="8.9999999999999993E-3"/>
    <x v="2"/>
    <s v="低"/>
    <n v="13"/>
    <x v="2"/>
    <s v="低"/>
    <n v="13"/>
    <s v="(0,10]"/>
    <s v="低"/>
    <n v="11"/>
    <x v="2"/>
  </r>
  <r>
    <s v="wing win limited"/>
    <x v="326"/>
    <n v="26217.79"/>
    <n v="1.4E-2"/>
    <n v="8.0000000000000002E-3"/>
    <n v="8.0000000000000002E-3"/>
    <x v="2"/>
    <s v="低"/>
    <n v="13"/>
    <x v="2"/>
    <s v="低"/>
    <n v="13"/>
    <s v="(0,10]"/>
    <s v="低"/>
    <n v="11"/>
    <x v="2"/>
  </r>
  <r>
    <s v="广州五棵树贸易有限公司"/>
    <x v="327"/>
    <n v="112032.97"/>
    <n v="2.1999999999999999E-2"/>
    <n v="4.0000000000000001E-3"/>
    <n v="4.0000000000000001E-3"/>
    <x v="2"/>
    <s v="低"/>
    <n v="13"/>
    <x v="2"/>
    <s v="低"/>
    <n v="13"/>
    <s v="(0,10]"/>
    <s v="低"/>
    <n v="11"/>
    <x v="2"/>
  </r>
  <r>
    <s v="深圳市圳声电子商务有限公司"/>
    <x v="328"/>
    <n v="119609.06"/>
    <n v="1.2E-2"/>
    <n v="2E-3"/>
    <n v="2E-3"/>
    <x v="2"/>
    <s v="低"/>
    <n v="13"/>
    <x v="2"/>
    <s v="低"/>
    <n v="13"/>
    <s v="(0,10]"/>
    <s v="低"/>
    <n v="11"/>
    <x v="2"/>
  </r>
  <r>
    <s v="华强聚丰网络科技（香港）有限公司"/>
    <x v="329"/>
    <n v="348892.46"/>
    <n v="0.01"/>
    <n v="0"/>
    <n v="0"/>
    <x v="2"/>
    <s v="低"/>
    <n v="13"/>
    <x v="1"/>
    <s v="0"/>
    <n v="0"/>
    <s v="(0,10]"/>
    <s v="低"/>
    <n v="11"/>
    <x v="2"/>
  </r>
  <r>
    <s v="机器猫科技有限公司"/>
    <x v="330"/>
    <n v="67834.358445689999"/>
    <n v="7.0000000000000001E-3"/>
    <n v="0"/>
    <n v="0"/>
    <x v="2"/>
    <s v="低"/>
    <n v="13"/>
    <x v="1"/>
    <s v="0"/>
    <n v="0"/>
    <s v="0"/>
    <s v="0"/>
    <n v="0"/>
    <x v="2"/>
  </r>
  <r>
    <s v="匠森貿易有限公司"/>
    <x v="331"/>
    <n v="66606.16"/>
    <n v="2.4E-2"/>
    <n v="4.0000000000000001E-3"/>
    <n v="4.0000000000000001E-3"/>
    <x v="2"/>
    <s v="低"/>
    <n v="13"/>
    <x v="2"/>
    <s v="低"/>
    <n v="13"/>
    <s v="(10,20]"/>
    <s v="中"/>
    <n v="57"/>
    <x v="2"/>
  </r>
  <r>
    <s v="enat technology co., limited"/>
    <x v="332"/>
    <n v="91730.94"/>
    <n v="0.22"/>
    <n v="4.2999999999999997E-2"/>
    <n v="4.2999999999999997E-2"/>
    <x v="3"/>
    <s v="高"/>
    <n v="100"/>
    <x v="0"/>
    <s v="中"/>
    <n v="28"/>
    <s v="(10,20]"/>
    <s v="中"/>
    <n v="57"/>
    <x v="0"/>
  </r>
  <r>
    <s v="machen trading co., limited"/>
    <x v="333"/>
    <n v="118102.40949372"/>
    <n v="0.40699999999999997"/>
    <n v="0.154"/>
    <n v="0.154"/>
    <x v="3"/>
    <s v="高"/>
    <n v="100"/>
    <x v="3"/>
    <s v="高"/>
    <n v="100"/>
    <s v="(20,+)"/>
    <s v="高"/>
    <n v="100"/>
    <x v="4"/>
  </r>
  <r>
    <s v="厦门市启中网络科技有限公司"/>
    <x v="334"/>
    <n v="59899.64"/>
    <n v="0"/>
    <n v="2.1999999999999999E-2"/>
    <n v="2.1999999999999999E-2"/>
    <x v="1"/>
    <s v="0"/>
    <n v="0"/>
    <x v="0"/>
    <s v="中"/>
    <n v="28"/>
    <s v="(0,10]"/>
    <s v="低"/>
    <n v="11"/>
    <x v="2"/>
  </r>
  <r>
    <s v="中湾贸易有限公司"/>
    <x v="335"/>
    <n v="75066.786909835006"/>
    <n v="0.14699999999999999"/>
    <n v="6.0000000000000001E-3"/>
    <n v="6.0000000000000001E-3"/>
    <x v="0"/>
    <s v="中"/>
    <n v="81"/>
    <x v="2"/>
    <s v="低"/>
    <n v="13"/>
    <s v="(10,20]"/>
    <s v="中"/>
    <n v="57"/>
    <x v="2"/>
  </r>
  <r>
    <s v="桑植未知机能服装店"/>
    <x v="336"/>
    <n v="116221.69"/>
    <n v="3.4000000000000002E-2"/>
    <n v="6.0000000000000001E-3"/>
    <n v="6.0000000000000001E-3"/>
    <x v="2"/>
    <s v="低"/>
    <n v="13"/>
    <x v="2"/>
    <s v="低"/>
    <n v="13"/>
    <s v="(0,10]"/>
    <s v="低"/>
    <n v="11"/>
    <x v="2"/>
  </r>
  <r>
    <s v="yingtonghan technology co., ltd"/>
    <x v="337"/>
    <n v="76497.97"/>
    <n v="3.0000000000000001E-3"/>
    <n v="1E-3"/>
    <n v="1E-3"/>
    <x v="2"/>
    <s v="低"/>
    <n v="13"/>
    <x v="2"/>
    <s v="低"/>
    <n v="13"/>
    <s v="(0,10]"/>
    <s v="低"/>
    <n v="11"/>
    <x v="2"/>
  </r>
  <r>
    <s v="杭州嘉漫科技有限公司"/>
    <x v="338"/>
    <n v="120602.31"/>
    <n v="5.2999999999999999E-2"/>
    <n v="0"/>
    <n v="0"/>
    <x v="2"/>
    <s v="低"/>
    <n v="13"/>
    <x v="1"/>
    <s v="0"/>
    <n v="0"/>
    <s v="(0,10]"/>
    <s v="低"/>
    <n v="11"/>
    <x v="2"/>
  </r>
  <r>
    <s v="AN XIANG GROUP LIMITED"/>
    <x v="339"/>
    <n v="55000.24"/>
    <n v="4.1000000000000002E-2"/>
    <n v="3.0000000000000001E-3"/>
    <n v="3.0000000000000001E-3"/>
    <x v="2"/>
    <s v="低"/>
    <n v="13"/>
    <x v="2"/>
    <s v="低"/>
    <n v="13"/>
    <s v="(0,10]"/>
    <s v="低"/>
    <n v="11"/>
    <x v="2"/>
  </r>
  <r>
    <s v="flash dear international limited"/>
    <x v="340"/>
    <n v="176673.066846295"/>
    <n v="5.8000000000000003E-2"/>
    <n v="0.4"/>
    <n v="0.4"/>
    <x v="2"/>
    <s v="低"/>
    <n v="13"/>
    <x v="3"/>
    <s v="高"/>
    <n v="100"/>
    <s v="(20,+)"/>
    <s v="高"/>
    <n v="100"/>
    <x v="4"/>
  </r>
  <r>
    <s v="上海宇樊贸易有限公司"/>
    <x v="341"/>
    <n v="132713.79"/>
    <n v="7.9000000000000001E-2"/>
    <n v="1E-3"/>
    <n v="1E-3"/>
    <x v="2"/>
    <s v="低"/>
    <n v="13"/>
    <x v="2"/>
    <s v="低"/>
    <n v="13"/>
    <s v="(0,10]"/>
    <s v="低"/>
    <n v="11"/>
    <x v="2"/>
  </r>
  <r>
    <s v="深圳艺溪网络科技有限公司"/>
    <x v="342"/>
    <n v="48454.9"/>
    <n v="0"/>
    <n v="4.0000000000000001E-3"/>
    <n v="4.0000000000000001E-3"/>
    <x v="1"/>
    <s v="0"/>
    <n v="0"/>
    <x v="2"/>
    <s v="低"/>
    <n v="13"/>
    <s v="(0,10]"/>
    <s v="低"/>
    <n v="11"/>
    <x v="2"/>
  </r>
  <r>
    <s v="桑椹创新科技（香港）有限公司"/>
    <x v="343"/>
    <n v="146499.14000000001"/>
    <n v="8.4000000000000005E-2"/>
    <n v="7.0000000000000001E-3"/>
    <n v="7.0000000000000001E-3"/>
    <x v="2"/>
    <s v="低"/>
    <n v="13"/>
    <x v="2"/>
    <s v="低"/>
    <n v="13"/>
    <s v="(0,10]"/>
    <s v="低"/>
    <n v="11"/>
    <x v="2"/>
  </r>
  <r>
    <s v="广州彦谨科技有限公司"/>
    <x v="344"/>
    <n v="64033.94"/>
    <n v="1.2E-2"/>
    <n v="1E-3"/>
    <n v="1E-3"/>
    <x v="2"/>
    <s v="低"/>
    <n v="13"/>
    <x v="2"/>
    <s v="低"/>
    <n v="13"/>
    <s v="(0,10]"/>
    <s v="低"/>
    <n v="11"/>
    <x v="2"/>
  </r>
  <r>
    <s v="rsgm"/>
    <x v="345"/>
    <n v="79267.535780699996"/>
    <n v="1.0999999999999999E-2"/>
    <n v="0"/>
    <n v="0"/>
    <x v="2"/>
    <s v="低"/>
    <n v="13"/>
    <x v="1"/>
    <s v="0"/>
    <n v="0"/>
    <s v="0"/>
    <s v="0"/>
    <n v="0"/>
    <x v="2"/>
  </r>
  <r>
    <s v="吉水县本楠百货店"/>
    <x v="346"/>
    <n v="53530.18"/>
    <n v="3.5999999999999997E-2"/>
    <n v="8.0000000000000002E-3"/>
    <n v="8.0000000000000002E-3"/>
    <x v="2"/>
    <s v="低"/>
    <n v="13"/>
    <x v="2"/>
    <s v="低"/>
    <n v="13"/>
    <s v="(0,10]"/>
    <s v="低"/>
    <n v="11"/>
    <x v="2"/>
  </r>
  <r>
    <s v="深圳市方圆天成科技有限公司"/>
    <x v="347"/>
    <n v="49683.51"/>
    <n v="1.2999999999999999E-2"/>
    <n v="1E-3"/>
    <n v="1E-3"/>
    <x v="2"/>
    <s v="低"/>
    <n v="13"/>
    <x v="2"/>
    <s v="低"/>
    <n v="13"/>
    <s v="(0,10]"/>
    <s v="低"/>
    <n v="11"/>
    <x v="2"/>
  </r>
  <r>
    <s v="chameleon network co., limited"/>
    <x v="348"/>
    <n v="91628.35"/>
    <n v="1E-3"/>
    <n v="1.7999999999999999E-2"/>
    <n v="1.7999999999999999E-2"/>
    <x v="2"/>
    <s v="低"/>
    <n v="13"/>
    <x v="0"/>
    <s v="中"/>
    <n v="28"/>
    <s v="(0,10]"/>
    <s v="低"/>
    <n v="11"/>
    <x v="2"/>
  </r>
  <r>
    <s v="深圳市合欣盈商贸有限公司"/>
    <x v="349"/>
    <n v="53955.519999999997"/>
    <n v="5.2999999999999999E-2"/>
    <n v="0.03"/>
    <n v="0.03"/>
    <x v="2"/>
    <s v="低"/>
    <n v="13"/>
    <x v="0"/>
    <s v="中"/>
    <n v="28"/>
    <s v="(10,20]"/>
    <s v="中"/>
    <n v="57"/>
    <x v="2"/>
  </r>
  <r>
    <s v="hongkong inofia technology co.,limited"/>
    <x v="350"/>
    <n v="379824.880917145"/>
    <n v="0.1"/>
    <n v="3.0000000000000001E-3"/>
    <n v="3.0000000000000001E-3"/>
    <x v="0"/>
    <s v="中"/>
    <n v="81"/>
    <x v="2"/>
    <s v="低"/>
    <n v="13"/>
    <s v="(0,10]"/>
    <s v="低"/>
    <n v="11"/>
    <x v="2"/>
  </r>
  <r>
    <s v="altruism information technology co., limited"/>
    <x v="351"/>
    <n v="363241.463372775"/>
    <n v="1.2E-2"/>
    <n v="1E-3"/>
    <n v="3.0000000000000001E-3"/>
    <x v="2"/>
    <s v="低"/>
    <n v="13"/>
    <x v="2"/>
    <s v="低"/>
    <n v="13"/>
    <s v="(0,10]"/>
    <s v="低"/>
    <n v="11"/>
    <x v="2"/>
  </r>
  <r>
    <s v="arctic leopard technology co., limited"/>
    <x v="352"/>
    <n v="33380.050000000003"/>
    <n v="9.8000000000000004E-2"/>
    <n v="4.0000000000000001E-3"/>
    <n v="4.0000000000000001E-3"/>
    <x v="2"/>
    <s v="低"/>
    <n v="13"/>
    <x v="2"/>
    <s v="低"/>
    <n v="13"/>
    <s v="(0,10]"/>
    <s v="低"/>
    <n v="11"/>
    <x v="2"/>
  </r>
  <r>
    <s v="香港衣韵国际贸易有限公司"/>
    <x v="353"/>
    <n v="85832.36"/>
    <n v="0"/>
    <n v="8.9999999999999993E-3"/>
    <n v="8.9999999999999993E-3"/>
    <x v="1"/>
    <s v="0"/>
    <n v="0"/>
    <x v="2"/>
    <s v="低"/>
    <n v="13"/>
    <s v="(10,20]"/>
    <s v="中"/>
    <n v="57"/>
    <x v="2"/>
  </r>
  <r>
    <s v="武汉市洪山区兴亨宏通电子经营部"/>
    <x v="354"/>
    <n v="132647.39000000001"/>
    <n v="0.19900000000000001"/>
    <n v="0.65200000000000002"/>
    <n v="0.65200000000000002"/>
    <x v="0"/>
    <s v="中"/>
    <n v="81"/>
    <x v="3"/>
    <s v="高"/>
    <n v="100"/>
    <s v="(20,+)"/>
    <s v="高"/>
    <n v="100"/>
    <x v="4"/>
  </r>
  <r>
    <s v="广州智夫网络科技有限公司"/>
    <x v="355"/>
    <n v="88620.71"/>
    <n v="3.7999999999999999E-2"/>
    <n v="8.9999999999999993E-3"/>
    <n v="8.9999999999999993E-3"/>
    <x v="2"/>
    <s v="低"/>
    <n v="13"/>
    <x v="2"/>
    <s v="低"/>
    <n v="13"/>
    <s v="(0,10]"/>
    <s v="低"/>
    <n v="11"/>
    <x v="2"/>
  </r>
  <r>
    <s v="中山市微漫文化科技有限公司"/>
    <x v="356"/>
    <n v="104571.10006424499"/>
    <n v="6.0000000000000001E-3"/>
    <n v="4.0000000000000001E-3"/>
    <n v="4.0000000000000001E-3"/>
    <x v="2"/>
    <s v="低"/>
    <n v="13"/>
    <x v="2"/>
    <s v="低"/>
    <n v="13"/>
    <s v="0"/>
    <s v="0"/>
    <n v="0"/>
    <x v="2"/>
  </r>
  <r>
    <s v="Haike Network Technology Co., Limited"/>
    <x v="357"/>
    <n v="16391.314505894999"/>
    <n v="0.16500000000000001"/>
    <n v="1E-3"/>
    <n v="1E-3"/>
    <x v="0"/>
    <s v="中"/>
    <n v="81"/>
    <x v="2"/>
    <s v="低"/>
    <n v="13"/>
    <s v="(0,10]"/>
    <s v="低"/>
    <n v="11"/>
    <x v="2"/>
  </r>
  <r>
    <s v="深圳华马世实业有限公司"/>
    <x v="358"/>
    <n v="237739.4138825"/>
    <n v="2E-3"/>
    <n v="0"/>
    <n v="0"/>
    <x v="2"/>
    <s v="低"/>
    <n v="13"/>
    <x v="1"/>
    <s v="0"/>
    <n v="0"/>
    <s v="0"/>
    <s v="0"/>
    <n v="0"/>
    <x v="2"/>
  </r>
  <r>
    <s v="莆田市恒发网络科技有限公司"/>
    <x v="359"/>
    <n v="14764.34"/>
    <n v="4.3999999999999997E-2"/>
    <n v="0.02"/>
    <n v="0.02"/>
    <x v="2"/>
    <s v="低"/>
    <n v="13"/>
    <x v="0"/>
    <s v="中"/>
    <n v="28"/>
    <s v="(0,10]"/>
    <s v="低"/>
    <n v="11"/>
    <x v="2"/>
  </r>
  <r>
    <s v="东海县品轩珠宝有限公司"/>
    <x v="360"/>
    <n v="82504.960000000006"/>
    <n v="0"/>
    <n v="1E-3"/>
    <n v="1E-3"/>
    <x v="1"/>
    <s v="0"/>
    <n v="0"/>
    <x v="2"/>
    <s v="低"/>
    <n v="13"/>
    <s v="(0,10]"/>
    <s v="低"/>
    <n v="11"/>
    <x v="2"/>
  </r>
  <r>
    <s v="shanghai yanzhou group ltd"/>
    <x v="361"/>
    <n v="430553.59"/>
    <n v="1.2E-2"/>
    <n v="5.0000000000000001E-3"/>
    <n v="5.0000000000000001E-3"/>
    <x v="2"/>
    <s v="低"/>
    <n v="13"/>
    <x v="2"/>
    <s v="低"/>
    <n v="13"/>
    <s v="(0,10]"/>
    <s v="低"/>
    <n v="11"/>
    <x v="2"/>
  </r>
  <r>
    <s v="深圳市郎思威科技有限公司"/>
    <x v="362"/>
    <n v="98259.17"/>
    <n v="2.9000000000000001E-2"/>
    <n v="8.9999999999999993E-3"/>
    <n v="8.9999999999999993E-3"/>
    <x v="2"/>
    <s v="低"/>
    <n v="13"/>
    <x v="2"/>
    <s v="低"/>
    <n v="13"/>
    <s v="(0,10]"/>
    <s v="低"/>
    <n v="11"/>
    <x v="2"/>
  </r>
  <r>
    <s v="厦门议心商贸有限公司"/>
    <x v="363"/>
    <n v="28786.52"/>
    <n v="0.01"/>
    <n v="0"/>
    <n v="0"/>
    <x v="2"/>
    <s v="低"/>
    <n v="13"/>
    <x v="1"/>
    <s v="0"/>
    <n v="0"/>
    <s v="(0,10]"/>
    <s v="低"/>
    <n v="11"/>
    <x v="2"/>
  </r>
  <r>
    <s v="microsequence hk limited"/>
    <x v="364"/>
    <n v="78059.039999999994"/>
    <n v="8.0000000000000002E-3"/>
    <n v="1E-3"/>
    <n v="1E-3"/>
    <x v="2"/>
    <s v="低"/>
    <n v="13"/>
    <x v="2"/>
    <s v="低"/>
    <n v="13"/>
    <s v="(0,10]"/>
    <s v="低"/>
    <n v="11"/>
    <x v="2"/>
  </r>
  <r>
    <s v="meshop limited"/>
    <x v="365"/>
    <n v="97107.821250715002"/>
    <n v="3.7999999999999999E-2"/>
    <n v="2.1000000000000001E-2"/>
    <n v="2.1000000000000001E-2"/>
    <x v="2"/>
    <s v="低"/>
    <n v="13"/>
    <x v="0"/>
    <s v="中"/>
    <n v="28"/>
    <s v="(0,10]"/>
    <s v="低"/>
    <n v="11"/>
    <x v="2"/>
  </r>
  <r>
    <s v="enjoy ad media limited"/>
    <x v="366"/>
    <n v="19216"/>
    <n v="0"/>
    <n v="0"/>
    <n v="0"/>
    <x v="1"/>
    <s v="0"/>
    <n v="0"/>
    <x v="1"/>
    <s v="0"/>
    <n v="0"/>
    <s v="0"/>
    <s v="0"/>
    <n v="0"/>
    <x v="1"/>
  </r>
  <r>
    <s v="广州安瑞盈途会议展览有限公司"/>
    <x v="367"/>
    <n v="108480.07"/>
    <n v="0.11600000000000001"/>
    <n v="0.126"/>
    <n v="0.126"/>
    <x v="0"/>
    <s v="中"/>
    <n v="81"/>
    <x v="3"/>
    <s v="高"/>
    <n v="100"/>
    <s v="(20,+)"/>
    <s v="高"/>
    <n v="100"/>
    <x v="4"/>
  </r>
  <r>
    <s v="湛江市大班科技有限公司"/>
    <x v="368"/>
    <n v="58983.24"/>
    <n v="1.2999999999999999E-2"/>
    <n v="3.0000000000000001E-3"/>
    <n v="3.0000000000000001E-3"/>
    <x v="2"/>
    <s v="低"/>
    <n v="13"/>
    <x v="2"/>
    <s v="低"/>
    <n v="13"/>
    <s v="(0,10]"/>
    <s v="低"/>
    <n v="11"/>
    <x v="2"/>
  </r>
  <r>
    <s v="yangming tech limited"/>
    <x v="369"/>
    <n v="37992.06"/>
    <n v="0.39400000000000002"/>
    <n v="8.7999999999999995E-2"/>
    <n v="8.7999999999999995E-2"/>
    <x v="3"/>
    <s v="高"/>
    <n v="100"/>
    <x v="0"/>
    <s v="中"/>
    <n v="28"/>
    <s v="(20,+)"/>
    <s v="高"/>
    <n v="100"/>
    <x v="3"/>
  </r>
  <r>
    <s v="陆丰市馨帮帮通信设备店"/>
    <x v="370"/>
    <n v="95565.93"/>
    <n v="6.0000000000000001E-3"/>
    <n v="4.0000000000000001E-3"/>
    <n v="4.0000000000000001E-3"/>
    <x v="2"/>
    <s v="低"/>
    <n v="13"/>
    <x v="2"/>
    <s v="低"/>
    <n v="13"/>
    <s v="(0,10]"/>
    <s v="低"/>
    <n v="11"/>
    <x v="2"/>
  </r>
  <r>
    <s v="昀璟国际贸易有限公司"/>
    <x v="371"/>
    <n v="62201.58"/>
    <n v="6.7000000000000004E-2"/>
    <n v="3.0000000000000001E-3"/>
    <n v="3.0000000000000001E-3"/>
    <x v="2"/>
    <s v="低"/>
    <n v="13"/>
    <x v="2"/>
    <s v="低"/>
    <n v="13"/>
    <s v="(0,10]"/>
    <s v="低"/>
    <n v="11"/>
    <x v="2"/>
  </r>
  <r>
    <s v="莆田市安斯泰贸易有限公司"/>
    <x v="372"/>
    <n v="302183.7"/>
    <n v="2E-3"/>
    <n v="1E-3"/>
    <n v="1E-3"/>
    <x v="2"/>
    <s v="低"/>
    <n v="13"/>
    <x v="2"/>
    <s v="低"/>
    <n v="13"/>
    <s v="(0,10]"/>
    <s v="低"/>
    <n v="11"/>
    <x v="2"/>
  </r>
  <r>
    <s v="paiou network technology co., limited"/>
    <x v="373"/>
    <n v="58912.05"/>
    <n v="8.0000000000000002E-3"/>
    <n v="2E-3"/>
    <n v="2E-3"/>
    <x v="2"/>
    <s v="低"/>
    <n v="13"/>
    <x v="2"/>
    <s v="低"/>
    <n v="13"/>
    <s v="(0,10]"/>
    <s v="低"/>
    <n v="11"/>
    <x v="2"/>
  </r>
  <r>
    <s v="武汉蓝色边界电子商务有限公司"/>
    <x v="374"/>
    <n v="50818.16"/>
    <n v="7.0000000000000001E-3"/>
    <n v="3.0000000000000001E-3"/>
    <n v="3.0000000000000001E-3"/>
    <x v="2"/>
    <s v="低"/>
    <n v="13"/>
    <x v="2"/>
    <s v="低"/>
    <n v="13"/>
    <s v="(0,10]"/>
    <s v="低"/>
    <n v="11"/>
    <x v="2"/>
  </r>
  <r>
    <s v="jun tai company limited"/>
    <x v="375"/>
    <n v="16035.73"/>
    <n v="0"/>
    <n v="0"/>
    <n v="0"/>
    <x v="1"/>
    <s v="0"/>
    <n v="0"/>
    <x v="1"/>
    <s v="0"/>
    <n v="0"/>
    <s v="0"/>
    <s v="0"/>
    <n v="0"/>
    <x v="1"/>
  </r>
  <r>
    <s v="广州巨量同创网络有限公司"/>
    <x v="376"/>
    <n v="44265.54"/>
    <n v="3.7999999999999999E-2"/>
    <n v="1E-3"/>
    <n v="1E-3"/>
    <x v="2"/>
    <s v="低"/>
    <n v="13"/>
    <x v="2"/>
    <s v="低"/>
    <n v="13"/>
    <s v="(0,10]"/>
    <s v="低"/>
    <n v="11"/>
    <x v="2"/>
  </r>
  <r>
    <s v="深圳美佳豪电商服务有限公司"/>
    <x v="377"/>
    <n v="61058.415378500002"/>
    <n v="0.105"/>
    <n v="2.5000000000000001E-2"/>
    <n v="2.5000000000000001E-2"/>
    <x v="0"/>
    <s v="中"/>
    <n v="81"/>
    <x v="0"/>
    <s v="中"/>
    <n v="28"/>
    <s v="(10,20]"/>
    <s v="中"/>
    <n v="57"/>
    <x v="0"/>
  </r>
  <r>
    <s v="广州市百越盛鸿国际贸易有限公司"/>
    <x v="378"/>
    <n v="63020.31"/>
    <n v="0"/>
    <n v="3.0000000000000001E-3"/>
    <n v="3.0000000000000001E-3"/>
    <x v="1"/>
    <s v="0"/>
    <n v="0"/>
    <x v="2"/>
    <s v="低"/>
    <n v="13"/>
    <s v="(0,10]"/>
    <s v="低"/>
    <n v="11"/>
    <x v="2"/>
  </r>
  <r>
    <s v="武汉浅蓝跳动商贸有限公司"/>
    <x v="379"/>
    <n v="47492.87"/>
    <n v="7.0000000000000001E-3"/>
    <n v="5.0000000000000001E-3"/>
    <n v="5.0000000000000001E-3"/>
    <x v="2"/>
    <s v="低"/>
    <n v="13"/>
    <x v="2"/>
    <s v="低"/>
    <n v="13"/>
    <s v="(0,10]"/>
    <s v="低"/>
    <n v="11"/>
    <x v="2"/>
  </r>
  <r>
    <s v="sfss technology limited"/>
    <x v="380"/>
    <n v="53838.81"/>
    <n v="1.4E-2"/>
    <n v="1.4999999999999999E-2"/>
    <n v="1.4999999999999999E-2"/>
    <x v="2"/>
    <s v="低"/>
    <n v="13"/>
    <x v="0"/>
    <s v="中"/>
    <n v="28"/>
    <s v="(0,10]"/>
    <s v="低"/>
    <n v="11"/>
    <x v="2"/>
  </r>
  <r>
    <s v="千隐科技有限公司"/>
    <x v="381"/>
    <n v="174235.41"/>
    <n v="0.05"/>
    <n v="8.9999999999999993E-3"/>
    <n v="8.9999999999999993E-3"/>
    <x v="2"/>
    <s v="低"/>
    <n v="13"/>
    <x v="2"/>
    <s v="低"/>
    <n v="13"/>
    <s v="(0,10]"/>
    <s v="低"/>
    <n v="11"/>
    <x v="2"/>
  </r>
  <r>
    <s v="阳江市阳东区环宇实业有限公司"/>
    <x v="382"/>
    <n v="35083.760000000002"/>
    <n v="0.05"/>
    <n v="1.6E-2"/>
    <n v="1.6E-2"/>
    <x v="2"/>
    <s v="低"/>
    <n v="13"/>
    <x v="0"/>
    <s v="中"/>
    <n v="28"/>
    <s v="(0,10]"/>
    <s v="低"/>
    <n v="11"/>
    <x v="2"/>
  </r>
  <r>
    <s v="thunder wing (hk) technology co., limited"/>
    <x v="383"/>
    <n v="79183.850000000006"/>
    <n v="0.26500000000000001"/>
    <n v="0.34"/>
    <n v="0.34"/>
    <x v="3"/>
    <s v="高"/>
    <n v="100"/>
    <x v="3"/>
    <s v="高"/>
    <n v="100"/>
    <s v="(20,+)"/>
    <s v="高"/>
    <n v="100"/>
    <x v="4"/>
  </r>
  <r>
    <s v="杭州单凡科技有限公司"/>
    <x v="384"/>
    <n v="465677.31735646998"/>
    <n v="5.0999999999999997E-2"/>
    <n v="5.0000000000000001E-3"/>
    <n v="5.0000000000000001E-3"/>
    <x v="2"/>
    <s v="低"/>
    <n v="13"/>
    <x v="2"/>
    <s v="低"/>
    <n v="13"/>
    <s v="0"/>
    <s v="0"/>
    <n v="0"/>
    <x v="2"/>
  </r>
  <r>
    <s v="hong kong huang xian hua international limited"/>
    <x v="385"/>
    <n v="49155.86"/>
    <n v="6.9000000000000006E-2"/>
    <n v="6.0000000000000001E-3"/>
    <n v="6.0000000000000001E-3"/>
    <x v="2"/>
    <s v="低"/>
    <n v="13"/>
    <x v="2"/>
    <s v="低"/>
    <n v="13"/>
    <s v="(0,10]"/>
    <s v="低"/>
    <n v="11"/>
    <x v="2"/>
  </r>
  <r>
    <s v="东海县舵手水晶制品有限公司"/>
    <x v="386"/>
    <n v="129496.32000000001"/>
    <n v="4.0000000000000001E-3"/>
    <n v="1E-3"/>
    <n v="1E-3"/>
    <x v="2"/>
    <s v="低"/>
    <n v="13"/>
    <x v="2"/>
    <s v="低"/>
    <n v="13"/>
    <s v="(0,10]"/>
    <s v="低"/>
    <n v="11"/>
    <x v="2"/>
  </r>
  <r>
    <s v="bodoni company limited"/>
    <x v="387"/>
    <n v="56405.95"/>
    <n v="0.03"/>
    <n v="2E-3"/>
    <n v="2E-3"/>
    <x v="2"/>
    <s v="低"/>
    <n v="13"/>
    <x v="2"/>
    <s v="低"/>
    <n v="13"/>
    <s v="(0,10]"/>
    <s v="低"/>
    <n v="11"/>
    <x v="2"/>
  </r>
  <r>
    <s v="sawld trade limited"/>
    <x v="387"/>
    <n v="73469.919999999998"/>
    <n v="1.2E-2"/>
    <n v="8.9999999999999993E-3"/>
    <n v="8.9999999999999993E-3"/>
    <x v="2"/>
    <s v="低"/>
    <n v="13"/>
    <x v="2"/>
    <s v="低"/>
    <n v="13"/>
    <s v="(10,20]"/>
    <s v="中"/>
    <n v="57"/>
    <x v="2"/>
  </r>
  <r>
    <s v="华人游戏"/>
    <x v="388"/>
    <n v="31086.27678548"/>
    <n v="1E-3"/>
    <n v="0.01"/>
    <n v="0.01"/>
    <x v="2"/>
    <s v="低"/>
    <n v="13"/>
    <x v="2"/>
    <s v="低"/>
    <n v="13"/>
    <s v="(0,10]"/>
    <s v="低"/>
    <n v="11"/>
    <x v="2"/>
  </r>
  <r>
    <s v="成都成拓进出口贸易有限公司"/>
    <x v="389"/>
    <n v="92196.92"/>
    <n v="0.23100000000000001"/>
    <n v="2.9000000000000001E-2"/>
    <n v="2.9000000000000001E-2"/>
    <x v="3"/>
    <s v="高"/>
    <n v="100"/>
    <x v="0"/>
    <s v="中"/>
    <n v="28"/>
    <s v="(0,10]"/>
    <s v="低"/>
    <n v="11"/>
    <x v="2"/>
  </r>
  <r>
    <s v="泉州市京涛时代电子商务有限公司"/>
    <x v="390"/>
    <n v="35828.300000000003"/>
    <n v="1.7000000000000001E-2"/>
    <n v="7.0000000000000001E-3"/>
    <n v="7.0000000000000001E-3"/>
    <x v="2"/>
    <s v="低"/>
    <n v="13"/>
    <x v="2"/>
    <s v="低"/>
    <n v="13"/>
    <s v="(0,10]"/>
    <s v="低"/>
    <n v="11"/>
    <x v="2"/>
  </r>
  <r>
    <s v="葵中科技有限公司"/>
    <x v="391"/>
    <n v="36498.1"/>
    <n v="0"/>
    <n v="7.0000000000000001E-3"/>
    <n v="7.0000000000000001E-3"/>
    <x v="1"/>
    <s v="0"/>
    <n v="0"/>
    <x v="2"/>
    <s v="低"/>
    <n v="13"/>
    <s v="(10,20]"/>
    <s v="中"/>
    <n v="57"/>
    <x v="2"/>
  </r>
  <r>
    <s v="源氏木语有限公司"/>
    <x v="392"/>
    <n v="340041.26"/>
    <n v="0.15"/>
    <n v="8.9999999999999993E-3"/>
    <n v="8.9999999999999993E-3"/>
    <x v="0"/>
    <s v="中"/>
    <n v="81"/>
    <x v="2"/>
    <s v="低"/>
    <n v="13"/>
    <s v="(0,10]"/>
    <s v="低"/>
    <n v="11"/>
    <x v="2"/>
  </r>
  <r>
    <s v="广州本珞电子商务有限公司"/>
    <x v="393"/>
    <n v="247672.94384851499"/>
    <n v="3.2000000000000001E-2"/>
    <n v="3.0000000000000001E-3"/>
    <n v="4.0000000000000001E-3"/>
    <x v="2"/>
    <s v="低"/>
    <n v="13"/>
    <x v="2"/>
    <s v="低"/>
    <n v="13"/>
    <s v="(0,10]"/>
    <s v="低"/>
    <n v="11"/>
    <x v="2"/>
  </r>
  <r>
    <s v="hangzhoukexinmediacultureco.,ltd"/>
    <x v="394"/>
    <n v="43240.28237239"/>
    <n v="0.01"/>
    <n v="6.0000000000000001E-3"/>
    <n v="6.0000000000000001E-3"/>
    <x v="2"/>
    <s v="低"/>
    <n v="13"/>
    <x v="2"/>
    <s v="低"/>
    <n v="13"/>
    <s v="(0,10]"/>
    <s v="低"/>
    <n v="11"/>
    <x v="2"/>
  </r>
  <r>
    <s v="mentin network ltd"/>
    <x v="395"/>
    <n v="42696.44"/>
    <n v="0.20799999999999999"/>
    <n v="0"/>
    <n v="0"/>
    <x v="3"/>
    <s v="高"/>
    <n v="100"/>
    <x v="1"/>
    <s v="0"/>
    <n v="0"/>
    <s v="0"/>
    <s v="0"/>
    <n v="0"/>
    <x v="2"/>
  </r>
  <r>
    <s v="深圳市思安电子商务有限公司"/>
    <x v="396"/>
    <n v="69424.37"/>
    <n v="4.0000000000000001E-3"/>
    <n v="0"/>
    <n v="0"/>
    <x v="2"/>
    <s v="低"/>
    <n v="13"/>
    <x v="1"/>
    <s v="0"/>
    <n v="0"/>
    <s v="(0,10]"/>
    <s v="低"/>
    <n v="11"/>
    <x v="2"/>
  </r>
  <r>
    <s v="义乌市谢里登贸易商行"/>
    <x v="397"/>
    <n v="24957.325248174999"/>
    <n v="0.02"/>
    <n v="1E-3"/>
    <n v="1E-3"/>
    <x v="2"/>
    <s v="低"/>
    <n v="13"/>
    <x v="2"/>
    <s v="低"/>
    <n v="13"/>
    <s v="(0,10]"/>
    <s v="低"/>
    <n v="11"/>
    <x v="2"/>
  </r>
  <r>
    <s v="东海县莹来珠宝有限公司"/>
    <x v="398"/>
    <n v="69574.77"/>
    <n v="1.7999999999999999E-2"/>
    <n v="7.0000000000000001E-3"/>
    <n v="7.0000000000000001E-3"/>
    <x v="2"/>
    <s v="低"/>
    <n v="13"/>
    <x v="2"/>
    <s v="低"/>
    <n v="13"/>
    <s v="0"/>
    <s v="0"/>
    <n v="0"/>
    <x v="2"/>
  </r>
  <r>
    <s v="詹姆斯电子(深圳)有限公司"/>
    <x v="399"/>
    <n v="46649.54"/>
    <n v="0"/>
    <n v="8.7999999999999995E-2"/>
    <n v="8.7999999999999995E-2"/>
    <x v="1"/>
    <s v="0"/>
    <n v="0"/>
    <x v="0"/>
    <s v="中"/>
    <n v="28"/>
    <s v="(20,+)"/>
    <s v="高"/>
    <n v="100"/>
    <x v="0"/>
  </r>
  <r>
    <s v="TAOTUO TECHNOLOGY CO.，LIMITED"/>
    <x v="400"/>
    <n v="554853.82069995499"/>
    <n v="5.8999999999999997E-2"/>
    <n v="3.7999999999999999E-2"/>
    <n v="5.7000000000000002E-2"/>
    <x v="2"/>
    <s v="低"/>
    <n v="13"/>
    <x v="0"/>
    <s v="中"/>
    <n v="28"/>
    <s v="(0,10]"/>
    <s v="低"/>
    <n v="11"/>
    <x v="2"/>
  </r>
  <r>
    <s v="广州佐创科技有限公司"/>
    <x v="401"/>
    <n v="40820.199999999997"/>
    <n v="0.01"/>
    <n v="0"/>
    <n v="0"/>
    <x v="2"/>
    <s v="低"/>
    <n v="13"/>
    <x v="1"/>
    <s v="0"/>
    <n v="0"/>
    <s v="(0,10]"/>
    <s v="低"/>
    <n v="11"/>
    <x v="2"/>
  </r>
  <r>
    <s v="深圳市晰途传媒科技有限公司"/>
    <x v="402"/>
    <n v="24792.03"/>
    <n v="0"/>
    <n v="1.2E-2"/>
    <n v="1.2E-2"/>
    <x v="1"/>
    <s v="0"/>
    <n v="0"/>
    <x v="2"/>
    <s v="低"/>
    <n v="13"/>
    <s v="(10,20]"/>
    <s v="中"/>
    <n v="57"/>
    <x v="2"/>
  </r>
  <r>
    <s v="张家港保税区创启贸易有限公司"/>
    <x v="403"/>
    <n v="20463.577364420002"/>
    <n v="0"/>
    <n v="0"/>
    <n v="0"/>
    <x v="1"/>
    <s v="0"/>
    <n v="0"/>
    <x v="1"/>
    <s v="0"/>
    <n v="0"/>
    <s v="(0,10]"/>
    <s v="低"/>
    <n v="11"/>
    <x v="2"/>
  </r>
  <r>
    <s v="广州亚迪纳贸易有限公司"/>
    <x v="404"/>
    <n v="81373.649999999994"/>
    <n v="9.0999999999999998E-2"/>
    <n v="1E-3"/>
    <n v="1E-3"/>
    <x v="2"/>
    <s v="低"/>
    <n v="13"/>
    <x v="2"/>
    <s v="低"/>
    <n v="13"/>
    <s v="(0,10]"/>
    <s v="低"/>
    <n v="11"/>
    <x v="2"/>
  </r>
  <r>
    <s v="广州佐德电子商务有限公司"/>
    <x v="405"/>
    <n v="78401.990000000005"/>
    <n v="0"/>
    <n v="2E-3"/>
    <n v="2E-3"/>
    <x v="1"/>
    <s v="0"/>
    <n v="0"/>
    <x v="2"/>
    <s v="低"/>
    <n v="13"/>
    <s v="(20,+)"/>
    <s v="高"/>
    <n v="100"/>
    <x v="0"/>
  </r>
  <r>
    <s v="香港捷泰科技有限公司"/>
    <x v="406"/>
    <n v="92703.142409074993"/>
    <n v="4.8000000000000001E-2"/>
    <n v="5.0000000000000001E-3"/>
    <n v="5.0000000000000001E-3"/>
    <x v="2"/>
    <s v="低"/>
    <n v="13"/>
    <x v="2"/>
    <s v="低"/>
    <n v="13"/>
    <s v="(0,10]"/>
    <s v="低"/>
    <n v="11"/>
    <x v="2"/>
  </r>
  <r>
    <s v="广州凯利服装科技有限公司"/>
    <x v="407"/>
    <n v="140838.59"/>
    <n v="8.8999999999999996E-2"/>
    <n v="1.7999999999999999E-2"/>
    <n v="1.7999999999999999E-2"/>
    <x v="2"/>
    <s v="低"/>
    <n v="13"/>
    <x v="0"/>
    <s v="中"/>
    <n v="28"/>
    <s v="(0,10]"/>
    <s v="低"/>
    <n v="11"/>
    <x v="2"/>
  </r>
  <r>
    <s v="丹东信友网络科技有限公司"/>
    <x v="408"/>
    <n v="475363"/>
    <n v="0"/>
    <n v="6.0999999999999999E-2"/>
    <n v="6.0999999999999999E-2"/>
    <x v="1"/>
    <s v="0"/>
    <n v="0"/>
    <x v="0"/>
    <s v="中"/>
    <n v="28"/>
    <s v="(10,20]"/>
    <s v="中"/>
    <n v="57"/>
    <x v="2"/>
  </r>
  <r>
    <s v="mylongingcharm accessories co., limited"/>
    <x v="409"/>
    <n v="47472.28"/>
    <n v="3.0000000000000001E-3"/>
    <n v="0"/>
    <n v="0"/>
    <x v="2"/>
    <s v="低"/>
    <n v="13"/>
    <x v="1"/>
    <s v="0"/>
    <n v="0"/>
    <s v="(0,10]"/>
    <s v="低"/>
    <n v="11"/>
    <x v="2"/>
  </r>
  <r>
    <s v="深圳市时时购网络科技有限公司"/>
    <x v="410"/>
    <n v="38121.01"/>
    <n v="3.5000000000000003E-2"/>
    <n v="3.0000000000000001E-3"/>
    <n v="3.0000000000000001E-3"/>
    <x v="2"/>
    <s v="低"/>
    <n v="13"/>
    <x v="2"/>
    <s v="低"/>
    <n v="13"/>
    <s v="(0,10]"/>
    <s v="低"/>
    <n v="11"/>
    <x v="2"/>
  </r>
  <r>
    <s v="north america pacfic trading co., limited"/>
    <x v="411"/>
    <n v="27874.799999999999"/>
    <n v="2.4E-2"/>
    <n v="4.2000000000000003E-2"/>
    <n v="4.2000000000000003E-2"/>
    <x v="2"/>
    <s v="低"/>
    <n v="13"/>
    <x v="0"/>
    <s v="中"/>
    <n v="28"/>
    <s v="(10,20]"/>
    <s v="中"/>
    <n v="57"/>
    <x v="2"/>
  </r>
  <r>
    <s v="成都洛德岛科技有限公司"/>
    <x v="412"/>
    <n v="49563.834500500001"/>
    <n v="0"/>
    <n v="0"/>
    <n v="0"/>
    <x v="1"/>
    <s v="0"/>
    <n v="0"/>
    <x v="1"/>
    <s v="0"/>
    <n v="0"/>
    <s v="0"/>
    <s v="0"/>
    <n v="0"/>
    <x v="1"/>
  </r>
  <r>
    <s v="lemonwin technologies(hk)co.,limited"/>
    <x v="413"/>
    <n v="32422.62"/>
    <n v="0"/>
    <n v="8.9999999999999993E-3"/>
    <n v="8.9999999999999993E-3"/>
    <x v="1"/>
    <s v="0"/>
    <n v="0"/>
    <x v="2"/>
    <s v="低"/>
    <n v="13"/>
    <s v="(0,10]"/>
    <s v="低"/>
    <n v="11"/>
    <x v="2"/>
  </r>
  <r>
    <s v="shangtuo technology limited"/>
    <x v="414"/>
    <n v="33557.03"/>
    <n v="0"/>
    <n v="3.0000000000000001E-3"/>
    <n v="3.0000000000000001E-3"/>
    <x v="1"/>
    <s v="0"/>
    <n v="0"/>
    <x v="2"/>
    <s v="低"/>
    <n v="13"/>
    <s v="(0,10]"/>
    <s v="低"/>
    <n v="11"/>
    <x v="2"/>
  </r>
  <r>
    <s v="四川多尔豪思网络科技有限公司"/>
    <x v="415"/>
    <n v="24317.05"/>
    <n v="1.7999999999999999E-2"/>
    <n v="5.0000000000000001E-3"/>
    <n v="5.0000000000000001E-3"/>
    <x v="2"/>
    <s v="低"/>
    <n v="13"/>
    <x v="2"/>
    <s v="低"/>
    <n v="13"/>
    <s v="0"/>
    <s v="0"/>
    <n v="0"/>
    <x v="2"/>
  </r>
  <r>
    <s v="香港星辰創想科技有限公司"/>
    <x v="416"/>
    <n v="40594.508663264998"/>
    <n v="5.6000000000000001E-2"/>
    <n v="0"/>
    <n v="0"/>
    <x v="2"/>
    <s v="低"/>
    <n v="13"/>
    <x v="1"/>
    <s v="0"/>
    <n v="0"/>
    <s v="(0,10]"/>
    <s v="低"/>
    <n v="11"/>
    <x v="2"/>
  </r>
  <r>
    <s v="深圳市泽信世拓贸易有限公司"/>
    <x v="417"/>
    <n v="34050.725954745001"/>
    <n v="0"/>
    <n v="0"/>
    <n v="0"/>
    <x v="1"/>
    <s v="0"/>
    <n v="0"/>
    <x v="1"/>
    <s v="0"/>
    <n v="0"/>
    <s v="(0,10]"/>
    <s v="低"/>
    <n v="11"/>
    <x v="2"/>
  </r>
  <r>
    <s v="苏州航渡电子商务有限公司"/>
    <x v="418"/>
    <n v="139282.54"/>
    <n v="0.1"/>
    <n v="3.0000000000000001E-3"/>
    <n v="3.0000000000000001E-3"/>
    <x v="0"/>
    <s v="中"/>
    <n v="81"/>
    <x v="2"/>
    <s v="低"/>
    <n v="13"/>
    <s v="(0,10]"/>
    <s v="低"/>
    <n v="11"/>
    <x v="2"/>
  </r>
  <r>
    <s v="ok knives outdoor limited"/>
    <x v="419"/>
    <n v="45834.74"/>
    <n v="7.0000000000000001E-3"/>
    <n v="0"/>
    <n v="0"/>
    <x v="2"/>
    <s v="低"/>
    <n v="13"/>
    <x v="1"/>
    <s v="0"/>
    <n v="0"/>
    <s v="(0,10]"/>
    <s v="低"/>
    <n v="11"/>
    <x v="2"/>
  </r>
  <r>
    <s v="广州美甚佳贸易有限公司"/>
    <x v="420"/>
    <n v="62654.75"/>
    <n v="0.16500000000000001"/>
    <n v="8.0000000000000002E-3"/>
    <n v="8.0000000000000002E-3"/>
    <x v="0"/>
    <s v="中"/>
    <n v="81"/>
    <x v="2"/>
    <s v="低"/>
    <n v="13"/>
    <s v="(0,10]"/>
    <s v="低"/>
    <n v="11"/>
    <x v="2"/>
  </r>
  <r>
    <s v="深圳市法裔索菲贸易有限公司"/>
    <x v="421"/>
    <n v="38799.427043295"/>
    <n v="0.14399999999999999"/>
    <n v="0"/>
    <n v="0"/>
    <x v="0"/>
    <s v="中"/>
    <n v="81"/>
    <x v="1"/>
    <s v="0"/>
    <n v="0"/>
    <s v="0"/>
    <s v="0"/>
    <n v="0"/>
    <x v="2"/>
  </r>
  <r>
    <s v="yige international trading limited"/>
    <x v="421"/>
    <n v="52001.67"/>
    <n v="1.7999999999999999E-2"/>
    <n v="3.0000000000000001E-3"/>
    <n v="3.0000000000000001E-3"/>
    <x v="2"/>
    <s v="低"/>
    <n v="13"/>
    <x v="2"/>
    <s v="低"/>
    <n v="13"/>
    <s v="(0,10]"/>
    <s v="低"/>
    <n v="11"/>
    <x v="2"/>
  </r>
  <r>
    <s v="ontoo technology limited"/>
    <x v="422"/>
    <n v="59497.65"/>
    <n v="1.6E-2"/>
    <n v="4.2999999999999997E-2"/>
    <n v="4.2999999999999997E-2"/>
    <x v="2"/>
    <s v="低"/>
    <n v="13"/>
    <x v="0"/>
    <s v="中"/>
    <n v="28"/>
    <s v="(20,+)"/>
    <s v="高"/>
    <n v="100"/>
    <x v="0"/>
  </r>
  <r>
    <s v="uhouzz london limlted"/>
    <x v="423"/>
    <n v="42409.618036009997"/>
    <n v="9.9000000000000005E-2"/>
    <n v="0"/>
    <n v="0"/>
    <x v="2"/>
    <s v="低"/>
    <n v="13"/>
    <x v="1"/>
    <s v="0"/>
    <n v="0"/>
    <s v="(0,10]"/>
    <s v="低"/>
    <n v="11"/>
    <x v="2"/>
  </r>
  <r>
    <s v="三明市瑞禾贸易有限公司"/>
    <x v="424"/>
    <n v="67412.62"/>
    <n v="0"/>
    <n v="9.5000000000000001E-2"/>
    <n v="9.5000000000000001E-2"/>
    <x v="1"/>
    <s v="0"/>
    <n v="0"/>
    <x v="0"/>
    <s v="中"/>
    <n v="28"/>
    <s v="(20,+)"/>
    <s v="高"/>
    <n v="100"/>
    <x v="0"/>
  </r>
  <r>
    <s v="hongkong bailun technology limited"/>
    <x v="425"/>
    <n v="37958.029387549999"/>
    <n v="3.0000000000000001E-3"/>
    <n v="3.0000000000000001E-3"/>
    <n v="3.0000000000000001E-3"/>
    <x v="2"/>
    <s v="低"/>
    <n v="13"/>
    <x v="2"/>
    <s v="低"/>
    <n v="13"/>
    <s v="(0,10]"/>
    <s v="低"/>
    <n v="11"/>
    <x v="2"/>
  </r>
  <r>
    <s v="VIKING STUDIO LIMITED"/>
    <x v="426"/>
    <n v="40137.195639789999"/>
    <n v="3.0000000000000001E-3"/>
    <n v="0"/>
    <n v="0"/>
    <x v="2"/>
    <s v="低"/>
    <n v="13"/>
    <x v="1"/>
    <s v="0"/>
    <n v="0"/>
    <s v="0"/>
    <s v="0"/>
    <n v="0"/>
    <x v="2"/>
  </r>
  <r>
    <s v="深圳火宇科技有限公司"/>
    <x v="427"/>
    <n v="59664.63"/>
    <n v="8.0000000000000002E-3"/>
    <n v="6.0999999999999999E-2"/>
    <n v="6.0999999999999999E-2"/>
    <x v="2"/>
    <s v="低"/>
    <n v="13"/>
    <x v="0"/>
    <s v="中"/>
    <n v="28"/>
    <s v="(10,20]"/>
    <s v="中"/>
    <n v="57"/>
    <x v="2"/>
  </r>
  <r>
    <s v="all4home inc."/>
    <x v="428"/>
    <n v="434794.02"/>
    <n v="3.4000000000000002E-2"/>
    <n v="2E-3"/>
    <n v="2E-3"/>
    <x v="2"/>
    <s v="低"/>
    <n v="13"/>
    <x v="2"/>
    <s v="低"/>
    <n v="13"/>
    <s v="(0,10]"/>
    <s v="低"/>
    <n v="11"/>
    <x v="2"/>
  </r>
  <r>
    <s v="深圳市卓美瑞电子商务有限公司"/>
    <x v="429"/>
    <n v="37392.105375419997"/>
    <n v="0"/>
    <n v="8.0000000000000002E-3"/>
    <n v="8.0000000000000002E-3"/>
    <x v="1"/>
    <s v="0"/>
    <n v="0"/>
    <x v="2"/>
    <s v="低"/>
    <n v="13"/>
    <s v="(0,10]"/>
    <s v="低"/>
    <n v="11"/>
    <x v="2"/>
  </r>
  <r>
    <s v="honglu international trade co., limited"/>
    <x v="430"/>
    <n v="33691.83"/>
    <n v="4.8000000000000001E-2"/>
    <n v="3.0000000000000001E-3"/>
    <n v="3.0000000000000001E-3"/>
    <x v="2"/>
    <s v="低"/>
    <n v="13"/>
    <x v="2"/>
    <s v="低"/>
    <n v="13"/>
    <s v="(0,10]"/>
    <s v="低"/>
    <n v="11"/>
    <x v="2"/>
  </r>
  <r>
    <s v="深圳沃行科技有限公司"/>
    <x v="431"/>
    <n v="215835.15"/>
    <n v="0.06"/>
    <n v="8.0000000000000002E-3"/>
    <n v="8.0000000000000002E-3"/>
    <x v="2"/>
    <s v="低"/>
    <n v="13"/>
    <x v="2"/>
    <s v="低"/>
    <n v="13"/>
    <s v="(0,10]"/>
    <s v="低"/>
    <n v="11"/>
    <x v="2"/>
  </r>
  <r>
    <s v="天津奇酷科技有限公司"/>
    <x v="432"/>
    <n v="75448.34"/>
    <n v="5.7000000000000002E-2"/>
    <n v="1.0999999999999999E-2"/>
    <n v="1.0999999999999999E-2"/>
    <x v="2"/>
    <s v="低"/>
    <n v="13"/>
    <x v="2"/>
    <s v="低"/>
    <n v="13"/>
    <s v="(0,10]"/>
    <s v="低"/>
    <n v="11"/>
    <x v="2"/>
  </r>
  <r>
    <s v="maxsafes llc"/>
    <x v="433"/>
    <n v="115257.89"/>
    <n v="3.7999999999999999E-2"/>
    <n v="6.0000000000000001E-3"/>
    <n v="6.0000000000000001E-3"/>
    <x v="2"/>
    <s v="低"/>
    <n v="13"/>
    <x v="2"/>
    <s v="低"/>
    <n v="13"/>
    <s v="(0,10]"/>
    <s v="低"/>
    <n v="11"/>
    <x v="2"/>
  </r>
  <r>
    <s v="深圳市伟创华宝贸易有限公司"/>
    <x v="434"/>
    <n v="31677.03"/>
    <n v="1.6E-2"/>
    <n v="2.1000000000000001E-2"/>
    <n v="2.1000000000000001E-2"/>
    <x v="2"/>
    <s v="低"/>
    <n v="13"/>
    <x v="0"/>
    <s v="中"/>
    <n v="28"/>
    <s v="(0,10]"/>
    <s v="低"/>
    <n v="11"/>
    <x v="2"/>
  </r>
  <r>
    <s v="广州市木东科技信息有限公司"/>
    <x v="435"/>
    <n v="43522.12"/>
    <n v="0"/>
    <n v="0"/>
    <n v="0"/>
    <x v="1"/>
    <s v="0"/>
    <n v="0"/>
    <x v="1"/>
    <s v="0"/>
    <n v="0"/>
    <s v="(0,10]"/>
    <s v="低"/>
    <n v="11"/>
    <x v="2"/>
  </r>
  <r>
    <s v="香港鑫垚贸易有限公司"/>
    <x v="436"/>
    <n v="20080.62"/>
    <n v="0"/>
    <n v="8.0000000000000002E-3"/>
    <n v="8.0000000000000002E-3"/>
    <x v="1"/>
    <s v="0"/>
    <n v="0"/>
    <x v="2"/>
    <s v="低"/>
    <n v="13"/>
    <s v="(0,10]"/>
    <s v="低"/>
    <n v="11"/>
    <x v="2"/>
  </r>
  <r>
    <s v="haohanxingcheninternationaltradelimited"/>
    <x v="437"/>
    <n v="25199.22"/>
    <n v="1.4999999999999999E-2"/>
    <n v="3.3000000000000002E-2"/>
    <n v="3.3000000000000002E-2"/>
    <x v="2"/>
    <s v="低"/>
    <n v="13"/>
    <x v="0"/>
    <s v="中"/>
    <n v="28"/>
    <s v="(20,+)"/>
    <s v="高"/>
    <n v="100"/>
    <x v="0"/>
  </r>
  <r>
    <s v="bootao international limited"/>
    <x v="438"/>
    <n v="67844.12"/>
    <n v="1.2999999999999999E-2"/>
    <n v="2E-3"/>
    <n v="2E-3"/>
    <x v="2"/>
    <s v="低"/>
    <n v="13"/>
    <x v="2"/>
    <s v="低"/>
    <n v="13"/>
    <s v="(0,10]"/>
    <s v="低"/>
    <n v="11"/>
    <x v="2"/>
  </r>
  <r>
    <s v="东方星泽（深圳）科技有限公司"/>
    <x v="439"/>
    <n v="153984.37119938"/>
    <n v="2.9000000000000001E-2"/>
    <n v="2.7E-2"/>
    <n v="2.7E-2"/>
    <x v="2"/>
    <s v="低"/>
    <n v="13"/>
    <x v="0"/>
    <s v="中"/>
    <n v="28"/>
    <s v="(0,10]"/>
    <s v="低"/>
    <n v="11"/>
    <x v="2"/>
  </r>
  <r>
    <s v="kaleidoscope technology limited"/>
    <x v="440"/>
    <n v="34170.589999999997"/>
    <n v="0.03"/>
    <n v="0"/>
    <n v="0"/>
    <x v="2"/>
    <s v="低"/>
    <n v="13"/>
    <x v="1"/>
    <s v="0"/>
    <n v="0"/>
    <s v="(0,10]"/>
    <s v="低"/>
    <n v="11"/>
    <x v="2"/>
  </r>
  <r>
    <s v="桑田科技（深圳）有限公司"/>
    <x v="441"/>
    <n v="44356.23"/>
    <n v="3.0000000000000001E-3"/>
    <n v="2E-3"/>
    <n v="2E-3"/>
    <x v="2"/>
    <s v="低"/>
    <n v="13"/>
    <x v="2"/>
    <s v="低"/>
    <n v="13"/>
    <s v="(0,10]"/>
    <s v="低"/>
    <n v="11"/>
    <x v="2"/>
  </r>
  <r>
    <s v="杭立詢有限公司"/>
    <x v="442"/>
    <n v="26371.227043284998"/>
    <n v="0.11600000000000001"/>
    <n v="3.0000000000000001E-3"/>
    <n v="3.0000000000000001E-3"/>
    <x v="0"/>
    <s v="中"/>
    <n v="81"/>
    <x v="2"/>
    <s v="低"/>
    <n v="13"/>
    <s v="(0,10]"/>
    <s v="低"/>
    <n v="11"/>
    <x v="2"/>
  </r>
  <r>
    <s v="chiyu technology co., limited"/>
    <x v="443"/>
    <n v="18709.36"/>
    <n v="8.9999999999999993E-3"/>
    <n v="3.0000000000000001E-3"/>
    <n v="3.0000000000000001E-3"/>
    <x v="2"/>
    <s v="低"/>
    <n v="13"/>
    <x v="2"/>
    <s v="低"/>
    <n v="13"/>
    <s v="(0,10]"/>
    <s v="低"/>
    <n v="11"/>
    <x v="2"/>
  </r>
  <r>
    <s v="深圳市乐骑智能科技有限公司"/>
    <x v="444"/>
    <n v="84975.92"/>
    <n v="4.7E-2"/>
    <n v="5.0000000000000001E-3"/>
    <n v="5.0000000000000001E-3"/>
    <x v="2"/>
    <s v="低"/>
    <n v="13"/>
    <x v="2"/>
    <s v="低"/>
    <n v="13"/>
    <s v="(0,10]"/>
    <s v="低"/>
    <n v="11"/>
    <x v="2"/>
  </r>
  <r>
    <s v="haiaoelectroniccommercecompanylimited"/>
    <x v="445"/>
    <n v="13035.56393491"/>
    <n v="6.0000000000000001E-3"/>
    <n v="2E-3"/>
    <n v="2E-3"/>
    <x v="2"/>
    <s v="低"/>
    <n v="13"/>
    <x v="2"/>
    <s v="低"/>
    <n v="13"/>
    <s v="(0,10]"/>
    <s v="低"/>
    <n v="11"/>
    <x v="2"/>
  </r>
  <r>
    <s v="thg_ingenuity"/>
    <x v="446"/>
    <n v="58353.618356685001"/>
    <n v="0.05"/>
    <n v="0"/>
    <n v="0"/>
    <x v="2"/>
    <s v="低"/>
    <n v="13"/>
    <x v="1"/>
    <s v="0"/>
    <n v="0"/>
    <s v="0"/>
    <s v="0"/>
    <n v="0"/>
    <x v="2"/>
  </r>
  <r>
    <s v="品汇科技（深圳）有限公司"/>
    <x v="447"/>
    <n v="44037.97"/>
    <n v="0"/>
    <n v="0.115"/>
    <n v="0.115"/>
    <x v="1"/>
    <s v="0"/>
    <n v="0"/>
    <x v="3"/>
    <s v="高"/>
    <n v="100"/>
    <s v="(20,+)"/>
    <s v="高"/>
    <n v="100"/>
    <x v="4"/>
  </r>
  <r>
    <s v="深圳市森凯沃网络科技有限公司"/>
    <x v="447"/>
    <n v="33187.804216999997"/>
    <n v="1.2E-2"/>
    <n v="4.0000000000000001E-3"/>
    <n v="4.0000000000000001E-3"/>
    <x v="2"/>
    <s v="低"/>
    <n v="13"/>
    <x v="2"/>
    <s v="低"/>
    <n v="13"/>
    <s v="(0,10]"/>
    <s v="低"/>
    <n v="11"/>
    <x v="2"/>
  </r>
  <r>
    <s v="lifekens international group limited"/>
    <x v="447"/>
    <n v="399526.66"/>
    <n v="1.2E-2"/>
    <n v="0.51500000000000001"/>
    <n v="0.51500000000000001"/>
    <x v="2"/>
    <s v="低"/>
    <n v="13"/>
    <x v="3"/>
    <s v="高"/>
    <n v="100"/>
    <s v="(10,20]"/>
    <s v="中"/>
    <n v="57"/>
    <x v="3"/>
  </r>
  <r>
    <s v="广东敏婕服装有限公司"/>
    <x v="448"/>
    <n v="43176.5"/>
    <n v="1.0999999999999999E-2"/>
    <n v="7.0000000000000007E-2"/>
    <n v="7.0000000000000007E-2"/>
    <x v="2"/>
    <s v="低"/>
    <n v="13"/>
    <x v="0"/>
    <s v="中"/>
    <n v="28"/>
    <s v="(10,20]"/>
    <s v="中"/>
    <n v="57"/>
    <x v="2"/>
  </r>
  <r>
    <s v="香港陽光鳳澤電子商務有限公司"/>
    <x v="449"/>
    <n v="204103.68189976501"/>
    <n v="0.109"/>
    <n v="6.3E-2"/>
    <n v="0"/>
    <x v="0"/>
    <s v="中"/>
    <n v="81"/>
    <x v="1"/>
    <s v="0"/>
    <n v="0"/>
    <s v="0"/>
    <s v="0"/>
    <n v="0"/>
    <x v="2"/>
  </r>
  <r>
    <s v="广州亚科姆贸易有限公司"/>
    <x v="450"/>
    <n v="26498.04"/>
    <n v="3.3000000000000002E-2"/>
    <n v="2.7E-2"/>
    <n v="2.7E-2"/>
    <x v="2"/>
    <s v="低"/>
    <n v="13"/>
    <x v="0"/>
    <s v="中"/>
    <n v="28"/>
    <s v="(0,10]"/>
    <s v="低"/>
    <n v="11"/>
    <x v="2"/>
  </r>
  <r>
    <s v="天津三伴科技有限公司"/>
    <x v="451"/>
    <n v="60350.68"/>
    <n v="1E-3"/>
    <n v="3.1E-2"/>
    <n v="3.1E-2"/>
    <x v="2"/>
    <s v="低"/>
    <n v="13"/>
    <x v="0"/>
    <s v="中"/>
    <n v="28"/>
    <s v="(0,10]"/>
    <s v="低"/>
    <n v="11"/>
    <x v="2"/>
  </r>
  <r>
    <s v="江阴市亚松电子有限公司"/>
    <x v="452"/>
    <n v="23635.31"/>
    <n v="1E-3"/>
    <n v="1.4E-2"/>
    <n v="1.4E-2"/>
    <x v="2"/>
    <s v="低"/>
    <n v="13"/>
    <x v="2"/>
    <s v="低"/>
    <n v="13"/>
    <s v="(0,10]"/>
    <s v="低"/>
    <n v="11"/>
    <x v="2"/>
  </r>
  <r>
    <s v="yinghai international trading limited"/>
    <x v="453"/>
    <n v="42285.49"/>
    <n v="3.1E-2"/>
    <n v="0"/>
    <n v="0"/>
    <x v="2"/>
    <s v="低"/>
    <n v="13"/>
    <x v="1"/>
    <s v="0"/>
    <n v="0"/>
    <s v="(0,10]"/>
    <s v="低"/>
    <n v="11"/>
    <x v="2"/>
  </r>
  <r>
    <s v="fanciviviinc"/>
    <x v="454"/>
    <n v="75918.33"/>
    <n v="0.02"/>
    <n v="2E-3"/>
    <n v="2E-3"/>
    <x v="2"/>
    <s v="低"/>
    <n v="13"/>
    <x v="2"/>
    <s v="低"/>
    <n v="13"/>
    <s v="(0,10]"/>
    <s v="低"/>
    <n v="11"/>
    <x v="2"/>
  </r>
  <r>
    <s v="通城裕隆电子商务商行"/>
    <x v="455"/>
    <n v="49772.81"/>
    <n v="1.6E-2"/>
    <n v="2.5999999999999999E-2"/>
    <n v="2.5999999999999999E-2"/>
    <x v="2"/>
    <s v="低"/>
    <n v="13"/>
    <x v="0"/>
    <s v="中"/>
    <n v="28"/>
    <s v="(20,+)"/>
    <s v="高"/>
    <n v="100"/>
    <x v="0"/>
  </r>
  <r>
    <s v="追觅国际（香港）有限公司"/>
    <x v="456"/>
    <n v="271565.59858972998"/>
    <n v="4.9000000000000002E-2"/>
    <n v="6.0000000000000001E-3"/>
    <n v="6.0000000000000001E-3"/>
    <x v="2"/>
    <s v="低"/>
    <n v="13"/>
    <x v="2"/>
    <s v="低"/>
    <n v="13"/>
    <s v="(0,10]"/>
    <s v="低"/>
    <n v="11"/>
    <x v="2"/>
  </r>
  <r>
    <s v="深圳市寻梦园科技有限公司"/>
    <x v="457"/>
    <n v="16049.55"/>
    <n v="1.2999999999999999E-2"/>
    <n v="2E-3"/>
    <n v="2E-3"/>
    <x v="2"/>
    <s v="低"/>
    <n v="13"/>
    <x v="2"/>
    <s v="低"/>
    <n v="13"/>
    <s v="(0,10]"/>
    <s v="低"/>
    <n v="11"/>
    <x v="2"/>
  </r>
  <r>
    <s v="成都尘光兄弟文化传媒有限公司"/>
    <x v="458"/>
    <n v="52829.06"/>
    <n v="2.5999999999999999E-2"/>
    <n v="0"/>
    <n v="0"/>
    <x v="2"/>
    <s v="低"/>
    <n v="13"/>
    <x v="1"/>
    <s v="0"/>
    <n v="0"/>
    <s v="(0,10]"/>
    <s v="低"/>
    <n v="11"/>
    <x v="2"/>
  </r>
  <r>
    <s v="广州卡婷化妆品有限公司"/>
    <x v="459"/>
    <n v="27291.86"/>
    <n v="2.8000000000000001E-2"/>
    <n v="2E-3"/>
    <n v="2E-3"/>
    <x v="2"/>
    <s v="低"/>
    <n v="13"/>
    <x v="2"/>
    <s v="低"/>
    <n v="13"/>
    <s v="(0,10]"/>
    <s v="低"/>
    <n v="11"/>
    <x v="2"/>
  </r>
  <r>
    <s v="深圳市小又科技有限公司"/>
    <x v="460"/>
    <n v="8483.6146363250009"/>
    <n v="0.03"/>
    <n v="2E-3"/>
    <n v="2E-3"/>
    <x v="2"/>
    <s v="低"/>
    <n v="13"/>
    <x v="2"/>
    <s v="低"/>
    <n v="13"/>
    <s v="(0,10]"/>
    <s v="低"/>
    <n v="11"/>
    <x v="2"/>
  </r>
  <r>
    <s v="深圳市桐趣科技有限公司"/>
    <x v="461"/>
    <n v="14262.97"/>
    <n v="0"/>
    <n v="6.0000000000000001E-3"/>
    <n v="6.0000000000000001E-3"/>
    <x v="1"/>
    <s v="0"/>
    <n v="0"/>
    <x v="2"/>
    <s v="低"/>
    <n v="13"/>
    <s v="(0,10]"/>
    <s v="低"/>
    <n v="11"/>
    <x v="2"/>
  </r>
  <r>
    <s v="star knight trading limited"/>
    <x v="462"/>
    <n v="29232.23"/>
    <n v="0"/>
    <n v="0"/>
    <n v="0"/>
    <x v="1"/>
    <s v="0"/>
    <n v="0"/>
    <x v="1"/>
    <s v="0"/>
    <n v="0"/>
    <s v="(0,10]"/>
    <s v="低"/>
    <n v="11"/>
    <x v="2"/>
  </r>
  <r>
    <s v="HONGKONG ZHANGYU TECHNOLOGY LIMITED"/>
    <x v="463"/>
    <n v="14633.82"/>
    <n v="0"/>
    <n v="2E-3"/>
    <n v="2E-3"/>
    <x v="1"/>
    <s v="0"/>
    <n v="0"/>
    <x v="2"/>
    <s v="低"/>
    <n v="13"/>
    <s v="0"/>
    <s v="0"/>
    <n v="0"/>
    <x v="2"/>
  </r>
  <r>
    <s v="elves limited"/>
    <x v="464"/>
    <n v="33607.182058209997"/>
    <n v="2.1999999999999999E-2"/>
    <n v="0"/>
    <n v="0"/>
    <x v="2"/>
    <s v="低"/>
    <n v="13"/>
    <x v="1"/>
    <s v="0"/>
    <n v="0"/>
    <s v="0"/>
    <s v="0"/>
    <n v="0"/>
    <x v="2"/>
  </r>
  <r>
    <s v="广州琪商科技有限公司"/>
    <x v="465"/>
    <n v="13900.82"/>
    <n v="3.5999999999999997E-2"/>
    <n v="0"/>
    <n v="0"/>
    <x v="2"/>
    <s v="低"/>
    <n v="13"/>
    <x v="1"/>
    <s v="0"/>
    <n v="0"/>
    <s v="(0,10]"/>
    <s v="低"/>
    <n v="11"/>
    <x v="2"/>
  </r>
  <r>
    <s v="八零九零零零电子商务（重庆）有限责任公司"/>
    <x v="466"/>
    <n v="38403.58"/>
    <n v="1.2E-2"/>
    <n v="2E-3"/>
    <n v="2E-3"/>
    <x v="2"/>
    <s v="低"/>
    <n v="13"/>
    <x v="2"/>
    <s v="低"/>
    <n v="13"/>
    <s v="0"/>
    <s v="0"/>
    <n v="0"/>
    <x v="2"/>
  </r>
  <r>
    <s v="深圳市奇铃电子商务有限公司"/>
    <x v="467"/>
    <n v="18402.310000000001"/>
    <n v="2.4E-2"/>
    <n v="8.0000000000000002E-3"/>
    <n v="8.0000000000000002E-3"/>
    <x v="2"/>
    <s v="低"/>
    <n v="13"/>
    <x v="2"/>
    <s v="低"/>
    <n v="13"/>
    <s v="(0,10]"/>
    <s v="低"/>
    <n v="11"/>
    <x v="2"/>
  </r>
  <r>
    <s v="topec electronics technology co., limited"/>
    <x v="468"/>
    <n v="29870.38"/>
    <n v="0.03"/>
    <n v="0"/>
    <n v="0"/>
    <x v="2"/>
    <s v="低"/>
    <n v="13"/>
    <x v="1"/>
    <s v="0"/>
    <n v="0"/>
    <s v="(0,10]"/>
    <s v="低"/>
    <n v="11"/>
    <x v="2"/>
  </r>
  <r>
    <s v="广州鸣谦科技有限公司"/>
    <x v="469"/>
    <n v="56991.74"/>
    <n v="1.6E-2"/>
    <n v="0"/>
    <n v="0"/>
    <x v="2"/>
    <s v="低"/>
    <n v="13"/>
    <x v="1"/>
    <s v="0"/>
    <n v="0"/>
    <s v="(0,10]"/>
    <s v="低"/>
    <n v="11"/>
    <x v="2"/>
  </r>
  <r>
    <s v="广州卡斯隆信息科技有限公司"/>
    <x v="470"/>
    <n v="21735.940430359999"/>
    <n v="2.7E-2"/>
    <n v="0"/>
    <n v="0"/>
    <x v="2"/>
    <s v="低"/>
    <n v="13"/>
    <x v="1"/>
    <s v="0"/>
    <n v="0"/>
    <s v="0"/>
    <s v="0"/>
    <n v="0"/>
    <x v="2"/>
  </r>
  <r>
    <s v="kackool(hong kong)e-commerce co.,limited"/>
    <x v="470"/>
    <n v="66013.171241830001"/>
    <n v="3.4000000000000002E-2"/>
    <n v="0"/>
    <n v="0"/>
    <x v="2"/>
    <s v="低"/>
    <n v="13"/>
    <x v="1"/>
    <s v="0"/>
    <n v="0"/>
    <s v="0"/>
    <s v="0"/>
    <n v="0"/>
    <x v="2"/>
  </r>
  <r>
    <s v="香港琥珀实业有限公司"/>
    <x v="471"/>
    <n v="50251.5"/>
    <n v="0.16400000000000001"/>
    <n v="2E-3"/>
    <n v="2E-3"/>
    <x v="0"/>
    <s v="中"/>
    <n v="81"/>
    <x v="2"/>
    <s v="低"/>
    <n v="13"/>
    <s v="(0,10]"/>
    <s v="低"/>
    <n v="11"/>
    <x v="2"/>
  </r>
  <r>
    <s v="unleashfun limited"/>
    <x v="472"/>
    <n v="9015.4479867299997"/>
    <n v="0.04"/>
    <n v="1.7999999999999999E-2"/>
    <n v="1.7999999999999999E-2"/>
    <x v="2"/>
    <s v="低"/>
    <n v="13"/>
    <x v="0"/>
    <s v="中"/>
    <n v="28"/>
    <s v="(0,10]"/>
    <s v="低"/>
    <n v="11"/>
    <x v="2"/>
  </r>
  <r>
    <s v="厦门翠迪鸟贸易有限公司"/>
    <x v="473"/>
    <n v="22260.44"/>
    <n v="4.8000000000000001E-2"/>
    <n v="0"/>
    <n v="0"/>
    <x v="2"/>
    <s v="低"/>
    <n v="13"/>
    <x v="1"/>
    <s v="0"/>
    <n v="0"/>
    <s v="(0,10]"/>
    <s v="低"/>
    <n v="11"/>
    <x v="2"/>
  </r>
  <r>
    <s v="优速易供应链（香港）有限公司"/>
    <x v="474"/>
    <n v="303346.26560454001"/>
    <n v="0.09"/>
    <n v="4.1000000000000002E-2"/>
    <n v="6.0999999999999999E-2"/>
    <x v="2"/>
    <s v="低"/>
    <n v="13"/>
    <x v="0"/>
    <s v="中"/>
    <n v="28"/>
    <s v="(0,10]"/>
    <s v="低"/>
    <n v="11"/>
    <x v="2"/>
  </r>
  <r>
    <s v="meshop"/>
    <x v="475"/>
    <n v="44705.756993039999"/>
    <n v="9.2999999999999999E-2"/>
    <n v="5.0000000000000001E-3"/>
    <n v="5.0000000000000001E-3"/>
    <x v="2"/>
    <s v="低"/>
    <n v="13"/>
    <x v="2"/>
    <s v="低"/>
    <n v="13"/>
    <s v="(0,10]"/>
    <s v="低"/>
    <n v="11"/>
    <x v="2"/>
  </r>
  <r>
    <s v="Shenzhou Net Technology Limited"/>
    <x v="476"/>
    <n v="676785.4"/>
    <n v="0.13600000000000001"/>
    <n v="2E-3"/>
    <n v="2E-3"/>
    <x v="0"/>
    <s v="中"/>
    <n v="81"/>
    <x v="2"/>
    <s v="低"/>
    <n v="13"/>
    <s v="(0,10]"/>
    <s v="低"/>
    <n v="11"/>
    <x v="2"/>
  </r>
  <r>
    <s v="重庆元彩互娱科技有限公司"/>
    <x v="477"/>
    <n v="49907.424546524999"/>
    <n v="2.1000000000000001E-2"/>
    <n v="5.0000000000000001E-3"/>
    <n v="5.0000000000000001E-3"/>
    <x v="2"/>
    <s v="低"/>
    <n v="13"/>
    <x v="2"/>
    <s v="低"/>
    <n v="13"/>
    <s v="0"/>
    <s v="0"/>
    <n v="0"/>
    <x v="2"/>
  </r>
  <r>
    <s v="深圳市扬立铭电子科技有限公司"/>
    <x v="477"/>
    <n v="61092.263908649998"/>
    <n v="0.05"/>
    <n v="0.03"/>
    <n v="13"/>
    <x v="2"/>
    <s v="低"/>
    <n v="13"/>
    <x v="3"/>
    <s v="高"/>
    <n v="100"/>
    <s v="0"/>
    <s v="0"/>
    <n v="0"/>
    <x v="0"/>
  </r>
  <r>
    <s v="深圳兴宸科技贸易有限公司"/>
    <x v="478"/>
    <n v="60926.07"/>
    <n v="5.8999999999999997E-2"/>
    <n v="8.9999999999999993E-3"/>
    <n v="8.9999999999999993E-3"/>
    <x v="2"/>
    <s v="低"/>
    <n v="13"/>
    <x v="2"/>
    <s v="低"/>
    <n v="13"/>
    <s v="(0,10]"/>
    <s v="低"/>
    <n v="11"/>
    <x v="2"/>
  </r>
  <r>
    <s v="北京点盈科技有限公司"/>
    <x v="479"/>
    <n v="39022.959999999999"/>
    <n v="9.2999999999999999E-2"/>
    <n v="2E-3"/>
    <n v="2E-3"/>
    <x v="2"/>
    <s v="低"/>
    <n v="13"/>
    <x v="2"/>
    <s v="低"/>
    <n v="13"/>
    <s v="(0,10]"/>
    <s v="低"/>
    <n v="11"/>
    <x v="2"/>
  </r>
  <r>
    <s v="深圳市徕柠科技有限公司"/>
    <x v="480"/>
    <n v="19434.13"/>
    <n v="1.0999999999999999E-2"/>
    <n v="0.1"/>
    <n v="0.1"/>
    <x v="2"/>
    <s v="低"/>
    <n v="13"/>
    <x v="3"/>
    <s v="高"/>
    <n v="100"/>
    <s v="(0,10]"/>
    <s v="低"/>
    <n v="11"/>
    <x v="0"/>
  </r>
  <r>
    <s v="team professional clothing limited"/>
    <x v="481"/>
    <n v="28198.936009950001"/>
    <n v="1.7000000000000001E-2"/>
    <n v="2E-3"/>
    <n v="2E-3"/>
    <x v="2"/>
    <s v="低"/>
    <n v="13"/>
    <x v="2"/>
    <s v="低"/>
    <n v="13"/>
    <s v="0"/>
    <s v="0"/>
    <n v="0"/>
    <x v="2"/>
  </r>
  <r>
    <s v="映卓营销咨询（上海）有限公司"/>
    <x v="482"/>
    <n v="24455.95"/>
    <n v="4.0000000000000001E-3"/>
    <n v="0.01"/>
    <n v="0.01"/>
    <x v="2"/>
    <s v="低"/>
    <n v="13"/>
    <x v="2"/>
    <s v="低"/>
    <n v="13"/>
    <s v="(10,20]"/>
    <s v="中"/>
    <n v="57"/>
    <x v="2"/>
  </r>
  <r>
    <s v="深圳市浩瀚宇星网络科技有限公司"/>
    <x v="483"/>
    <n v="19969.37"/>
    <n v="0"/>
    <n v="1.2E-2"/>
    <n v="1.2E-2"/>
    <x v="1"/>
    <s v="0"/>
    <n v="0"/>
    <x v="2"/>
    <s v="低"/>
    <n v="13"/>
    <s v="0"/>
    <s v="0"/>
    <n v="0"/>
    <x v="2"/>
  </r>
  <r>
    <s v="ecomone trading co limited"/>
    <x v="484"/>
    <n v="11109.71"/>
    <n v="0"/>
    <n v="0"/>
    <n v="0"/>
    <x v="1"/>
    <s v="0"/>
    <n v="0"/>
    <x v="1"/>
    <s v="0"/>
    <n v="0"/>
    <s v="(0,10]"/>
    <s v="低"/>
    <n v="11"/>
    <x v="2"/>
  </r>
  <r>
    <s v="蓝色边界商务有限公司"/>
    <x v="485"/>
    <n v="18287.5"/>
    <n v="2.3E-2"/>
    <n v="0"/>
    <n v="0"/>
    <x v="2"/>
    <s v="低"/>
    <n v="13"/>
    <x v="1"/>
    <s v="0"/>
    <n v="0"/>
    <s v="(0,10]"/>
    <s v="低"/>
    <n v="11"/>
    <x v="2"/>
  </r>
  <r>
    <s v="广州澳骏国际贸易有限公司"/>
    <x v="486"/>
    <n v="165989.59"/>
    <n v="5.8000000000000003E-2"/>
    <n v="7.0000000000000001E-3"/>
    <n v="7.0000000000000001E-3"/>
    <x v="2"/>
    <s v="低"/>
    <n v="13"/>
    <x v="2"/>
    <s v="低"/>
    <n v="13"/>
    <s v="(0,10]"/>
    <s v="低"/>
    <n v="11"/>
    <x v="2"/>
  </r>
  <r>
    <s v="红安泽聚电子商务有限责任公司"/>
    <x v="487"/>
    <n v="20182.502791039999"/>
    <n v="1.9E-2"/>
    <n v="2E-3"/>
    <n v="2E-3"/>
    <x v="2"/>
    <s v="低"/>
    <n v="13"/>
    <x v="2"/>
    <s v="低"/>
    <n v="13"/>
    <s v="(0,10]"/>
    <s v="低"/>
    <n v="11"/>
    <x v="2"/>
  </r>
  <r>
    <s v="pacific crest limited"/>
    <x v="488"/>
    <n v="18490.580000000002"/>
    <n v="0"/>
    <n v="5.0000000000000001E-3"/>
    <n v="5.0000000000000001E-3"/>
    <x v="1"/>
    <s v="0"/>
    <n v="0"/>
    <x v="2"/>
    <s v="低"/>
    <n v="13"/>
    <s v="(10,20]"/>
    <s v="中"/>
    <n v="57"/>
    <x v="2"/>
  </r>
  <r>
    <s v="深圳市盈汐科技有限公司"/>
    <x v="488"/>
    <n v="33827.18"/>
    <n v="4.8000000000000001E-2"/>
    <n v="0"/>
    <n v="0"/>
    <x v="2"/>
    <s v="低"/>
    <n v="13"/>
    <x v="1"/>
    <s v="0"/>
    <n v="0"/>
    <s v="(0,10]"/>
    <s v="低"/>
    <n v="11"/>
    <x v="2"/>
  </r>
  <r>
    <s v="广州市辰兴服饰科技有限公司"/>
    <x v="489"/>
    <n v="38133.58"/>
    <n v="0.122"/>
    <n v="1.2999999999999999E-2"/>
    <n v="1.2999999999999999E-2"/>
    <x v="0"/>
    <s v="中"/>
    <n v="81"/>
    <x v="2"/>
    <s v="低"/>
    <n v="13"/>
    <s v="(0,10]"/>
    <s v="低"/>
    <n v="11"/>
    <x v="2"/>
  </r>
  <r>
    <s v="hong kong new comer co., limited"/>
    <x v="490"/>
    <n v="19694.938633000002"/>
    <n v="0.159"/>
    <n v="0.60699999999999998"/>
    <n v="0.60699999999999998"/>
    <x v="0"/>
    <s v="中"/>
    <n v="81"/>
    <x v="3"/>
    <s v="高"/>
    <n v="100"/>
    <s v="(10,20]"/>
    <s v="中"/>
    <n v="57"/>
    <x v="3"/>
  </r>
  <r>
    <s v="长沙县奥得仕电子器材有限公司"/>
    <x v="491"/>
    <n v="47780.68"/>
    <n v="1.4999999999999999E-2"/>
    <n v="3.0000000000000001E-3"/>
    <n v="3.0000000000000001E-3"/>
    <x v="2"/>
    <s v="低"/>
    <n v="13"/>
    <x v="2"/>
    <s v="低"/>
    <n v="13"/>
    <s v="(0,10]"/>
    <s v="低"/>
    <n v="11"/>
    <x v="2"/>
  </r>
  <r>
    <s v="soufeel jewelry limited"/>
    <x v="492"/>
    <n v="16019.974179375"/>
    <n v="3.5999999999999997E-2"/>
    <n v="0"/>
    <n v="0"/>
    <x v="2"/>
    <s v="低"/>
    <n v="13"/>
    <x v="1"/>
    <s v="0"/>
    <n v="0"/>
    <s v="0"/>
    <s v="0"/>
    <n v="0"/>
    <x v="2"/>
  </r>
  <r>
    <s v="东台市火炬网络科技有限公司"/>
    <x v="492"/>
    <n v="16926.818467500001"/>
    <n v="2.5999999999999999E-2"/>
    <n v="0"/>
    <n v="0"/>
    <x v="2"/>
    <s v="低"/>
    <n v="13"/>
    <x v="1"/>
    <s v="0"/>
    <n v="0"/>
    <s v="0"/>
    <s v="0"/>
    <n v="0"/>
    <x v="2"/>
  </r>
  <r>
    <s v="深圳市煅石网络科技有限公司"/>
    <x v="493"/>
    <n v="18604.560000000001"/>
    <n v="8.0000000000000002E-3"/>
    <n v="0"/>
    <n v="0"/>
    <x v="2"/>
    <s v="低"/>
    <n v="13"/>
    <x v="1"/>
    <s v="0"/>
    <n v="0"/>
    <s v="(0,10]"/>
    <s v="低"/>
    <n v="11"/>
    <x v="2"/>
  </r>
  <r>
    <s v="selfridges retail limited"/>
    <x v="494"/>
    <n v="122228.55611125"/>
    <n v="0.17599999999999999"/>
    <n v="0"/>
    <n v="0"/>
    <x v="0"/>
    <s v="中"/>
    <n v="81"/>
    <x v="1"/>
    <s v="0"/>
    <n v="0"/>
    <s v="0"/>
    <s v="0"/>
    <n v="0"/>
    <x v="2"/>
  </r>
  <r>
    <s v="北京斯达康商贸有限公司"/>
    <x v="495"/>
    <n v="40470.550000000003"/>
    <n v="4.5999999999999999E-2"/>
    <n v="2.1999999999999999E-2"/>
    <n v="2.1999999999999999E-2"/>
    <x v="2"/>
    <s v="低"/>
    <n v="13"/>
    <x v="0"/>
    <s v="中"/>
    <n v="28"/>
    <s v="(0,10]"/>
    <s v="低"/>
    <n v="11"/>
    <x v="2"/>
  </r>
  <r>
    <s v="texng trading limited"/>
    <x v="496"/>
    <n v="15305.79"/>
    <n v="0"/>
    <n v="0.13600000000000001"/>
    <n v="0.13600000000000001"/>
    <x v="1"/>
    <s v="0"/>
    <n v="0"/>
    <x v="3"/>
    <s v="高"/>
    <n v="100"/>
    <s v="(20,+)"/>
    <s v="高"/>
    <n v="100"/>
    <x v="4"/>
  </r>
  <r>
    <s v="茂略（厦门）贸易有限公司"/>
    <x v="497"/>
    <n v="16451.34"/>
    <n v="4.0000000000000001E-3"/>
    <n v="0"/>
    <n v="0"/>
    <x v="2"/>
    <s v="低"/>
    <n v="13"/>
    <x v="1"/>
    <s v="0"/>
    <n v="0"/>
    <s v="(0,10]"/>
    <s v="低"/>
    <n v="11"/>
    <x v="2"/>
  </r>
  <r>
    <s v="骄傲同行文化科技（深圳）有限公司"/>
    <x v="498"/>
    <n v="13473.73"/>
    <n v="7.0000000000000001E-3"/>
    <n v="0"/>
    <n v="0"/>
    <x v="2"/>
    <s v="低"/>
    <n v="13"/>
    <x v="1"/>
    <s v="0"/>
    <n v="0"/>
    <s v="(0,10]"/>
    <s v="低"/>
    <n v="11"/>
    <x v="2"/>
  </r>
  <r>
    <s v="huakui technology limited"/>
    <x v="499"/>
    <n v="21979.37"/>
    <n v="0"/>
    <n v="7.0999999999999994E-2"/>
    <n v="7.0999999999999994E-2"/>
    <x v="1"/>
    <s v="0"/>
    <n v="0"/>
    <x v="0"/>
    <s v="中"/>
    <n v="28"/>
    <s v="(10,20]"/>
    <s v="中"/>
    <n v="57"/>
    <x v="2"/>
  </r>
  <r>
    <s v="深圳市爱迪时科技有限公司"/>
    <x v="500"/>
    <n v="35983.493820279997"/>
    <n v="2.9000000000000001E-2"/>
    <n v="0"/>
    <n v="0"/>
    <x v="2"/>
    <s v="低"/>
    <n v="13"/>
    <x v="1"/>
    <s v="0"/>
    <n v="0"/>
    <s v="(0,10]"/>
    <s v="低"/>
    <n v="11"/>
    <x v="2"/>
  </r>
  <r>
    <s v="厦门讯简科技有限公司"/>
    <x v="501"/>
    <n v="40588.04"/>
    <n v="4.9000000000000002E-2"/>
    <n v="0"/>
    <n v="0"/>
    <x v="2"/>
    <s v="低"/>
    <n v="13"/>
    <x v="1"/>
    <s v="0"/>
    <n v="0"/>
    <s v="(0,10]"/>
    <s v="低"/>
    <n v="11"/>
    <x v="2"/>
  </r>
  <r>
    <s v="深圳市柏美科技有限公司"/>
    <x v="501"/>
    <n v="22152.11"/>
    <n v="0.20200000000000001"/>
    <n v="0"/>
    <n v="0"/>
    <x v="3"/>
    <s v="高"/>
    <n v="100"/>
    <x v="1"/>
    <s v="0"/>
    <n v="0"/>
    <s v="(0,10]"/>
    <s v="低"/>
    <n v="11"/>
    <x v="2"/>
  </r>
  <r>
    <s v="yingshang trading co., limited"/>
    <x v="502"/>
    <n v="12589.78"/>
    <n v="0"/>
    <n v="6.0000000000000001E-3"/>
    <n v="6.0000000000000001E-3"/>
    <x v="1"/>
    <s v="0"/>
    <n v="0"/>
    <x v="2"/>
    <s v="低"/>
    <n v="13"/>
    <s v="(0,10]"/>
    <s v="低"/>
    <n v="11"/>
    <x v="2"/>
  </r>
  <r>
    <s v="sendfu trading co., limited"/>
    <x v="502"/>
    <n v="35776.94"/>
    <n v="0.121"/>
    <n v="3.0000000000000001E-3"/>
    <n v="3.0000000000000001E-3"/>
    <x v="0"/>
    <s v="中"/>
    <n v="81"/>
    <x v="2"/>
    <s v="低"/>
    <n v="13"/>
    <s v="(0,10]"/>
    <s v="低"/>
    <n v="11"/>
    <x v="2"/>
  </r>
  <r>
    <s v="咸安区衣行天下商贸中心"/>
    <x v="503"/>
    <n v="32588"/>
    <n v="0"/>
    <n v="4.3999999999999997E-2"/>
    <n v="4.3999999999999997E-2"/>
    <x v="1"/>
    <s v="0"/>
    <n v="0"/>
    <x v="0"/>
    <s v="中"/>
    <n v="28"/>
    <s v="(20,+)"/>
    <s v="高"/>
    <n v="100"/>
    <x v="0"/>
  </r>
  <r>
    <s v="pin network limited"/>
    <x v="504"/>
    <n v="16746.349999999999"/>
    <n v="0.02"/>
    <n v="0"/>
    <n v="0"/>
    <x v="2"/>
    <s v="低"/>
    <n v="13"/>
    <x v="1"/>
    <s v="0"/>
    <n v="0"/>
    <s v="0"/>
    <s v="0"/>
    <n v="0"/>
    <x v="2"/>
  </r>
  <r>
    <s v="dreamnodiy llc"/>
    <x v="505"/>
    <n v="13682.801638000001"/>
    <n v="8.0000000000000002E-3"/>
    <n v="0"/>
    <n v="0"/>
    <x v="2"/>
    <s v="低"/>
    <n v="13"/>
    <x v="1"/>
    <s v="0"/>
    <n v="0"/>
    <s v="0"/>
    <s v="0"/>
    <n v="0"/>
    <x v="2"/>
  </r>
  <r>
    <s v="maiar john limited"/>
    <x v="506"/>
    <n v="17516.86"/>
    <n v="1.4999999999999999E-2"/>
    <n v="3.0000000000000001E-3"/>
    <n v="3.0000000000000001E-3"/>
    <x v="2"/>
    <s v="低"/>
    <n v="13"/>
    <x v="2"/>
    <s v="低"/>
    <n v="13"/>
    <s v="(0,10]"/>
    <s v="低"/>
    <n v="11"/>
    <x v="2"/>
  </r>
  <r>
    <s v="无锡宝恩洛进出口有限公司"/>
    <x v="506"/>
    <n v="22577.4"/>
    <n v="2.5999999999999999E-2"/>
    <n v="0"/>
    <n v="0"/>
    <x v="2"/>
    <s v="低"/>
    <n v="13"/>
    <x v="1"/>
    <s v="0"/>
    <n v="0"/>
    <s v="(0,10]"/>
    <s v="低"/>
    <n v="11"/>
    <x v="2"/>
  </r>
  <r>
    <s v="garry international trading co., limited"/>
    <x v="507"/>
    <n v="19035.689999999999"/>
    <n v="1.2E-2"/>
    <n v="0"/>
    <n v="0"/>
    <x v="2"/>
    <s v="低"/>
    <n v="13"/>
    <x v="1"/>
    <s v="0"/>
    <n v="0"/>
    <s v="(0,10]"/>
    <s v="低"/>
    <n v="11"/>
    <x v="2"/>
  </r>
  <r>
    <s v="深圳市树远科技有限公司"/>
    <x v="507"/>
    <n v="10777.88"/>
    <n v="3.6999999999999998E-2"/>
    <n v="0"/>
    <n v="0"/>
    <x v="2"/>
    <s v="低"/>
    <n v="13"/>
    <x v="1"/>
    <s v="0"/>
    <n v="0"/>
    <s v="(0,10]"/>
    <s v="低"/>
    <n v="11"/>
    <x v="2"/>
  </r>
  <r>
    <s v="深圳市拓达星科技有限公司"/>
    <x v="508"/>
    <n v="31792.74"/>
    <n v="1.4999999999999999E-2"/>
    <n v="0"/>
    <n v="0"/>
    <x v="2"/>
    <s v="低"/>
    <n v="13"/>
    <x v="1"/>
    <s v="0"/>
    <n v="0"/>
    <s v="(0,10]"/>
    <s v="低"/>
    <n v="11"/>
    <x v="2"/>
  </r>
  <r>
    <s v="深圳市优易贝科技有限公司"/>
    <x v="509"/>
    <n v="20723.61"/>
    <n v="0"/>
    <n v="2.1999999999999999E-2"/>
    <n v="2.1999999999999999E-2"/>
    <x v="1"/>
    <s v="0"/>
    <n v="0"/>
    <x v="0"/>
    <s v="中"/>
    <n v="28"/>
    <s v="0"/>
    <s v="0"/>
    <n v="0"/>
    <x v="2"/>
  </r>
  <r>
    <s v="vipeasybuy clothing co., ltd."/>
    <x v="510"/>
    <n v="27529.16"/>
    <n v="3.6999999999999998E-2"/>
    <n v="3.0000000000000001E-3"/>
    <n v="3.0000000000000001E-3"/>
    <x v="2"/>
    <s v="低"/>
    <n v="13"/>
    <x v="2"/>
    <s v="低"/>
    <n v="13"/>
    <s v="(0,10]"/>
    <s v="低"/>
    <n v="11"/>
    <x v="2"/>
  </r>
  <r>
    <s v="广州抖擞信息科技有限公司"/>
    <x v="510"/>
    <n v="30081.52"/>
    <n v="3.5000000000000003E-2"/>
    <n v="0"/>
    <n v="0"/>
    <x v="2"/>
    <s v="低"/>
    <n v="13"/>
    <x v="1"/>
    <s v="0"/>
    <n v="0"/>
    <s v="(0,10]"/>
    <s v="低"/>
    <n v="11"/>
    <x v="2"/>
  </r>
  <r>
    <s v="magnificant trading limited"/>
    <x v="511"/>
    <n v="21861.31"/>
    <n v="0"/>
    <n v="2.9000000000000001E-2"/>
    <n v="2.9000000000000001E-2"/>
    <x v="1"/>
    <s v="0"/>
    <n v="0"/>
    <x v="0"/>
    <s v="中"/>
    <n v="28"/>
    <s v="(10,20]"/>
    <s v="中"/>
    <n v="57"/>
    <x v="2"/>
  </r>
  <r>
    <s v="hongkong crushe technology company limited"/>
    <x v="512"/>
    <n v="20390.52"/>
    <n v="0"/>
    <n v="6.0000000000000001E-3"/>
    <n v="6.0000000000000001E-3"/>
    <x v="1"/>
    <s v="0"/>
    <n v="0"/>
    <x v="2"/>
    <s v="低"/>
    <n v="13"/>
    <s v="(0,10]"/>
    <s v="低"/>
    <n v="11"/>
    <x v="2"/>
  </r>
  <r>
    <s v="连云港锐恒珠宝有限公司"/>
    <x v="513"/>
    <n v="19185.73"/>
    <n v="4.0000000000000001E-3"/>
    <n v="0"/>
    <n v="0"/>
    <x v="2"/>
    <s v="低"/>
    <n v="13"/>
    <x v="1"/>
    <s v="0"/>
    <n v="0"/>
    <s v="(0,10]"/>
    <s v="低"/>
    <n v="11"/>
    <x v="2"/>
  </r>
  <r>
    <s v="海南云海方舟科技有限公司"/>
    <x v="513"/>
    <n v="13012.3"/>
    <n v="5.8000000000000003E-2"/>
    <n v="0"/>
    <n v="0"/>
    <x v="2"/>
    <s v="低"/>
    <n v="13"/>
    <x v="1"/>
    <s v="0"/>
    <n v="0"/>
    <s v="(0,10]"/>
    <s v="低"/>
    <n v="11"/>
    <x v="2"/>
  </r>
  <r>
    <s v="上海闳米信息科技有限公司"/>
    <x v="514"/>
    <n v="16878.788773"/>
    <n v="3.2000000000000001E-2"/>
    <n v="0"/>
    <n v="0"/>
    <x v="2"/>
    <s v="低"/>
    <n v="13"/>
    <x v="1"/>
    <s v="0"/>
    <n v="0"/>
    <s v="0"/>
    <s v="0"/>
    <n v="0"/>
    <x v="2"/>
  </r>
  <r>
    <s v="威海富森贸易有限公司"/>
    <x v="515"/>
    <n v="50164.95"/>
    <n v="7.0999999999999994E-2"/>
    <n v="0.01"/>
    <n v="0.01"/>
    <x v="2"/>
    <s v="低"/>
    <n v="13"/>
    <x v="2"/>
    <s v="低"/>
    <n v="13"/>
    <s v="(0,10]"/>
    <s v="低"/>
    <n v="11"/>
    <x v="2"/>
  </r>
  <r>
    <s v="佛山市泽峰电子贸易有限公司"/>
    <x v="516"/>
    <n v="24061.204070250002"/>
    <n v="2E-3"/>
    <n v="0"/>
    <n v="0"/>
    <x v="2"/>
    <s v="低"/>
    <n v="13"/>
    <x v="1"/>
    <s v="0"/>
    <n v="0"/>
    <s v="0"/>
    <s v="0"/>
    <n v="0"/>
    <x v="2"/>
  </r>
  <r>
    <s v="广州途伴体育用品有限公司"/>
    <x v="517"/>
    <n v="19230.36"/>
    <n v="5.0000000000000001E-3"/>
    <n v="0"/>
    <n v="0"/>
    <x v="2"/>
    <s v="低"/>
    <n v="13"/>
    <x v="1"/>
    <s v="0"/>
    <n v="0"/>
    <s v="(0,10]"/>
    <s v="低"/>
    <n v="11"/>
    <x v="2"/>
  </r>
  <r>
    <s v="厦门域无隅科技有限责任公司"/>
    <x v="518"/>
    <n v="21581.39343213"/>
    <n v="0.38800000000000001"/>
    <n v="0.02"/>
    <n v="3.9E-2"/>
    <x v="3"/>
    <s v="高"/>
    <n v="100"/>
    <x v="0"/>
    <s v="中"/>
    <n v="28"/>
    <s v="0"/>
    <s v="0"/>
    <n v="0"/>
    <x v="2"/>
  </r>
  <r>
    <s v="广州才捷通科技有限公司"/>
    <x v="519"/>
    <n v="12741.48"/>
    <n v="0.03"/>
    <n v="3.0000000000000001E-3"/>
    <n v="3.0000000000000001E-3"/>
    <x v="2"/>
    <s v="低"/>
    <n v="13"/>
    <x v="2"/>
    <s v="低"/>
    <n v="13"/>
    <s v="(0,10]"/>
    <s v="低"/>
    <n v="11"/>
    <x v="2"/>
  </r>
  <r>
    <s v="深圳市森淞联贸易有限公司"/>
    <x v="520"/>
    <n v="10874.02"/>
    <n v="0"/>
    <n v="0"/>
    <n v="0"/>
    <x v="1"/>
    <s v="0"/>
    <n v="0"/>
    <x v="1"/>
    <s v="0"/>
    <n v="0"/>
    <s v="(0,10]"/>
    <s v="低"/>
    <n v="11"/>
    <x v="2"/>
  </r>
  <r>
    <s v="海宁奥瑟姆贸易有限公司"/>
    <x v="520"/>
    <n v="7520.5281998649998"/>
    <n v="2.5000000000000001E-2"/>
    <n v="0"/>
    <n v="0"/>
    <x v="2"/>
    <s v="低"/>
    <n v="13"/>
    <x v="1"/>
    <s v="0"/>
    <n v="0"/>
    <s v="0"/>
    <s v="0"/>
    <n v="0"/>
    <x v="2"/>
  </r>
  <r>
    <s v="hong kong hongchen plus trading co., limited"/>
    <x v="521"/>
    <n v="12017.20966"/>
    <n v="3.1E-2"/>
    <n v="0"/>
    <n v="0"/>
    <x v="2"/>
    <s v="低"/>
    <n v="13"/>
    <x v="1"/>
    <s v="0"/>
    <n v="0"/>
    <s v="(0,10]"/>
    <s v="低"/>
    <n v="11"/>
    <x v="2"/>
  </r>
  <r>
    <s v="hong kong xu yuan jieinternational limited"/>
    <x v="521"/>
    <n v="10004.39"/>
    <n v="8.0000000000000002E-3"/>
    <n v="0"/>
    <n v="0"/>
    <x v="2"/>
    <s v="低"/>
    <n v="13"/>
    <x v="1"/>
    <s v="0"/>
    <n v="0"/>
    <s v="(0,10]"/>
    <s v="低"/>
    <n v="11"/>
    <x v="2"/>
  </r>
  <r>
    <s v="jinking kak limited"/>
    <x v="522"/>
    <n v="4816.2615424699998"/>
    <n v="6.3E-2"/>
    <n v="0"/>
    <n v="0"/>
    <x v="2"/>
    <s v="低"/>
    <n v="13"/>
    <x v="1"/>
    <s v="0"/>
    <n v="0"/>
    <s v="0"/>
    <s v="0"/>
    <n v="0"/>
    <x v="2"/>
  </r>
  <r>
    <s v="hongkong yangshan information technology limited"/>
    <x v="522"/>
    <n v="18198.711500224999"/>
    <n v="6.9000000000000006E-2"/>
    <n v="4.0000000000000001E-3"/>
    <n v="4.0000000000000001E-3"/>
    <x v="2"/>
    <s v="低"/>
    <n v="13"/>
    <x v="2"/>
    <s v="低"/>
    <n v="13"/>
    <s v="(0,10]"/>
    <s v="低"/>
    <n v="11"/>
    <x v="2"/>
  </r>
  <r>
    <s v="hk xianwei e-business limited"/>
    <x v="523"/>
    <n v="10969.78"/>
    <n v="4.0000000000000001E-3"/>
    <n v="0"/>
    <n v="0"/>
    <x v="2"/>
    <s v="低"/>
    <n v="13"/>
    <x v="1"/>
    <s v="0"/>
    <n v="0"/>
    <s v="(0,10]"/>
    <s v="低"/>
    <n v="11"/>
    <x v="2"/>
  </r>
  <r>
    <s v="hkso technology limited"/>
    <x v="524"/>
    <n v="11479.18"/>
    <n v="0.16300000000000001"/>
    <n v="2.8000000000000001E-2"/>
    <n v="2.8000000000000001E-2"/>
    <x v="0"/>
    <s v="中"/>
    <n v="81"/>
    <x v="0"/>
    <s v="中"/>
    <n v="28"/>
    <s v="0"/>
    <s v="0"/>
    <n v="0"/>
    <x v="2"/>
  </r>
  <r>
    <s v="深圳科茂视讯信息技术有限公司"/>
    <x v="525"/>
    <n v="15259.8"/>
    <n v="8.9999999999999993E-3"/>
    <n v="0"/>
    <n v="0"/>
    <x v="2"/>
    <s v="低"/>
    <n v="13"/>
    <x v="1"/>
    <s v="0"/>
    <n v="0"/>
    <s v="(0,10]"/>
    <s v="低"/>
    <n v="11"/>
    <x v="2"/>
  </r>
  <r>
    <s v="武汉智影科技有限公司"/>
    <x v="526"/>
    <n v="11069"/>
    <n v="4.2000000000000003E-2"/>
    <n v="0"/>
    <n v="0"/>
    <x v="2"/>
    <s v="低"/>
    <n v="13"/>
    <x v="1"/>
    <s v="0"/>
    <n v="0"/>
    <s v="(0,10]"/>
    <s v="低"/>
    <n v="11"/>
    <x v="2"/>
  </r>
  <r>
    <s v="aas global trade co., limited"/>
    <x v="527"/>
    <n v="11986.39"/>
    <n v="0"/>
    <n v="4.0000000000000001E-3"/>
    <n v="4.0000000000000001E-3"/>
    <x v="1"/>
    <s v="0"/>
    <n v="0"/>
    <x v="2"/>
    <s v="低"/>
    <n v="13"/>
    <s v="(0,10]"/>
    <s v="低"/>
    <n v="11"/>
    <x v="2"/>
  </r>
  <r>
    <s v="hongkong yongxing technology co. ,limited"/>
    <x v="528"/>
    <n v="9429.9313674999994"/>
    <n v="8.4000000000000005E-2"/>
    <n v="4.0000000000000001E-3"/>
    <n v="4.0000000000000001E-3"/>
    <x v="2"/>
    <s v="低"/>
    <n v="13"/>
    <x v="2"/>
    <s v="低"/>
    <n v="13"/>
    <s v="(0,10]"/>
    <s v="低"/>
    <n v="11"/>
    <x v="2"/>
  </r>
  <r>
    <s v="深圳云星视讯科技有限公司"/>
    <x v="529"/>
    <n v="24295.51"/>
    <n v="0"/>
    <n v="0"/>
    <n v="0"/>
    <x v="1"/>
    <s v="0"/>
    <n v="0"/>
    <x v="1"/>
    <s v="0"/>
    <n v="0"/>
    <s v="0"/>
    <s v="0"/>
    <n v="0"/>
    <x v="1"/>
  </r>
  <r>
    <s v="广州柏乐运动器材有限公司"/>
    <x v="530"/>
    <n v="57869.56"/>
    <n v="0.08"/>
    <n v="8.0000000000000002E-3"/>
    <n v="8.0000000000000002E-3"/>
    <x v="2"/>
    <s v="低"/>
    <n v="13"/>
    <x v="2"/>
    <s v="低"/>
    <n v="13"/>
    <s v="(0,10]"/>
    <s v="低"/>
    <n v="11"/>
    <x v="2"/>
  </r>
  <r>
    <s v="Hongkong Geekbuy International E-commerce Ltd"/>
    <x v="531"/>
    <n v="171103.32542576501"/>
    <n v="3.2000000000000001E-2"/>
    <n v="0"/>
    <n v="0"/>
    <x v="2"/>
    <s v="低"/>
    <n v="13"/>
    <x v="1"/>
    <s v="0"/>
    <n v="0"/>
    <s v="0"/>
    <s v="0"/>
    <n v="0"/>
    <x v="2"/>
  </r>
  <r>
    <s v="西安晶闪网络科技有限公司"/>
    <x v="532"/>
    <n v="19664.68"/>
    <n v="6.4000000000000001E-2"/>
    <n v="4.5999999999999999E-2"/>
    <n v="4.5999999999999999E-2"/>
    <x v="2"/>
    <s v="低"/>
    <n v="13"/>
    <x v="0"/>
    <s v="中"/>
    <n v="28"/>
    <s v="(10,20]"/>
    <s v="中"/>
    <n v="57"/>
    <x v="2"/>
  </r>
  <r>
    <s v="wealthy gift technology limited"/>
    <x v="533"/>
    <n v="11358.49"/>
    <n v="8.0000000000000002E-3"/>
    <n v="4.0000000000000001E-3"/>
    <n v="4.0000000000000001E-3"/>
    <x v="2"/>
    <s v="低"/>
    <n v="13"/>
    <x v="2"/>
    <s v="低"/>
    <n v="13"/>
    <s v="(10,20]"/>
    <s v="中"/>
    <n v="57"/>
    <x v="2"/>
  </r>
  <r>
    <s v="phoenix ecom group limited"/>
    <x v="534"/>
    <n v="14945.6505015"/>
    <n v="2.5999999999999999E-2"/>
    <n v="4.0000000000000001E-3"/>
    <n v="0"/>
    <x v="2"/>
    <s v="低"/>
    <n v="13"/>
    <x v="1"/>
    <s v="0"/>
    <n v="0"/>
    <s v="0"/>
    <s v="0"/>
    <n v="0"/>
    <x v="2"/>
  </r>
  <r>
    <s v="厦门芊朵恋科技有限公司"/>
    <x v="535"/>
    <n v="11057.28"/>
    <n v="4.0000000000000001E-3"/>
    <n v="0"/>
    <n v="0"/>
    <x v="2"/>
    <s v="低"/>
    <n v="13"/>
    <x v="1"/>
    <s v="0"/>
    <n v="0"/>
    <s v="(0,10]"/>
    <s v="低"/>
    <n v="11"/>
    <x v="2"/>
  </r>
  <r>
    <s v="嘉兴市乐买乐卖贸易有限公司"/>
    <x v="535"/>
    <n v="36551.879999999997"/>
    <n v="7.0999999999999994E-2"/>
    <n v="8.0000000000000002E-3"/>
    <n v="8.0000000000000002E-3"/>
    <x v="2"/>
    <s v="低"/>
    <n v="13"/>
    <x v="2"/>
    <s v="低"/>
    <n v="13"/>
    <s v="(0,10]"/>
    <s v="低"/>
    <n v="11"/>
    <x v="2"/>
  </r>
  <r>
    <s v="商業蜜蜂有限公司"/>
    <x v="536"/>
    <n v="108599.93"/>
    <n v="4.4999999999999998E-2"/>
    <n v="0"/>
    <n v="0"/>
    <x v="2"/>
    <s v="低"/>
    <n v="13"/>
    <x v="1"/>
    <s v="0"/>
    <n v="0"/>
    <s v="(0,10]"/>
    <s v="低"/>
    <n v="11"/>
    <x v="2"/>
  </r>
  <r>
    <s v="广州兴鹏科技有限公司"/>
    <x v="537"/>
    <n v="16264.24"/>
    <n v="0"/>
    <n v="0.17199999999999999"/>
    <n v="0.17199999999999999"/>
    <x v="1"/>
    <s v="0"/>
    <n v="0"/>
    <x v="3"/>
    <s v="高"/>
    <n v="100"/>
    <s v="(20,+)"/>
    <s v="高"/>
    <n v="100"/>
    <x v="4"/>
  </r>
  <r>
    <s v="hongkong kaimeichen e-commerce limited"/>
    <x v="537"/>
    <n v="93136.83"/>
    <n v="0.03"/>
    <n v="0"/>
    <n v="0"/>
    <x v="2"/>
    <s v="低"/>
    <n v="13"/>
    <x v="1"/>
    <s v="0"/>
    <n v="0"/>
    <s v="(0,10]"/>
    <s v="低"/>
    <n v="11"/>
    <x v="2"/>
  </r>
  <r>
    <s v="hongkong loyo electronic technology limited"/>
    <x v="538"/>
    <n v="32228.16"/>
    <n v="1.0999999999999999E-2"/>
    <n v="4.0000000000000001E-3"/>
    <n v="4.0000000000000001E-3"/>
    <x v="2"/>
    <s v="低"/>
    <n v="13"/>
    <x v="2"/>
    <s v="低"/>
    <n v="13"/>
    <s v="(0,10]"/>
    <s v="低"/>
    <n v="11"/>
    <x v="2"/>
  </r>
  <r>
    <s v="yunduam electronic commerce limited"/>
    <x v="539"/>
    <n v="28290.959999999999"/>
    <n v="9.8000000000000004E-2"/>
    <n v="4.0000000000000001E-3"/>
    <n v="4.0000000000000001E-3"/>
    <x v="2"/>
    <s v="低"/>
    <n v="13"/>
    <x v="2"/>
    <s v="低"/>
    <n v="13"/>
    <s v="(0,10]"/>
    <s v="低"/>
    <n v="11"/>
    <x v="2"/>
  </r>
  <r>
    <s v="深圳市信天达电子有限公司"/>
    <x v="539"/>
    <n v="13830.793191575"/>
    <n v="1.0999999999999999E-2"/>
    <n v="1.2E-2"/>
    <n v="1.2E-2"/>
    <x v="2"/>
    <s v="低"/>
    <n v="13"/>
    <x v="2"/>
    <s v="低"/>
    <n v="13"/>
    <s v="0"/>
    <s v="0"/>
    <n v="0"/>
    <x v="2"/>
  </r>
  <r>
    <s v="skyfox network limited"/>
    <x v="540"/>
    <n v="13073.892961699999"/>
    <n v="0.01"/>
    <n v="0"/>
    <n v="0"/>
    <x v="2"/>
    <s v="低"/>
    <n v="13"/>
    <x v="1"/>
    <s v="0"/>
    <n v="0"/>
    <s v="(0,10]"/>
    <s v="低"/>
    <n v="11"/>
    <x v="2"/>
  </r>
  <r>
    <s v="香港花无缺贸易有限公司"/>
    <x v="541"/>
    <n v="49689.473037205003"/>
    <n v="4.2999999999999997E-2"/>
    <n v="4.0000000000000001E-3"/>
    <n v="4.0000000000000001E-3"/>
    <x v="2"/>
    <s v="低"/>
    <n v="13"/>
    <x v="2"/>
    <s v="低"/>
    <n v="13"/>
    <s v="(0,10]"/>
    <s v="低"/>
    <n v="11"/>
    <x v="2"/>
  </r>
  <r>
    <s v="北京博慕国际文化传媒有限公司"/>
    <x v="541"/>
    <n v="135014.74"/>
    <n v="6.6000000000000003E-2"/>
    <n v="0"/>
    <n v="0"/>
    <x v="2"/>
    <s v="低"/>
    <n v="13"/>
    <x v="1"/>
    <s v="0"/>
    <n v="0"/>
    <s v="0"/>
    <s v="0"/>
    <n v="0"/>
    <x v="2"/>
  </r>
  <r>
    <s v="hong kong huijushidai co., limited"/>
    <x v="542"/>
    <n v="14213.17"/>
    <n v="0.11"/>
    <n v="1.2999999999999999E-2"/>
    <n v="1.2999999999999999E-2"/>
    <x v="0"/>
    <s v="中"/>
    <n v="81"/>
    <x v="2"/>
    <s v="低"/>
    <n v="13"/>
    <s v="(0,10]"/>
    <s v="低"/>
    <n v="11"/>
    <x v="2"/>
  </r>
  <r>
    <s v="佛山市神奇种子科技有限公司"/>
    <x v="543"/>
    <n v="145454.45000000001"/>
    <n v="0.17199999999999999"/>
    <n v="0.03"/>
    <n v="0.03"/>
    <x v="0"/>
    <s v="中"/>
    <n v="81"/>
    <x v="0"/>
    <s v="中"/>
    <n v="28"/>
    <s v="(0,10]"/>
    <s v="低"/>
    <n v="11"/>
    <x v="2"/>
  </r>
  <r>
    <s v="武汉艾利英科网络科技有限公司"/>
    <x v="544"/>
    <n v="12893.17"/>
    <n v="0.25700000000000001"/>
    <n v="1.7000000000000001E-2"/>
    <n v="1.7000000000000001E-2"/>
    <x v="3"/>
    <s v="高"/>
    <n v="100"/>
    <x v="0"/>
    <s v="中"/>
    <n v="28"/>
    <s v="(0,10]"/>
    <s v="低"/>
    <n v="11"/>
    <x v="2"/>
  </r>
  <r>
    <s v="深圳市博宁诺贸易有限公司"/>
    <x v="545"/>
    <n v="8795.7000000000007"/>
    <n v="1.2E-2"/>
    <n v="8.9999999999999993E-3"/>
    <n v="8.9999999999999993E-3"/>
    <x v="2"/>
    <s v="低"/>
    <n v="13"/>
    <x v="2"/>
    <s v="低"/>
    <n v="13"/>
    <s v="(0,10]"/>
    <s v="低"/>
    <n v="11"/>
    <x v="2"/>
  </r>
  <r>
    <s v="lingruisi e-commerce co., limited"/>
    <x v="546"/>
    <n v="11691.99"/>
    <n v="0"/>
    <n v="0"/>
    <n v="0"/>
    <x v="1"/>
    <s v="0"/>
    <n v="0"/>
    <x v="1"/>
    <s v="0"/>
    <n v="0"/>
    <s v="(0,10]"/>
    <s v="低"/>
    <n v="11"/>
    <x v="2"/>
  </r>
  <r>
    <s v="广州市大颜贸易有限公司"/>
    <x v="547"/>
    <n v="16408.61"/>
    <n v="4.7E-2"/>
    <n v="1.7000000000000001E-2"/>
    <n v="1.7000000000000001E-2"/>
    <x v="2"/>
    <s v="低"/>
    <n v="13"/>
    <x v="0"/>
    <s v="中"/>
    <n v="28"/>
    <s v="(0,10]"/>
    <s v="低"/>
    <n v="11"/>
    <x v="2"/>
  </r>
  <r>
    <s v="天隼科技有限公司"/>
    <x v="548"/>
    <n v="9345.92"/>
    <n v="0"/>
    <n v="1.2999999999999999E-2"/>
    <n v="1.2999999999999999E-2"/>
    <x v="1"/>
    <s v="0"/>
    <n v="0"/>
    <x v="2"/>
    <s v="低"/>
    <n v="13"/>
    <s v="(0,10]"/>
    <s v="低"/>
    <n v="11"/>
    <x v="2"/>
  </r>
  <r>
    <s v="ief overseas international trading co.，limited"/>
    <x v="548"/>
    <n v="7333.7531989999998"/>
    <n v="9.0999999999999998E-2"/>
    <n v="4.0000000000000001E-3"/>
    <n v="5.0000000000000001E-3"/>
    <x v="2"/>
    <s v="低"/>
    <n v="13"/>
    <x v="2"/>
    <s v="低"/>
    <n v="13"/>
    <s v="0"/>
    <s v="0"/>
    <n v="0"/>
    <x v="2"/>
  </r>
  <r>
    <s v="popopie holding limited"/>
    <x v="549"/>
    <n v="11612.51"/>
    <n v="2.7E-2"/>
    <n v="0"/>
    <n v="0"/>
    <x v="2"/>
    <s v="低"/>
    <n v="13"/>
    <x v="1"/>
    <s v="0"/>
    <n v="0"/>
    <s v="(0,10]"/>
    <s v="低"/>
    <n v="11"/>
    <x v="2"/>
  </r>
  <r>
    <s v="深圳市比尔嘉泓网络科技有限公司"/>
    <x v="550"/>
    <n v="6301.14"/>
    <n v="0"/>
    <n v="2.7E-2"/>
    <n v="2.7E-2"/>
    <x v="1"/>
    <s v="0"/>
    <n v="0"/>
    <x v="0"/>
    <s v="中"/>
    <n v="28"/>
    <s v="(0,10]"/>
    <s v="低"/>
    <n v="11"/>
    <x v="2"/>
  </r>
  <r>
    <s v="无锡图灵进出口有限公司"/>
    <x v="550"/>
    <n v="14146.98"/>
    <n v="6.0000000000000001E-3"/>
    <n v="8.9999999999999993E-3"/>
    <n v="8.9999999999999993E-3"/>
    <x v="2"/>
    <s v="低"/>
    <n v="13"/>
    <x v="2"/>
    <s v="低"/>
    <n v="13"/>
    <s v="(0,10]"/>
    <s v="低"/>
    <n v="11"/>
    <x v="2"/>
  </r>
  <r>
    <s v="深圳市拓恒达贸易有限公司"/>
    <x v="551"/>
    <n v="12789.19"/>
    <n v="0.06"/>
    <n v="0"/>
    <n v="0"/>
    <x v="2"/>
    <s v="低"/>
    <n v="13"/>
    <x v="1"/>
    <s v="0"/>
    <n v="0"/>
    <s v="(0,10]"/>
    <s v="低"/>
    <n v="11"/>
    <x v="2"/>
  </r>
  <r>
    <s v="苏州逸品风尚礼品有限公司"/>
    <x v="552"/>
    <n v="8177.95"/>
    <n v="0.01"/>
    <n v="5.0000000000000001E-3"/>
    <n v="5.0000000000000001E-3"/>
    <x v="2"/>
    <s v="低"/>
    <n v="13"/>
    <x v="2"/>
    <s v="低"/>
    <n v="13"/>
    <s v="(0,10]"/>
    <s v="低"/>
    <n v="11"/>
    <x v="2"/>
  </r>
  <r>
    <s v="广州古神生物科技有限公司"/>
    <x v="553"/>
    <n v="5912.08"/>
    <n v="2.4E-2"/>
    <n v="0"/>
    <n v="0"/>
    <x v="2"/>
    <s v="低"/>
    <n v="13"/>
    <x v="1"/>
    <s v="0"/>
    <n v="0"/>
    <s v="(0,10]"/>
    <s v="低"/>
    <n v="11"/>
    <x v="2"/>
  </r>
  <r>
    <s v="青白江艺茗轩手工艺品商贸部"/>
    <x v="554"/>
    <n v="7995.7"/>
    <n v="8.0000000000000002E-3"/>
    <n v="0"/>
    <n v="0"/>
    <x v="2"/>
    <s v="低"/>
    <n v="13"/>
    <x v="1"/>
    <s v="0"/>
    <n v="0"/>
    <s v="(0,10]"/>
    <s v="低"/>
    <n v="11"/>
    <x v="2"/>
  </r>
  <r>
    <s v="深圳市惠视通科技有限公司"/>
    <x v="555"/>
    <n v="54855.82"/>
    <n v="3.2000000000000001E-2"/>
    <n v="5.0000000000000001E-3"/>
    <n v="5.0000000000000001E-3"/>
    <x v="2"/>
    <s v="低"/>
    <n v="13"/>
    <x v="2"/>
    <s v="低"/>
    <n v="13"/>
    <s v="(0,10]"/>
    <s v="低"/>
    <n v="11"/>
    <x v="2"/>
  </r>
  <r>
    <s v="广州极富贸易有限公司"/>
    <x v="556"/>
    <n v="11602.37"/>
    <n v="0.13"/>
    <n v="2.4E-2"/>
    <n v="2.4E-2"/>
    <x v="0"/>
    <s v="中"/>
    <n v="81"/>
    <x v="0"/>
    <s v="中"/>
    <n v="28"/>
    <s v="(0,10]"/>
    <s v="低"/>
    <n v="11"/>
    <x v="2"/>
  </r>
  <r>
    <s v="深圳市越来越酷贸易有限公司"/>
    <x v="556"/>
    <n v="8359.0300000000007"/>
    <n v="0"/>
    <n v="0"/>
    <n v="0"/>
    <x v="1"/>
    <s v="0"/>
    <n v="0"/>
    <x v="1"/>
    <s v="0"/>
    <n v="0"/>
    <s v="(0,10]"/>
    <s v="低"/>
    <n v="11"/>
    <x v="2"/>
  </r>
  <r>
    <s v="深圳市誉跃网络科技有限公司"/>
    <x v="557"/>
    <n v="8902.44"/>
    <n v="0.23300000000000001"/>
    <n v="5.0000000000000001E-3"/>
    <n v="5.0000000000000001E-3"/>
    <x v="3"/>
    <s v="高"/>
    <n v="100"/>
    <x v="2"/>
    <s v="低"/>
    <n v="13"/>
    <s v="(10,20]"/>
    <s v="中"/>
    <n v="57"/>
    <x v="0"/>
  </r>
  <r>
    <s v="fiido technology co., limited"/>
    <x v="557"/>
    <n v="218318.41360398501"/>
    <n v="8.8999999999999996E-2"/>
    <n v="0"/>
    <n v="0"/>
    <x v="2"/>
    <s v="低"/>
    <n v="13"/>
    <x v="1"/>
    <s v="0"/>
    <n v="0"/>
    <s v="0"/>
    <s v="0"/>
    <n v="0"/>
    <x v="2"/>
  </r>
  <r>
    <s v="扬州长鲸跨海电子商务有限公司"/>
    <x v="558"/>
    <n v="9453.25"/>
    <n v="6.0000000000000001E-3"/>
    <n v="0"/>
    <n v="0"/>
    <x v="2"/>
    <s v="低"/>
    <n v="13"/>
    <x v="1"/>
    <s v="0"/>
    <n v="0"/>
    <s v="0"/>
    <s v="0"/>
    <n v="0"/>
    <x v="2"/>
  </r>
  <r>
    <s v="guangzhou miya industrial limited"/>
    <x v="559"/>
    <n v="16903.91"/>
    <n v="1.9E-2"/>
    <n v="0"/>
    <n v="0"/>
    <x v="2"/>
    <s v="低"/>
    <n v="13"/>
    <x v="1"/>
    <s v="0"/>
    <n v="0"/>
    <s v="(0,10]"/>
    <s v="低"/>
    <n v="11"/>
    <x v="2"/>
  </r>
  <r>
    <s v="东莞市茶山象之印电子商务商行"/>
    <x v="560"/>
    <n v="12999.5"/>
    <n v="0"/>
    <n v="5.0000000000000001E-3"/>
    <n v="5.0000000000000001E-3"/>
    <x v="1"/>
    <s v="0"/>
    <n v="0"/>
    <x v="2"/>
    <s v="低"/>
    <n v="13"/>
    <s v="(0,10]"/>
    <s v="低"/>
    <n v="11"/>
    <x v="2"/>
  </r>
  <r>
    <s v="青岛乐德网络科技有限公司"/>
    <x v="560"/>
    <n v="20371.349999999999"/>
    <n v="2.7E-2"/>
    <n v="2.1000000000000001E-2"/>
    <n v="2.1000000000000001E-2"/>
    <x v="2"/>
    <s v="低"/>
    <n v="13"/>
    <x v="0"/>
    <s v="中"/>
    <n v="28"/>
    <s v="(0,10]"/>
    <s v="低"/>
    <n v="11"/>
    <x v="2"/>
  </r>
  <r>
    <s v="nb embroidery &amp; sewing supplies co..limited"/>
    <x v="561"/>
    <n v="9168.68"/>
    <n v="0.01"/>
    <n v="0"/>
    <n v="0"/>
    <x v="2"/>
    <s v="低"/>
    <n v="13"/>
    <x v="1"/>
    <s v="0"/>
    <n v="0"/>
    <s v="0"/>
    <s v="0"/>
    <n v="0"/>
    <x v="2"/>
  </r>
  <r>
    <s v="潍坊汇益网络科技有限公司"/>
    <x v="562"/>
    <n v="3880.1"/>
    <n v="0"/>
    <n v="0"/>
    <n v="0"/>
    <x v="1"/>
    <s v="0"/>
    <n v="0"/>
    <x v="1"/>
    <s v="0"/>
    <n v="0"/>
    <s v="(0,10]"/>
    <s v="低"/>
    <n v="11"/>
    <x v="2"/>
  </r>
  <r>
    <s v="西安蚍蜉信息科技有限公司"/>
    <x v="563"/>
    <n v="17014.560000000001"/>
    <n v="0"/>
    <n v="2.1999999999999999E-2"/>
    <n v="2.1999999999999999E-2"/>
    <x v="1"/>
    <s v="0"/>
    <n v="0"/>
    <x v="0"/>
    <s v="中"/>
    <n v="28"/>
    <s v="(0,10]"/>
    <s v="低"/>
    <n v="11"/>
    <x v="2"/>
  </r>
  <r>
    <s v="广州思达科技有限公司"/>
    <x v="564"/>
    <n v="9759.9355987350009"/>
    <n v="7.0000000000000007E-2"/>
    <n v="0"/>
    <n v="0"/>
    <x v="2"/>
    <s v="低"/>
    <n v="13"/>
    <x v="1"/>
    <s v="0"/>
    <n v="0"/>
    <s v="(0,10]"/>
    <s v="低"/>
    <n v="11"/>
    <x v="2"/>
  </r>
  <r>
    <s v="潍坊法斯特网络科技有限公司"/>
    <x v="565"/>
    <n v="5350.26"/>
    <n v="0"/>
    <n v="5.2999999999999999E-2"/>
    <n v="5.2999999999999999E-2"/>
    <x v="1"/>
    <s v="0"/>
    <n v="0"/>
    <x v="0"/>
    <s v="中"/>
    <n v="28"/>
    <s v="(20,+)"/>
    <s v="高"/>
    <n v="100"/>
    <x v="0"/>
  </r>
  <r>
    <s v="glions trade limited"/>
    <x v="566"/>
    <n v="13477.53"/>
    <n v="0.01"/>
    <n v="2.4E-2"/>
    <n v="2.4E-2"/>
    <x v="2"/>
    <s v="低"/>
    <n v="13"/>
    <x v="0"/>
    <s v="中"/>
    <n v="28"/>
    <s v="(20,+)"/>
    <s v="高"/>
    <n v="100"/>
    <x v="0"/>
  </r>
  <r>
    <s v="北京野猴文化有限公司"/>
    <x v="567"/>
    <n v="7028.4"/>
    <n v="0.26900000000000002"/>
    <n v="0"/>
    <n v="0"/>
    <x v="3"/>
    <s v="高"/>
    <n v="100"/>
    <x v="1"/>
    <s v="0"/>
    <n v="0"/>
    <s v="(0,10]"/>
    <s v="低"/>
    <n v="11"/>
    <x v="2"/>
  </r>
  <r>
    <s v="东海县璀恰百货商行"/>
    <x v="568"/>
    <n v="15270.47"/>
    <n v="3.1E-2"/>
    <n v="6.0000000000000001E-3"/>
    <n v="6.0000000000000001E-3"/>
    <x v="2"/>
    <s v="低"/>
    <n v="13"/>
    <x v="2"/>
    <s v="低"/>
    <n v="13"/>
    <s v="(0,10]"/>
    <s v="低"/>
    <n v="11"/>
    <x v="2"/>
  </r>
  <r>
    <s v="淄博青鸟时代文化传播有限公司"/>
    <x v="569"/>
    <n v="14052.73"/>
    <n v="0"/>
    <n v="1.7999999999999999E-2"/>
    <n v="1.7999999999999999E-2"/>
    <x v="1"/>
    <s v="0"/>
    <n v="0"/>
    <x v="0"/>
    <s v="中"/>
    <n v="28"/>
    <s v="(20,+)"/>
    <s v="高"/>
    <n v="100"/>
    <x v="0"/>
  </r>
  <r>
    <s v="四川天听网络科技有限公司"/>
    <x v="570"/>
    <n v="151425.70933186499"/>
    <n v="6.0000000000000001E-3"/>
    <n v="6.0000000000000001E-3"/>
    <n v="2.3E-2"/>
    <x v="2"/>
    <s v="低"/>
    <n v="13"/>
    <x v="0"/>
    <s v="中"/>
    <n v="28"/>
    <s v="(0,10]"/>
    <s v="低"/>
    <n v="11"/>
    <x v="2"/>
  </r>
  <r>
    <s v="shihai(hk)technologyco.,limited"/>
    <x v="571"/>
    <n v="8861.23"/>
    <n v="0"/>
    <n v="6.0000000000000001E-3"/>
    <n v="6.0000000000000001E-3"/>
    <x v="1"/>
    <s v="0"/>
    <n v="0"/>
    <x v="2"/>
    <s v="低"/>
    <n v="13"/>
    <s v="(10,20]"/>
    <s v="中"/>
    <n v="57"/>
    <x v="2"/>
  </r>
  <r>
    <s v="深圳中深为科技有限公司"/>
    <x v="572"/>
    <n v="7758.71"/>
    <n v="2.8000000000000001E-2"/>
    <n v="0"/>
    <n v="0"/>
    <x v="2"/>
    <s v="低"/>
    <n v="13"/>
    <x v="1"/>
    <s v="0"/>
    <n v="0"/>
    <s v="0"/>
    <s v="0"/>
    <n v="0"/>
    <x v="2"/>
  </r>
  <r>
    <s v="carefree digital co., limited"/>
    <x v="573"/>
    <n v="7792.19"/>
    <n v="7.0000000000000001E-3"/>
    <n v="0"/>
    <n v="0"/>
    <x v="2"/>
    <s v="低"/>
    <n v="13"/>
    <x v="1"/>
    <s v="0"/>
    <n v="0"/>
    <s v="(10,20]"/>
    <s v="中"/>
    <n v="57"/>
    <x v="2"/>
  </r>
  <r>
    <s v="广州市友拓电子商务有限公司"/>
    <x v="574"/>
    <n v="22648.21"/>
    <n v="5.8999999999999997E-2"/>
    <n v="1.2999999999999999E-2"/>
    <n v="1.2999999999999999E-2"/>
    <x v="2"/>
    <s v="低"/>
    <n v="13"/>
    <x v="2"/>
    <s v="低"/>
    <n v="13"/>
    <s v="(0,10]"/>
    <s v="低"/>
    <n v="11"/>
    <x v="2"/>
  </r>
  <r>
    <s v="transocean internet technology limited"/>
    <x v="575"/>
    <n v="7589.0392556400002"/>
    <n v="0.22800000000000001"/>
    <n v="9.9000000000000005E-2"/>
    <n v="9.9000000000000005E-2"/>
    <x v="3"/>
    <s v="高"/>
    <n v="100"/>
    <x v="0"/>
    <s v="中"/>
    <n v="28"/>
    <s v="(0,10]"/>
    <s v="低"/>
    <n v="11"/>
    <x v="2"/>
  </r>
  <r>
    <s v="xianglong information technology co., ltd 800344"/>
    <x v="576"/>
    <n v="35476.35"/>
    <n v="3.5000000000000003E-2"/>
    <n v="0"/>
    <n v="0"/>
    <x v="2"/>
    <s v="低"/>
    <n v="13"/>
    <x v="1"/>
    <s v="0"/>
    <n v="0"/>
    <s v="(0,10]"/>
    <s v="低"/>
    <n v="11"/>
    <x v="2"/>
  </r>
  <r>
    <s v="lk power aircond"/>
    <x v="577"/>
    <n v="12830.48"/>
    <n v="0.59699999999999998"/>
    <n v="0.42299999999999999"/>
    <n v="0.42299999999999999"/>
    <x v="3"/>
    <s v="高"/>
    <n v="100"/>
    <x v="3"/>
    <s v="高"/>
    <n v="100"/>
    <s v="(0,10]"/>
    <s v="低"/>
    <n v="11"/>
    <x v="0"/>
  </r>
  <r>
    <s v="深圳是爱唯电子商务有限公司"/>
    <x v="577"/>
    <n v="6018.61"/>
    <n v="1.0999999999999999E-2"/>
    <n v="7.0000000000000001E-3"/>
    <n v="7.0000000000000001E-3"/>
    <x v="2"/>
    <s v="低"/>
    <n v="13"/>
    <x v="2"/>
    <s v="低"/>
    <n v="13"/>
    <s v="(0,10]"/>
    <s v="低"/>
    <n v="11"/>
    <x v="2"/>
  </r>
  <r>
    <s v="香港泰宜贸易有限公司"/>
    <x v="577"/>
    <n v="40493.018542739999"/>
    <n v="0.70599999999999996"/>
    <n v="9.4E-2"/>
    <n v="9.4E-2"/>
    <x v="3"/>
    <s v="高"/>
    <n v="100"/>
    <x v="0"/>
    <s v="中"/>
    <n v="28"/>
    <s v="(10,20]"/>
    <s v="中"/>
    <n v="57"/>
    <x v="0"/>
  </r>
  <r>
    <s v="dokelike company limited"/>
    <x v="577"/>
    <n v="5402.55"/>
    <n v="2.5999999999999999E-2"/>
    <n v="7.0000000000000001E-3"/>
    <n v="7.0000000000000001E-3"/>
    <x v="2"/>
    <s v="低"/>
    <n v="13"/>
    <x v="2"/>
    <s v="低"/>
    <n v="13"/>
    <s v="0"/>
    <s v="0"/>
    <n v="0"/>
    <x v="2"/>
  </r>
  <r>
    <s v="hongkong xinghong info tech co., limited"/>
    <x v="578"/>
    <n v="11354.552084675001"/>
    <n v="0"/>
    <n v="0"/>
    <n v="0"/>
    <x v="1"/>
    <s v="0"/>
    <n v="0"/>
    <x v="1"/>
    <s v="0"/>
    <n v="0"/>
    <s v="(0,10]"/>
    <s v="低"/>
    <n v="11"/>
    <x v="2"/>
  </r>
  <r>
    <s v="gamecosys"/>
    <x v="579"/>
    <n v="4107.5"/>
    <n v="0"/>
    <n v="0"/>
    <n v="0"/>
    <x v="1"/>
    <s v="0"/>
    <n v="0"/>
    <x v="1"/>
    <s v="0"/>
    <n v="0"/>
    <s v="0"/>
    <s v="0"/>
    <n v="0"/>
    <x v="1"/>
  </r>
  <r>
    <s v="kittenkuo trading co., limited"/>
    <x v="580"/>
    <n v="9972.4016411949997"/>
    <n v="2.1999999999999999E-2"/>
    <n v="3.4000000000000002E-2"/>
    <n v="3.4000000000000002E-2"/>
    <x v="2"/>
    <s v="低"/>
    <n v="13"/>
    <x v="0"/>
    <s v="中"/>
    <n v="28"/>
    <s v="(20,+)"/>
    <s v="高"/>
    <n v="100"/>
    <x v="0"/>
  </r>
  <r>
    <s v="杭州绿苑贸易有限公司"/>
    <x v="581"/>
    <n v="4547.7740690000001"/>
    <n v="6.3E-2"/>
    <n v="0"/>
    <n v="0"/>
    <x v="2"/>
    <s v="低"/>
    <n v="13"/>
    <x v="1"/>
    <s v="0"/>
    <n v="0"/>
    <s v="0"/>
    <s v="0"/>
    <n v="0"/>
    <x v="2"/>
  </r>
  <r>
    <s v="hk xinying trading co., limited"/>
    <x v="582"/>
    <n v="7153.98"/>
    <n v="0"/>
    <n v="1.4E-2"/>
    <n v="1.4E-2"/>
    <x v="1"/>
    <s v="0"/>
    <n v="0"/>
    <x v="2"/>
    <s v="低"/>
    <n v="13"/>
    <s v="(10,20]"/>
    <s v="中"/>
    <n v="57"/>
    <x v="2"/>
  </r>
  <r>
    <s v="高密市风腾跨境电子商务有限公司"/>
    <x v="583"/>
    <n v="11274.74"/>
    <n v="3.6999999999999998E-2"/>
    <n v="0.81499999999999995"/>
    <n v="0.81499999999999995"/>
    <x v="2"/>
    <s v="低"/>
    <n v="13"/>
    <x v="3"/>
    <s v="高"/>
    <n v="100"/>
    <s v="(20,+)"/>
    <s v="高"/>
    <n v="100"/>
    <x v="4"/>
  </r>
  <r>
    <s v="switzerland jojee group co.,limited"/>
    <x v="584"/>
    <n v="15309.922992260001"/>
    <n v="0.10199999999999999"/>
    <n v="2.1999999999999999E-2"/>
    <n v="0.25"/>
    <x v="0"/>
    <s v="中"/>
    <n v="81"/>
    <x v="3"/>
    <s v="高"/>
    <n v="100"/>
    <s v="0"/>
    <s v="0"/>
    <n v="0"/>
    <x v="0"/>
  </r>
  <r>
    <s v="吉林省方福商贸有限公司"/>
    <x v="585"/>
    <n v="6804.28"/>
    <n v="0"/>
    <n v="0"/>
    <n v="0"/>
    <x v="1"/>
    <s v="0"/>
    <n v="0"/>
    <x v="1"/>
    <s v="0"/>
    <n v="0"/>
    <s v="(0,10]"/>
    <s v="低"/>
    <n v="11"/>
    <x v="2"/>
  </r>
  <r>
    <s v="宜佳供应链（广州）有限公司"/>
    <x v="585"/>
    <n v="13383.48"/>
    <n v="0"/>
    <n v="0.03"/>
    <n v="0.03"/>
    <x v="1"/>
    <s v="0"/>
    <n v="0"/>
    <x v="0"/>
    <s v="中"/>
    <n v="28"/>
    <s v="(20,+)"/>
    <s v="高"/>
    <n v="100"/>
    <x v="0"/>
  </r>
  <r>
    <s v="广州秦泰商贸有限公司"/>
    <x v="586"/>
    <n v="10040.879999999999"/>
    <n v="1.9E-2"/>
    <n v="8.0000000000000002E-3"/>
    <n v="8.0000000000000002E-3"/>
    <x v="2"/>
    <s v="低"/>
    <n v="13"/>
    <x v="2"/>
    <s v="低"/>
    <n v="13"/>
    <s v="0"/>
    <s v="0"/>
    <n v="0"/>
    <x v="2"/>
  </r>
  <r>
    <s v="四会市锦诚珠宝店"/>
    <x v="587"/>
    <n v="4423.66"/>
    <n v="8.0000000000000002E-3"/>
    <n v="0"/>
    <n v="0"/>
    <x v="2"/>
    <s v="低"/>
    <n v="13"/>
    <x v="1"/>
    <s v="0"/>
    <n v="0"/>
    <s v="0"/>
    <s v="0"/>
    <n v="0"/>
    <x v="2"/>
  </r>
  <r>
    <s v="oceanstars limited"/>
    <x v="588"/>
    <n v="3655.33"/>
    <n v="0"/>
    <n v="0"/>
    <n v="0"/>
    <x v="1"/>
    <s v="0"/>
    <n v="0"/>
    <x v="1"/>
    <s v="0"/>
    <n v="0"/>
    <s v="(0,10]"/>
    <s v="低"/>
    <n v="11"/>
    <x v="2"/>
  </r>
  <r>
    <s v="海口市慕扬游盟科技有限公司"/>
    <x v="588"/>
    <n v="5257.45616324"/>
    <n v="0.01"/>
    <n v="0"/>
    <n v="0"/>
    <x v="2"/>
    <s v="低"/>
    <n v="13"/>
    <x v="1"/>
    <s v="0"/>
    <n v="0"/>
    <s v="0"/>
    <s v="0"/>
    <n v="0"/>
    <x v="2"/>
  </r>
  <r>
    <s v="maxzone holding co., limited"/>
    <x v="589"/>
    <n v="14760.2916456"/>
    <n v="0"/>
    <n v="0"/>
    <n v="0"/>
    <x v="1"/>
    <s v="0"/>
    <n v="0"/>
    <x v="1"/>
    <s v="0"/>
    <n v="0"/>
    <s v="(0,10]"/>
    <s v="低"/>
    <n v="11"/>
    <x v="2"/>
  </r>
  <r>
    <s v="thg_ondemand"/>
    <x v="589"/>
    <n v="13240.104397285"/>
    <n v="0.64"/>
    <n v="0"/>
    <n v="0"/>
    <x v="3"/>
    <s v="高"/>
    <n v="100"/>
    <x v="1"/>
    <s v="0"/>
    <n v="0"/>
    <s v="0"/>
    <s v="0"/>
    <n v="0"/>
    <x v="2"/>
  </r>
  <r>
    <s v="hongyu trade limited"/>
    <x v="590"/>
    <n v="9220.92"/>
    <n v="1.2999999999999999E-2"/>
    <n v="2.5000000000000001E-2"/>
    <n v="2.5000000000000001E-2"/>
    <x v="2"/>
    <s v="低"/>
    <n v="13"/>
    <x v="0"/>
    <s v="中"/>
    <n v="28"/>
    <s v="(20,+)"/>
    <s v="高"/>
    <n v="100"/>
    <x v="0"/>
  </r>
  <r>
    <s v="HONG KONG GUANJU TRADING LIMITED"/>
    <x v="590"/>
    <n v="22314.67"/>
    <n v="3.2000000000000001E-2"/>
    <n v="0"/>
    <n v="0"/>
    <x v="2"/>
    <s v="低"/>
    <n v="13"/>
    <x v="1"/>
    <s v="0"/>
    <n v="0"/>
    <s v="(0,10]"/>
    <s v="低"/>
    <n v="11"/>
    <x v="2"/>
  </r>
  <r>
    <s v="深圳市木简莫贸易有限公司"/>
    <x v="591"/>
    <n v="13020.12"/>
    <n v="0"/>
    <n v="1.7000000000000001E-2"/>
    <n v="1.7000000000000001E-2"/>
    <x v="1"/>
    <s v="0"/>
    <n v="0"/>
    <x v="0"/>
    <s v="中"/>
    <n v="28"/>
    <s v="(10,20]"/>
    <s v="中"/>
    <n v="57"/>
    <x v="2"/>
  </r>
  <r>
    <s v="mychway co., limited"/>
    <x v="592"/>
    <n v="47646.74"/>
    <n v="6.0000000000000001E-3"/>
    <n v="8.9999999999999993E-3"/>
    <n v="8.9999999999999993E-3"/>
    <x v="2"/>
    <s v="低"/>
    <n v="13"/>
    <x v="2"/>
    <s v="低"/>
    <n v="13"/>
    <s v="0"/>
    <s v="0"/>
    <n v="0"/>
    <x v="2"/>
  </r>
  <r>
    <s v="深圳市极尽科技有限公司"/>
    <x v="592"/>
    <n v="5567.3"/>
    <n v="0"/>
    <n v="0"/>
    <n v="0"/>
    <x v="1"/>
    <s v="0"/>
    <n v="0"/>
    <x v="1"/>
    <s v="0"/>
    <n v="0"/>
    <s v="0"/>
    <s v="0"/>
    <n v="0"/>
    <x v="1"/>
  </r>
  <r>
    <s v="福建富柏实业有限公司"/>
    <x v="593"/>
    <n v="4685.539587665"/>
    <n v="0"/>
    <n v="0"/>
    <n v="0"/>
    <x v="1"/>
    <s v="0"/>
    <n v="0"/>
    <x v="1"/>
    <s v="0"/>
    <n v="0"/>
    <s v="0"/>
    <s v="0"/>
    <n v="0"/>
    <x v="1"/>
  </r>
  <r>
    <s v="hong kong singyu trading limited"/>
    <x v="594"/>
    <n v="9465.91"/>
    <n v="0"/>
    <n v="8.9999999999999993E-3"/>
    <n v="8.9999999999999993E-3"/>
    <x v="1"/>
    <s v="0"/>
    <n v="0"/>
    <x v="2"/>
    <s v="低"/>
    <n v="13"/>
    <s v="(10,20]"/>
    <s v="中"/>
    <n v="57"/>
    <x v="2"/>
  </r>
  <r>
    <s v="珠海美臻科技有限公司"/>
    <x v="595"/>
    <n v="16287.163078764999"/>
    <n v="0.112"/>
    <n v="0"/>
    <n v="0"/>
    <x v="0"/>
    <s v="中"/>
    <n v="81"/>
    <x v="1"/>
    <s v="0"/>
    <n v="0"/>
    <s v="0"/>
    <s v="0"/>
    <n v="0"/>
    <x v="2"/>
  </r>
  <r>
    <s v="深圳市炫彩瞳颜网络科技有限公司"/>
    <x v="596"/>
    <n v="4369.54"/>
    <n v="9.2999999999999999E-2"/>
    <n v="0.01"/>
    <n v="0.01"/>
    <x v="2"/>
    <s v="低"/>
    <n v="13"/>
    <x v="2"/>
    <s v="低"/>
    <n v="13"/>
    <s v="0"/>
    <s v="0"/>
    <n v="0"/>
    <x v="2"/>
  </r>
  <r>
    <s v="南京茂欧"/>
    <x v="596"/>
    <n v="5116.34"/>
    <n v="2E-3"/>
    <n v="0"/>
    <n v="0"/>
    <x v="2"/>
    <s v="低"/>
    <n v="13"/>
    <x v="1"/>
    <s v="0"/>
    <n v="0"/>
    <s v="0"/>
    <s v="0"/>
    <n v="0"/>
    <x v="2"/>
  </r>
  <r>
    <s v="zc lconic limited"/>
    <x v="597"/>
    <n v="3372.4559525"/>
    <n v="0"/>
    <n v="0.01"/>
    <n v="2.5999999999999999E-2"/>
    <x v="1"/>
    <s v="0"/>
    <n v="0"/>
    <x v="0"/>
    <s v="中"/>
    <n v="28"/>
    <s v="0"/>
    <s v="0"/>
    <n v="0"/>
    <x v="2"/>
  </r>
  <r>
    <s v="jijiainternational(h.k)co.,limited"/>
    <x v="598"/>
    <n v="23134.9"/>
    <n v="0"/>
    <n v="0.02"/>
    <n v="0.02"/>
    <x v="1"/>
    <s v="0"/>
    <n v="0"/>
    <x v="0"/>
    <s v="中"/>
    <n v="28"/>
    <s v="0"/>
    <s v="0"/>
    <n v="0"/>
    <x v="2"/>
  </r>
  <r>
    <s v="广州星光创意科技有限公司"/>
    <x v="598"/>
    <n v="5217.1400000000003"/>
    <n v="1.9E-2"/>
    <n v="0"/>
    <n v="0"/>
    <x v="2"/>
    <s v="低"/>
    <n v="13"/>
    <x v="1"/>
    <s v="0"/>
    <n v="0"/>
    <s v="0"/>
    <s v="0"/>
    <n v="0"/>
    <x v="2"/>
  </r>
  <r>
    <s v="singapore maxwell infotech pte. ltd"/>
    <x v="599"/>
    <n v="9988.76"/>
    <n v="0"/>
    <n v="0.10299999999999999"/>
    <n v="0.10299999999999999"/>
    <x v="1"/>
    <s v="0"/>
    <n v="0"/>
    <x v="3"/>
    <s v="高"/>
    <n v="100"/>
    <s v="(10,20]"/>
    <s v="中"/>
    <n v="57"/>
    <x v="3"/>
  </r>
  <r>
    <s v="hk weihai trading co.,limited"/>
    <x v="600"/>
    <n v="32870.93"/>
    <n v="2.3E-2"/>
    <n v="0"/>
    <n v="0"/>
    <x v="2"/>
    <s v="低"/>
    <n v="13"/>
    <x v="1"/>
    <s v="0"/>
    <n v="0"/>
    <s v="0"/>
    <s v="0"/>
    <n v="0"/>
    <x v="2"/>
  </r>
  <r>
    <s v="kachishop"/>
    <x v="600"/>
    <n v="946.92905150000001"/>
    <n v="0"/>
    <n v="0"/>
    <n v="0"/>
    <x v="1"/>
    <s v="0"/>
    <n v="0"/>
    <x v="1"/>
    <s v="0"/>
    <n v="0"/>
    <s v="0"/>
    <s v="0"/>
    <n v="0"/>
    <x v="1"/>
  </r>
  <r>
    <s v="papaya software pte.ltd"/>
    <x v="601"/>
    <n v="22400"/>
    <n v="0"/>
    <n v="2.1000000000000001E-2"/>
    <n v="2.1000000000000001E-2"/>
    <x v="1"/>
    <s v="0"/>
    <n v="0"/>
    <x v="0"/>
    <s v="中"/>
    <n v="28"/>
    <s v="(10,20]"/>
    <s v="中"/>
    <n v="57"/>
    <x v="2"/>
  </r>
  <r>
    <s v="aiglobalinformation technology co,. limited"/>
    <x v="602"/>
    <n v="3107.2794705850001"/>
    <n v="0"/>
    <n v="0"/>
    <n v="0"/>
    <x v="1"/>
    <s v="0"/>
    <n v="0"/>
    <x v="1"/>
    <s v="0"/>
    <n v="0"/>
    <s v="(0,10]"/>
    <s v="低"/>
    <n v="11"/>
    <x v="2"/>
  </r>
  <r>
    <s v="shuangdeng fish electronic commerce co ltd"/>
    <x v="603"/>
    <n v="3547.13"/>
    <n v="0"/>
    <n v="0"/>
    <n v="0"/>
    <x v="1"/>
    <s v="0"/>
    <n v="0"/>
    <x v="1"/>
    <s v="0"/>
    <n v="0"/>
    <s v="0"/>
    <s v="0"/>
    <n v="0"/>
    <x v="1"/>
  </r>
  <r>
    <s v="东勋信息有限公司"/>
    <x v="604"/>
    <n v="4613.83"/>
    <n v="0"/>
    <n v="0"/>
    <n v="0"/>
    <x v="1"/>
    <s v="0"/>
    <n v="0"/>
    <x v="1"/>
    <s v="0"/>
    <n v="0"/>
    <s v="0"/>
    <s v="0"/>
    <n v="0"/>
    <x v="1"/>
  </r>
  <r>
    <s v="mojia (hk) holding limited"/>
    <x v="604"/>
    <n v="37932.53"/>
    <n v="6.7000000000000004E-2"/>
    <n v="3.4000000000000002E-2"/>
    <n v="3.4000000000000002E-2"/>
    <x v="2"/>
    <s v="低"/>
    <n v="13"/>
    <x v="0"/>
    <s v="中"/>
    <n v="28"/>
    <s v="0"/>
    <s v="0"/>
    <n v="0"/>
    <x v="2"/>
  </r>
  <r>
    <s v="xiangyang trading co., limited"/>
    <x v="605"/>
    <n v="8956.33"/>
    <n v="0"/>
    <n v="0"/>
    <n v="0"/>
    <x v="1"/>
    <s v="0"/>
    <n v="0"/>
    <x v="1"/>
    <s v="0"/>
    <n v="0"/>
    <s v="0"/>
    <s v="0"/>
    <n v="0"/>
    <x v="1"/>
  </r>
  <r>
    <s v="东莞市麦创电子商务有限公司"/>
    <x v="606"/>
    <n v="7916.7438865300001"/>
    <n v="0.13200000000000001"/>
    <n v="1.0999999999999999E-2"/>
    <n v="1.0999999999999999E-2"/>
    <x v="0"/>
    <s v="中"/>
    <n v="81"/>
    <x v="2"/>
    <s v="低"/>
    <n v="13"/>
    <s v="(0,10]"/>
    <s v="低"/>
    <n v="11"/>
    <x v="2"/>
  </r>
  <r>
    <s v="yuexing technology limited"/>
    <x v="607"/>
    <n v="3634.29"/>
    <n v="0"/>
    <n v="0"/>
    <n v="0"/>
    <x v="1"/>
    <s v="0"/>
    <n v="0"/>
    <x v="1"/>
    <s v="0"/>
    <n v="0"/>
    <s v="(0,10]"/>
    <s v="低"/>
    <n v="11"/>
    <x v="2"/>
  </r>
  <r>
    <s v="上海博亿麻业有限公司"/>
    <x v="607"/>
    <n v="7077.57"/>
    <n v="5.5E-2"/>
    <n v="2.3E-2"/>
    <n v="2.3E-2"/>
    <x v="2"/>
    <s v="低"/>
    <n v="13"/>
    <x v="0"/>
    <s v="中"/>
    <n v="28"/>
    <s v="(0,10]"/>
    <s v="低"/>
    <n v="11"/>
    <x v="2"/>
  </r>
  <r>
    <s v="xinyuda ltd"/>
    <x v="607"/>
    <n v="4556.2700000000004"/>
    <n v="2.7E-2"/>
    <n v="0"/>
    <n v="0"/>
    <x v="2"/>
    <s v="低"/>
    <n v="13"/>
    <x v="1"/>
    <s v="0"/>
    <n v="0"/>
    <s v="0"/>
    <s v="0"/>
    <n v="0"/>
    <x v="2"/>
  </r>
  <r>
    <s v="广州易丝倩发制品有限公司"/>
    <x v="608"/>
    <n v="48458.61"/>
    <n v="0"/>
    <n v="0"/>
    <n v="0"/>
    <x v="1"/>
    <s v="0"/>
    <n v="0"/>
    <x v="1"/>
    <s v="0"/>
    <n v="0"/>
    <s v="0"/>
    <s v="0"/>
    <n v="0"/>
    <x v="1"/>
  </r>
  <r>
    <s v="上海中昊针织有限公司"/>
    <x v="608"/>
    <n v="4890.96"/>
    <n v="6.3E-2"/>
    <n v="0"/>
    <n v="0"/>
    <x v="2"/>
    <s v="低"/>
    <n v="13"/>
    <x v="1"/>
    <s v="0"/>
    <n v="0"/>
    <s v="(0,10]"/>
    <s v="低"/>
    <n v="11"/>
    <x v="2"/>
  </r>
  <r>
    <s v="hong kong dawang international trade limited"/>
    <x v="609"/>
    <n v="9964"/>
    <n v="0"/>
    <n v="0"/>
    <n v="0"/>
    <x v="1"/>
    <s v="0"/>
    <n v="0"/>
    <x v="1"/>
    <s v="0"/>
    <n v="0"/>
    <s v="0"/>
    <s v="0"/>
    <n v="0"/>
    <x v="1"/>
  </r>
  <r>
    <s v="深圳市展锋数控刀具有限公司"/>
    <x v="610"/>
    <n v="6362.99"/>
    <n v="0.01"/>
    <n v="0"/>
    <n v="0"/>
    <x v="2"/>
    <s v="低"/>
    <n v="13"/>
    <x v="1"/>
    <s v="0"/>
    <n v="0"/>
    <s v="0"/>
    <s v="0"/>
    <n v="0"/>
    <x v="2"/>
  </r>
  <r>
    <s v="惠州布莱顿贸易有限公司"/>
    <x v="610"/>
    <n v="2827.38"/>
    <n v="0"/>
    <n v="0"/>
    <n v="0"/>
    <x v="1"/>
    <s v="0"/>
    <n v="0"/>
    <x v="1"/>
    <s v="0"/>
    <n v="0"/>
    <s v="(0,10]"/>
    <s v="低"/>
    <n v="11"/>
    <x v="2"/>
  </r>
  <r>
    <s v="深圳市景基源科技有限公司"/>
    <x v="611"/>
    <n v="3762.95"/>
    <n v="6.3E-2"/>
    <n v="0"/>
    <n v="0"/>
    <x v="2"/>
    <s v="低"/>
    <n v="13"/>
    <x v="1"/>
    <s v="0"/>
    <n v="0"/>
    <s v="0"/>
    <s v="0"/>
    <n v="0"/>
    <x v="2"/>
  </r>
  <r>
    <s v="boolv（hong kong）limited"/>
    <x v="611"/>
    <n v="9244.84"/>
    <n v="3.1E-2"/>
    <n v="1.2E-2"/>
    <n v="0.02"/>
    <x v="2"/>
    <s v="低"/>
    <n v="13"/>
    <x v="0"/>
    <s v="中"/>
    <n v="28"/>
    <s v="0"/>
    <s v="0"/>
    <n v="0"/>
    <x v="2"/>
  </r>
  <r>
    <s v="四川省跨博引领电子商务有限公司"/>
    <x v="612"/>
    <n v="13819.5"/>
    <n v="0.02"/>
    <n v="1.2E-2"/>
    <n v="1.2999999999999999E-2"/>
    <x v="2"/>
    <s v="低"/>
    <n v="13"/>
    <x v="2"/>
    <s v="低"/>
    <n v="13"/>
    <s v="0"/>
    <s v="0"/>
    <n v="0"/>
    <x v="2"/>
  </r>
  <r>
    <s v="广州麦洛信息技术有限公司"/>
    <x v="612"/>
    <n v="6564.1851413200002"/>
    <n v="0.34300000000000003"/>
    <n v="0"/>
    <n v="0"/>
    <x v="3"/>
    <s v="高"/>
    <n v="100"/>
    <x v="1"/>
    <s v="0"/>
    <n v="0"/>
    <s v="(0,10]"/>
    <s v="低"/>
    <n v="11"/>
    <x v="2"/>
  </r>
  <r>
    <s v="dimensional intelligent development company limited"/>
    <x v="612"/>
    <n v="6101.4797580000004"/>
    <n v="0.13100000000000001"/>
    <n v="1.2E-2"/>
    <n v="1.2E-2"/>
    <x v="0"/>
    <s v="中"/>
    <n v="81"/>
    <x v="2"/>
    <s v="低"/>
    <n v="13"/>
    <s v="(20,+)"/>
    <s v="高"/>
    <n v="100"/>
    <x v="0"/>
  </r>
  <r>
    <s v="北京新奇易通网络科技有限公司"/>
    <x v="613"/>
    <n v="2415.17"/>
    <n v="1.2E-2"/>
    <n v="0"/>
    <n v="0"/>
    <x v="2"/>
    <s v="低"/>
    <n v="13"/>
    <x v="1"/>
    <s v="0"/>
    <n v="0"/>
    <s v="0"/>
    <s v="0"/>
    <n v="0"/>
    <x v="2"/>
  </r>
  <r>
    <s v="深圳市卓升贸易有限公司"/>
    <x v="613"/>
    <n v="3384.09"/>
    <n v="0.20799999999999999"/>
    <n v="0"/>
    <n v="0"/>
    <x v="3"/>
    <s v="高"/>
    <n v="100"/>
    <x v="1"/>
    <s v="0"/>
    <n v="0"/>
    <s v="0"/>
    <s v="0"/>
    <n v="0"/>
    <x v="2"/>
  </r>
  <r>
    <s v="jieshunda electronic commerce co., ltd"/>
    <x v="614"/>
    <n v="2560.21"/>
    <n v="5.8999999999999997E-2"/>
    <n v="0"/>
    <n v="0"/>
    <x v="2"/>
    <s v="低"/>
    <n v="13"/>
    <x v="1"/>
    <s v="0"/>
    <n v="0"/>
    <s v="(0,10]"/>
    <s v="低"/>
    <n v="11"/>
    <x v="2"/>
  </r>
  <r>
    <s v="everadstechnologylimited"/>
    <x v="615"/>
    <n v="5717.05"/>
    <n v="0"/>
    <n v="0"/>
    <n v="0"/>
    <x v="1"/>
    <s v="0"/>
    <n v="0"/>
    <x v="1"/>
    <s v="0"/>
    <n v="0"/>
    <s v="(0,10]"/>
    <s v="低"/>
    <n v="11"/>
    <x v="2"/>
  </r>
  <r>
    <s v="广州市创联工业科技有限公司"/>
    <x v="616"/>
    <n v="3800.99"/>
    <n v="1.6E-2"/>
    <n v="0"/>
    <n v="0"/>
    <x v="2"/>
    <s v="低"/>
    <n v="13"/>
    <x v="1"/>
    <s v="0"/>
    <n v="0"/>
    <s v="0"/>
    <s v="0"/>
    <n v="0"/>
    <x v="2"/>
  </r>
  <r>
    <s v="msltv electronics co., limited"/>
    <x v="616"/>
    <n v="25091.03"/>
    <n v="2E-3"/>
    <n v="0"/>
    <n v="0"/>
    <x v="2"/>
    <s v="低"/>
    <n v="13"/>
    <x v="1"/>
    <s v="0"/>
    <n v="0"/>
    <s v="0"/>
    <s v="0"/>
    <n v="0"/>
    <x v="2"/>
  </r>
  <r>
    <s v="盈动贸易集团有限公司"/>
    <x v="617"/>
    <n v="6830.7218030699996"/>
    <n v="0.184"/>
    <n v="6.6000000000000003E-2"/>
    <n v="6.6000000000000003E-2"/>
    <x v="0"/>
    <s v="中"/>
    <n v="81"/>
    <x v="0"/>
    <s v="中"/>
    <n v="28"/>
    <s v="(0,10]"/>
    <s v="低"/>
    <n v="11"/>
    <x v="2"/>
  </r>
  <r>
    <s v="boya development trading co., limited"/>
    <x v="617"/>
    <n v="25919.08"/>
    <n v="1.4999999999999999E-2"/>
    <n v="0"/>
    <n v="0"/>
    <x v="2"/>
    <s v="低"/>
    <n v="13"/>
    <x v="1"/>
    <s v="0"/>
    <n v="0"/>
    <s v="(0,10]"/>
    <s v="低"/>
    <n v="11"/>
    <x v="2"/>
  </r>
  <r>
    <s v="深圳盛特贸易有限公司"/>
    <x v="618"/>
    <n v="1649.5"/>
    <n v="0"/>
    <n v="0"/>
    <n v="0"/>
    <x v="1"/>
    <s v="0"/>
    <n v="0"/>
    <x v="1"/>
    <s v="0"/>
    <n v="0"/>
    <s v="0"/>
    <s v="0"/>
    <n v="0"/>
    <x v="1"/>
  </r>
  <r>
    <s v="深圳迷鹿网络有限公司"/>
    <x v="619"/>
    <n v="2587.65"/>
    <n v="0"/>
    <n v="0"/>
    <n v="0"/>
    <x v="1"/>
    <s v="0"/>
    <n v="0"/>
    <x v="1"/>
    <s v="0"/>
    <n v="0"/>
    <s v="0"/>
    <s v="0"/>
    <n v="0"/>
    <x v="1"/>
  </r>
  <r>
    <s v="深圳市鹏瑞塑胶科技有限公司"/>
    <x v="619"/>
    <n v="2172.009730145"/>
    <n v="0"/>
    <n v="0"/>
    <n v="0"/>
    <x v="1"/>
    <s v="0"/>
    <n v="0"/>
    <x v="1"/>
    <s v="0"/>
    <n v="0"/>
    <s v="(0,10]"/>
    <s v="低"/>
    <n v="11"/>
    <x v="2"/>
  </r>
  <r>
    <s v="超越新洋科技发展有限公司"/>
    <x v="620"/>
    <n v="5093.59"/>
    <n v="1.1160000000000001"/>
    <n v="0.34300000000000003"/>
    <n v="0.34300000000000003"/>
    <x v="3"/>
    <s v="高"/>
    <n v="100"/>
    <x v="3"/>
    <s v="高"/>
    <n v="100"/>
    <s v="(20,+)"/>
    <s v="高"/>
    <n v="100"/>
    <x v="4"/>
  </r>
  <r>
    <s v="金华市荟美电子商务有限公司"/>
    <x v="621"/>
    <n v="5955.8"/>
    <n v="0"/>
    <n v="3.1E-2"/>
    <n v="3.1E-2"/>
    <x v="1"/>
    <s v="0"/>
    <n v="0"/>
    <x v="0"/>
    <s v="中"/>
    <n v="28"/>
    <s v="(0,10]"/>
    <s v="低"/>
    <n v="11"/>
    <x v="2"/>
  </r>
  <r>
    <s v="广州市逸起跳动信息技术有限公司"/>
    <x v="622"/>
    <n v="3277.58"/>
    <n v="0"/>
    <n v="0"/>
    <n v="0"/>
    <x v="1"/>
    <s v="0"/>
    <n v="0"/>
    <x v="1"/>
    <s v="0"/>
    <n v="0"/>
    <s v="(0,10]"/>
    <s v="低"/>
    <n v="11"/>
    <x v="2"/>
  </r>
  <r>
    <s v="西安阿喳哩电子商务有限公司"/>
    <x v="622"/>
    <n v="3059.4825589500001"/>
    <n v="0"/>
    <n v="1.6E-2"/>
    <n v="2.4E-2"/>
    <x v="1"/>
    <s v="0"/>
    <n v="0"/>
    <x v="0"/>
    <s v="中"/>
    <n v="28"/>
    <s v="(0,10]"/>
    <s v="低"/>
    <n v="11"/>
    <x v="2"/>
  </r>
  <r>
    <s v="深圳市亿美网络科技有限公司"/>
    <x v="622"/>
    <n v="72787.268884329998"/>
    <n v="3.0000000000000001E-3"/>
    <n v="0"/>
    <n v="0"/>
    <x v="2"/>
    <s v="低"/>
    <n v="13"/>
    <x v="1"/>
    <s v="0"/>
    <n v="0"/>
    <s v="0"/>
    <s v="0"/>
    <n v="0"/>
    <x v="2"/>
  </r>
  <r>
    <s v="温江区亚玛讯百货店"/>
    <x v="623"/>
    <n v="4213.2299999999996"/>
    <n v="8.0000000000000002E-3"/>
    <n v="3.2000000000000001E-2"/>
    <n v="3.2000000000000001E-2"/>
    <x v="2"/>
    <s v="低"/>
    <n v="13"/>
    <x v="0"/>
    <s v="中"/>
    <n v="28"/>
    <s v="0"/>
    <s v="0"/>
    <n v="0"/>
    <x v="2"/>
  </r>
  <r>
    <s v="宁波达麦网络科技有限公司"/>
    <x v="624"/>
    <n v="7565.29"/>
    <n v="6.0000000000000001E-3"/>
    <n v="0"/>
    <n v="0"/>
    <x v="2"/>
    <s v="低"/>
    <n v="13"/>
    <x v="1"/>
    <s v="0"/>
    <n v="0"/>
    <s v="0"/>
    <s v="0"/>
    <n v="0"/>
    <x v="2"/>
  </r>
  <r>
    <s v="深圳帝凯科技有限公司"/>
    <x v="625"/>
    <n v="24551.616758"/>
    <n v="0.04"/>
    <n v="0"/>
    <n v="0"/>
    <x v="2"/>
    <s v="低"/>
    <n v="13"/>
    <x v="1"/>
    <s v="0"/>
    <n v="0"/>
    <s v="0"/>
    <s v="0"/>
    <n v="0"/>
    <x v="2"/>
  </r>
  <r>
    <s v="jiujiutop trading co., ltd"/>
    <x v="626"/>
    <n v="2300.7600000000002"/>
    <n v="0"/>
    <n v="0"/>
    <n v="0"/>
    <x v="1"/>
    <s v="0"/>
    <n v="0"/>
    <x v="1"/>
    <s v="0"/>
    <n v="0"/>
    <s v="(0,10]"/>
    <s v="低"/>
    <n v="11"/>
    <x v="2"/>
  </r>
  <r>
    <s v="泉州勒嘉贸易有限公司"/>
    <x v="626"/>
    <n v="2519.35"/>
    <n v="5.7000000000000002E-2"/>
    <n v="0"/>
    <n v="0"/>
    <x v="2"/>
    <s v="低"/>
    <n v="13"/>
    <x v="1"/>
    <s v="0"/>
    <n v="0"/>
    <s v="0"/>
    <s v="0"/>
    <n v="0"/>
    <x v="2"/>
  </r>
  <r>
    <s v="广州林锋服装有限公司"/>
    <x v="627"/>
    <n v="3606.78"/>
    <n v="0"/>
    <n v="7.0000000000000007E-2"/>
    <n v="7.0000000000000007E-2"/>
    <x v="1"/>
    <s v="0"/>
    <n v="0"/>
    <x v="0"/>
    <s v="中"/>
    <n v="28"/>
    <s v="(0,10]"/>
    <s v="低"/>
    <n v="11"/>
    <x v="2"/>
  </r>
  <r>
    <s v="郑州奥利弗电子科技有限公司"/>
    <x v="627"/>
    <n v="75916.736358499998"/>
    <n v="4.5999999999999999E-2"/>
    <n v="0"/>
    <n v="0"/>
    <x v="2"/>
    <s v="低"/>
    <n v="13"/>
    <x v="1"/>
    <s v="0"/>
    <n v="0"/>
    <s v="(0,10]"/>
    <s v="低"/>
    <n v="11"/>
    <x v="2"/>
  </r>
  <r>
    <s v="huiya hair products co.,ltd"/>
    <x v="628"/>
    <n v="8200.98"/>
    <n v="0"/>
    <n v="0"/>
    <n v="0"/>
    <x v="1"/>
    <s v="0"/>
    <n v="0"/>
    <x v="1"/>
    <s v="0"/>
    <n v="0"/>
    <s v="0"/>
    <s v="0"/>
    <n v="0"/>
    <x v="1"/>
  </r>
  <r>
    <s v="上海邦逊国际贸易有限公司"/>
    <x v="629"/>
    <n v="2452.37"/>
    <n v="2.7E-2"/>
    <n v="0"/>
    <n v="0"/>
    <x v="2"/>
    <s v="低"/>
    <n v="13"/>
    <x v="1"/>
    <s v="0"/>
    <n v="0"/>
    <s v="0"/>
    <s v="0"/>
    <n v="0"/>
    <x v="2"/>
  </r>
  <r>
    <s v="义乌市新繁电子商务商行"/>
    <x v="630"/>
    <n v="2521.8000000000002"/>
    <n v="0.01"/>
    <n v="0"/>
    <n v="0"/>
    <x v="2"/>
    <s v="低"/>
    <n v="13"/>
    <x v="1"/>
    <s v="0"/>
    <n v="0"/>
    <s v="0"/>
    <s v="0"/>
    <n v="0"/>
    <x v="2"/>
  </r>
  <r>
    <s v="cc information technology co.,limited"/>
    <x v="631"/>
    <n v="209.07"/>
    <n v="0"/>
    <n v="0"/>
    <n v="0"/>
    <x v="1"/>
    <s v="0"/>
    <n v="0"/>
    <x v="1"/>
    <s v="0"/>
    <n v="0"/>
    <s v="0"/>
    <s v="0"/>
    <n v="0"/>
    <x v="1"/>
  </r>
  <r>
    <s v="深圳市聚才邦信息科技有限公司"/>
    <x v="632"/>
    <n v="2155.83"/>
    <n v="0"/>
    <n v="0.314"/>
    <n v="0.314"/>
    <x v="1"/>
    <s v="0"/>
    <n v="0"/>
    <x v="3"/>
    <s v="高"/>
    <n v="100"/>
    <s v="(20,+)"/>
    <s v="高"/>
    <n v="100"/>
    <x v="4"/>
  </r>
  <r>
    <s v="广州市好汇集科技有限公司"/>
    <x v="632"/>
    <n v="5921.1443871250003"/>
    <n v="0.152"/>
    <n v="0"/>
    <n v="0"/>
    <x v="0"/>
    <s v="中"/>
    <n v="81"/>
    <x v="1"/>
    <s v="0"/>
    <n v="0"/>
    <s v="(10,20]"/>
    <s v="中"/>
    <n v="57"/>
    <x v="2"/>
  </r>
  <r>
    <s v="高比斯电子有限公司"/>
    <x v="633"/>
    <n v="6335.57"/>
    <n v="0.03"/>
    <n v="0"/>
    <n v="0"/>
    <x v="2"/>
    <s v="低"/>
    <n v="13"/>
    <x v="1"/>
    <s v="0"/>
    <n v="0"/>
    <s v="(0,10]"/>
    <s v="低"/>
    <n v="11"/>
    <x v="2"/>
  </r>
  <r>
    <s v="南京盛奥网络科技有限公司"/>
    <x v="634"/>
    <n v="1471.12"/>
    <n v="0"/>
    <n v="0"/>
    <n v="0"/>
    <x v="1"/>
    <s v="0"/>
    <n v="0"/>
    <x v="1"/>
    <s v="0"/>
    <n v="0"/>
    <s v="(0,10]"/>
    <s v="低"/>
    <n v="11"/>
    <x v="2"/>
  </r>
  <r>
    <s v="acbeam limited"/>
    <x v="634"/>
    <n v="1764.9"/>
    <n v="7.0000000000000007E-2"/>
    <n v="0"/>
    <n v="0"/>
    <x v="2"/>
    <s v="低"/>
    <n v="13"/>
    <x v="1"/>
    <s v="0"/>
    <n v="0"/>
    <s v="(0,10]"/>
    <s v="低"/>
    <n v="11"/>
    <x v="2"/>
  </r>
  <r>
    <s v="亿舒特科技（深圳）有限公司"/>
    <x v="634"/>
    <n v="6465.4"/>
    <n v="4.9000000000000002E-2"/>
    <n v="0"/>
    <n v="0"/>
    <x v="2"/>
    <s v="低"/>
    <n v="13"/>
    <x v="1"/>
    <s v="0"/>
    <n v="0"/>
    <s v="0"/>
    <s v="0"/>
    <n v="0"/>
    <x v="2"/>
  </r>
  <r>
    <s v="广州赛施电子科技有限公司"/>
    <x v="635"/>
    <n v="2052.3723199999999"/>
    <n v="0"/>
    <n v="0"/>
    <n v="0"/>
    <x v="1"/>
    <s v="0"/>
    <n v="0"/>
    <x v="1"/>
    <s v="0"/>
    <n v="0"/>
    <s v="0"/>
    <s v="0"/>
    <n v="0"/>
    <x v="1"/>
  </r>
  <r>
    <s v="上海阗客科技有限公司"/>
    <x v="635"/>
    <n v="2780.51352"/>
    <n v="5.7000000000000002E-2"/>
    <n v="0"/>
    <n v="0"/>
    <x v="2"/>
    <s v="低"/>
    <n v="13"/>
    <x v="1"/>
    <s v="0"/>
    <n v="0"/>
    <s v="0"/>
    <s v="0"/>
    <n v="0"/>
    <x v="2"/>
  </r>
  <r>
    <s v="深圳市米磊科技有限公司"/>
    <x v="635"/>
    <n v="12649.18"/>
    <n v="3.4000000000000002E-2"/>
    <n v="0"/>
    <n v="0"/>
    <x v="2"/>
    <s v="低"/>
    <n v="13"/>
    <x v="1"/>
    <s v="0"/>
    <n v="0"/>
    <s v="0"/>
    <s v="0"/>
    <n v="0"/>
    <x v="2"/>
  </r>
  <r>
    <s v="lai beautiful ltd"/>
    <x v="635"/>
    <n v="17941.517769620001"/>
    <n v="8.1000000000000003E-2"/>
    <n v="0"/>
    <n v="0"/>
    <x v="2"/>
    <s v="低"/>
    <n v="13"/>
    <x v="1"/>
    <s v="0"/>
    <n v="0"/>
    <s v="0"/>
    <s v="0"/>
    <n v="0"/>
    <x v="2"/>
  </r>
  <r>
    <s v="reayou ecommerce limited"/>
    <x v="636"/>
    <n v="1077.9343491"/>
    <n v="6.7000000000000004E-2"/>
    <n v="0"/>
    <n v="0"/>
    <x v="2"/>
    <s v="低"/>
    <n v="13"/>
    <x v="1"/>
    <s v="0"/>
    <n v="0"/>
    <s v="0"/>
    <s v="0"/>
    <n v="0"/>
    <x v="2"/>
  </r>
  <r>
    <s v="深圳市绿拓电子商务有限公司"/>
    <x v="636"/>
    <n v="2022.51"/>
    <n v="1.2E-2"/>
    <n v="0"/>
    <n v="0"/>
    <x v="2"/>
    <s v="低"/>
    <n v="13"/>
    <x v="1"/>
    <s v="0"/>
    <n v="0"/>
    <s v="(10,20]"/>
    <s v="中"/>
    <n v="57"/>
    <x v="2"/>
  </r>
  <r>
    <s v="天津祺馨网络科技有限公司"/>
    <x v="637"/>
    <n v="4725.5375480000002"/>
    <n v="8.7999999999999995E-2"/>
    <n v="0"/>
    <n v="0"/>
    <x v="2"/>
    <s v="低"/>
    <n v="13"/>
    <x v="1"/>
    <s v="0"/>
    <n v="0"/>
    <s v="0"/>
    <s v="0"/>
    <n v="0"/>
    <x v="2"/>
  </r>
  <r>
    <s v="argentum apothecary limited"/>
    <x v="637"/>
    <n v="13379.4031839"/>
    <n v="0.27200000000000002"/>
    <n v="0"/>
    <n v="0"/>
    <x v="3"/>
    <s v="高"/>
    <n v="100"/>
    <x v="1"/>
    <s v="0"/>
    <n v="0"/>
    <s v="0"/>
    <s v="0"/>
    <n v="0"/>
    <x v="2"/>
  </r>
  <r>
    <s v="bobbleme limited"/>
    <x v="638"/>
    <n v="7659.41"/>
    <n v="0"/>
    <n v="0"/>
    <n v="0"/>
    <x v="1"/>
    <s v="0"/>
    <n v="0"/>
    <x v="1"/>
    <s v="0"/>
    <n v="0"/>
    <s v="0"/>
    <s v="0"/>
    <n v="0"/>
    <x v="1"/>
  </r>
  <r>
    <s v="杭州星犀科技有限公司"/>
    <x v="638"/>
    <n v="7963.9"/>
    <n v="1.4E-2"/>
    <n v="0"/>
    <n v="0"/>
    <x v="2"/>
    <s v="低"/>
    <n v="13"/>
    <x v="1"/>
    <s v="0"/>
    <n v="0"/>
    <s v="0"/>
    <s v="0"/>
    <n v="0"/>
    <x v="2"/>
  </r>
  <r>
    <s v="义乌市黎庆电子商务商行"/>
    <x v="638"/>
    <n v="2473.92"/>
    <n v="0"/>
    <n v="7.0000000000000007E-2"/>
    <n v="7.0000000000000007E-2"/>
    <x v="1"/>
    <s v="0"/>
    <n v="0"/>
    <x v="0"/>
    <s v="中"/>
    <n v="28"/>
    <s v="(10,20]"/>
    <s v="中"/>
    <n v="57"/>
    <x v="2"/>
  </r>
  <r>
    <s v="npb-tech limited"/>
    <x v="639"/>
    <n v="1043.29"/>
    <n v="0.33900000000000002"/>
    <n v="0"/>
    <n v="0"/>
    <x v="3"/>
    <s v="高"/>
    <n v="100"/>
    <x v="1"/>
    <s v="0"/>
    <n v="0"/>
    <s v="0"/>
    <s v="0"/>
    <n v="0"/>
    <x v="2"/>
  </r>
  <r>
    <s v="jexi trading limited"/>
    <x v="639"/>
    <n v="3624.9"/>
    <n v="4.2000000000000003E-2"/>
    <n v="7.0999999999999994E-2"/>
    <n v="7.0999999999999994E-2"/>
    <x v="2"/>
    <s v="低"/>
    <n v="13"/>
    <x v="0"/>
    <s v="中"/>
    <n v="28"/>
    <s v="(10,20]"/>
    <s v="中"/>
    <n v="57"/>
    <x v="2"/>
  </r>
  <r>
    <s v="踏浪2"/>
    <x v="639"/>
    <n v="8724.0300000000007"/>
    <n v="0.23899999999999999"/>
    <n v="0.11899999999999999"/>
    <n v="0.11899999999999999"/>
    <x v="3"/>
    <s v="高"/>
    <n v="100"/>
    <x v="3"/>
    <s v="高"/>
    <n v="100"/>
    <s v="(0,10]"/>
    <s v="低"/>
    <n v="11"/>
    <x v="0"/>
  </r>
  <r>
    <s v="julang tech limited"/>
    <x v="640"/>
    <n v="3216.78"/>
    <n v="2.4E-2"/>
    <n v="0"/>
    <n v="0"/>
    <x v="2"/>
    <s v="低"/>
    <n v="13"/>
    <x v="1"/>
    <s v="0"/>
    <n v="0"/>
    <s v="0"/>
    <s v="0"/>
    <n v="0"/>
    <x v="2"/>
  </r>
  <r>
    <s v="深圳市龙岗区艾维生商行"/>
    <x v="640"/>
    <n v="1362.37"/>
    <n v="0"/>
    <n v="2.4E-2"/>
    <n v="2.4E-2"/>
    <x v="1"/>
    <s v="0"/>
    <n v="0"/>
    <x v="0"/>
    <s v="中"/>
    <n v="28"/>
    <s v="(10,20]"/>
    <s v="中"/>
    <n v="57"/>
    <x v="2"/>
  </r>
  <r>
    <s v="huanguan international trade co., limited"/>
    <x v="640"/>
    <n v="1260"/>
    <n v="1"/>
    <n v="0"/>
    <n v="0"/>
    <x v="3"/>
    <s v="高"/>
    <n v="100"/>
    <x v="1"/>
    <s v="0"/>
    <n v="0"/>
    <s v="0"/>
    <s v="0"/>
    <n v="0"/>
    <x v="2"/>
  </r>
  <r>
    <s v="揭阳市麦热科技有限公司"/>
    <x v="641"/>
    <n v="1968.79071075"/>
    <n v="0"/>
    <n v="0"/>
    <n v="0"/>
    <x v="1"/>
    <s v="0"/>
    <n v="0"/>
    <x v="1"/>
    <s v="0"/>
    <n v="0"/>
    <s v="0"/>
    <s v="0"/>
    <n v="0"/>
    <x v="1"/>
  </r>
  <r>
    <s v="浙江趣乐拼信息技术有限公司"/>
    <x v="641"/>
    <n v="2243.3064816999999"/>
    <n v="0.372"/>
    <n v="0"/>
    <n v="0"/>
    <x v="3"/>
    <s v="高"/>
    <n v="100"/>
    <x v="1"/>
    <s v="0"/>
    <n v="0"/>
    <s v="0"/>
    <s v="0"/>
    <n v="0"/>
    <x v="2"/>
  </r>
  <r>
    <s v="hanmai tech(hk) co.,limited"/>
    <x v="642"/>
    <n v="3184.77"/>
    <n v="2.1999999999999999E-2"/>
    <n v="0"/>
    <n v="0"/>
    <x v="2"/>
    <s v="低"/>
    <n v="13"/>
    <x v="1"/>
    <s v="0"/>
    <n v="0"/>
    <s v="0"/>
    <s v="0"/>
    <n v="0"/>
    <x v="2"/>
  </r>
  <r>
    <s v="深圳市趣臻科技有限公司"/>
    <x v="643"/>
    <n v="2533.12"/>
    <n v="0.11600000000000001"/>
    <n v="0"/>
    <n v="0"/>
    <x v="0"/>
    <s v="中"/>
    <n v="81"/>
    <x v="1"/>
    <s v="0"/>
    <n v="0"/>
    <s v="0"/>
    <s v="0"/>
    <n v="0"/>
    <x v="2"/>
  </r>
  <r>
    <s v="hingsn(hongkong)tradelimited"/>
    <x v="644"/>
    <n v="4689.12"/>
    <n v="0"/>
    <n v="0"/>
    <n v="0"/>
    <x v="1"/>
    <s v="0"/>
    <n v="0"/>
    <x v="1"/>
    <s v="0"/>
    <n v="0"/>
    <s v="(0,10]"/>
    <s v="低"/>
    <n v="11"/>
    <x v="2"/>
  </r>
  <r>
    <s v="rbest company limited"/>
    <x v="644"/>
    <n v="1343.77"/>
    <n v="1.6E-2"/>
    <n v="0"/>
    <n v="0"/>
    <x v="2"/>
    <s v="低"/>
    <n v="13"/>
    <x v="1"/>
    <s v="0"/>
    <n v="0"/>
    <s v="0"/>
    <s v="0"/>
    <n v="0"/>
    <x v="2"/>
  </r>
  <r>
    <s v="万佛（深圳）智能科技有限公司"/>
    <x v="645"/>
    <n v="2001.09"/>
    <n v="0.125"/>
    <n v="0"/>
    <n v="0"/>
    <x v="0"/>
    <s v="中"/>
    <n v="81"/>
    <x v="1"/>
    <s v="0"/>
    <n v="0"/>
    <s v="0"/>
    <s v="0"/>
    <n v="0"/>
    <x v="2"/>
  </r>
  <r>
    <s v="higher technology limited"/>
    <x v="645"/>
    <n v="1632.0882022000001"/>
    <n v="3.5999999999999997E-2"/>
    <n v="0"/>
    <n v="0"/>
    <x v="2"/>
    <s v="低"/>
    <n v="13"/>
    <x v="1"/>
    <s v="0"/>
    <n v="0"/>
    <s v="0"/>
    <s v="0"/>
    <n v="0"/>
    <x v="2"/>
  </r>
  <r>
    <s v="广东美固嘉贸易有限公司"/>
    <x v="645"/>
    <n v="2957.09"/>
    <n v="0"/>
    <n v="0"/>
    <n v="0"/>
    <x v="1"/>
    <s v="0"/>
    <n v="0"/>
    <x v="1"/>
    <s v="0"/>
    <n v="0"/>
    <s v="(0,10]"/>
    <s v="低"/>
    <n v="11"/>
    <x v="2"/>
  </r>
  <r>
    <s v="天津易诚电子商务有限公司"/>
    <x v="646"/>
    <n v="3610.14"/>
    <n v="0"/>
    <n v="2.9000000000000001E-2"/>
    <n v="2.9000000000000001E-2"/>
    <x v="1"/>
    <s v="0"/>
    <n v="0"/>
    <x v="0"/>
    <s v="中"/>
    <n v="28"/>
    <s v="(0,10]"/>
    <s v="低"/>
    <n v="11"/>
    <x v="2"/>
  </r>
  <r>
    <s v="gemsmagic limited"/>
    <x v="646"/>
    <n v="30326.65"/>
    <n v="1.6E-2"/>
    <n v="0"/>
    <n v="0"/>
    <x v="2"/>
    <s v="低"/>
    <n v="13"/>
    <x v="1"/>
    <s v="0"/>
    <n v="0"/>
    <s v="0"/>
    <s v="0"/>
    <n v="0"/>
    <x v="2"/>
  </r>
  <r>
    <s v="品老匯贸易（香港）有限公司"/>
    <x v="647"/>
    <n v="3033.25"/>
    <n v="0.151"/>
    <n v="0"/>
    <n v="0"/>
    <x v="0"/>
    <s v="中"/>
    <n v="81"/>
    <x v="1"/>
    <s v="0"/>
    <n v="0"/>
    <s v="0"/>
    <s v="0"/>
    <n v="0"/>
    <x v="2"/>
  </r>
  <r>
    <s v="苏州瑞锦信息科技有限公司"/>
    <x v="647"/>
    <n v="2770.67"/>
    <n v="0.22600000000000001"/>
    <n v="0"/>
    <n v="0"/>
    <x v="3"/>
    <s v="高"/>
    <n v="100"/>
    <x v="1"/>
    <s v="0"/>
    <n v="0"/>
    <s v="(0,10]"/>
    <s v="低"/>
    <n v="11"/>
    <x v="2"/>
  </r>
  <r>
    <s v="laxi huiguo paus limited"/>
    <x v="648"/>
    <n v="2807.38"/>
    <n v="3.4000000000000002E-2"/>
    <n v="9.7000000000000003E-2"/>
    <n v="9.7000000000000003E-2"/>
    <x v="2"/>
    <s v="低"/>
    <n v="13"/>
    <x v="0"/>
    <s v="中"/>
    <n v="28"/>
    <s v="(20,+)"/>
    <s v="高"/>
    <n v="100"/>
    <x v="0"/>
  </r>
  <r>
    <s v="深圳市巨臻科技有限公司"/>
    <x v="649"/>
    <n v="1989.09"/>
    <n v="0.05"/>
    <n v="0.13300000000000001"/>
    <n v="0.13300000000000001"/>
    <x v="2"/>
    <s v="低"/>
    <n v="13"/>
    <x v="3"/>
    <s v="高"/>
    <n v="100"/>
    <s v="(20,+)"/>
    <s v="高"/>
    <n v="100"/>
    <x v="4"/>
  </r>
  <r>
    <s v="qi miao international co., limited"/>
    <x v="650"/>
    <n v="19880.48"/>
    <n v="0"/>
    <n v="7.0999999999999994E-2"/>
    <n v="7.0999999999999994E-2"/>
    <x v="1"/>
    <s v="0"/>
    <n v="0"/>
    <x v="0"/>
    <s v="中"/>
    <n v="28"/>
    <s v="(10,20]"/>
    <s v="中"/>
    <n v="57"/>
    <x v="2"/>
  </r>
  <r>
    <s v="深圳市伊瑟拉科技有限公司"/>
    <x v="650"/>
    <n v="1372.37"/>
    <n v="4.4999999999999998E-2"/>
    <n v="0"/>
    <n v="0"/>
    <x v="2"/>
    <s v="低"/>
    <n v="13"/>
    <x v="1"/>
    <s v="0"/>
    <n v="0"/>
    <s v="(0,10]"/>
    <s v="低"/>
    <n v="11"/>
    <x v="2"/>
  </r>
  <r>
    <s v="ape planet llc limited"/>
    <x v="650"/>
    <n v="13472.19"/>
    <n v="4.3999999999999997E-2"/>
    <n v="0"/>
    <n v="0"/>
    <x v="2"/>
    <s v="低"/>
    <n v="13"/>
    <x v="1"/>
    <s v="0"/>
    <n v="0"/>
    <s v="0"/>
    <s v="0"/>
    <n v="0"/>
    <x v="2"/>
  </r>
  <r>
    <s v="深圳市客库科技有限公司"/>
    <x v="650"/>
    <n v="480.27"/>
    <n v="3.1E-2"/>
    <n v="0"/>
    <n v="0"/>
    <x v="2"/>
    <s v="低"/>
    <n v="13"/>
    <x v="1"/>
    <s v="0"/>
    <n v="0"/>
    <s v="0"/>
    <s v="0"/>
    <n v="0"/>
    <x v="2"/>
  </r>
  <r>
    <s v="深圳市宏远盈贸易有限公司"/>
    <x v="651"/>
    <n v="7027.87"/>
    <n v="0.14000000000000001"/>
    <n v="3.6999999999999998E-2"/>
    <n v="3.6999999999999998E-2"/>
    <x v="0"/>
    <s v="中"/>
    <n v="81"/>
    <x v="0"/>
    <s v="中"/>
    <n v="28"/>
    <s v="0"/>
    <s v="0"/>
    <n v="0"/>
    <x v="2"/>
  </r>
  <r>
    <s v="konwin electrical appliance co., limited"/>
    <x v="651"/>
    <n v="6626.15"/>
    <n v="2.5999999999999999E-2"/>
    <n v="0"/>
    <n v="0"/>
    <x v="2"/>
    <s v="低"/>
    <n v="13"/>
    <x v="1"/>
    <s v="0"/>
    <n v="0"/>
    <s v="0"/>
    <s v="0"/>
    <n v="0"/>
    <x v="2"/>
  </r>
  <r>
    <s v="深圳掌之门科技有限公司"/>
    <x v="652"/>
    <n v="1271.1500000000001"/>
    <n v="0.14699999999999999"/>
    <n v="0"/>
    <n v="0"/>
    <x v="0"/>
    <s v="中"/>
    <n v="81"/>
    <x v="1"/>
    <s v="0"/>
    <n v="0"/>
    <s v="0"/>
    <s v="0"/>
    <n v="0"/>
    <x v="2"/>
  </r>
  <r>
    <s v="常州流雪信息科技有限公司"/>
    <x v="652"/>
    <n v="1852.33"/>
    <n v="0"/>
    <n v="3.7999999999999999E-2"/>
    <n v="3.7999999999999999E-2"/>
    <x v="1"/>
    <s v="0"/>
    <n v="0"/>
    <x v="0"/>
    <s v="中"/>
    <n v="28"/>
    <s v="(10,20]"/>
    <s v="中"/>
    <n v="57"/>
    <x v="2"/>
  </r>
  <r>
    <s v="上海丝所文化科技有限公司"/>
    <x v="652"/>
    <n v="2703.9"/>
    <n v="0.14799999999999999"/>
    <n v="0"/>
    <n v="0"/>
    <x v="0"/>
    <s v="中"/>
    <n v="81"/>
    <x v="1"/>
    <s v="0"/>
    <n v="0"/>
    <s v="0"/>
    <s v="0"/>
    <n v="0"/>
    <x v="2"/>
  </r>
  <r>
    <s v="tw-store-shopline"/>
    <x v="652"/>
    <n v="16.501117990000001"/>
    <n v="0.59499999999999997"/>
    <n v="0"/>
    <n v="0"/>
    <x v="3"/>
    <s v="高"/>
    <n v="100"/>
    <x v="1"/>
    <s v="0"/>
    <n v="0"/>
    <s v="0"/>
    <s v="0"/>
    <n v="0"/>
    <x v="2"/>
  </r>
  <r>
    <s v="广州掌悦文化传媒有限公司"/>
    <x v="653"/>
    <n v="552.91940656500003"/>
    <n v="0"/>
    <n v="0"/>
    <n v="0"/>
    <x v="1"/>
    <s v="0"/>
    <n v="0"/>
    <x v="1"/>
    <s v="0"/>
    <n v="0"/>
    <s v="0"/>
    <s v="0"/>
    <n v="0"/>
    <x v="1"/>
  </r>
  <r>
    <s v="佛山市尚普勒新能源科技有限公司"/>
    <x v="653"/>
    <n v="1001.5"/>
    <n v="5.8000000000000003E-2"/>
    <n v="0.04"/>
    <n v="0.04"/>
    <x v="2"/>
    <s v="低"/>
    <n v="13"/>
    <x v="0"/>
    <s v="中"/>
    <n v="28"/>
    <s v="0"/>
    <s v="0"/>
    <n v="0"/>
    <x v="2"/>
  </r>
  <r>
    <s v="香港錦繁國際貿易有限公司"/>
    <x v="653"/>
    <n v="701.79"/>
    <n v="0"/>
    <n v="0"/>
    <n v="0"/>
    <x v="1"/>
    <s v="0"/>
    <n v="0"/>
    <x v="1"/>
    <s v="0"/>
    <n v="0"/>
    <s v="(0,10]"/>
    <s v="低"/>
    <n v="11"/>
    <x v="2"/>
  </r>
  <r>
    <s v="quality future co.,limited"/>
    <x v="654"/>
    <n v="5652.2558113499999"/>
    <n v="0"/>
    <n v="8.3000000000000004E-2"/>
    <n v="8.3000000000000004E-2"/>
    <x v="1"/>
    <s v="0"/>
    <n v="0"/>
    <x v="0"/>
    <s v="中"/>
    <n v="28"/>
    <s v="(10,20]"/>
    <s v="中"/>
    <n v="57"/>
    <x v="2"/>
  </r>
  <r>
    <s v="hongkong bright forever company limited"/>
    <x v="654"/>
    <n v="16192.577107999999"/>
    <n v="4.2000000000000003E-2"/>
    <n v="0"/>
    <n v="0"/>
    <x v="2"/>
    <s v="低"/>
    <n v="13"/>
    <x v="1"/>
    <s v="0"/>
    <n v="0"/>
    <s v="0"/>
    <s v="0"/>
    <n v="0"/>
    <x v="2"/>
  </r>
  <r>
    <s v="chongchonglong technology limited"/>
    <x v="654"/>
    <n v="660.26923962499995"/>
    <n v="0"/>
    <n v="0"/>
    <n v="0"/>
    <x v="1"/>
    <s v="0"/>
    <n v="0"/>
    <x v="1"/>
    <s v="0"/>
    <n v="0"/>
    <s v="0"/>
    <s v="0"/>
    <n v="0"/>
    <x v="1"/>
  </r>
  <r>
    <s v="广州茜童会贸易有限公司"/>
    <x v="654"/>
    <n v="1716.08"/>
    <n v="5.0999999999999997E-2"/>
    <n v="0"/>
    <n v="0"/>
    <x v="2"/>
    <s v="低"/>
    <n v="13"/>
    <x v="1"/>
    <s v="0"/>
    <n v="0"/>
    <s v="0"/>
    <s v="0"/>
    <n v="0"/>
    <x v="2"/>
  </r>
  <r>
    <s v="香港吉客印电子商务有限公司"/>
    <x v="654"/>
    <n v="1372.6045485"/>
    <n v="6.6000000000000003E-2"/>
    <n v="0"/>
    <n v="0"/>
    <x v="2"/>
    <s v="低"/>
    <n v="13"/>
    <x v="1"/>
    <s v="0"/>
    <n v="0"/>
    <s v="0"/>
    <s v="0"/>
    <n v="0"/>
    <x v="2"/>
  </r>
  <r>
    <s v="东莞云瓴电子商务有限公司"/>
    <x v="654"/>
    <n v="697.49"/>
    <n v="0"/>
    <n v="0"/>
    <n v="0"/>
    <x v="1"/>
    <s v="0"/>
    <n v="0"/>
    <x v="1"/>
    <s v="0"/>
    <n v="0"/>
    <s v="0"/>
    <s v="0"/>
    <n v="0"/>
    <x v="1"/>
  </r>
  <r>
    <s v="中山市京奥贸易有限公司"/>
    <x v="655"/>
    <n v="2959.8"/>
    <n v="1.4E-2"/>
    <n v="0"/>
    <n v="0"/>
    <x v="2"/>
    <s v="低"/>
    <n v="13"/>
    <x v="1"/>
    <s v="0"/>
    <n v="0"/>
    <s v="0"/>
    <s v="0"/>
    <n v="0"/>
    <x v="2"/>
  </r>
  <r>
    <s v="路尚（广州）国际贸易有限公司"/>
    <x v="655"/>
    <n v="1045.93"/>
    <n v="0"/>
    <n v="0.82599999999999996"/>
    <n v="0.82599999999999996"/>
    <x v="1"/>
    <s v="0"/>
    <n v="0"/>
    <x v="3"/>
    <s v="高"/>
    <n v="100"/>
    <s v="(20,+)"/>
    <s v="高"/>
    <n v="100"/>
    <x v="4"/>
  </r>
  <r>
    <s v="深圳飞向月球贸易有限公司"/>
    <x v="655"/>
    <n v="538.79999999999995"/>
    <n v="3.6999999999999998E-2"/>
    <n v="0"/>
    <n v="0"/>
    <x v="2"/>
    <s v="低"/>
    <n v="13"/>
    <x v="1"/>
    <s v="0"/>
    <n v="0"/>
    <s v="0"/>
    <s v="0"/>
    <n v="0"/>
    <x v="2"/>
  </r>
  <r>
    <s v="star dream bay trading limited"/>
    <x v="655"/>
    <n v="1150.77"/>
    <n v="0"/>
    <n v="0"/>
    <n v="0"/>
    <x v="1"/>
    <s v="0"/>
    <n v="0"/>
    <x v="1"/>
    <s v="0"/>
    <n v="0"/>
    <s v="0"/>
    <s v="0"/>
    <n v="0"/>
    <x v="1"/>
  </r>
  <r>
    <s v="西安木客鸟科技有限公司"/>
    <x v="656"/>
    <n v="1832.5872083500001"/>
    <n v="0"/>
    <n v="0"/>
    <n v="0"/>
    <x v="1"/>
    <s v="0"/>
    <n v="0"/>
    <x v="1"/>
    <s v="0"/>
    <n v="0"/>
    <s v="0"/>
    <s v="0"/>
    <n v="0"/>
    <x v="1"/>
  </r>
  <r>
    <s v="大庆锋瑞优品电子商务有限公司"/>
    <x v="656"/>
    <n v="28874.93"/>
    <n v="0"/>
    <n v="0"/>
    <n v="0"/>
    <x v="1"/>
    <s v="0"/>
    <n v="0"/>
    <x v="1"/>
    <s v="0"/>
    <n v="0"/>
    <s v="(20,+)"/>
    <s v="高"/>
    <n v="100"/>
    <x v="0"/>
  </r>
  <r>
    <s v="武汉卓益电子商务有限公司"/>
    <x v="656"/>
    <n v="2630.41"/>
    <n v="0"/>
    <n v="0"/>
    <n v="0"/>
    <x v="1"/>
    <s v="0"/>
    <n v="0"/>
    <x v="1"/>
    <s v="0"/>
    <n v="0"/>
    <s v="0"/>
    <s v="0"/>
    <n v="0"/>
    <x v="1"/>
  </r>
  <r>
    <s v="泰华玩具（香港）有限公司"/>
    <x v="657"/>
    <n v="923.33"/>
    <n v="0"/>
    <n v="0"/>
    <n v="0"/>
    <x v="1"/>
    <s v="0"/>
    <n v="0"/>
    <x v="1"/>
    <s v="0"/>
    <n v="0"/>
    <s v="0"/>
    <s v="0"/>
    <n v="0"/>
    <x v="1"/>
  </r>
  <r>
    <s v="raleigh technology co., ltd"/>
    <x v="657"/>
    <n v="952.83641399999999"/>
    <n v="1E-3"/>
    <n v="0"/>
    <n v="0"/>
    <x v="2"/>
    <s v="低"/>
    <n v="13"/>
    <x v="1"/>
    <s v="0"/>
    <n v="0"/>
    <s v="0"/>
    <s v="0"/>
    <n v="0"/>
    <x v="2"/>
  </r>
  <r>
    <s v="东莞市艾樱电子商务有限公司"/>
    <x v="657"/>
    <n v="1840.4391499999999"/>
    <n v="0"/>
    <n v="4.8000000000000001E-2"/>
    <n v="5.8999999999999997E-2"/>
    <x v="1"/>
    <s v="0"/>
    <n v="0"/>
    <x v="0"/>
    <s v="中"/>
    <n v="28"/>
    <s v="0"/>
    <s v="0"/>
    <n v="0"/>
    <x v="2"/>
  </r>
  <r>
    <s v="广州六边形建材有限公司"/>
    <x v="657"/>
    <n v="1972.94"/>
    <n v="0"/>
    <n v="0"/>
    <n v="0"/>
    <x v="1"/>
    <s v="0"/>
    <n v="0"/>
    <x v="1"/>
    <s v="0"/>
    <n v="0"/>
    <s v="0"/>
    <s v="0"/>
    <n v="0"/>
    <x v="1"/>
  </r>
  <r>
    <s v="成都机随超户外运动有限公司"/>
    <x v="657"/>
    <n v="9354.4"/>
    <n v="3.1E-2"/>
    <n v="0"/>
    <n v="0"/>
    <x v="2"/>
    <s v="低"/>
    <n v="13"/>
    <x v="1"/>
    <s v="0"/>
    <n v="0"/>
    <s v="0"/>
    <s v="0"/>
    <n v="0"/>
    <x v="2"/>
  </r>
  <r>
    <s v="hui ju xin shan technology co.,limited"/>
    <x v="658"/>
    <n v="896.94"/>
    <n v="1.0999999999999999E-2"/>
    <n v="0"/>
    <n v="0"/>
    <x v="2"/>
    <s v="低"/>
    <n v="13"/>
    <x v="1"/>
    <s v="0"/>
    <n v="0"/>
    <s v="0"/>
    <s v="0"/>
    <n v="0"/>
    <x v="2"/>
  </r>
  <r>
    <s v="广州泰阳电子商务有限公司"/>
    <x v="658"/>
    <n v="706.33"/>
    <n v="0.41199999999999998"/>
    <n v="0"/>
    <n v="0"/>
    <x v="3"/>
    <s v="高"/>
    <n v="100"/>
    <x v="1"/>
    <s v="0"/>
    <n v="0"/>
    <s v="(10,20]"/>
    <s v="中"/>
    <n v="57"/>
    <x v="2"/>
  </r>
  <r>
    <s v="赣州文钦电子商务有限公司"/>
    <x v="658"/>
    <n v="30699.49"/>
    <n v="0.16900000000000001"/>
    <n v="0"/>
    <n v="0"/>
    <x v="0"/>
    <s v="中"/>
    <n v="81"/>
    <x v="1"/>
    <s v="0"/>
    <n v="0"/>
    <s v="0"/>
    <s v="0"/>
    <n v="0"/>
    <x v="2"/>
  </r>
  <r>
    <s v="raremace limited"/>
    <x v="658"/>
    <n v="16296.7"/>
    <n v="8.9999999999999993E-3"/>
    <n v="0"/>
    <n v="0"/>
    <x v="2"/>
    <s v="低"/>
    <n v="13"/>
    <x v="1"/>
    <s v="0"/>
    <n v="0"/>
    <s v="0"/>
    <s v="0"/>
    <n v="0"/>
    <x v="2"/>
  </r>
  <r>
    <s v="义乌市华意网络科技有限公司"/>
    <x v="658"/>
    <n v="478.6"/>
    <n v="0"/>
    <n v="0.15"/>
    <n v="0.15"/>
    <x v="1"/>
    <s v="0"/>
    <n v="0"/>
    <x v="3"/>
    <s v="高"/>
    <n v="100"/>
    <s v="(20,+)"/>
    <s v="高"/>
    <n v="100"/>
    <x v="4"/>
  </r>
  <r>
    <s v="深圳市壹希网络科技有限公司"/>
    <x v="659"/>
    <n v="2337.33"/>
    <n v="0"/>
    <n v="0"/>
    <n v="0"/>
    <x v="1"/>
    <s v="0"/>
    <n v="0"/>
    <x v="1"/>
    <s v="0"/>
    <n v="0"/>
    <s v="0"/>
    <s v="0"/>
    <n v="0"/>
    <x v="1"/>
  </r>
  <r>
    <s v="raja naishi supply chain co., limited"/>
    <x v="659"/>
    <n v="599.31880200000001"/>
    <n v="0"/>
    <n v="5.2999999999999999E-2"/>
    <n v="0"/>
    <x v="1"/>
    <s v="0"/>
    <n v="0"/>
    <x v="1"/>
    <s v="0"/>
    <n v="0"/>
    <s v="0"/>
    <s v="0"/>
    <n v="0"/>
    <x v="1"/>
  </r>
  <r>
    <s v="深圳市博奇诺科技有限公司"/>
    <x v="659"/>
    <n v="1154.7201957299999"/>
    <n v="0.249"/>
    <n v="0"/>
    <n v="0"/>
    <x v="3"/>
    <s v="高"/>
    <n v="100"/>
    <x v="1"/>
    <s v="0"/>
    <n v="0"/>
    <s v="0"/>
    <s v="0"/>
    <n v="0"/>
    <x v="2"/>
  </r>
  <r>
    <s v="上海威迩达遮阳设备有限公司"/>
    <x v="659"/>
    <n v="13054.79"/>
    <n v="0"/>
    <n v="0"/>
    <n v="0"/>
    <x v="1"/>
    <s v="0"/>
    <n v="0"/>
    <x v="1"/>
    <s v="0"/>
    <n v="0"/>
    <s v="0"/>
    <s v="0"/>
    <n v="0"/>
    <x v="1"/>
  </r>
  <r>
    <s v="深圳沃鸣科技有限公司"/>
    <x v="660"/>
    <n v="1340.24"/>
    <n v="0"/>
    <n v="0"/>
    <n v="0"/>
    <x v="1"/>
    <s v="0"/>
    <n v="0"/>
    <x v="1"/>
    <s v="0"/>
    <n v="0"/>
    <s v="0"/>
    <s v="0"/>
    <n v="0"/>
    <x v="1"/>
  </r>
  <r>
    <s v="seitu pte. ltd."/>
    <x v="660"/>
    <n v="911.01156324999999"/>
    <n v="0.03"/>
    <n v="0"/>
    <n v="0"/>
    <x v="2"/>
    <s v="低"/>
    <n v="13"/>
    <x v="1"/>
    <s v="0"/>
    <n v="0"/>
    <s v="0"/>
    <s v="0"/>
    <n v="0"/>
    <x v="2"/>
  </r>
  <r>
    <s v="yicen business co., limited"/>
    <x v="660"/>
    <n v="1051.8"/>
    <n v="1"/>
    <n v="0"/>
    <n v="0"/>
    <x v="3"/>
    <s v="高"/>
    <n v="100"/>
    <x v="1"/>
    <s v="0"/>
    <n v="0"/>
    <s v="0"/>
    <s v="0"/>
    <n v="0"/>
    <x v="2"/>
  </r>
  <r>
    <s v="giraffe tools corp."/>
    <x v="660"/>
    <n v="7002.5135035100002"/>
    <n v="0"/>
    <n v="0"/>
    <n v="0"/>
    <x v="1"/>
    <s v="0"/>
    <n v="0"/>
    <x v="1"/>
    <s v="0"/>
    <n v="0"/>
    <s v="0"/>
    <s v="0"/>
    <n v="0"/>
    <x v="1"/>
  </r>
  <r>
    <s v="copyninja e-commerce inc"/>
    <x v="661"/>
    <n v="911.79"/>
    <n v="0"/>
    <n v="0"/>
    <n v="0"/>
    <x v="1"/>
    <s v="0"/>
    <n v="0"/>
    <x v="1"/>
    <s v="0"/>
    <n v="0"/>
    <s v="0"/>
    <s v="0"/>
    <n v="0"/>
    <x v="1"/>
  </r>
  <r>
    <s v="广州哦耶贸易有限公司"/>
    <x v="661"/>
    <n v="5157.54"/>
    <n v="1.2E-2"/>
    <n v="0"/>
    <n v="0"/>
    <x v="2"/>
    <s v="低"/>
    <n v="13"/>
    <x v="1"/>
    <s v="0"/>
    <n v="0"/>
    <s v="0"/>
    <s v="0"/>
    <n v="0"/>
    <x v="2"/>
  </r>
  <r>
    <s v="hong kong verigood trading co., limited"/>
    <x v="661"/>
    <n v="1347.7"/>
    <n v="0"/>
    <n v="0"/>
    <n v="0"/>
    <x v="1"/>
    <s v="0"/>
    <n v="0"/>
    <x v="1"/>
    <s v="0"/>
    <n v="0"/>
    <s v="0"/>
    <s v="0"/>
    <n v="0"/>
    <x v="1"/>
  </r>
  <r>
    <s v="杭州市盛霓嘉尔网络科技有限公司"/>
    <x v="661"/>
    <n v="813.9"/>
    <n v="0.216"/>
    <n v="0"/>
    <n v="0"/>
    <x v="3"/>
    <s v="高"/>
    <n v="100"/>
    <x v="1"/>
    <s v="0"/>
    <n v="0"/>
    <s v="0"/>
    <s v="0"/>
    <n v="0"/>
    <x v="2"/>
  </r>
  <r>
    <s v="hbb global llc"/>
    <x v="662"/>
    <n v="1636.13"/>
    <n v="0"/>
    <n v="0"/>
    <n v="0"/>
    <x v="1"/>
    <s v="0"/>
    <n v="0"/>
    <x v="1"/>
    <s v="0"/>
    <n v="0"/>
    <s v="0"/>
    <s v="0"/>
    <n v="0"/>
    <x v="1"/>
  </r>
  <r>
    <s v="深圳市梦幻童游实业有限公司"/>
    <x v="662"/>
    <n v="301.77"/>
    <n v="0"/>
    <n v="0"/>
    <n v="0"/>
    <x v="1"/>
    <s v="0"/>
    <n v="0"/>
    <x v="1"/>
    <s v="0"/>
    <n v="0"/>
    <s v="0"/>
    <s v="0"/>
    <n v="0"/>
    <x v="1"/>
  </r>
  <r>
    <s v="hongkong aozhen technology co., limited"/>
    <x v="662"/>
    <n v="3324.35"/>
    <n v="3.9E-2"/>
    <n v="0"/>
    <n v="0"/>
    <x v="2"/>
    <s v="低"/>
    <n v="13"/>
    <x v="1"/>
    <s v="0"/>
    <n v="0"/>
    <s v="0"/>
    <s v="0"/>
    <n v="0"/>
    <x v="2"/>
  </r>
  <r>
    <s v="上海添籁网络科技有限公司"/>
    <x v="662"/>
    <n v="6661.06"/>
    <n v="0.14000000000000001"/>
    <n v="6.3E-2"/>
    <n v="6.3E-2"/>
    <x v="0"/>
    <s v="中"/>
    <n v="81"/>
    <x v="0"/>
    <s v="中"/>
    <n v="28"/>
    <s v="(0,10]"/>
    <s v="低"/>
    <n v="11"/>
    <x v="2"/>
  </r>
  <r>
    <s v="click link limited"/>
    <x v="662"/>
    <n v="556.89"/>
    <n v="0.93400000000000005"/>
    <n v="0"/>
    <n v="0"/>
    <x v="3"/>
    <s v="高"/>
    <n v="100"/>
    <x v="1"/>
    <s v="0"/>
    <n v="0"/>
    <s v="0"/>
    <s v="0"/>
    <n v="0"/>
    <x v="2"/>
  </r>
  <r>
    <s v="wangruigroup(hongkong)co.,limited"/>
    <x v="663"/>
    <n v="16470.263707065002"/>
    <n v="2.7E-2"/>
    <n v="0"/>
    <n v="0"/>
    <x v="2"/>
    <s v="低"/>
    <n v="13"/>
    <x v="1"/>
    <s v="0"/>
    <n v="0"/>
    <s v="0"/>
    <s v="0"/>
    <n v="0"/>
    <x v="2"/>
  </r>
  <r>
    <s v="深圳美日淘电子商务有限公司"/>
    <x v="663"/>
    <n v="3289.98"/>
    <n v="0.10299999999999999"/>
    <n v="0"/>
    <n v="0"/>
    <x v="0"/>
    <s v="中"/>
    <n v="81"/>
    <x v="1"/>
    <s v="0"/>
    <n v="0"/>
    <s v="0"/>
    <s v="0"/>
    <n v="0"/>
    <x v="2"/>
  </r>
  <r>
    <s v="广州泛亚联合互联网有限公司"/>
    <x v="663"/>
    <n v="1413.6768024999999"/>
    <n v="7.2999999999999995E-2"/>
    <n v="0"/>
    <n v="0"/>
    <x v="2"/>
    <s v="低"/>
    <n v="13"/>
    <x v="1"/>
    <s v="0"/>
    <n v="0"/>
    <s v="(20,+)"/>
    <s v="高"/>
    <n v="100"/>
    <x v="0"/>
  </r>
  <r>
    <s v="深圳市欧思龙贸易有限公司"/>
    <x v="663"/>
    <n v="1488.71"/>
    <n v="0"/>
    <n v="0"/>
    <n v="0"/>
    <x v="1"/>
    <s v="0"/>
    <n v="0"/>
    <x v="1"/>
    <s v="0"/>
    <n v="0"/>
    <s v="(0,10]"/>
    <s v="低"/>
    <n v="11"/>
    <x v="2"/>
  </r>
  <r>
    <s v="享坐科技有限公司"/>
    <x v="663"/>
    <n v="12498.58"/>
    <n v="0"/>
    <n v="0"/>
    <n v="0"/>
    <x v="1"/>
    <s v="0"/>
    <n v="0"/>
    <x v="1"/>
    <s v="0"/>
    <n v="0"/>
    <s v="0"/>
    <s v="0"/>
    <n v="0"/>
    <x v="1"/>
  </r>
  <r>
    <s v="sonar digital co., limited"/>
    <x v="663"/>
    <n v="241.25"/>
    <n v="0"/>
    <n v="0"/>
    <n v="0"/>
    <x v="1"/>
    <s v="0"/>
    <n v="0"/>
    <x v="1"/>
    <s v="0"/>
    <n v="0"/>
    <s v="0"/>
    <s v="0"/>
    <n v="0"/>
    <x v="1"/>
  </r>
  <r>
    <s v="上海顽袄时装设计中心"/>
    <x v="664"/>
    <n v="2196.9"/>
    <n v="7.0000000000000001E-3"/>
    <n v="0"/>
    <n v="0"/>
    <x v="2"/>
    <s v="低"/>
    <n v="13"/>
    <x v="1"/>
    <s v="0"/>
    <n v="0"/>
    <s v="0"/>
    <s v="0"/>
    <n v="0"/>
    <x v="2"/>
  </r>
  <r>
    <s v="惠临实业香港有限公司"/>
    <x v="664"/>
    <n v="488.8"/>
    <n v="0"/>
    <n v="0"/>
    <n v="0"/>
    <x v="1"/>
    <s v="0"/>
    <n v="0"/>
    <x v="1"/>
    <s v="0"/>
    <n v="0"/>
    <s v="(0,10]"/>
    <s v="低"/>
    <n v="11"/>
    <x v="2"/>
  </r>
  <r>
    <s v="wellbin technology co.,limited"/>
    <x v="664"/>
    <n v="6343.7"/>
    <n v="1.0999999999999999E-2"/>
    <n v="0"/>
    <n v="0"/>
    <x v="2"/>
    <s v="低"/>
    <n v="13"/>
    <x v="1"/>
    <s v="0"/>
    <n v="0"/>
    <s v="0"/>
    <s v="0"/>
    <n v="0"/>
    <x v="2"/>
  </r>
  <r>
    <s v="深圳丰禾日丽贸易有限公司"/>
    <x v="664"/>
    <n v="705.22"/>
    <n v="0"/>
    <n v="1"/>
    <n v="1"/>
    <x v="1"/>
    <s v="0"/>
    <n v="0"/>
    <x v="3"/>
    <s v="高"/>
    <n v="100"/>
    <s v="(20,+)"/>
    <s v="高"/>
    <n v="100"/>
    <x v="4"/>
  </r>
  <r>
    <s v="六盒（广州）信息科技有限公司"/>
    <x v="664"/>
    <n v="691.12"/>
    <n v="0"/>
    <n v="0"/>
    <n v="0"/>
    <x v="1"/>
    <s v="0"/>
    <n v="0"/>
    <x v="1"/>
    <s v="0"/>
    <n v="0"/>
    <s v="0"/>
    <s v="0"/>
    <n v="0"/>
    <x v="1"/>
  </r>
  <r>
    <s v="cjchen trade limited"/>
    <x v="664"/>
    <n v="848.62"/>
    <n v="0.189"/>
    <n v="0"/>
    <n v="0"/>
    <x v="0"/>
    <s v="中"/>
    <n v="81"/>
    <x v="1"/>
    <s v="0"/>
    <n v="0"/>
    <s v="(0,10]"/>
    <s v="低"/>
    <n v="11"/>
    <x v="2"/>
  </r>
  <r>
    <s v="瑞兰斯科技（天津）有限公司"/>
    <x v="665"/>
    <n v="183.21"/>
    <n v="0"/>
    <n v="0"/>
    <n v="0"/>
    <x v="1"/>
    <s v="0"/>
    <n v="0"/>
    <x v="1"/>
    <s v="0"/>
    <n v="0"/>
    <s v="(0,10]"/>
    <s v="低"/>
    <n v="11"/>
    <x v="2"/>
  </r>
  <r>
    <s v="西安锐驰摩尔网络科技有限公司"/>
    <x v="665"/>
    <n v="673.16652612999997"/>
    <n v="0"/>
    <n v="0"/>
    <n v="0"/>
    <x v="1"/>
    <s v="0"/>
    <n v="0"/>
    <x v="1"/>
    <s v="0"/>
    <n v="0"/>
    <s v="(0,10]"/>
    <s v="低"/>
    <n v="11"/>
    <x v="2"/>
  </r>
  <r>
    <s v="wonderone limited"/>
    <x v="665"/>
    <n v="514.98"/>
    <n v="0"/>
    <n v="0"/>
    <n v="0"/>
    <x v="1"/>
    <s v="0"/>
    <n v="0"/>
    <x v="1"/>
    <s v="0"/>
    <n v="0"/>
    <s v="(20,+)"/>
    <s v="高"/>
    <n v="100"/>
    <x v="0"/>
  </r>
  <r>
    <s v="海丰县城东镇宏通达珠宝商行"/>
    <x v="665"/>
    <n v="400.31"/>
    <n v="0.13700000000000001"/>
    <n v="0"/>
    <n v="0"/>
    <x v="0"/>
    <s v="中"/>
    <n v="81"/>
    <x v="1"/>
    <s v="0"/>
    <n v="0"/>
    <s v="0"/>
    <s v="0"/>
    <n v="0"/>
    <x v="2"/>
  </r>
  <r>
    <s v="深圳市友和优品科技有限公司"/>
    <x v="665"/>
    <n v="1923.8"/>
    <n v="0.255"/>
    <n v="0.154"/>
    <n v="0.154"/>
    <x v="3"/>
    <s v="高"/>
    <n v="100"/>
    <x v="3"/>
    <s v="高"/>
    <n v="100"/>
    <s v="(10,20]"/>
    <s v="中"/>
    <n v="57"/>
    <x v="4"/>
  </r>
  <r>
    <s v="东莞市飞音供应链管理有限公司"/>
    <x v="665"/>
    <n v="502.45"/>
    <n v="0"/>
    <n v="0"/>
    <n v="0"/>
    <x v="1"/>
    <s v="0"/>
    <n v="0"/>
    <x v="1"/>
    <s v="0"/>
    <n v="0"/>
    <s v="(10,20]"/>
    <s v="中"/>
    <n v="57"/>
    <x v="2"/>
  </r>
  <r>
    <s v="武汉市惠小丰商贸有限公司"/>
    <x v="665"/>
    <n v="492.35"/>
    <n v="0"/>
    <n v="0"/>
    <n v="0"/>
    <x v="1"/>
    <s v="0"/>
    <n v="0"/>
    <x v="1"/>
    <s v="0"/>
    <n v="0"/>
    <s v="(0,10]"/>
    <s v="低"/>
    <n v="11"/>
    <x v="2"/>
  </r>
  <r>
    <s v="深圳市兴领锐电子有限公司"/>
    <x v="665"/>
    <n v="5125"/>
    <n v="0.123"/>
    <n v="0"/>
    <n v="0"/>
    <x v="0"/>
    <s v="中"/>
    <n v="81"/>
    <x v="1"/>
    <s v="0"/>
    <n v="0"/>
    <s v="0"/>
    <s v="0"/>
    <n v="0"/>
    <x v="2"/>
  </r>
  <r>
    <s v="上海嘟佰商贸有限公司"/>
    <x v="665"/>
    <n v="699.13"/>
    <n v="0"/>
    <n v="0"/>
    <n v="0"/>
    <x v="1"/>
    <s v="0"/>
    <n v="0"/>
    <x v="1"/>
    <s v="0"/>
    <n v="0"/>
    <s v="0"/>
    <s v="0"/>
    <n v="0"/>
    <x v="1"/>
  </r>
  <r>
    <s v="河南德被企业管理有限公司"/>
    <x v="666"/>
    <n v="507.34"/>
    <n v="0"/>
    <n v="0"/>
    <n v="0"/>
    <x v="1"/>
    <s v="0"/>
    <n v="0"/>
    <x v="1"/>
    <s v="0"/>
    <n v="0"/>
    <s v="(10,20]"/>
    <s v="中"/>
    <n v="57"/>
    <x v="2"/>
  </r>
  <r>
    <s v="深圳市铁木亦科技有限公司"/>
    <x v="666"/>
    <n v="1776.64"/>
    <n v="0"/>
    <n v="0"/>
    <n v="0"/>
    <x v="1"/>
    <s v="0"/>
    <n v="0"/>
    <x v="1"/>
    <s v="0"/>
    <n v="0"/>
    <s v="0"/>
    <s v="0"/>
    <n v="0"/>
    <x v="1"/>
  </r>
  <r>
    <s v="深圳市硬酷科技有限公司"/>
    <x v="666"/>
    <n v="4211.4799999999996"/>
    <n v="0"/>
    <n v="0"/>
    <n v="0"/>
    <x v="1"/>
    <s v="0"/>
    <n v="0"/>
    <x v="1"/>
    <s v="0"/>
    <n v="0"/>
    <s v="0"/>
    <s v="0"/>
    <n v="0"/>
    <x v="1"/>
  </r>
  <r>
    <s v="wisteria trade limited"/>
    <x v="666"/>
    <n v="1.7643985200000001"/>
    <n v="0.84399999999999997"/>
    <n v="0"/>
    <n v="0"/>
    <x v="3"/>
    <s v="高"/>
    <n v="100"/>
    <x v="1"/>
    <s v="0"/>
    <n v="0"/>
    <s v="0"/>
    <s v="0"/>
    <n v="0"/>
    <x v="2"/>
  </r>
  <r>
    <s v="maxineinternationalco.,limited"/>
    <x v="666"/>
    <n v="590.03"/>
    <n v="8.5000000000000006E-2"/>
    <n v="0"/>
    <n v="0"/>
    <x v="2"/>
    <s v="低"/>
    <n v="13"/>
    <x v="1"/>
    <s v="0"/>
    <n v="0"/>
    <s v="0"/>
    <s v="0"/>
    <n v="0"/>
    <x v="2"/>
  </r>
  <r>
    <s v="Poleeko Trade and Industry (HK) Limited"/>
    <x v="666"/>
    <n v="1244.1500000000001"/>
    <n v="0"/>
    <n v="0"/>
    <n v="0"/>
    <x v="1"/>
    <s v="0"/>
    <n v="0"/>
    <x v="1"/>
    <s v="0"/>
    <n v="0"/>
    <s v="0"/>
    <s v="0"/>
    <n v="0"/>
    <x v="1"/>
  </r>
  <r>
    <s v="新大陸科技有限公司"/>
    <x v="666"/>
    <n v="267.54000000000002"/>
    <n v="0"/>
    <n v="0"/>
    <n v="0"/>
    <x v="1"/>
    <s v="0"/>
    <n v="0"/>
    <x v="1"/>
    <s v="0"/>
    <n v="0"/>
    <s v="0"/>
    <s v="0"/>
    <n v="0"/>
    <x v="1"/>
  </r>
  <r>
    <s v="万辉商业(深圳)有限公司"/>
    <x v="667"/>
    <n v="200.83"/>
    <n v="0"/>
    <n v="0"/>
    <n v="0"/>
    <x v="1"/>
    <s v="0"/>
    <n v="0"/>
    <x v="1"/>
    <s v="0"/>
    <n v="0"/>
    <s v="0"/>
    <s v="0"/>
    <n v="0"/>
    <x v="1"/>
  </r>
  <r>
    <s v="成都普卢途思信息技术有限公司"/>
    <x v="667"/>
    <n v="3184.2"/>
    <n v="0"/>
    <n v="0"/>
    <n v="0"/>
    <x v="1"/>
    <s v="0"/>
    <n v="0"/>
    <x v="1"/>
    <s v="0"/>
    <n v="0"/>
    <s v="0"/>
    <s v="0"/>
    <n v="0"/>
    <x v="1"/>
  </r>
  <r>
    <s v="angrow company limited"/>
    <x v="667"/>
    <n v="920.2"/>
    <n v="0.223"/>
    <n v="0"/>
    <n v="0"/>
    <x v="3"/>
    <s v="高"/>
    <n v="100"/>
    <x v="1"/>
    <s v="0"/>
    <n v="0"/>
    <s v="0"/>
    <s v="0"/>
    <n v="0"/>
    <x v="2"/>
  </r>
  <r>
    <s v="东海县美购珠宝有限公司"/>
    <x v="667"/>
    <n v="691.62"/>
    <n v="2.7E-2"/>
    <n v="0"/>
    <n v="0"/>
    <x v="2"/>
    <s v="低"/>
    <n v="13"/>
    <x v="1"/>
    <s v="0"/>
    <n v="0"/>
    <s v="0"/>
    <s v="0"/>
    <n v="0"/>
    <x v="2"/>
  </r>
  <r>
    <s v="上海琅峻而创网络科技有限公司"/>
    <x v="667"/>
    <n v="748.45"/>
    <n v="0"/>
    <n v="0"/>
    <n v="0"/>
    <x v="1"/>
    <s v="0"/>
    <n v="0"/>
    <x v="1"/>
    <s v="0"/>
    <n v="0"/>
    <s v="0"/>
    <s v="0"/>
    <n v="0"/>
    <x v="1"/>
  </r>
  <r>
    <s v="gsousnow limited"/>
    <x v="667"/>
    <n v="564.14"/>
    <n v="0"/>
    <n v="0"/>
    <n v="0"/>
    <x v="1"/>
    <s v="0"/>
    <n v="0"/>
    <x v="1"/>
    <s v="0"/>
    <n v="0"/>
    <s v="0"/>
    <s v="0"/>
    <n v="0"/>
    <x v="1"/>
  </r>
  <r>
    <s v="惠州市有眼光科技有限公司"/>
    <x v="667"/>
    <n v="7545.95"/>
    <n v="0.22500000000000001"/>
    <n v="0"/>
    <n v="0"/>
    <x v="3"/>
    <s v="高"/>
    <n v="100"/>
    <x v="1"/>
    <s v="0"/>
    <n v="0"/>
    <s v="0"/>
    <s v="0"/>
    <n v="0"/>
    <x v="2"/>
  </r>
  <r>
    <s v="bottle joy inc"/>
    <x v="668"/>
    <n v="484.95"/>
    <n v="0"/>
    <n v="0"/>
    <n v="0"/>
    <x v="1"/>
    <s v="0"/>
    <n v="0"/>
    <x v="1"/>
    <s v="0"/>
    <n v="0"/>
    <s v="0"/>
    <s v="0"/>
    <n v="0"/>
    <x v="1"/>
  </r>
  <r>
    <s v="hongkong adgogo technology limited"/>
    <x v="668"/>
    <n v="2254.92"/>
    <n v="3.0000000000000001E-3"/>
    <n v="0"/>
    <n v="0"/>
    <x v="2"/>
    <s v="低"/>
    <n v="13"/>
    <x v="1"/>
    <s v="0"/>
    <n v="0"/>
    <s v="(10,20]"/>
    <s v="中"/>
    <n v="57"/>
    <x v="2"/>
  </r>
  <r>
    <s v="深圳市深成创意设计有限公司"/>
    <x v="668"/>
    <n v="7264.83"/>
    <n v="0"/>
    <n v="0"/>
    <n v="0"/>
    <x v="1"/>
    <s v="0"/>
    <n v="0"/>
    <x v="1"/>
    <s v="0"/>
    <n v="0"/>
    <s v="0"/>
    <s v="0"/>
    <n v="0"/>
    <x v="1"/>
  </r>
  <r>
    <s v="阳江市必红厨具制品有限公司"/>
    <x v="668"/>
    <n v="961.68"/>
    <n v="0.19500000000000001"/>
    <n v="0"/>
    <n v="0"/>
    <x v="0"/>
    <s v="中"/>
    <n v="81"/>
    <x v="1"/>
    <s v="0"/>
    <n v="0"/>
    <s v="(20,+)"/>
    <s v="高"/>
    <n v="100"/>
    <x v="0"/>
  </r>
  <r>
    <s v="无锡三面体智能科技有限公司"/>
    <x v="668"/>
    <n v="935.89"/>
    <n v="5.0999999999999997E-2"/>
    <n v="0"/>
    <n v="0"/>
    <x v="2"/>
    <s v="低"/>
    <n v="13"/>
    <x v="1"/>
    <s v="0"/>
    <n v="0"/>
    <s v="0"/>
    <s v="0"/>
    <n v="0"/>
    <x v="2"/>
  </r>
  <r>
    <s v="shuncaitechnologylimited"/>
    <x v="668"/>
    <n v="1452.58"/>
    <n v="5.3999999999999999E-2"/>
    <n v="0"/>
    <n v="0"/>
    <x v="2"/>
    <s v="低"/>
    <n v="13"/>
    <x v="1"/>
    <s v="0"/>
    <n v="0"/>
    <s v="0"/>
    <s v="0"/>
    <n v="0"/>
    <x v="2"/>
  </r>
  <r>
    <s v="terra import &amp; export limited"/>
    <x v="669"/>
    <n v="6445.48"/>
    <n v="0.187"/>
    <n v="0"/>
    <n v="0"/>
    <x v="0"/>
    <s v="中"/>
    <n v="81"/>
    <x v="1"/>
    <s v="0"/>
    <n v="0"/>
    <s v="0"/>
    <s v="0"/>
    <n v="0"/>
    <x v="2"/>
  </r>
  <r>
    <s v="hongkong zhu andian industrial co.,limited"/>
    <x v="669"/>
    <n v="351.6"/>
    <n v="0.215"/>
    <n v="0"/>
    <n v="0"/>
    <x v="3"/>
    <s v="高"/>
    <n v="100"/>
    <x v="1"/>
    <s v="0"/>
    <n v="0"/>
    <s v="0"/>
    <s v="0"/>
    <n v="0"/>
    <x v="2"/>
  </r>
  <r>
    <s v="南昌朝雨电子商务有限公司"/>
    <x v="669"/>
    <n v="135"/>
    <n v="0"/>
    <n v="0"/>
    <n v="0"/>
    <x v="1"/>
    <s v="0"/>
    <n v="0"/>
    <x v="1"/>
    <s v="0"/>
    <n v="0"/>
    <s v="0"/>
    <s v="0"/>
    <n v="0"/>
    <x v="1"/>
  </r>
  <r>
    <s v="top clear solution hk limited"/>
    <x v="669"/>
    <n v="493.57"/>
    <n v="0.26600000000000001"/>
    <n v="0"/>
    <n v="0"/>
    <x v="3"/>
    <s v="高"/>
    <n v="100"/>
    <x v="1"/>
    <s v="0"/>
    <n v="0"/>
    <s v="0"/>
    <s v="0"/>
    <n v="0"/>
    <x v="2"/>
  </r>
  <r>
    <s v="连城县君雪百货商行"/>
    <x v="669"/>
    <n v="495.3"/>
    <n v="0"/>
    <n v="0"/>
    <n v="0"/>
    <x v="1"/>
    <s v="0"/>
    <n v="0"/>
    <x v="1"/>
    <s v="0"/>
    <n v="0"/>
    <s v="(10,20]"/>
    <s v="中"/>
    <n v="57"/>
    <x v="2"/>
  </r>
  <r>
    <s v="杭州观旅科技有限责任公司"/>
    <x v="669"/>
    <n v="253"/>
    <n v="0"/>
    <n v="0.111"/>
    <n v="0.111"/>
    <x v="1"/>
    <s v="0"/>
    <n v="0"/>
    <x v="3"/>
    <s v="高"/>
    <n v="100"/>
    <s v="(10,20]"/>
    <s v="中"/>
    <n v="57"/>
    <x v="3"/>
  </r>
  <r>
    <s v="win suc limited"/>
    <x v="670"/>
    <n v="350"/>
    <n v="0"/>
    <n v="0"/>
    <n v="0"/>
    <x v="1"/>
    <s v="0"/>
    <n v="0"/>
    <x v="1"/>
    <s v="0"/>
    <n v="0"/>
    <s v="0"/>
    <s v="0"/>
    <n v="0"/>
    <x v="1"/>
  </r>
  <r>
    <s v="深圳壹联点讯科技有限公司"/>
    <x v="670"/>
    <n v="305.45"/>
    <n v="0.34399999999999997"/>
    <n v="0"/>
    <n v="0"/>
    <x v="3"/>
    <s v="高"/>
    <n v="100"/>
    <x v="1"/>
    <s v="0"/>
    <n v="0"/>
    <s v="0"/>
    <s v="0"/>
    <n v="0"/>
    <x v="2"/>
  </r>
  <r>
    <s v="上海盛心堂文化发展有限公司"/>
    <x v="670"/>
    <n v="403.66726104000003"/>
    <n v="0"/>
    <n v="0"/>
    <n v="0"/>
    <x v="1"/>
    <s v="0"/>
    <n v="0"/>
    <x v="1"/>
    <s v="0"/>
    <n v="0"/>
    <s v="0"/>
    <s v="0"/>
    <n v="0"/>
    <x v="1"/>
  </r>
  <r>
    <s v="hk lingyi international technology co., limited"/>
    <x v="671"/>
    <n v="275.94"/>
    <n v="0"/>
    <n v="0"/>
    <n v="0"/>
    <x v="1"/>
    <s v="0"/>
    <n v="0"/>
    <x v="1"/>
    <s v="0"/>
    <n v="0"/>
    <s v="(10,20]"/>
    <s v="中"/>
    <n v="57"/>
    <x v="2"/>
  </r>
  <r>
    <s v="上海亿偲信息科技有限公司"/>
    <x v="671"/>
    <n v="1216"/>
    <n v="0"/>
    <n v="0.14299999999999999"/>
    <n v="0.14299999999999999"/>
    <x v="1"/>
    <s v="0"/>
    <n v="0"/>
    <x v="3"/>
    <s v="高"/>
    <n v="100"/>
    <s v="0"/>
    <s v="0"/>
    <n v="0"/>
    <x v="0"/>
  </r>
  <r>
    <s v="贝淘聚合购广州网络科技有限公司"/>
    <x v="671"/>
    <n v="2340.30158656"/>
    <n v="0"/>
    <n v="0"/>
    <n v="0"/>
    <x v="1"/>
    <s v="0"/>
    <n v="0"/>
    <x v="1"/>
    <s v="0"/>
    <n v="0"/>
    <s v="0"/>
    <s v="0"/>
    <n v="0"/>
    <x v="1"/>
  </r>
  <r>
    <s v="jia rong international supply chain limited"/>
    <x v="671"/>
    <n v="359.86"/>
    <n v="0"/>
    <n v="0"/>
    <n v="0"/>
    <x v="1"/>
    <s v="0"/>
    <n v="0"/>
    <x v="1"/>
    <s v="0"/>
    <n v="0"/>
    <s v="(10,20]"/>
    <s v="中"/>
    <n v="57"/>
    <x v="2"/>
  </r>
  <r>
    <s v="长沙君焱科技有限公司"/>
    <x v="671"/>
    <n v="374.86"/>
    <n v="0"/>
    <n v="3.714"/>
    <n v="3.714"/>
    <x v="1"/>
    <s v="0"/>
    <n v="0"/>
    <x v="3"/>
    <s v="高"/>
    <n v="100"/>
    <s v="(20,+)"/>
    <s v="高"/>
    <n v="100"/>
    <x v="4"/>
  </r>
  <r>
    <s v="香港怡趣科技有限公司"/>
    <x v="671"/>
    <n v="1011.99"/>
    <n v="0.443"/>
    <n v="0"/>
    <n v="0"/>
    <x v="3"/>
    <s v="高"/>
    <n v="100"/>
    <x v="1"/>
    <s v="0"/>
    <n v="0"/>
    <s v="0"/>
    <s v="0"/>
    <n v="0"/>
    <x v="2"/>
  </r>
  <r>
    <s v="广州日日收米电子商务有限公司"/>
    <x v="671"/>
    <n v="317.39999999999998"/>
    <n v="0"/>
    <n v="0"/>
    <n v="0"/>
    <x v="1"/>
    <s v="0"/>
    <n v="0"/>
    <x v="1"/>
    <s v="0"/>
    <n v="0"/>
    <s v="(20,+)"/>
    <s v="高"/>
    <n v="100"/>
    <x v="0"/>
  </r>
  <r>
    <s v="rice coming ltd"/>
    <x v="671"/>
    <n v="8.8455220000000001E-2"/>
    <n v="0.14299999999999999"/>
    <n v="0"/>
    <n v="0"/>
    <x v="0"/>
    <s v="中"/>
    <n v="81"/>
    <x v="1"/>
    <s v="0"/>
    <n v="0"/>
    <s v="0"/>
    <s v="0"/>
    <n v="0"/>
    <x v="2"/>
  </r>
  <r>
    <s v="qicheng ltd"/>
    <x v="671"/>
    <n v="407.02"/>
    <n v="0"/>
    <n v="0"/>
    <n v="0"/>
    <x v="1"/>
    <s v="0"/>
    <n v="0"/>
    <x v="1"/>
    <s v="0"/>
    <n v="0"/>
    <s v="0"/>
    <s v="0"/>
    <n v="0"/>
    <x v="1"/>
  </r>
  <r>
    <s v="hong kong soouya technology limited"/>
    <x v="671"/>
    <n v="139.93"/>
    <n v="0"/>
    <n v="0"/>
    <n v="0"/>
    <x v="1"/>
    <s v="0"/>
    <n v="0"/>
    <x v="1"/>
    <s v="0"/>
    <n v="0"/>
    <s v="0"/>
    <s v="0"/>
    <n v="0"/>
    <x v="1"/>
  </r>
  <r>
    <s v="上海罗晶实业有限公司"/>
    <x v="671"/>
    <n v="603.29999999999995"/>
    <n v="0.41399999999999998"/>
    <n v="0"/>
    <n v="0"/>
    <x v="3"/>
    <s v="高"/>
    <n v="100"/>
    <x v="1"/>
    <s v="0"/>
    <n v="0"/>
    <s v="0"/>
    <s v="0"/>
    <n v="0"/>
    <x v="2"/>
  </r>
  <r>
    <s v="广州朱妮蒂贸易有限公司"/>
    <x v="671"/>
    <n v="419.88392934000001"/>
    <n v="0.246"/>
    <n v="0"/>
    <n v="0"/>
    <x v="3"/>
    <s v="高"/>
    <n v="100"/>
    <x v="1"/>
    <s v="0"/>
    <n v="0"/>
    <s v="(10,20]"/>
    <s v="中"/>
    <n v="57"/>
    <x v="2"/>
  </r>
  <r>
    <s v="中山市新久激光科技有限公司"/>
    <x v="671"/>
    <n v="3863.76"/>
    <n v="4.8000000000000001E-2"/>
    <n v="0"/>
    <n v="0"/>
    <x v="2"/>
    <s v="低"/>
    <n v="13"/>
    <x v="1"/>
    <s v="0"/>
    <n v="0"/>
    <s v="0"/>
    <s v="0"/>
    <n v="0"/>
    <x v="2"/>
  </r>
  <r>
    <s v="斯普拉创新科技（成都）有限公司"/>
    <x v="671"/>
    <n v="321.89971079999998"/>
    <n v="0"/>
    <n v="0"/>
    <n v="0"/>
    <x v="1"/>
    <s v="0"/>
    <n v="0"/>
    <x v="1"/>
    <s v="0"/>
    <n v="0"/>
    <s v="0"/>
    <s v="0"/>
    <n v="0"/>
    <x v="1"/>
  </r>
  <r>
    <s v="蓝书网络"/>
    <x v="671"/>
    <n v="1310.6400000000001"/>
    <n v="0"/>
    <n v="0"/>
    <n v="0"/>
    <x v="1"/>
    <s v="0"/>
    <n v="0"/>
    <x v="1"/>
    <s v="0"/>
    <n v="0"/>
    <s v="(10,20]"/>
    <s v="中"/>
    <n v="57"/>
    <x v="2"/>
  </r>
  <r>
    <s v="双流区椰子出海日用百货店"/>
    <x v="672"/>
    <n v="283.36175500000002"/>
    <n v="0"/>
    <n v="0"/>
    <n v="0"/>
    <x v="1"/>
    <s v="0"/>
    <n v="0"/>
    <x v="1"/>
    <s v="0"/>
    <n v="0"/>
    <s v="0"/>
    <s v="0"/>
    <n v="0"/>
    <x v="1"/>
  </r>
  <r>
    <s v="深圳市达信工程技术有限公司"/>
    <x v="672"/>
    <n v="349.06"/>
    <n v="0"/>
    <n v="0.83299999999999996"/>
    <n v="0.83299999999999996"/>
    <x v="1"/>
    <s v="0"/>
    <n v="0"/>
    <x v="3"/>
    <s v="高"/>
    <n v="100"/>
    <s v="(20,+)"/>
    <s v="高"/>
    <n v="100"/>
    <x v="4"/>
  </r>
  <r>
    <s v="华泰控股有限公司chinatera limited"/>
    <x v="672"/>
    <n v="209.35"/>
    <n v="0"/>
    <n v="0.16700000000000001"/>
    <n v="0.16700000000000001"/>
    <x v="1"/>
    <s v="0"/>
    <n v="0"/>
    <x v="3"/>
    <s v="高"/>
    <n v="100"/>
    <s v="0"/>
    <s v="0"/>
    <n v="0"/>
    <x v="0"/>
  </r>
  <r>
    <s v="支點国际（香港）有限公司"/>
    <x v="672"/>
    <n v="407.38"/>
    <n v="0"/>
    <n v="0.16700000000000001"/>
    <n v="0.16700000000000001"/>
    <x v="1"/>
    <s v="0"/>
    <n v="0"/>
    <x v="3"/>
    <s v="高"/>
    <n v="100"/>
    <s v="0"/>
    <s v="0"/>
    <n v="0"/>
    <x v="0"/>
  </r>
  <r>
    <s v="火炬科技（香港)有限公司"/>
    <x v="672"/>
    <n v="947.96"/>
    <n v="0"/>
    <n v="0.33300000000000002"/>
    <n v="0.33300000000000002"/>
    <x v="1"/>
    <s v="0"/>
    <n v="0"/>
    <x v="3"/>
    <s v="高"/>
    <n v="100"/>
    <s v="(10,20]"/>
    <s v="中"/>
    <n v="57"/>
    <x v="3"/>
  </r>
  <r>
    <s v="济南市恒河无限电子商务有限公司"/>
    <x v="672"/>
    <n v="327.87"/>
    <n v="0"/>
    <n v="0"/>
    <n v="0"/>
    <x v="1"/>
    <s v="0"/>
    <n v="0"/>
    <x v="1"/>
    <s v="0"/>
    <n v="0"/>
    <s v="(10,20]"/>
    <s v="中"/>
    <n v="57"/>
    <x v="2"/>
  </r>
  <r>
    <s v="香港汉印科技有限公司"/>
    <x v="672"/>
    <n v="476.93"/>
    <n v="0.113"/>
    <n v="0"/>
    <n v="0"/>
    <x v="0"/>
    <s v="中"/>
    <n v="81"/>
    <x v="1"/>
    <s v="0"/>
    <n v="0"/>
    <s v="0"/>
    <s v="0"/>
    <n v="0"/>
    <x v="2"/>
  </r>
  <r>
    <s v="hongkongdlltechnologyco.,limited"/>
    <x v="672"/>
    <n v="669.94"/>
    <n v="0.104"/>
    <n v="0.16700000000000001"/>
    <n v="0.16700000000000001"/>
    <x v="0"/>
    <s v="中"/>
    <n v="81"/>
    <x v="3"/>
    <s v="高"/>
    <n v="100"/>
    <s v="0"/>
    <s v="0"/>
    <n v="0"/>
    <x v="0"/>
  </r>
  <r>
    <s v="广州单多多科技有限公司"/>
    <x v="673"/>
    <n v="175.62"/>
    <n v="0.28399999999999997"/>
    <n v="0"/>
    <n v="0"/>
    <x v="3"/>
    <s v="高"/>
    <n v="100"/>
    <x v="1"/>
    <s v="0"/>
    <n v="0"/>
    <s v="(20,+)"/>
    <s v="高"/>
    <n v="100"/>
    <x v="0"/>
  </r>
  <r>
    <s v="western culture and art developement limited"/>
    <x v="673"/>
    <n v="90.200682"/>
    <n v="0"/>
    <n v="0"/>
    <n v="0"/>
    <x v="1"/>
    <s v="0"/>
    <n v="0"/>
    <x v="1"/>
    <s v="0"/>
    <n v="0"/>
    <s v="0"/>
    <s v="0"/>
    <n v="0"/>
    <x v="1"/>
  </r>
  <r>
    <s v="hongkongyullyinternationaltradeco.,limited"/>
    <x v="673"/>
    <n v="266.51299999999998"/>
    <n v="0"/>
    <n v="0"/>
    <n v="0"/>
    <x v="1"/>
    <s v="0"/>
    <n v="0"/>
    <x v="1"/>
    <s v="0"/>
    <n v="0"/>
    <s v="0"/>
    <s v="0"/>
    <n v="0"/>
    <x v="1"/>
  </r>
  <r>
    <s v="永康市酷格科技有限公司"/>
    <x v="673"/>
    <n v="9653"/>
    <n v="0"/>
    <n v="0"/>
    <n v="0"/>
    <x v="1"/>
    <s v="0"/>
    <n v="0"/>
    <x v="1"/>
    <s v="0"/>
    <n v="0"/>
    <s v="(20,+)"/>
    <s v="高"/>
    <n v="100"/>
    <x v="0"/>
  </r>
  <r>
    <s v="中山明锦照明科技有限公司"/>
    <x v="673"/>
    <n v="4888.1499999999996"/>
    <n v="0.123"/>
    <n v="0"/>
    <n v="0"/>
    <x v="0"/>
    <s v="中"/>
    <n v="81"/>
    <x v="1"/>
    <s v="0"/>
    <n v="0"/>
    <s v="0"/>
    <s v="0"/>
    <n v="0"/>
    <x v="2"/>
  </r>
  <r>
    <s v="Boxlucky Trading Co., Limited"/>
    <x v="673"/>
    <n v="2.9112800000000001"/>
    <n v="0"/>
    <n v="0"/>
    <n v="0"/>
    <x v="1"/>
    <s v="0"/>
    <n v="0"/>
    <x v="1"/>
    <s v="0"/>
    <n v="0"/>
    <s v="0"/>
    <s v="0"/>
    <n v="0"/>
    <x v="1"/>
  </r>
  <r>
    <s v="广州侠聚科技网络有限公司"/>
    <x v="673"/>
    <n v="312.48"/>
    <n v="0"/>
    <n v="7"/>
    <n v="7"/>
    <x v="1"/>
    <s v="0"/>
    <n v="0"/>
    <x v="3"/>
    <s v="高"/>
    <n v="100"/>
    <s v="(20,+)"/>
    <s v="高"/>
    <n v="100"/>
    <x v="4"/>
  </r>
  <r>
    <s v="深圳市蒂风行科技有限公司"/>
    <x v="673"/>
    <n v="163.66"/>
    <n v="0"/>
    <n v="0"/>
    <n v="0"/>
    <x v="1"/>
    <s v="0"/>
    <n v="0"/>
    <x v="1"/>
    <s v="0"/>
    <n v="0"/>
    <s v="0"/>
    <s v="0"/>
    <n v="0"/>
    <x v="1"/>
  </r>
  <r>
    <s v="陸地飛花實業有限公司"/>
    <x v="673"/>
    <n v="657.15"/>
    <n v="0"/>
    <n v="0"/>
    <n v="0"/>
    <x v="1"/>
    <s v="0"/>
    <n v="0"/>
    <x v="1"/>
    <s v="0"/>
    <n v="0"/>
    <s v="0"/>
    <s v="0"/>
    <n v="0"/>
    <x v="1"/>
  </r>
  <r>
    <s v="bestaio"/>
    <x v="673"/>
    <n v="422.5"/>
    <n v="0"/>
    <n v="0"/>
    <n v="0"/>
    <x v="1"/>
    <s v="0"/>
    <n v="0"/>
    <x v="1"/>
    <s v="0"/>
    <n v="0"/>
    <s v="0"/>
    <s v="0"/>
    <n v="0"/>
    <x v="1"/>
  </r>
  <r>
    <s v="厦门苏邦科技有限公司"/>
    <x v="673"/>
    <n v="2651"/>
    <n v="0"/>
    <n v="0"/>
    <n v="0"/>
    <x v="1"/>
    <s v="0"/>
    <n v="0"/>
    <x v="1"/>
    <s v="0"/>
    <n v="0"/>
    <s v="0"/>
    <s v="0"/>
    <n v="0"/>
    <x v="1"/>
  </r>
  <r>
    <s v="dolphin cross-border tech(hong kong)co.,limited"/>
    <x v="673"/>
    <n v="89.9"/>
    <n v="0"/>
    <n v="0"/>
    <n v="0"/>
    <x v="1"/>
    <s v="0"/>
    <n v="0"/>
    <x v="1"/>
    <s v="0"/>
    <n v="0"/>
    <s v="0"/>
    <s v="0"/>
    <n v="0"/>
    <x v="1"/>
  </r>
  <r>
    <s v="杰瑞华创科技有限公司"/>
    <x v="673"/>
    <n v="1308.26"/>
    <n v="0"/>
    <n v="0"/>
    <n v="0"/>
    <x v="1"/>
    <s v="0"/>
    <n v="0"/>
    <x v="1"/>
    <s v="0"/>
    <n v="0"/>
    <s v="0"/>
    <s v="0"/>
    <n v="0"/>
    <x v="1"/>
  </r>
  <r>
    <s v="hongkong jugo co.,limited"/>
    <x v="673"/>
    <n v="349.5"/>
    <n v="0"/>
    <n v="0"/>
    <n v="0"/>
    <x v="1"/>
    <s v="0"/>
    <n v="0"/>
    <x v="1"/>
    <s v="0"/>
    <n v="0"/>
    <s v="(20,+)"/>
    <s v="高"/>
    <n v="100"/>
    <x v="0"/>
  </r>
  <r>
    <s v="深圳市海兔企业管理咨询有限公司"/>
    <x v="674"/>
    <n v="159.80000000000001"/>
    <n v="0.5"/>
    <n v="0"/>
    <n v="0"/>
    <x v="3"/>
    <s v="高"/>
    <n v="100"/>
    <x v="1"/>
    <s v="0"/>
    <n v="0"/>
    <s v="0"/>
    <s v="0"/>
    <n v="0"/>
    <x v="2"/>
  </r>
  <r>
    <s v="青岛美目科技有限公司"/>
    <x v="674"/>
    <n v="171.55"/>
    <n v="0"/>
    <n v="0"/>
    <n v="0"/>
    <x v="1"/>
    <s v="0"/>
    <n v="0"/>
    <x v="1"/>
    <s v="0"/>
    <n v="0"/>
    <s v="(20,+)"/>
    <s v="高"/>
    <n v="100"/>
    <x v="0"/>
  </r>
  <r>
    <s v="CLEVERGUARD TECHNOLOGY CO., LIMITED"/>
    <x v="674"/>
    <n v="305.95999999999998"/>
    <n v="7.8E-2"/>
    <n v="0"/>
    <n v="0"/>
    <x v="2"/>
    <s v="低"/>
    <n v="13"/>
    <x v="1"/>
    <s v="0"/>
    <n v="0"/>
    <s v="(20,+)"/>
    <s v="高"/>
    <n v="100"/>
    <x v="0"/>
  </r>
  <r>
    <s v="t.t.o.o ltd (this thing of ours ltd)"/>
    <x v="674"/>
    <n v="1504.849145805"/>
    <n v="0.185"/>
    <n v="0"/>
    <n v="0"/>
    <x v="0"/>
    <s v="中"/>
    <n v="81"/>
    <x v="1"/>
    <s v="0"/>
    <n v="0"/>
    <s v="0"/>
    <s v="0"/>
    <n v="0"/>
    <x v="2"/>
  </r>
  <r>
    <s v="金阳光国际（香港）有限公司"/>
    <x v="674"/>
    <n v="44.130360000000003"/>
    <n v="0"/>
    <n v="0"/>
    <n v="0"/>
    <x v="1"/>
    <s v="0"/>
    <n v="0"/>
    <x v="1"/>
    <s v="0"/>
    <n v="0"/>
    <s v="0"/>
    <s v="0"/>
    <n v="0"/>
    <x v="1"/>
  </r>
  <r>
    <s v="佛山禅城区诸事皆顺服装店"/>
    <x v="674"/>
    <n v="99.92"/>
    <n v="0.35"/>
    <n v="0"/>
    <n v="0"/>
    <x v="3"/>
    <s v="高"/>
    <n v="100"/>
    <x v="1"/>
    <s v="0"/>
    <n v="0"/>
    <s v="0"/>
    <s v="0"/>
    <n v="0"/>
    <x v="2"/>
  </r>
  <r>
    <s v="普勒森(香港)科技有限公司"/>
    <x v="674"/>
    <n v="114.92"/>
    <n v="0"/>
    <n v="0"/>
    <n v="0"/>
    <x v="1"/>
    <s v="0"/>
    <n v="0"/>
    <x v="1"/>
    <s v="0"/>
    <n v="0"/>
    <s v="0"/>
    <s v="0"/>
    <n v="0"/>
    <x v="1"/>
  </r>
  <r>
    <s v="hongkong yingxing technology co., limited"/>
    <x v="674"/>
    <n v="175"/>
    <n v="0"/>
    <n v="0"/>
    <n v="0"/>
    <x v="1"/>
    <s v="0"/>
    <n v="0"/>
    <x v="1"/>
    <s v="0"/>
    <n v="0"/>
    <s v="0"/>
    <s v="0"/>
    <n v="0"/>
    <x v="1"/>
  </r>
  <r>
    <s v="东莞市环纳科技有限公司"/>
    <x v="674"/>
    <n v="197.38401447999999"/>
    <n v="0"/>
    <n v="0"/>
    <n v="0"/>
    <x v="1"/>
    <s v="0"/>
    <n v="0"/>
    <x v="1"/>
    <s v="0"/>
    <n v="0"/>
    <s v="0"/>
    <s v="0"/>
    <n v="0"/>
    <x v="1"/>
  </r>
  <r>
    <s v="威联科发展有限公司"/>
    <x v="674"/>
    <n v="509.96"/>
    <n v="0.58799999999999997"/>
    <n v="0"/>
    <n v="0"/>
    <x v="3"/>
    <s v="高"/>
    <n v="100"/>
    <x v="1"/>
    <s v="0"/>
    <n v="0"/>
    <s v="0"/>
    <s v="0"/>
    <n v="0"/>
    <x v="2"/>
  </r>
  <r>
    <s v="深圳市宝航富兴科技有限公司"/>
    <x v="674"/>
    <n v="136.91999999999999"/>
    <n v="0"/>
    <n v="0"/>
    <n v="0"/>
    <x v="1"/>
    <s v="0"/>
    <n v="0"/>
    <x v="1"/>
    <s v="0"/>
    <n v="0"/>
    <s v="0"/>
    <s v="0"/>
    <n v="0"/>
    <x v="1"/>
  </r>
  <r>
    <s v="lex hair inc"/>
    <x v="674"/>
    <n v="548.99300137499995"/>
    <n v="0.35199999999999998"/>
    <n v="0"/>
    <n v="0"/>
    <x v="3"/>
    <s v="高"/>
    <n v="100"/>
    <x v="1"/>
    <s v="0"/>
    <n v="0"/>
    <s v="0"/>
    <s v="0"/>
    <n v="0"/>
    <x v="2"/>
  </r>
  <r>
    <s v="mizura limited"/>
    <x v="674"/>
    <n v="198.07072318499999"/>
    <n v="0"/>
    <n v="0"/>
    <n v="0"/>
    <x v="1"/>
    <s v="0"/>
    <n v="0"/>
    <x v="1"/>
    <s v="0"/>
    <n v="0"/>
    <s v="(20,+)"/>
    <s v="高"/>
    <n v="100"/>
    <x v="0"/>
  </r>
  <r>
    <s v="xianglong information technology co., ltd 800366"/>
    <x v="674"/>
    <n v="350.7"/>
    <n v="0"/>
    <n v="0"/>
    <n v="0"/>
    <x v="1"/>
    <s v="0"/>
    <n v="0"/>
    <x v="1"/>
    <s v="0"/>
    <n v="0"/>
    <s v="0"/>
    <s v="0"/>
    <n v="0"/>
    <x v="1"/>
  </r>
  <r>
    <s v="无锡柔缦纺织有限公司"/>
    <x v="675"/>
    <n v="11.97"/>
    <n v="0"/>
    <n v="0"/>
    <n v="0"/>
    <x v="1"/>
    <s v="0"/>
    <n v="0"/>
    <x v="1"/>
    <s v="0"/>
    <n v="0"/>
    <s v="0"/>
    <s v="0"/>
    <n v="0"/>
    <x v="1"/>
  </r>
  <r>
    <s v="yiwu iguasu imp and exp co.,limited"/>
    <x v="675"/>
    <n v="181.56237496"/>
    <n v="0"/>
    <n v="0.33300000000000002"/>
    <n v="0.5"/>
    <x v="1"/>
    <s v="0"/>
    <n v="0"/>
    <x v="3"/>
    <s v="高"/>
    <n v="100"/>
    <s v="0"/>
    <s v="0"/>
    <n v="0"/>
    <x v="0"/>
  </r>
  <r>
    <s v="广州达礼艺术有限公司"/>
    <x v="675"/>
    <n v="284.69"/>
    <n v="0"/>
    <n v="0"/>
    <n v="0"/>
    <x v="1"/>
    <s v="0"/>
    <n v="0"/>
    <x v="1"/>
    <s v="0"/>
    <n v="0"/>
    <s v="0"/>
    <s v="0"/>
    <n v="0"/>
    <x v="1"/>
  </r>
  <r>
    <s v="佛山市禅城区千二贸易商行"/>
    <x v="675"/>
    <n v="178"/>
    <n v="0"/>
    <n v="0.33300000000000002"/>
    <n v="0.33300000000000002"/>
    <x v="1"/>
    <s v="0"/>
    <n v="0"/>
    <x v="3"/>
    <s v="高"/>
    <n v="100"/>
    <s v="(20,+)"/>
    <s v="高"/>
    <n v="100"/>
    <x v="4"/>
  </r>
  <r>
    <s v="广州市广派信息科技有限公司"/>
    <x v="675"/>
    <n v="437"/>
    <n v="0"/>
    <n v="0"/>
    <n v="0"/>
    <x v="1"/>
    <s v="0"/>
    <n v="0"/>
    <x v="1"/>
    <s v="0"/>
    <n v="0"/>
    <s v="0"/>
    <s v="0"/>
    <n v="0"/>
    <x v="1"/>
  </r>
  <r>
    <s v="深圳普瑞迪光电有限公司"/>
    <x v="675"/>
    <n v="603.20000000000005"/>
    <n v="0"/>
    <n v="0"/>
    <n v="0"/>
    <x v="1"/>
    <s v="0"/>
    <n v="0"/>
    <x v="1"/>
    <s v="0"/>
    <n v="0"/>
    <s v="0"/>
    <s v="0"/>
    <n v="0"/>
    <x v="1"/>
  </r>
  <r>
    <s v="深圳市蔡氏兄弟服饰贸易有限公司"/>
    <x v="675"/>
    <n v="184.67"/>
    <n v="0"/>
    <n v="0"/>
    <n v="0"/>
    <x v="1"/>
    <s v="0"/>
    <n v="0"/>
    <x v="1"/>
    <s v="0"/>
    <n v="0"/>
    <s v="0"/>
    <s v="0"/>
    <n v="0"/>
    <x v="1"/>
  </r>
  <r>
    <s v="fisheasy limited"/>
    <x v="675"/>
    <n v="208.99"/>
    <n v="0"/>
    <n v="0"/>
    <n v="0"/>
    <x v="1"/>
    <s v="0"/>
    <n v="0"/>
    <x v="1"/>
    <s v="0"/>
    <n v="0"/>
    <s v="0"/>
    <s v="0"/>
    <n v="0"/>
    <x v="1"/>
  </r>
  <r>
    <s v="great booming trading co.,limited"/>
    <x v="675"/>
    <n v="335.66"/>
    <n v="0"/>
    <n v="0"/>
    <n v="0"/>
    <x v="1"/>
    <s v="0"/>
    <n v="0"/>
    <x v="1"/>
    <s v="0"/>
    <n v="0"/>
    <s v="0"/>
    <s v="0"/>
    <n v="0"/>
    <x v="1"/>
  </r>
  <r>
    <s v="深圳市邦博科技有限公司"/>
    <x v="675"/>
    <n v="62.97"/>
    <n v="0.28599999999999998"/>
    <n v="0"/>
    <n v="0"/>
    <x v="3"/>
    <s v="高"/>
    <n v="100"/>
    <x v="1"/>
    <s v="0"/>
    <n v="0"/>
    <s v="0"/>
    <s v="0"/>
    <n v="0"/>
    <x v="2"/>
  </r>
  <r>
    <s v="安徽小池出海信息技术有限公司"/>
    <x v="675"/>
    <n v="65.489999999999995"/>
    <n v="0"/>
    <n v="0"/>
    <n v="0"/>
    <x v="1"/>
    <s v="0"/>
    <n v="0"/>
    <x v="1"/>
    <s v="0"/>
    <n v="0"/>
    <s v="0"/>
    <s v="0"/>
    <n v="0"/>
    <x v="1"/>
  </r>
  <r>
    <s v="上海德杰瑞克光学有限公司"/>
    <x v="675"/>
    <n v="2670"/>
    <n v="0.24199999999999999"/>
    <n v="0"/>
    <n v="0"/>
    <x v="3"/>
    <s v="高"/>
    <n v="100"/>
    <x v="1"/>
    <s v="0"/>
    <n v="0"/>
    <s v="0"/>
    <s v="0"/>
    <n v="0"/>
    <x v="2"/>
  </r>
  <r>
    <s v="etoe technology limited"/>
    <x v="675"/>
    <n v="424.98"/>
    <n v="0"/>
    <n v="0"/>
    <n v="0"/>
    <x v="1"/>
    <s v="0"/>
    <n v="0"/>
    <x v="1"/>
    <s v="0"/>
    <n v="0"/>
    <s v="0"/>
    <s v="0"/>
    <n v="0"/>
    <x v="1"/>
  </r>
  <r>
    <s v="hyw uk ltd"/>
    <x v="675"/>
    <n v="1424.9"/>
    <n v="0.14699999999999999"/>
    <n v="0"/>
    <n v="0"/>
    <x v="0"/>
    <s v="中"/>
    <n v="81"/>
    <x v="1"/>
    <s v="0"/>
    <n v="0"/>
    <s v="0"/>
    <s v="0"/>
    <n v="0"/>
    <x v="2"/>
  </r>
  <r>
    <s v="深圳市王路飞科技有限公司"/>
    <x v="675"/>
    <n v="69.66"/>
    <n v="0"/>
    <n v="0.33300000000000002"/>
    <n v="0.33300000000000002"/>
    <x v="1"/>
    <s v="0"/>
    <n v="0"/>
    <x v="3"/>
    <s v="高"/>
    <n v="100"/>
    <s v="(20,+)"/>
    <s v="高"/>
    <n v="100"/>
    <x v="4"/>
  </r>
  <r>
    <s v="维电优品供应链（深圳）有限公司"/>
    <x v="675"/>
    <n v="155.6"/>
    <n v="0"/>
    <n v="0"/>
    <n v="0"/>
    <x v="1"/>
    <s v="0"/>
    <n v="0"/>
    <x v="1"/>
    <s v="0"/>
    <n v="0"/>
    <s v="(20,+)"/>
    <s v="高"/>
    <n v="100"/>
    <x v="0"/>
  </r>
  <r>
    <s v="邢台市瑶木网络科技有限公司"/>
    <x v="675"/>
    <n v="87.47"/>
    <n v="0"/>
    <n v="8"/>
    <n v="8"/>
    <x v="1"/>
    <s v="0"/>
    <n v="0"/>
    <x v="3"/>
    <s v="高"/>
    <n v="100"/>
    <s v="(20,+)"/>
    <s v="高"/>
    <n v="100"/>
    <x v="4"/>
  </r>
  <r>
    <s v="厦门昌晟信息技术有限公司"/>
    <x v="675"/>
    <n v="345.66"/>
    <n v="0"/>
    <n v="0"/>
    <n v="0"/>
    <x v="1"/>
    <s v="0"/>
    <n v="0"/>
    <x v="1"/>
    <s v="0"/>
    <n v="0"/>
    <s v="0"/>
    <s v="0"/>
    <n v="0"/>
    <x v="1"/>
  </r>
  <r>
    <s v="香港轩呓信息科技有限公司"/>
    <x v="675"/>
    <n v="131.91999999999999"/>
    <n v="0"/>
    <n v="0"/>
    <n v="0"/>
    <x v="1"/>
    <s v="0"/>
    <n v="0"/>
    <x v="1"/>
    <s v="0"/>
    <n v="0"/>
    <s v="0"/>
    <s v="0"/>
    <n v="0"/>
    <x v="1"/>
  </r>
  <r>
    <s v="广州悦美瑜伽有限公司"/>
    <x v="675"/>
    <n v="140.66999999999999"/>
    <n v="0"/>
    <n v="0"/>
    <n v="0"/>
    <x v="1"/>
    <s v="0"/>
    <n v="0"/>
    <x v="1"/>
    <s v="0"/>
    <n v="0"/>
    <s v="0"/>
    <s v="0"/>
    <n v="0"/>
    <x v="1"/>
  </r>
  <r>
    <s v="莆田市众诚投资有限公司"/>
    <x v="675"/>
    <n v="22.19"/>
    <n v="0"/>
    <n v="0"/>
    <n v="0"/>
    <x v="1"/>
    <s v="0"/>
    <n v="0"/>
    <x v="1"/>
    <s v="0"/>
    <n v="0"/>
    <s v="0"/>
    <s v="0"/>
    <n v="0"/>
    <x v="1"/>
  </r>
  <r>
    <s v="青岛中领网络科技有限公司"/>
    <x v="676"/>
    <n v="179.98"/>
    <n v="0"/>
    <n v="0"/>
    <n v="0"/>
    <x v="1"/>
    <s v="0"/>
    <n v="0"/>
    <x v="1"/>
    <s v="0"/>
    <n v="0"/>
    <s v="0"/>
    <s v="0"/>
    <n v="0"/>
    <x v="1"/>
  </r>
  <r>
    <s v="hong kong red baby international play co.,limited"/>
    <x v="676"/>
    <n v="79.98"/>
    <n v="0"/>
    <n v="0"/>
    <n v="0"/>
    <x v="1"/>
    <s v="0"/>
    <n v="0"/>
    <x v="1"/>
    <s v="0"/>
    <n v="0"/>
    <s v="0"/>
    <s v="0"/>
    <n v="0"/>
    <x v="1"/>
  </r>
  <r>
    <s v="宏皇兰（深圳）国际贸易有限公司"/>
    <x v="676"/>
    <n v="95.470160000000007"/>
    <n v="0"/>
    <n v="0.5"/>
    <n v="0.5"/>
    <x v="1"/>
    <s v="0"/>
    <n v="0"/>
    <x v="3"/>
    <s v="高"/>
    <n v="100"/>
    <s v="0"/>
    <s v="0"/>
    <n v="0"/>
    <x v="0"/>
  </r>
  <r>
    <s v="hong kong mandevi network technology co., limited"/>
    <x v="676"/>
    <n v="95.95"/>
    <n v="0"/>
    <n v="0"/>
    <n v="0"/>
    <x v="1"/>
    <s v="0"/>
    <n v="0"/>
    <x v="1"/>
    <s v="0"/>
    <n v="0"/>
    <s v="0"/>
    <s v="0"/>
    <n v="0"/>
    <x v="1"/>
  </r>
  <r>
    <s v="佛山汇广盛电子商务有限公司"/>
    <x v="676"/>
    <n v="61.6"/>
    <n v="0"/>
    <n v="0"/>
    <n v="0"/>
    <x v="1"/>
    <s v="0"/>
    <n v="0"/>
    <x v="1"/>
    <s v="0"/>
    <n v="0"/>
    <s v="0"/>
    <s v="0"/>
    <n v="0"/>
    <x v="1"/>
  </r>
  <r>
    <s v="武汉提丰网络技术有限公司"/>
    <x v="676"/>
    <n v="0.23"/>
    <n v="0"/>
    <n v="0"/>
    <n v="0"/>
    <x v="1"/>
    <s v="0"/>
    <n v="0"/>
    <x v="1"/>
    <s v="0"/>
    <n v="0"/>
    <s v="0"/>
    <s v="0"/>
    <n v="0"/>
    <x v="1"/>
  </r>
  <r>
    <s v="广州梵月潘贸易有限公司"/>
    <x v="676"/>
    <n v="35.36"/>
    <n v="0"/>
    <n v="0"/>
    <n v="0"/>
    <x v="1"/>
    <s v="0"/>
    <n v="0"/>
    <x v="1"/>
    <s v="0"/>
    <n v="0"/>
    <s v="0"/>
    <s v="0"/>
    <n v="0"/>
    <x v="1"/>
  </r>
  <r>
    <s v="成都墨图电子商务有限公司"/>
    <x v="676"/>
    <n v="98.93"/>
    <n v="0"/>
    <n v="0"/>
    <n v="0"/>
    <x v="1"/>
    <s v="0"/>
    <n v="0"/>
    <x v="1"/>
    <s v="0"/>
    <n v="0"/>
    <s v="0"/>
    <s v="0"/>
    <n v="0"/>
    <x v="1"/>
  </r>
  <r>
    <s v="成都聚美创富文化传播有限公司"/>
    <x v="676"/>
    <n v="0.18698400000000001"/>
    <n v="0"/>
    <n v="0"/>
    <n v="0"/>
    <x v="1"/>
    <s v="0"/>
    <n v="0"/>
    <x v="1"/>
    <s v="0"/>
    <n v="0"/>
    <s v="0"/>
    <s v="0"/>
    <n v="0"/>
    <x v="1"/>
  </r>
  <r>
    <s v="四川深星煜海商贸有限公司"/>
    <x v="676"/>
    <n v="320"/>
    <n v="1"/>
    <n v="0"/>
    <n v="0"/>
    <x v="3"/>
    <s v="高"/>
    <n v="100"/>
    <x v="1"/>
    <s v="0"/>
    <n v="0"/>
    <s v="0"/>
    <s v="0"/>
    <n v="0"/>
    <x v="2"/>
  </r>
  <r>
    <s v="杭州铁铁独角兽科技有限公司"/>
    <x v="676"/>
    <n v="248"/>
    <n v="0"/>
    <n v="0"/>
    <n v="0"/>
    <x v="1"/>
    <s v="0"/>
    <n v="0"/>
    <x v="1"/>
    <s v="0"/>
    <n v="0"/>
    <s v="0"/>
    <s v="0"/>
    <n v="0"/>
    <x v="1"/>
  </r>
  <r>
    <s v="深圳市蓝际科技有限公司"/>
    <x v="676"/>
    <n v="108.96"/>
    <n v="0"/>
    <n v="0"/>
    <n v="0"/>
    <x v="1"/>
    <s v="0"/>
    <n v="0"/>
    <x v="1"/>
    <s v="0"/>
    <n v="0"/>
    <s v="0"/>
    <s v="0"/>
    <n v="0"/>
    <x v="1"/>
  </r>
  <r>
    <s v="天津君柏电子商务有限公司"/>
    <x v="676"/>
    <n v="88.78"/>
    <n v="0"/>
    <n v="0"/>
    <n v="0"/>
    <x v="1"/>
    <s v="0"/>
    <n v="0"/>
    <x v="1"/>
    <s v="0"/>
    <n v="0"/>
    <s v="0"/>
    <s v="0"/>
    <n v="0"/>
    <x v="1"/>
  </r>
  <r>
    <s v="有为客科技（深圳）有限公司"/>
    <x v="676"/>
    <n v="57.5"/>
    <n v="0"/>
    <n v="0"/>
    <n v="0"/>
    <x v="1"/>
    <s v="0"/>
    <n v="0"/>
    <x v="1"/>
    <s v="0"/>
    <n v="0"/>
    <s v="0"/>
    <s v="0"/>
    <n v="0"/>
    <x v="1"/>
  </r>
  <r>
    <s v="guludesignlimited"/>
    <x v="676"/>
    <n v="6.09"/>
    <n v="0"/>
    <n v="0"/>
    <n v="0"/>
    <x v="1"/>
    <s v="0"/>
    <n v="0"/>
    <x v="1"/>
    <s v="0"/>
    <n v="0"/>
    <s v="0"/>
    <s v="0"/>
    <n v="0"/>
    <x v="1"/>
  </r>
  <r>
    <s v="深圳市福田区梅林街道兴茂商工作室"/>
    <x v="676"/>
    <n v="54.98"/>
    <n v="2.8180000000000001"/>
    <n v="0"/>
    <n v="0"/>
    <x v="3"/>
    <s v="高"/>
    <n v="100"/>
    <x v="1"/>
    <s v="0"/>
    <n v="0"/>
    <s v="0"/>
    <s v="0"/>
    <n v="0"/>
    <x v="2"/>
  </r>
  <r>
    <s v="theia limited"/>
    <x v="676"/>
    <n v="433.22609499999999"/>
    <n v="0"/>
    <n v="0"/>
    <n v="0"/>
    <x v="1"/>
    <s v="0"/>
    <n v="0"/>
    <x v="1"/>
    <s v="0"/>
    <n v="0"/>
    <s v="0"/>
    <s v="0"/>
    <n v="0"/>
    <x v="1"/>
  </r>
  <r>
    <s v="yihai cross border ecommerce limited"/>
    <x v="676"/>
    <n v="2.85"/>
    <n v="0"/>
    <n v="0"/>
    <n v="0"/>
    <x v="1"/>
    <s v="0"/>
    <n v="0"/>
    <x v="1"/>
    <s v="0"/>
    <n v="0"/>
    <s v="0"/>
    <s v="0"/>
    <n v="0"/>
    <x v="1"/>
  </r>
  <r>
    <s v="wdt innovation co., limited"/>
    <x v="676"/>
    <n v="86.96"/>
    <n v="0"/>
    <n v="0"/>
    <n v="0"/>
    <x v="1"/>
    <s v="0"/>
    <n v="0"/>
    <x v="1"/>
    <s v="0"/>
    <n v="0"/>
    <s v="0"/>
    <s v="0"/>
    <n v="0"/>
    <x v="1"/>
  </r>
  <r>
    <s v="香港伯斯貝科技有限公司"/>
    <x v="676"/>
    <n v="63.75"/>
    <n v="0.42299999999999999"/>
    <n v="0"/>
    <n v="0"/>
    <x v="3"/>
    <s v="高"/>
    <n v="100"/>
    <x v="1"/>
    <s v="0"/>
    <n v="0"/>
    <s v="0"/>
    <s v="0"/>
    <n v="0"/>
    <x v="2"/>
  </r>
  <r>
    <s v="oceanus global limited"/>
    <x v="676"/>
    <n v="95.96"/>
    <n v="0"/>
    <n v="0"/>
    <n v="0"/>
    <x v="1"/>
    <s v="0"/>
    <n v="0"/>
    <x v="1"/>
    <s v="0"/>
    <n v="0"/>
    <s v="0"/>
    <s v="0"/>
    <n v="0"/>
    <x v="1"/>
  </r>
  <r>
    <s v="广州云行跨境电商有限公司"/>
    <x v="676"/>
    <n v="56.19"/>
    <n v="0"/>
    <n v="0"/>
    <n v="0"/>
    <x v="1"/>
    <s v="0"/>
    <n v="0"/>
    <x v="1"/>
    <s v="0"/>
    <n v="0"/>
    <s v="0"/>
    <s v="0"/>
    <n v="0"/>
    <x v="1"/>
  </r>
  <r>
    <s v="郑州大头五金制品有限公司"/>
    <x v="676"/>
    <n v="238.4"/>
    <n v="0"/>
    <n v="0"/>
    <n v="0"/>
    <x v="1"/>
    <s v="0"/>
    <n v="0"/>
    <x v="1"/>
    <s v="0"/>
    <n v="0"/>
    <s v="0"/>
    <s v="0"/>
    <n v="0"/>
    <x v="1"/>
  </r>
  <r>
    <s v="大连向阳花信息技术有限公司"/>
    <x v="676"/>
    <n v="13.7"/>
    <n v="0"/>
    <n v="0"/>
    <n v="0"/>
    <x v="1"/>
    <s v="0"/>
    <n v="0"/>
    <x v="1"/>
    <s v="0"/>
    <n v="0"/>
    <s v="0"/>
    <s v="0"/>
    <n v="0"/>
    <x v="1"/>
  </r>
  <r>
    <s v="东莞云凌"/>
    <x v="676"/>
    <n v="82.793125799999999"/>
    <n v="0"/>
    <n v="0"/>
    <n v="0"/>
    <x v="1"/>
    <s v="0"/>
    <n v="0"/>
    <x v="1"/>
    <s v="0"/>
    <n v="0"/>
    <s v="0"/>
    <s v="0"/>
    <n v="0"/>
    <x v="1"/>
  </r>
  <r>
    <s v="广州觅海科技有限公司"/>
    <x v="676"/>
    <n v="72.95"/>
    <n v="0"/>
    <n v="0"/>
    <n v="0"/>
    <x v="1"/>
    <s v="0"/>
    <n v="0"/>
    <x v="1"/>
    <s v="0"/>
    <n v="0"/>
    <s v="0"/>
    <s v="0"/>
    <n v="0"/>
    <x v="1"/>
  </r>
  <r>
    <s v="hexcal inc."/>
    <x v="676"/>
    <n v="1498"/>
    <n v="0"/>
    <n v="0"/>
    <n v="0"/>
    <x v="1"/>
    <s v="0"/>
    <n v="0"/>
    <x v="1"/>
    <s v="0"/>
    <n v="0"/>
    <s v="0"/>
    <s v="0"/>
    <n v="0"/>
    <x v="1"/>
  </r>
  <r>
    <s v="杭州得熹婴童用品有限公司"/>
    <x v="676"/>
    <n v="123"/>
    <n v="0"/>
    <n v="0"/>
    <n v="0"/>
    <x v="1"/>
    <s v="0"/>
    <n v="0"/>
    <x v="1"/>
    <s v="0"/>
    <n v="0"/>
    <s v="0"/>
    <s v="0"/>
    <n v="0"/>
    <x v="1"/>
  </r>
  <r>
    <s v="厦门启量信息技术有限公司"/>
    <x v="676"/>
    <n v="47.74"/>
    <n v="1.5"/>
    <n v="0.5"/>
    <n v="0.5"/>
    <x v="3"/>
    <s v="高"/>
    <n v="100"/>
    <x v="3"/>
    <s v="高"/>
    <n v="100"/>
    <s v="(20,+)"/>
    <s v="高"/>
    <n v="100"/>
    <x v="4"/>
  </r>
  <r>
    <s v="joybos group holdings (hongkong) limited"/>
    <x v="677"/>
    <n v="30.01"/>
    <n v="1"/>
    <n v="0"/>
    <n v="0"/>
    <x v="3"/>
    <s v="高"/>
    <n v="100"/>
    <x v="1"/>
    <s v="0"/>
    <n v="0"/>
    <s v="0"/>
    <s v="0"/>
    <n v="0"/>
    <x v="2"/>
  </r>
  <r>
    <s v=" radiasun international group ltd."/>
    <x v="677"/>
    <n v="1.93788066"/>
    <n v="0"/>
    <n v="0"/>
    <n v="0"/>
    <x v="1"/>
    <s v="0"/>
    <n v="0"/>
    <x v="1"/>
    <s v="0"/>
    <n v="0"/>
    <s v="0"/>
    <s v="0"/>
    <n v="0"/>
    <x v="1"/>
  </r>
  <r>
    <s v="丰泽区焓焓服装商行"/>
    <x v="677"/>
    <n v="110.29"/>
    <n v="0"/>
    <n v="1"/>
    <n v="1"/>
    <x v="1"/>
    <s v="0"/>
    <n v="0"/>
    <x v="3"/>
    <s v="高"/>
    <n v="100"/>
    <s v="0"/>
    <s v="0"/>
    <n v="0"/>
    <x v="0"/>
  </r>
  <r>
    <s v="深圳市宜乐美家居科技有限公司"/>
    <x v="677"/>
    <n v="35.847617"/>
    <n v="1"/>
    <n v="0"/>
    <n v="0"/>
    <x v="3"/>
    <s v="高"/>
    <n v="100"/>
    <x v="1"/>
    <s v="0"/>
    <n v="0"/>
    <s v="0"/>
    <s v="0"/>
    <n v="0"/>
    <x v="2"/>
  </r>
  <r>
    <s v="长沙点触网络科技有限公司"/>
    <x v="677"/>
    <n v="37.76"/>
    <n v="0"/>
    <n v="0"/>
    <n v="0"/>
    <x v="1"/>
    <s v="0"/>
    <n v="0"/>
    <x v="1"/>
    <s v="0"/>
    <n v="0"/>
    <s v="0"/>
    <s v="0"/>
    <n v="0"/>
    <x v="1"/>
  </r>
  <r>
    <s v="深圳世纪长航贸易有限公司"/>
    <x v="677"/>
    <n v="2.79"/>
    <n v="0"/>
    <n v="0"/>
    <n v="0"/>
    <x v="1"/>
    <s v="0"/>
    <n v="0"/>
    <x v="1"/>
    <s v="0"/>
    <n v="0"/>
    <s v="0"/>
    <s v="0"/>
    <n v="0"/>
    <x v="1"/>
  </r>
  <r>
    <s v="hong kong xiayuan technology limited"/>
    <x v="677"/>
    <n v="167.43789749999999"/>
    <n v="0"/>
    <n v="0"/>
    <n v="0"/>
    <x v="1"/>
    <s v="0"/>
    <n v="0"/>
    <x v="1"/>
    <s v="0"/>
    <n v="0"/>
    <s v="0"/>
    <s v="0"/>
    <n v="0"/>
    <x v="1"/>
  </r>
  <r>
    <s v="layers london"/>
    <x v="677"/>
    <n v="462.93907779"/>
    <n v="0"/>
    <n v="0"/>
    <n v="0"/>
    <x v="1"/>
    <s v="0"/>
    <n v="0"/>
    <x v="1"/>
    <s v="0"/>
    <n v="0"/>
    <s v="0"/>
    <s v="0"/>
    <n v="0"/>
    <x v="1"/>
  </r>
  <r>
    <s v="hk yonghai technology limited"/>
    <x v="677"/>
    <n v="1"/>
    <n v="0"/>
    <n v="0"/>
    <n v="0"/>
    <x v="1"/>
    <s v="0"/>
    <n v="0"/>
    <x v="1"/>
    <s v="0"/>
    <n v="0"/>
    <s v="0"/>
    <s v="0"/>
    <n v="0"/>
    <x v="1"/>
  </r>
  <r>
    <s v="thousand birds intelligent technology co., ltd"/>
    <x v="677"/>
    <n v="0.13433293499999999"/>
    <n v="0"/>
    <n v="0"/>
    <n v="0"/>
    <x v="1"/>
    <s v="0"/>
    <n v="0"/>
    <x v="1"/>
    <s v="0"/>
    <n v="0"/>
    <s v="0"/>
    <s v="0"/>
    <n v="0"/>
    <x v="1"/>
  </r>
  <r>
    <s v="yaszl limited"/>
    <x v="677"/>
    <n v="19.29"/>
    <n v="0"/>
    <n v="0"/>
    <n v="0"/>
    <x v="1"/>
    <s v="0"/>
    <n v="0"/>
    <x v="1"/>
    <s v="0"/>
    <n v="0"/>
    <s v="0"/>
    <s v="0"/>
    <n v="0"/>
    <x v="1"/>
  </r>
  <r>
    <s v="厦门君知电子商务有限公司"/>
    <x v="677"/>
    <n v="29.99"/>
    <n v="0"/>
    <n v="0"/>
    <n v="0"/>
    <x v="1"/>
    <s v="0"/>
    <n v="0"/>
    <x v="1"/>
    <s v="0"/>
    <n v="0"/>
    <s v="0"/>
    <s v="0"/>
    <n v="0"/>
    <x v="1"/>
  </r>
  <r>
    <s v="义乌市猩桢电子商务商行"/>
    <x v="677"/>
    <n v="0.4"/>
    <n v="0"/>
    <n v="0"/>
    <n v="0"/>
    <x v="1"/>
    <s v="0"/>
    <n v="0"/>
    <x v="1"/>
    <s v="0"/>
    <n v="0"/>
    <s v="0"/>
    <s v="0"/>
    <n v="0"/>
    <x v="1"/>
  </r>
  <r>
    <s v="baona trading co., limited"/>
    <x v="677"/>
    <n v="15.33"/>
    <n v="0"/>
    <n v="0"/>
    <n v="0"/>
    <x v="1"/>
    <s v="0"/>
    <n v="0"/>
    <x v="1"/>
    <s v="0"/>
    <n v="0"/>
    <s v="0"/>
    <s v="0"/>
    <n v="0"/>
    <x v="1"/>
  </r>
  <r>
    <s v="comet electronic technology co., limited"/>
    <x v="677"/>
    <n v="1.4170185"/>
    <n v="1"/>
    <n v="0"/>
    <n v="0"/>
    <x v="3"/>
    <s v="高"/>
    <n v="100"/>
    <x v="1"/>
    <s v="0"/>
    <n v="0"/>
    <s v="0"/>
    <s v="0"/>
    <n v="0"/>
    <x v="2"/>
  </r>
  <r>
    <s v="tumustore"/>
    <x v="677"/>
    <n v="5.6489345999999996"/>
    <n v="0"/>
    <n v="0"/>
    <n v="0"/>
    <x v="1"/>
    <s v="0"/>
    <n v="0"/>
    <x v="1"/>
    <s v="0"/>
    <n v="0"/>
    <s v="0"/>
    <s v="0"/>
    <n v="0"/>
    <x v="1"/>
  </r>
  <r>
    <s v="大为医疗（江苏）有限公司"/>
    <x v="677"/>
    <n v="589"/>
    <n v="0"/>
    <n v="0"/>
    <n v="0"/>
    <x v="1"/>
    <s v="0"/>
    <n v="0"/>
    <x v="1"/>
    <s v="0"/>
    <n v="0"/>
    <s v="0"/>
    <s v="0"/>
    <n v="0"/>
    <x v="1"/>
  </r>
  <r>
    <s v="青羊区沃瑞鑫商贸部"/>
    <x v="677"/>
    <n v="73.98"/>
    <n v="0.51400000000000001"/>
    <n v="1"/>
    <n v="1"/>
    <x v="3"/>
    <s v="高"/>
    <n v="100"/>
    <x v="3"/>
    <s v="高"/>
    <n v="100"/>
    <s v="(20,+)"/>
    <s v="高"/>
    <n v="100"/>
    <x v="4"/>
  </r>
  <r>
    <s v="广东弘宸帼风服饰科技有限公司"/>
    <x v="677"/>
    <n v="36.979999999999997"/>
    <n v="0"/>
    <n v="0"/>
    <n v="0"/>
    <x v="1"/>
    <s v="0"/>
    <n v="0"/>
    <x v="1"/>
    <s v="0"/>
    <n v="0"/>
    <s v="0"/>
    <s v="0"/>
    <n v="0"/>
    <x v="1"/>
  </r>
  <r>
    <s v="广州卡羽贝日用品厂"/>
    <x v="677"/>
    <n v="71.91"/>
    <n v="0"/>
    <n v="0"/>
    <n v="0"/>
    <x v="1"/>
    <s v="0"/>
    <n v="0"/>
    <x v="1"/>
    <s v="0"/>
    <n v="0"/>
    <s v="0"/>
    <s v="0"/>
    <n v="0"/>
    <x v="1"/>
  </r>
  <r>
    <s v="上海馥吉信息科技中心"/>
    <x v="677"/>
    <n v="55"/>
    <n v="1"/>
    <n v="0"/>
    <n v="0"/>
    <x v="3"/>
    <s v="高"/>
    <n v="100"/>
    <x v="1"/>
    <s v="0"/>
    <n v="0"/>
    <s v="0"/>
    <s v="0"/>
    <n v="0"/>
    <x v="2"/>
  </r>
  <r>
    <s v="mai cool international limited"/>
    <x v="677"/>
    <n v="79.766212499999995"/>
    <n v="0"/>
    <n v="0"/>
    <n v="0"/>
    <x v="1"/>
    <s v="0"/>
    <n v="0"/>
    <x v="1"/>
    <s v="0"/>
    <n v="0"/>
    <s v="0"/>
    <s v="0"/>
    <n v="0"/>
    <x v="1"/>
  </r>
  <r>
    <s v="香港双鱼网络科技有限公司"/>
    <x v="677"/>
    <n v="38.159999999999997"/>
    <n v="0"/>
    <n v="0"/>
    <n v="0"/>
    <x v="1"/>
    <s v="0"/>
    <n v="0"/>
    <x v="1"/>
    <s v="0"/>
    <n v="0"/>
    <s v="0"/>
    <s v="0"/>
    <n v="0"/>
    <x v="1"/>
  </r>
  <r>
    <s v="高鑫圣香港实业有限公司"/>
    <x v="677"/>
    <n v="0.1"/>
    <n v="0"/>
    <n v="0"/>
    <n v="0"/>
    <x v="1"/>
    <s v="0"/>
    <n v="0"/>
    <x v="1"/>
    <s v="0"/>
    <n v="0"/>
    <s v="0"/>
    <s v="0"/>
    <n v="0"/>
    <x v="1"/>
  </r>
  <r>
    <s v="广州市程未贸易有限公司"/>
    <x v="677"/>
    <n v="90.949600000000004"/>
    <n v="0"/>
    <n v="0"/>
    <n v="0"/>
    <x v="1"/>
    <s v="0"/>
    <n v="0"/>
    <x v="1"/>
    <s v="0"/>
    <n v="0"/>
    <s v="0"/>
    <s v="0"/>
    <n v="0"/>
    <x v="1"/>
  </r>
  <r>
    <s v="深圳市洛麟网络科技有限公司"/>
    <x v="677"/>
    <n v="35.979999999999997"/>
    <n v="0"/>
    <n v="0"/>
    <n v="0"/>
    <x v="1"/>
    <s v="0"/>
    <n v="0"/>
    <x v="1"/>
    <s v="0"/>
    <n v="0"/>
    <s v="0"/>
    <s v="0"/>
    <n v="0"/>
    <x v="1"/>
  </r>
  <r>
    <s v="slideinstantly limited"/>
    <x v="677"/>
    <n v="19"/>
    <n v="0"/>
    <n v="0"/>
    <n v="0"/>
    <x v="1"/>
    <s v="0"/>
    <n v="0"/>
    <x v="1"/>
    <s v="0"/>
    <n v="0"/>
    <s v="0"/>
    <s v="0"/>
    <n v="0"/>
    <x v="1"/>
  </r>
  <r>
    <s v="上海洁佧实业有限公司"/>
    <x v="677"/>
    <n v="50.39"/>
    <n v="5.3639999999999999"/>
    <n v="0"/>
    <n v="0"/>
    <x v="3"/>
    <s v="高"/>
    <n v="100"/>
    <x v="1"/>
    <s v="0"/>
    <n v="0"/>
    <s v="0"/>
    <s v="0"/>
    <n v="0"/>
    <x v="2"/>
  </r>
  <r>
    <s v="香港黎晟国际贸易有限公司"/>
    <x v="677"/>
    <n v="329.4"/>
    <n v="1"/>
    <n v="0"/>
    <n v="0"/>
    <x v="3"/>
    <s v="高"/>
    <n v="100"/>
    <x v="1"/>
    <s v="0"/>
    <n v="0"/>
    <s v="0"/>
    <s v="0"/>
    <n v="0"/>
    <x v="2"/>
  </r>
  <r>
    <s v="vitina limited"/>
    <x v="677"/>
    <n v="69.8"/>
    <n v="0"/>
    <n v="5"/>
    <n v="5"/>
    <x v="1"/>
    <s v="0"/>
    <n v="0"/>
    <x v="3"/>
    <s v="高"/>
    <n v="100"/>
    <s v="(20,+)"/>
    <s v="高"/>
    <n v="100"/>
    <x v="4"/>
  </r>
  <r>
    <s v="广州有趣商店网络科技有限公司"/>
    <x v="677"/>
    <n v="46.98"/>
    <n v="0"/>
    <n v="0"/>
    <n v="0"/>
    <x v="1"/>
    <s v="0"/>
    <n v="0"/>
    <x v="1"/>
    <s v="0"/>
    <n v="0"/>
    <s v="0"/>
    <s v="0"/>
    <n v="0"/>
    <x v="1"/>
  </r>
  <r>
    <s v="居角（深圳）科技有限公司"/>
    <x v="677"/>
    <n v="29.99"/>
    <n v="0"/>
    <n v="0"/>
    <n v="0"/>
    <x v="1"/>
    <s v="0"/>
    <n v="0"/>
    <x v="1"/>
    <s v="0"/>
    <n v="0"/>
    <s v="0"/>
    <s v="0"/>
    <n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63">
  <r>
    <s v="03流失"/>
    <s v="huakui technology limited"/>
    <n v="1"/>
    <n v="389"/>
    <n v="0"/>
    <n v="0"/>
    <n v="0"/>
    <n v="0"/>
    <n v="352"/>
    <n v="21979.37"/>
    <x v="0"/>
  </r>
  <r>
    <s v="02活跃"/>
    <s v="HongkongLinemartLimited___赛维"/>
    <n v="1"/>
    <n v="1663"/>
    <n v="2669"/>
    <n v="192220.04"/>
    <n v="7405"/>
    <n v="531678.42000000004"/>
    <n v="52177"/>
    <n v="4045905.12"/>
    <x v="1"/>
  </r>
  <r>
    <s v="03流失"/>
    <s v="papaya software pte.ltd"/>
    <n v="1"/>
    <n v="356"/>
    <n v="0"/>
    <n v="0"/>
    <n v="0"/>
    <n v="0"/>
    <n v="94"/>
    <n v="22400"/>
    <x v="0"/>
  </r>
  <r>
    <s v="03流失"/>
    <s v="raja naishi supply chain co., limited"/>
    <n v="1"/>
    <n v="257"/>
    <n v="0"/>
    <n v="0"/>
    <n v="0"/>
    <n v="0"/>
    <n v="19"/>
    <n v="6321"/>
    <x v="0"/>
  </r>
  <r>
    <s v="03流失"/>
    <s v="theia limited"/>
    <n v="1"/>
    <n v="404"/>
    <n v="0"/>
    <n v="0"/>
    <n v="0"/>
    <n v="0"/>
    <n v="2"/>
    <n v="3382.5"/>
    <x v="0"/>
  </r>
  <r>
    <s v="03流失"/>
    <s v="hk yonghai technology limited"/>
    <n v="1"/>
    <n v="102"/>
    <n v="0"/>
    <n v="0"/>
    <n v="0"/>
    <n v="0"/>
    <n v="1"/>
    <n v="1"/>
    <x v="0"/>
  </r>
  <r>
    <s v="02活跃"/>
    <s v="广州衣海电子商务有限公司"/>
    <n v="1"/>
    <n v="563"/>
    <n v="631"/>
    <n v="799180.88"/>
    <n v="1291"/>
    <n v="1688459.74"/>
    <n v="12453"/>
    <n v="5400887.7000000002"/>
    <x v="1"/>
  </r>
  <r>
    <s v="02活跃"/>
    <s v="etecheasy limited"/>
    <n v="1"/>
    <n v="706"/>
    <n v="247"/>
    <n v="232886.81"/>
    <n v="1059"/>
    <n v="536085.78"/>
    <n v="10814"/>
    <n v="2844751.22"/>
    <x v="1"/>
  </r>
  <r>
    <s v="02活跃"/>
    <s v="安徽游蜂信息科技有限公司"/>
    <n v="1"/>
    <n v="1042"/>
    <n v="1145"/>
    <n v="127935.8"/>
    <n v="3655"/>
    <n v="452266.59"/>
    <n v="14197"/>
    <n v="865788.6"/>
    <x v="1"/>
  </r>
  <r>
    <s v="02活跃"/>
    <s v="通拓科技有限公司"/>
    <n v="1"/>
    <n v="1418"/>
    <n v="427"/>
    <n v="182397.17"/>
    <n v="1413"/>
    <n v="446214.13"/>
    <n v="11387"/>
    <n v="4014944.85"/>
    <x v="1"/>
  </r>
  <r>
    <s v="02活跃"/>
    <s v="广州美甚佳贸易有限公司"/>
    <n v="1"/>
    <n v="704"/>
    <n v="13"/>
    <n v="1090.1600000000001"/>
    <n v="57"/>
    <n v="5688.41"/>
    <n v="724"/>
    <n v="62654.75"/>
    <x v="1"/>
  </r>
  <r>
    <s v="02活跃"/>
    <s v="SHIYING INTERNATIONAL TRADING CO.,LIMITED-新时颖"/>
    <n v="1"/>
    <n v="978"/>
    <n v="65"/>
    <n v="3724.61"/>
    <n v="220"/>
    <n v="12560.55"/>
    <n v="3520"/>
    <n v="173672.41"/>
    <x v="1"/>
  </r>
  <r>
    <s v="02活跃"/>
    <s v="广州市麦行贸易有限公司"/>
    <n v="1"/>
    <n v="713"/>
    <n v="79"/>
    <n v="3878.68"/>
    <n v="327"/>
    <n v="16727.2"/>
    <n v="4744"/>
    <n v="253976.92"/>
    <x v="1"/>
  </r>
  <r>
    <s v="03流失"/>
    <s v="hk lingyi international technology co., limited"/>
    <n v="1"/>
    <n v="173"/>
    <n v="0"/>
    <n v="0"/>
    <n v="0"/>
    <n v="0"/>
    <n v="7"/>
    <n v="275.94"/>
    <x v="0"/>
  </r>
  <r>
    <s v="03流失"/>
    <s v="HONG KONG DONGSHENG TECHNOLOGY CO., LIMITED"/>
    <n v="1"/>
    <n v="301"/>
    <n v="0"/>
    <n v="0"/>
    <n v="0"/>
    <n v="0"/>
    <n v="58001"/>
    <n v="2491325"/>
    <x v="0"/>
  </r>
  <r>
    <s v="03流失"/>
    <s v="北京海蓝德网络科技有限公司"/>
    <n v="1"/>
    <n v="394"/>
    <n v="0"/>
    <n v="0"/>
    <n v="0"/>
    <n v="0"/>
    <n v="14486"/>
    <n v="708255.37"/>
    <x v="0"/>
  </r>
  <r>
    <s v="03流失"/>
    <s v="厦门山靠山网络科技有限公司"/>
    <n v="1"/>
    <n v="844"/>
    <n v="0"/>
    <n v="0"/>
    <n v="0"/>
    <n v="0"/>
    <n v="6410"/>
    <n v="462630.38"/>
    <x v="0"/>
  </r>
  <r>
    <s v="03流失"/>
    <s v="honglu international trade co., limited"/>
    <n v="1"/>
    <n v="187"/>
    <n v="0"/>
    <n v="0"/>
    <n v="0"/>
    <n v="0"/>
    <n v="637"/>
    <n v="33691.83"/>
    <x v="0"/>
  </r>
  <r>
    <s v="03流失"/>
    <s v="广州市好汇集科技有限公司"/>
    <n v="1"/>
    <n v="391"/>
    <n v="0"/>
    <n v="0"/>
    <n v="0"/>
    <n v="0"/>
    <n v="51"/>
    <n v="22228.9"/>
    <x v="0"/>
  </r>
  <r>
    <s v="03流失"/>
    <s v="Hongkong Geekbuy International E-commerce Ltd"/>
    <n v="1"/>
    <n v="703"/>
    <n v="0"/>
    <n v="0"/>
    <n v="0"/>
    <n v="0"/>
    <n v="262"/>
    <n v="157912.79"/>
    <x v="0"/>
  </r>
  <r>
    <s v="03沉默"/>
    <s v="双流区椰子出海日用百货店"/>
    <n v="1"/>
    <n v="536"/>
    <n v="0"/>
    <n v="0"/>
    <n v="1"/>
    <n v="6290"/>
    <n v="6"/>
    <n v="40320"/>
    <x v="2"/>
  </r>
  <r>
    <s v="03流失"/>
    <s v="东莞云瓴电子商务有限公司"/>
    <n v="1"/>
    <n v="278"/>
    <n v="0"/>
    <n v="0"/>
    <n v="0"/>
    <n v="0"/>
    <n v="24"/>
    <n v="697.49"/>
    <x v="0"/>
  </r>
  <r>
    <s v="03流失"/>
    <s v="深圳市邦博科技有限公司"/>
    <n v="1"/>
    <n v="1459"/>
    <n v="0"/>
    <n v="0"/>
    <n v="0"/>
    <n v="0"/>
    <n v="3"/>
    <n v="62.97"/>
    <x v="0"/>
  </r>
  <r>
    <s v="03流失"/>
    <s v="东海县璀恰百货商行"/>
    <n v="1"/>
    <n v="608"/>
    <n v="0"/>
    <n v="0"/>
    <n v="0"/>
    <n v="0"/>
    <n v="165"/>
    <n v="15270.47"/>
    <x v="0"/>
  </r>
  <r>
    <s v="03流失"/>
    <s v="惠临实业香港有限公司"/>
    <n v="1"/>
    <n v="325"/>
    <n v="0"/>
    <n v="0"/>
    <n v="0"/>
    <n v="0"/>
    <n v="14"/>
    <n v="488.8"/>
    <x v="0"/>
  </r>
  <r>
    <s v="03流失"/>
    <s v="深圳市聚才邦信息科技有限公司"/>
    <n v="1"/>
    <n v="431"/>
    <n v="0"/>
    <n v="0"/>
    <n v="0"/>
    <n v="0"/>
    <n v="51"/>
    <n v="2155.83"/>
    <x v="0"/>
  </r>
  <r>
    <s v="03流失"/>
    <s v="路尚（广州）国际贸易有限公司"/>
    <n v="1"/>
    <n v="788"/>
    <n v="0"/>
    <n v="0"/>
    <n v="0"/>
    <n v="0"/>
    <n v="23"/>
    <n v="1045.93"/>
    <x v="0"/>
  </r>
  <r>
    <s v="03流失"/>
    <s v="杭州得熹婴童用品有限公司"/>
    <n v="1"/>
    <n v="443"/>
    <n v="0"/>
    <n v="0"/>
    <n v="0"/>
    <n v="0"/>
    <n v="2"/>
    <n v="123"/>
    <x v="0"/>
  </r>
  <r>
    <s v="03流失"/>
    <s v="厦门君知电子商务有限公司"/>
    <n v="1"/>
    <n v="368"/>
    <n v="0"/>
    <n v="0"/>
    <n v="0"/>
    <n v="0"/>
    <n v="1"/>
    <n v="29.99"/>
    <x v="0"/>
  </r>
  <r>
    <s v="02活跃"/>
    <s v="无锡宝恩洛进出口有限公司"/>
    <n v="1"/>
    <n v="390"/>
    <n v="8"/>
    <n v="531.53"/>
    <n v="40"/>
    <n v="2128.5100000000002"/>
    <n v="332"/>
    <n v="22577.4"/>
    <x v="1"/>
  </r>
  <r>
    <s v="02活跃"/>
    <s v="深圳市爱迪时科技有限公司"/>
    <n v="1"/>
    <n v="327"/>
    <n v="27"/>
    <n v="2350.81"/>
    <n v="70"/>
    <n v="5920.47"/>
    <n v="350"/>
    <n v="35645.050000000003"/>
    <x v="1"/>
  </r>
  <r>
    <s v="02活跃"/>
    <s v="广州亚迪纳贸易有限公司"/>
    <n v="1"/>
    <n v="475"/>
    <n v="34"/>
    <n v="3199.01"/>
    <n v="133"/>
    <n v="12881.32"/>
    <n v="827"/>
    <n v="81373.649999999994"/>
    <x v="1"/>
  </r>
  <r>
    <s v="03流失"/>
    <s v="oubo network technology co., limited"/>
    <n v="1"/>
    <n v="436"/>
    <n v="0"/>
    <n v="0"/>
    <n v="0"/>
    <n v="0"/>
    <n v="77421"/>
    <n v="3466810.77"/>
    <x v="0"/>
  </r>
  <r>
    <s v="03沉默"/>
    <s v="hongkong nyx technology limited"/>
    <n v="1"/>
    <n v="447"/>
    <n v="0"/>
    <n v="0"/>
    <n v="375"/>
    <n v="25824.66"/>
    <n v="10596"/>
    <n v="770236.86"/>
    <x v="2"/>
  </r>
  <r>
    <s v="03流失"/>
    <s v="little turtle technology co.,limited"/>
    <n v="1"/>
    <n v="204"/>
    <n v="0"/>
    <n v="0"/>
    <n v="0"/>
    <n v="0"/>
    <n v="8015"/>
    <n v="332983.28000000003"/>
    <x v="0"/>
  </r>
  <r>
    <s v="03沉默"/>
    <s v="广州市爱莱依服装实业有限公司"/>
    <n v="1"/>
    <n v="464"/>
    <n v="0"/>
    <n v="0"/>
    <n v="2"/>
    <n v="100.8"/>
    <n v="192772"/>
    <n v="6409501.29"/>
    <x v="2"/>
  </r>
  <r>
    <s v="02活跃"/>
    <s v="long way fashion jewellery co ltd"/>
    <n v="1"/>
    <n v="261"/>
    <n v="256"/>
    <n v="21257.4"/>
    <n v="256"/>
    <n v="21257.4"/>
    <n v="6659"/>
    <n v="465136.93"/>
    <x v="1"/>
  </r>
  <r>
    <s v="03流失"/>
    <s v="广州市百越盛鸿国际贸易有限公司"/>
    <n v="1"/>
    <n v="251"/>
    <n v="0"/>
    <n v="0"/>
    <n v="0"/>
    <n v="0"/>
    <n v="1112"/>
    <n v="63020.31"/>
    <x v="0"/>
  </r>
  <r>
    <s v="03流失"/>
    <s v="万辉商业(深圳)有限公司"/>
    <n v="1"/>
    <n v="565"/>
    <n v="0"/>
    <n v="0"/>
    <n v="0"/>
    <n v="0"/>
    <n v="11"/>
    <n v="200.83"/>
    <x v="0"/>
  </r>
  <r>
    <s v="02活跃"/>
    <s v="UNITEMAN TECHNOLOGY (HK) LIMITED"/>
    <n v="1"/>
    <n v="397"/>
    <n v="1"/>
    <n v="69.989999999999995"/>
    <n v="13"/>
    <n v="923.69"/>
    <n v="2022"/>
    <n v="112969.29"/>
    <x v="1"/>
  </r>
  <r>
    <s v="02活跃"/>
    <s v="深圳市树远科技有限公司"/>
    <n v="1"/>
    <n v="292"/>
    <n v="8"/>
    <n v="364.43"/>
    <n v="26"/>
    <n v="952.93"/>
    <n v="326"/>
    <n v="10777.88"/>
    <x v="1"/>
  </r>
  <r>
    <s v="03流失"/>
    <s v="hongkong bright forever company limited"/>
    <n v="1"/>
    <n v="570"/>
    <n v="0"/>
    <n v="0"/>
    <n v="0"/>
    <n v="0"/>
    <n v="24"/>
    <n v="496219"/>
    <x v="0"/>
  </r>
  <r>
    <s v="03流失"/>
    <s v="厦门启量信息技术有限公司"/>
    <n v="1"/>
    <n v="979"/>
    <n v="0"/>
    <n v="0"/>
    <n v="0"/>
    <n v="0"/>
    <n v="2"/>
    <n v="47.74"/>
    <x v="0"/>
  </r>
  <r>
    <s v="03流失"/>
    <s v="wind chaser technology limited"/>
    <n v="1"/>
    <n v="801"/>
    <n v="0"/>
    <n v="0"/>
    <n v="0"/>
    <n v="0"/>
    <n v="2781"/>
    <n v="196649.59"/>
    <x v="0"/>
  </r>
  <r>
    <s v="03流失"/>
    <s v="东勋信息有限公司"/>
    <n v="1"/>
    <n v="941"/>
    <n v="0"/>
    <n v="0"/>
    <n v="0"/>
    <n v="0"/>
    <n v="89"/>
    <n v="4613.83"/>
    <x v="0"/>
  </r>
  <r>
    <s v="04清退"/>
    <s v="深圳沃鸣科技有限公司"/>
    <n v="0"/>
    <n v="270"/>
    <n v="0"/>
    <n v="0"/>
    <n v="0"/>
    <n v="0"/>
    <n v="18"/>
    <n v="1340.24"/>
    <x v="3"/>
  </r>
  <r>
    <s v="03流失"/>
    <s v="广州觅海科技有限公司"/>
    <n v="1"/>
    <n v="643"/>
    <n v="0"/>
    <n v="0"/>
    <n v="0"/>
    <n v="0"/>
    <n v="2"/>
    <n v="72.95"/>
    <x v="0"/>
  </r>
  <r>
    <s v="03流失"/>
    <s v="广州吉享贸易有限公司"/>
    <n v="1"/>
    <n v="864"/>
    <n v="0"/>
    <n v="0"/>
    <n v="0"/>
    <n v="0"/>
    <n v="11431"/>
    <n v="403578.03"/>
    <x v="0"/>
  </r>
  <r>
    <s v="03流失"/>
    <s v="深圳市龙岗区艾维生商行"/>
    <n v="1"/>
    <n v="598"/>
    <n v="0"/>
    <n v="0"/>
    <n v="0"/>
    <n v="0"/>
    <n v="41"/>
    <n v="1362.37"/>
    <x v="0"/>
  </r>
  <r>
    <s v="03流失"/>
    <s v="深圳美佳豪电商服务有限公司"/>
    <n v="1"/>
    <n v="613"/>
    <n v="0"/>
    <n v="0"/>
    <n v="0"/>
    <n v="0"/>
    <n v="1114"/>
    <n v="61402.53"/>
    <x v="0"/>
  </r>
  <r>
    <s v="02活跃"/>
    <s v="MOSMO（HONGKONG）LIMITED"/>
    <n v="1"/>
    <n v="894"/>
    <n v="56"/>
    <n v="2601.2199999999998"/>
    <n v="586"/>
    <n v="28844.12"/>
    <n v="31734"/>
    <n v="1587064.63"/>
    <x v="1"/>
  </r>
  <r>
    <s v="04清退"/>
    <s v="xinshang electronics co., limited"/>
    <n v="0"/>
    <n v="109"/>
    <n v="0"/>
    <n v="0"/>
    <n v="0"/>
    <n v="0"/>
    <n v="30404"/>
    <n v="1679471.12"/>
    <x v="3"/>
  </r>
  <r>
    <s v="03流失"/>
    <s v="waves hk holdings limited"/>
    <n v="1"/>
    <n v="381"/>
    <n v="0"/>
    <n v="0"/>
    <n v="0"/>
    <n v="0"/>
    <n v="3585"/>
    <n v="692025.33"/>
    <x v="0"/>
  </r>
  <r>
    <s v="03沉默"/>
    <s v="深圳市扬立铭电子科技有限公司"/>
    <n v="1"/>
    <n v="361"/>
    <n v="0"/>
    <n v="0"/>
    <n v="5"/>
    <n v="3500.7"/>
    <n v="434"/>
    <n v="306128.05"/>
    <x v="2"/>
  </r>
  <r>
    <s v="03流失"/>
    <s v="hong kong singyu trading limited"/>
    <n v="1"/>
    <n v="164"/>
    <n v="0"/>
    <n v="0"/>
    <n v="0"/>
    <n v="0"/>
    <n v="111"/>
    <n v="9465.91"/>
    <x v="0"/>
  </r>
  <r>
    <s v="03沉默"/>
    <s v="sonar digital co., limited"/>
    <n v="1"/>
    <n v="139"/>
    <n v="0"/>
    <n v="0"/>
    <n v="2"/>
    <n v="29.4"/>
    <n v="15"/>
    <n v="241.25"/>
    <x v="2"/>
  </r>
  <r>
    <s v="02活跃"/>
    <s v="oceanus global limited"/>
    <n v="1"/>
    <n v="32"/>
    <n v="1"/>
    <n v="45.98"/>
    <n v="2"/>
    <n v="95.96"/>
    <n v="2"/>
    <n v="95.96"/>
    <x v="1"/>
  </r>
  <r>
    <s v="03流失"/>
    <s v="rice coming ltd"/>
    <n v="1"/>
    <n v="423"/>
    <n v="0"/>
    <n v="0"/>
    <n v="0"/>
    <n v="0"/>
    <n v="7"/>
    <n v="7.0000000000000007E-2"/>
    <x v="0"/>
  </r>
  <r>
    <s v="03流失"/>
    <s v="支點国际（香港）有限公司"/>
    <n v="1"/>
    <n v="478"/>
    <n v="0"/>
    <n v="0"/>
    <n v="0"/>
    <n v="0"/>
    <n v="6"/>
    <n v="407.38"/>
    <x v="0"/>
  </r>
  <r>
    <s v="03流失"/>
    <s v="milies information co., limited"/>
    <n v="1"/>
    <n v="268"/>
    <n v="0"/>
    <n v="0"/>
    <n v="0"/>
    <n v="0"/>
    <n v="99958"/>
    <n v="14606502.16"/>
    <x v="0"/>
  </r>
  <r>
    <s v="02活跃"/>
    <s v="深圳市富高达科技有限公司"/>
    <n v="1"/>
    <n v="758"/>
    <n v="178"/>
    <n v="7813.91"/>
    <n v="687"/>
    <n v="29678.7"/>
    <n v="69818"/>
    <n v="3035292.55"/>
    <x v="1"/>
  </r>
  <r>
    <s v="02活跃"/>
    <s v="fanciviviinc"/>
    <n v="1"/>
    <n v="286"/>
    <n v="6"/>
    <n v="1035.5999999999999"/>
    <n v="14"/>
    <n v="2225.4499999999998"/>
    <n v="511"/>
    <n v="75918.33"/>
    <x v="1"/>
  </r>
  <r>
    <s v="02活跃"/>
    <s v="极润-midodo international trading limited"/>
    <n v="1"/>
    <n v="978"/>
    <n v="1152"/>
    <n v="66181.22"/>
    <n v="3233"/>
    <n v="192040.03"/>
    <n v="19770"/>
    <n v="1162730.5900000001"/>
    <x v="1"/>
  </r>
  <r>
    <s v="02活跃"/>
    <s v="深圳市精一智能电子科技有限公司"/>
    <n v="1"/>
    <n v="590"/>
    <n v="62"/>
    <n v="1915"/>
    <n v="231"/>
    <n v="6985"/>
    <n v="2779"/>
    <n v="85173.6"/>
    <x v="1"/>
  </r>
  <r>
    <s v="02活跃"/>
    <s v="上海宇樊贸易有限公司"/>
    <n v="1"/>
    <n v="905"/>
    <n v="16"/>
    <n v="1906.18"/>
    <n v="65"/>
    <n v="6874.16"/>
    <n v="1524"/>
    <n v="132713.79"/>
    <x v="1"/>
  </r>
  <r>
    <s v="02活跃"/>
    <s v="海芈威上海智能科技有限公司"/>
    <n v="1"/>
    <n v="1444"/>
    <n v="272"/>
    <n v="338470.57"/>
    <n v="934"/>
    <n v="906067.88"/>
    <n v="13333"/>
    <n v="12177491.720000001"/>
    <x v="1"/>
  </r>
  <r>
    <s v="03流失"/>
    <s v="green cloud technology limited"/>
    <n v="1"/>
    <n v="425"/>
    <n v="0"/>
    <n v="0"/>
    <n v="0"/>
    <n v="0"/>
    <n v="3436"/>
    <n v="209452.51"/>
    <x v="0"/>
  </r>
  <r>
    <s v="02活跃"/>
    <s v="minstinct co., limited"/>
    <n v="1"/>
    <n v="933"/>
    <n v="20"/>
    <n v="1071.8900000000001"/>
    <n v="86"/>
    <n v="5020.03"/>
    <n v="7180"/>
    <n v="369761.19"/>
    <x v="1"/>
  </r>
  <r>
    <s v="03流失"/>
    <s v="深圳市深枫湾科技有限公司"/>
    <n v="1"/>
    <n v="327"/>
    <n v="0"/>
    <n v="0"/>
    <n v="0"/>
    <n v="0"/>
    <n v="2012"/>
    <n v="86422.32"/>
    <x v="0"/>
  </r>
  <r>
    <s v="03沉默"/>
    <s v="上海嘟佰商贸有限公司"/>
    <n v="1"/>
    <n v="451"/>
    <n v="0"/>
    <n v="0"/>
    <n v="1"/>
    <n v="77.2"/>
    <n v="13"/>
    <n v="699.13"/>
    <x v="2"/>
  </r>
  <r>
    <s v="03流失"/>
    <s v="香港怡趣科技有限公司"/>
    <n v="1"/>
    <n v="390"/>
    <n v="0"/>
    <n v="0"/>
    <n v="0"/>
    <n v="0"/>
    <n v="7"/>
    <n v="1011.99"/>
    <x v="0"/>
  </r>
  <r>
    <s v="02活跃"/>
    <s v="Starlink Global Holding Limited"/>
    <n v="1"/>
    <n v="1320"/>
    <n v="264"/>
    <n v="34833.49"/>
    <n v="1031"/>
    <n v="141839.12"/>
    <n v="3149"/>
    <n v="516936.97"/>
    <x v="1"/>
  </r>
  <r>
    <s v="03流失"/>
    <s v="enjoy ad media limited"/>
    <n v="1"/>
    <n v="192"/>
    <n v="0"/>
    <n v="0"/>
    <n v="0"/>
    <n v="0"/>
    <n v="1201"/>
    <n v="19216"/>
    <x v="0"/>
  </r>
  <r>
    <s v="03流失"/>
    <s v="深圳市欧思龙贸易有限公司"/>
    <n v="1"/>
    <n v="568"/>
    <n v="0"/>
    <n v="0"/>
    <n v="0"/>
    <n v="0"/>
    <n v="15"/>
    <n v="1488.71"/>
    <x v="0"/>
  </r>
  <r>
    <s v="04清退"/>
    <s v="西安晶闪网络科技有限公司"/>
    <n v="0"/>
    <n v="579"/>
    <n v="0"/>
    <n v="0"/>
    <n v="0"/>
    <n v="0"/>
    <n v="261"/>
    <n v="19664.68"/>
    <x v="3"/>
  </r>
  <r>
    <s v="03流失"/>
    <s v="丰泽区焓焓服装商行"/>
    <n v="1"/>
    <n v="592"/>
    <n v="0"/>
    <n v="0"/>
    <n v="0"/>
    <n v="0"/>
    <n v="1"/>
    <n v="110.29"/>
    <x v="0"/>
  </r>
  <r>
    <s v="03流失"/>
    <s v="hongkong bochuang network technology co., limited"/>
    <n v="1"/>
    <n v="142"/>
    <n v="0"/>
    <n v="0"/>
    <n v="0"/>
    <n v="0"/>
    <n v="48865"/>
    <n v="2581184.38"/>
    <x v="0"/>
  </r>
  <r>
    <s v="02活跃"/>
    <s v="不疑貿易有限公司"/>
    <n v="1"/>
    <n v="250"/>
    <n v="46"/>
    <n v="1670.73"/>
    <n v="87"/>
    <n v="2998.66"/>
    <n v="16940"/>
    <n v="588637.4"/>
    <x v="1"/>
  </r>
  <r>
    <s v="03流失"/>
    <s v="biubiubuy co., limited"/>
    <n v="1"/>
    <n v="482"/>
    <n v="0"/>
    <n v="0"/>
    <n v="0"/>
    <n v="0"/>
    <n v="6289"/>
    <n v="8438682"/>
    <x v="0"/>
  </r>
  <r>
    <s v="02活跃"/>
    <s v="thg_luxury"/>
    <n v="1"/>
    <n v="517"/>
    <n v="466"/>
    <n v="340392.09"/>
    <n v="879"/>
    <n v="592915.72"/>
    <n v="4434"/>
    <n v="3445966.18"/>
    <x v="1"/>
  </r>
  <r>
    <s v="03流失"/>
    <s v="guludesignlimited"/>
    <n v="1"/>
    <n v="102"/>
    <n v="0"/>
    <n v="0"/>
    <n v="0"/>
    <n v="0"/>
    <n v="2"/>
    <n v="6.09"/>
    <x v="0"/>
  </r>
  <r>
    <s v="03流失"/>
    <s v="jia rong international supply chain limited"/>
    <n v="1"/>
    <n v="114"/>
    <n v="0"/>
    <n v="0"/>
    <n v="0"/>
    <n v="0"/>
    <n v="7"/>
    <n v="359.86"/>
    <x v="0"/>
  </r>
  <r>
    <s v="03流失"/>
    <s v="深蓝"/>
    <n v="1"/>
    <n v="424"/>
    <n v="0"/>
    <n v="0"/>
    <n v="0"/>
    <n v="0"/>
    <n v="1434765"/>
    <n v="52660067.649999999"/>
    <x v="0"/>
  </r>
  <r>
    <s v="02活跃"/>
    <s v="深圳市中悦科技有限公司"/>
    <n v="1"/>
    <n v="394"/>
    <n v="712"/>
    <n v="13175.83"/>
    <n v="2680"/>
    <n v="47104.33"/>
    <n v="27242"/>
    <n v="444720.68"/>
    <x v="1"/>
  </r>
  <r>
    <s v="03流失"/>
    <s v="广州峡明网络科技有限公司"/>
    <n v="1"/>
    <n v="668"/>
    <n v="0"/>
    <n v="0"/>
    <n v="0"/>
    <n v="0"/>
    <n v="142848"/>
    <n v="5153066.13"/>
    <x v="0"/>
  </r>
  <r>
    <s v="03流失"/>
    <s v="hong kong tailin techonlogy co., limited"/>
    <n v="1"/>
    <n v="373"/>
    <n v="0"/>
    <n v="0"/>
    <n v="0"/>
    <n v="0"/>
    <n v="249945"/>
    <n v="8780476.4800000004"/>
    <x v="0"/>
  </r>
  <r>
    <s v="02活跃"/>
    <s v="深圳市合裕电子商务有限公司"/>
    <n v="1"/>
    <n v="319"/>
    <n v="1"/>
    <n v="35.979999999999997"/>
    <n v="5"/>
    <n v="193.91"/>
    <n v="2816"/>
    <n v="119897.98"/>
    <x v="1"/>
  </r>
  <r>
    <s v="03流失"/>
    <s v="sonderad limited"/>
    <n v="1"/>
    <n v="474"/>
    <n v="0"/>
    <n v="0"/>
    <n v="0"/>
    <n v="0"/>
    <n v="108574"/>
    <n v="3735023.71"/>
    <x v="0"/>
  </r>
  <r>
    <s v="03流失"/>
    <s v="桑田科技（深圳）有限公司"/>
    <n v="1"/>
    <n v="436"/>
    <n v="0"/>
    <n v="0"/>
    <n v="0"/>
    <n v="0"/>
    <n v="583"/>
    <n v="44356.23"/>
    <x v="0"/>
  </r>
  <r>
    <s v="03流失"/>
    <s v="深圳市能量无限贸易有限公司"/>
    <n v="1"/>
    <n v="366"/>
    <n v="0"/>
    <n v="0"/>
    <n v="0"/>
    <n v="0"/>
    <n v="1999"/>
    <n v="73331.66"/>
    <x v="0"/>
  </r>
  <r>
    <s v="02活跃"/>
    <s v="adflurry network technology limited"/>
    <n v="1"/>
    <n v="898"/>
    <n v="3"/>
    <n v="104.96"/>
    <n v="1200"/>
    <n v="65845.72"/>
    <n v="22818"/>
    <n v="1408566.28"/>
    <x v="1"/>
  </r>
  <r>
    <s v="02活跃"/>
    <s v="深圳市森淞联贸易有限公司"/>
    <n v="1"/>
    <n v="740"/>
    <n v="9"/>
    <n v="356.62"/>
    <n v="65"/>
    <n v="2298.31"/>
    <n v="291"/>
    <n v="10874.02"/>
    <x v="1"/>
  </r>
  <r>
    <s v="02活跃"/>
    <s v="leadcool technology co.ltd"/>
    <n v="1"/>
    <n v="1210"/>
    <n v="82"/>
    <n v="6794.05"/>
    <n v="410"/>
    <n v="19691.07"/>
    <n v="19653"/>
    <n v="726855.22"/>
    <x v="1"/>
  </r>
  <r>
    <s v="02活跃"/>
    <s v="Daphne Holding Limited"/>
    <n v="1"/>
    <n v="116"/>
    <n v="907"/>
    <n v="337579.8"/>
    <n v="3683"/>
    <n v="1282999.74"/>
    <n v="8817"/>
    <n v="3129578.76"/>
    <x v="1"/>
  </r>
  <r>
    <s v="02活跃"/>
    <s v="深圳市盈汐科技有限公司"/>
    <n v="1"/>
    <n v="444"/>
    <n v="46"/>
    <n v="3966.6"/>
    <n v="122"/>
    <n v="10761.81"/>
    <n v="396"/>
    <n v="33827.18"/>
    <x v="1"/>
  </r>
  <r>
    <s v="02活跃"/>
    <s v="哔酷（上海）智能科技有限公司"/>
    <n v="1"/>
    <n v="902"/>
    <n v="64"/>
    <n v="78885.59"/>
    <n v="175"/>
    <n v="194754.38"/>
    <n v="2104"/>
    <n v="2767227.53"/>
    <x v="1"/>
  </r>
  <r>
    <s v="02活跃"/>
    <s v="hongkong yongxing technology co. ,limited"/>
    <n v="1"/>
    <n v="220"/>
    <n v="24"/>
    <n v="25709"/>
    <n v="74"/>
    <n v="79628"/>
    <n v="269"/>
    <n v="298703"/>
    <x v="1"/>
  </r>
  <r>
    <s v="03流失"/>
    <s v="trendyavenue ltd"/>
    <n v="1"/>
    <n v="108"/>
    <n v="0"/>
    <n v="0"/>
    <n v="0"/>
    <n v="0"/>
    <n v="40148"/>
    <n v="135243.63"/>
    <x v="0"/>
  </r>
  <r>
    <s v="02活跃"/>
    <s v="xianglong information technology co., ltd 800344"/>
    <n v="1"/>
    <n v="87"/>
    <n v="26"/>
    <n v="6817.2"/>
    <n v="73"/>
    <n v="16694.82"/>
    <n v="150"/>
    <n v="35476.35"/>
    <x v="1"/>
  </r>
  <r>
    <s v="03流失"/>
    <s v="享坐科技有限公司"/>
    <n v="1"/>
    <n v="213"/>
    <n v="0"/>
    <n v="0"/>
    <n v="0"/>
    <n v="0"/>
    <n v="15"/>
    <n v="12498.58"/>
    <x v="0"/>
  </r>
  <r>
    <s v="02活跃"/>
    <s v="yinghai international trading limited"/>
    <n v="1"/>
    <n v="96"/>
    <n v="161"/>
    <n v="14236.49"/>
    <n v="336"/>
    <n v="27997.08"/>
    <n v="512"/>
    <n v="42285.49"/>
    <x v="1"/>
  </r>
  <r>
    <s v="02活跃"/>
    <s v="inorla fashion limited"/>
    <n v="1"/>
    <n v="31"/>
    <n v="1865"/>
    <n v="4557.8900000000003"/>
    <n v="8369"/>
    <n v="25091.02"/>
    <n v="8369"/>
    <n v="25091.02"/>
    <x v="1"/>
  </r>
  <r>
    <s v="03流失"/>
    <s v="machen trading co., limited"/>
    <n v="1"/>
    <n v="342"/>
    <n v="0"/>
    <n v="0"/>
    <n v="0"/>
    <n v="0"/>
    <n v="1657"/>
    <n v="118042.55"/>
    <x v="0"/>
  </r>
  <r>
    <s v="03流失"/>
    <s v="香港錦繁國際貿易有限公司"/>
    <n v="1"/>
    <n v="342"/>
    <n v="0"/>
    <n v="0"/>
    <n v="0"/>
    <n v="0"/>
    <n v="25"/>
    <n v="701.79"/>
    <x v="0"/>
  </r>
  <r>
    <s v="03流失"/>
    <s v="everadstechnologylimited"/>
    <n v="1"/>
    <n v="164"/>
    <n v="0"/>
    <n v="0"/>
    <n v="0"/>
    <n v="0"/>
    <n v="78"/>
    <n v="5717.05"/>
    <x v="0"/>
  </r>
  <r>
    <s v="03沉默"/>
    <s v="gemsmagic limited"/>
    <n v="1"/>
    <n v="236"/>
    <n v="0"/>
    <n v="0"/>
    <n v="5"/>
    <n v="2900.4"/>
    <n v="34"/>
    <n v="30326.65"/>
    <x v="2"/>
  </r>
  <r>
    <s v="02活跃"/>
    <s v="深圳市卓美瑞电子商务有限公司"/>
    <n v="1"/>
    <n v="775"/>
    <n v="22"/>
    <n v="1336.93"/>
    <n v="29"/>
    <n v="1853.79"/>
    <n v="645"/>
    <n v="37333.96"/>
    <x v="1"/>
  </r>
  <r>
    <s v="03流失"/>
    <s v="上海德杰瑞克光学有限公司"/>
    <n v="1"/>
    <n v="460"/>
    <n v="0"/>
    <n v="0"/>
    <n v="0"/>
    <n v="0"/>
    <n v="3"/>
    <n v="2670"/>
    <x v="0"/>
  </r>
  <r>
    <s v="03流失"/>
    <s v="soufeel jewelry limited"/>
    <n v="1"/>
    <n v="601"/>
    <n v="0"/>
    <n v="0"/>
    <n v="0"/>
    <n v="0"/>
    <n v="381"/>
    <n v="80387.600000000006"/>
    <x v="0"/>
  </r>
  <r>
    <s v="02活跃"/>
    <s v="star dream bay trading limited"/>
    <n v="1"/>
    <n v="76"/>
    <n v="22"/>
    <n v="1149.77"/>
    <n v="22"/>
    <n v="1149.77"/>
    <n v="23"/>
    <n v="1150.77"/>
    <x v="1"/>
  </r>
  <r>
    <s v="03流失"/>
    <s v="深圳市木简莫贸易有限公司"/>
    <n v="1"/>
    <n v="795"/>
    <n v="0"/>
    <n v="0"/>
    <n v="0"/>
    <n v="0"/>
    <n v="120"/>
    <n v="13020.12"/>
    <x v="0"/>
  </r>
  <r>
    <s v="03流失"/>
    <s v="北京新奇易通网络科技有限公司"/>
    <n v="1"/>
    <n v="348"/>
    <n v="0"/>
    <n v="0"/>
    <n v="0"/>
    <n v="0"/>
    <n v="80"/>
    <n v="2415.17"/>
    <x v="0"/>
  </r>
  <r>
    <s v="03流失"/>
    <s v="厦门议心商贸有限公司"/>
    <n v="1"/>
    <n v="248"/>
    <n v="0"/>
    <n v="0"/>
    <n v="0"/>
    <n v="0"/>
    <n v="1250"/>
    <n v="28786.52"/>
    <x v="0"/>
  </r>
  <r>
    <s v="03流失"/>
    <s v="chameleon network co., limited"/>
    <n v="1"/>
    <n v="359"/>
    <n v="0"/>
    <n v="0"/>
    <n v="0"/>
    <n v="0"/>
    <n v="1437"/>
    <n v="91628.35"/>
    <x v="0"/>
  </r>
  <r>
    <s v="03流失"/>
    <s v="潍坊汇益网络科技有限公司"/>
    <n v="1"/>
    <n v="556"/>
    <n v="0"/>
    <n v="0"/>
    <n v="0"/>
    <n v="0"/>
    <n v="184"/>
    <n v="3880.1"/>
    <x v="0"/>
  </r>
  <r>
    <s v="03流失"/>
    <s v="四会市锦诚珠宝店"/>
    <n v="1"/>
    <n v="353"/>
    <n v="0"/>
    <n v="0"/>
    <n v="0"/>
    <n v="0"/>
    <n v="126"/>
    <n v="4423.66"/>
    <x v="0"/>
  </r>
  <r>
    <s v="03流失"/>
    <s v="深圳市前昊科技有限公司"/>
    <n v="1"/>
    <n v="389"/>
    <n v="0"/>
    <n v="0"/>
    <n v="0"/>
    <n v="0"/>
    <n v="11706"/>
    <n v="447417.29"/>
    <x v="0"/>
  </r>
  <r>
    <s v="03流失"/>
    <s v="深圳市卓升贸易有限公司"/>
    <n v="1"/>
    <n v="467"/>
    <n v="0"/>
    <n v="0"/>
    <n v="0"/>
    <n v="0"/>
    <n v="80"/>
    <n v="3384.09"/>
    <x v="0"/>
  </r>
  <r>
    <s v="02活跃"/>
    <s v="杭州华加文化有限公司"/>
    <n v="1"/>
    <n v="978"/>
    <n v="287"/>
    <n v="35592.22"/>
    <n v="855"/>
    <n v="104003.58"/>
    <n v="8650"/>
    <n v="1006110"/>
    <x v="1"/>
  </r>
  <r>
    <s v="02活跃"/>
    <s v="hong kong jihuan electronic commerce co., limited"/>
    <n v="1"/>
    <n v="433"/>
    <n v="41"/>
    <n v="2005.6"/>
    <n v="186"/>
    <n v="8732.99"/>
    <n v="68638"/>
    <n v="3128360.56"/>
    <x v="1"/>
  </r>
  <r>
    <s v="02活跃"/>
    <s v="feng tong culture communication (hong kong) co., limited"/>
    <n v="1"/>
    <n v="348"/>
    <n v="95"/>
    <n v="16902.14"/>
    <n v="412"/>
    <n v="83098.06"/>
    <n v="5314"/>
    <n v="994308.71"/>
    <x v="1"/>
  </r>
  <r>
    <s v="02活跃"/>
    <s v="hongkong inofia technology co.,limited"/>
    <n v="1"/>
    <n v="1266"/>
    <n v="58"/>
    <n v="11799.28"/>
    <n v="166"/>
    <n v="32763.83"/>
    <n v="1400"/>
    <n v="319201.26"/>
    <x v="1"/>
  </r>
  <r>
    <s v="02活跃"/>
    <s v="all4home inc."/>
    <n v="1"/>
    <n v="151"/>
    <n v="26"/>
    <n v="16994.16"/>
    <n v="121"/>
    <n v="80155.679999999993"/>
    <n v="653"/>
    <n v="434794.02"/>
    <x v="1"/>
  </r>
  <r>
    <s v="02活跃"/>
    <s v="广州市木东科技信息有限公司"/>
    <n v="1"/>
    <n v="543"/>
    <n v="6"/>
    <n v="429.9"/>
    <n v="28"/>
    <n v="1866.3"/>
    <n v="609"/>
    <n v="43522.12"/>
    <x v="1"/>
  </r>
  <r>
    <s v="03沉默"/>
    <s v="张家港保税区创启贸易有限公司"/>
    <n v="1"/>
    <n v="831"/>
    <n v="0"/>
    <n v="0"/>
    <n v="46"/>
    <n v="998.76"/>
    <n v="834"/>
    <n v="16287.21"/>
    <x v="2"/>
  </r>
  <r>
    <s v="02活跃"/>
    <s v="深圳市柏美科技有限公司"/>
    <n v="1"/>
    <n v="389"/>
    <n v="1"/>
    <n v="63.79"/>
    <n v="2"/>
    <n v="120.58"/>
    <n v="346"/>
    <n v="22152.11"/>
    <x v="1"/>
  </r>
  <r>
    <s v="02活跃"/>
    <s v="深圳市鹏东兴智能科技有限公司"/>
    <n v="1"/>
    <n v="321"/>
    <n v="1"/>
    <n v="80.45"/>
    <n v="6"/>
    <n v="290.04000000000002"/>
    <n v="119795"/>
    <n v="4485805.3899999997"/>
    <x v="1"/>
  </r>
  <r>
    <s v="03流失"/>
    <s v="广州茜童会贸易有限公司"/>
    <n v="1"/>
    <n v="867"/>
    <n v="0"/>
    <n v="0"/>
    <n v="0"/>
    <n v="0"/>
    <n v="24"/>
    <n v="1716.08"/>
    <x v="0"/>
  </r>
  <r>
    <s v="03流失"/>
    <s v="深圳市亿美网络科技有限公司"/>
    <n v="1"/>
    <n v="961"/>
    <n v="0"/>
    <n v="0"/>
    <n v="0"/>
    <n v="0"/>
    <n v="64"/>
    <n v="66910.11"/>
    <x v="0"/>
  </r>
  <r>
    <s v="03流失"/>
    <s v="广州赛施电子科技有限公司"/>
    <n v="1"/>
    <n v="905"/>
    <n v="0"/>
    <n v="0"/>
    <n v="0"/>
    <n v="0"/>
    <n v="47"/>
    <n v="36439.5"/>
    <x v="0"/>
  </r>
  <r>
    <s v="03流失"/>
    <s v="香港成燕电子商务有限公司"/>
    <n v="1"/>
    <n v="324"/>
    <n v="0"/>
    <n v="0"/>
    <n v="0"/>
    <n v="0"/>
    <n v="15122"/>
    <n v="3417212.35"/>
    <x v="0"/>
  </r>
  <r>
    <s v="03流失"/>
    <s v="深圳市优易贝科技有限公司"/>
    <n v="1"/>
    <n v="921"/>
    <n v="0"/>
    <n v="0"/>
    <n v="0"/>
    <n v="0"/>
    <n v="318"/>
    <n v="20723.61"/>
    <x v="0"/>
  </r>
  <r>
    <s v="03流失"/>
    <s v="深圳市伟创华宝贸易有限公司"/>
    <n v="1"/>
    <n v="874"/>
    <n v="0"/>
    <n v="0"/>
    <n v="0"/>
    <n v="0"/>
    <n v="615"/>
    <n v="31677.03"/>
    <x v="0"/>
  </r>
  <r>
    <s v="03流失"/>
    <s v="金华市荟美电子商务有限公司"/>
    <n v="1"/>
    <n v="725"/>
    <n v="0"/>
    <n v="0"/>
    <n v="0"/>
    <n v="0"/>
    <n v="65"/>
    <n v="5955.8"/>
    <x v="0"/>
  </r>
  <r>
    <s v="03沉默"/>
    <s v="starpony (hk) limited"/>
    <n v="1"/>
    <n v="166"/>
    <n v="0"/>
    <n v="0"/>
    <n v="1214"/>
    <n v="48256.93"/>
    <n v="7482"/>
    <n v="318330.89"/>
    <x v="2"/>
  </r>
  <r>
    <s v="02活跃"/>
    <s v="hong kong aosun international trade co., ltd."/>
    <n v="1"/>
    <n v="167"/>
    <n v="5663"/>
    <n v="361063.41"/>
    <n v="10005"/>
    <n v="749758.2"/>
    <n v="22063"/>
    <n v="1180904.29"/>
    <x v="1"/>
  </r>
  <r>
    <s v="02活跃"/>
    <s v="guangzhou miya industrial limited"/>
    <n v="1"/>
    <n v="116"/>
    <n v="6"/>
    <n v="307.93"/>
    <n v="46"/>
    <n v="3550.92"/>
    <n v="194"/>
    <n v="16903.91"/>
    <x v="1"/>
  </r>
  <r>
    <s v="02活跃"/>
    <s v="thg_nutrition"/>
    <n v="1"/>
    <n v="517"/>
    <n v="93"/>
    <n v="26808.14"/>
    <n v="217"/>
    <n v="83905.96"/>
    <n v="2948"/>
    <n v="1559100.36"/>
    <x v="1"/>
  </r>
  <r>
    <s v="03流失"/>
    <s v="eshente ltd"/>
    <n v="1"/>
    <n v="121"/>
    <n v="0"/>
    <n v="0"/>
    <n v="0"/>
    <n v="0"/>
    <n v="63733"/>
    <n v="218371.75"/>
    <x v="0"/>
  </r>
  <r>
    <s v="03流失"/>
    <s v="venture shop ltd"/>
    <n v="1"/>
    <n v="108"/>
    <n v="0"/>
    <n v="0"/>
    <n v="0"/>
    <n v="0"/>
    <n v="73669"/>
    <n v="183786.92"/>
    <x v="0"/>
  </r>
  <r>
    <s v="02活跃"/>
    <s v="argentum apothecary limited"/>
    <n v="1"/>
    <n v="499"/>
    <n v="14"/>
    <n v="2093"/>
    <n v="22"/>
    <n v="2828.7"/>
    <n v="45"/>
    <n v="10816.1"/>
    <x v="1"/>
  </r>
  <r>
    <s v="02活跃"/>
    <s v="香港星辰創想科技有限公司"/>
    <n v="1"/>
    <n v="286"/>
    <n v="61"/>
    <n v="5249.12"/>
    <n v="475"/>
    <n v="29272.28"/>
    <n v="735"/>
    <n v="40919.24"/>
    <x v="1"/>
  </r>
  <r>
    <s v="03流失"/>
    <s v="中湾贸易有限公司"/>
    <n v="1"/>
    <n v="276"/>
    <n v="0"/>
    <n v="0"/>
    <n v="0"/>
    <n v="0"/>
    <n v="1616"/>
    <n v="75048.509999999995"/>
    <x v="0"/>
  </r>
  <r>
    <s v="03流失"/>
    <s v="CLEVERGUARD TECHNOLOGY CO., LIMITED"/>
    <n v="1"/>
    <n v="558"/>
    <n v="0"/>
    <n v="0"/>
    <n v="0"/>
    <n v="0"/>
    <n v="4"/>
    <n v="305.95999999999998"/>
    <x v="0"/>
  </r>
  <r>
    <s v="03沉默"/>
    <s v="commohat shop limited"/>
    <n v="1"/>
    <n v="68"/>
    <n v="0"/>
    <n v="0"/>
    <n v="129"/>
    <n v="870.51"/>
    <n v="5275"/>
    <n v="13531.11"/>
    <x v="2"/>
  </r>
  <r>
    <s v="03流失"/>
    <s v="hyw uk ltd"/>
    <n v="1"/>
    <n v="89"/>
    <n v="0"/>
    <n v="0"/>
    <n v="0"/>
    <n v="0"/>
    <n v="3"/>
    <n v="1424.9"/>
    <x v="0"/>
  </r>
  <r>
    <s v="01新"/>
    <s v="raremace limited"/>
    <n v="1"/>
    <n v="23"/>
    <n v="12"/>
    <n v="9078.89"/>
    <n v="20"/>
    <n v="16296.7"/>
    <n v="20"/>
    <n v="16296.7"/>
    <x v="4"/>
  </r>
  <r>
    <s v="03流失"/>
    <s v="东莞云凌"/>
    <n v="1"/>
    <n v="1199"/>
    <n v="0"/>
    <n v="0"/>
    <n v="0"/>
    <n v="0"/>
    <n v="2"/>
    <n v="569.98"/>
    <x v="0"/>
  </r>
  <r>
    <s v="02活跃"/>
    <s v="comet electronic technology co., limited"/>
    <n v="1"/>
    <n v="45"/>
    <n v="1"/>
    <n v="6.9"/>
    <n v="1"/>
    <n v="6.9"/>
    <n v="1"/>
    <n v="6.9"/>
    <x v="1"/>
  </r>
  <r>
    <s v="03流失"/>
    <s v="深圳世纪长航贸易有限公司"/>
    <n v="1"/>
    <n v="635"/>
    <n v="0"/>
    <n v="0"/>
    <n v="0"/>
    <n v="0"/>
    <n v="1"/>
    <n v="2.79"/>
    <x v="0"/>
  </r>
  <r>
    <s v="03流失"/>
    <s v="深圳市海兔企业管理咨询有限公司"/>
    <n v="1"/>
    <n v="310"/>
    <n v="0"/>
    <n v="0"/>
    <n v="0"/>
    <n v="0"/>
    <n v="4"/>
    <n v="159.80000000000001"/>
    <x v="0"/>
  </r>
  <r>
    <s v="03流失"/>
    <s v="wdt innovation co., limited"/>
    <n v="1"/>
    <n v="706"/>
    <n v="0"/>
    <n v="0"/>
    <n v="0"/>
    <n v="0"/>
    <n v="2"/>
    <n v="86.96"/>
    <x v="0"/>
  </r>
  <r>
    <s v="03流失"/>
    <s v="天津君柏电子商务有限公司"/>
    <n v="1"/>
    <n v="369"/>
    <n v="0"/>
    <n v="0"/>
    <n v="0"/>
    <n v="0"/>
    <n v="2"/>
    <n v="88.78"/>
    <x v="0"/>
  </r>
  <r>
    <s v="03流失"/>
    <s v="青羊区沃瑞鑫商贸部"/>
    <n v="1"/>
    <n v="548"/>
    <n v="0"/>
    <n v="0"/>
    <n v="0"/>
    <n v="0"/>
    <n v="1"/>
    <n v="73.98"/>
    <x v="0"/>
  </r>
  <r>
    <s v="03流失"/>
    <s v="arctic leopard technology co., limited"/>
    <n v="1"/>
    <n v="164"/>
    <n v="0"/>
    <n v="0"/>
    <n v="0"/>
    <n v="0"/>
    <n v="1386"/>
    <n v="33380.050000000003"/>
    <x v="0"/>
  </r>
  <r>
    <s v="03流失"/>
    <s v="geekdrive limited"/>
    <n v="1"/>
    <n v="121"/>
    <n v="0"/>
    <n v="0"/>
    <n v="0"/>
    <n v="0"/>
    <n v="128007"/>
    <n v="295647.78000000003"/>
    <x v="0"/>
  </r>
  <r>
    <s v="03流失"/>
    <s v="tom clegg search ltd"/>
    <n v="1"/>
    <n v="121"/>
    <n v="0"/>
    <n v="0"/>
    <n v="0"/>
    <n v="0"/>
    <n v="73494"/>
    <n v="261665.69"/>
    <x v="0"/>
  </r>
  <r>
    <s v="03沉默"/>
    <s v="北京博慕国际文化传媒有限公司"/>
    <n v="1"/>
    <n v="384"/>
    <n v="0"/>
    <n v="0"/>
    <n v="6"/>
    <n v="6427.5"/>
    <n v="240"/>
    <n v="135014.74"/>
    <x v="2"/>
  </r>
  <r>
    <s v="02活跃"/>
    <s v="jieshunda electronic commerce co., ltd"/>
    <n v="1"/>
    <n v="158"/>
    <n v="1"/>
    <n v="15"/>
    <n v="1"/>
    <n v="15"/>
    <n v="79"/>
    <n v="2560.21"/>
    <x v="1"/>
  </r>
  <r>
    <s v="02活跃"/>
    <s v="npb-tech limited"/>
    <n v="1"/>
    <n v="169"/>
    <n v="6"/>
    <n v="104.4"/>
    <n v="30"/>
    <n v="590.91999999999996"/>
    <n v="42"/>
    <n v="1043.29"/>
    <x v="1"/>
  </r>
  <r>
    <s v="03流失"/>
    <s v="成都锦逸翔网络科技有限公司"/>
    <n v="1"/>
    <n v="523"/>
    <n v="0"/>
    <n v="0"/>
    <n v="0"/>
    <n v="0"/>
    <n v="101988"/>
    <n v="3047840.97"/>
    <x v="0"/>
  </r>
  <r>
    <s v="02活跃"/>
    <s v="shanghai yanzhou group ltd"/>
    <n v="1"/>
    <n v="948"/>
    <n v="104"/>
    <n v="34900.870000000003"/>
    <n v="248"/>
    <n v="84027.98"/>
    <n v="1284"/>
    <n v="430553.59"/>
    <x v="1"/>
  </r>
  <r>
    <s v="02活跃"/>
    <s v="南京梦幻时光网络科技有限公司"/>
    <n v="1"/>
    <n v="382"/>
    <n v="22"/>
    <n v="2438.46"/>
    <n v="90"/>
    <n v="10063.959999999999"/>
    <n v="6943"/>
    <n v="372416.69"/>
    <x v="1"/>
  </r>
  <r>
    <s v="02活跃"/>
    <s v="panasia trading group limited"/>
    <n v="1"/>
    <n v="821"/>
    <n v="143"/>
    <n v="36344.589999999997"/>
    <n v="448"/>
    <n v="111889.28"/>
    <n v="1933"/>
    <n v="462428.76"/>
    <x v="1"/>
  </r>
  <r>
    <s v="02活跃"/>
    <s v="深圳市阿帕科技有限公司"/>
    <n v="1"/>
    <n v="509"/>
    <n v="1"/>
    <n v="46.98"/>
    <n v="30"/>
    <n v="1446.55"/>
    <n v="5357"/>
    <n v="258174.15"/>
    <x v="1"/>
  </r>
  <r>
    <s v="02活跃"/>
    <s v="珠海美臻科技有限公司"/>
    <n v="1"/>
    <n v="1584"/>
    <n v="3"/>
    <n v="404.68"/>
    <n v="6"/>
    <n v="817.25"/>
    <n v="108"/>
    <n v="15887.05"/>
    <x v="1"/>
  </r>
  <r>
    <s v="02活跃"/>
    <s v="苏州逸品风尚礼品有限公司"/>
    <n v="1"/>
    <n v="538"/>
    <n v="2"/>
    <n v="49.58"/>
    <n v="25"/>
    <n v="720.29"/>
    <n v="217"/>
    <n v="8177.95"/>
    <x v="1"/>
  </r>
  <r>
    <s v="03流失"/>
    <s v="深圳市誉跃网络科技有限公司"/>
    <n v="1"/>
    <n v="354"/>
    <n v="0"/>
    <n v="0"/>
    <n v="0"/>
    <n v="0"/>
    <n v="197"/>
    <n v="8902.44"/>
    <x v="0"/>
  </r>
  <r>
    <s v="03沉默"/>
    <s v="成都尘光兄弟文化传媒有限公司"/>
    <n v="1"/>
    <n v="758"/>
    <n v="0"/>
    <n v="0"/>
    <n v="1"/>
    <n v="95.87"/>
    <n v="498"/>
    <n v="52829.06"/>
    <x v="2"/>
  </r>
  <r>
    <s v="03流失"/>
    <s v="jiujiutop trading co., ltd"/>
    <n v="1"/>
    <n v="181"/>
    <n v="0"/>
    <n v="0"/>
    <n v="0"/>
    <n v="0"/>
    <n v="58"/>
    <n v="2300.7600000000002"/>
    <x v="0"/>
  </r>
  <r>
    <s v="03流失"/>
    <s v="深圳米乐优品电商有限公司"/>
    <n v="1"/>
    <n v="650"/>
    <n v="0"/>
    <n v="0"/>
    <n v="0"/>
    <n v="0"/>
    <n v="2498"/>
    <n v="518697.69"/>
    <x v="0"/>
  </r>
  <r>
    <s v="03流失"/>
    <s v="广东美固嘉贸易有限公司"/>
    <n v="1"/>
    <n v="474"/>
    <n v="0"/>
    <n v="0"/>
    <n v="0"/>
    <n v="0"/>
    <n v="36"/>
    <n v="2957.09"/>
    <x v="0"/>
  </r>
  <r>
    <s v="03流失"/>
    <s v="hongkong xinghong info tech co., limited"/>
    <n v="1"/>
    <n v="545"/>
    <n v="0"/>
    <n v="0"/>
    <n v="0"/>
    <n v="0"/>
    <n v="148"/>
    <n v="34897.279999999999"/>
    <x v="0"/>
  </r>
  <r>
    <s v="03流失"/>
    <s v="重庆元彩互娱科技有限公司"/>
    <n v="1"/>
    <n v="1273"/>
    <n v="0"/>
    <n v="0"/>
    <n v="0"/>
    <n v="0"/>
    <n v="434"/>
    <n v="1177140.6299999999"/>
    <x v="0"/>
  </r>
  <r>
    <s v="03流失"/>
    <s v="踏浪2"/>
    <n v="1"/>
    <n v="957"/>
    <n v="0"/>
    <n v="0"/>
    <n v="0"/>
    <n v="0"/>
    <n v="42"/>
    <n v="8724.0300000000007"/>
    <x v="0"/>
  </r>
  <r>
    <s v="03流失"/>
    <s v="连城县君雪百货商行"/>
    <n v="1"/>
    <n v="619"/>
    <n v="0"/>
    <n v="0"/>
    <n v="0"/>
    <n v="0"/>
    <n v="9"/>
    <n v="495.3"/>
    <x v="0"/>
  </r>
  <r>
    <s v="01新"/>
    <s v="hexcal inc."/>
    <n v="1"/>
    <n v="24"/>
    <n v="1"/>
    <n v="749"/>
    <n v="2"/>
    <n v="1498"/>
    <n v="2"/>
    <n v="1498"/>
    <x v="4"/>
  </r>
  <r>
    <s v="04清退"/>
    <s v="高密市风腾跨境电子商务有限公司"/>
    <n v="0"/>
    <n v="361"/>
    <n v="0"/>
    <n v="0"/>
    <n v="0"/>
    <n v="0"/>
    <n v="135"/>
    <n v="11274.74"/>
    <x v="3"/>
  </r>
  <r>
    <s v="03流失"/>
    <s v="深圳聚汇通跨境电商有限公司"/>
    <n v="1"/>
    <n v="430"/>
    <n v="0"/>
    <n v="0"/>
    <n v="0"/>
    <n v="0"/>
    <n v="7509"/>
    <n v="593018.84"/>
    <x v="0"/>
  </r>
  <r>
    <s v="03流失"/>
    <s v="郑州大头五金制品有限公司"/>
    <n v="1"/>
    <n v="577"/>
    <n v="0"/>
    <n v="0"/>
    <n v="0"/>
    <n v="0"/>
    <n v="2"/>
    <n v="238.4"/>
    <x v="0"/>
  </r>
  <r>
    <s v="03流失"/>
    <s v="福州市长乐区阿札那电子商务有限公司"/>
    <n v="1"/>
    <n v="666"/>
    <n v="0"/>
    <n v="0"/>
    <n v="0"/>
    <n v="0"/>
    <n v="3518"/>
    <n v="249652.34"/>
    <x v="0"/>
  </r>
  <r>
    <s v="02活跃"/>
    <s v="mobile game technology llc"/>
    <n v="1"/>
    <n v="373"/>
    <n v="359"/>
    <n v="5776.37"/>
    <n v="1325"/>
    <n v="19801.53"/>
    <n v="12809"/>
    <n v="205380.19"/>
    <x v="1"/>
  </r>
  <r>
    <s v="03流失"/>
    <s v="广州市友拓电子商务有限公司"/>
    <n v="1"/>
    <n v="460"/>
    <n v="0"/>
    <n v="0"/>
    <n v="0"/>
    <n v="0"/>
    <n v="152"/>
    <n v="22648.21"/>
    <x v="0"/>
  </r>
  <r>
    <s v="03流失"/>
    <s v="honwin international trading co., limited"/>
    <n v="1"/>
    <n v="535"/>
    <n v="0"/>
    <n v="0"/>
    <n v="0"/>
    <n v="0"/>
    <n v="47176"/>
    <n v="3034629.87"/>
    <x v="0"/>
  </r>
  <r>
    <s v="02活跃"/>
    <s v="深圳市思安电子商务有限公司"/>
    <n v="1"/>
    <n v="779"/>
    <n v="64"/>
    <n v="4153.16"/>
    <n v="210"/>
    <n v="15162.28"/>
    <n v="904"/>
    <n v="69424.37"/>
    <x v="1"/>
  </r>
  <r>
    <s v="02活跃"/>
    <s v="广州星光创意科技有限公司"/>
    <n v="1"/>
    <n v="550"/>
    <n v="5"/>
    <n v="235.9"/>
    <n v="14"/>
    <n v="680.69"/>
    <n v="98"/>
    <n v="5217.1400000000003"/>
    <x v="1"/>
  </r>
  <r>
    <s v="03流失"/>
    <s v="广州思沐网络科技有限公司"/>
    <n v="1"/>
    <n v="625"/>
    <n v="0"/>
    <n v="0"/>
    <n v="0"/>
    <n v="0"/>
    <n v="18014"/>
    <n v="1211977.24"/>
    <x v="0"/>
  </r>
  <r>
    <s v="02活跃"/>
    <s v="TAOTUO TECHNOLOGY CO.，LIMITED"/>
    <n v="1"/>
    <n v="916"/>
    <n v="5"/>
    <n v="4080.48"/>
    <n v="20"/>
    <n v="14945.02"/>
    <n v="864"/>
    <n v="524509.38"/>
    <x v="1"/>
  </r>
  <r>
    <s v="03流失"/>
    <s v="hong kong naishi supplychain co limited"/>
    <n v="1"/>
    <n v="327"/>
    <n v="0"/>
    <n v="0"/>
    <n v="0"/>
    <n v="0"/>
    <n v="9790"/>
    <n v="3512439.09"/>
    <x v="0"/>
  </r>
  <r>
    <s v="03流失"/>
    <s v="锦瑞（香港）国际贸易有限公司"/>
    <n v="1"/>
    <n v="285"/>
    <n v="0"/>
    <n v="0"/>
    <n v="0"/>
    <n v="0"/>
    <n v="6006"/>
    <n v="286920.71999999997"/>
    <x v="0"/>
  </r>
  <r>
    <s v="02活跃"/>
    <s v="skyfox network limited"/>
    <n v="1"/>
    <n v="552"/>
    <n v="8"/>
    <n v="674.4"/>
    <n v="33"/>
    <n v="2990.3"/>
    <n v="241"/>
    <n v="13149.03"/>
    <x v="1"/>
  </r>
  <r>
    <s v="03流失"/>
    <s v="揭阳市麦热科技有限公司"/>
    <n v="1"/>
    <n v="684"/>
    <n v="0"/>
    <n v="0"/>
    <n v="0"/>
    <n v="0"/>
    <n v="40"/>
    <n v="35701.79"/>
    <x v="0"/>
  </r>
  <r>
    <s v="03沉默"/>
    <s v="hongkong aozhen technology co., limited"/>
    <n v="1"/>
    <n v="184"/>
    <n v="0"/>
    <n v="0"/>
    <n v="3"/>
    <n v="1066.8599999999999"/>
    <n v="16"/>
    <n v="3324.35"/>
    <x v="2"/>
  </r>
  <r>
    <s v="02活跃"/>
    <s v="上海琅峻而创网络科技有限公司"/>
    <n v="1"/>
    <n v="506"/>
    <n v="2"/>
    <n v="108"/>
    <n v="2"/>
    <n v="108"/>
    <n v="11"/>
    <n v="748.45"/>
    <x v="1"/>
  </r>
  <r>
    <s v="03流失"/>
    <s v="深圳市景基源科技有限公司"/>
    <n v="1"/>
    <n v="254"/>
    <n v="0"/>
    <n v="0"/>
    <n v="0"/>
    <n v="0"/>
    <n v="82"/>
    <n v="3762.95"/>
    <x v="0"/>
  </r>
  <r>
    <s v="03流失"/>
    <s v="深圳市快云电子商务有限公司"/>
    <n v="1"/>
    <n v="250"/>
    <n v="0"/>
    <n v="0"/>
    <n v="0"/>
    <n v="0"/>
    <n v="5024"/>
    <n v="236140.4"/>
    <x v="0"/>
  </r>
  <r>
    <s v="03流失"/>
    <s v="julang tech limited"/>
    <n v="1"/>
    <n v="184"/>
    <n v="0"/>
    <n v="0"/>
    <n v="0"/>
    <n v="0"/>
    <n v="41"/>
    <n v="3216.78"/>
    <x v="0"/>
  </r>
  <r>
    <s v="03流失"/>
    <s v="北京斯达康商贸有限公司"/>
    <n v="1"/>
    <n v="732"/>
    <n v="0"/>
    <n v="0"/>
    <n v="0"/>
    <n v="0"/>
    <n v="370"/>
    <n v="40470.550000000003"/>
    <x v="0"/>
  </r>
  <r>
    <s v="03流失"/>
    <s v="hongkongyullyinternationaltradeco.,limited"/>
    <n v="1"/>
    <n v="492"/>
    <n v="0"/>
    <n v="0"/>
    <n v="0"/>
    <n v="0"/>
    <n v="5"/>
    <n v="221000"/>
    <x v="0"/>
  </r>
  <r>
    <s v="04清退"/>
    <s v="深圳市比尔金网络科技有限公司"/>
    <n v="0"/>
    <n v="376"/>
    <n v="0"/>
    <n v="0"/>
    <n v="0"/>
    <n v="0"/>
    <n v="33377"/>
    <n v="558175.18000000005"/>
    <x v="3"/>
  </r>
  <r>
    <s v="03流失"/>
    <s v="gamecosys"/>
    <n v="1"/>
    <n v="923"/>
    <n v="0"/>
    <n v="0"/>
    <n v="0"/>
    <n v="0"/>
    <n v="147"/>
    <n v="4107.5"/>
    <x v="0"/>
  </r>
  <r>
    <s v="04清退"/>
    <s v="thunder wing (hk) technology co., limited"/>
    <n v="0"/>
    <n v="401"/>
    <n v="0"/>
    <n v="0"/>
    <n v="0"/>
    <n v="0"/>
    <n v="1027"/>
    <n v="79183.850000000006"/>
    <x v="3"/>
  </r>
  <r>
    <s v="04清退"/>
    <s v="yangming tech limited"/>
    <n v="0"/>
    <n v="430"/>
    <n v="0"/>
    <n v="0"/>
    <n v="0"/>
    <n v="0"/>
    <n v="1181"/>
    <n v="37992.06"/>
    <x v="3"/>
  </r>
  <r>
    <s v="03流失"/>
    <s v="东莞市环纳科技有限公司"/>
    <n v="1"/>
    <n v="978"/>
    <n v="0"/>
    <n v="0"/>
    <n v="0"/>
    <n v="0"/>
    <n v="4"/>
    <n v="174.71"/>
    <x v="0"/>
  </r>
  <r>
    <s v="03流失"/>
    <s v="广州市广派信息科技有限公司"/>
    <n v="1"/>
    <n v="1173"/>
    <n v="0"/>
    <n v="0"/>
    <n v="0"/>
    <n v="0"/>
    <n v="3"/>
    <n v="437"/>
    <x v="0"/>
  </r>
  <r>
    <s v="02活跃"/>
    <s v="hong kong agron network technology co., limited"/>
    <n v="1"/>
    <n v="160"/>
    <n v="3307"/>
    <n v="90586.11"/>
    <n v="6862"/>
    <n v="190507.51"/>
    <n v="25022"/>
    <n v="790065.36"/>
    <x v="1"/>
  </r>
  <r>
    <s v="03流失"/>
    <s v="hong kong xinyi network technology co., limited"/>
    <n v="1"/>
    <n v="159"/>
    <n v="0"/>
    <n v="0"/>
    <n v="0"/>
    <n v="0"/>
    <n v="30714"/>
    <n v="1282621.17"/>
    <x v="0"/>
  </r>
  <r>
    <s v="03流失"/>
    <s v="salmon stream tech company limited"/>
    <n v="1"/>
    <n v="170"/>
    <n v="0"/>
    <n v="0"/>
    <n v="0"/>
    <n v="0"/>
    <n v="4177"/>
    <n v="139901.97"/>
    <x v="0"/>
  </r>
  <r>
    <s v="03流失"/>
    <s v="hong kong longzhi network technology co., limited"/>
    <n v="1"/>
    <n v="93"/>
    <n v="0"/>
    <n v="0"/>
    <n v="0"/>
    <n v="0"/>
    <n v="3838"/>
    <n v="194082.99"/>
    <x v="0"/>
  </r>
  <r>
    <s v="03流失"/>
    <s v="click link limited"/>
    <n v="1"/>
    <n v="167"/>
    <n v="0"/>
    <n v="0"/>
    <n v="0"/>
    <n v="0"/>
    <n v="16"/>
    <n v="556.89"/>
    <x v="0"/>
  </r>
  <r>
    <s v="02活跃"/>
    <s v="boya development trading co., limited"/>
    <n v="1"/>
    <n v="31"/>
    <n v="57"/>
    <n v="19261.28"/>
    <n v="76"/>
    <n v="25919.08"/>
    <n v="76"/>
    <n v="25919.08"/>
    <x v="1"/>
  </r>
  <r>
    <s v="03流失"/>
    <s v="东莞市飞音供应链管理有限公司"/>
    <n v="1"/>
    <n v="361"/>
    <n v="0"/>
    <n v="0"/>
    <n v="0"/>
    <n v="0"/>
    <n v="13"/>
    <n v="502.45"/>
    <x v="0"/>
  </r>
  <r>
    <s v="03流失"/>
    <s v="JOYLINK LIMITED"/>
    <n v="1"/>
    <n v="185"/>
    <n v="0"/>
    <n v="0"/>
    <n v="0"/>
    <n v="0"/>
    <n v="1757"/>
    <n v="117396.2"/>
    <x v="0"/>
  </r>
  <r>
    <s v="03流失"/>
    <s v="thousand birds intelligent technology co., ltd"/>
    <n v="1"/>
    <n v="408"/>
    <n v="0"/>
    <n v="0"/>
    <n v="0"/>
    <n v="0"/>
    <n v="1"/>
    <n v="0.11"/>
    <x v="0"/>
  </r>
  <r>
    <s v="03流失"/>
    <s v="acbeam limited"/>
    <n v="1"/>
    <n v="100"/>
    <n v="0"/>
    <n v="0"/>
    <n v="0"/>
    <n v="0"/>
    <n v="48"/>
    <n v="1764.9"/>
    <x v="0"/>
  </r>
  <r>
    <s v="03流失"/>
    <s v="yiwu iguasu imp and exp co.,limited"/>
    <n v="1"/>
    <n v="696"/>
    <n v="0"/>
    <n v="0"/>
    <n v="0"/>
    <n v="0"/>
    <n v="3"/>
    <n v="917.09"/>
    <x v="0"/>
  </r>
  <r>
    <s v="03流失"/>
    <s v="广州洋曼网络科技有限公司"/>
    <n v="1"/>
    <n v="822"/>
    <n v="0"/>
    <n v="0"/>
    <n v="0"/>
    <n v="0"/>
    <n v="48275"/>
    <n v="1741488.27"/>
    <x v="0"/>
  </r>
  <r>
    <s v="02活跃"/>
    <s v="丹阳镜镜乐道眼镜商行"/>
    <n v="1"/>
    <n v="795"/>
    <n v="4720"/>
    <n v="3059187.74"/>
    <n v="15761"/>
    <n v="9347444.9900000002"/>
    <n v="140721"/>
    <n v="23225748.460000001"/>
    <x v="1"/>
  </r>
  <r>
    <s v="02活跃"/>
    <s v="bodoni company limited"/>
    <n v="1"/>
    <n v="527"/>
    <n v="36"/>
    <n v="2590.25"/>
    <n v="77"/>
    <n v="5920.76"/>
    <n v="984"/>
    <n v="56405.95"/>
    <x v="1"/>
  </r>
  <r>
    <s v="02活跃"/>
    <s v="深圳市卓维特科技有限公司"/>
    <n v="1"/>
    <n v="409"/>
    <n v="87"/>
    <n v="5034.6400000000003"/>
    <n v="342"/>
    <n v="19736.62"/>
    <n v="2763"/>
    <n v="154935.5"/>
    <x v="1"/>
  </r>
  <r>
    <s v="02活跃"/>
    <s v="YCI Technology Limited"/>
    <n v="1"/>
    <n v="836"/>
    <n v="4785"/>
    <n v="381625.63"/>
    <n v="28212"/>
    <n v="2465792.04"/>
    <n v="422389"/>
    <n v="16406767.73"/>
    <x v="1"/>
  </r>
  <r>
    <s v="02活跃"/>
    <s v="四川依特纳艾商贸有限公司"/>
    <n v="1"/>
    <n v="426"/>
    <n v="748"/>
    <n v="29447.8"/>
    <n v="3010"/>
    <n v="116931.6"/>
    <n v="30481"/>
    <n v="1206653.2"/>
    <x v="1"/>
  </r>
  <r>
    <s v="02活跃"/>
    <s v="广州卡斯隆信息科技有限公司"/>
    <n v="1"/>
    <n v="791"/>
    <n v="19"/>
    <n v="668.83"/>
    <n v="61"/>
    <n v="2273.5"/>
    <n v="457"/>
    <n v="22244.44"/>
    <x v="1"/>
  </r>
  <r>
    <s v="02活跃"/>
    <s v="krosol global limited"/>
    <n v="1"/>
    <n v="380"/>
    <n v="678"/>
    <n v="35031.78"/>
    <n v="2193"/>
    <n v="117866.71"/>
    <n v="18566"/>
    <n v="982241.34"/>
    <x v="1"/>
  </r>
  <r>
    <s v="03流失"/>
    <s v="rationaltechnologylimited"/>
    <n v="1"/>
    <n v="409"/>
    <n v="0"/>
    <n v="0"/>
    <n v="0"/>
    <n v="0"/>
    <n v="1735"/>
    <n v="71437.75"/>
    <x v="0"/>
  </r>
  <r>
    <s v="03沉默"/>
    <s v="深圳市博洋通商贸有限公司"/>
    <n v="1"/>
    <n v="515"/>
    <n v="0"/>
    <n v="0"/>
    <n v="1"/>
    <n v="88.81"/>
    <n v="4353"/>
    <n v="185583.46"/>
    <x v="2"/>
  </r>
  <r>
    <s v="03流失"/>
    <s v="kangda hongye trade limited"/>
    <n v="1"/>
    <n v="195"/>
    <n v="0"/>
    <n v="0"/>
    <n v="0"/>
    <n v="0"/>
    <n v="14596"/>
    <n v="668632.67000000004"/>
    <x v="0"/>
  </r>
  <r>
    <s v="03流失"/>
    <s v="switzerland jojee group co.,limited"/>
    <n v="1"/>
    <n v="145"/>
    <n v="0"/>
    <n v="0"/>
    <n v="0"/>
    <n v="0"/>
    <n v="134"/>
    <n v="158023.98000000001"/>
    <x v="0"/>
  </r>
  <r>
    <s v="02活跃"/>
    <s v="dreamnodiy llc"/>
    <n v="1"/>
    <n v="87"/>
    <n v="29"/>
    <n v="110061.54"/>
    <n v="119"/>
    <n v="504136.42"/>
    <n v="333"/>
    <n v="1651439.41"/>
    <x v="1"/>
  </r>
  <r>
    <s v="03流失"/>
    <s v="aas global trade co., limited"/>
    <n v="1"/>
    <n v="87"/>
    <n v="0"/>
    <n v="0"/>
    <n v="0"/>
    <n v="0"/>
    <n v="273"/>
    <n v="11986.39"/>
    <x v="0"/>
  </r>
  <r>
    <s v="03流失"/>
    <s v="wearcheap limited"/>
    <n v="1"/>
    <n v="138"/>
    <n v="0"/>
    <n v="0"/>
    <n v="0"/>
    <n v="0"/>
    <n v="32585"/>
    <n v="130062.71"/>
    <x v="0"/>
  </r>
  <r>
    <s v="03流失"/>
    <s v="datanexus ltd_x0009_"/>
    <n v="1"/>
    <n v="226"/>
    <n v="0"/>
    <n v="0"/>
    <n v="0"/>
    <n v="0"/>
    <n v="27609"/>
    <n v="132690.54999999999"/>
    <x v="0"/>
  </r>
  <r>
    <s v="03流失"/>
    <s v="hongyu trade limited"/>
    <n v="1"/>
    <n v="160"/>
    <n v="0"/>
    <n v="0"/>
    <n v="0"/>
    <n v="0"/>
    <n v="122"/>
    <n v="9220.92"/>
    <x v="0"/>
  </r>
  <r>
    <s v="03流失"/>
    <s v="上海顽袄时装设计中心"/>
    <n v="1"/>
    <n v="226"/>
    <n v="0"/>
    <n v="0"/>
    <n v="0"/>
    <n v="0"/>
    <n v="14"/>
    <n v="2196.9"/>
    <x v="0"/>
  </r>
  <r>
    <s v="03流失"/>
    <s v="doujiao trading company limited"/>
    <n v="1"/>
    <n v="457"/>
    <n v="0"/>
    <n v="0"/>
    <n v="0"/>
    <n v="0"/>
    <n v="80801"/>
    <n v="2327791.2999999998"/>
    <x v="0"/>
  </r>
  <r>
    <s v="03流失"/>
    <s v="广州极富贸易有限公司"/>
    <n v="1"/>
    <n v="452"/>
    <n v="0"/>
    <n v="0"/>
    <n v="0"/>
    <n v="0"/>
    <n v="205"/>
    <n v="11602.37"/>
    <x v="0"/>
  </r>
  <r>
    <s v="03流失"/>
    <s v="深圳市宝航富兴科技有限公司"/>
    <n v="1"/>
    <n v="718"/>
    <n v="0"/>
    <n v="0"/>
    <n v="0"/>
    <n v="0"/>
    <n v="4"/>
    <n v="136.91999999999999"/>
    <x v="0"/>
  </r>
  <r>
    <s v="03流失"/>
    <s v="深圳市蓝际科技有限公司"/>
    <n v="1"/>
    <n v="475"/>
    <n v="0"/>
    <n v="0"/>
    <n v="0"/>
    <n v="0"/>
    <n v="2"/>
    <n v="108.96"/>
    <x v="0"/>
  </r>
  <r>
    <s v="04清退"/>
    <s v="深圳意湖创意定制有限公司"/>
    <n v="0"/>
    <n v="972"/>
    <n v="0"/>
    <n v="0"/>
    <n v="0"/>
    <n v="0"/>
    <n v="2574"/>
    <n v="136220.34"/>
    <x v="3"/>
  </r>
  <r>
    <s v="03流失"/>
    <s v="义乌市猩桢电子商务商行"/>
    <n v="1"/>
    <n v="536"/>
    <n v="0"/>
    <n v="0"/>
    <n v="0"/>
    <n v="0"/>
    <n v="1"/>
    <n v="0.4"/>
    <x v="0"/>
  </r>
  <r>
    <s v="03流失"/>
    <s v="hong kong zheng jun bo international limited"/>
    <n v="1"/>
    <n v="118"/>
    <n v="0"/>
    <n v="0"/>
    <n v="0"/>
    <n v="0"/>
    <n v="4806"/>
    <n v="194752.03"/>
    <x v="0"/>
  </r>
  <r>
    <s v="03流失"/>
    <s v="amicle trading ltd"/>
    <n v="1"/>
    <n v="114"/>
    <n v="0"/>
    <n v="0"/>
    <n v="0"/>
    <n v="0"/>
    <n v="2024"/>
    <n v="103048.95"/>
    <x v="0"/>
  </r>
  <r>
    <s v="02活跃"/>
    <s v="成都洛德岛科技有限公司"/>
    <n v="1"/>
    <n v="243"/>
    <n v="24"/>
    <n v="231705"/>
    <n v="81"/>
    <n v="728377"/>
    <n v="776"/>
    <n v="7118525"/>
    <x v="1"/>
  </r>
  <r>
    <s v="02活跃"/>
    <s v="msltv electronics co., limited"/>
    <n v="1"/>
    <n v="142"/>
    <n v="1"/>
    <n v="52.1"/>
    <n v="8"/>
    <n v="1286.0999999999999"/>
    <n v="77"/>
    <n v="25091.03"/>
    <x v="1"/>
  </r>
  <r>
    <s v="03流失"/>
    <s v="transocean internet technology limited"/>
    <n v="1"/>
    <n v="321"/>
    <n v="0"/>
    <n v="0"/>
    <n v="0"/>
    <n v="0"/>
    <n v="151"/>
    <n v="6100.99"/>
    <x v="0"/>
  </r>
  <r>
    <s v="03流失"/>
    <s v="上海阗客科技有限公司"/>
    <n v="1"/>
    <n v="380"/>
    <n v="0"/>
    <n v="0"/>
    <n v="0"/>
    <n v="0"/>
    <n v="47"/>
    <n v="381721"/>
    <x v="0"/>
  </r>
  <r>
    <s v="03流失"/>
    <s v="higher technology limited"/>
    <n v="1"/>
    <n v="366"/>
    <n v="0"/>
    <n v="0"/>
    <n v="0"/>
    <n v="0"/>
    <n v="36"/>
    <n v="1611.52"/>
    <x v="0"/>
  </r>
  <r>
    <s v="03沉默"/>
    <s v="qijutechnolohy(hk)limited"/>
    <n v="1"/>
    <n v="90"/>
    <n v="0"/>
    <n v="0"/>
    <n v="4"/>
    <n v="234.02"/>
    <n v="1959"/>
    <n v="87909.66"/>
    <x v="2"/>
  </r>
  <r>
    <s v="02活跃"/>
    <s v="ecomone trading co limited"/>
    <n v="1"/>
    <n v="88"/>
    <n v="27"/>
    <n v="1007.5"/>
    <n v="56"/>
    <n v="1671.15"/>
    <n v="409"/>
    <n v="11109.71"/>
    <x v="1"/>
  </r>
  <r>
    <s v="02活跃"/>
    <s v="hingsn(hongkong)tradelimited"/>
    <n v="1"/>
    <n v="130"/>
    <n v="5"/>
    <n v="437.6"/>
    <n v="13"/>
    <n v="1249.56"/>
    <n v="37"/>
    <n v="4689.12"/>
    <x v="1"/>
  </r>
  <r>
    <s v="02活跃"/>
    <s v="findyourcom shop ltd"/>
    <n v="1"/>
    <n v="68"/>
    <n v="2370"/>
    <n v="7483.27"/>
    <n v="6452"/>
    <n v="25426.53"/>
    <n v="9641"/>
    <n v="42183.79"/>
    <x v="1"/>
  </r>
  <r>
    <s v="02活跃"/>
    <s v="陆丰市馨帮帮通信设备店"/>
    <n v="1"/>
    <n v="886"/>
    <n v="83"/>
    <n v="6827.42"/>
    <n v="255"/>
    <n v="20864.03"/>
    <n v="1175"/>
    <n v="95565.93"/>
    <x v="1"/>
  </r>
  <r>
    <s v="02活跃"/>
    <s v="广州徵羽科技有限公司"/>
    <n v="1"/>
    <n v="835"/>
    <n v="177"/>
    <n v="8656.43"/>
    <n v="914"/>
    <n v="49123.62"/>
    <n v="9240"/>
    <n v="488832.06"/>
    <x v="1"/>
  </r>
  <r>
    <s v="02活跃"/>
    <s v="hongkongguzhidaoe-commerceco.,limited"/>
    <n v="1"/>
    <n v="892"/>
    <n v="123"/>
    <n v="6982.62"/>
    <n v="360"/>
    <n v="18079.669999999998"/>
    <n v="3334"/>
    <n v="238011.65"/>
    <x v="1"/>
  </r>
  <r>
    <s v="02活跃"/>
    <s v="机器猫科技有限公司"/>
    <n v="1"/>
    <n v="859"/>
    <n v="20"/>
    <n v="18682.59"/>
    <n v="94"/>
    <n v="78490.33"/>
    <n v="1675"/>
    <n v="1216797.7"/>
    <x v="1"/>
  </r>
  <r>
    <s v="03流失"/>
    <s v="广州顺曼贸易有限公司"/>
    <n v="1"/>
    <n v="382"/>
    <n v="0"/>
    <n v="0"/>
    <n v="0"/>
    <n v="0"/>
    <n v="180589"/>
    <n v="7811107.6799999997"/>
    <x v="0"/>
  </r>
  <r>
    <s v="02活跃"/>
    <s v="厦门星辰纪元网络科技有限公司"/>
    <n v="1"/>
    <n v="314"/>
    <n v="7312"/>
    <n v="661562.37"/>
    <n v="30632"/>
    <n v="2778365.36"/>
    <n v="100209"/>
    <n v="8091267.1699999999"/>
    <x v="1"/>
  </r>
  <r>
    <s v="03流失"/>
    <s v="hong kong tianman electronic commerce co., limited"/>
    <n v="1"/>
    <n v="191"/>
    <n v="0"/>
    <n v="0"/>
    <n v="0"/>
    <n v="0"/>
    <n v="2036"/>
    <n v="77110.02"/>
    <x v="0"/>
  </r>
  <r>
    <s v="03流失"/>
    <s v="深圳市巨豹科技有限公司"/>
    <n v="1"/>
    <n v="284"/>
    <n v="0"/>
    <n v="0"/>
    <n v="0"/>
    <n v="0"/>
    <n v="51480"/>
    <n v="1885805.42"/>
    <x v="0"/>
  </r>
  <r>
    <s v="02活跃"/>
    <s v="深圳科茂视讯信息技术有限公司"/>
    <n v="1"/>
    <n v="1286"/>
    <n v="1"/>
    <n v="30.4"/>
    <n v="1"/>
    <n v="30.4"/>
    <n v="281"/>
    <n v="15259.8"/>
    <x v="1"/>
  </r>
  <r>
    <s v="02活跃"/>
    <s v="广州英杰汽配贸易有限公司"/>
    <n v="1"/>
    <n v="832"/>
    <n v="167"/>
    <n v="34657.040000000001"/>
    <n v="562"/>
    <n v="114547.85"/>
    <n v="4551"/>
    <n v="947786.14"/>
    <x v="1"/>
  </r>
  <r>
    <s v="03流失"/>
    <s v="深圳市泓元网络科技有限公司"/>
    <n v="1"/>
    <n v="320"/>
    <n v="0"/>
    <n v="0"/>
    <n v="0"/>
    <n v="0"/>
    <n v="19279"/>
    <n v="718038.14"/>
    <x v="0"/>
  </r>
  <r>
    <s v="03流失"/>
    <s v="广州五棵树贸易有限公司"/>
    <n v="1"/>
    <n v="929"/>
    <n v="0"/>
    <n v="0"/>
    <n v="0"/>
    <n v="0"/>
    <n v="1730"/>
    <n v="112032.97"/>
    <x v="0"/>
  </r>
  <r>
    <s v="02活跃"/>
    <s v="上海闳米信息科技有限公司"/>
    <n v="1"/>
    <n v="320"/>
    <n v="1"/>
    <n v="1866"/>
    <n v="1"/>
    <n v="1866"/>
    <n v="307"/>
    <n v="496218.1"/>
    <x v="1"/>
  </r>
  <r>
    <s v="03流失"/>
    <s v="海宁奥瑟姆贸易有限公司"/>
    <n v="1"/>
    <n v="606"/>
    <n v="0"/>
    <n v="0"/>
    <n v="0"/>
    <n v="0"/>
    <n v="291"/>
    <n v="6923.05"/>
    <x v="0"/>
  </r>
  <r>
    <s v="03流失"/>
    <s v="yunduam electronic commerce limited"/>
    <n v="1"/>
    <n v="696"/>
    <n v="0"/>
    <n v="0"/>
    <n v="0"/>
    <n v="0"/>
    <n v="242"/>
    <n v="28290.959999999999"/>
    <x v="0"/>
  </r>
  <r>
    <s v="03流失"/>
    <s v="广州琪商科技有限公司"/>
    <n v="1"/>
    <n v="556"/>
    <n v="0"/>
    <n v="0"/>
    <n v="0"/>
    <n v="0"/>
    <n v="483"/>
    <n v="13900.82"/>
    <x v="0"/>
  </r>
  <r>
    <s v="03流失"/>
    <s v="有为客科技（深圳）有限公司"/>
    <n v="1"/>
    <n v="489"/>
    <n v="0"/>
    <n v="0"/>
    <n v="0"/>
    <n v="0"/>
    <n v="2"/>
    <n v="57.5"/>
    <x v="0"/>
  </r>
  <r>
    <s v="03流失"/>
    <s v="合肥明凯网络信息服务有限公司"/>
    <n v="1"/>
    <n v="978"/>
    <n v="0"/>
    <n v="0"/>
    <n v="0"/>
    <n v="0"/>
    <n v="2379"/>
    <n v="35259.24"/>
    <x v="0"/>
  </r>
  <r>
    <s v="03流失"/>
    <s v="深圳市比尔嘉泓网络科技有限公司"/>
    <n v="1"/>
    <n v="282"/>
    <n v="0"/>
    <n v="0"/>
    <n v="0"/>
    <n v="0"/>
    <n v="224"/>
    <n v="6301.14"/>
    <x v="0"/>
  </r>
  <r>
    <s v="03流失"/>
    <s v="singapore maxwell infotech pte. ltd"/>
    <n v="1"/>
    <n v="930"/>
    <n v="0"/>
    <n v="0"/>
    <n v="0"/>
    <n v="0"/>
    <n v="97"/>
    <n v="9988.76"/>
    <x v="0"/>
  </r>
  <r>
    <s v="03流失"/>
    <s v="普勒森(香港)科技有限公司"/>
    <n v="1"/>
    <n v="360"/>
    <n v="0"/>
    <n v="0"/>
    <n v="0"/>
    <n v="0"/>
    <n v="4"/>
    <n v="114.92"/>
    <x v="0"/>
  </r>
  <r>
    <s v="04清退"/>
    <s v="宜佳供应链（广州）有限公司"/>
    <n v="0"/>
    <n v="276"/>
    <n v="0"/>
    <n v="0"/>
    <n v="0"/>
    <n v="0"/>
    <n v="132"/>
    <n v="13383.48"/>
    <x v="3"/>
  </r>
  <r>
    <s v="03流失"/>
    <s v="深圳市福田区梅林街道兴茂商工作室"/>
    <n v="1"/>
    <n v="501"/>
    <n v="0"/>
    <n v="0"/>
    <n v="0"/>
    <n v="0"/>
    <n v="2"/>
    <n v="54.98"/>
    <x v="0"/>
  </r>
  <r>
    <s v="02活跃"/>
    <s v="深圳市龙岗区道森电子商行"/>
    <n v="1"/>
    <n v="516"/>
    <n v="311"/>
    <n v="25459.5"/>
    <n v="889"/>
    <n v="78078.89"/>
    <n v="6023"/>
    <n v="400588.98"/>
    <x v="1"/>
  </r>
  <r>
    <s v="02活跃"/>
    <s v="深圳华马世实业有限公司"/>
    <n v="1"/>
    <n v="1152"/>
    <n v="34"/>
    <n v="14401.88"/>
    <n v="146"/>
    <n v="43521.66"/>
    <n v="1312"/>
    <n v="1292611.6100000001"/>
    <x v="1"/>
  </r>
  <r>
    <s v="03流失"/>
    <s v="嘉兴市乐买乐卖贸易有限公司"/>
    <n v="1"/>
    <n v="828"/>
    <n v="0"/>
    <n v="0"/>
    <n v="0"/>
    <n v="0"/>
    <n v="254"/>
    <n v="36551.879999999997"/>
    <x v="0"/>
  </r>
  <r>
    <s v="03流失"/>
    <s v="深圳市达信工程技术有限公司"/>
    <n v="1"/>
    <n v="755"/>
    <n v="0"/>
    <n v="0"/>
    <n v="0"/>
    <n v="0"/>
    <n v="6"/>
    <n v="349.06"/>
    <x v="0"/>
  </r>
  <r>
    <s v="03沉默"/>
    <s v="厦门芊朵恋科技有限公司"/>
    <n v="1"/>
    <n v="851"/>
    <n v="0"/>
    <n v="0"/>
    <n v="6"/>
    <n v="180.66"/>
    <n v="254"/>
    <n v="11057.28"/>
    <x v="2"/>
  </r>
  <r>
    <s v="03沉默"/>
    <s v="深圳市兴领锐电子有限公司"/>
    <n v="1"/>
    <n v="382"/>
    <n v="0"/>
    <n v="0"/>
    <n v="3"/>
    <n v="1499"/>
    <n v="13"/>
    <n v="5125"/>
    <x v="2"/>
  </r>
  <r>
    <s v="03流失"/>
    <s v="广州麦洛信息技术有限公司"/>
    <n v="1"/>
    <n v="705"/>
    <n v="0"/>
    <n v="0"/>
    <n v="0"/>
    <n v="0"/>
    <n v="81"/>
    <n v="24520.36"/>
    <x v="0"/>
  </r>
  <r>
    <s v="03流失"/>
    <s v="广州市大颜贸易有限公司"/>
    <n v="1"/>
    <n v="425"/>
    <n v="0"/>
    <n v="0"/>
    <n v="0"/>
    <n v="0"/>
    <n v="232"/>
    <n v="16408.61"/>
    <x v="0"/>
  </r>
  <r>
    <s v="03沉默"/>
    <s v="香港汉印科技有限公司"/>
    <n v="1"/>
    <n v="321"/>
    <n v="0"/>
    <n v="0"/>
    <n v="3"/>
    <n v="275.97000000000003"/>
    <n v="6"/>
    <n v="476.93"/>
    <x v="2"/>
  </r>
  <r>
    <s v="03流失"/>
    <s v="hui ju xin shan technology co.,limited"/>
    <n v="1"/>
    <n v="198"/>
    <n v="0"/>
    <n v="0"/>
    <n v="0"/>
    <n v="0"/>
    <n v="20"/>
    <n v="896.94"/>
    <x v="0"/>
  </r>
  <r>
    <s v="03流失"/>
    <s v="广州单多多科技有限公司"/>
    <n v="1"/>
    <n v="891"/>
    <n v="0"/>
    <n v="0"/>
    <n v="0"/>
    <n v="0"/>
    <n v="5"/>
    <n v="175.62"/>
    <x v="0"/>
  </r>
  <r>
    <s v="03流失"/>
    <s v="深圳市铁木亦科技有限公司"/>
    <n v="1"/>
    <n v="250"/>
    <n v="0"/>
    <n v="0"/>
    <n v="0"/>
    <n v="0"/>
    <n v="12"/>
    <n v="1776.64"/>
    <x v="0"/>
  </r>
  <r>
    <s v="03流失"/>
    <s v="深圳万晟源网络科技有限公司"/>
    <n v="1"/>
    <n v="858"/>
    <n v="0"/>
    <n v="0"/>
    <n v="0"/>
    <n v="0"/>
    <n v="9726"/>
    <n v="667037.39"/>
    <x v="0"/>
  </r>
  <r>
    <s v="03流失"/>
    <s v="xinjue (hk) trade co., limited"/>
    <n v="1"/>
    <n v="360"/>
    <n v="0"/>
    <n v="0"/>
    <n v="0"/>
    <n v="0"/>
    <n v="5076"/>
    <n v="145647.53"/>
    <x v="0"/>
  </r>
  <r>
    <s v="03流失"/>
    <s v="广州市胜浩网络科技有限公司"/>
    <n v="1"/>
    <n v="384"/>
    <n v="0"/>
    <n v="0"/>
    <n v="0"/>
    <n v="0"/>
    <n v="10742"/>
    <n v="276376.83"/>
    <x v="0"/>
  </r>
  <r>
    <s v="04清退"/>
    <s v="火炬科技（香港)有限公司"/>
    <n v="0"/>
    <n v="705"/>
    <n v="0"/>
    <n v="0"/>
    <n v="0"/>
    <n v="0"/>
    <n v="6"/>
    <n v="947.96"/>
    <x v="3"/>
  </r>
  <r>
    <s v="02活跃"/>
    <s v="star spring limited"/>
    <n v="1"/>
    <n v="188"/>
    <n v="1238"/>
    <n v="74262.899999999994"/>
    <n v="2159"/>
    <n v="130975.19"/>
    <n v="11157"/>
    <n v="487713.94"/>
    <x v="1"/>
  </r>
  <r>
    <s v="02活跃"/>
    <s v="thg_ingenuity"/>
    <n v="1"/>
    <n v="517"/>
    <n v="43"/>
    <n v="26198.68"/>
    <n v="69"/>
    <n v="51315.87"/>
    <n v="541"/>
    <n v="428578.21"/>
    <x v="1"/>
  </r>
  <r>
    <s v="02活跃"/>
    <s v="fisheasy limited"/>
    <n v="1"/>
    <n v="109"/>
    <n v="1"/>
    <n v="74.8"/>
    <n v="2"/>
    <n v="149.6"/>
    <n v="3"/>
    <n v="208.99"/>
    <x v="1"/>
  </r>
  <r>
    <s v="02活跃"/>
    <s v="fishpondnetworktechnologylimited"/>
    <n v="1"/>
    <n v="89"/>
    <n v="273"/>
    <n v="13783.86"/>
    <n v="1233"/>
    <n v="59878.3"/>
    <n v="3098"/>
    <n v="152331.79999999999"/>
    <x v="1"/>
  </r>
  <r>
    <s v="03流失"/>
    <s v="hexatecho ltd"/>
    <n v="1"/>
    <n v="138"/>
    <n v="0"/>
    <n v="0"/>
    <n v="0"/>
    <n v="0"/>
    <n v="6506"/>
    <n v="43518.96"/>
    <x v="0"/>
  </r>
  <r>
    <s v="03流失"/>
    <s v="angrow company limited"/>
    <n v="1"/>
    <n v="453"/>
    <n v="0"/>
    <n v="0"/>
    <n v="0"/>
    <n v="0"/>
    <n v="11"/>
    <n v="920.2"/>
    <x v="0"/>
  </r>
  <r>
    <s v="03流失"/>
    <s v="广东弘宸帼风服饰科技有限公司"/>
    <n v="1"/>
    <n v="324"/>
    <n v="0"/>
    <n v="0"/>
    <n v="0"/>
    <n v="0"/>
    <n v="1"/>
    <n v="36.979999999999997"/>
    <x v="0"/>
  </r>
  <r>
    <s v="03流失"/>
    <s v="tumustore"/>
    <n v="1"/>
    <n v="213"/>
    <n v="0"/>
    <n v="0"/>
    <n v="0"/>
    <n v="0"/>
    <n v="1"/>
    <n v="5.08"/>
    <x v="0"/>
  </r>
  <r>
    <s v="03流失"/>
    <s v="funup trading limited"/>
    <n v="1"/>
    <n v="212"/>
    <n v="0"/>
    <n v="0"/>
    <n v="0"/>
    <n v="0"/>
    <n v="18364"/>
    <n v="739321.3"/>
    <x v="0"/>
  </r>
  <r>
    <s v="02活跃"/>
    <s v="香港旭日资讯有限公司"/>
    <n v="1"/>
    <n v="744"/>
    <n v="62"/>
    <n v="31378"/>
    <n v="212"/>
    <n v="115302"/>
    <n v="2414"/>
    <n v="1310849.68"/>
    <x v="1"/>
  </r>
  <r>
    <s v="02活跃"/>
    <s v="东莞市香江电子科技有限公司"/>
    <n v="1"/>
    <n v="643"/>
    <n v="351"/>
    <n v="18197.75"/>
    <n v="1690"/>
    <n v="90659.11"/>
    <n v="30833"/>
    <n v="1655243.85"/>
    <x v="1"/>
  </r>
  <r>
    <s v="02活跃"/>
    <s v="lucky mojo co.,ltd"/>
    <n v="1"/>
    <n v="467"/>
    <n v="180"/>
    <n v="6381.29"/>
    <n v="800"/>
    <n v="27098.43"/>
    <n v="11047"/>
    <n v="397625.46"/>
    <x v="1"/>
  </r>
  <r>
    <s v="02活跃"/>
    <s v="深圳市展锋数控刀具有限公司"/>
    <n v="1"/>
    <n v="872"/>
    <n v="2"/>
    <n v="105.03"/>
    <n v="9"/>
    <n v="848.96"/>
    <n v="83"/>
    <n v="6362.99"/>
    <x v="1"/>
  </r>
  <r>
    <s v="02活跃"/>
    <s v="kaleidoscope technology limited"/>
    <n v="1"/>
    <n v="142"/>
    <n v="38"/>
    <n v="2729.58"/>
    <n v="123"/>
    <n v="7943.56"/>
    <n v="590"/>
    <n v="34170.589999999997"/>
    <x v="1"/>
  </r>
  <r>
    <s v="03沉默"/>
    <s v="allysell"/>
    <n v="1"/>
    <n v="982"/>
    <n v="0"/>
    <n v="0"/>
    <n v="1"/>
    <n v="200.99"/>
    <n v="6748"/>
    <n v="581418.30000000005"/>
    <x v="2"/>
  </r>
  <r>
    <s v="02活跃"/>
    <s v="深圳兴宸科技贸易有限公司"/>
    <n v="1"/>
    <n v="578"/>
    <n v="5"/>
    <n v="724.4"/>
    <n v="25"/>
    <n v="4205.72"/>
    <n v="428"/>
    <n v="60926.07"/>
    <x v="1"/>
  </r>
  <r>
    <s v="03流失"/>
    <s v="hongkong adgogo technology limited"/>
    <n v="1"/>
    <n v="503"/>
    <n v="0"/>
    <n v="0"/>
    <n v="0"/>
    <n v="0"/>
    <n v="10"/>
    <n v="2254.92"/>
    <x v="0"/>
  </r>
  <r>
    <s v="02活跃"/>
    <s v="品老匯贸易（香港）有限公司"/>
    <n v="1"/>
    <n v="220"/>
    <n v="2"/>
    <n v="260.27999999999997"/>
    <n v="6"/>
    <n v="663.74"/>
    <n v="33"/>
    <n v="3033.25"/>
    <x v="1"/>
  </r>
  <r>
    <s v="03流失"/>
    <s v="深圳市梦幻童游实业有限公司"/>
    <n v="1"/>
    <n v="495"/>
    <n v="0"/>
    <n v="0"/>
    <n v="0"/>
    <n v="0"/>
    <n v="16"/>
    <n v="301.77"/>
    <x v="0"/>
  </r>
  <r>
    <s v="02活跃"/>
    <s v="泰华玩具（香港）有限公司"/>
    <n v="1"/>
    <n v="473"/>
    <n v="3"/>
    <n v="133.96"/>
    <n v="4"/>
    <n v="199.04"/>
    <n v="21"/>
    <n v="923.33"/>
    <x v="1"/>
  </r>
  <r>
    <s v="03流失"/>
    <s v="tranquility node tech company limited"/>
    <n v="1"/>
    <n v="814"/>
    <n v="0"/>
    <n v="0"/>
    <n v="0"/>
    <n v="0"/>
    <n v="236079"/>
    <n v="7022241.3600000003"/>
    <x v="0"/>
  </r>
  <r>
    <s v="03流失"/>
    <s v="上海添籁网络科技有限公司"/>
    <n v="1"/>
    <n v="859"/>
    <n v="0"/>
    <n v="0"/>
    <n v="0"/>
    <n v="0"/>
    <n v="16"/>
    <n v="6661.06"/>
    <x v="0"/>
  </r>
  <r>
    <s v="03流失"/>
    <s v="中山明锦照明科技有限公司"/>
    <n v="1"/>
    <n v="507"/>
    <n v="0"/>
    <n v="0"/>
    <n v="0"/>
    <n v="0"/>
    <n v="5"/>
    <n v="4888.1499999999996"/>
    <x v="0"/>
  </r>
  <r>
    <s v="02活跃"/>
    <s v="深圳市小又科技有限公司"/>
    <n v="1"/>
    <n v="387"/>
    <n v="33"/>
    <n v="19123.330000000002"/>
    <n v="139"/>
    <n v="273011.43"/>
    <n v="496"/>
    <n v="1179581.31"/>
    <x v="1"/>
  </r>
  <r>
    <s v="02活跃"/>
    <s v="hongkong kaimeichen e-commerce limited"/>
    <n v="1"/>
    <n v="170"/>
    <n v="9"/>
    <n v="3710.68"/>
    <n v="138"/>
    <n v="39709.360000000001"/>
    <n v="244"/>
    <n v="93136.83"/>
    <x v="1"/>
  </r>
  <r>
    <s v="03流失"/>
    <s v="桑椹创新科技（香港）有限公司"/>
    <n v="1"/>
    <n v="272"/>
    <n v="0"/>
    <n v="0"/>
    <n v="0"/>
    <n v="0"/>
    <n v="1515"/>
    <n v="146499.14000000001"/>
    <x v="0"/>
  </r>
  <r>
    <s v="03流失"/>
    <s v="pacific crest limited"/>
    <n v="1"/>
    <n v="150"/>
    <n v="0"/>
    <n v="0"/>
    <n v="0"/>
    <n v="0"/>
    <n v="396"/>
    <n v="18490.580000000002"/>
    <x v="0"/>
  </r>
  <r>
    <s v="03流失"/>
    <s v="广州凯利服装科技有限公司"/>
    <n v="1"/>
    <n v="653"/>
    <n v="0"/>
    <n v="0"/>
    <n v="0"/>
    <n v="0"/>
    <n v="794"/>
    <n v="140838.59"/>
    <x v="0"/>
  </r>
  <r>
    <s v="03流失"/>
    <s v="中山市新久激光科技有限公司"/>
    <n v="1"/>
    <n v="766"/>
    <n v="0"/>
    <n v="0"/>
    <n v="0"/>
    <n v="0"/>
    <n v="7"/>
    <n v="3863.76"/>
    <x v="0"/>
  </r>
  <r>
    <s v="03流失"/>
    <s v="杭州观旅科技有限责任公司"/>
    <n v="1"/>
    <n v="654"/>
    <n v="0"/>
    <n v="0"/>
    <n v="0"/>
    <n v="0"/>
    <n v="9"/>
    <n v="253"/>
    <x v="0"/>
  </r>
  <r>
    <s v="03流失"/>
    <s v="南京飞畅科技有限公司"/>
    <n v="1"/>
    <n v="298"/>
    <n v="0"/>
    <n v="0"/>
    <n v="0"/>
    <n v="0"/>
    <n v="63705"/>
    <n v="1975832.37"/>
    <x v="0"/>
  </r>
  <r>
    <s v="03流失"/>
    <s v="renzhong international trade limited"/>
    <n v="1"/>
    <n v="111"/>
    <n v="0"/>
    <n v="0"/>
    <n v="0"/>
    <n v="0"/>
    <n v="2567"/>
    <n v="67556.22"/>
    <x v="0"/>
  </r>
  <r>
    <s v="02活跃"/>
    <s v="siweite e-commerce co., limited"/>
    <n v="1"/>
    <n v="118"/>
    <n v="819"/>
    <n v="84363.32"/>
    <n v="2174"/>
    <n v="226047.27"/>
    <n v="2683"/>
    <n v="280934.09999999998"/>
    <x v="1"/>
  </r>
  <r>
    <s v="03流失"/>
    <s v="广州本珞电子商务有限公司"/>
    <n v="1"/>
    <n v="579"/>
    <n v="0"/>
    <n v="0"/>
    <n v="0"/>
    <n v="0"/>
    <n v="938"/>
    <n v="231964.72"/>
    <x v="0"/>
  </r>
  <r>
    <s v="03流失"/>
    <s v="ief overseas international trading co.，limited"/>
    <n v="1"/>
    <n v="262"/>
    <n v="0"/>
    <n v="0"/>
    <n v="0"/>
    <n v="0"/>
    <n v="229"/>
    <n v="1026210"/>
    <x v="0"/>
  </r>
  <r>
    <s v="04清退"/>
    <s v="卓匯（香港）科技有限公司"/>
    <n v="0"/>
    <n v="324"/>
    <n v="0"/>
    <n v="0"/>
    <n v="0"/>
    <n v="0"/>
    <n v="33876"/>
    <n v="1390041.8"/>
    <x v="3"/>
  </r>
  <r>
    <s v="02活跃"/>
    <s v="深圳市拓达星科技有限公司"/>
    <n v="1"/>
    <n v="576"/>
    <n v="11"/>
    <n v="1153.5"/>
    <n v="33"/>
    <n v="2901.5"/>
    <n v="324"/>
    <n v="31792.74"/>
    <x v="1"/>
  </r>
  <r>
    <s v="03流失"/>
    <s v="dandelion information technology (hong kong) co., limited"/>
    <n v="1"/>
    <n v="745"/>
    <n v="0"/>
    <n v="0"/>
    <n v="0"/>
    <n v="0"/>
    <n v="12765"/>
    <n v="626680.03"/>
    <x v="0"/>
  </r>
  <r>
    <s v="03沉默"/>
    <s v="vipeasybuy clothing co., ltd."/>
    <n v="1"/>
    <n v="154"/>
    <n v="0"/>
    <n v="0"/>
    <n v="7"/>
    <n v="1064.4000000000001"/>
    <n v="317"/>
    <n v="27529.16"/>
    <x v="2"/>
  </r>
  <r>
    <s v="03沉默"/>
    <s v="骄傲同行文化科技（深圳）有限公司"/>
    <n v="1"/>
    <n v="529"/>
    <n v="0"/>
    <n v="0"/>
    <n v="20"/>
    <n v="703.4"/>
    <n v="364"/>
    <n v="13473.73"/>
    <x v="2"/>
  </r>
  <r>
    <s v="02活跃"/>
    <s v="深圳山海经科技有限公司"/>
    <n v="1"/>
    <n v="809"/>
    <n v="69"/>
    <n v="5197.9799999999996"/>
    <n v="264"/>
    <n v="19500.330000000002"/>
    <n v="2555"/>
    <n v="137482.38"/>
    <x v="1"/>
  </r>
  <r>
    <s v="03流失"/>
    <s v="东方星泽（深圳）科技有限公司"/>
    <n v="1"/>
    <n v="387"/>
    <n v="0"/>
    <n v="0"/>
    <n v="0"/>
    <n v="0"/>
    <n v="599"/>
    <n v="153564.94"/>
    <x v="0"/>
  </r>
  <r>
    <s v="02活跃"/>
    <s v="深圳市乐祥余信息科技有限公司"/>
    <n v="1"/>
    <n v="738"/>
    <n v="2"/>
    <n v="69.959999999999994"/>
    <n v="62"/>
    <n v="2287.17"/>
    <n v="1905"/>
    <n v="89323.46"/>
    <x v="1"/>
  </r>
  <r>
    <s v="02活跃"/>
    <s v="上海中昊针织有限公司"/>
    <n v="1"/>
    <n v="486"/>
    <n v="18"/>
    <n v="1199.3599999999999"/>
    <n v="34"/>
    <n v="2313.5700000000002"/>
    <n v="85"/>
    <n v="4890.96"/>
    <x v="1"/>
  </r>
  <r>
    <s v="03流失"/>
    <s v="yihai cross border ecommerce limited"/>
    <n v="1"/>
    <n v="100"/>
    <n v="0"/>
    <n v="0"/>
    <n v="0"/>
    <n v="0"/>
    <n v="2"/>
    <n v="2.85"/>
    <x v="0"/>
  </r>
  <r>
    <s v="01新"/>
    <s v="garry international trading co., limited"/>
    <n v="1"/>
    <n v="30"/>
    <n v="64"/>
    <n v="3905.71"/>
    <n v="326"/>
    <n v="19035.689999999999"/>
    <n v="326"/>
    <n v="19035.689999999999"/>
    <x v="4"/>
  </r>
  <r>
    <s v="03流失"/>
    <s v="香港吉客印电子商务有限公司"/>
    <n v="1"/>
    <n v="684"/>
    <n v="0"/>
    <n v="0"/>
    <n v="0"/>
    <n v="0"/>
    <n v="24"/>
    <n v="4502.4399999999996"/>
    <x v="0"/>
  </r>
  <r>
    <s v="03流失"/>
    <s v="广州亚科姆贸易有限公司"/>
    <n v="1"/>
    <n v="625"/>
    <n v="0"/>
    <n v="0"/>
    <n v="0"/>
    <n v="0"/>
    <n v="521"/>
    <n v="26498.04"/>
    <x v="0"/>
  </r>
  <r>
    <s v="04清退"/>
    <s v="武汉云之易电子商务有限公司"/>
    <n v="0"/>
    <n v="373"/>
    <n v="0"/>
    <n v="0"/>
    <n v="0"/>
    <n v="0"/>
    <n v="4686"/>
    <n v="154258.01999999999"/>
    <x v="3"/>
  </r>
  <r>
    <s v="02活跃"/>
    <s v="广州航北网络科技有限公司"/>
    <n v="1"/>
    <n v="524"/>
    <n v="41"/>
    <n v="3479.69"/>
    <n v="123"/>
    <n v="10576.91"/>
    <n v="15884"/>
    <n v="1610674.85"/>
    <x v="1"/>
  </r>
  <r>
    <s v="02活跃"/>
    <s v="猿人国际有限公司"/>
    <n v="1"/>
    <n v="880"/>
    <n v="125"/>
    <n v="5611.94"/>
    <n v="387"/>
    <n v="18186.03"/>
    <n v="3091"/>
    <n v="176629.29"/>
    <x v="1"/>
  </r>
  <r>
    <s v="02活跃"/>
    <s v="西安壹次方网络科技有限公司"/>
    <n v="1"/>
    <n v="983"/>
    <n v="194"/>
    <n v="20711.75"/>
    <n v="801"/>
    <n v="82664.429999999993"/>
    <n v="7271"/>
    <n v="718319.5"/>
    <x v="1"/>
  </r>
  <r>
    <s v="02活跃"/>
    <s v="天津三伴科技有限公司"/>
    <n v="1"/>
    <n v="849"/>
    <n v="12"/>
    <n v="1583.86"/>
    <n v="31"/>
    <n v="3780.63"/>
    <n v="520"/>
    <n v="60350.68"/>
    <x v="1"/>
  </r>
  <r>
    <s v="02活跃"/>
    <s v="深圳市法裔索菲贸易有限公司"/>
    <n v="1"/>
    <n v="1279"/>
    <n v="33"/>
    <n v="1722.43"/>
    <n v="98"/>
    <n v="5166.7299999999996"/>
    <n v="716"/>
    <n v="36080.92"/>
    <x v="1"/>
  </r>
  <r>
    <s v="02活跃"/>
    <s v="万佛（深圳）智能科技有限公司"/>
    <n v="1"/>
    <n v="872"/>
    <n v="2"/>
    <n v="324.89"/>
    <n v="4"/>
    <n v="376.87"/>
    <n v="36"/>
    <n v="2001.09"/>
    <x v="1"/>
  </r>
  <r>
    <s v="03流失"/>
    <s v="广州卢芸科技有限公司"/>
    <n v="1"/>
    <n v="614"/>
    <n v="0"/>
    <n v="0"/>
    <n v="0"/>
    <n v="0"/>
    <n v="7463"/>
    <n v="207245.01"/>
    <x v="0"/>
  </r>
  <r>
    <s v="02活跃"/>
    <s v="港兴达集团有限公司"/>
    <n v="1"/>
    <n v="516"/>
    <n v="959"/>
    <n v="43612.88"/>
    <n v="2032"/>
    <n v="94198.19"/>
    <n v="10306"/>
    <n v="499321.53"/>
    <x v="1"/>
  </r>
  <r>
    <s v="03流失"/>
    <s v="广州六边形建材有限公司"/>
    <n v="1"/>
    <n v="278"/>
    <n v="0"/>
    <n v="0"/>
    <n v="0"/>
    <n v="0"/>
    <n v="21"/>
    <n v="1972.94"/>
    <x v="0"/>
  </r>
  <r>
    <s v="03流失"/>
    <s v="hongkongdlltechnologyco.,limited"/>
    <n v="1"/>
    <n v="678"/>
    <n v="0"/>
    <n v="0"/>
    <n v="0"/>
    <n v="0"/>
    <n v="6"/>
    <n v="669.94"/>
    <x v="0"/>
  </r>
  <r>
    <s v="03流失"/>
    <s v="杭州市盛霓嘉尔网络科技有限公司"/>
    <n v="1"/>
    <n v="814"/>
    <n v="0"/>
    <n v="0"/>
    <n v="0"/>
    <n v="0"/>
    <n v="17"/>
    <n v="813.9"/>
    <x v="0"/>
  </r>
  <r>
    <s v="03流失"/>
    <s v="武汉市惠小丰商贸有限公司"/>
    <n v="1"/>
    <n v="234"/>
    <n v="0"/>
    <n v="0"/>
    <n v="0"/>
    <n v="0"/>
    <n v="13"/>
    <n v="492.35"/>
    <x v="0"/>
  </r>
  <r>
    <s v="03流失"/>
    <s v="lifekens international group limited"/>
    <n v="1"/>
    <n v="457"/>
    <n v="0"/>
    <n v="0"/>
    <n v="0"/>
    <n v="0"/>
    <n v="532"/>
    <n v="399526.66"/>
    <x v="0"/>
  </r>
  <r>
    <s v="03流失"/>
    <s v="詹姆斯电子(深圳)有限公司"/>
    <n v="1"/>
    <n v="516"/>
    <n v="0"/>
    <n v="0"/>
    <n v="0"/>
    <n v="0"/>
    <n v="873"/>
    <n v="46649.54"/>
    <x v="0"/>
  </r>
  <r>
    <s v="03流失"/>
    <s v="华泰控股有限公司chinatera limited"/>
    <n v="1"/>
    <n v="712"/>
    <n v="0"/>
    <n v="0"/>
    <n v="0"/>
    <n v="0"/>
    <n v="6"/>
    <n v="209.35"/>
    <x v="0"/>
  </r>
  <r>
    <s v="03流失"/>
    <s v="上海威迩达遮阳设备有限公司"/>
    <n v="1"/>
    <n v="568"/>
    <n v="0"/>
    <n v="0"/>
    <n v="0"/>
    <n v="0"/>
    <n v="19"/>
    <n v="13054.79"/>
    <x v="0"/>
  </r>
  <r>
    <s v="03流失"/>
    <s v="深圳市巨臻科技有限公司"/>
    <n v="1"/>
    <n v="459"/>
    <n v="0"/>
    <n v="0"/>
    <n v="0"/>
    <n v="0"/>
    <n v="30"/>
    <n v="1989.09"/>
    <x v="0"/>
  </r>
  <r>
    <s v="03流失"/>
    <s v="盈动贸易集团有限公司"/>
    <n v="1"/>
    <n v="165"/>
    <n v="0"/>
    <n v="0"/>
    <n v="0"/>
    <n v="0"/>
    <n v="76"/>
    <n v="10246.049999999999"/>
    <x v="0"/>
  </r>
  <r>
    <s v="03流失"/>
    <s v="wealthy gift technology limited"/>
    <n v="1"/>
    <n v="109"/>
    <n v="0"/>
    <n v="0"/>
    <n v="0"/>
    <n v="0"/>
    <n v="257"/>
    <n v="11358.49"/>
    <x v="0"/>
  </r>
  <r>
    <s v="03流失"/>
    <s v="hk xinying trading co., limited"/>
    <n v="1"/>
    <n v="94"/>
    <n v="0"/>
    <n v="0"/>
    <n v="0"/>
    <n v="0"/>
    <n v="141"/>
    <n v="7153.98"/>
    <x v="0"/>
  </r>
  <r>
    <s v="02活跃"/>
    <s v="altruism information technology co., limited"/>
    <n v="1"/>
    <n v="94"/>
    <n v="161"/>
    <n v="37545.83"/>
    <n v="567"/>
    <n v="143432.22"/>
    <n v="1395"/>
    <n v="357292.58"/>
    <x v="1"/>
  </r>
  <r>
    <s v="02活跃"/>
    <s v="hanmai tech(hk) co.,limited"/>
    <n v="1"/>
    <n v="474"/>
    <n v="2"/>
    <n v="203.97"/>
    <n v="2"/>
    <n v="203.97"/>
    <n v="39"/>
    <n v="3184.77"/>
    <x v="1"/>
  </r>
  <r>
    <s v="02活跃"/>
    <s v="kafkaa network limited"/>
    <n v="1"/>
    <n v="68"/>
    <n v="2391"/>
    <n v="7903.58"/>
    <n v="6432"/>
    <n v="24172.71"/>
    <n v="14541"/>
    <n v="53796.44"/>
    <x v="1"/>
  </r>
  <r>
    <s v="03流失"/>
    <s v="蔚蓝网络科技有限公司"/>
    <n v="1"/>
    <n v="472"/>
    <n v="0"/>
    <n v="0"/>
    <n v="0"/>
    <n v="0"/>
    <n v="5635"/>
    <n v="309724.53000000003"/>
    <x v="0"/>
  </r>
  <r>
    <s v="02活跃"/>
    <s v="wellbin technology co.,limited"/>
    <n v="1"/>
    <n v="122"/>
    <n v="1"/>
    <n v="103"/>
    <n v="3"/>
    <n v="3041"/>
    <n v="14"/>
    <n v="6343.7"/>
    <x v="1"/>
  </r>
  <r>
    <s v="03流失"/>
    <s v="shangtuo technology limited"/>
    <n v="1"/>
    <n v="167"/>
    <n v="0"/>
    <n v="0"/>
    <n v="0"/>
    <n v="0"/>
    <n v="754"/>
    <n v="33557.03"/>
    <x v="0"/>
  </r>
  <r>
    <s v="02活跃"/>
    <s v="terra import &amp; export limited"/>
    <n v="1"/>
    <n v="121"/>
    <n v="1"/>
    <n v="1205"/>
    <n v="1"/>
    <n v="1205"/>
    <n v="9"/>
    <n v="6445.48"/>
    <x v="1"/>
  </r>
  <r>
    <s v="02活跃"/>
    <s v="Bedshe International Co., LTD"/>
    <n v="1"/>
    <n v="885"/>
    <n v="10"/>
    <n v="500.89"/>
    <n v="37"/>
    <n v="1873.16"/>
    <n v="2052"/>
    <n v="183706.23"/>
    <x v="1"/>
  </r>
  <r>
    <s v="03流失"/>
    <s v="香港黎晟国际贸易有限公司"/>
    <n v="1"/>
    <n v="390"/>
    <n v="0"/>
    <n v="0"/>
    <n v="0"/>
    <n v="0"/>
    <n v="1"/>
    <n v="329.4"/>
    <x v="0"/>
  </r>
  <r>
    <s v="03流失"/>
    <s v="广州有趣商店网络科技有限公司"/>
    <n v="1"/>
    <n v="807"/>
    <n v="0"/>
    <n v="0"/>
    <n v="0"/>
    <n v="0"/>
    <n v="1"/>
    <n v="46.98"/>
    <x v="0"/>
  </r>
  <r>
    <s v="03流失"/>
    <s v="香港双鱼网络科技有限公司"/>
    <n v="1"/>
    <n v="284"/>
    <n v="0"/>
    <n v="0"/>
    <n v="0"/>
    <n v="0"/>
    <n v="1"/>
    <n v="38.159999999999997"/>
    <x v="0"/>
  </r>
  <r>
    <s v="03沉默"/>
    <s v="安徽墨炎网络科技有限公司"/>
    <n v="1"/>
    <n v="732"/>
    <n v="0"/>
    <n v="0"/>
    <n v="4"/>
    <n v="283.49"/>
    <n v="4167"/>
    <n v="309764.83"/>
    <x v="2"/>
  </r>
  <r>
    <s v="02活跃"/>
    <s v="深圳市大浩"/>
    <n v="1"/>
    <n v="1677"/>
    <n v="683"/>
    <n v="85069.71"/>
    <n v="2578"/>
    <n v="284508.42"/>
    <n v="23969"/>
    <n v="2041685.74"/>
    <x v="1"/>
  </r>
  <r>
    <s v="03流失"/>
    <s v="广州星禾网络科技有限公司"/>
    <n v="1"/>
    <n v="947"/>
    <n v="0"/>
    <n v="0"/>
    <n v="0"/>
    <n v="0"/>
    <n v="23479"/>
    <n v="1653002.94"/>
    <x v="0"/>
  </r>
  <r>
    <s v="03沉默"/>
    <s v="香港陽光鳳澤電子商務有限公司"/>
    <n v="1"/>
    <n v="244"/>
    <n v="0"/>
    <n v="0"/>
    <n v="3"/>
    <n v="1317.7"/>
    <n v="525"/>
    <n v="187792.07"/>
    <x v="2"/>
  </r>
  <r>
    <s v="02活跃"/>
    <s v="little chicken technology co., limited"/>
    <n v="1"/>
    <n v="204"/>
    <n v="130"/>
    <n v="21710.44"/>
    <n v="2184"/>
    <n v="892655.21"/>
    <n v="7890"/>
    <n v="4596636.88"/>
    <x v="1"/>
  </r>
  <r>
    <s v="02活跃"/>
    <s v="thg_beauty"/>
    <n v="1"/>
    <n v="517"/>
    <n v="3635"/>
    <n v="1033090.36"/>
    <n v="6839"/>
    <n v="4714986.4000000004"/>
    <n v="29394"/>
    <n v="16022410.4"/>
    <x v="1"/>
  </r>
  <r>
    <s v="03流失"/>
    <s v="jexi trading limited"/>
    <n v="1"/>
    <n v="167"/>
    <n v="0"/>
    <n v="0"/>
    <n v="0"/>
    <n v="0"/>
    <n v="42"/>
    <n v="3624.9"/>
    <x v="0"/>
  </r>
  <r>
    <s v="03流失"/>
    <s v="Hongkong Super Nigeria International Limited"/>
    <n v="1"/>
    <n v="177"/>
    <n v="0"/>
    <n v="0"/>
    <n v="0"/>
    <n v="0"/>
    <n v="8898"/>
    <n v="411864.6"/>
    <x v="0"/>
  </r>
  <r>
    <s v="03流失"/>
    <s v="glamhaven ltd"/>
    <n v="1"/>
    <n v="108"/>
    <n v="0"/>
    <n v="0"/>
    <n v="0"/>
    <n v="0"/>
    <n v="48788"/>
    <n v="178644.53"/>
    <x v="0"/>
  </r>
  <r>
    <s v="02活跃"/>
    <s v="elves limited"/>
    <n v="1"/>
    <n v="62"/>
    <n v="279"/>
    <n v="16498.189999999999"/>
    <n v="427"/>
    <n v="26423.86"/>
    <n v="484"/>
    <n v="30969.21"/>
    <x v="1"/>
  </r>
  <r>
    <s v="03流失"/>
    <s v="杭州铁铁独角兽科技有限公司"/>
    <n v="1"/>
    <n v="255"/>
    <n v="0"/>
    <n v="0"/>
    <n v="0"/>
    <n v="0"/>
    <n v="2"/>
    <n v="248"/>
    <x v="0"/>
  </r>
  <r>
    <s v="03流失"/>
    <s v="香港世佳贸易有限公司"/>
    <n v="1"/>
    <n v="200"/>
    <n v="0"/>
    <n v="0"/>
    <n v="0"/>
    <n v="0"/>
    <n v="4767"/>
    <n v="270337.63"/>
    <x v="0"/>
  </r>
  <r>
    <s v="03流失"/>
    <s v="中山市京奥贸易有限公司"/>
    <n v="1"/>
    <n v="389"/>
    <n v="0"/>
    <n v="0"/>
    <n v="0"/>
    <n v="0"/>
    <n v="23"/>
    <n v="2959.8"/>
    <x v="0"/>
  </r>
  <r>
    <s v="03流失"/>
    <s v="成都万珂进出口贸易有限公司"/>
    <n v="1"/>
    <n v="387"/>
    <n v="0"/>
    <n v="0"/>
    <n v="0"/>
    <n v="0"/>
    <n v="1755"/>
    <n v="127050.86"/>
    <x v="0"/>
  </r>
  <r>
    <s v="01新"/>
    <s v="etoe technology limited"/>
    <n v="1"/>
    <n v="10"/>
    <n v="3"/>
    <n v="424.98"/>
    <n v="3"/>
    <n v="424.98"/>
    <n v="3"/>
    <n v="424.98"/>
    <x v="4"/>
  </r>
  <r>
    <s v="03流失"/>
    <s v="magnificant trading limited"/>
    <n v="1"/>
    <n v="367"/>
    <n v="0"/>
    <n v="0"/>
    <n v="0"/>
    <n v="0"/>
    <n v="315"/>
    <n v="21861.31"/>
    <x v="0"/>
  </r>
  <r>
    <s v="03流失"/>
    <s v="深圳艺溪网络科技有限公司"/>
    <n v="1"/>
    <n v="319"/>
    <n v="0"/>
    <n v="0"/>
    <n v="0"/>
    <n v="0"/>
    <n v="1521"/>
    <n v="48454.9"/>
    <x v="0"/>
  </r>
  <r>
    <s v="03流失"/>
    <s v="大为医疗（江苏）有限公司"/>
    <n v="1"/>
    <n v="704"/>
    <n v="0"/>
    <n v="0"/>
    <n v="0"/>
    <n v="0"/>
    <n v="1"/>
    <n v="589"/>
    <x v="0"/>
  </r>
  <r>
    <s v="02活跃"/>
    <s v="上海智位机器人股份有限公司"/>
    <n v="1"/>
    <n v="1074"/>
    <n v="153"/>
    <n v="27152.66"/>
    <n v="550"/>
    <n v="94213.26"/>
    <n v="4568"/>
    <n v="659526.9"/>
    <x v="1"/>
  </r>
  <r>
    <s v="02活跃"/>
    <s v="深圳微恒科技有限公司"/>
    <n v="1"/>
    <n v="551"/>
    <n v="150"/>
    <n v="3365.63"/>
    <n v="636"/>
    <n v="14988.58"/>
    <n v="6323"/>
    <n v="143875.51999999999"/>
    <x v="1"/>
  </r>
  <r>
    <s v="02活跃"/>
    <s v="深圳市郎思威科技有限公司"/>
    <n v="1"/>
    <n v="828"/>
    <n v="28"/>
    <n v="1853.9"/>
    <n v="99"/>
    <n v="7127.52"/>
    <n v="1257"/>
    <n v="98259.17"/>
    <x v="1"/>
  </r>
  <r>
    <s v="02活跃"/>
    <s v="PEARLGO TECHNOLOGY CO., LIMITED"/>
    <n v="1"/>
    <n v="556"/>
    <n v="3"/>
    <n v="271.33999999999997"/>
    <n v="15"/>
    <n v="1061.98"/>
    <n v="39122"/>
    <n v="933409.66"/>
    <x v="1"/>
  </r>
  <r>
    <s v="03沉默"/>
    <s v="深圳市畅妙禾网络科技有限公司"/>
    <n v="1"/>
    <n v="366"/>
    <n v="0"/>
    <n v="0"/>
    <n v="2"/>
    <n v="76.36"/>
    <n v="14049"/>
    <n v="777316.66"/>
    <x v="2"/>
  </r>
  <r>
    <s v="03流失"/>
    <s v="warner markets limited"/>
    <n v="1"/>
    <n v="212"/>
    <n v="0"/>
    <n v="0"/>
    <n v="0"/>
    <n v="0"/>
    <n v="1752"/>
    <n v="62743.09"/>
    <x v="0"/>
  </r>
  <r>
    <s v="03沉默"/>
    <s v="狮子王科技有限公司"/>
    <n v="1"/>
    <n v="284"/>
    <n v="0"/>
    <n v="0"/>
    <n v="2"/>
    <n v="77.12"/>
    <n v="9725"/>
    <n v="377244.98"/>
    <x v="2"/>
  </r>
  <r>
    <s v="03流失"/>
    <s v="广州市番禺区大石街万利盛服饰商行"/>
    <n v="1"/>
    <n v="508"/>
    <n v="0"/>
    <n v="0"/>
    <n v="0"/>
    <n v="0"/>
    <n v="1834"/>
    <n v="271813.23"/>
    <x v="0"/>
  </r>
  <r>
    <s v="03流失"/>
    <s v="义乌市谢里登贸易商行"/>
    <n v="1"/>
    <n v="430"/>
    <n v="0"/>
    <n v="0"/>
    <n v="0"/>
    <n v="0"/>
    <n v="878"/>
    <n v="32259.599999999999"/>
    <x v="0"/>
  </r>
  <r>
    <s v="02活跃"/>
    <s v="商業蜜蜂有限公司"/>
    <n v="1"/>
    <n v="1231"/>
    <n v="2"/>
    <n v="1067.26"/>
    <n v="14"/>
    <n v="11170.66"/>
    <n v="245"/>
    <n v="108599.93"/>
    <x v="1"/>
  </r>
  <r>
    <s v="02活跃"/>
    <s v="长沙县奥得仕电子器材有限公司"/>
    <n v="1"/>
    <n v="409"/>
    <n v="31"/>
    <n v="3658.19"/>
    <n v="62"/>
    <n v="7804.44"/>
    <n v="383"/>
    <n v="47780.68"/>
    <x v="1"/>
  </r>
  <r>
    <s v="03沉默"/>
    <s v="广州市辰兴服饰科技有限公司"/>
    <n v="1"/>
    <n v="481"/>
    <n v="0"/>
    <n v="0"/>
    <n v="6"/>
    <n v="533.6"/>
    <n v="390"/>
    <n v="38133.58"/>
    <x v="2"/>
  </r>
  <r>
    <s v="02活跃"/>
    <s v="湛江市大班科技有限公司"/>
    <n v="1"/>
    <n v="471"/>
    <n v="6"/>
    <n v="478.73"/>
    <n v="11"/>
    <n v="1166.8499999999999"/>
    <n v="1182"/>
    <n v="58983.24"/>
    <x v="1"/>
  </r>
  <r>
    <s v="02活跃"/>
    <s v="威海富森贸易有限公司"/>
    <n v="1"/>
    <n v="902"/>
    <n v="4"/>
    <n v="541.76"/>
    <n v="18"/>
    <n v="3264.08"/>
    <n v="298"/>
    <n v="50164.95"/>
    <x v="1"/>
  </r>
  <r>
    <s v="03沉默"/>
    <s v="广州泰阳电子商务有限公司"/>
    <n v="1"/>
    <n v="767"/>
    <n v="0"/>
    <n v="0"/>
    <n v="1"/>
    <n v="18.39"/>
    <n v="20"/>
    <n v="706.33"/>
    <x v="2"/>
  </r>
  <r>
    <s v="03流失"/>
    <s v="佛山市尚普勒新能源科技有限公司"/>
    <n v="1"/>
    <n v="488"/>
    <n v="0"/>
    <n v="0"/>
    <n v="0"/>
    <n v="0"/>
    <n v="25"/>
    <n v="1001.5"/>
    <x v="0"/>
  </r>
  <r>
    <s v="03沉默"/>
    <s v="深圳市极尽科技有限公司"/>
    <n v="1"/>
    <n v="458"/>
    <n v="0"/>
    <n v="0"/>
    <n v="2"/>
    <n v="140.24"/>
    <n v="113"/>
    <n v="5567.3"/>
    <x v="2"/>
  </r>
  <r>
    <s v="03流失"/>
    <s v="深圳市连胜八网络科技有限公司"/>
    <n v="1"/>
    <n v="373"/>
    <n v="0"/>
    <n v="0"/>
    <n v="0"/>
    <n v="0"/>
    <n v="114144"/>
    <n v="3990198.74"/>
    <x v="0"/>
  </r>
  <r>
    <s v="03流失"/>
    <s v="蓝书网络"/>
    <n v="1"/>
    <n v="898"/>
    <n v="0"/>
    <n v="0"/>
    <n v="0"/>
    <n v="0"/>
    <n v="7"/>
    <n v="1310.6400000000001"/>
    <x v="0"/>
  </r>
  <r>
    <s v="03流失"/>
    <s v="深圳火宇科技有限公司"/>
    <n v="1"/>
    <n v="514"/>
    <n v="0"/>
    <n v="0"/>
    <n v="0"/>
    <n v="0"/>
    <n v="657"/>
    <n v="59664.63"/>
    <x v="0"/>
  </r>
  <r>
    <s v="03流失"/>
    <s v="yuexing technology limited"/>
    <n v="1"/>
    <n v="300"/>
    <n v="0"/>
    <n v="0"/>
    <n v="0"/>
    <n v="0"/>
    <n v="86"/>
    <n v="3634.29"/>
    <x v="0"/>
  </r>
  <r>
    <s v="03流失"/>
    <s v="深圳市荔园学研教育科技有限公司"/>
    <n v="1"/>
    <n v="549"/>
    <n v="0"/>
    <n v="0"/>
    <n v="0"/>
    <n v="0"/>
    <n v="5134"/>
    <n v="276262.73"/>
    <x v="0"/>
  </r>
  <r>
    <s v="03流失"/>
    <s v="flash dear international limited"/>
    <n v="1"/>
    <n v="636"/>
    <n v="0"/>
    <n v="0"/>
    <n v="0"/>
    <n v="0"/>
    <n v="1544"/>
    <n v="176653.39"/>
    <x v="0"/>
  </r>
  <r>
    <s v="03流失"/>
    <s v="bytebukers ltd"/>
    <n v="1"/>
    <n v="227"/>
    <n v="0"/>
    <n v="0"/>
    <n v="0"/>
    <n v="0"/>
    <n v="109816"/>
    <n v="576680.16"/>
    <x v="0"/>
  </r>
  <r>
    <s v="03流失"/>
    <s v="whale adventure corp. limited"/>
    <n v="1"/>
    <n v="194"/>
    <n v="0"/>
    <n v="0"/>
    <n v="0"/>
    <n v="0"/>
    <n v="1324558"/>
    <n v="277660002"/>
    <x v="0"/>
  </r>
  <r>
    <s v="03流失"/>
    <s v="oceanstars limited"/>
    <n v="1"/>
    <n v="88"/>
    <n v="0"/>
    <n v="0"/>
    <n v="0"/>
    <n v="0"/>
    <n v="125"/>
    <n v="3655.33"/>
    <x v="0"/>
  </r>
  <r>
    <s v="03流失"/>
    <s v="cloudvault solutios ltd"/>
    <n v="1"/>
    <n v="226"/>
    <n v="0"/>
    <n v="0"/>
    <n v="0"/>
    <n v="0"/>
    <n v="5144"/>
    <n v="34515.25"/>
    <x v="0"/>
  </r>
  <r>
    <s v="03流失"/>
    <s v="tw-store-shopline"/>
    <n v="1"/>
    <n v="178"/>
    <n v="0"/>
    <n v="0"/>
    <n v="0"/>
    <n v="0"/>
    <n v="26"/>
    <n v="36"/>
    <x v="0"/>
  </r>
  <r>
    <s v="03流失"/>
    <s v="baona trading co., limited"/>
    <n v="1"/>
    <n v="256"/>
    <n v="0"/>
    <n v="0"/>
    <n v="0"/>
    <n v="0"/>
    <n v="1"/>
    <n v="15.33"/>
    <x v="0"/>
  </r>
  <r>
    <s v="02活跃"/>
    <s v="Poleeko Trade and Industry (HK) Limited"/>
    <n v="1"/>
    <n v="194"/>
    <n v="2"/>
    <n v="230.98"/>
    <n v="8"/>
    <n v="943.92"/>
    <n v="12"/>
    <n v="1244.1500000000001"/>
    <x v="1"/>
  </r>
  <r>
    <s v="03流失"/>
    <s v="glions trade limited"/>
    <n v="1"/>
    <n v="159"/>
    <n v="0"/>
    <n v="0"/>
    <n v="0"/>
    <n v="0"/>
    <n v="169"/>
    <n v="13477.53"/>
    <x v="0"/>
  </r>
  <r>
    <s v="03流失"/>
    <s v="上海馥吉信息科技中心"/>
    <n v="1"/>
    <n v="913"/>
    <n v="0"/>
    <n v="0"/>
    <n v="0"/>
    <n v="0"/>
    <n v="1"/>
    <n v="55"/>
    <x v="0"/>
  </r>
  <r>
    <s v="03流失"/>
    <s v="佛山汇广盛电子商务有限公司"/>
    <n v="1"/>
    <n v="789"/>
    <n v="0"/>
    <n v="0"/>
    <n v="0"/>
    <n v="0"/>
    <n v="2"/>
    <n v="61.6"/>
    <x v="0"/>
  </r>
  <r>
    <s v="03流失"/>
    <s v="斯普拉创新科技（成都）有限公司"/>
    <n v="1"/>
    <n v="261"/>
    <n v="0"/>
    <n v="0"/>
    <n v="0"/>
    <n v="0"/>
    <n v="7"/>
    <n v="313.76"/>
    <x v="0"/>
  </r>
  <r>
    <s v="04清退"/>
    <s v="香港中達鳴遠有限公司"/>
    <n v="0"/>
    <n v="222"/>
    <n v="0"/>
    <n v="0"/>
    <n v="0"/>
    <n v="0"/>
    <n v="4106"/>
    <n v="209358.44"/>
    <x v="3"/>
  </r>
  <r>
    <s v="03沉默"/>
    <s v="和润（香港）国际贸易有限公司"/>
    <n v="1"/>
    <n v="234"/>
    <n v="0"/>
    <n v="0"/>
    <n v="1131"/>
    <n v="41812.910000000003"/>
    <n v="3838"/>
    <n v="173095.81"/>
    <x v="2"/>
  </r>
  <r>
    <s v="02活跃"/>
    <s v="diy fashion limited"/>
    <n v="1"/>
    <n v="367"/>
    <n v="221"/>
    <n v="32995"/>
    <n v="1023"/>
    <n v="167753"/>
    <n v="32446"/>
    <n v="5335637"/>
    <x v="1"/>
  </r>
  <r>
    <s v="03流失"/>
    <s v="best porcelain limited"/>
    <n v="1"/>
    <n v="249"/>
    <n v="0"/>
    <n v="0"/>
    <n v="0"/>
    <n v="0"/>
    <n v="29788"/>
    <n v="232223.35999999999"/>
    <x v="0"/>
  </r>
  <r>
    <s v="03流失"/>
    <s v="classycloset ltd"/>
    <n v="1"/>
    <n v="108"/>
    <n v="0"/>
    <n v="0"/>
    <n v="0"/>
    <n v="0"/>
    <n v="62322"/>
    <n v="175404.97"/>
    <x v="0"/>
  </r>
  <r>
    <s v="02活跃"/>
    <s v="HONG KONG GUANJU TRADING LIMITED"/>
    <n v="1"/>
    <n v="132"/>
    <n v="13"/>
    <n v="2045.55"/>
    <n v="56"/>
    <n v="10769.97"/>
    <n v="122"/>
    <n v="22314.67"/>
    <x v="1"/>
  </r>
  <r>
    <s v="03流失"/>
    <s v="cloudmids ltd"/>
    <n v="1"/>
    <n v="226"/>
    <n v="0"/>
    <n v="0"/>
    <n v="0"/>
    <n v="0"/>
    <n v="11615"/>
    <n v="60361.62"/>
    <x v="0"/>
  </r>
  <r>
    <s v="02活跃"/>
    <s v="深圳市铂马时代科技有限公司"/>
    <n v="1"/>
    <n v="354"/>
    <n v="196"/>
    <n v="14471.74"/>
    <n v="397"/>
    <n v="37988.57"/>
    <n v="4201"/>
    <n v="278792.42"/>
    <x v="1"/>
  </r>
  <r>
    <s v="02活跃"/>
    <s v="yige international trading limited"/>
    <n v="1"/>
    <n v="993"/>
    <n v="31"/>
    <n v="1784.51"/>
    <n v="62"/>
    <n v="3837.21"/>
    <n v="716"/>
    <n v="52001.67"/>
    <x v="1"/>
  </r>
  <r>
    <s v="03流失"/>
    <s v="深圳市速易购网络科技有限公司"/>
    <n v="1"/>
    <n v="366"/>
    <n v="0"/>
    <n v="0"/>
    <n v="0"/>
    <n v="0"/>
    <n v="20683"/>
    <n v="999415.98"/>
    <x v="0"/>
  </r>
  <r>
    <s v="03流失"/>
    <s v="terry technology co., limited"/>
    <n v="1"/>
    <n v="289"/>
    <n v="0"/>
    <n v="0"/>
    <n v="0"/>
    <n v="0"/>
    <n v="13691"/>
    <n v="659922.25"/>
    <x v="0"/>
  </r>
  <r>
    <s v="03流失"/>
    <s v="广州柠檬精信息技术有限公司"/>
    <n v="1"/>
    <n v="732"/>
    <n v="0"/>
    <n v="0"/>
    <n v="0"/>
    <n v="0"/>
    <n v="14104"/>
    <n v="739537.25"/>
    <x v="0"/>
  </r>
  <r>
    <s v="03流失"/>
    <s v="shuangdeng fish electronic commerce co ltd"/>
    <n v="1"/>
    <n v="179"/>
    <n v="0"/>
    <n v="0"/>
    <n v="0"/>
    <n v="0"/>
    <n v="91"/>
    <n v="3547.13"/>
    <x v="0"/>
  </r>
  <r>
    <s v="03流失"/>
    <s v="成都成拓进出口贸易有限公司"/>
    <n v="1"/>
    <n v="296"/>
    <n v="0"/>
    <n v="0"/>
    <n v="0"/>
    <n v="0"/>
    <n v="961"/>
    <n v="92196.92"/>
    <x v="0"/>
  </r>
  <r>
    <s v="02活跃"/>
    <s v="香港花无缺贸易有限公司"/>
    <n v="1"/>
    <n v="401"/>
    <n v="11"/>
    <n v="1352.82"/>
    <n v="26"/>
    <n v="4722.6099999999997"/>
    <n v="240"/>
    <n v="49282.12"/>
    <x v="1"/>
  </r>
  <r>
    <s v="03流失"/>
    <s v="广州朱妮蒂贸易有限公司"/>
    <n v="1"/>
    <n v="488"/>
    <n v="0"/>
    <n v="0"/>
    <n v="0"/>
    <n v="0"/>
    <n v="7"/>
    <n v="362.2"/>
    <x v="0"/>
  </r>
  <r>
    <s v="03流失"/>
    <s v="win suc limited"/>
    <n v="1"/>
    <n v="80"/>
    <n v="0"/>
    <n v="0"/>
    <n v="0"/>
    <n v="0"/>
    <n v="8"/>
    <n v="350"/>
    <x v="0"/>
  </r>
  <r>
    <s v="02活跃"/>
    <s v="北京点盈科技有限公司"/>
    <n v="1"/>
    <n v="598"/>
    <n v="5"/>
    <n v="839.89"/>
    <n v="15"/>
    <n v="2192.0300000000002"/>
    <n v="425"/>
    <n v="39022.959999999999"/>
    <x v="1"/>
  </r>
  <r>
    <s v="03流失"/>
    <s v="hkso technology limited"/>
    <n v="1"/>
    <n v="831"/>
    <n v="0"/>
    <n v="0"/>
    <n v="0"/>
    <n v="0"/>
    <n v="282"/>
    <n v="11479.18"/>
    <x v="0"/>
  </r>
  <r>
    <s v="03流失"/>
    <s v="jijiainternational(h.k)co.,limited"/>
    <n v="1"/>
    <n v="414"/>
    <n v="0"/>
    <n v="0"/>
    <n v="0"/>
    <n v="0"/>
    <n v="98"/>
    <n v="23134.9"/>
    <x v="0"/>
  </r>
  <r>
    <s v="03流失"/>
    <s v="hongkong crushe technology company limited"/>
    <n v="1"/>
    <n v="326"/>
    <n v="0"/>
    <n v="0"/>
    <n v="0"/>
    <n v="0"/>
    <n v="312"/>
    <n v="20390.52"/>
    <x v="0"/>
  </r>
  <r>
    <s v="03流失"/>
    <s v="texng trading limited"/>
    <n v="1"/>
    <n v="368"/>
    <n v="0"/>
    <n v="0"/>
    <n v="0"/>
    <n v="0"/>
    <n v="368"/>
    <n v="15305.79"/>
    <x v="0"/>
  </r>
  <r>
    <s v="03流失"/>
    <s v="深圳市王路飞科技有限公司"/>
    <n v="1"/>
    <n v="816"/>
    <n v="0"/>
    <n v="0"/>
    <n v="0"/>
    <n v="0"/>
    <n v="3"/>
    <n v="69.66"/>
    <x v="0"/>
  </r>
  <r>
    <s v="02活跃"/>
    <s v="苏州艺之都商贸有限公司"/>
    <n v="1"/>
    <n v="978"/>
    <n v="22"/>
    <n v="499.87"/>
    <n v="98"/>
    <n v="2386.9299999999998"/>
    <n v="2850"/>
    <n v="77306.42"/>
    <x v="1"/>
  </r>
  <r>
    <s v="02活跃"/>
    <s v="深圳市优海购信息科技有限公司"/>
    <n v="1"/>
    <n v="891"/>
    <n v="18"/>
    <n v="534.91"/>
    <n v="43"/>
    <n v="1363.77"/>
    <n v="5088"/>
    <n v="223184.35"/>
    <x v="1"/>
  </r>
  <r>
    <s v="02活跃"/>
    <s v="广州智夫网络科技有限公司"/>
    <n v="1"/>
    <n v="894"/>
    <n v="20"/>
    <n v="1236.43"/>
    <n v="78"/>
    <n v="4827.16"/>
    <n v="1370"/>
    <n v="88620.71"/>
    <x v="1"/>
  </r>
  <r>
    <s v="03流失"/>
    <s v="蓝色边界商务有限公司"/>
    <n v="1"/>
    <n v="283"/>
    <n v="0"/>
    <n v="0"/>
    <n v="0"/>
    <n v="0"/>
    <n v="406"/>
    <n v="18287.5"/>
    <x v="0"/>
  </r>
  <r>
    <s v="03流失"/>
    <s v="hong kong hongchen plus trading co., limited"/>
    <n v="1"/>
    <n v="185"/>
    <n v="0"/>
    <n v="0"/>
    <n v="0"/>
    <n v="0"/>
    <n v="290"/>
    <n v="11792.22"/>
    <x v="0"/>
  </r>
  <r>
    <s v="03流失"/>
    <s v="无锡图灵进出口有限公司"/>
    <n v="1"/>
    <n v="395"/>
    <n v="0"/>
    <n v="0"/>
    <n v="0"/>
    <n v="0"/>
    <n v="224"/>
    <n v="14146.98"/>
    <x v="0"/>
  </r>
  <r>
    <s v="03沉默"/>
    <s v="hongkong loyo electronic technology limited"/>
    <n v="1"/>
    <n v="793"/>
    <n v="0"/>
    <n v="0"/>
    <n v="1"/>
    <n v="89.24"/>
    <n v="243"/>
    <n v="32228.16"/>
    <x v="2"/>
  </r>
  <r>
    <s v="03沉默"/>
    <s v="河北密语科技有限公司"/>
    <n v="1"/>
    <n v="718"/>
    <n v="0"/>
    <n v="0"/>
    <n v="2"/>
    <n v="124.2"/>
    <n v="1780"/>
    <n v="69265.070000000007"/>
    <x v="2"/>
  </r>
  <r>
    <s v="03流失"/>
    <s v="上海邦逊国际贸易有限公司"/>
    <n v="1"/>
    <n v="508"/>
    <n v="0"/>
    <n v="0"/>
    <n v="0"/>
    <n v="0"/>
    <n v="54"/>
    <n v="2452.37"/>
    <x v="0"/>
  </r>
  <r>
    <s v="03流失"/>
    <s v="广州梵月潘贸易有限公司"/>
    <n v="1"/>
    <n v="829"/>
    <n v="0"/>
    <n v="0"/>
    <n v="0"/>
    <n v="0"/>
    <n v="2"/>
    <n v="35.36"/>
    <x v="0"/>
  </r>
  <r>
    <s v="03流失"/>
    <s v="深圳市卡斯通科技有限公司"/>
    <n v="1"/>
    <n v="690"/>
    <n v="0"/>
    <n v="0"/>
    <n v="0"/>
    <n v="0"/>
    <n v="3970"/>
    <n v="184454.36"/>
    <x v="0"/>
  </r>
  <r>
    <s v="03流失"/>
    <s v="香港捷泰科技有限公司"/>
    <n v="1"/>
    <n v="603"/>
    <n v="0"/>
    <n v="0"/>
    <n v="0"/>
    <n v="0"/>
    <n v="803"/>
    <n v="89887.74"/>
    <x v="0"/>
  </r>
  <r>
    <s v="03流失"/>
    <s v="厦门梯拓客科技有限公司"/>
    <n v="1"/>
    <n v="464"/>
    <n v="0"/>
    <n v="0"/>
    <n v="0"/>
    <n v="0"/>
    <n v="4772"/>
    <n v="274023.57"/>
    <x v="0"/>
  </r>
  <r>
    <s v="03流失"/>
    <s v="深圳市壹希网络科技有限公司"/>
    <n v="1"/>
    <n v="429"/>
    <n v="0"/>
    <n v="0"/>
    <n v="0"/>
    <n v="0"/>
    <n v="19"/>
    <n v="2337.33"/>
    <x v="0"/>
  </r>
  <r>
    <s v="03流失"/>
    <s v="Frogie Trading Co., Limited"/>
    <n v="1"/>
    <n v="282"/>
    <n v="0"/>
    <n v="0"/>
    <n v="0"/>
    <n v="0"/>
    <n v="54886"/>
    <n v="1822844.43"/>
    <x v="0"/>
  </r>
  <r>
    <s v="02活跃"/>
    <s v="Shenzhou Net Technology Limited"/>
    <n v="1"/>
    <n v="377"/>
    <n v="10"/>
    <n v="10275"/>
    <n v="39"/>
    <n v="70940"/>
    <n v="435"/>
    <n v="676785.4"/>
    <x v="1"/>
  </r>
  <r>
    <s v="03流失"/>
    <s v="pro leader international limited"/>
    <n v="1"/>
    <n v="110"/>
    <n v="0"/>
    <n v="0"/>
    <n v="0"/>
    <n v="0"/>
    <n v="2902"/>
    <n v="135364.71"/>
    <x v="0"/>
  </r>
  <r>
    <s v="03流失"/>
    <s v="hong kong huang xian hua international limited"/>
    <n v="1"/>
    <n v="150"/>
    <n v="0"/>
    <n v="0"/>
    <n v="0"/>
    <n v="0"/>
    <n v="1012"/>
    <n v="49155.86"/>
    <x v="0"/>
  </r>
  <r>
    <s v="02活跃"/>
    <s v="iceburger technology llc"/>
    <n v="1"/>
    <n v="300"/>
    <n v="47"/>
    <n v="1400.75"/>
    <n v="161"/>
    <n v="9841.67"/>
    <n v="2986"/>
    <n v="144180.82999999999"/>
    <x v="1"/>
  </r>
  <r>
    <s v="02活跃"/>
    <s v="hk xianwei e-business limited"/>
    <n v="1"/>
    <n v="88"/>
    <n v="100"/>
    <n v="3725.63"/>
    <n v="283"/>
    <n v="10969.78"/>
    <n v="283"/>
    <n v="10969.78"/>
    <x v="1"/>
  </r>
  <r>
    <s v="03流失"/>
    <s v="永康市酷格科技有限公司"/>
    <n v="1"/>
    <n v="997"/>
    <n v="0"/>
    <n v="0"/>
    <n v="0"/>
    <n v="0"/>
    <n v="5"/>
    <n v="9653"/>
    <x v="0"/>
  </r>
  <r>
    <s v="03流失"/>
    <s v="深圳市米磊科技有限公司"/>
    <n v="1"/>
    <n v="389"/>
    <n v="0"/>
    <n v="0"/>
    <n v="0"/>
    <n v="0"/>
    <n v="47"/>
    <n v="12649.18"/>
    <x v="0"/>
  </r>
  <r>
    <s v="03流失"/>
    <s v="温江区亚玛讯百货店"/>
    <n v="1"/>
    <n v="353"/>
    <n v="0"/>
    <n v="0"/>
    <n v="0"/>
    <n v="0"/>
    <n v="62"/>
    <n v="4213.2299999999996"/>
    <x v="0"/>
  </r>
  <r>
    <s v="03流失"/>
    <s v="济南市恒河无限电子商务有限公司"/>
    <n v="1"/>
    <n v="907"/>
    <n v="0"/>
    <n v="0"/>
    <n v="0"/>
    <n v="0"/>
    <n v="6"/>
    <n v="327.87"/>
    <x v="0"/>
  </r>
  <r>
    <s v="03流失"/>
    <s v="金阳光国际（香港）有限公司"/>
    <n v="1"/>
    <n v="1080"/>
    <n v="0"/>
    <n v="0"/>
    <n v="0"/>
    <n v="0"/>
    <n v="4"/>
    <n v="220"/>
    <x v="0"/>
  </r>
  <r>
    <s v="03流失"/>
    <s v="western culture and art developement limited"/>
    <n v="1"/>
    <n v="755"/>
    <n v="0"/>
    <n v="0"/>
    <n v="0"/>
    <n v="0"/>
    <n v="5"/>
    <n v="702"/>
    <x v="0"/>
  </r>
  <r>
    <s v="03流失"/>
    <s v="香港轩呓信息科技有限公司"/>
    <n v="1"/>
    <n v="632"/>
    <n v="0"/>
    <n v="0"/>
    <n v="0"/>
    <n v="0"/>
    <n v="3"/>
    <n v="131.91999999999999"/>
    <x v="0"/>
  </r>
  <r>
    <s v="03流失"/>
    <s v="our gain international limited"/>
    <n v="1"/>
    <n v="121"/>
    <n v="0"/>
    <n v="0"/>
    <n v="0"/>
    <n v="0"/>
    <n v="2846"/>
    <n v="171217.06"/>
    <x v="0"/>
  </r>
  <r>
    <s v="02活跃"/>
    <s v="AN XIANG GROUP LIMITED"/>
    <n v="1"/>
    <n v="138"/>
    <n v="8"/>
    <n v="253.84"/>
    <n v="80"/>
    <n v="2959.25"/>
    <n v="1560"/>
    <n v="55000.24"/>
    <x v="1"/>
  </r>
  <r>
    <s v="03沉默"/>
    <s v="bottle joy inc"/>
    <n v="1"/>
    <n v="152"/>
    <n v="0"/>
    <n v="0"/>
    <n v="2"/>
    <n v="139.99"/>
    <n v="10"/>
    <n v="484.95"/>
    <x v="2"/>
  </r>
  <r>
    <s v="04清退"/>
    <s v="hong kong new comer co., limited"/>
    <n v="0"/>
    <n v="447"/>
    <n v="0"/>
    <n v="0"/>
    <n v="0"/>
    <n v="0"/>
    <n v="389"/>
    <n v="19687.48"/>
    <x v="3"/>
  </r>
  <r>
    <s v="03流失"/>
    <s v="longhaotian group co., limited"/>
    <n v="1"/>
    <n v="194"/>
    <n v="0"/>
    <n v="0"/>
    <n v="0"/>
    <n v="0"/>
    <n v="4727"/>
    <n v="152872.45000000001"/>
    <x v="0"/>
  </r>
  <r>
    <s v="03流失"/>
    <s v="香港鑫垚贸易有限公司"/>
    <n v="1"/>
    <n v="230"/>
    <n v="0"/>
    <n v="0"/>
    <n v="0"/>
    <n v="0"/>
    <n v="606"/>
    <n v="20080.62"/>
    <x v="0"/>
  </r>
  <r>
    <s v="03流失"/>
    <s v="cbgame technology limited"/>
    <n v="1"/>
    <n v="217"/>
    <n v="0"/>
    <n v="0"/>
    <n v="0"/>
    <n v="0"/>
    <n v="580956"/>
    <n v="130758577.3"/>
    <x v="0"/>
  </r>
  <r>
    <s v="03沉默"/>
    <s v="广州嘉熙跨境电子商务有限公司"/>
    <n v="1"/>
    <n v="713"/>
    <n v="0"/>
    <n v="0"/>
    <n v="179"/>
    <n v="10128.459999999999"/>
    <n v="22883"/>
    <n v="1376540.21"/>
    <x v="2"/>
  </r>
  <r>
    <s v="02活跃"/>
    <s v="深圳福非科技有限公司"/>
    <n v="1"/>
    <n v="905"/>
    <n v="276"/>
    <n v="15059.36"/>
    <n v="1134"/>
    <n v="61214.41"/>
    <n v="12449"/>
    <n v="708629.15"/>
    <x v="1"/>
  </r>
  <r>
    <s v="03流失"/>
    <s v="sfss technology limited"/>
    <n v="1"/>
    <n v="221"/>
    <n v="0"/>
    <n v="0"/>
    <n v="0"/>
    <n v="0"/>
    <n v="1092"/>
    <n v="53838.81"/>
    <x v="0"/>
  </r>
  <r>
    <s v="03流失"/>
    <s v="深圳市泽信世拓贸易有限公司"/>
    <n v="1"/>
    <n v="404"/>
    <n v="0"/>
    <n v="0"/>
    <n v="0"/>
    <n v="0"/>
    <n v="730"/>
    <n v="31273.08"/>
    <x v="0"/>
  </r>
  <r>
    <s v="02活跃"/>
    <s v="深圳市沃夫科技有限公司"/>
    <n v="1"/>
    <n v="283"/>
    <n v="44"/>
    <n v="1607.74"/>
    <n v="339"/>
    <n v="11697.54"/>
    <n v="2237"/>
    <n v="92008.63"/>
    <x v="1"/>
  </r>
  <r>
    <s v="02活跃"/>
    <s v="苏州航渡电子商务有限公司"/>
    <n v="1"/>
    <n v="1476"/>
    <n v="11"/>
    <n v="1102.55"/>
    <n v="36"/>
    <n v="2785.07"/>
    <n v="727"/>
    <n v="139282.54"/>
    <x v="1"/>
  </r>
  <r>
    <s v="03沉默"/>
    <s v="yingshang trading co., limited"/>
    <n v="1"/>
    <n v="198"/>
    <n v="0"/>
    <n v="0"/>
    <n v="1"/>
    <n v="30.98"/>
    <n v="343"/>
    <n v="12589.78"/>
    <x v="2"/>
  </r>
  <r>
    <s v="02活跃"/>
    <s v="Antelope Holding Limited"/>
    <n v="1"/>
    <n v="139"/>
    <n v="1452"/>
    <n v="79600.710000000006"/>
    <n v="5788"/>
    <n v="325941.5"/>
    <n v="15899"/>
    <n v="836738.22"/>
    <x v="1"/>
  </r>
  <r>
    <s v="02活跃"/>
    <s v="广州抖擞信息科技有限公司"/>
    <n v="1"/>
    <n v="398"/>
    <n v="66"/>
    <n v="5472.57"/>
    <n v="189"/>
    <n v="15618.49"/>
    <n v="317"/>
    <n v="30081.52"/>
    <x v="1"/>
  </r>
  <r>
    <s v="03流失"/>
    <s v="hong kong soouya technology limited"/>
    <n v="1"/>
    <n v="180"/>
    <n v="0"/>
    <n v="0"/>
    <n v="0"/>
    <n v="0"/>
    <n v="7"/>
    <n v="139.93"/>
    <x v="0"/>
  </r>
  <r>
    <s v="02活跃"/>
    <s v="xiangyang trading co., limited"/>
    <n v="1"/>
    <n v="117"/>
    <n v="75"/>
    <n v="7625.42"/>
    <n v="87"/>
    <n v="8930.35"/>
    <n v="88"/>
    <n v="8956.33"/>
    <x v="1"/>
  </r>
  <r>
    <s v="03流失"/>
    <s v="成都聚美创富文化传播有限公司"/>
    <n v="1"/>
    <n v="297"/>
    <n v="0"/>
    <n v="0"/>
    <n v="0"/>
    <n v="0"/>
    <n v="2"/>
    <n v="24"/>
    <x v="0"/>
  </r>
  <r>
    <s v="01新"/>
    <s v="slideinstantly limited"/>
    <n v="1"/>
    <n v="26"/>
    <n v="0"/>
    <n v="0"/>
    <n v="1"/>
    <n v="19"/>
    <n v="1"/>
    <n v="19"/>
    <x v="4"/>
  </r>
  <r>
    <s v="03流失"/>
    <s v="云南自由贸易试验区赚啦赚啦商贸有限公司"/>
    <n v="1"/>
    <n v="464"/>
    <n v="0"/>
    <n v="0"/>
    <n v="0"/>
    <n v="0"/>
    <n v="5964"/>
    <n v="373391.49"/>
    <x v="0"/>
  </r>
  <r>
    <s v="03流失"/>
    <s v="深圳市万腾华科技有限公司"/>
    <n v="1"/>
    <n v="488"/>
    <n v="0"/>
    <n v="0"/>
    <n v="0"/>
    <n v="0"/>
    <n v="5665"/>
    <n v="493779.87"/>
    <x v="0"/>
  </r>
  <r>
    <s v="03流失"/>
    <s v="武汉蓝色边界电子商务有限公司"/>
    <n v="1"/>
    <n v="334"/>
    <n v="0"/>
    <n v="0"/>
    <n v="0"/>
    <n v="0"/>
    <n v="1149"/>
    <n v="50818.16"/>
    <x v="0"/>
  </r>
  <r>
    <s v="01新"/>
    <s v="hong kong red baby international play co.,limited"/>
    <n v="1"/>
    <n v="9"/>
    <n v="2"/>
    <n v="79.98"/>
    <n v="2"/>
    <n v="79.98"/>
    <n v="2"/>
    <n v="79.98"/>
    <x v="4"/>
  </r>
  <r>
    <s v="04清退"/>
    <s v="深圳新亿凯电子商务有限公司"/>
    <n v="0"/>
    <n v="361"/>
    <n v="0"/>
    <n v="0"/>
    <n v="0"/>
    <n v="0"/>
    <n v="4215"/>
    <n v="129484.89"/>
    <x v="3"/>
  </r>
  <r>
    <s v="04清退"/>
    <s v="三明市瑞禾贸易有限公司"/>
    <n v="0"/>
    <n v="282"/>
    <n v="0"/>
    <n v="0"/>
    <n v="0"/>
    <n v="0"/>
    <n v="686"/>
    <n v="67412.62"/>
    <x v="3"/>
  </r>
  <r>
    <s v="03流失"/>
    <s v="lk power aircond"/>
    <n v="1"/>
    <n v="335"/>
    <n v="0"/>
    <n v="0"/>
    <n v="0"/>
    <n v="0"/>
    <n v="149"/>
    <n v="12830.48"/>
    <x v="0"/>
  </r>
  <r>
    <s v="03流失"/>
    <s v="香港泰宜贸易有限公司"/>
    <n v="1"/>
    <n v="678"/>
    <n v="0"/>
    <n v="0"/>
    <n v="0"/>
    <n v="0"/>
    <n v="149"/>
    <n v="40326.42"/>
    <x v="0"/>
  </r>
  <r>
    <s v="03流失"/>
    <s v="邢台市瑶木网络科技有限公司"/>
    <n v="1"/>
    <n v="363"/>
    <n v="0"/>
    <n v="0"/>
    <n v="0"/>
    <n v="0"/>
    <n v="3"/>
    <n v="87.47"/>
    <x v="0"/>
  </r>
  <r>
    <s v="03流失"/>
    <s v="广州市程未贸易有限公司"/>
    <n v="1"/>
    <n v="716"/>
    <n v="0"/>
    <n v="0"/>
    <n v="0"/>
    <n v="0"/>
    <n v="1"/>
    <n v="11920"/>
    <x v="0"/>
  </r>
  <r>
    <s v="03流失"/>
    <s v="four seasons network technology co., limited"/>
    <n v="1"/>
    <n v="152"/>
    <n v="0"/>
    <n v="0"/>
    <n v="0"/>
    <n v="0"/>
    <n v="14275"/>
    <n v="342405.69"/>
    <x v="0"/>
  </r>
  <r>
    <s v="03沉默"/>
    <s v="hangzhoukexinmediacultureco.,ltd"/>
    <n v="1"/>
    <n v="150"/>
    <n v="0"/>
    <n v="0"/>
    <n v="4"/>
    <n v="190.71"/>
    <n v="925"/>
    <n v="49832.75"/>
    <x v="2"/>
  </r>
  <r>
    <s v="02活跃"/>
    <s v="dencrest limited"/>
    <n v="1"/>
    <n v="213"/>
    <n v="542"/>
    <n v="57903.08"/>
    <n v="2590"/>
    <n v="281284.45"/>
    <n v="6728"/>
    <n v="803573.98"/>
    <x v="1"/>
  </r>
  <r>
    <s v="04清退"/>
    <s v="maxzone holding co., limited"/>
    <n v="0"/>
    <n v="124"/>
    <n v="0"/>
    <n v="0"/>
    <n v="0"/>
    <n v="0"/>
    <n v="123"/>
    <n v="14752.29"/>
    <x v="3"/>
  </r>
  <r>
    <s v="02活跃"/>
    <s v="四川多尔豪思网络科技有限公司"/>
    <n v="1"/>
    <n v="486"/>
    <n v="23"/>
    <n v="801.42"/>
    <n v="104"/>
    <n v="3435.8"/>
    <n v="743"/>
    <n v="24317.05"/>
    <x v="1"/>
  </r>
  <r>
    <s v="03沉默"/>
    <s v="team professional clothing limited"/>
    <n v="0"/>
    <n v="152"/>
    <n v="0"/>
    <n v="0"/>
    <n v="128"/>
    <n v="49416.26"/>
    <n v="421"/>
    <n v="193168.84"/>
    <x v="2"/>
  </r>
  <r>
    <s v="03流失"/>
    <s v="huanguan international trade co., limited"/>
    <n v="1"/>
    <n v="139"/>
    <n v="0"/>
    <n v="0"/>
    <n v="0"/>
    <n v="0"/>
    <n v="41"/>
    <n v="1260"/>
    <x v="0"/>
  </r>
  <r>
    <s v="02活跃"/>
    <s v="fiido technology co., limited"/>
    <n v="1"/>
    <n v="439"/>
    <n v="2"/>
    <n v="1298"/>
    <n v="10"/>
    <n v="7990.97"/>
    <n v="197"/>
    <n v="200639.31"/>
    <x v="1"/>
  </r>
  <r>
    <s v="02活跃"/>
    <s v="成都黄橙绿科技有限公司"/>
    <n v="1"/>
    <n v="451"/>
    <n v="1"/>
    <n v="12.99"/>
    <n v="7"/>
    <n v="134.56"/>
    <n v="2886"/>
    <n v="91426.15"/>
    <x v="1"/>
  </r>
  <r>
    <s v="03流失"/>
    <s v="Bamboo Information Technology Co.,Limited"/>
    <n v="1"/>
    <n v="285"/>
    <n v="0"/>
    <n v="0"/>
    <n v="0"/>
    <n v="0"/>
    <n v="4456"/>
    <n v="328227.82"/>
    <x v="0"/>
  </r>
  <r>
    <s v="03流失"/>
    <s v="武汉浅蓝跳动商贸有限公司"/>
    <n v="1"/>
    <n v="431"/>
    <n v="0"/>
    <n v="0"/>
    <n v="0"/>
    <n v="0"/>
    <n v="1095"/>
    <n v="47492.87"/>
    <x v="0"/>
  </r>
  <r>
    <s v="04清退"/>
    <s v="aibrou international co., limited"/>
    <n v="0"/>
    <n v="262"/>
    <n v="0"/>
    <n v="0"/>
    <n v="0"/>
    <n v="0"/>
    <n v="14578"/>
    <n v="479799.07"/>
    <x v="3"/>
  </r>
  <r>
    <s v="03流失"/>
    <s v="witkey"/>
    <n v="1"/>
    <n v="1370"/>
    <n v="0"/>
    <n v="0"/>
    <n v="0"/>
    <n v="0"/>
    <n v="3204"/>
    <n v="28015456"/>
    <x v="0"/>
  </r>
  <r>
    <s v="03流失"/>
    <s v="南京茂欧"/>
    <n v="1"/>
    <n v="359"/>
    <n v="0"/>
    <n v="0"/>
    <n v="0"/>
    <n v="0"/>
    <n v="103"/>
    <n v="5116.34"/>
    <x v="0"/>
  </r>
  <r>
    <s v="03流失"/>
    <s v="深圳市桐趣科技有限公司"/>
    <n v="1"/>
    <n v="279"/>
    <n v="0"/>
    <n v="0"/>
    <n v="0"/>
    <n v="0"/>
    <n v="491"/>
    <n v="14262.97"/>
    <x v="0"/>
  </r>
  <r>
    <s v="03流失"/>
    <s v="上海盛心堂文化发展有限公司"/>
    <n v="1"/>
    <n v="510"/>
    <n v="0"/>
    <n v="0"/>
    <n v="0"/>
    <n v="0"/>
    <n v="8"/>
    <n v="439.68"/>
    <x v="0"/>
  </r>
  <r>
    <s v="04清退"/>
    <s v="时空跨径科技（深圳）有限公司"/>
    <n v="0"/>
    <n v="467"/>
    <n v="0"/>
    <n v="0"/>
    <n v="0"/>
    <n v="0"/>
    <n v="2864"/>
    <n v="149888.32999999999"/>
    <x v="3"/>
  </r>
  <r>
    <s v="04清退"/>
    <s v="广州兴鹏科技有限公司"/>
    <n v="0"/>
    <n v="717"/>
    <n v="0"/>
    <n v="0"/>
    <n v="0"/>
    <n v="0"/>
    <n v="244"/>
    <n v="16264.24"/>
    <x v="3"/>
  </r>
  <r>
    <s v="03流失"/>
    <s v="广州卡羽贝日用品厂"/>
    <n v="1"/>
    <n v="881"/>
    <n v="0"/>
    <n v="0"/>
    <n v="0"/>
    <n v="0"/>
    <n v="1"/>
    <n v="71.91"/>
    <x v="0"/>
  </r>
  <r>
    <s v="03流失"/>
    <s v="广州悦美瑜伽有限公司"/>
    <n v="1"/>
    <n v="718"/>
    <n v="0"/>
    <n v="0"/>
    <n v="0"/>
    <n v="0"/>
    <n v="3"/>
    <n v="140.66999999999999"/>
    <x v="0"/>
  </r>
  <r>
    <s v="03流失"/>
    <s v="上海洁佧实业有限公司"/>
    <n v="1"/>
    <n v="837"/>
    <n v="0"/>
    <n v="0"/>
    <n v="0"/>
    <n v="0"/>
    <n v="1"/>
    <n v="50.39"/>
    <x v="0"/>
  </r>
  <r>
    <s v="03流失"/>
    <s v="居角（深圳）科技有限公司"/>
    <n v="1"/>
    <n v="355"/>
    <n v="0"/>
    <n v="0"/>
    <n v="0"/>
    <n v="0"/>
    <n v="1"/>
    <n v="29.99"/>
    <x v="0"/>
  </r>
  <r>
    <s v="02活跃"/>
    <s v="广州林柯贸易有限公司"/>
    <n v="1"/>
    <n v="405"/>
    <n v="5993"/>
    <n v="163974.16"/>
    <n v="10919"/>
    <n v="306440.96000000002"/>
    <n v="154160"/>
    <n v="5267163.1100000003"/>
    <x v="1"/>
  </r>
  <r>
    <s v="02活跃"/>
    <s v="深圳市森凯沃网络科技有限公司"/>
    <n v="1"/>
    <n v="499"/>
    <n v="48"/>
    <n v="3247.07"/>
    <n v="260"/>
    <n v="17825.810000000001"/>
    <n v="532"/>
    <n v="33165.300000000003"/>
    <x v="1"/>
  </r>
  <r>
    <s v="02活跃"/>
    <s v="连云港锐恒珠宝有限公司"/>
    <n v="1"/>
    <n v="236"/>
    <n v="1"/>
    <n v="32.24"/>
    <n v="53"/>
    <n v="2882.74"/>
    <n v="309"/>
    <n v="19185.73"/>
    <x v="1"/>
  </r>
  <r>
    <s v="03沉默"/>
    <s v="paicker uk limited"/>
    <n v="1"/>
    <n v="634"/>
    <n v="0"/>
    <n v="0"/>
    <n v="7"/>
    <n v="498.73"/>
    <n v="29128"/>
    <n v="2235302.86"/>
    <x v="2"/>
  </r>
  <r>
    <s v="03流失"/>
    <s v="香港鼎鋒網絡科技有限公司"/>
    <n v="1"/>
    <n v="272"/>
    <n v="0"/>
    <n v="0"/>
    <n v="0"/>
    <n v="0"/>
    <n v="2061"/>
    <n v="75070.81"/>
    <x v="0"/>
  </r>
  <r>
    <s v="02活跃"/>
    <s v="杭州单凡科技有限公司"/>
    <n v="1"/>
    <n v="894"/>
    <n v="23"/>
    <n v="8493.82"/>
    <n v="93"/>
    <n v="40791.160000000003"/>
    <n v="1019"/>
    <n v="468277.57"/>
    <x v="1"/>
  </r>
  <r>
    <s v="02活跃"/>
    <s v="zhuowei hongkong co.,limited"/>
    <n v="1"/>
    <n v="188"/>
    <n v="250"/>
    <n v="6761.89"/>
    <n v="923"/>
    <n v="25650.89"/>
    <n v="3319"/>
    <n v="101240.77"/>
    <x v="1"/>
  </r>
  <r>
    <s v="03流失"/>
    <s v="武汉卓益电子商务有限公司"/>
    <n v="1"/>
    <n v="429"/>
    <n v="0"/>
    <n v="0"/>
    <n v="0"/>
    <n v="0"/>
    <n v="22"/>
    <n v="2630.41"/>
    <x v="0"/>
  </r>
  <r>
    <s v="03流失"/>
    <s v="深圳掌之门科技有限公司"/>
    <n v="1"/>
    <n v="408"/>
    <n v="0"/>
    <n v="0"/>
    <n v="0"/>
    <n v="0"/>
    <n v="26"/>
    <n v="1271.1500000000001"/>
    <x v="0"/>
  </r>
  <r>
    <s v="03流失"/>
    <s v="天津易诚电子商务有限公司"/>
    <n v="1"/>
    <n v="513"/>
    <n v="0"/>
    <n v="0"/>
    <n v="0"/>
    <n v="0"/>
    <n v="34"/>
    <n v="3610.14"/>
    <x v="0"/>
  </r>
  <r>
    <s v="02活跃"/>
    <s v="深圳市趣臻科技有限公司"/>
    <n v="1"/>
    <n v="823"/>
    <n v="1"/>
    <n v="78.989999999999995"/>
    <n v="1"/>
    <n v="78.989999999999995"/>
    <n v="38"/>
    <n v="2533.12"/>
    <x v="1"/>
  </r>
  <r>
    <s v="03沉默"/>
    <s v="贝淘聚合购广州网络科技有限公司"/>
    <n v="1"/>
    <n v="1563"/>
    <n v="0"/>
    <n v="0"/>
    <n v="1"/>
    <n v="20.93"/>
    <n v="7"/>
    <n v="8999.33"/>
    <x v="2"/>
  </r>
  <r>
    <s v="03流失"/>
    <s v="ontoo technology limited"/>
    <n v="1"/>
    <n v="353"/>
    <n v="0"/>
    <n v="0"/>
    <n v="0"/>
    <n v="0"/>
    <n v="701"/>
    <n v="59497.65"/>
    <x v="0"/>
  </r>
  <r>
    <s v="03流失"/>
    <s v="青岛美目科技有限公司"/>
    <n v="1"/>
    <n v="429"/>
    <n v="0"/>
    <n v="0"/>
    <n v="0"/>
    <n v="0"/>
    <n v="4"/>
    <n v="171.55"/>
    <x v="0"/>
  </r>
  <r>
    <s v="03流失"/>
    <s v="gosoloxin limited"/>
    <n v="1"/>
    <n v="150"/>
    <n v="0"/>
    <n v="0"/>
    <n v="0"/>
    <n v="0"/>
    <n v="12148"/>
    <n v="442816.65"/>
    <x v="0"/>
  </r>
  <r>
    <s v="03沉默"/>
    <s v="hong kong huixiang network technology co., limited"/>
    <n v="1"/>
    <n v="121"/>
    <n v="0"/>
    <n v="0"/>
    <n v="1"/>
    <n v="19.52"/>
    <n v="2364"/>
    <n v="91041.88"/>
    <x v="2"/>
  </r>
  <r>
    <s v="02活跃"/>
    <s v="kiel group marketing limited"/>
    <n v="1"/>
    <n v="380"/>
    <n v="3108"/>
    <n v="135414.32999999999"/>
    <n v="11532"/>
    <n v="591560.37"/>
    <n v="54976"/>
    <n v="4153102"/>
    <x v="1"/>
  </r>
  <r>
    <s v="03流失"/>
    <s v="香港雲品国际有限公司"/>
    <n v="1"/>
    <n v="290"/>
    <n v="0"/>
    <n v="0"/>
    <n v="0"/>
    <n v="0"/>
    <n v="14025"/>
    <n v="799664.82"/>
    <x v="0"/>
  </r>
  <r>
    <s v="02活跃"/>
    <s v="东海县舵手水晶制品有限公司"/>
    <n v="1"/>
    <n v="468"/>
    <n v="7"/>
    <n v="2420"/>
    <n v="86"/>
    <n v="12623.5"/>
    <n v="1010"/>
    <n v="129496.32000000001"/>
    <x v="1"/>
  </r>
  <r>
    <s v="03流失"/>
    <s v="泉州勒嘉贸易有限公司"/>
    <n v="1"/>
    <n v="272"/>
    <n v="0"/>
    <n v="0"/>
    <n v="0"/>
    <n v="0"/>
    <n v="58"/>
    <n v="2519.35"/>
    <x v="0"/>
  </r>
  <r>
    <s v="02活跃"/>
    <s v="lingruisi e-commerce co., limited"/>
    <n v="1"/>
    <n v="86"/>
    <n v="1"/>
    <n v="88.88"/>
    <n v="45"/>
    <n v="2706.39"/>
    <n v="234"/>
    <n v="11691.99"/>
    <x v="1"/>
  </r>
  <r>
    <s v="03流失"/>
    <s v="top clear solution hk limited"/>
    <n v="1"/>
    <n v="132"/>
    <n v="0"/>
    <n v="0"/>
    <n v="0"/>
    <n v="0"/>
    <n v="9"/>
    <n v="493.57"/>
    <x v="0"/>
  </r>
  <r>
    <s v="02活跃"/>
    <s v="追觅国际（香港）有限公司"/>
    <n v="1"/>
    <n v="612"/>
    <n v="118"/>
    <n v="88880.78"/>
    <n v="232"/>
    <n v="146484.35"/>
    <n v="503"/>
    <n v="250738.68"/>
    <x v="1"/>
  </r>
  <r>
    <s v="02活跃"/>
    <s v="深圳立麦网络科技有限公司"/>
    <n v="1"/>
    <n v="821"/>
    <n v="107"/>
    <n v="7560.55"/>
    <n v="427"/>
    <n v="35224.730000000003"/>
    <n v="5446"/>
    <n v="350341.77"/>
    <x v="1"/>
  </r>
  <r>
    <s v="03流失"/>
    <s v="樂盈億觀科技有限公司"/>
    <n v="1"/>
    <n v="268"/>
    <n v="0"/>
    <n v="0"/>
    <n v="0"/>
    <n v="0"/>
    <n v="5370"/>
    <n v="261585.08"/>
    <x v="0"/>
  </r>
  <r>
    <s v="02活跃"/>
    <s v="topec electronics technology co., limited"/>
    <n v="1"/>
    <n v="730"/>
    <n v="18"/>
    <n v="881.16"/>
    <n v="57"/>
    <n v="3228.53"/>
    <n v="471"/>
    <n v="29870.38"/>
    <x v="1"/>
  </r>
  <r>
    <s v="02活跃"/>
    <s v="深圳市惠视通科技有限公司"/>
    <n v="1"/>
    <n v="446"/>
    <n v="6"/>
    <n v="1469.99"/>
    <n v="20"/>
    <n v="4988.99"/>
    <n v="206"/>
    <n v="54855.82"/>
    <x v="1"/>
  </r>
  <r>
    <s v="03流失"/>
    <s v="深圳市寻梦园科技有限公司"/>
    <n v="1"/>
    <n v="354"/>
    <n v="0"/>
    <n v="0"/>
    <n v="0"/>
    <n v="0"/>
    <n v="499"/>
    <n v="16049.55"/>
    <x v="0"/>
  </r>
  <r>
    <s v="03流失"/>
    <s v="广州巨量同创网络有限公司"/>
    <n v="1"/>
    <n v="366"/>
    <n v="0"/>
    <n v="0"/>
    <n v="0"/>
    <n v="0"/>
    <n v="1129"/>
    <n v="44265.54"/>
    <x v="0"/>
  </r>
  <r>
    <s v="02活跃"/>
    <s v="leo digital (hong kong) company limited"/>
    <n v="1"/>
    <n v="474"/>
    <n v="251"/>
    <n v="22006.27"/>
    <n v="674"/>
    <n v="56037.18"/>
    <n v="2820"/>
    <n v="178934.26"/>
    <x v="1"/>
  </r>
  <r>
    <s v="03流失"/>
    <s v="vitina limited"/>
    <n v="1"/>
    <n v="529"/>
    <n v="0"/>
    <n v="0"/>
    <n v="0"/>
    <n v="0"/>
    <n v="1"/>
    <n v="69.8"/>
    <x v="0"/>
  </r>
  <r>
    <s v="03流失"/>
    <s v="hong kong beihai times network technology co.,limited"/>
    <n v="1"/>
    <n v="170"/>
    <n v="0"/>
    <n v="0"/>
    <n v="0"/>
    <n v="0"/>
    <n v="18112"/>
    <n v="756959.86"/>
    <x v="0"/>
  </r>
  <r>
    <s v="02活跃"/>
    <s v="senhuan technology co., limited"/>
    <n v="1"/>
    <n v="188"/>
    <n v="22"/>
    <n v="1373.55"/>
    <n v="784"/>
    <n v="65972.38"/>
    <n v="23382"/>
    <n v="800789.56"/>
    <x v="1"/>
  </r>
  <r>
    <s v="02活跃"/>
    <s v="phoenix ecom group limited"/>
    <n v="1"/>
    <n v="104"/>
    <n v="25"/>
    <n v="16785"/>
    <n v="69"/>
    <n v="46650"/>
    <n v="255"/>
    <n v="162806"/>
    <x v="1"/>
  </r>
  <r>
    <s v="02活跃"/>
    <s v="cc information technology co.,limited"/>
    <n v="1"/>
    <n v="117"/>
    <n v="2"/>
    <n v="9.58"/>
    <n v="7"/>
    <n v="40.200000000000003"/>
    <n v="52"/>
    <n v="209.07"/>
    <x v="1"/>
  </r>
  <r>
    <s v="02活跃"/>
    <s v="fashionfever ltd"/>
    <n v="1"/>
    <n v="108"/>
    <n v="2441"/>
    <n v="8139.02"/>
    <n v="6436"/>
    <n v="25254.560000000001"/>
    <n v="20530"/>
    <n v="73270.399999999994"/>
    <x v="1"/>
  </r>
  <r>
    <s v="03流失"/>
    <s v="born4sports limited"/>
    <n v="1"/>
    <n v="138"/>
    <n v="0"/>
    <n v="0"/>
    <n v="0"/>
    <n v="0"/>
    <n v="37649"/>
    <n v="150317.09"/>
    <x v="0"/>
  </r>
  <r>
    <s v="03流失"/>
    <s v="helico trading co., limited"/>
    <n v="1"/>
    <n v="423"/>
    <n v="0"/>
    <n v="0"/>
    <n v="0"/>
    <n v="0"/>
    <n v="6493"/>
    <n v="339591.53"/>
    <x v="0"/>
  </r>
  <r>
    <s v="03流失"/>
    <s v="思维灵动（广州）文化传媒有限公司"/>
    <n v="1"/>
    <n v="331"/>
    <n v="0"/>
    <n v="0"/>
    <n v="0"/>
    <n v="0"/>
    <n v="1853"/>
    <n v="43616.7"/>
    <x v="0"/>
  </r>
  <r>
    <s v="03流失"/>
    <s v="高鑫圣香港实业有限公司"/>
    <n v="1"/>
    <n v="192"/>
    <n v="0"/>
    <n v="0"/>
    <n v="0"/>
    <n v="0"/>
    <n v="1"/>
    <n v="0.1"/>
    <x v="0"/>
  </r>
  <r>
    <s v="03沉默"/>
    <s v="minas fashion ltd"/>
    <n v="1"/>
    <n v="31"/>
    <n v="0"/>
    <n v="0"/>
    <n v="1734"/>
    <n v="8612.83"/>
    <n v="1871"/>
    <n v="9384.43"/>
    <x v="2"/>
  </r>
  <r>
    <s v="03流失"/>
    <s v="宏皇兰（深圳）国际贸易有限公司"/>
    <n v="1"/>
    <n v="791"/>
    <n v="0"/>
    <n v="0"/>
    <n v="0"/>
    <n v="0"/>
    <n v="2"/>
    <n v="1139.99"/>
    <x v="0"/>
  </r>
  <r>
    <s v="03流失"/>
    <s v="深圳市洛麟网络科技有限公司"/>
    <n v="1"/>
    <n v="516"/>
    <n v="0"/>
    <n v="0"/>
    <n v="0"/>
    <n v="0"/>
    <n v="1"/>
    <n v="35.979999999999997"/>
    <x v="0"/>
  </r>
  <r>
    <s v="03流失"/>
    <s v="成都熙飞润网络科技有限公司"/>
    <n v="1"/>
    <n v="265"/>
    <n v="0"/>
    <n v="0"/>
    <n v="0"/>
    <n v="0"/>
    <n v="8387"/>
    <n v="357512.86"/>
    <x v="0"/>
  </r>
  <r>
    <s v="02活跃"/>
    <s v="wider talent hong kong limited"/>
    <n v="1"/>
    <n v="227"/>
    <n v="125"/>
    <n v="5889.44"/>
    <n v="525"/>
    <n v="24039.21"/>
    <n v="2961"/>
    <n v="138733.35999999999"/>
    <x v="1"/>
  </r>
  <r>
    <s v="03流失"/>
    <s v="深圳沃行科技有限公司"/>
    <n v="1"/>
    <n v="809"/>
    <n v="0"/>
    <n v="0"/>
    <n v="0"/>
    <n v="0"/>
    <n v="636"/>
    <n v="215835.15"/>
    <x v="0"/>
  </r>
  <r>
    <s v="02活跃"/>
    <s v="广州卡婷化妆品有限公司"/>
    <n v="1"/>
    <n v="850"/>
    <n v="34"/>
    <n v="1706.99"/>
    <n v="90"/>
    <n v="4746.17"/>
    <n v="497"/>
    <n v="27291.86"/>
    <x v="1"/>
  </r>
  <r>
    <s v="03流失"/>
    <s v="鹤立（上海）电子商务有限公司"/>
    <n v="1"/>
    <n v="803"/>
    <n v="0"/>
    <n v="0"/>
    <n v="0"/>
    <n v="0"/>
    <n v="2048"/>
    <n v="99287.93"/>
    <x v="0"/>
  </r>
  <r>
    <s v="03流失"/>
    <s v="广州晶闪网络科技有限公司"/>
    <n v="1"/>
    <n v="580"/>
    <n v="0"/>
    <n v="0"/>
    <n v="0"/>
    <n v="0"/>
    <n v="3847"/>
    <n v="242515.05"/>
    <x v="0"/>
  </r>
  <r>
    <s v="02活跃"/>
    <s v="广州佐创科技有限公司"/>
    <n v="1"/>
    <n v="261"/>
    <n v="7"/>
    <n v="606.54"/>
    <n v="10"/>
    <n v="721.46"/>
    <n v="860"/>
    <n v="40820.199999999997"/>
    <x v="1"/>
  </r>
  <r>
    <s v="03流失"/>
    <s v="niu information technology co.,limited"/>
    <n v="1"/>
    <n v="117"/>
    <n v="0"/>
    <n v="0"/>
    <n v="0"/>
    <n v="0"/>
    <n v="7880"/>
    <n v="356034.53"/>
    <x v="0"/>
  </r>
  <r>
    <s v="03流失"/>
    <s v="ct international trade limited"/>
    <n v="1"/>
    <n v="128"/>
    <n v="0"/>
    <n v="0"/>
    <n v="0"/>
    <n v="0"/>
    <n v="2101"/>
    <n v="83814.97"/>
    <x v="0"/>
  </r>
  <r>
    <s v="03流失"/>
    <s v="yingtonghan technology co., ltd"/>
    <n v="1"/>
    <n v="111"/>
    <n v="0"/>
    <n v="0"/>
    <n v="0"/>
    <n v="0"/>
    <n v="1608"/>
    <n v="76497.97"/>
    <x v="0"/>
  </r>
  <r>
    <s v="03流失"/>
    <s v="深圳市煅石网络科技有限公司"/>
    <n v="1"/>
    <n v="272"/>
    <n v="0"/>
    <n v="0"/>
    <n v="0"/>
    <n v="0"/>
    <n v="374"/>
    <n v="18604.560000000001"/>
    <x v="0"/>
  </r>
  <r>
    <s v="03流失"/>
    <s v="bestaio"/>
    <n v="1"/>
    <n v="1174"/>
    <n v="0"/>
    <n v="0"/>
    <n v="0"/>
    <n v="0"/>
    <n v="5"/>
    <n v="422.5"/>
    <x v="0"/>
  </r>
  <r>
    <s v="03流失"/>
    <s v="mychway co., limited"/>
    <n v="1"/>
    <n v="522"/>
    <n v="0"/>
    <n v="0"/>
    <n v="0"/>
    <n v="0"/>
    <n v="113"/>
    <n v="47646.74"/>
    <x v="0"/>
  </r>
  <r>
    <s v="03流失"/>
    <s v="武汉提丰网络技术有限公司"/>
    <n v="1"/>
    <n v="332"/>
    <n v="0"/>
    <n v="0"/>
    <n v="0"/>
    <n v="0"/>
    <n v="2"/>
    <n v="0.23"/>
    <x v="0"/>
  </r>
  <r>
    <s v="03流失"/>
    <s v="深圳市越来越酷贸易有限公司"/>
    <n v="1"/>
    <n v="389"/>
    <n v="0"/>
    <n v="0"/>
    <n v="0"/>
    <n v="0"/>
    <n v="205"/>
    <n v="8359.0300000000007"/>
    <x v="0"/>
  </r>
  <r>
    <s v="03流失"/>
    <s v="浙江趣乐拼信息技术有限公司"/>
    <n v="1"/>
    <n v="520"/>
    <n v="0"/>
    <n v="0"/>
    <n v="0"/>
    <n v="0"/>
    <n v="40"/>
    <n v="7047.12"/>
    <x v="0"/>
  </r>
  <r>
    <s v="04清退"/>
    <s v="运城轻雷网络科技有限责任公司"/>
    <n v="0"/>
    <n v="359"/>
    <n v="0"/>
    <n v="0"/>
    <n v="0"/>
    <n v="0"/>
    <n v="14907"/>
    <n v="767179.17"/>
    <x v="3"/>
  </r>
  <r>
    <s v="04清退"/>
    <s v="xiang feng yu international co.，limited"/>
    <n v="0"/>
    <n v="823"/>
    <n v="0"/>
    <n v="0"/>
    <n v="0"/>
    <n v="0"/>
    <n v="3477"/>
    <n v="109356.69"/>
    <x v="3"/>
  </r>
  <r>
    <s v="03流失"/>
    <s v="四川深星煜海商贸有限公司"/>
    <n v="1"/>
    <n v="488"/>
    <n v="0"/>
    <n v="0"/>
    <n v="0"/>
    <n v="0"/>
    <n v="2"/>
    <n v="320"/>
    <x v="0"/>
  </r>
  <r>
    <s v="03流失"/>
    <s v="mai cool international limited"/>
    <n v="1"/>
    <n v="468"/>
    <n v="0"/>
    <n v="0"/>
    <n v="0"/>
    <n v="0"/>
    <n v="1"/>
    <n v="75"/>
    <x v="0"/>
  </r>
  <r>
    <s v="03流失"/>
    <s v="维电优品供应链（深圳）有限公司"/>
    <n v="1"/>
    <n v="562"/>
    <n v="0"/>
    <n v="0"/>
    <n v="0"/>
    <n v="0"/>
    <n v="3"/>
    <n v="155.6"/>
    <x v="0"/>
  </r>
  <r>
    <s v="02活跃"/>
    <s v="桑植未知机能服装店"/>
    <n v="1"/>
    <n v="276"/>
    <n v="236"/>
    <n v="14014.75"/>
    <n v="521"/>
    <n v="32256.3"/>
    <n v="1615"/>
    <n v="116221.69"/>
    <x v="1"/>
  </r>
  <r>
    <s v="02活跃"/>
    <s v="深圳市悦博信息科技有限公司"/>
    <n v="1"/>
    <n v="376"/>
    <n v="948"/>
    <n v="55801.68"/>
    <n v="2446"/>
    <n v="143643.63"/>
    <n v="37395"/>
    <n v="1898154.45"/>
    <x v="1"/>
  </r>
  <r>
    <s v="02活跃"/>
    <s v="uhouzz london limlted"/>
    <n v="1"/>
    <n v="725"/>
    <n v="1"/>
    <n v="10"/>
    <n v="7"/>
    <n v="101.29"/>
    <n v="695"/>
    <n v="40904.639999999999"/>
    <x v="1"/>
  </r>
  <r>
    <s v="02活跃"/>
    <s v="inmirror limited"/>
    <n v="1"/>
    <n v="814"/>
    <n v="81"/>
    <n v="628622.37"/>
    <n v="363"/>
    <n v="2526898.0699999998"/>
    <n v="2988"/>
    <n v="20273515.899999999"/>
    <x v="1"/>
  </r>
  <r>
    <s v="03流失"/>
    <s v="kyosho jp limited"/>
    <n v="1"/>
    <n v="164"/>
    <n v="0"/>
    <n v="0"/>
    <n v="0"/>
    <n v="0"/>
    <n v="10888"/>
    <n v="801144.54"/>
    <x v="0"/>
  </r>
  <r>
    <s v="02活跃"/>
    <s v="深圳市南山区喜讯互联网科技工作室"/>
    <n v="1"/>
    <n v="866"/>
    <n v="219"/>
    <n v="12605.88"/>
    <n v="775"/>
    <n v="43807.15"/>
    <n v="6127"/>
    <n v="306635.09000000003"/>
    <x v="1"/>
  </r>
  <r>
    <s v="03沉默"/>
    <s v="meshop limited"/>
    <n v="1"/>
    <n v="373"/>
    <n v="0"/>
    <n v="0"/>
    <n v="17"/>
    <n v="1818.01"/>
    <n v="1205"/>
    <n v="92866.65"/>
    <x v="2"/>
  </r>
  <r>
    <s v="03流失"/>
    <s v="hongkong bailun technology limited"/>
    <n v="1"/>
    <n v="565"/>
    <n v="0"/>
    <n v="0"/>
    <n v="0"/>
    <n v="0"/>
    <n v="665"/>
    <n v="43043.03"/>
    <x v="0"/>
  </r>
  <r>
    <s v="03流失"/>
    <s v="hong kong huijushidai co., limited"/>
    <n v="1"/>
    <n v="102"/>
    <n v="0"/>
    <n v="0"/>
    <n v="0"/>
    <n v="0"/>
    <n v="238"/>
    <n v="14213.17"/>
    <x v="0"/>
  </r>
  <r>
    <s v="04清退"/>
    <s v="深圳市愚公视觉传媒有限公司"/>
    <n v="0"/>
    <n v="300"/>
    <n v="0"/>
    <n v="0"/>
    <n v="0"/>
    <n v="0"/>
    <n v="3285"/>
    <n v="140096.9"/>
    <x v="3"/>
  </r>
  <r>
    <s v="03流失"/>
    <s v="huadun (hong kong) technology co., limited"/>
    <n v="1"/>
    <n v="88"/>
    <n v="0"/>
    <n v="0"/>
    <n v="0"/>
    <n v="0"/>
    <n v="2899"/>
    <n v="144750.6"/>
    <x v="0"/>
  </r>
  <r>
    <s v="03流失"/>
    <s v="hbb global llc"/>
    <n v="1"/>
    <n v="79"/>
    <n v="0"/>
    <n v="0"/>
    <n v="0"/>
    <n v="0"/>
    <n v="16"/>
    <n v="1636.13"/>
    <x v="0"/>
  </r>
  <r>
    <s v="02活跃"/>
    <s v="fashionfinds ltd"/>
    <n v="1"/>
    <n v="68"/>
    <n v="2434"/>
    <n v="7799.88"/>
    <n v="6349"/>
    <n v="24103.5"/>
    <n v="6834"/>
    <n v="32423.84"/>
    <x v="1"/>
  </r>
  <r>
    <s v="02活跃"/>
    <s v="hong kong dawang international trade limited"/>
    <n v="1"/>
    <n v="73"/>
    <n v="7"/>
    <n v="503"/>
    <n v="32"/>
    <n v="3400"/>
    <n v="84"/>
    <n v="9964"/>
    <x v="1"/>
  </r>
  <r>
    <s v="04清退"/>
    <s v="咸安区衣行天下商贸中心"/>
    <n v="0"/>
    <n v="282"/>
    <n v="0"/>
    <n v="0"/>
    <n v="0"/>
    <n v="0"/>
    <n v="340"/>
    <n v="32588"/>
    <x v="3"/>
  </r>
  <r>
    <s v="03流失"/>
    <s v="东莞市艾樱电子商务有限公司"/>
    <n v="1"/>
    <n v="640"/>
    <n v="0"/>
    <n v="0"/>
    <n v="0"/>
    <n v="0"/>
    <n v="21"/>
    <n v="170961.73"/>
    <x v="0"/>
  </r>
  <r>
    <s v="03流失"/>
    <s v="yicen business co., limited"/>
    <n v="1"/>
    <n v="606"/>
    <n v="0"/>
    <n v="0"/>
    <n v="0"/>
    <n v="0"/>
    <n v="18"/>
    <n v="1051.8"/>
    <x v="0"/>
  </r>
  <r>
    <s v="02活跃"/>
    <s v="pin network limited"/>
    <n v="1"/>
    <n v="186"/>
    <n v="9"/>
    <n v="449.08"/>
    <n v="61"/>
    <n v="3856.97"/>
    <n v="339"/>
    <n v="16746.349999999999"/>
    <x v="1"/>
  </r>
  <r>
    <s v="03流失"/>
    <s v="hljone network ltd"/>
    <n v="1"/>
    <n v="108"/>
    <n v="0"/>
    <n v="0"/>
    <n v="0"/>
    <n v="0"/>
    <n v="12638"/>
    <n v="23477.82"/>
    <x v="0"/>
  </r>
  <r>
    <s v="03流失"/>
    <s v="carefree digital co., limited"/>
    <n v="1"/>
    <n v="158"/>
    <n v="0"/>
    <n v="0"/>
    <n v="0"/>
    <n v="0"/>
    <n v="155"/>
    <n v="7792.19"/>
    <x v="0"/>
  </r>
  <r>
    <s v="03流失"/>
    <s v="t.t.o.o ltd (this thing of ours ltd)"/>
    <n v="1"/>
    <n v="375"/>
    <n v="0"/>
    <n v="0"/>
    <n v="0"/>
    <n v="0"/>
    <n v="4"/>
    <n v="1216.5"/>
    <x v="0"/>
  </r>
  <r>
    <s v="04清退"/>
    <s v="成都陌蕊奇珠电子商务有限公司"/>
    <n v="0"/>
    <n v="300"/>
    <n v="0"/>
    <n v="0"/>
    <n v="0"/>
    <n v="0"/>
    <n v="4755"/>
    <n v="190771.59"/>
    <x v="3"/>
  </r>
  <r>
    <s v="03流失"/>
    <s v="深圳美日淘电子商务有限公司"/>
    <n v="1"/>
    <n v="289"/>
    <n v="0"/>
    <n v="0"/>
    <n v="0"/>
    <n v="0"/>
    <n v="15"/>
    <n v="3289.98"/>
    <x v="0"/>
  </r>
  <r>
    <s v="03沉默"/>
    <s v="海丰县城东镇宏通达珠宝商行"/>
    <n v="1"/>
    <n v="293"/>
    <n v="0"/>
    <n v="0"/>
    <n v="1"/>
    <n v="28.8"/>
    <n v="13"/>
    <n v="400.31"/>
    <x v="2"/>
  </r>
  <r>
    <s v="03流失"/>
    <s v="hong kong xu yuan jieinternational limited"/>
    <n v="1"/>
    <n v="83"/>
    <n v="0"/>
    <n v="0"/>
    <n v="0"/>
    <n v="0"/>
    <n v="290"/>
    <n v="10004.39"/>
    <x v="0"/>
  </r>
  <r>
    <s v="02活跃"/>
    <s v="香港艾克貿易有限公司"/>
    <n v="1"/>
    <n v="377"/>
    <n v="30"/>
    <n v="1465.93"/>
    <n v="124"/>
    <n v="6988.75"/>
    <n v="3549"/>
    <n v="213953.16"/>
    <x v="1"/>
  </r>
  <r>
    <s v="02活跃"/>
    <s v="源氏木语有限公司"/>
    <n v="1"/>
    <n v="394"/>
    <n v="40"/>
    <n v="19741.669999999998"/>
    <n v="77"/>
    <n v="35126.53"/>
    <n v="940"/>
    <n v="340041.26"/>
    <x v="1"/>
  </r>
  <r>
    <s v="02活跃"/>
    <s v="丹东市元宝区闲美软件开发部"/>
    <n v="1"/>
    <n v="1296"/>
    <n v="89"/>
    <n v="35632.559999999998"/>
    <n v="350"/>
    <n v="76737.7"/>
    <n v="3268"/>
    <n v="2312270.73"/>
    <x v="1"/>
  </r>
  <r>
    <s v="02活跃"/>
    <s v="杭州嘉漫科技有限公司"/>
    <n v="1"/>
    <n v="513"/>
    <n v="18"/>
    <n v="1708.28"/>
    <n v="46"/>
    <n v="3906.22"/>
    <n v="1597"/>
    <n v="120602.31"/>
    <x v="1"/>
  </r>
  <r>
    <s v="02活跃"/>
    <s v="sendfu trading co., limited"/>
    <n v="1"/>
    <n v="528"/>
    <n v="5"/>
    <n v="740.96"/>
    <n v="16"/>
    <n v="2316.85"/>
    <n v="343"/>
    <n v="35776.94"/>
    <x v="1"/>
  </r>
  <r>
    <s v="02活跃"/>
    <s v="东台市火炬网络科技有限公司"/>
    <n v="1"/>
    <n v="955"/>
    <n v="5"/>
    <n v="252.99"/>
    <n v="16"/>
    <n v="14450.69"/>
    <n v="381"/>
    <n v="1622270.25"/>
    <x v="1"/>
  </r>
  <r>
    <s v="03沉默"/>
    <s v="深圳市拓恒达贸易有限公司"/>
    <n v="1"/>
    <n v="401"/>
    <n v="0"/>
    <n v="0"/>
    <n v="4"/>
    <n v="129.71"/>
    <n v="221"/>
    <n v="12789.19"/>
    <x v="2"/>
  </r>
  <r>
    <s v="02活跃"/>
    <s v="杭州绿苑贸易有限公司"/>
    <n v="1"/>
    <n v="556"/>
    <n v="4"/>
    <n v="113950"/>
    <n v="16"/>
    <n v="394419"/>
    <n v="144"/>
    <n v="3907300"/>
    <x v="1"/>
  </r>
  <r>
    <s v="03沉默"/>
    <s v="佛山市神奇种子科技有限公司"/>
    <n v="1"/>
    <n v="534"/>
    <n v="0"/>
    <n v="0"/>
    <n v="9"/>
    <n v="4457.8999999999996"/>
    <n v="237"/>
    <n v="145454.45000000001"/>
    <x v="2"/>
  </r>
  <r>
    <s v="02活跃"/>
    <s v="宁波达麦网络科技有限公司"/>
    <n v="1"/>
    <n v="603"/>
    <n v="5"/>
    <n v="689.94"/>
    <n v="15"/>
    <n v="1837.84"/>
    <n v="61"/>
    <n v="7565.29"/>
    <x v="1"/>
  </r>
  <r>
    <s v="02活跃"/>
    <s v="hongkong yangshan information technology limited"/>
    <n v="1"/>
    <n v="844"/>
    <n v="3"/>
    <n v="336.89"/>
    <n v="11"/>
    <n v="866.69"/>
    <n v="284"/>
    <n v="23637.29"/>
    <x v="1"/>
  </r>
  <r>
    <s v="02活跃"/>
    <s v="上海丝所文化科技有限公司"/>
    <n v="1"/>
    <n v="226"/>
    <n v="6"/>
    <n v="693.5"/>
    <n v="18"/>
    <n v="1687.25"/>
    <n v="26"/>
    <n v="2703.9"/>
    <x v="1"/>
  </r>
  <r>
    <s v="02活跃"/>
    <s v="广州易丝倩发制品有限公司"/>
    <n v="1"/>
    <n v="530"/>
    <n v="8"/>
    <n v="7428"/>
    <n v="16"/>
    <n v="16205"/>
    <n v="85"/>
    <n v="48458.61"/>
    <x v="1"/>
  </r>
  <r>
    <s v="03流失"/>
    <s v="西安锐驰摩尔网络科技有限公司"/>
    <n v="1"/>
    <n v="615"/>
    <n v="0"/>
    <n v="0"/>
    <n v="0"/>
    <n v="0"/>
    <n v="13"/>
    <n v="762.63"/>
    <x v="0"/>
  </r>
  <r>
    <s v="02活跃"/>
    <s v="red planet international trading co.,limited"/>
    <n v="1"/>
    <n v="73"/>
    <n v="1502"/>
    <n v="74613.97"/>
    <n v="4099"/>
    <n v="208955.79"/>
    <n v="7797"/>
    <n v="412384.73"/>
    <x v="1"/>
  </r>
  <r>
    <s v="03流失"/>
    <s v="dimensional intelligent development company limited"/>
    <n v="1"/>
    <n v="146"/>
    <n v="0"/>
    <n v="0"/>
    <n v="0"/>
    <n v="0"/>
    <n v="81"/>
    <n v="4709"/>
    <x v="0"/>
  </r>
  <r>
    <s v="02活跃"/>
    <s v="hongkong zhu andian industrial co.,limited"/>
    <n v="1"/>
    <n v="165"/>
    <n v="2"/>
    <n v="89.96"/>
    <n v="4"/>
    <n v="197.42"/>
    <n v="9"/>
    <n v="351.6"/>
    <x v="1"/>
  </r>
  <r>
    <s v="03流失"/>
    <s v="广州悦来智通科技发展有限公司"/>
    <n v="1"/>
    <n v="361"/>
    <n v="0"/>
    <n v="0"/>
    <n v="0"/>
    <n v="0"/>
    <n v="10466"/>
    <n v="550869.19999999995"/>
    <x v="0"/>
  </r>
  <r>
    <s v="03流失"/>
    <s v="东莞市麦创电子商务有限公司"/>
    <n v="1"/>
    <n v="859"/>
    <n v="0"/>
    <n v="0"/>
    <n v="0"/>
    <n v="0"/>
    <n v="87"/>
    <n v="8000.73"/>
    <x v="0"/>
  </r>
  <r>
    <s v="03流失"/>
    <s v="超越新洋科技发展有限公司"/>
    <n v="1"/>
    <n v="716"/>
    <n v="0"/>
    <n v="0"/>
    <n v="0"/>
    <n v="0"/>
    <n v="67"/>
    <n v="5093.59"/>
    <x v="0"/>
  </r>
  <r>
    <s v="03流失"/>
    <s v="惠州布莱顿贸易有限公司"/>
    <n v="1"/>
    <n v="249"/>
    <n v="0"/>
    <n v="0"/>
    <n v="0"/>
    <n v="0"/>
    <n v="83"/>
    <n v="2827.38"/>
    <x v="0"/>
  </r>
  <r>
    <s v="03流失"/>
    <s v="东海县美购珠宝有限公司"/>
    <n v="1"/>
    <n v="727"/>
    <n v="0"/>
    <n v="0"/>
    <n v="0"/>
    <n v="0"/>
    <n v="11"/>
    <n v="691.62"/>
    <x v="0"/>
  </r>
  <r>
    <s v="03流失"/>
    <s v="阳江市必红厨具制品有限公司"/>
    <n v="1"/>
    <n v="775"/>
    <n v="0"/>
    <n v="0"/>
    <n v="0"/>
    <n v="0"/>
    <n v="10"/>
    <n v="961.68"/>
    <x v="0"/>
  </r>
  <r>
    <s v="01新"/>
    <s v="wisteria trade limited"/>
    <n v="1"/>
    <n v="20"/>
    <n v="0"/>
    <n v="0"/>
    <n v="12"/>
    <n v="12.84"/>
    <n v="12"/>
    <n v="12.84"/>
    <x v="4"/>
  </r>
  <r>
    <s v="03流失"/>
    <s v="莆田市众诚投资有限公司"/>
    <n v="1"/>
    <n v="874"/>
    <n v="0"/>
    <n v="0"/>
    <n v="0"/>
    <n v="0"/>
    <n v="3"/>
    <n v="22.19"/>
    <x v="0"/>
  </r>
  <r>
    <s v="04清退"/>
    <s v="西安阿喳哩电子商务有限公司"/>
    <n v="0"/>
    <n v="333"/>
    <n v="0"/>
    <n v="0"/>
    <n v="0"/>
    <n v="0"/>
    <n v="64"/>
    <n v="57055.33"/>
    <x v="3"/>
  </r>
  <r>
    <s v="03流失"/>
    <s v="厦门昌晟信息技术有限公司"/>
    <n v="1"/>
    <n v="594"/>
    <n v="0"/>
    <n v="0"/>
    <n v="0"/>
    <n v="0"/>
    <n v="3"/>
    <n v="345.66"/>
    <x v="0"/>
  </r>
  <r>
    <s v="04清退"/>
    <s v="深圳丰禾日丽贸易有限公司"/>
    <n v="0"/>
    <n v="375"/>
    <n v="0"/>
    <n v="0"/>
    <n v="0"/>
    <n v="0"/>
    <n v="14"/>
    <n v="705.22"/>
    <x v="3"/>
  </r>
  <r>
    <s v="03流失"/>
    <s v="成都墨图电子商务有限公司"/>
    <n v="1"/>
    <n v="377"/>
    <n v="0"/>
    <n v="0"/>
    <n v="0"/>
    <n v="0"/>
    <n v="2"/>
    <n v="98.93"/>
    <x v="0"/>
  </r>
  <r>
    <s v="02活跃"/>
    <s v="yinglai hong kong limited"/>
    <n v="1"/>
    <n v="924"/>
    <n v="9"/>
    <n v="495.49"/>
    <n v="29"/>
    <n v="1692.61"/>
    <n v="5743"/>
    <n v="284346.33"/>
    <x v="1"/>
  </r>
  <r>
    <s v="03流失"/>
    <s v="深圳小时米丰网络科技有限公司"/>
    <n v="1"/>
    <n v="413"/>
    <n v="0"/>
    <n v="0"/>
    <n v="0"/>
    <n v="0"/>
    <n v="59028"/>
    <n v="1934417.16"/>
    <x v="0"/>
  </r>
  <r>
    <s v="02活跃"/>
    <s v="陕西月宝鑫网络科技有限责任公司"/>
    <n v="1"/>
    <n v="894"/>
    <n v="225"/>
    <n v="34065.97"/>
    <n v="714"/>
    <n v="105182.57"/>
    <n v="5638"/>
    <n v="912666.91"/>
    <x v="1"/>
  </r>
  <r>
    <s v="02活跃"/>
    <s v="HONG KONG EPP TIMES TECHNOLOGY CO., LIMITED"/>
    <n v="1"/>
    <n v="578"/>
    <n v="4486"/>
    <n v="384619.77"/>
    <n v="16452"/>
    <n v="1697071.27"/>
    <n v="289949"/>
    <n v="29508470.75"/>
    <x v="1"/>
  </r>
  <r>
    <s v="02活跃"/>
    <s v="海南云海方舟科技有限公司"/>
    <n v="1"/>
    <n v="382"/>
    <n v="1"/>
    <n v="106.89"/>
    <n v="3"/>
    <n v="225.6"/>
    <n v="309"/>
    <n v="13012.3"/>
    <x v="1"/>
  </r>
  <r>
    <s v="02活跃"/>
    <s v="深圳市云恺网络科技有限公司"/>
    <n v="1"/>
    <n v="410"/>
    <n v="28"/>
    <n v="2060.67"/>
    <n v="155"/>
    <n v="11931.37"/>
    <n v="5785"/>
    <n v="390217.44"/>
    <x v="1"/>
  </r>
  <r>
    <s v="03沉默"/>
    <s v="八零九零零零电子商务（重庆）有限责任公司"/>
    <n v="1"/>
    <n v="479"/>
    <n v="0"/>
    <n v="0"/>
    <n v="65"/>
    <n v="5443.9"/>
    <n v="481"/>
    <n v="38403.58"/>
    <x v="2"/>
  </r>
  <r>
    <s v="03沉默"/>
    <s v="海口市慕扬游盟科技有限公司"/>
    <n v="1"/>
    <n v="646"/>
    <n v="0"/>
    <n v="0"/>
    <n v="5"/>
    <n v="181.84"/>
    <n v="125"/>
    <n v="5456.72"/>
    <x v="2"/>
  </r>
  <r>
    <s v="03流失"/>
    <s v="天津祺馨网络科技有限公司"/>
    <n v="1"/>
    <n v="429"/>
    <n v="0"/>
    <n v="0"/>
    <n v="0"/>
    <n v="0"/>
    <n v="45"/>
    <n v="649290"/>
    <x v="0"/>
  </r>
  <r>
    <s v="03沉默"/>
    <s v="杭州星犀科技有限公司"/>
    <n v="1"/>
    <n v="629"/>
    <n v="0"/>
    <n v="0"/>
    <n v="2"/>
    <n v="1528.9"/>
    <n v="43"/>
    <n v="7963.9"/>
    <x v="2"/>
  </r>
  <r>
    <s v="03流失"/>
    <s v="成都机随超户外运动有限公司"/>
    <n v="1"/>
    <n v="312"/>
    <n v="0"/>
    <n v="0"/>
    <n v="0"/>
    <n v="0"/>
    <n v="21"/>
    <n v="9354.4"/>
    <x v="0"/>
  </r>
  <r>
    <s v="03流失"/>
    <s v="深圳帝凯科技有限公司"/>
    <n v="1"/>
    <n v="284"/>
    <n v="0"/>
    <n v="0"/>
    <n v="0"/>
    <n v="0"/>
    <n v="60"/>
    <n v="260898.79"/>
    <x v="0"/>
  </r>
  <r>
    <s v="03沉默"/>
    <s v="青岛中领网络科技有限公司"/>
    <n v="1"/>
    <n v="388"/>
    <n v="0"/>
    <n v="0"/>
    <n v="1"/>
    <n v="89.99"/>
    <n v="2"/>
    <n v="179.98"/>
    <x v="2"/>
  </r>
  <r>
    <s v="03流失"/>
    <s v="深圳迷鹿网络有限公司"/>
    <n v="1"/>
    <n v="327"/>
    <n v="0"/>
    <n v="0"/>
    <n v="0"/>
    <n v="0"/>
    <n v="71"/>
    <n v="2587.65"/>
    <x v="0"/>
  </r>
  <r>
    <s v="03流失"/>
    <s v="成都旭蓝网络科技有限公司"/>
    <n v="1"/>
    <n v="920"/>
    <n v="0"/>
    <n v="0"/>
    <n v="0"/>
    <n v="0"/>
    <n v="368000"/>
    <n v="12069101.93"/>
    <x v="0"/>
  </r>
  <r>
    <s v="02活跃"/>
    <s v="bootao international limited"/>
    <n v="1"/>
    <n v="151"/>
    <n v="85"/>
    <n v="9829.1200000000008"/>
    <n v="240"/>
    <n v="27363.72"/>
    <n v="604"/>
    <n v="67844.12"/>
    <x v="1"/>
  </r>
  <r>
    <s v="03流失"/>
    <s v="chiyu technology co., limited"/>
    <n v="1"/>
    <n v="171"/>
    <n v="0"/>
    <n v="0"/>
    <n v="0"/>
    <n v="0"/>
    <n v="574"/>
    <n v="18709.36"/>
    <x v="0"/>
  </r>
  <r>
    <s v="03流失"/>
    <s v="hongkong dfyz network co.,limited"/>
    <n v="1"/>
    <n v="104"/>
    <n v="0"/>
    <n v="0"/>
    <n v="0"/>
    <n v="0"/>
    <n v="4506"/>
    <n v="192971.9"/>
    <x v="0"/>
  </r>
  <r>
    <s v="03流失"/>
    <s v="wing win limited"/>
    <n v="1"/>
    <n v="132"/>
    <n v="0"/>
    <n v="0"/>
    <n v="0"/>
    <n v="0"/>
    <n v="1735"/>
    <n v="26217.79"/>
    <x v="0"/>
  </r>
  <r>
    <s v="03流失"/>
    <s v="jun tai company limited"/>
    <n v="1"/>
    <n v="397"/>
    <n v="0"/>
    <n v="0"/>
    <n v="0"/>
    <n v="0"/>
    <n v="1144"/>
    <n v="16035.73"/>
    <x v="0"/>
  </r>
  <r>
    <s v="03沉默"/>
    <s v="glamourglam ltd"/>
    <n v="1"/>
    <n v="68"/>
    <n v="0"/>
    <n v="0"/>
    <n v="104"/>
    <n v="734.12"/>
    <n v="5774"/>
    <n v="14456.68"/>
    <x v="2"/>
  </r>
  <r>
    <s v="04清退"/>
    <s v="深圳市佰分网络科技电子有限公司"/>
    <n v="0"/>
    <n v="452"/>
    <n v="0"/>
    <n v="0"/>
    <n v="0"/>
    <n v="0"/>
    <n v="12886"/>
    <n v="365729.8"/>
    <x v="3"/>
  </r>
  <r>
    <s v="04清退"/>
    <s v="葵中科技有限公司"/>
    <n v="0"/>
    <n v="345"/>
    <n v="0"/>
    <n v="0"/>
    <n v="0"/>
    <n v="0"/>
    <n v="945"/>
    <n v="36498.1"/>
    <x v="3"/>
  </r>
  <r>
    <s v="04清退"/>
    <s v="WO LIN (HONG KONG INTERNATIONAL TRADING LIMITED"/>
    <n v="0"/>
    <n v="486"/>
    <n v="0"/>
    <n v="0"/>
    <n v="0"/>
    <n v="0"/>
    <n v="3039"/>
    <n v="183040.89"/>
    <x v="3"/>
  </r>
  <r>
    <s v="03流失"/>
    <s v="ape planet llc limited"/>
    <n v="1"/>
    <n v="395"/>
    <n v="0"/>
    <n v="0"/>
    <n v="0"/>
    <n v="0"/>
    <n v="28"/>
    <n v="13472.19"/>
    <x v="0"/>
  </r>
  <r>
    <s v="02活跃"/>
    <s v="Haike Network Technology Co., Limited"/>
    <n v="1"/>
    <n v="154"/>
    <n v="73"/>
    <n v="975.61"/>
    <n v="100"/>
    <n v="1364.35"/>
    <n v="1319"/>
    <n v="16324.92"/>
    <x v="1"/>
  </r>
  <r>
    <s v="03流失"/>
    <s v="广西御正网络科技有限公司"/>
    <n v="1"/>
    <n v="334"/>
    <n v="0"/>
    <n v="0"/>
    <n v="0"/>
    <n v="0"/>
    <n v="7323"/>
    <n v="312900.18"/>
    <x v="0"/>
  </r>
  <r>
    <s v="03流失"/>
    <s v="paiou network technology co., limited"/>
    <n v="1"/>
    <n v="192"/>
    <n v="0"/>
    <n v="0"/>
    <n v="0"/>
    <n v="0"/>
    <n v="1154"/>
    <n v="58912.05"/>
    <x v="0"/>
  </r>
  <r>
    <s v="02活跃"/>
    <s v="广州宜领贸易有限公司"/>
    <n v="1"/>
    <n v="354"/>
    <n v="12"/>
    <n v="504.84"/>
    <n v="43"/>
    <n v="1900.04"/>
    <n v="3459"/>
    <n v="176051.91"/>
    <x v="1"/>
  </r>
  <r>
    <s v="02活跃"/>
    <s v="青白江艺茗轩手工艺品商贸部"/>
    <n v="1"/>
    <n v="493"/>
    <n v="1"/>
    <n v="62.29"/>
    <n v="1"/>
    <n v="62.29"/>
    <n v="207"/>
    <n v="7995.7"/>
    <x v="1"/>
  </r>
  <r>
    <s v="03流失"/>
    <s v="广州品沃电子商务有限公司"/>
    <n v="1"/>
    <n v="801"/>
    <n v="0"/>
    <n v="0"/>
    <n v="0"/>
    <n v="0"/>
    <n v="20110"/>
    <n v="1079426.29"/>
    <x v="0"/>
  </r>
  <r>
    <s v="02活跃"/>
    <s v="红安泽聚电子商务有限责任公司"/>
    <n v="1"/>
    <n v="425"/>
    <n v="1"/>
    <n v="52.94"/>
    <n v="2"/>
    <n v="87.9"/>
    <n v="402"/>
    <n v="20175.349999999999"/>
    <x v="1"/>
  </r>
  <r>
    <s v="03沉默"/>
    <s v="深圳市徕柠科技有限公司"/>
    <n v="1"/>
    <n v="755"/>
    <n v="0"/>
    <n v="0"/>
    <n v="37"/>
    <n v="1853.2"/>
    <n v="422"/>
    <n v="19434.13"/>
    <x v="2"/>
  </r>
  <r>
    <s v="03流失"/>
    <s v="港滙有限公司"/>
    <n v="1"/>
    <n v="646"/>
    <n v="0"/>
    <n v="0"/>
    <n v="0"/>
    <n v="0"/>
    <n v="2207"/>
    <n v="54521.17"/>
    <x v="0"/>
  </r>
  <r>
    <s v="03流失"/>
    <s v="atriolachilimited"/>
    <n v="1"/>
    <n v="647"/>
    <n v="0"/>
    <n v="0"/>
    <n v="0"/>
    <n v="0"/>
    <n v="3033"/>
    <n v="475985.6"/>
    <x v="0"/>
  </r>
  <r>
    <s v="02活跃"/>
    <s v="武汉智影科技有限公司"/>
    <n v="1"/>
    <n v="265"/>
    <n v="5"/>
    <n v="181.33"/>
    <n v="18"/>
    <n v="608.34"/>
    <n v="280"/>
    <n v="11069"/>
    <x v="1"/>
  </r>
  <r>
    <s v="03沉默"/>
    <s v="深圳市炫彩瞳颜网络科技有限公司"/>
    <n v="1"/>
    <n v="979"/>
    <n v="0"/>
    <n v="0"/>
    <n v="2"/>
    <n v="59.96"/>
    <n v="103"/>
    <n v="4369.54"/>
    <x v="2"/>
  </r>
  <r>
    <s v="03流失"/>
    <s v="hongyang network technology limited"/>
    <n v="1"/>
    <n v="170"/>
    <n v="0"/>
    <n v="0"/>
    <n v="0"/>
    <n v="0"/>
    <n v="22162"/>
    <n v="890403.86"/>
    <x v="0"/>
  </r>
  <r>
    <s v="03流失"/>
    <s v="hongkong hushnow limited"/>
    <n v="1"/>
    <n v="556"/>
    <n v="0"/>
    <n v="0"/>
    <n v="0"/>
    <n v="0"/>
    <n v="209138"/>
    <n v="13537539.6"/>
    <x v="0"/>
  </r>
  <r>
    <s v="01新"/>
    <s v="huiya hair products co.,ltd"/>
    <n v="1"/>
    <n v="25"/>
    <n v="16"/>
    <n v="2368.5300000000002"/>
    <n v="55"/>
    <n v="8200.98"/>
    <n v="55"/>
    <n v="8200.98"/>
    <x v="4"/>
  </r>
  <r>
    <s v="03沉默"/>
    <s v="thg_ondemand"/>
    <n v="1"/>
    <n v="517"/>
    <n v="0"/>
    <n v="0"/>
    <n v="1"/>
    <n v="406"/>
    <n v="123"/>
    <n v="81367.45"/>
    <x v="2"/>
  </r>
  <r>
    <s v="03流失"/>
    <s v="kachishop"/>
    <n v="1"/>
    <n v="641"/>
    <n v="0"/>
    <n v="0"/>
    <n v="0"/>
    <n v="0"/>
    <n v="95"/>
    <n v="868.49"/>
    <x v="0"/>
  </r>
  <r>
    <s v="03流失"/>
    <s v="shihai(hk)technologyco.,limited"/>
    <n v="1"/>
    <n v="75"/>
    <n v="0"/>
    <n v="0"/>
    <n v="0"/>
    <n v="0"/>
    <n v="159"/>
    <n v="8861.23"/>
    <x v="0"/>
  </r>
  <r>
    <s v="03流失"/>
    <s v="Boxlucky Trading Co., Limited"/>
    <n v="1"/>
    <n v="270"/>
    <n v="0"/>
    <n v="0"/>
    <n v="0"/>
    <n v="0"/>
    <n v="5"/>
    <n v="100"/>
    <x v="0"/>
  </r>
  <r>
    <s v="03沉默"/>
    <s v="xianglong information technology co., ltd 800366"/>
    <n v="1"/>
    <n v="93"/>
    <n v="0"/>
    <n v="0"/>
    <n v="1"/>
    <n v="98"/>
    <n v="4"/>
    <n v="350.7"/>
    <x v="2"/>
  </r>
  <r>
    <s v="02活跃"/>
    <s v="郑州奥利弗电子科技有限公司"/>
    <n v="1"/>
    <n v="552"/>
    <n v="2"/>
    <n v="586.28"/>
    <n v="6"/>
    <n v="6996.18"/>
    <n v="57"/>
    <n v="76707.44"/>
    <x v="1"/>
  </r>
  <r>
    <s v="03沉默"/>
    <s v="wangruigroup(hongkong)co.,limited"/>
    <n v="1"/>
    <n v="850"/>
    <n v="0"/>
    <n v="0"/>
    <n v="2"/>
    <n v="246.1"/>
    <n v="15"/>
    <n v="16039.09"/>
    <x v="2"/>
  </r>
  <r>
    <s v="03流失"/>
    <s v="惠州市有眼光科技有限公司"/>
    <n v="1"/>
    <n v="285"/>
    <n v="0"/>
    <n v="0"/>
    <n v="0"/>
    <n v="0"/>
    <n v="11"/>
    <n v="7545.95"/>
    <x v="0"/>
  </r>
  <r>
    <s v="03流失"/>
    <s v="六盒（广州）信息科技有限公司"/>
    <n v="1"/>
    <n v="241"/>
    <n v="0"/>
    <n v="0"/>
    <n v="0"/>
    <n v="0"/>
    <n v="14"/>
    <n v="691.12"/>
    <x v="0"/>
  </r>
  <r>
    <s v="03沉默"/>
    <s v="lex hair inc"/>
    <n v="1"/>
    <n v="74"/>
    <n v="0"/>
    <n v="0"/>
    <n v="3"/>
    <n v="484.65"/>
    <n v="4"/>
    <n v="507.64"/>
    <x v="2"/>
  </r>
  <r>
    <s v="03流失"/>
    <s v="hong kong mandevi network technology co., limited"/>
    <n v="1"/>
    <n v="215"/>
    <n v="0"/>
    <n v="0"/>
    <n v="0"/>
    <n v="0"/>
    <n v="2"/>
    <n v="95.95"/>
    <x v="0"/>
  </r>
  <r>
    <s v="03流失"/>
    <s v="深圳中深为科技有限公司"/>
    <n v="1"/>
    <n v="247"/>
    <n v="0"/>
    <n v="0"/>
    <n v="0"/>
    <n v="0"/>
    <n v="156"/>
    <n v="7758.71"/>
    <x v="0"/>
  </r>
  <r>
    <s v="03流失"/>
    <s v="厦门翠迪鸟贸易有限公司"/>
    <n v="1"/>
    <n v="291"/>
    <n v="0"/>
    <n v="0"/>
    <n v="0"/>
    <n v="0"/>
    <n v="448"/>
    <n v="22260.44"/>
    <x v="0"/>
  </r>
  <r>
    <s v="03流失"/>
    <s v="广州林锋服装有限公司"/>
    <n v="1"/>
    <n v="800"/>
    <n v="0"/>
    <n v="0"/>
    <n v="0"/>
    <n v="0"/>
    <n v="57"/>
    <n v="3606.78"/>
    <x v="0"/>
  </r>
  <r>
    <s v="03流失"/>
    <s v="深圳市合欣盈商贸有限公司"/>
    <n v="1"/>
    <n v="401"/>
    <n v="0"/>
    <n v="0"/>
    <n v="0"/>
    <n v="0"/>
    <n v="1414"/>
    <n v="53955.519999999997"/>
    <x v="0"/>
  </r>
  <r>
    <s v="03流失"/>
    <s v="义乌市华意网络科技有限公司"/>
    <n v="1"/>
    <n v="536"/>
    <n v="0"/>
    <n v="0"/>
    <n v="0"/>
    <n v="0"/>
    <n v="20"/>
    <n v="478.6"/>
    <x v="0"/>
  </r>
  <r>
    <s v="02活跃"/>
    <s v="layla limited"/>
    <n v="1"/>
    <n v="495"/>
    <n v="5086"/>
    <n v="157636.69"/>
    <n v="21685"/>
    <n v="661501.32999999996"/>
    <n v="191154"/>
    <n v="5791799.1699999999"/>
    <x v="1"/>
  </r>
  <r>
    <s v="03沉默"/>
    <s v="valence trading co., limited"/>
    <n v="1"/>
    <n v="333"/>
    <n v="0"/>
    <n v="0"/>
    <n v="3"/>
    <n v="254"/>
    <n v="33777"/>
    <n v="2748659"/>
    <x v="2"/>
  </r>
  <r>
    <s v="03流失"/>
    <s v="广州奇客国际贸易有限公司"/>
    <n v="1"/>
    <n v="655"/>
    <n v="0"/>
    <n v="0"/>
    <n v="0"/>
    <n v="0"/>
    <n v="2557"/>
    <n v="296138.77"/>
    <x v="0"/>
  </r>
  <r>
    <s v="03流失"/>
    <s v="广州鹏派科技有限公司"/>
    <n v="1"/>
    <n v="501"/>
    <n v="0"/>
    <n v="0"/>
    <n v="0"/>
    <n v="0"/>
    <n v="4531"/>
    <n v="87569.42"/>
    <x v="0"/>
  </r>
  <r>
    <s v="02活跃"/>
    <s v="汕尾市旺达电子商务有限公司"/>
    <n v="1"/>
    <n v="556"/>
    <n v="9"/>
    <n v="1228.8"/>
    <n v="34"/>
    <n v="3081.2"/>
    <n v="2102"/>
    <n v="150705.54999999999"/>
    <x v="1"/>
  </r>
  <r>
    <s v="02活跃"/>
    <s v="昀璟国际贸易有限公司"/>
    <n v="1"/>
    <n v="299"/>
    <n v="47"/>
    <n v="2026.75"/>
    <n v="181"/>
    <n v="9855.19"/>
    <n v="1171"/>
    <n v="62201.58"/>
    <x v="1"/>
  </r>
  <r>
    <s v="02活跃"/>
    <s v="深圳市乐骑智能科技有限公司"/>
    <n v="1"/>
    <n v="816"/>
    <n v="20"/>
    <n v="5089.76"/>
    <n v="63"/>
    <n v="11829.3"/>
    <n v="570"/>
    <n v="84975.92"/>
    <x v="1"/>
  </r>
  <r>
    <s v="03流失"/>
    <s v="hk weihai trading co.,limited"/>
    <n v="1"/>
    <n v="268"/>
    <n v="0"/>
    <n v="0"/>
    <n v="0"/>
    <n v="0"/>
    <n v="95"/>
    <n v="32870.93"/>
    <x v="0"/>
  </r>
  <r>
    <s v="02活跃"/>
    <s v="四川天听网络科技有限公司"/>
    <n v="1"/>
    <n v="577"/>
    <n v="4"/>
    <n v="472"/>
    <n v="10"/>
    <n v="1562"/>
    <n v="162"/>
    <n v="139237.66"/>
    <x v="1"/>
  </r>
  <r>
    <s v="02活跃"/>
    <s v="深圳市振烜网络科技有限公司"/>
    <n v="1"/>
    <n v="746"/>
    <n v="46"/>
    <n v="9108.14"/>
    <n v="182"/>
    <n v="44398.03"/>
    <n v="2230"/>
    <n v="498803.14"/>
    <x v="1"/>
  </r>
  <r>
    <s v="02活跃"/>
    <s v="深圳市浩瀚宇星网络科技有限公司"/>
    <n v="1"/>
    <n v="538"/>
    <n v="6"/>
    <n v="250.88"/>
    <n v="21"/>
    <n v="965.71"/>
    <n v="414"/>
    <n v="19969.37"/>
    <x v="1"/>
  </r>
  <r>
    <s v="02活跃"/>
    <s v="广州思达科技有限公司"/>
    <n v="1"/>
    <n v="258"/>
    <n v="1"/>
    <n v="45.87"/>
    <n v="16"/>
    <n v="2871.63"/>
    <n v="173"/>
    <n v="27897.69"/>
    <x v="1"/>
  </r>
  <r>
    <s v="02活跃"/>
    <s v="广州柏乐运动器材有限公司"/>
    <n v="1"/>
    <n v="646"/>
    <n v="8"/>
    <n v="405"/>
    <n v="18"/>
    <n v="1398"/>
    <n v="266"/>
    <n v="57869.56"/>
    <x v="1"/>
  </r>
  <r>
    <s v="02活跃"/>
    <s v="东海县莹来珠宝有限公司"/>
    <n v="1"/>
    <n v="374"/>
    <n v="3"/>
    <n v="159.18"/>
    <n v="8"/>
    <n v="444.42"/>
    <n v="875"/>
    <n v="69574.77"/>
    <x v="1"/>
  </r>
  <r>
    <s v="02活跃"/>
    <s v="深圳盛特贸易有限公司"/>
    <n v="1"/>
    <n v="325"/>
    <n v="1"/>
    <n v="16"/>
    <n v="2"/>
    <n v="32"/>
    <n v="74"/>
    <n v="1649.5"/>
    <x v="1"/>
  </r>
  <r>
    <s v="03流失"/>
    <s v="深圳市鹏瑞塑胶科技有限公司"/>
    <n v="1"/>
    <n v="831"/>
    <n v="0"/>
    <n v="0"/>
    <n v="0"/>
    <n v="0"/>
    <n v="71"/>
    <n v="2180.5700000000002"/>
    <x v="0"/>
  </r>
  <r>
    <s v="03流失"/>
    <s v="天隼科技有限公司"/>
    <n v="1"/>
    <n v="279"/>
    <n v="0"/>
    <n v="0"/>
    <n v="0"/>
    <n v="0"/>
    <n v="229"/>
    <n v="9345.92"/>
    <x v="0"/>
  </r>
  <r>
    <s v="03流失"/>
    <s v="深圳市宏远盈贸易有限公司"/>
    <n v="1"/>
    <n v="430"/>
    <n v="0"/>
    <n v="0"/>
    <n v="0"/>
    <n v="0"/>
    <n v="27"/>
    <n v="7027.87"/>
    <x v="0"/>
  </r>
  <r>
    <s v="03流失"/>
    <s v="深圳市博宁诺贸易有限公司"/>
    <n v="1"/>
    <n v="356"/>
    <n v="0"/>
    <n v="0"/>
    <n v="0"/>
    <n v="0"/>
    <n v="235"/>
    <n v="8795.7000000000007"/>
    <x v="0"/>
  </r>
  <r>
    <s v="04清退"/>
    <s v="广州市逸起跳动信息技术有限公司"/>
    <n v="0"/>
    <n v="317"/>
    <n v="0"/>
    <n v="0"/>
    <n v="0"/>
    <n v="0"/>
    <n v="64"/>
    <n v="3277.58"/>
    <x v="3"/>
  </r>
  <r>
    <s v="03流失"/>
    <s v="赣州文钦电子商务有限公司"/>
    <n v="1"/>
    <n v="817"/>
    <n v="0"/>
    <n v="0"/>
    <n v="0"/>
    <n v="0"/>
    <n v="20"/>
    <n v="30699.49"/>
    <x v="0"/>
  </r>
  <r>
    <s v="03流失"/>
    <s v="laxi huiguo paus limited"/>
    <n v="1"/>
    <n v="334"/>
    <n v="0"/>
    <n v="0"/>
    <n v="0"/>
    <n v="0"/>
    <n v="31"/>
    <n v="2807.38"/>
    <x v="0"/>
  </r>
  <r>
    <s v="04清退"/>
    <s v="广东敏婕服装有限公司"/>
    <n v="0"/>
    <n v="891"/>
    <n v="0"/>
    <n v="0"/>
    <n v="0"/>
    <n v="0"/>
    <n v="530"/>
    <n v="43176.5"/>
    <x v="3"/>
  </r>
  <r>
    <s v="03流失"/>
    <s v="aiglobalinformation technology co,. limited"/>
    <n v="1"/>
    <n v="520"/>
    <n v="0"/>
    <n v="0"/>
    <n v="0"/>
    <n v="0"/>
    <n v="93"/>
    <n v="4622.45"/>
    <x v="0"/>
  </r>
  <r>
    <s v="04清退"/>
    <s v="广州佐德电子商务有限公司"/>
    <n v="0"/>
    <n v="290"/>
    <n v="0"/>
    <n v="0"/>
    <n v="0"/>
    <n v="0"/>
    <n v="813"/>
    <n v="78401.990000000005"/>
    <x v="3"/>
  </r>
  <r>
    <s v="03流失"/>
    <s v="广州日日收米电子商务有限公司"/>
    <n v="1"/>
    <n v="430"/>
    <n v="0"/>
    <n v="0"/>
    <n v="0"/>
    <n v="0"/>
    <n v="7"/>
    <n v="317.39999999999998"/>
    <x v="0"/>
  </r>
  <r>
    <s v="02活跃"/>
    <s v="datalodge ltd"/>
    <n v="1"/>
    <n v="226"/>
    <n v="3113"/>
    <n v="28086.15"/>
    <n v="13507"/>
    <n v="129847.19"/>
    <n v="106352"/>
    <n v="761329.79"/>
    <x v="1"/>
  </r>
  <r>
    <s v="03流失"/>
    <s v="quality future co.,limited"/>
    <n v="1"/>
    <n v="184"/>
    <n v="0"/>
    <n v="0"/>
    <n v="0"/>
    <n v="0"/>
    <n v="24"/>
    <n v="5623.44"/>
    <x v="0"/>
  </r>
  <r>
    <s v="02活跃"/>
    <s v="boolv（hong kong）limited"/>
    <n v="1"/>
    <n v="130"/>
    <n v="1"/>
    <n v="50.69"/>
    <n v="2"/>
    <n v="208.38"/>
    <n v="82"/>
    <n v="9244.84"/>
    <x v="1"/>
  </r>
  <r>
    <s v="03流失"/>
    <s v="blue star trade co., limited"/>
    <n v="1"/>
    <n v="325"/>
    <n v="0"/>
    <n v="0"/>
    <n v="0"/>
    <n v="0"/>
    <n v="4581"/>
    <n v="285402.09000000003"/>
    <x v="0"/>
  </r>
  <r>
    <s v="03流失"/>
    <s v="easy toys rental limited"/>
    <n v="1"/>
    <n v="138"/>
    <n v="0"/>
    <n v="0"/>
    <n v="0"/>
    <n v="0"/>
    <n v="35835"/>
    <n v="139520.97"/>
    <x v="0"/>
  </r>
  <r>
    <s v="02活跃"/>
    <s v="罗拉"/>
    <n v="1"/>
    <n v="1126"/>
    <n v="1243"/>
    <n v="46056.61"/>
    <n v="3774"/>
    <n v="135476.04"/>
    <n v="46770"/>
    <n v="1671745.95"/>
    <x v="1"/>
  </r>
  <r>
    <s v="03流失"/>
    <s v="hong kong xiayuan technology limited"/>
    <n v="1"/>
    <n v="187"/>
    <n v="0"/>
    <n v="0"/>
    <n v="0"/>
    <n v="0"/>
    <n v="1"/>
    <n v="155"/>
    <x v="0"/>
  </r>
  <r>
    <s v="03流失"/>
    <s v="佛山禅城区诸事皆顺服装店"/>
    <n v="1"/>
    <n v="738"/>
    <n v="0"/>
    <n v="0"/>
    <n v="0"/>
    <n v="0"/>
    <n v="4"/>
    <n v="99.92"/>
    <x v="0"/>
  </r>
  <r>
    <s v="02活跃"/>
    <s v="sup boundless limited"/>
    <n v="1"/>
    <n v="773"/>
    <n v="151"/>
    <n v="9142.9500000000007"/>
    <n v="767"/>
    <n v="39332.61"/>
    <n v="18608"/>
    <n v="734408.39"/>
    <x v="1"/>
  </r>
  <r>
    <s v="02活跃"/>
    <s v="biyue beijing technology co., ltd"/>
    <n v="1"/>
    <n v="215"/>
    <n v="605"/>
    <n v="57599.78"/>
    <n v="1318"/>
    <n v="130032.32000000001"/>
    <n v="4076"/>
    <n v="381817.72"/>
    <x v="1"/>
  </r>
  <r>
    <s v="02活跃"/>
    <s v="东海县悠宙珠宝有限公司"/>
    <n v="1"/>
    <n v="522"/>
    <n v="34"/>
    <n v="2236.12"/>
    <n v="124"/>
    <n v="6829.24"/>
    <n v="2574"/>
    <n v="132076.85999999999"/>
    <x v="1"/>
  </r>
  <r>
    <s v="02活跃"/>
    <s v="willow holding limited"/>
    <n v="1"/>
    <n v="370"/>
    <n v="51"/>
    <n v="32467.25"/>
    <n v="280"/>
    <n v="3596421.31"/>
    <n v="3042"/>
    <n v="74453866.650000006"/>
    <x v="1"/>
  </r>
  <r>
    <s v="02活跃"/>
    <s v="VIKING STUDIO LIMITED"/>
    <n v="1"/>
    <n v="222"/>
    <n v="69"/>
    <n v="3978.21"/>
    <n v="279"/>
    <n v="16123.51"/>
    <n v="663"/>
    <n v="38597.870000000003"/>
    <x v="1"/>
  </r>
  <r>
    <s v="02活跃"/>
    <s v="aobeike technology limited"/>
    <n v="1"/>
    <n v="198"/>
    <n v="53"/>
    <n v="1654.33"/>
    <n v="696"/>
    <n v="35114.81"/>
    <n v="5181"/>
    <n v="270252.76"/>
    <x v="1"/>
  </r>
  <r>
    <s v="02活跃"/>
    <s v="rsgm"/>
    <n v="1"/>
    <n v="1216"/>
    <n v="19"/>
    <n v="472.68"/>
    <n v="122"/>
    <n v="6841"/>
    <n v="1496"/>
    <n v="80157.47"/>
    <x v="1"/>
  </r>
  <r>
    <s v="03流失"/>
    <s v="丰泽区东湖姚晨敏服装店"/>
    <n v="1"/>
    <n v="255"/>
    <n v="0"/>
    <n v="0"/>
    <n v="0"/>
    <n v="0"/>
    <n v="3577"/>
    <n v="147552.10999999999"/>
    <x v="0"/>
  </r>
  <r>
    <s v="03流失"/>
    <s v="heng victory trading limited"/>
    <n v="1"/>
    <n v="486"/>
    <n v="0"/>
    <n v="0"/>
    <n v="0"/>
    <n v="0"/>
    <n v="30410"/>
    <n v="1150057.54"/>
    <x v="0"/>
  </r>
  <r>
    <s v="02活跃"/>
    <s v="深圳市圳声电子商务有限公司"/>
    <n v="1"/>
    <n v="1028"/>
    <n v="21"/>
    <n v="1558.6"/>
    <n v="124"/>
    <n v="8089.2"/>
    <n v="1701"/>
    <n v="119609.06"/>
    <x v="1"/>
  </r>
  <r>
    <s v="03流失"/>
    <s v="泉州市京涛时代电子商务有限公司"/>
    <n v="1"/>
    <n v="389"/>
    <n v="0"/>
    <n v="0"/>
    <n v="0"/>
    <n v="0"/>
    <n v="947"/>
    <n v="35828.300000000003"/>
    <x v="0"/>
  </r>
  <r>
    <s v="03流失"/>
    <s v="uk yuan-e limited"/>
    <n v="1"/>
    <n v="199"/>
    <n v="0"/>
    <n v="0"/>
    <n v="0"/>
    <n v="0"/>
    <n v="8610"/>
    <n v="335118.71999999997"/>
    <x v="0"/>
  </r>
  <r>
    <s v="03流失"/>
    <s v="青岛乐德网络科技有限公司"/>
    <n v="1"/>
    <n v="503"/>
    <n v="0"/>
    <n v="0"/>
    <n v="0"/>
    <n v="0"/>
    <n v="190"/>
    <n v="20371.349999999999"/>
    <x v="0"/>
  </r>
  <r>
    <s v="03沉默"/>
    <s v="高比斯电子有限公司"/>
    <n v="1"/>
    <n v="346"/>
    <n v="0"/>
    <n v="0"/>
    <n v="1"/>
    <n v="162"/>
    <n v="49"/>
    <n v="6335.57"/>
    <x v="2"/>
  </r>
  <r>
    <s v="02活跃"/>
    <s v="广州彦谨科技有限公司"/>
    <n v="1"/>
    <n v="282"/>
    <n v="2"/>
    <n v="69.98"/>
    <n v="32"/>
    <n v="3082.68"/>
    <n v="1511"/>
    <n v="64033.94"/>
    <x v="1"/>
  </r>
  <r>
    <s v="03沉默"/>
    <s v="深圳市博奇诺科技有限公司"/>
    <n v="1"/>
    <n v="866"/>
    <n v="0"/>
    <n v="0"/>
    <n v="2"/>
    <n v="129.88999999999999"/>
    <n v="19"/>
    <n v="1109.67"/>
    <x v="2"/>
  </r>
  <r>
    <s v="03流失"/>
    <s v="深圳壹联点讯科技有限公司"/>
    <n v="1"/>
    <n v="319"/>
    <n v="0"/>
    <n v="0"/>
    <n v="0"/>
    <n v="0"/>
    <n v="8"/>
    <n v="305.45"/>
    <x v="0"/>
  </r>
  <r>
    <s v="03流失"/>
    <s v="konwin electrical appliance co., limited"/>
    <n v="1"/>
    <n v="380"/>
    <n v="0"/>
    <n v="0"/>
    <n v="0"/>
    <n v="0"/>
    <n v="27"/>
    <n v="6626.15"/>
    <x v="0"/>
  </r>
  <r>
    <s v="03流失"/>
    <s v="深圳市友和优品科技有限公司"/>
    <n v="1"/>
    <n v="760"/>
    <n v="0"/>
    <n v="0"/>
    <n v="0"/>
    <n v="0"/>
    <n v="13"/>
    <n v="1923.8"/>
    <x v="0"/>
  </r>
  <r>
    <s v="04清退"/>
    <s v="hong kong curtain network technology co., limited"/>
    <n v="0"/>
    <n v="271"/>
    <n v="0"/>
    <n v="0"/>
    <n v="0"/>
    <n v="0"/>
    <n v="4927"/>
    <n v="481293.07"/>
    <x v="3"/>
  </r>
  <r>
    <s v="03流失"/>
    <s v="厦门市启中网络科技有限公司"/>
    <n v="1"/>
    <n v="376"/>
    <n v="0"/>
    <n v="0"/>
    <n v="0"/>
    <n v="0"/>
    <n v="1627"/>
    <n v="59899.64"/>
    <x v="0"/>
  </r>
  <r>
    <s v="04清退"/>
    <s v="netizenslimited"/>
    <n v="0"/>
    <n v="603"/>
    <n v="0"/>
    <n v="0"/>
    <n v="0"/>
    <n v="0"/>
    <n v="7795"/>
    <n v="103851.59"/>
    <x v="3"/>
  </r>
  <r>
    <s v="03流失"/>
    <s v="dongfangnetworktechnologyco.,limited"/>
    <n v="1"/>
    <n v="94"/>
    <n v="0"/>
    <n v="0"/>
    <n v="0"/>
    <n v="0"/>
    <n v="43086"/>
    <n v="1825972.23"/>
    <x v="0"/>
  </r>
  <r>
    <s v="03流失"/>
    <s v="classy elegance ltd"/>
    <n v="1"/>
    <n v="108"/>
    <n v="0"/>
    <n v="0"/>
    <n v="0"/>
    <n v="0"/>
    <n v="30716"/>
    <n v="103381.43"/>
    <x v="0"/>
  </r>
  <r>
    <s v="02活跃"/>
    <s v="深圳市点逗科技有限公司"/>
    <n v="1"/>
    <n v="720"/>
    <n v="122"/>
    <n v="8485.36"/>
    <n v="431"/>
    <n v="30267.21"/>
    <n v="13478"/>
    <n v="738550.58"/>
    <x v="1"/>
  </r>
  <r>
    <s v="02活跃"/>
    <s v="haiaoelectroniccommercecompanylimited"/>
    <n v="1"/>
    <n v="73"/>
    <n v="34"/>
    <n v="740.35"/>
    <n v="195"/>
    <n v="4868.79"/>
    <n v="544"/>
    <n v="13163.63"/>
    <x v="1"/>
  </r>
  <r>
    <s v="03流失"/>
    <s v="copyninja e-commerce inc"/>
    <n v="1"/>
    <n v="164"/>
    <n v="0"/>
    <n v="0"/>
    <n v="0"/>
    <n v="0"/>
    <n v="17"/>
    <n v="911.79"/>
    <x v="0"/>
  </r>
  <r>
    <s v="03流失"/>
    <s v="gsousnow limited"/>
    <n v="1"/>
    <n v="137"/>
    <n v="0"/>
    <n v="0"/>
    <n v="0"/>
    <n v="0"/>
    <n v="11"/>
    <n v="564.14"/>
    <x v="0"/>
  </r>
  <r>
    <s v="03流失"/>
    <s v="hongkong yingxing technology co., limited"/>
    <n v="1"/>
    <n v="285"/>
    <n v="0"/>
    <n v="0"/>
    <n v="0"/>
    <n v="0"/>
    <n v="4"/>
    <n v="175"/>
    <x v="0"/>
  </r>
  <r>
    <s v="03流失"/>
    <s v="yingan technology co., limited"/>
    <n v="1"/>
    <n v="170"/>
    <n v="0"/>
    <n v="0"/>
    <n v="0"/>
    <n v="0"/>
    <n v="11666"/>
    <n v="598421.25"/>
    <x v="0"/>
  </r>
  <r>
    <s v="03流失"/>
    <s v="sawld trade limited"/>
    <n v="1"/>
    <n v="158"/>
    <n v="0"/>
    <n v="0"/>
    <n v="0"/>
    <n v="0"/>
    <n v="984"/>
    <n v="73469.919999999998"/>
    <x v="0"/>
  </r>
  <r>
    <s v="03流失"/>
    <s v="武汉图摩诺网络科技有限公司"/>
    <n v="1"/>
    <n v="368"/>
    <n v="0"/>
    <n v="0"/>
    <n v="0"/>
    <n v="0"/>
    <n v="131333"/>
    <n v="4725320.28"/>
    <x v="0"/>
  </r>
  <r>
    <s v="03流失"/>
    <s v="aries network limited"/>
    <n v="1"/>
    <n v="458"/>
    <n v="0"/>
    <n v="0"/>
    <n v="0"/>
    <n v="0"/>
    <n v="6272"/>
    <n v="291586.33"/>
    <x v="0"/>
  </r>
  <r>
    <s v="03流失"/>
    <s v="上海亿偲信息科技有限公司"/>
    <n v="1"/>
    <n v="564"/>
    <n v="0"/>
    <n v="0"/>
    <n v="0"/>
    <n v="0"/>
    <n v="7"/>
    <n v="1216"/>
    <x v="0"/>
  </r>
  <r>
    <s v="03流失"/>
    <s v="comand shop ltd"/>
    <n v="1"/>
    <n v="108"/>
    <n v="0"/>
    <n v="0"/>
    <n v="0"/>
    <n v="0"/>
    <n v="69560"/>
    <n v="245524.76"/>
    <x v="0"/>
  </r>
  <r>
    <s v="03流失"/>
    <s v="wonderone limited"/>
    <n v="1"/>
    <n v="93"/>
    <n v="0"/>
    <n v="0"/>
    <n v="0"/>
    <n v="0"/>
    <n v="13"/>
    <n v="514.98"/>
    <x v="0"/>
  </r>
  <r>
    <s v="03沉默"/>
    <s v="chongchonglong technology limited"/>
    <n v="1"/>
    <n v="88"/>
    <n v="0"/>
    <n v="0"/>
    <n v="1"/>
    <n v="103.75"/>
    <n v="24"/>
    <n v="3281.53"/>
    <x v="2"/>
  </r>
  <r>
    <s v="02活跃"/>
    <s v="乐泰礼泰"/>
    <n v="1"/>
    <n v="760"/>
    <n v="2988"/>
    <n v="400486.83"/>
    <n v="7242"/>
    <n v="956132.19"/>
    <n v="35540"/>
    <n v="3923453.42"/>
    <x v="1"/>
  </r>
  <r>
    <s v="02活跃"/>
    <s v="maxsafes llc"/>
    <n v="1"/>
    <n v="472"/>
    <n v="3"/>
    <n v="457.17"/>
    <n v="11"/>
    <n v="1741.42"/>
    <n v="621"/>
    <n v="115257.89"/>
    <x v="1"/>
  </r>
  <r>
    <s v="03流失"/>
    <s v="深圳市尔宣贸易有限公司"/>
    <n v="1"/>
    <n v="278"/>
    <n v="0"/>
    <n v="0"/>
    <n v="0"/>
    <n v="0"/>
    <n v="3732"/>
    <n v="174737.12"/>
    <x v="0"/>
  </r>
  <r>
    <s v="03流失"/>
    <s v="xincheng communication (hk) limited"/>
    <n v="1"/>
    <n v="177"/>
    <n v="0"/>
    <n v="0"/>
    <n v="0"/>
    <n v="0"/>
    <n v="5069"/>
    <n v="214805.77"/>
    <x v="0"/>
  </r>
  <r>
    <s v="03流失"/>
    <s v="深圳是爱唯电子商务有限公司"/>
    <n v="1"/>
    <n v="591"/>
    <n v="0"/>
    <n v="0"/>
    <n v="0"/>
    <n v="0"/>
    <n v="149"/>
    <n v="6018.61"/>
    <x v="0"/>
  </r>
  <r>
    <s v="02活跃"/>
    <s v="kai feng development limited"/>
    <n v="1"/>
    <n v="909"/>
    <n v="33"/>
    <n v="2118.75"/>
    <n v="102"/>
    <n v="6555.05"/>
    <n v="4688"/>
    <n v="290993.93"/>
    <x v="1"/>
  </r>
  <r>
    <s v="02活跃"/>
    <s v="华人游戏"/>
    <n v="1"/>
    <n v="1455"/>
    <n v="6"/>
    <n v="85.01"/>
    <n v="35"/>
    <n v="698.87"/>
    <n v="983"/>
    <n v="38145.449999999997"/>
    <x v="1"/>
  </r>
  <r>
    <s v="02活跃"/>
    <s v="苏州瑞锦信息科技有限公司"/>
    <n v="1"/>
    <n v="901"/>
    <n v="1"/>
    <n v="83.99"/>
    <n v="4"/>
    <n v="424.95"/>
    <n v="33"/>
    <n v="2770.67"/>
    <x v="1"/>
  </r>
  <r>
    <s v="03流失"/>
    <s v="香港衣韵国际贸易有限公司"/>
    <n v="1"/>
    <n v="347"/>
    <n v="0"/>
    <n v="0"/>
    <n v="0"/>
    <n v="0"/>
    <n v="1385"/>
    <n v="85832.36"/>
    <x v="0"/>
  </r>
  <r>
    <s v="03流失"/>
    <s v="qi miao international co., limited"/>
    <n v="1"/>
    <n v="185"/>
    <n v="0"/>
    <n v="0"/>
    <n v="0"/>
    <n v="0"/>
    <n v="28"/>
    <n v="19880.48"/>
    <x v="0"/>
  </r>
  <r>
    <s v="03流失"/>
    <s v="深圳飞向月球贸易有限公司"/>
    <n v="1"/>
    <n v="446"/>
    <n v="0"/>
    <n v="0"/>
    <n v="0"/>
    <n v="0"/>
    <n v="23"/>
    <n v="538.79999999999995"/>
    <x v="0"/>
  </r>
  <r>
    <s v="03流失"/>
    <s v="威联科发展有限公司"/>
    <n v="1"/>
    <n v="320"/>
    <n v="0"/>
    <n v="0"/>
    <n v="0"/>
    <n v="0"/>
    <n v="4"/>
    <n v="509.96"/>
    <x v="0"/>
  </r>
  <r>
    <s v="03流失"/>
    <s v="广州市创联工业科技有限公司"/>
    <n v="1"/>
    <n v="592"/>
    <n v="0"/>
    <n v="0"/>
    <n v="0"/>
    <n v="0"/>
    <n v="77"/>
    <n v="3800.99"/>
    <x v="0"/>
  </r>
  <r>
    <s v="04清退"/>
    <s v="淄博青鸟时代文化传播有限公司"/>
    <n v="0"/>
    <n v="276"/>
    <n v="0"/>
    <n v="0"/>
    <n v="0"/>
    <n v="0"/>
    <n v="164"/>
    <n v="14052.73"/>
    <x v="3"/>
  </r>
  <r>
    <s v="03流失"/>
    <s v="武汉市洪山区兴亨宏通电子经营部"/>
    <n v="1"/>
    <n v="359"/>
    <n v="0"/>
    <n v="0"/>
    <n v="0"/>
    <n v="0"/>
    <n v="1374"/>
    <n v="132647.39000000001"/>
    <x v="0"/>
  </r>
  <r>
    <s v="03流失"/>
    <s v="西安木客鸟科技有限公司"/>
    <n v="1"/>
    <n v="879"/>
    <n v="0"/>
    <n v="0"/>
    <n v="0"/>
    <n v="0"/>
    <n v="22"/>
    <n v="5269.15"/>
    <x v="0"/>
  </r>
  <r>
    <s v="03流失"/>
    <s v="深圳市蒂风行科技有限公司"/>
    <n v="1"/>
    <n v="510"/>
    <n v="0"/>
    <n v="0"/>
    <n v="0"/>
    <n v="0"/>
    <n v="5"/>
    <n v="163.66"/>
    <x v="0"/>
  </r>
  <r>
    <s v="03流失"/>
    <s v="长沙君焱科技有限公司"/>
    <n v="1"/>
    <n v="800"/>
    <n v="0"/>
    <n v="0"/>
    <n v="0"/>
    <n v="0"/>
    <n v="7"/>
    <n v="374.86"/>
    <x v="0"/>
  </r>
  <r>
    <s v="03流失"/>
    <s v="深圳普瑞迪光电有限公司"/>
    <n v="1"/>
    <n v="569"/>
    <n v="0"/>
    <n v="0"/>
    <n v="0"/>
    <n v="0"/>
    <n v="3"/>
    <n v="603.20000000000005"/>
    <x v="0"/>
  </r>
  <r>
    <s v="03流失"/>
    <s v="深圳市宜乐美家居科技有限公司"/>
    <n v="1"/>
    <n v="543"/>
    <n v="0"/>
    <n v="0"/>
    <n v="0"/>
    <n v="0"/>
    <n v="1"/>
    <n v="1079"/>
    <x v="0"/>
  </r>
  <r>
    <s v="02活跃"/>
    <s v="nb embroidery &amp; sewing supplies co..limited"/>
    <n v="1"/>
    <n v="167"/>
    <n v="8"/>
    <n v="464.05"/>
    <n v="42"/>
    <n v="2323.4699999999998"/>
    <n v="189"/>
    <n v="9168.68"/>
    <x v="1"/>
  </r>
  <r>
    <s v="03流失"/>
    <s v="koleh commen ltd"/>
    <n v="1"/>
    <n v="108"/>
    <n v="0"/>
    <n v="0"/>
    <n v="0"/>
    <n v="0"/>
    <n v="14630"/>
    <n v="47585.32"/>
    <x v="0"/>
  </r>
  <r>
    <s v="03流失"/>
    <s v="长沙讯鸟科技有限公司"/>
    <n v="1"/>
    <n v="271"/>
    <n v="0"/>
    <n v="0"/>
    <n v="0"/>
    <n v="0"/>
    <n v="6793"/>
    <n v="347524.1"/>
    <x v="0"/>
  </r>
  <r>
    <s v="02活跃"/>
    <s v="yatsen trading （hk）limited"/>
    <n v="1"/>
    <n v="583"/>
    <n v="142"/>
    <n v="71973.73"/>
    <n v="289"/>
    <n v="377074.51"/>
    <n v="2743"/>
    <n v="5318564.2699999996"/>
    <x v="1"/>
  </r>
  <r>
    <s v="02活跃"/>
    <s v="莆田市安斯泰贸易有限公司"/>
    <n v="1"/>
    <n v="608"/>
    <n v="34"/>
    <n v="9921"/>
    <n v="133"/>
    <n v="39020"/>
    <n v="1169"/>
    <n v="302183.7"/>
    <x v="1"/>
  </r>
  <r>
    <s v="03流失"/>
    <s v="深圳市奇铃电子商务有限公司"/>
    <n v="1"/>
    <n v="297"/>
    <n v="0"/>
    <n v="0"/>
    <n v="0"/>
    <n v="0"/>
    <n v="475"/>
    <n v="18402.310000000001"/>
    <x v="0"/>
  </r>
  <r>
    <s v="03流失"/>
    <s v="深圳市晰途传媒科技有限公司"/>
    <n v="1"/>
    <n v="618"/>
    <n v="0"/>
    <n v="0"/>
    <n v="0"/>
    <n v="0"/>
    <n v="835"/>
    <n v="24792.03"/>
    <x v="0"/>
  </r>
  <r>
    <s v="03沉默"/>
    <s v="茂略（厦门）贸易有限公司"/>
    <n v="1"/>
    <n v="814"/>
    <n v="0"/>
    <n v="0"/>
    <n v="2"/>
    <n v="134.94999999999999"/>
    <n v="366"/>
    <n v="16451.34"/>
    <x v="2"/>
  </r>
  <r>
    <s v="03流失"/>
    <s v="广州才捷通科技有限公司"/>
    <n v="1"/>
    <n v="285"/>
    <n v="0"/>
    <n v="0"/>
    <n v="0"/>
    <n v="0"/>
    <n v="292"/>
    <n v="12741.48"/>
    <x v="0"/>
  </r>
  <r>
    <s v="02活跃"/>
    <s v="mojia (hk) holding limited"/>
    <n v="1"/>
    <n v="360"/>
    <n v="1"/>
    <n v="856.98"/>
    <n v="9"/>
    <n v="5200.63"/>
    <n v="89"/>
    <n v="37932.53"/>
    <x v="1"/>
  </r>
  <r>
    <s v="03流失"/>
    <s v="hong kong verigood trading co., limited"/>
    <n v="1"/>
    <n v="87"/>
    <n v="0"/>
    <n v="0"/>
    <n v="0"/>
    <n v="0"/>
    <n v="17"/>
    <n v="1347.7"/>
    <x v="0"/>
  </r>
  <r>
    <s v="02活跃"/>
    <s v="ok knives outdoor limited"/>
    <n v="1"/>
    <n v="67"/>
    <n v="68"/>
    <n v="5082.5"/>
    <n v="360"/>
    <n v="23494.03"/>
    <n v="725"/>
    <n v="45834.74"/>
    <x v="1"/>
  </r>
  <r>
    <s v="02活跃"/>
    <s v="lai beautiful ltd"/>
    <n v="1"/>
    <n v="45"/>
    <n v="7"/>
    <n v="1884.94"/>
    <n v="44"/>
    <n v="13755.46"/>
    <n v="47"/>
    <n v="14557.45"/>
    <x v="1"/>
  </r>
  <r>
    <s v="03流失"/>
    <s v="武汉艾利英科网络科技有限公司"/>
    <n v="1"/>
    <n v="523"/>
    <n v="0"/>
    <n v="0"/>
    <n v="0"/>
    <n v="0"/>
    <n v="236"/>
    <n v="12893.17"/>
    <x v="0"/>
  </r>
  <r>
    <s v="02活跃"/>
    <s v="cjchen trade limited"/>
    <n v="1"/>
    <n v="716"/>
    <n v="1"/>
    <n v="30"/>
    <n v="2"/>
    <n v="79"/>
    <n v="14"/>
    <n v="848.62"/>
    <x v="1"/>
  </r>
  <r>
    <s v="03流失"/>
    <s v="深圳市客库科技有限公司"/>
    <n v="1"/>
    <n v="912"/>
    <n v="0"/>
    <n v="0"/>
    <n v="0"/>
    <n v="0"/>
    <n v="28"/>
    <n v="480.27"/>
    <x v="0"/>
  </r>
  <r>
    <s v="03流失"/>
    <s v="joybos group holdings (hongkong) limited"/>
    <n v="1"/>
    <n v="507"/>
    <n v="0"/>
    <n v="0"/>
    <n v="0"/>
    <n v="0"/>
    <n v="1"/>
    <n v="30.01"/>
    <x v="0"/>
  </r>
  <r>
    <s v="03流失"/>
    <s v="常州流雪信息科技有限公司"/>
    <n v="1"/>
    <n v="975"/>
    <n v="0"/>
    <n v="0"/>
    <n v="0"/>
    <n v="0"/>
    <n v="26"/>
    <n v="1852.33"/>
    <x v="0"/>
  </r>
  <r>
    <s v="04清退"/>
    <s v="kittenkuo trading co., limited"/>
    <n v="0"/>
    <n v="317"/>
    <n v="0"/>
    <n v="0"/>
    <n v="0"/>
    <n v="0"/>
    <n v="146"/>
    <n v="9839.77"/>
    <x v="3"/>
  </r>
  <r>
    <s v="04清退"/>
    <s v="潍坊法斯特网络科技有限公司"/>
    <n v="0"/>
    <n v="488"/>
    <n v="0"/>
    <n v="0"/>
    <n v="0"/>
    <n v="0"/>
    <n v="170"/>
    <n v="5350.26"/>
    <x v="3"/>
  </r>
  <r>
    <s v="03流失"/>
    <s v="mizura limited"/>
    <n v="1"/>
    <n v="381"/>
    <n v="0"/>
    <n v="0"/>
    <n v="0"/>
    <n v="0"/>
    <n v="4"/>
    <n v="183.78"/>
    <x v="0"/>
  </r>
  <r>
    <s v="03流失"/>
    <s v="广州达礼艺术有限公司"/>
    <n v="1"/>
    <n v="396"/>
    <n v="0"/>
    <n v="0"/>
    <n v="0"/>
    <n v="0"/>
    <n v="3"/>
    <n v="284.69"/>
    <x v="0"/>
  </r>
  <r>
    <s v="02活跃"/>
    <s v="苏州文之都商贸有限公司"/>
    <n v="1"/>
    <n v="1482"/>
    <n v="156"/>
    <n v="22672.05"/>
    <n v="640"/>
    <n v="76796.78"/>
    <n v="76659"/>
    <n v="4784362.41"/>
    <x v="1"/>
  </r>
  <r>
    <s v="03沉默"/>
    <s v="深圳联合阅美电子商务有限公司"/>
    <n v="1"/>
    <n v="913"/>
    <n v="0"/>
    <n v="0"/>
    <n v="1"/>
    <n v="40.47"/>
    <n v="3149"/>
    <n v="102469.79"/>
    <x v="2"/>
  </r>
  <r>
    <s v="03流失"/>
    <s v="zhenyuan xingke trading limited"/>
    <n v="1"/>
    <n v="402"/>
    <n v="0"/>
    <n v="0"/>
    <n v="0"/>
    <n v="0"/>
    <n v="21554"/>
    <n v="940547.79"/>
    <x v="0"/>
  </r>
  <r>
    <s v="02活跃"/>
    <s v="福州优汇嗨购电子商务有限公司"/>
    <n v="1"/>
    <n v="909"/>
    <n v="3519"/>
    <n v="197435.78"/>
    <n v="14423"/>
    <n v="809864.64"/>
    <n v="79850"/>
    <n v="4605013.5999999996"/>
    <x v="1"/>
  </r>
  <r>
    <s v="02活跃"/>
    <s v="中山市微漫文化科技有限公司"/>
    <n v="1"/>
    <n v="450"/>
    <n v="159"/>
    <n v="17312.72"/>
    <n v="202"/>
    <n v="21111.62"/>
    <n v="1335"/>
    <n v="104750.81"/>
    <x v="1"/>
  </r>
  <r>
    <s v="02活跃"/>
    <s v="重庆简灿网络科技有限公司"/>
    <n v="1"/>
    <n v="864"/>
    <n v="7"/>
    <n v="237.55"/>
    <n v="18"/>
    <n v="463.78"/>
    <n v="31161"/>
    <n v="304098.17"/>
    <x v="1"/>
  </r>
  <r>
    <s v="02活跃"/>
    <s v="江阴市亚松电子有限公司"/>
    <n v="1"/>
    <n v="972"/>
    <n v="28"/>
    <n v="1275"/>
    <n v="47"/>
    <n v="2120.38"/>
    <n v="518"/>
    <n v="23635.31"/>
    <x v="1"/>
  </r>
  <r>
    <s v="02活跃"/>
    <s v="华强聚丰网络科技（香港）有限公司"/>
    <n v="1"/>
    <n v="949"/>
    <n v="45"/>
    <n v="7526.65"/>
    <n v="168"/>
    <n v="37268.769999999997"/>
    <n v="1679"/>
    <n v="348892.46"/>
    <x v="1"/>
  </r>
  <r>
    <s v="02活跃"/>
    <s v="成都佳优尚品电子商务有限公司"/>
    <n v="1"/>
    <n v="969"/>
    <n v="2"/>
    <n v="188.96"/>
    <n v="12"/>
    <n v="1023.31"/>
    <n v="3431"/>
    <n v="309402.06"/>
    <x v="1"/>
  </r>
  <r>
    <s v="02活跃"/>
    <s v="广州澳骏国际贸易有限公司"/>
    <n v="1"/>
    <n v="941"/>
    <n v="3"/>
    <n v="609.98"/>
    <n v="9"/>
    <n v="3169.92"/>
    <n v="403"/>
    <n v="165989.59"/>
    <x v="1"/>
  </r>
  <r>
    <s v="02活跃"/>
    <s v="香港琥珀实业有限公司"/>
    <n v="1"/>
    <n v="991"/>
    <n v="3"/>
    <n v="576.47"/>
    <n v="13"/>
    <n v="3338.87"/>
    <n v="451"/>
    <n v="50251.5"/>
    <x v="1"/>
  </r>
  <r>
    <s v="02活跃"/>
    <s v="LARGE ORDERS TRADING CO., LIMITED"/>
    <n v="1"/>
    <n v="1123"/>
    <n v="554"/>
    <n v="47552.2"/>
    <n v="985"/>
    <n v="72135.259999999995"/>
    <n v="8959"/>
    <n v="590519.46"/>
    <x v="1"/>
  </r>
  <r>
    <s v="03流失"/>
    <s v="成都普卢途思信息技术有限公司"/>
    <n v="1"/>
    <n v="500"/>
    <n v="0"/>
    <n v="0"/>
    <n v="0"/>
    <n v="0"/>
    <n v="11"/>
    <n v="3184.2"/>
    <x v="0"/>
  </r>
  <r>
    <s v="03流失"/>
    <s v="广州市天河区珠吉金喜商贸行"/>
    <n v="1"/>
    <n v="668"/>
    <n v="0"/>
    <n v="0"/>
    <n v="0"/>
    <n v="0"/>
    <n v="5809"/>
    <n v="397134.22"/>
    <x v="0"/>
  </r>
  <r>
    <s v="03流失"/>
    <s v="lemonwin technologies(hk)co.,limited"/>
    <n v="1"/>
    <n v="115"/>
    <n v="0"/>
    <n v="0"/>
    <n v="0"/>
    <n v="0"/>
    <n v="761"/>
    <n v="32422.62"/>
    <x v="0"/>
  </r>
  <r>
    <s v="02活跃"/>
    <s v="popopie holding limited"/>
    <n v="1"/>
    <n v="277"/>
    <n v="6"/>
    <n v="518.88"/>
    <n v="6"/>
    <n v="518.88"/>
    <n v="228"/>
    <n v="11612.51"/>
    <x v="1"/>
  </r>
  <r>
    <s v="03流失"/>
    <s v="selfridges retail limited"/>
    <n v="1"/>
    <n v="431"/>
    <n v="0"/>
    <n v="0"/>
    <n v="0"/>
    <n v="0"/>
    <n v="373"/>
    <n v="424075.68"/>
    <x v="0"/>
  </r>
  <r>
    <s v="02活跃"/>
    <s v="star knight trading limited"/>
    <n v="1"/>
    <n v="108"/>
    <n v="368"/>
    <n v="22379.9"/>
    <n v="470"/>
    <n v="28551.88"/>
    <n v="490"/>
    <n v="29232.23"/>
    <x v="1"/>
  </r>
  <r>
    <s v="02活跃"/>
    <s v="kackool(hong kong)e-commerce co.,limited"/>
    <n v="1"/>
    <n v="110"/>
    <n v="38"/>
    <n v="5734.17"/>
    <n v="164"/>
    <n v="20953.169999999998"/>
    <n v="457"/>
    <n v="58102.01"/>
    <x v="1"/>
  </r>
  <r>
    <s v="03流失"/>
    <s v="elegantenvy ltd"/>
    <n v="1"/>
    <n v="68"/>
    <n v="0"/>
    <n v="0"/>
    <n v="0"/>
    <n v="0"/>
    <n v="7990"/>
    <n v="30595.09"/>
    <x v="0"/>
  </r>
  <r>
    <s v="03流失"/>
    <s v="瑞兰斯科技（天津）有限公司"/>
    <n v="1"/>
    <n v="405"/>
    <n v="0"/>
    <n v="0"/>
    <n v="0"/>
    <n v="0"/>
    <n v="13"/>
    <n v="183.21"/>
    <x v="0"/>
  </r>
  <r>
    <s v="03流失"/>
    <s v="深圳市深成创意设计有限公司"/>
    <n v="1"/>
    <n v="317"/>
    <n v="0"/>
    <n v="0"/>
    <n v="0"/>
    <n v="0"/>
    <n v="10"/>
    <n v="7264.83"/>
    <x v="0"/>
  </r>
  <r>
    <s v="03流失"/>
    <s v="remai trading llc"/>
    <n v="1"/>
    <n v="276"/>
    <n v="0"/>
    <n v="0"/>
    <n v="0"/>
    <n v="0"/>
    <n v="2167"/>
    <n v="86761.81"/>
    <x v="0"/>
  </r>
  <r>
    <s v="03流失"/>
    <s v="深圳市蔡氏兄弟服饰贸易有限公司"/>
    <n v="1"/>
    <n v="359"/>
    <n v="0"/>
    <n v="0"/>
    <n v="0"/>
    <n v="0"/>
    <n v="3"/>
    <n v="184.67"/>
    <x v="0"/>
  </r>
  <r>
    <s v="03流失"/>
    <s v="通城裕隆电子商务商行"/>
    <n v="1"/>
    <n v="326"/>
    <n v="0"/>
    <n v="0"/>
    <n v="0"/>
    <n v="0"/>
    <n v="508"/>
    <n v="49772.81"/>
    <x v="0"/>
  </r>
  <r>
    <s v="03流失"/>
    <s v="广州侠聚科技网络有限公司"/>
    <n v="1"/>
    <n v="376"/>
    <n v="0"/>
    <n v="0"/>
    <n v="0"/>
    <n v="0"/>
    <n v="5"/>
    <n v="312.48"/>
    <x v="0"/>
  </r>
  <r>
    <s v="03流失"/>
    <s v="莆田市恒发网络科技有限公司"/>
    <n v="1"/>
    <n v="345"/>
    <n v="0"/>
    <n v="0"/>
    <n v="0"/>
    <n v="0"/>
    <n v="1295"/>
    <n v="14764.34"/>
    <x v="0"/>
  </r>
  <r>
    <s v="03流失"/>
    <s v="great booming trading co.,limited"/>
    <n v="1"/>
    <n v="831"/>
    <n v="0"/>
    <n v="0"/>
    <n v="0"/>
    <n v="0"/>
    <n v="3"/>
    <n v="335.66"/>
    <x v="0"/>
  </r>
  <r>
    <s v="03流失"/>
    <s v="广州极光蓝信息技术有限公司"/>
    <n v="1"/>
    <n v="807"/>
    <n v="0"/>
    <n v="0"/>
    <n v="0"/>
    <n v="0"/>
    <n v="12030"/>
    <n v="677047.39"/>
    <x v="0"/>
  </r>
  <r>
    <s v="02活跃"/>
    <s v="深圳幸运儿贸易有限公司"/>
    <n v="1"/>
    <n v="766"/>
    <n v="6419"/>
    <n v="188042.38"/>
    <n v="13071"/>
    <n v="380365.9"/>
    <n v="212727"/>
    <n v="7117808.5999999996"/>
    <x v="1"/>
  </r>
  <r>
    <s v="03流失"/>
    <s v="IMOBI TECHNOLOGIES CO., LIMITED"/>
    <n v="1"/>
    <n v="486"/>
    <n v="0"/>
    <n v="0"/>
    <n v="0"/>
    <n v="0"/>
    <n v="1409720"/>
    <n v="49235877.140000001"/>
    <x v="0"/>
  </r>
  <r>
    <s v="04清退"/>
    <s v="上海牧琛服饰有限公司"/>
    <n v="0"/>
    <n v="384"/>
    <n v="0"/>
    <n v="0"/>
    <n v="0"/>
    <n v="0"/>
    <n v="2018"/>
    <n v="136338.03"/>
    <x v="3"/>
  </r>
  <r>
    <s v="02活跃"/>
    <s v="东海县纽奈珠宝商行"/>
    <n v="1"/>
    <n v="627"/>
    <n v="185"/>
    <n v="16508.509999999998"/>
    <n v="620"/>
    <n v="64064.22"/>
    <n v="6945"/>
    <n v="607219.18999999994"/>
    <x v="1"/>
  </r>
  <r>
    <s v="02活跃"/>
    <s v="深圳市时时购网络科技有限公司"/>
    <n v="1"/>
    <n v="285"/>
    <n v="21"/>
    <n v="1152.3599999999999"/>
    <n v="103"/>
    <n v="5599.91"/>
    <n v="782"/>
    <n v="38121.01"/>
    <x v="1"/>
  </r>
  <r>
    <s v="02活跃"/>
    <s v="youzu (singapore) pte. ltd(游族)"/>
    <n v="1"/>
    <n v="670"/>
    <n v="266"/>
    <n v="5541.67"/>
    <n v="829"/>
    <n v="13978.43"/>
    <n v="8496"/>
    <n v="118926.36"/>
    <x v="1"/>
  </r>
  <r>
    <s v="02活跃"/>
    <s v="深圳云星视讯科技有限公司"/>
    <n v="1"/>
    <n v="1004"/>
    <n v="6"/>
    <n v="469.94"/>
    <n v="138"/>
    <n v="8074.1"/>
    <n v="268"/>
    <n v="24295.51"/>
    <x v="1"/>
  </r>
  <r>
    <s v="03流失"/>
    <s v="billy (hong kong) technology co., limited"/>
    <n v="1"/>
    <n v="128"/>
    <n v="0"/>
    <n v="0"/>
    <n v="0"/>
    <n v="0"/>
    <n v="34081"/>
    <n v="1738764.94"/>
    <x v="0"/>
  </r>
  <r>
    <s v="03沉默"/>
    <s v="microsequence hk limited"/>
    <n v="1"/>
    <n v="118"/>
    <n v="0"/>
    <n v="0"/>
    <n v="474"/>
    <n v="29952.32"/>
    <n v="1206"/>
    <n v="78059.039999999994"/>
    <x v="2"/>
  </r>
  <r>
    <s v="03流失"/>
    <s v="enat technology co., limited"/>
    <n v="1"/>
    <n v="163"/>
    <n v="0"/>
    <n v="0"/>
    <n v="0"/>
    <n v="0"/>
    <n v="1658"/>
    <n v="91730.94"/>
    <x v="0"/>
  </r>
  <r>
    <s v="03流失"/>
    <s v="zc lconic limited"/>
    <n v="1"/>
    <n v="108"/>
    <n v="0"/>
    <n v="0"/>
    <n v="0"/>
    <n v="0"/>
    <n v="100"/>
    <n v="27737.1"/>
    <x v="0"/>
  </r>
  <r>
    <s v="03流失"/>
    <s v="unleashfun limited"/>
    <n v="1"/>
    <n v="181"/>
    <n v="0"/>
    <n v="0"/>
    <n v="0"/>
    <n v="0"/>
    <n v="449"/>
    <n v="9018.73"/>
    <x v="0"/>
  </r>
  <r>
    <s v="02活跃"/>
    <s v="reayou ecommerce limited"/>
    <n v="1"/>
    <n v="117"/>
    <n v="6"/>
    <n v="130.5"/>
    <n v="20"/>
    <n v="515.79999999999995"/>
    <n v="46"/>
    <n v="1054.3599999999999"/>
    <x v="1"/>
  </r>
  <r>
    <s v="03流失"/>
    <s v="厦门苏邦科技有限公司"/>
    <n v="1"/>
    <n v="300"/>
    <n v="0"/>
    <n v="0"/>
    <n v="0"/>
    <n v="0"/>
    <n v="5"/>
    <n v="2651"/>
    <x v="0"/>
  </r>
  <r>
    <s v="03流失"/>
    <s v="mentin network ltd"/>
    <n v="1"/>
    <n v="180"/>
    <n v="0"/>
    <n v="0"/>
    <n v="0"/>
    <n v="0"/>
    <n v="915"/>
    <n v="42696.44"/>
    <x v="0"/>
  </r>
  <r>
    <s v="03流失"/>
    <s v="武汉敏亚网络科技有限公司"/>
    <n v="1"/>
    <n v="352"/>
    <n v="0"/>
    <n v="0"/>
    <n v="0"/>
    <n v="0"/>
    <n v="114512"/>
    <n v="4684529.8899999997"/>
    <x v="0"/>
  </r>
  <r>
    <s v="03流失"/>
    <s v="四川省跨博引领电子商务有限公司"/>
    <n v="1"/>
    <n v="771"/>
    <n v="0"/>
    <n v="0"/>
    <n v="0"/>
    <n v="0"/>
    <n v="81"/>
    <n v="13819.5"/>
    <x v="0"/>
  </r>
  <r>
    <s v="03流失"/>
    <s v="深圳市巨火商贸有限公司"/>
    <n v="1"/>
    <n v="324"/>
    <n v="0"/>
    <n v="0"/>
    <n v="0"/>
    <n v="0"/>
    <n v="3693"/>
    <n v="174137.02"/>
    <x v="0"/>
  </r>
  <r>
    <s v="03流失"/>
    <s v="安徽小池出海信息技术有限公司"/>
    <n v="1"/>
    <n v="894"/>
    <n v="0"/>
    <n v="0"/>
    <n v="0"/>
    <n v="0"/>
    <n v="3"/>
    <n v="65.489999999999995"/>
    <x v="0"/>
  </r>
  <r>
    <s v="03流失"/>
    <s v="匠森貿易有限公司"/>
    <n v="1"/>
    <n v="263"/>
    <n v="0"/>
    <n v="0"/>
    <n v="0"/>
    <n v="0"/>
    <n v="1670"/>
    <n v="66606.16"/>
    <x v="0"/>
  </r>
  <r>
    <s v="03流失"/>
    <s v="广州秦泰商贸有限公司"/>
    <n v="1"/>
    <n v="751"/>
    <n v="0"/>
    <n v="0"/>
    <n v="0"/>
    <n v="0"/>
    <n v="131"/>
    <n v="10040.879999999999"/>
    <x v="0"/>
  </r>
  <r>
    <s v="03流失"/>
    <s v="佛山市禅城区千二贸易商行"/>
    <n v="1"/>
    <n v="380"/>
    <n v="0"/>
    <n v="0"/>
    <n v="0"/>
    <n v="0"/>
    <n v="3"/>
    <n v="178"/>
    <x v="0"/>
  </r>
  <r>
    <s v="04清退"/>
    <s v="海南博加贸易有限公司"/>
    <n v="0"/>
    <n v="319"/>
    <n v="0"/>
    <n v="0"/>
    <n v="0"/>
    <n v="0"/>
    <n v="4770"/>
    <n v="338125.25"/>
    <x v="3"/>
  </r>
  <r>
    <s v="03流失"/>
    <s v="广州拓欣贸易有限公司"/>
    <n v="1"/>
    <n v="390"/>
    <n v="0"/>
    <n v="0"/>
    <n v="0"/>
    <n v="0"/>
    <n v="6352"/>
    <n v="263895.21999999997"/>
    <x v="0"/>
  </r>
  <r>
    <s v="03流失"/>
    <s v="广州市如易贸易有限公司"/>
    <n v="1"/>
    <n v="409"/>
    <n v="0"/>
    <n v="0"/>
    <n v="0"/>
    <n v="0"/>
    <n v="5441"/>
    <n v="244974.5"/>
    <x v="0"/>
  </r>
  <r>
    <s v="03流失"/>
    <s v="吉水县本楠百货店"/>
    <n v="1"/>
    <n v="520"/>
    <n v="0"/>
    <n v="0"/>
    <n v="0"/>
    <n v="0"/>
    <n v="1477"/>
    <n v="53530.18"/>
    <x v="0"/>
  </r>
  <r>
    <s v="03流失"/>
    <s v="新大陸科技有限公司"/>
    <n v="1"/>
    <n v="284"/>
    <n v="0"/>
    <n v="0"/>
    <n v="0"/>
    <n v="0"/>
    <n v="12"/>
    <n v="267.54000000000002"/>
    <x v="0"/>
  </r>
  <r>
    <s v="03流失"/>
    <s v="广州哦耶贸易有限公司"/>
    <n v="1"/>
    <n v="451"/>
    <n v="0"/>
    <n v="0"/>
    <n v="0"/>
    <n v="0"/>
    <n v="17"/>
    <n v="5157.54"/>
    <x v="0"/>
  </r>
  <r>
    <s v="03流失"/>
    <s v="无锡柔缦纺织有限公司"/>
    <n v="1"/>
    <n v="818"/>
    <n v="0"/>
    <n v="0"/>
    <n v="0"/>
    <n v="0"/>
    <n v="3"/>
    <n v="11.97"/>
    <x v="0"/>
  </r>
  <r>
    <s v="03流失"/>
    <s v="广州安瑞盈途会议展览有限公司"/>
    <n v="1"/>
    <n v="486"/>
    <n v="0"/>
    <n v="0"/>
    <n v="0"/>
    <n v="0"/>
    <n v="1193"/>
    <n v="108480.07"/>
    <x v="0"/>
  </r>
  <r>
    <s v="03流失"/>
    <s v="seitu pte. ltd."/>
    <n v="1"/>
    <n v="362"/>
    <n v="0"/>
    <n v="0"/>
    <n v="0"/>
    <n v="0"/>
    <n v="18"/>
    <n v="3414.05"/>
    <x v="0"/>
  </r>
  <r>
    <s v="03流失"/>
    <s v="深圳市伊瑟拉科技有限公司"/>
    <n v="1"/>
    <n v="431"/>
    <n v="0"/>
    <n v="0"/>
    <n v="0"/>
    <n v="0"/>
    <n v="28"/>
    <n v="1372.37"/>
    <x v="0"/>
  </r>
  <r>
    <s v="02活跃"/>
    <s v="深圳市信天达电子有限公司"/>
    <n v="1"/>
    <n v="1196"/>
    <n v="2"/>
    <n v="94.65"/>
    <n v="6"/>
    <n v="279.94"/>
    <n v="242"/>
    <n v="13914.96"/>
    <x v="1"/>
  </r>
  <r>
    <s v="03流失"/>
    <s v="映卓营销咨询（上海）有限公司"/>
    <n v="1"/>
    <n v="860"/>
    <n v="0"/>
    <n v="0"/>
    <n v="0"/>
    <n v="0"/>
    <n v="417"/>
    <n v="24455.95"/>
    <x v="0"/>
  </r>
  <r>
    <s v="02活跃"/>
    <s v="天津奇酷科技有限公司"/>
    <n v="1"/>
    <n v="605"/>
    <n v="1"/>
    <n v="179.99"/>
    <n v="8"/>
    <n v="1692.87"/>
    <n v="631"/>
    <n v="75448.34"/>
    <x v="1"/>
  </r>
  <r>
    <s v="02活跃"/>
    <s v="广州北斗互联技术有限公司"/>
    <n v="1"/>
    <n v="1291"/>
    <n v="67"/>
    <n v="11562.74"/>
    <n v="288"/>
    <n v="52157.58"/>
    <n v="3289"/>
    <n v="395625.45"/>
    <x v="1"/>
  </r>
  <r>
    <s v="02活跃"/>
    <s v="深圳雷拉洛智能科技有限公司"/>
    <n v="1"/>
    <n v="517"/>
    <n v="87"/>
    <n v="11652.43"/>
    <n v="317"/>
    <n v="43154.65"/>
    <n v="2784"/>
    <n v="409010.76"/>
    <x v="1"/>
  </r>
  <r>
    <s v="03沉默"/>
    <s v="广州啪哒贸易有限公司"/>
    <n v="1"/>
    <n v="845"/>
    <n v="0"/>
    <n v="0"/>
    <n v="1"/>
    <n v="53.99"/>
    <n v="4502"/>
    <n v="217995.09"/>
    <x v="2"/>
  </r>
  <r>
    <s v="03沉默"/>
    <s v="ato mobi limited"/>
    <n v="1"/>
    <n v="928"/>
    <n v="0"/>
    <n v="0"/>
    <n v="5"/>
    <n v="779.35"/>
    <n v="3438"/>
    <n v="276793.7"/>
    <x v="2"/>
  </r>
  <r>
    <s v="02活跃"/>
    <s v="无锡三面体智能科技有限公司"/>
    <n v="1"/>
    <n v="610"/>
    <n v="1"/>
    <n v="159"/>
    <n v="1"/>
    <n v="159"/>
    <n v="10"/>
    <n v="935.89"/>
    <x v="1"/>
  </r>
  <r>
    <s v="03流失"/>
    <s v="广州二嘉网络科技有限公司"/>
    <n v="1"/>
    <n v="321"/>
    <n v="0"/>
    <n v="0"/>
    <n v="0"/>
    <n v="0"/>
    <n v="11240"/>
    <n v="336755.17"/>
    <x v="0"/>
  </r>
  <r>
    <s v="03沉默"/>
    <s v="shuncaitechnologylimited"/>
    <n v="1"/>
    <n v="732"/>
    <n v="0"/>
    <n v="0"/>
    <n v="4"/>
    <n v="945.87"/>
    <n v="10"/>
    <n v="1452.58"/>
    <x v="2"/>
  </r>
  <r>
    <s v="03流失"/>
    <s v="丹东信友网络科技有限公司"/>
    <n v="1"/>
    <n v="1089"/>
    <n v="0"/>
    <n v="0"/>
    <n v="0"/>
    <n v="0"/>
    <n v="789"/>
    <n v="475363"/>
    <x v="0"/>
  </r>
  <r>
    <s v="03流失"/>
    <s v="广州泛亚联合互联网有限公司"/>
    <n v="1"/>
    <n v="674"/>
    <n v="0"/>
    <n v="0"/>
    <n v="0"/>
    <n v="0"/>
    <n v="15"/>
    <n v="1343.13"/>
    <x v="0"/>
  </r>
  <r>
    <s v="03流失"/>
    <s v="西安蚍蜉信息科技有限公司"/>
    <n v="1"/>
    <n v="842"/>
    <n v="0"/>
    <n v="0"/>
    <n v="0"/>
    <n v="0"/>
    <n v="178"/>
    <n v="17014.560000000001"/>
    <x v="0"/>
  </r>
  <r>
    <s v="03流失"/>
    <s v="广州云行跨境电商有限公司"/>
    <n v="1"/>
    <n v="766"/>
    <n v="0"/>
    <n v="0"/>
    <n v="0"/>
    <n v="0"/>
    <n v="2"/>
    <n v="56.19"/>
    <x v="0"/>
  </r>
  <r>
    <s v="03流失"/>
    <s v="南昌朝雨电子商务有限公司"/>
    <n v="1"/>
    <n v="821"/>
    <n v="0"/>
    <n v="0"/>
    <n v="0"/>
    <n v="0"/>
    <n v="9"/>
    <n v="135"/>
    <x v="0"/>
  </r>
  <r>
    <s v="03流失"/>
    <s v="广州掌悦文化传媒有限公司"/>
    <n v="1"/>
    <n v="258"/>
    <n v="0"/>
    <n v="0"/>
    <n v="0"/>
    <n v="0"/>
    <n v="25"/>
    <n v="625.92999999999995"/>
    <x v="0"/>
  </r>
  <r>
    <s v="03流失"/>
    <s v="深圳市硬酷科技有限公司"/>
    <n v="1"/>
    <n v="278"/>
    <n v="0"/>
    <n v="0"/>
    <n v="0"/>
    <n v="0"/>
    <n v="12"/>
    <n v="4211.4799999999996"/>
    <x v="0"/>
  </r>
  <r>
    <s v="04清退"/>
    <s v="阳江市阳东区环宇实业有限公司"/>
    <n v="0"/>
    <n v="425"/>
    <n v="0"/>
    <n v="0"/>
    <n v="0"/>
    <n v="0"/>
    <n v="1046"/>
    <n v="35083.760000000002"/>
    <x v="3"/>
  </r>
  <r>
    <s v="03流失"/>
    <s v="大连向阳花信息技术有限公司"/>
    <n v="1"/>
    <n v="359"/>
    <n v="0"/>
    <n v="0"/>
    <n v="0"/>
    <n v="0"/>
    <n v="2"/>
    <n v="13.7"/>
    <x v="0"/>
  </r>
  <r>
    <s v="03流失"/>
    <s v="berlin (hong kong) technology co., limited"/>
    <n v="1"/>
    <n v="165"/>
    <n v="0"/>
    <n v="0"/>
    <n v="0"/>
    <n v="0"/>
    <n v="11932"/>
    <n v="591750.92000000004"/>
    <x v="0"/>
  </r>
  <r>
    <s v="03流失"/>
    <s v="walnut network technology co., limited"/>
    <n v="1"/>
    <n v="272"/>
    <n v="0"/>
    <n v="0"/>
    <n v="0"/>
    <n v="0"/>
    <n v="421626"/>
    <n v="17033544.420000002"/>
    <x v="0"/>
  </r>
  <r>
    <s v="02活跃"/>
    <s v="flanna trading co., limited"/>
    <n v="1"/>
    <n v="163"/>
    <n v="315"/>
    <n v="32281.919999999998"/>
    <n v="809"/>
    <n v="78798.509999999995"/>
    <n v="3139"/>
    <n v="262959.48"/>
    <x v="1"/>
  </r>
  <r>
    <s v="03流失"/>
    <s v="meshop"/>
    <n v="1"/>
    <n v="429"/>
    <n v="0"/>
    <n v="0"/>
    <n v="0"/>
    <n v="0"/>
    <n v="437"/>
    <n v="43636.5"/>
    <x v="0"/>
  </r>
  <r>
    <s v="02活跃"/>
    <s v="mmosky limited"/>
    <n v="1"/>
    <n v="173"/>
    <n v="110"/>
    <n v="5110.1099999999997"/>
    <n v="507"/>
    <n v="27109.3"/>
    <n v="1928"/>
    <n v="85887.94"/>
    <x v="1"/>
  </r>
  <r>
    <s v="03流失"/>
    <s v="classychic ltd"/>
    <n v="1"/>
    <n v="108"/>
    <n v="0"/>
    <n v="0"/>
    <n v="0"/>
    <n v="0"/>
    <n v="9297"/>
    <n v="37978.589999999997"/>
    <x v="0"/>
  </r>
  <r>
    <s v="02活跃"/>
    <s v="jinking kak limited"/>
    <n v="1"/>
    <n v="44"/>
    <n v="164"/>
    <n v="2574.19"/>
    <n v="284"/>
    <n v="4774.07"/>
    <n v="284"/>
    <n v="4774.07"/>
    <x v="1"/>
  </r>
  <r>
    <s v="03流失"/>
    <s v="HONGKONG ZHANGYU TECHNOLOGY LIMITED"/>
    <n v="1"/>
    <n v="373"/>
    <n v="0"/>
    <n v="0"/>
    <n v="0"/>
    <n v="0"/>
    <n v="487"/>
    <n v="14633.82"/>
    <x v="0"/>
  </r>
  <r>
    <s v="03流失"/>
    <s v="frankybuy trade limited"/>
    <n v="1"/>
    <n v="255"/>
    <n v="0"/>
    <n v="0"/>
    <n v="0"/>
    <n v="0"/>
    <n v="7923"/>
    <n v="214839.29"/>
    <x v="0"/>
  </r>
  <r>
    <s v="03流失"/>
    <s v="layers london"/>
    <n v="1"/>
    <n v="468"/>
    <n v="0"/>
    <n v="0"/>
    <n v="0"/>
    <n v="0"/>
    <n v="1"/>
    <n v="370.73"/>
    <x v="0"/>
  </r>
  <r>
    <s v="01新"/>
    <s v="giraffe tools corp."/>
    <n v="1"/>
    <n v="24"/>
    <n v="18"/>
    <n v="9535.3700000000008"/>
    <n v="18"/>
    <n v="9535.3700000000008"/>
    <n v="18"/>
    <n v="9535.3700000000008"/>
    <x v="4"/>
  </r>
  <r>
    <s v="03流失"/>
    <s v="长沙点触网络科技有限公司"/>
    <n v="1"/>
    <n v="823"/>
    <n v="0"/>
    <n v="0"/>
    <n v="0"/>
    <n v="0"/>
    <n v="1"/>
    <n v="37.76"/>
    <x v="0"/>
  </r>
  <r>
    <s v="03流失"/>
    <s v="连城县日向百货商行"/>
    <n v="1"/>
    <n v="733"/>
    <n v="0"/>
    <n v="0"/>
    <n v="0"/>
    <n v="0"/>
    <n v="2586"/>
    <n v="113639.32"/>
    <x v="0"/>
  </r>
  <r>
    <s v="02活跃"/>
    <s v="吉林省方福商贸有限公司"/>
    <n v="1"/>
    <n v="265"/>
    <n v="3"/>
    <n v="203.97"/>
    <n v="28"/>
    <n v="1220.45"/>
    <n v="132"/>
    <n v="6804.28"/>
    <x v="1"/>
  </r>
  <r>
    <s v="02活跃"/>
    <s v="dokelike company limited"/>
    <n v="1"/>
    <n v="591"/>
    <n v="1"/>
    <n v="31.03"/>
    <n v="6"/>
    <n v="213.87"/>
    <n v="149"/>
    <n v="5402.55"/>
    <x v="1"/>
  </r>
  <r>
    <s v="03流失"/>
    <s v="广州鸣谦科技有限公司"/>
    <n v="1"/>
    <n v="424"/>
    <n v="0"/>
    <n v="0"/>
    <n v="0"/>
    <n v="0"/>
    <n v="463"/>
    <n v="56991.74"/>
    <x v="0"/>
  </r>
  <r>
    <s v="02活跃"/>
    <s v="东莞市茶山象之印电子商务商行"/>
    <n v="1"/>
    <n v="271"/>
    <n v="14"/>
    <n v="990.5"/>
    <n v="49"/>
    <n v="3376.08"/>
    <n v="190"/>
    <n v="12999.5"/>
    <x v="1"/>
  </r>
  <r>
    <s v="04清退"/>
    <s v="广州小超梦贸易有限公司"/>
    <n v="0"/>
    <n v="388"/>
    <n v="0"/>
    <n v="0"/>
    <n v="0"/>
    <n v="0"/>
    <n v="19335"/>
    <n v="597422.28"/>
    <x v="3"/>
  </r>
  <r>
    <s v="04清退"/>
    <s v="品汇科技（深圳）有限公司"/>
    <n v="0"/>
    <n v="324"/>
    <n v="0"/>
    <n v="0"/>
    <n v="0"/>
    <n v="0"/>
    <n v="532"/>
    <n v="44037.97"/>
    <x v="3"/>
  </r>
  <r>
    <s v="04清退"/>
    <s v="深圳市迪刻科技有限公司"/>
    <n v="0"/>
    <n v="423"/>
    <n v="0"/>
    <n v="0"/>
    <n v="0"/>
    <n v="0"/>
    <n v="12062"/>
    <n v="835741.01"/>
    <x v="3"/>
  </r>
  <r>
    <s v="03流失"/>
    <s v="厦门耀洋创想科技有限公司"/>
    <n v="1"/>
    <n v="583"/>
    <n v="0"/>
    <n v="0"/>
    <n v="0"/>
    <n v="0"/>
    <n v="9942"/>
    <n v="511854.13"/>
    <x v="0"/>
  </r>
  <r>
    <s v="03流失"/>
    <s v="haohanxingcheninternationaltradelimited"/>
    <n v="1"/>
    <n v="132"/>
    <n v="0"/>
    <n v="0"/>
    <n v="0"/>
    <n v="0"/>
    <n v="605"/>
    <n v="25199.22"/>
    <x v="0"/>
  </r>
  <r>
    <s v="02活跃"/>
    <s v="厦门域无隅科技有限责任公司"/>
    <n v="1"/>
    <n v="286"/>
    <n v="7"/>
    <n v="1101.42"/>
    <n v="59"/>
    <n v="13491.49"/>
    <n v="294"/>
    <n v="19963.599999999999"/>
    <x v="1"/>
  </r>
  <r>
    <s v="03沉默"/>
    <s v="maxineinternationalco.,limited"/>
    <n v="1"/>
    <n v="90"/>
    <n v="0"/>
    <n v="0"/>
    <n v="9"/>
    <n v="418.43"/>
    <n v="12"/>
    <n v="590.03"/>
    <x v="2"/>
  </r>
  <r>
    <s v="03流失"/>
    <s v="yaszl limited"/>
    <n v="1"/>
    <n v="117"/>
    <n v="0"/>
    <n v="0"/>
    <n v="0"/>
    <n v="0"/>
    <n v="1"/>
    <n v="19.29"/>
    <x v="0"/>
  </r>
  <r>
    <s v="03流失"/>
    <s v="香港伯斯貝科技有限公司"/>
    <n v="1"/>
    <n v="346"/>
    <n v="0"/>
    <n v="0"/>
    <n v="0"/>
    <n v="0"/>
    <n v="2"/>
    <n v="63.75"/>
    <x v="0"/>
  </r>
  <r>
    <s v="02活跃"/>
    <s v="优速易供应链（香港）有限公司"/>
    <n v="1"/>
    <n v="473"/>
    <n v="8"/>
    <n v="5839.91"/>
    <n v="26"/>
    <n v="11262.4"/>
    <n v="443"/>
    <n v="279230.83"/>
    <x v="1"/>
  </r>
  <r>
    <s v="03流失"/>
    <s v="maiar john limited"/>
    <n v="1"/>
    <n v="205"/>
    <n v="0"/>
    <n v="0"/>
    <n v="0"/>
    <n v="0"/>
    <n v="332"/>
    <n v="17516.86"/>
    <x v="0"/>
  </r>
  <r>
    <s v="02活跃"/>
    <s v="sockboom shop ltd"/>
    <n v="1"/>
    <n v="68"/>
    <n v="1940"/>
    <n v="3685.44"/>
    <n v="16709"/>
    <n v="32735.53"/>
    <n v="30421"/>
    <n v="56406.54"/>
    <x v="1"/>
  </r>
  <r>
    <s v="03流失"/>
    <s v="qicheng ltd"/>
    <n v="1"/>
    <n v="122"/>
    <n v="0"/>
    <n v="0"/>
    <n v="0"/>
    <n v="0"/>
    <n v="7"/>
    <n v="407.02"/>
    <x v="0"/>
  </r>
  <r>
    <s v="03流失"/>
    <s v="terna network technology co., limited"/>
    <n v="1"/>
    <n v="380"/>
    <n v="0"/>
    <n v="0"/>
    <n v="0"/>
    <n v="0"/>
    <n v="47542"/>
    <n v="2550647.2599999998"/>
    <x v="0"/>
  </r>
  <r>
    <s v="02活跃"/>
    <s v="广州环羽时代科技有限公司"/>
    <n v="1"/>
    <n v="576"/>
    <n v="7"/>
    <n v="343.38"/>
    <n v="22"/>
    <n v="1106.8599999999999"/>
    <n v="2195"/>
    <n v="112172.33"/>
    <x v="1"/>
  </r>
  <r>
    <s v="02活跃"/>
    <s v="东海县品轩珠宝有限公司"/>
    <n v="1"/>
    <n v="514"/>
    <n v="9"/>
    <n v="999.45"/>
    <n v="32"/>
    <n v="4053.05"/>
    <n v="1293"/>
    <n v="82504.960000000006"/>
    <x v="1"/>
  </r>
  <r>
    <s v="03流失"/>
    <s v="杰瑞华创科技有限公司"/>
    <n v="1"/>
    <n v="439"/>
    <n v="0"/>
    <n v="0"/>
    <n v="0"/>
    <n v="0"/>
    <n v="5"/>
    <n v="1308.26"/>
    <x v="0"/>
  </r>
  <r>
    <s v="02活跃"/>
    <s v="广州途伴体育用品有限公司"/>
    <n v="1"/>
    <n v="585"/>
    <n v="13"/>
    <n v="811.44"/>
    <n v="50"/>
    <n v="3130.89"/>
    <n v="295"/>
    <n v="19230.36"/>
    <x v="1"/>
  </r>
  <r>
    <s v="03流失"/>
    <s v="南京盛奥网络科技有限公司"/>
    <n v="1"/>
    <n v="369"/>
    <n v="0"/>
    <n v="0"/>
    <n v="0"/>
    <n v="0"/>
    <n v="48"/>
    <n v="1471.12"/>
    <x v="0"/>
  </r>
  <r>
    <s v="03流失"/>
    <s v="大庆锋瑞优品电子商务有限公司"/>
    <n v="1"/>
    <n v="696"/>
    <n v="0"/>
    <n v="0"/>
    <n v="0"/>
    <n v="0"/>
    <n v="22"/>
    <n v="28874.93"/>
    <x v="0"/>
  </r>
  <r>
    <s v="02活跃"/>
    <s v="亿舒特科技（深圳）有限公司"/>
    <n v="1"/>
    <n v="465"/>
    <n v="11"/>
    <n v="2011.35"/>
    <n v="16"/>
    <n v="2833.65"/>
    <n v="48"/>
    <n v="6465.4"/>
    <x v="1"/>
  </r>
  <r>
    <s v="03流失"/>
    <s v="杭立詢有限公司"/>
    <n v="1"/>
    <n v="361"/>
    <n v="0"/>
    <n v="0"/>
    <n v="0"/>
    <n v="0"/>
    <n v="578"/>
    <n v="26188.48"/>
    <x v="0"/>
  </r>
  <r>
    <s v="03沉默"/>
    <s v="上海罗晶实业有限公司"/>
    <n v="1"/>
    <n v="712"/>
    <n v="0"/>
    <n v="0"/>
    <n v="2"/>
    <n v="175.9"/>
    <n v="7"/>
    <n v="603.29999999999995"/>
    <x v="2"/>
  </r>
  <r>
    <s v="03流失"/>
    <s v="深圳市方圆天成科技有限公司"/>
    <n v="1"/>
    <n v="788"/>
    <n v="0"/>
    <n v="0"/>
    <n v="0"/>
    <n v="0"/>
    <n v="1475"/>
    <n v="49683.51"/>
    <x v="0"/>
  </r>
  <r>
    <s v="03流失"/>
    <s v="厦门讯简科技有限公司"/>
    <n v="1"/>
    <n v="647"/>
    <n v="0"/>
    <n v="0"/>
    <n v="0"/>
    <n v="0"/>
    <n v="346"/>
    <n v="40588.04"/>
    <x v="0"/>
  </r>
  <r>
    <s v="03流失"/>
    <s v="上海博亿麻业有限公司"/>
    <n v="1"/>
    <n v="977"/>
    <n v="0"/>
    <n v="0"/>
    <n v="0"/>
    <n v="0"/>
    <n v="86"/>
    <n v="7077.57"/>
    <x v="0"/>
  </r>
  <r>
    <s v="03流失"/>
    <s v="泰芝贸易有限公司"/>
    <n v="1"/>
    <n v="282"/>
    <n v="0"/>
    <n v="0"/>
    <n v="0"/>
    <n v="0"/>
    <n v="4067"/>
    <n v="273305.74"/>
    <x v="0"/>
  </r>
  <r>
    <s v="03流失"/>
    <s v="陸地飛花實業有限公司"/>
    <n v="1"/>
    <n v="577"/>
    <n v="0"/>
    <n v="0"/>
    <n v="0"/>
    <n v="0"/>
    <n v="5"/>
    <n v="657.15"/>
    <x v="0"/>
  </r>
  <r>
    <s v="04清退"/>
    <s v="厦门膳多堂食品有限公司"/>
    <n v="0"/>
    <n v="377"/>
    <n v="0"/>
    <n v="0"/>
    <n v="0"/>
    <n v="0"/>
    <n v="4272"/>
    <n v="309643.07"/>
    <x v="3"/>
  </r>
  <r>
    <s v="03流失"/>
    <s v="hongkong jugo co.,limited"/>
    <n v="1"/>
    <n v="278"/>
    <n v="0"/>
    <n v="0"/>
    <n v="0"/>
    <n v="0"/>
    <n v="5"/>
    <n v="349.5"/>
    <x v="0"/>
  </r>
  <r>
    <s v="03流失"/>
    <s v="north america pacfic trading co., limited"/>
    <n v="1"/>
    <n v="380"/>
    <n v="0"/>
    <n v="0"/>
    <n v="0"/>
    <n v="0"/>
    <n v="779"/>
    <n v="27874.799999999999"/>
    <x v="0"/>
  </r>
  <r>
    <s v="03流失"/>
    <s v="义乌市黎庆电子商务商行"/>
    <n v="1"/>
    <n v="555"/>
    <n v="0"/>
    <n v="0"/>
    <n v="0"/>
    <n v="0"/>
    <n v="43"/>
    <n v="2473.92"/>
    <x v="0"/>
  </r>
  <r>
    <s v="03流失"/>
    <s v="河南德被企业管理有限公司"/>
    <n v="1"/>
    <n v="319"/>
    <n v="0"/>
    <n v="0"/>
    <n v="0"/>
    <n v="0"/>
    <n v="12"/>
    <n v="507.34"/>
    <x v="0"/>
  </r>
  <r>
    <s v="04清退"/>
    <s v="spritzer international company limited"/>
    <n v="0"/>
    <n v="115"/>
    <n v="0"/>
    <n v="0"/>
    <n v="0"/>
    <n v="0"/>
    <n v="35067"/>
    <n v="2491942.15"/>
    <x v="3"/>
  </r>
  <r>
    <s v="03流失"/>
    <s v="hackables ltd"/>
    <n v="1"/>
    <n v="121"/>
    <n v="0"/>
    <n v="0"/>
    <n v="0"/>
    <n v="0"/>
    <n v="27513"/>
    <n v="75698.22"/>
    <x v="0"/>
  </r>
  <r>
    <s v="02活跃"/>
    <s v="universal star international limited"/>
    <n v="1"/>
    <n v="212"/>
    <n v="10"/>
    <n v="444.28"/>
    <n v="27"/>
    <n v="1283.82"/>
    <n v="2401"/>
    <n v="44539.040000000001"/>
    <x v="1"/>
  </r>
  <r>
    <s v="03流失"/>
    <s v="glamour central ltd"/>
    <n v="1"/>
    <n v="108"/>
    <n v="0"/>
    <n v="0"/>
    <n v="0"/>
    <n v="0"/>
    <n v="52365"/>
    <n v="174763.4"/>
    <x v="0"/>
  </r>
  <r>
    <s v="02活跃"/>
    <s v="mylongingcharm accessories co., limited"/>
    <n v="1"/>
    <n v="242"/>
    <n v="27"/>
    <n v="1684.83"/>
    <n v="115"/>
    <n v="7214.57"/>
    <n v="783"/>
    <n v="47472.28"/>
    <x v="1"/>
  </r>
  <r>
    <s v="03流失"/>
    <s v=" radiasun international group ltd."/>
    <n v="1"/>
    <n v="188"/>
    <n v="0"/>
    <n v="0"/>
    <n v="0"/>
    <n v="0"/>
    <n v="1"/>
    <n v="1.78"/>
    <x v="0"/>
  </r>
  <r>
    <s v="02活跃"/>
    <s v="湖南诚艺园林有限公司"/>
    <n v="1"/>
    <n v="978"/>
    <n v="4339"/>
    <n v="197508.67"/>
    <n v="16248"/>
    <n v="742956.01"/>
    <n v="72848"/>
    <n v="3289639.21"/>
    <x v="1"/>
  </r>
  <r>
    <s v="03流失"/>
    <s v="xunlan technology limited"/>
    <n v="1"/>
    <n v="382"/>
    <n v="0"/>
    <n v="0"/>
    <n v="0"/>
    <n v="0"/>
    <n v="155185"/>
    <n v="5379297.4900000002"/>
    <x v="0"/>
  </r>
  <r>
    <s v="02活跃"/>
    <s v="佛山市泽峰电子贸易有限公司"/>
    <n v="1"/>
    <n v="989"/>
    <n v="11"/>
    <n v="1356.78"/>
    <n v="42"/>
    <n v="3986.85"/>
    <n v="296"/>
    <n v="23781.78"/>
    <x v="1"/>
  </r>
  <r>
    <s v="02活跃"/>
    <s v="Woody Pride Limited"/>
    <n v="1"/>
    <n v="268"/>
    <n v="3438"/>
    <n v="311839.25"/>
    <n v="13808"/>
    <n v="1203454.53"/>
    <n v="41747"/>
    <n v="3698660.47"/>
    <x v="1"/>
  </r>
  <r>
    <s v="02活跃"/>
    <s v="广州古神生物科技有限公司"/>
    <n v="1"/>
    <n v="766"/>
    <n v="4"/>
    <n v="149.58000000000001"/>
    <n v="40"/>
    <n v="990.43"/>
    <n v="211"/>
    <n v="5912.08"/>
    <x v="1"/>
  </r>
  <r>
    <s v="02活跃"/>
    <s v="扬州长鲸跨海电子商务有限公司"/>
    <n v="1"/>
    <n v="423"/>
    <n v="3"/>
    <n v="200"/>
    <n v="16"/>
    <n v="765"/>
    <n v="195"/>
    <n v="9453.25"/>
    <x v="1"/>
  </r>
  <r>
    <s v="02活跃"/>
    <s v="rbest company limited"/>
    <n v="1"/>
    <n v="581"/>
    <n v="3"/>
    <n v="93.67"/>
    <n v="4"/>
    <n v="204.04"/>
    <n v="37"/>
    <n v="1343.77"/>
    <x v="1"/>
  </r>
  <r>
    <s v="03流失"/>
    <s v="bobbleme limited"/>
    <n v="1"/>
    <n v="177"/>
    <n v="0"/>
    <n v="0"/>
    <n v="0"/>
    <n v="0"/>
    <n v="43"/>
    <n v="7659.41"/>
    <x v="0"/>
  </r>
  <r>
    <s v="04清退"/>
    <s v="raleigh technology co., ltd"/>
    <n v="0"/>
    <n v="181"/>
    <n v="0"/>
    <n v="0"/>
    <n v="0"/>
    <n v="0"/>
    <n v="21"/>
    <n v="955.75"/>
    <x v="3"/>
  </r>
  <r>
    <s v="02活跃"/>
    <s v="深圳市绿拓电子商务有限公司"/>
    <n v="1"/>
    <n v="454"/>
    <n v="1"/>
    <n v="18.89"/>
    <n v="1"/>
    <n v="18.89"/>
    <n v="46"/>
    <n v="2022.51"/>
    <x v="1"/>
  </r>
  <r>
    <s v="02活跃"/>
    <s v="xinyuda ltd"/>
    <n v="1"/>
    <n v="75"/>
    <n v="8"/>
    <n v="394.45"/>
    <n v="44"/>
    <n v="2504.14"/>
    <n v="86"/>
    <n v="4556.2700000000004"/>
    <x v="1"/>
  </r>
  <r>
    <s v="03流失"/>
    <s v="北京野猴文化有限公司"/>
    <n v="1"/>
    <n v="409"/>
    <n v="0"/>
    <n v="0"/>
    <n v="0"/>
    <n v="0"/>
    <n v="166"/>
    <n v="7028.4"/>
    <x v="0"/>
  </r>
  <r>
    <s v="03流失"/>
    <s v="义乌市新繁电子商务商行"/>
    <n v="1"/>
    <n v="499"/>
    <n v="0"/>
    <n v="0"/>
    <n v="0"/>
    <n v="0"/>
    <n v="53"/>
    <n v="2521.8000000000002"/>
    <x v="0"/>
  </r>
  <r>
    <s v="03流失"/>
    <s v="福建富柏实业有限公司"/>
    <n v="1"/>
    <n v="543"/>
    <n v="0"/>
    <n v="0"/>
    <n v="0"/>
    <n v="0"/>
    <n v="112"/>
    <n v="4261.18"/>
    <x v="0"/>
  </r>
  <r>
    <s v="03流失"/>
    <s v="dolphin cross-border tech(hong kong)co.,limited"/>
    <n v="1"/>
    <n v="172"/>
    <n v="0"/>
    <n v="0"/>
    <n v="0"/>
    <n v="0"/>
    <n v="5"/>
    <n v="89.9"/>
    <x v="0"/>
  </r>
  <r>
    <s v="03流失"/>
    <s v="千隐科技有限公司"/>
    <n v="1"/>
    <n v="716"/>
    <n v="0"/>
    <n v="0"/>
    <n v="0"/>
    <n v="0"/>
    <n v="1084"/>
    <n v="174235.4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63">
  <r>
    <s v="funup trading limited"/>
    <n v="138"/>
    <n v="18364"/>
    <n v="739348.86905964499"/>
    <n v="0"/>
    <m/>
    <m/>
    <n v="0"/>
    <m/>
    <m/>
    <n v="0.14019346789896286"/>
    <x v="0"/>
    <x v="0"/>
  </r>
  <r>
    <s v="丹阳镜镜乐道眼镜商行"/>
    <n v="330"/>
    <n v="140721"/>
    <n v="7934800.2986761602"/>
    <n v="7"/>
    <n v="4720"/>
    <n v="253534.23767758501"/>
    <n v="30"/>
    <n v="15761"/>
    <n v="856110.60060838505"/>
    <n v="1.5045768209153734"/>
    <x v="1"/>
    <x v="1"/>
  </r>
  <r>
    <s v="lucky mojo co.,ltd"/>
    <n v="330"/>
    <n v="11047"/>
    <n v="397625.46"/>
    <n v="7"/>
    <n v="180"/>
    <n v="6381.29"/>
    <n v="30"/>
    <n v="800"/>
    <n v="27098.43"/>
    <n v="7.5396736906110443E-2"/>
    <x v="2"/>
    <x v="2"/>
  </r>
  <r>
    <s v="kaleidoscope technology limited"/>
    <n v="137"/>
    <n v="590"/>
    <n v="34170.589999999997"/>
    <n v="7"/>
    <n v="38"/>
    <n v="2729.58"/>
    <n v="29"/>
    <n v="123"/>
    <n v="7943.56"/>
    <n v="6.4793410969120743E-3"/>
    <x v="2"/>
    <x v="2"/>
  </r>
  <r>
    <s v="东莞市香江电子科技有限公司"/>
    <n v="330"/>
    <n v="30833"/>
    <n v="1655243.85"/>
    <n v="7"/>
    <n v="351"/>
    <n v="18197.75"/>
    <n v="30"/>
    <n v="1690"/>
    <n v="90659.11"/>
    <n v="0.31386316428004218"/>
    <x v="0"/>
    <x v="0"/>
  </r>
  <r>
    <s v="香港旭日资讯有限公司"/>
    <n v="328"/>
    <n v="2414"/>
    <n v="1358855.24377575"/>
    <n v="7"/>
    <n v="62"/>
    <n v="32897.543709500002"/>
    <n v="30"/>
    <n v="212"/>
    <n v="120096.01022349999"/>
    <n v="0.25766270426558896"/>
    <x v="0"/>
    <x v="0"/>
  </r>
  <r>
    <s v="allysell"/>
    <n v="213"/>
    <n v="6748"/>
    <n v="576844.36372922"/>
    <n v="0"/>
    <m/>
    <m/>
    <n v="1"/>
    <n v="1"/>
    <n v="200.99"/>
    <n v="0.10937977343770862"/>
    <x v="0"/>
    <x v="0"/>
  </r>
  <r>
    <s v="深圳市展锋数控刀具有限公司"/>
    <n v="74"/>
    <n v="83"/>
    <n v="6362.99"/>
    <n v="2"/>
    <n v="2"/>
    <n v="105.03"/>
    <n v="6"/>
    <n v="9"/>
    <n v="848.96"/>
    <n v="1.20653411621633E-3"/>
    <x v="2"/>
    <x v="2"/>
  </r>
  <r>
    <s v="品老匯贸易（香港）有限公司"/>
    <n v="31"/>
    <n v="33"/>
    <n v="3033.25"/>
    <n v="2"/>
    <n v="2"/>
    <n v="260.27999999999997"/>
    <n v="6"/>
    <n v="6"/>
    <n v="663.74"/>
    <n v="5.7515721508491805E-4"/>
    <x v="2"/>
    <x v="2"/>
  </r>
  <r>
    <s v="深圳兴宸科技贸易有限公司"/>
    <n v="235"/>
    <n v="428"/>
    <n v="60926.07"/>
    <n v="3"/>
    <n v="5"/>
    <n v="724.4"/>
    <n v="16"/>
    <n v="25"/>
    <n v="4205.72"/>
    <n v="1.1552647736674778E-2"/>
    <x v="2"/>
    <x v="2"/>
  </r>
  <r>
    <s v="深圳市梦幻童游实业有限公司"/>
    <n v="15"/>
    <n v="16"/>
    <n v="301.77"/>
    <n v="0"/>
    <m/>
    <m/>
    <n v="0"/>
    <m/>
    <m/>
    <n v="5.7220866330231834E-5"/>
    <x v="2"/>
    <x v="2"/>
  </r>
  <r>
    <s v="tranquility node tech company limited"/>
    <n v="130"/>
    <n v="236079"/>
    <n v="7022274.1065293597"/>
    <n v="0"/>
    <m/>
    <m/>
    <n v="0"/>
    <m/>
    <m/>
    <n v="1.3315459057691774"/>
    <x v="1"/>
    <x v="1"/>
  </r>
  <r>
    <s v="hongkong adgogo technology limited"/>
    <n v="10"/>
    <n v="10"/>
    <n v="2254.92"/>
    <n v="0"/>
    <m/>
    <m/>
    <n v="0"/>
    <m/>
    <m/>
    <n v="4.2757224344821019E-4"/>
    <x v="2"/>
    <x v="2"/>
  </r>
  <r>
    <s v="泰华玩具（香港）有限公司"/>
    <n v="20"/>
    <n v="21"/>
    <n v="923.33"/>
    <n v="3"/>
    <n v="3"/>
    <n v="133.96"/>
    <n v="4"/>
    <n v="4"/>
    <n v="199.04"/>
    <n v="1.7507950594390751E-4"/>
    <x v="2"/>
    <x v="2"/>
  </r>
  <r>
    <s v="广州凯利服装科技有限公司"/>
    <n v="58"/>
    <n v="794"/>
    <n v="140838.59"/>
    <n v="0"/>
    <m/>
    <m/>
    <n v="0"/>
    <m/>
    <m/>
    <n v="2.6705458238155965E-2"/>
    <x v="2"/>
    <x v="2"/>
  </r>
  <r>
    <s v="上海添籁网络科技有限公司"/>
    <n v="14"/>
    <n v="16"/>
    <n v="6661.06"/>
    <n v="0"/>
    <m/>
    <m/>
    <n v="0"/>
    <m/>
    <m/>
    <n v="1.2630533978780331E-3"/>
    <x v="2"/>
    <x v="2"/>
  </r>
  <r>
    <s v="中山明锦照明科技有限公司"/>
    <n v="5"/>
    <n v="5"/>
    <n v="4888.1499999999996"/>
    <n v="0"/>
    <m/>
    <m/>
    <n v="0"/>
    <m/>
    <m/>
    <n v="9.2687867499129377E-4"/>
    <x v="2"/>
    <x v="2"/>
  </r>
  <r>
    <s v="深圳市小又科技有限公司"/>
    <n v="203"/>
    <n v="496"/>
    <n v="8483.6146363250009"/>
    <n v="7"/>
    <n v="33"/>
    <n v="862.71726600500006"/>
    <n v="29"/>
    <n v="139"/>
    <n v="2618.8406268550002"/>
    <n v="1.6086416114999876E-3"/>
    <x v="2"/>
    <x v="2"/>
  </r>
  <r>
    <s v="hongkong kaimeichen e-commerce limited"/>
    <n v="89"/>
    <n v="244"/>
    <n v="93136.83"/>
    <n v="4"/>
    <n v="9"/>
    <n v="3710.68"/>
    <n v="24"/>
    <n v="138"/>
    <n v="39709.360000000001"/>
    <n v="1.7660370811715963E-2"/>
    <x v="2"/>
    <x v="2"/>
  </r>
  <r>
    <s v="桑椹创新科技（香港）有限公司"/>
    <n v="17"/>
    <n v="1515"/>
    <n v="146499.14000000001"/>
    <n v="0"/>
    <m/>
    <m/>
    <n v="0"/>
    <m/>
    <m/>
    <n v="2.7778797453139544E-2"/>
    <x v="2"/>
    <x v="2"/>
  </r>
  <r>
    <s v="YCI Technology Limited"/>
    <n v="330"/>
    <n v="422389"/>
    <n v="12928914.0388624"/>
    <n v="7"/>
    <n v="4785"/>
    <n v="161501.34214476999"/>
    <n v="30"/>
    <n v="28212"/>
    <n v="926689.99582505005"/>
    <n v="2.4515480730781825"/>
    <x v="1"/>
    <x v="1"/>
  </r>
  <r>
    <s v="pacific crest limited"/>
    <n v="5"/>
    <n v="396"/>
    <n v="18490.580000000002"/>
    <n v="0"/>
    <m/>
    <m/>
    <n v="0"/>
    <m/>
    <m/>
    <n v="3.5061371460001268E-3"/>
    <x v="2"/>
    <x v="2"/>
  </r>
  <r>
    <s v="中山市新久激光科技有限公司"/>
    <n v="7"/>
    <n v="7"/>
    <n v="3863.76"/>
    <n v="0"/>
    <m/>
    <m/>
    <n v="0"/>
    <m/>
    <m/>
    <n v="7.3263642672265824E-4"/>
    <x v="2"/>
    <x v="2"/>
  </r>
  <r>
    <s v="杭州观旅科技有限责任公司"/>
    <n v="7"/>
    <n v="9"/>
    <n v="253"/>
    <n v="0"/>
    <m/>
    <m/>
    <n v="0"/>
    <m/>
    <m/>
    <n v="4.7973221929113741E-5"/>
    <x v="2"/>
    <x v="2"/>
  </r>
  <r>
    <s v="广州顺曼贸易有限公司"/>
    <n v="228"/>
    <n v="180589"/>
    <n v="7896522.7461023396"/>
    <n v="0"/>
    <m/>
    <m/>
    <n v="0"/>
    <m/>
    <m/>
    <n v="1.4973187279330522"/>
    <x v="1"/>
    <x v="1"/>
  </r>
  <r>
    <s v="厦门星辰纪元网络科技有限公司"/>
    <n v="311"/>
    <n v="100209"/>
    <n v="5839344.4341981802"/>
    <n v="7"/>
    <n v="7312"/>
    <n v="426583.81939719"/>
    <n v="30"/>
    <n v="30632"/>
    <n v="1781904.12186055"/>
    <n v="1.1072417646732191"/>
    <x v="1"/>
    <x v="1"/>
  </r>
  <r>
    <s v="广州徵羽科技有限公司"/>
    <n v="330"/>
    <n v="9240"/>
    <n v="488832.06"/>
    <n v="7"/>
    <n v="177"/>
    <n v="8656.43"/>
    <n v="30"/>
    <n v="914"/>
    <n v="49123.62"/>
    <n v="9.2691102373303733E-2"/>
    <x v="2"/>
    <x v="2"/>
  </r>
  <r>
    <s v="hong kong tianman electronic commerce co., limited"/>
    <n v="126"/>
    <n v="2036"/>
    <n v="77324.068023394997"/>
    <n v="0"/>
    <m/>
    <m/>
    <n v="0"/>
    <m/>
    <m/>
    <n v="1.4661994765803224E-2"/>
    <x v="2"/>
    <x v="2"/>
  </r>
  <r>
    <s v="hongkongguzhidaoe-commerceco.,limited"/>
    <n v="295"/>
    <n v="3334"/>
    <n v="236634.29809793501"/>
    <n v="7"/>
    <n v="123"/>
    <n v="6982.62"/>
    <n v="29"/>
    <n v="360"/>
    <n v="18079.669999999998"/>
    <n v="4.4869998809060452E-2"/>
    <x v="2"/>
    <x v="2"/>
  </r>
  <r>
    <s v="陆丰市馨帮帮通信设备店"/>
    <n v="221"/>
    <n v="1175"/>
    <n v="95565.93"/>
    <n v="7"/>
    <n v="83"/>
    <n v="6827.42"/>
    <n v="30"/>
    <n v="255"/>
    <n v="20864.03"/>
    <n v="1.8120970627478847E-2"/>
    <x v="2"/>
    <x v="2"/>
  </r>
  <r>
    <s v="深圳市巨豹科技有限公司"/>
    <n v="216"/>
    <n v="51480"/>
    <n v="1885805.42"/>
    <n v="0"/>
    <m/>
    <m/>
    <n v="0"/>
    <m/>
    <m/>
    <n v="0.35758166770270972"/>
    <x v="0"/>
    <x v="0"/>
  </r>
  <r>
    <s v="机器猫科技有限公司"/>
    <n v="323"/>
    <n v="1675"/>
    <n v="67834.358445689999"/>
    <n v="7"/>
    <n v="20"/>
    <n v="1089.3950602"/>
    <n v="28"/>
    <n v="94"/>
    <n v="4505.7539032699997"/>
    <n v="1.2862579968909636E-2"/>
    <x v="2"/>
    <x v="2"/>
  </r>
  <r>
    <s v="广州英杰汽配贸易有限公司"/>
    <n v="330"/>
    <n v="4551"/>
    <n v="947786.14"/>
    <n v="7"/>
    <n v="167"/>
    <n v="34657.040000000001"/>
    <n v="30"/>
    <n v="562"/>
    <n v="114547.85"/>
    <n v="0.17971681753185009"/>
    <x v="0"/>
    <x v="0"/>
  </r>
  <r>
    <s v="深圳科茂视讯信息技术有限公司"/>
    <n v="133"/>
    <n v="281"/>
    <n v="15259.8"/>
    <n v="1"/>
    <n v="1"/>
    <n v="30.4"/>
    <n v="1"/>
    <n v="1"/>
    <n v="30.4"/>
    <n v="2.8935247904896834E-3"/>
    <x v="2"/>
    <x v="2"/>
  </r>
  <r>
    <s v="广州五棵树贸易有限公司"/>
    <n v="241"/>
    <n v="1730"/>
    <n v="112032.97"/>
    <n v="0"/>
    <m/>
    <m/>
    <n v="0"/>
    <m/>
    <m/>
    <n v="2.1243409222085938E-2"/>
    <x v="2"/>
    <x v="2"/>
  </r>
  <r>
    <s v="深圳市泓元网络科技有限公司"/>
    <n v="188"/>
    <n v="19279"/>
    <n v="718038.14"/>
    <n v="0"/>
    <m/>
    <m/>
    <n v="0"/>
    <m/>
    <m/>
    <n v="0.13615258120074325"/>
    <x v="0"/>
    <x v="0"/>
  </r>
  <r>
    <s v="yunduam electronic commerce limited"/>
    <n v="123"/>
    <n v="242"/>
    <n v="28290.959999999999"/>
    <n v="0"/>
    <m/>
    <m/>
    <n v="0"/>
    <m/>
    <m/>
    <n v="5.3644604848524895E-3"/>
    <x v="2"/>
    <x v="2"/>
  </r>
  <r>
    <s v="海宁奥瑟姆贸易有限公司"/>
    <n v="122"/>
    <n v="291"/>
    <n v="7520.5281998649998"/>
    <n v="0"/>
    <m/>
    <m/>
    <n v="0"/>
    <m/>
    <m/>
    <n v="1.4260235903410352E-3"/>
    <x v="2"/>
    <x v="2"/>
  </r>
  <r>
    <s v="上海闳米信息科技有限公司"/>
    <n v="129"/>
    <n v="307"/>
    <n v="16878.788773"/>
    <n v="1"/>
    <n v="1"/>
    <n v="59.445162000000003"/>
    <n v="1"/>
    <n v="1"/>
    <n v="59.445162000000003"/>
    <n v="3.2005133585049899E-3"/>
    <x v="2"/>
    <x v="2"/>
  </r>
  <r>
    <s v="广州琪商科技有限公司"/>
    <n v="119"/>
    <n v="483"/>
    <n v="13900.82"/>
    <n v="0"/>
    <m/>
    <m/>
    <n v="0"/>
    <m/>
    <m/>
    <n v="2.6358384302634899E-3"/>
    <x v="2"/>
    <x v="2"/>
  </r>
  <r>
    <s v="合肥明凯网络信息服务有限公司"/>
    <n v="109"/>
    <n v="2379"/>
    <n v="36512.706650439999"/>
    <n v="0"/>
    <m/>
    <m/>
    <n v="0"/>
    <m/>
    <m/>
    <n v="6.9234473493050806E-3"/>
    <x v="2"/>
    <x v="2"/>
  </r>
  <r>
    <s v="深圳市比尔嘉泓网络科技有限公司"/>
    <n v="25"/>
    <n v="224"/>
    <n v="6301.14"/>
    <n v="0"/>
    <m/>
    <m/>
    <n v="0"/>
    <m/>
    <m/>
    <n v="1.1948062752032244E-3"/>
    <x v="2"/>
    <x v="2"/>
  </r>
  <r>
    <s v="singapore maxwell infotech pte. ltd"/>
    <n v="46"/>
    <n v="97"/>
    <n v="9988.76"/>
    <n v="0"/>
    <m/>
    <m/>
    <n v="0"/>
    <m/>
    <m/>
    <n v="1.8940434793543646E-3"/>
    <x v="2"/>
    <x v="2"/>
  </r>
  <r>
    <s v="有为客科技（深圳）有限公司"/>
    <n v="2"/>
    <n v="2"/>
    <n v="57.5"/>
    <n v="0"/>
    <m/>
    <m/>
    <n v="0"/>
    <m/>
    <m/>
    <n v="1.0903004983889488E-5"/>
    <x v="2"/>
    <x v="2"/>
  </r>
  <r>
    <s v="宜佳供应链（广州）有限公司"/>
    <n v="5"/>
    <n v="132"/>
    <n v="13383.48"/>
    <n v="0"/>
    <m/>
    <m/>
    <n v="0"/>
    <m/>
    <m/>
    <n v="2.5377417242049612E-3"/>
    <x v="2"/>
    <x v="2"/>
  </r>
  <r>
    <s v="transocean internet technology limited"/>
    <n v="11"/>
    <n v="151"/>
    <n v="7589.0392556400002"/>
    <n v="0"/>
    <m/>
    <m/>
    <n v="0"/>
    <m/>
    <m/>
    <n v="1.439014483950885E-3"/>
    <x v="2"/>
    <x v="2"/>
  </r>
  <r>
    <s v="higher technology limited"/>
    <n v="35"/>
    <n v="36"/>
    <n v="1632.0882022000001"/>
    <n v="0"/>
    <m/>
    <m/>
    <n v="0"/>
    <m/>
    <m/>
    <n v="3.0947244874319715E-4"/>
    <x v="2"/>
    <x v="2"/>
  </r>
  <r>
    <s v="成都洛德岛科技有限公司"/>
    <n v="211"/>
    <n v="776"/>
    <n v="49563.834500500001"/>
    <n v="7"/>
    <n v="24"/>
    <n v="1559.622942"/>
    <n v="25"/>
    <n v="81"/>
    <n v="4873.7639835"/>
    <n v="9.3981692970369606E-3"/>
    <x v="2"/>
    <x v="2"/>
  </r>
  <r>
    <s v="msltv electronics co., limited"/>
    <n v="58"/>
    <n v="77"/>
    <n v="25091.03"/>
    <n v="1"/>
    <n v="1"/>
    <n v="52.1"/>
    <n v="7"/>
    <n v="8"/>
    <n v="1286.0999999999999"/>
    <n v="4.7576978285377497E-3"/>
    <x v="2"/>
    <x v="2"/>
  </r>
  <r>
    <s v="amicle trading ltd"/>
    <n v="36"/>
    <n v="2024"/>
    <n v="103048.95"/>
    <n v="0"/>
    <m/>
    <m/>
    <n v="0"/>
    <m/>
    <m/>
    <n v="1.9539882007557886E-2"/>
    <x v="2"/>
    <x v="2"/>
  </r>
  <r>
    <s v="hong kong zheng jun bo international limited"/>
    <n v="46"/>
    <n v="4806"/>
    <n v="212163.553977845"/>
    <n v="0"/>
    <m/>
    <m/>
    <n v="0"/>
    <m/>
    <m/>
    <n v="4.0229918024698268E-2"/>
    <x v="2"/>
    <x v="2"/>
  </r>
  <r>
    <s v="hingsn(hongkong)tradelimited"/>
    <n v="27"/>
    <n v="37"/>
    <n v="4689.12"/>
    <n v="3"/>
    <n v="5"/>
    <n v="437.6"/>
    <n v="10"/>
    <n v="13"/>
    <n v="1249.56"/>
    <n v="8.8913910834879787E-4"/>
    <x v="2"/>
    <x v="2"/>
  </r>
  <r>
    <s v="ecomone trading co limited"/>
    <n v="69"/>
    <n v="409"/>
    <n v="11109.71"/>
    <n v="7"/>
    <n v="27"/>
    <n v="1007.5"/>
    <n v="22"/>
    <n v="56"/>
    <n v="1671.15"/>
    <n v="2.1065951912968149E-3"/>
    <x v="2"/>
    <x v="2"/>
  </r>
  <r>
    <s v="qijutechnolohy(hk)limited"/>
    <n v="49"/>
    <n v="1959"/>
    <n v="87909.66"/>
    <n v="0"/>
    <m/>
    <m/>
    <n v="4"/>
    <n v="4"/>
    <n v="234.02"/>
    <n v="1.6669208019339656E-2"/>
    <x v="2"/>
    <x v="2"/>
  </r>
  <r>
    <s v="上海阗客科技有限公司"/>
    <n v="27"/>
    <n v="47"/>
    <n v="2780.51352"/>
    <n v="0"/>
    <m/>
    <m/>
    <n v="0"/>
    <m/>
    <m/>
    <n v="5.272339611536018E-4"/>
    <x v="2"/>
    <x v="2"/>
  </r>
  <r>
    <s v="findyourcom shop ltd"/>
    <n v="37"/>
    <n v="9641"/>
    <n v="52232.120103335001"/>
    <n v="7"/>
    <n v="2370"/>
    <n v="9394.9821732"/>
    <n v="30"/>
    <n v="6452"/>
    <n v="31477.724678039998"/>
    <n v="9.9041228835787098E-3"/>
    <x v="2"/>
    <x v="2"/>
  </r>
  <r>
    <s v="普勒森(香港)科技有限公司"/>
    <n v="3"/>
    <n v="4"/>
    <n v="114.92"/>
    <n v="0"/>
    <m/>
    <m/>
    <n v="0"/>
    <m/>
    <m/>
    <n v="2.179084056954052E-5"/>
    <x v="2"/>
    <x v="2"/>
  </r>
  <r>
    <s v="深圳市福田区梅林街道兴茂商工作室"/>
    <n v="1"/>
    <n v="2"/>
    <n v="54.98"/>
    <n v="0"/>
    <m/>
    <m/>
    <n v="0"/>
    <m/>
    <m/>
    <n v="1.0425168939378157E-5"/>
    <x v="2"/>
    <x v="2"/>
  </r>
  <r>
    <s v="东莞市飞音供应链管理有限公司"/>
    <n v="8"/>
    <n v="13"/>
    <n v="502.45"/>
    <n v="0"/>
    <m/>
    <m/>
    <n v="0"/>
    <m/>
    <m/>
    <n v="9.5273301811396046E-5"/>
    <x v="2"/>
    <x v="2"/>
  </r>
  <r>
    <s v="honwin international trading co., limited"/>
    <n v="282"/>
    <n v="47176"/>
    <n v="3034685.4622604498"/>
    <n v="0"/>
    <m/>
    <m/>
    <n v="0"/>
    <m/>
    <m/>
    <n v="0.57542940381848096"/>
    <x v="1"/>
    <x v="1"/>
  </r>
  <r>
    <s v="JOYLINK LIMITED"/>
    <n v="29"/>
    <n v="1757"/>
    <n v="117396.350662"/>
    <n v="0"/>
    <m/>
    <m/>
    <n v="0"/>
    <m/>
    <m/>
    <n v="2.2260399936664763E-2"/>
    <x v="2"/>
    <x v="2"/>
  </r>
  <r>
    <s v="salmon stream tech company limited"/>
    <n v="104"/>
    <n v="4177"/>
    <n v="139903.96440823999"/>
    <n v="0"/>
    <m/>
    <m/>
    <n v="0"/>
    <m/>
    <m/>
    <n v="2.652823689059023E-2"/>
    <x v="2"/>
    <x v="2"/>
  </r>
  <r>
    <s v="hong kong agron network technology co., limited"/>
    <n v="153"/>
    <n v="25022"/>
    <n v="790068.96249784995"/>
    <n v="7"/>
    <n v="3307"/>
    <n v="90589.712497850007"/>
    <n v="30"/>
    <n v="6862"/>
    <n v="190511.11249785"/>
    <n v="0.14981088409966009"/>
    <x v="0"/>
    <x v="0"/>
  </r>
  <r>
    <s v="hong kong xinyi network technology co., limited"/>
    <n v="78"/>
    <n v="30714"/>
    <n v="1369343.1834958701"/>
    <n v="0"/>
    <m/>
    <m/>
    <n v="0"/>
    <m/>
    <m/>
    <n v="0.25965140094453165"/>
    <x v="0"/>
    <x v="0"/>
  </r>
  <r>
    <s v="深圳市快云电子商务有限公司"/>
    <n v="117"/>
    <n v="5024"/>
    <n v="236195.03249375001"/>
    <n v="0"/>
    <m/>
    <m/>
    <n v="0"/>
    <m/>
    <m/>
    <n v="4.4786706373031233E-2"/>
    <x v="2"/>
    <x v="2"/>
  </r>
  <r>
    <s v="mobile game technology llc"/>
    <n v="330"/>
    <n v="12809"/>
    <n v="205380.19"/>
    <n v="7"/>
    <n v="359"/>
    <n v="5776.37"/>
    <n v="30"/>
    <n v="1325"/>
    <n v="19801.53"/>
    <n v="3.8943673654994258E-2"/>
    <x v="2"/>
    <x v="2"/>
  </r>
  <r>
    <s v="福州市长乐区阿札那电子商务有限公司"/>
    <n v="130"/>
    <n v="3518"/>
    <n v="252603.034440455"/>
    <n v="0"/>
    <m/>
    <m/>
    <n v="0"/>
    <m/>
    <m/>
    <n v="4.7897950320867626E-2"/>
    <x v="2"/>
    <x v="2"/>
  </r>
  <r>
    <s v="广州思沐网络科技有限公司"/>
    <n v="232"/>
    <n v="18014"/>
    <n v="1211977.24"/>
    <n v="0"/>
    <m/>
    <m/>
    <n v="0"/>
    <m/>
    <m/>
    <n v="0.2298120676187935"/>
    <x v="0"/>
    <x v="0"/>
  </r>
  <r>
    <s v="TAOTUO TECHNOLOGY CO.，LIMITED"/>
    <n v="283"/>
    <n v="864"/>
    <n v="554853.82069995499"/>
    <n v="4"/>
    <n v="5"/>
    <n v="4263.9178060000004"/>
    <n v="16"/>
    <n v="20"/>
    <n v="15731.340578875001"/>
    <n v="0.10520998212907363"/>
    <x v="0"/>
    <x v="0"/>
  </r>
  <r>
    <s v="深圳市思安电子商务有限公司"/>
    <n v="224"/>
    <n v="904"/>
    <n v="69424.37"/>
    <n v="7"/>
    <n v="64"/>
    <n v="4153.16"/>
    <n v="30"/>
    <n v="210"/>
    <n v="15162.28"/>
    <n v="1.3164073949798049E-2"/>
    <x v="2"/>
    <x v="2"/>
  </r>
  <r>
    <s v="hong kong naishi supplychain co limited"/>
    <n v="181"/>
    <n v="9790"/>
    <n v="336599.35190111498"/>
    <n v="0"/>
    <m/>
    <m/>
    <n v="0"/>
    <m/>
    <m/>
    <n v="6.3825120197423091E-2"/>
    <x v="2"/>
    <x v="2"/>
  </r>
  <r>
    <s v="skyfox network limited"/>
    <n v="147"/>
    <n v="241"/>
    <n v="13073.892961699999"/>
    <n v="5"/>
    <n v="8"/>
    <n v="674.4"/>
    <n v="20"/>
    <n v="33"/>
    <n v="2986.9419947000001"/>
    <n v="2.479038610787005E-3"/>
    <x v="2"/>
    <x v="2"/>
  </r>
  <r>
    <s v="锦瑞（香港）国际贸易有限公司"/>
    <n v="87"/>
    <n v="6006"/>
    <n v="278205.56626599998"/>
    <n v="0"/>
    <m/>
    <m/>
    <n v="0"/>
    <m/>
    <m/>
    <n v="5.2752637835547733E-2"/>
    <x v="2"/>
    <x v="2"/>
  </r>
  <r>
    <s v="上海琅峻而创网络科技有限公司"/>
    <n v="8"/>
    <n v="11"/>
    <n v="748.45"/>
    <n v="1"/>
    <n v="2"/>
    <n v="108"/>
    <n v="1"/>
    <n v="2"/>
    <n v="108"/>
    <n v="1.41919201394645E-4"/>
    <x v="2"/>
    <x v="2"/>
  </r>
  <r>
    <s v="深圳市景基源科技有限公司"/>
    <n v="36"/>
    <n v="82"/>
    <n v="3762.95"/>
    <n v="0"/>
    <m/>
    <m/>
    <n v="0"/>
    <m/>
    <m/>
    <n v="7.1352108876742511E-4"/>
    <x v="2"/>
    <x v="2"/>
  </r>
  <r>
    <s v="广州市友拓电子商务有限公司"/>
    <n v="120"/>
    <n v="152"/>
    <n v="22648.21"/>
    <n v="0"/>
    <m/>
    <m/>
    <n v="0"/>
    <m/>
    <m/>
    <n v="4.2944964609769693E-3"/>
    <x v="2"/>
    <x v="2"/>
  </r>
  <r>
    <s v="广州星光创意科技有限公司"/>
    <n v="74"/>
    <n v="98"/>
    <n v="5217.1400000000003"/>
    <n v="4"/>
    <n v="5"/>
    <n v="235.9"/>
    <n v="13"/>
    <n v="14"/>
    <n v="680.69"/>
    <n v="9.8926092907216019E-4"/>
    <x v="2"/>
    <x v="2"/>
  </r>
  <r>
    <s v="hongkong aozhen technology co., limited"/>
    <n v="16"/>
    <n v="16"/>
    <n v="3324.35"/>
    <n v="0"/>
    <m/>
    <m/>
    <n v="3"/>
    <n v="3"/>
    <n v="1066.8599999999999"/>
    <n v="6.3035486292509592E-4"/>
    <x v="2"/>
    <x v="2"/>
  </r>
  <r>
    <s v="julang tech limited"/>
    <n v="21"/>
    <n v="41"/>
    <n v="3216.78"/>
    <n v="0"/>
    <m/>
    <m/>
    <n v="0"/>
    <m/>
    <m/>
    <n v="6.0995771081871352E-4"/>
    <x v="2"/>
    <x v="2"/>
  </r>
  <r>
    <s v="揭阳市麦热科技有限公司"/>
    <n v="34"/>
    <n v="40"/>
    <n v="1968.79071075"/>
    <n v="0"/>
    <m/>
    <m/>
    <n v="0"/>
    <m/>
    <m/>
    <n v="3.7331712924421875E-4"/>
    <x v="2"/>
    <x v="2"/>
  </r>
  <r>
    <s v="北京斯达康商贸有限公司"/>
    <n v="110"/>
    <n v="370"/>
    <n v="40470.550000000003"/>
    <n v="0"/>
    <m/>
    <m/>
    <n v="0"/>
    <m/>
    <m/>
    <n v="7.6739236234912812E-3"/>
    <x v="2"/>
    <x v="2"/>
  </r>
  <r>
    <s v="hongkongyullyinternationaltradeco.,limited"/>
    <n v="5"/>
    <n v="5"/>
    <n v="266.51299999999998"/>
    <n v="0"/>
    <m/>
    <m/>
    <n v="0"/>
    <m/>
    <m/>
    <n v="5.0535522909066751E-5"/>
    <x v="2"/>
    <x v="2"/>
  </r>
  <r>
    <s v="广州市广派信息科技有限公司"/>
    <n v="1"/>
    <n v="3"/>
    <n v="437"/>
    <n v="0"/>
    <m/>
    <m/>
    <n v="0"/>
    <m/>
    <m/>
    <n v="8.2862837877560093E-5"/>
    <x v="2"/>
    <x v="2"/>
  </r>
  <r>
    <s v="深圳市比尔金网络科技有限公司"/>
    <n v="69"/>
    <n v="33377"/>
    <n v="558175.18000000005"/>
    <n v="0"/>
    <m/>
    <m/>
    <n v="0"/>
    <m/>
    <m/>
    <n v="0.10583976990301586"/>
    <x v="0"/>
    <x v="0"/>
  </r>
  <r>
    <s v="gamecosys"/>
    <n v="48"/>
    <n v="147"/>
    <n v="4107.5"/>
    <n v="0"/>
    <m/>
    <m/>
    <n v="0"/>
    <m/>
    <m/>
    <n v="7.7885379080567065E-4"/>
    <x v="2"/>
    <x v="2"/>
  </r>
  <r>
    <s v="hong kong longzhi network technology co., limited"/>
    <n v="20"/>
    <n v="3838"/>
    <n v="197593.10865764"/>
    <n v="0"/>
    <m/>
    <m/>
    <n v="0"/>
    <m/>
    <m/>
    <n v="3.7467106930025494E-2"/>
    <x v="2"/>
    <x v="2"/>
  </r>
  <r>
    <s v="acbeam limited"/>
    <n v="16"/>
    <n v="48"/>
    <n v="1764.9"/>
    <n v="0"/>
    <m/>
    <m/>
    <n v="0"/>
    <m/>
    <m/>
    <n v="3.34655886888114E-4"/>
    <x v="2"/>
    <x v="2"/>
  </r>
  <r>
    <s v="boya development trading co., limited"/>
    <n v="11"/>
    <n v="76"/>
    <n v="25919.08"/>
    <n v="7"/>
    <n v="57"/>
    <n v="19261.28"/>
    <n v="11"/>
    <n v="76"/>
    <n v="25919.08"/>
    <n v="4.9147105811796583E-3"/>
    <x v="2"/>
    <x v="2"/>
  </r>
  <r>
    <s v="thousand birds intelligent technology co., ltd"/>
    <n v="1"/>
    <n v="1"/>
    <n v="0.13433293499999999"/>
    <n v="0"/>
    <m/>
    <m/>
    <n v="0"/>
    <m/>
    <m/>
    <n v="2.547187234444352E-8"/>
    <x v="2"/>
    <x v="2"/>
  </r>
  <r>
    <s v="click link limited"/>
    <n v="12"/>
    <n v="16"/>
    <n v="556.89"/>
    <n v="0"/>
    <m/>
    <m/>
    <n v="0"/>
    <m/>
    <m/>
    <n v="1.0559607731266464E-4"/>
    <x v="2"/>
    <x v="2"/>
  </r>
  <r>
    <s v="东莞市环纳科技有限公司"/>
    <n v="4"/>
    <n v="4"/>
    <n v="197.38401447999999"/>
    <n v="0"/>
    <m/>
    <m/>
    <n v="0"/>
    <m/>
    <m/>
    <n v="3.7427459019400952E-5"/>
    <x v="2"/>
    <x v="2"/>
  </r>
  <r>
    <s v="yiwu iguasu imp and exp co.,limited"/>
    <n v="3"/>
    <n v="3"/>
    <n v="181.56237496"/>
    <n v="0"/>
    <m/>
    <m/>
    <n v="0"/>
    <m/>
    <m/>
    <n v="3.4427399636098988E-5"/>
    <x v="2"/>
    <x v="2"/>
  </r>
  <r>
    <s v="thunder wing (hk) technology co., limited"/>
    <n v="17"/>
    <n v="1027"/>
    <n v="79183.850000000006"/>
    <n v="0"/>
    <m/>
    <m/>
    <n v="0"/>
    <m/>
    <m/>
    <n v="1.5014641933801002E-2"/>
    <x v="2"/>
    <x v="2"/>
  </r>
  <r>
    <s v="yangming tech limited"/>
    <n v="13"/>
    <n v="1181"/>
    <n v="37992.06"/>
    <n v="0"/>
    <m/>
    <m/>
    <n v="0"/>
    <m/>
    <m/>
    <n v="7.2039586004909294E-3"/>
    <x v="2"/>
    <x v="2"/>
  </r>
  <r>
    <s v="卓匯（香港）科技有限公司"/>
    <n v="208"/>
    <n v="33876"/>
    <n v="1390087.9950061601"/>
    <n v="0"/>
    <m/>
    <m/>
    <n v="0"/>
    <m/>
    <m/>
    <n v="0.26358497978429751"/>
    <x v="0"/>
    <x v="0"/>
  </r>
  <r>
    <s v="vipeasybuy clothing co., ltd."/>
    <n v="110"/>
    <n v="317"/>
    <n v="27529.16"/>
    <n v="0"/>
    <m/>
    <m/>
    <n v="7"/>
    <n v="7"/>
    <n v="1064.4000000000001"/>
    <n v="5.2200098901268024E-3"/>
    <x v="2"/>
    <x v="2"/>
  </r>
  <r>
    <s v="深圳山海经科技有限公司"/>
    <n v="297"/>
    <n v="2555"/>
    <n v="137482.38"/>
    <n v="7"/>
    <n v="69"/>
    <n v="5197.9799999999996"/>
    <n v="30"/>
    <n v="264"/>
    <n v="19500.330000000002"/>
    <n v="2.606906216238241E-2"/>
    <x v="2"/>
    <x v="2"/>
  </r>
  <r>
    <s v="dandelion information technology (hong kong) co., limited"/>
    <n v="257"/>
    <n v="12765"/>
    <n v="626667.07859712001"/>
    <n v="0"/>
    <m/>
    <m/>
    <n v="0"/>
    <m/>
    <m/>
    <n v="0.1188270309771107"/>
    <x v="0"/>
    <x v="0"/>
  </r>
  <r>
    <s v="深圳市乐祥余信息科技有限公司"/>
    <n v="291"/>
    <n v="1905"/>
    <n v="89323.46"/>
    <n v="2"/>
    <n v="2"/>
    <n v="69.959999999999994"/>
    <n v="23"/>
    <n v="62"/>
    <n v="2287.17"/>
    <n v="1.6937289209708755E-2"/>
    <x v="2"/>
    <x v="2"/>
  </r>
  <r>
    <s v="深圳市拓达星科技有限公司"/>
    <n v="181"/>
    <n v="324"/>
    <n v="31792.74"/>
    <n v="5"/>
    <n v="11"/>
    <n v="1153.5"/>
    <n v="17"/>
    <n v="33"/>
    <n v="2901.5"/>
    <n v="6.0284591768956985E-3"/>
    <x v="2"/>
    <x v="2"/>
  </r>
  <r>
    <s v="东方星泽（深圳）科技有限公司"/>
    <n v="215"/>
    <n v="599"/>
    <n v="153984.37119938"/>
    <n v="0"/>
    <m/>
    <m/>
    <n v="0"/>
    <m/>
    <m/>
    <n v="2.919812811526833E-2"/>
    <x v="2"/>
    <x v="2"/>
  </r>
  <r>
    <s v="上海中昊针织有限公司"/>
    <n v="37"/>
    <n v="85"/>
    <n v="4890.96"/>
    <n v="7"/>
    <n v="18"/>
    <n v="1199.3599999999999"/>
    <n v="15"/>
    <n v="34"/>
    <n v="2313.5700000000002"/>
    <n v="9.2741150010441963E-4"/>
    <x v="2"/>
    <x v="2"/>
  </r>
  <r>
    <s v="骄傲同行文化科技（深圳）有限公司"/>
    <n v="180"/>
    <n v="364"/>
    <n v="13473.73"/>
    <n v="0"/>
    <m/>
    <m/>
    <n v="11"/>
    <n v="20"/>
    <n v="703.4"/>
    <n v="2.5548547015927184E-3"/>
    <x v="2"/>
    <x v="2"/>
  </r>
  <r>
    <s v="广州本珞电子商务有限公司"/>
    <n v="149"/>
    <n v="938"/>
    <n v="247672.94384851499"/>
    <n v="0"/>
    <m/>
    <m/>
    <n v="0"/>
    <m/>
    <m/>
    <n v="4.6963118976607654E-2"/>
    <x v="2"/>
    <x v="2"/>
  </r>
  <r>
    <s v="南京飞畅科技有限公司"/>
    <n v="233"/>
    <n v="63705"/>
    <n v="1975832.37"/>
    <n v="0"/>
    <m/>
    <m/>
    <n v="0"/>
    <m/>
    <m/>
    <n v="0.37465235091200311"/>
    <x v="0"/>
    <x v="0"/>
  </r>
  <r>
    <s v="ief overseas international trading co.，limited"/>
    <n v="53"/>
    <n v="229"/>
    <n v="7333.7531989999998"/>
    <n v="0"/>
    <m/>
    <m/>
    <n v="0"/>
    <m/>
    <m/>
    <n v="1.3906077857271733E-3"/>
    <x v="2"/>
    <x v="2"/>
  </r>
  <r>
    <s v="siweite e-commerce co., limited"/>
    <n v="90"/>
    <n v="2683"/>
    <n v="280934.09999999998"/>
    <n v="7"/>
    <n v="819"/>
    <n v="84363.32"/>
    <n v="30"/>
    <n v="2174"/>
    <n v="226047.27"/>
    <n v="5.3270015520774039E-2"/>
    <x v="2"/>
    <x v="2"/>
  </r>
  <r>
    <s v="renzhong international trade limited"/>
    <n v="42"/>
    <n v="2567"/>
    <n v="78543.339377885"/>
    <n v="0"/>
    <m/>
    <m/>
    <n v="0"/>
    <m/>
    <m/>
    <n v="1.4893189925015716E-2"/>
    <x v="2"/>
    <x v="2"/>
  </r>
  <r>
    <s v="garry international trading co., limited"/>
    <n v="26"/>
    <n v="326"/>
    <n v="19035.689999999999"/>
    <n v="7"/>
    <n v="64"/>
    <n v="3905.71"/>
    <n v="26"/>
    <n v="326"/>
    <n v="19035.689999999999"/>
    <n v="3.6094995294221784E-3"/>
    <x v="2"/>
    <x v="2"/>
  </r>
  <r>
    <s v="香港吉客印电子商务有限公司"/>
    <n v="22"/>
    <n v="24"/>
    <n v="1372.6045485"/>
    <n v="0"/>
    <m/>
    <m/>
    <n v="0"/>
    <m/>
    <m/>
    <n v="2.6026981275138923E-4"/>
    <x v="2"/>
    <x v="2"/>
  </r>
  <r>
    <s v="广州亚科姆贸易有限公司"/>
    <n v="108"/>
    <n v="521"/>
    <n v="26498.04"/>
    <n v="0"/>
    <m/>
    <m/>
    <n v="0"/>
    <m/>
    <m/>
    <n v="5.024491516231357E-3"/>
    <x v="2"/>
    <x v="2"/>
  </r>
  <r>
    <s v="武汉云之易电子商务有限公司"/>
    <n v="53"/>
    <n v="4686"/>
    <n v="154258.01999999999"/>
    <n v="0"/>
    <m/>
    <m/>
    <n v="0"/>
    <m/>
    <m/>
    <n v="2.925001671069433E-2"/>
    <x v="2"/>
    <x v="2"/>
  </r>
  <r>
    <s v="yihai cross border ecommerce limited"/>
    <n v="1"/>
    <n v="2"/>
    <n v="2.85"/>
    <n v="0"/>
    <m/>
    <m/>
    <n v="0"/>
    <m/>
    <m/>
    <n v="5.4040981224495723E-7"/>
    <x v="2"/>
    <x v="2"/>
  </r>
  <r>
    <s v="深圳华马世实业有限公司"/>
    <n v="317"/>
    <n v="1312"/>
    <n v="237739.4138825"/>
    <n v="7"/>
    <n v="34"/>
    <n v="6786.3696875650003"/>
    <n v="30"/>
    <n v="146"/>
    <n v="28439.744539489999"/>
    <n v="4.5079548077006315E-2"/>
    <x v="2"/>
    <x v="2"/>
  </r>
  <r>
    <s v="深圳市龙岗区道森电子商行"/>
    <n v="330"/>
    <n v="6023"/>
    <n v="400588.98"/>
    <n v="7"/>
    <n v="311"/>
    <n v="25459.5"/>
    <n v="30"/>
    <n v="889"/>
    <n v="78078.89"/>
    <n v="7.5958672094455754E-2"/>
    <x v="2"/>
    <x v="2"/>
  </r>
  <r>
    <s v="嘉兴市乐买乐卖贸易有限公司"/>
    <n v="146"/>
    <n v="254"/>
    <n v="36551.879999999997"/>
    <n v="0"/>
    <m/>
    <m/>
    <n v="0"/>
    <m/>
    <m/>
    <n v="6.9308753010527031E-3"/>
    <x v="2"/>
    <x v="2"/>
  </r>
  <r>
    <s v="厦门芊朵恋科技有限公司"/>
    <n v="152"/>
    <n v="254"/>
    <n v="11057.28"/>
    <n v="0"/>
    <m/>
    <m/>
    <n v="4"/>
    <n v="6"/>
    <n v="180.66"/>
    <n v="2.0966535469262881E-3"/>
    <x v="2"/>
    <x v="2"/>
  </r>
  <r>
    <s v="深圳市兴领锐电子有限公司"/>
    <n v="13"/>
    <n v="13"/>
    <n v="5125"/>
    <n v="0"/>
    <m/>
    <m/>
    <n v="3"/>
    <n v="3"/>
    <n v="1499"/>
    <n v="9.717895746510194E-4"/>
    <x v="2"/>
    <x v="2"/>
  </r>
  <r>
    <s v="广州麦洛信息技术有限公司"/>
    <n v="57"/>
    <n v="81"/>
    <n v="6564.1851413200002"/>
    <n v="0"/>
    <m/>
    <m/>
    <n v="0"/>
    <m/>
    <m/>
    <n v="1.2446842314953962E-3"/>
    <x v="2"/>
    <x v="2"/>
  </r>
  <r>
    <s v="广州市大颜贸易有限公司"/>
    <n v="94"/>
    <n v="232"/>
    <n v="16408.61"/>
    <n v="0"/>
    <m/>
    <m/>
    <n v="0"/>
    <m/>
    <m/>
    <n v="3.1113592453686761E-3"/>
    <x v="2"/>
    <x v="2"/>
  </r>
  <r>
    <s v="深圳市达信工程技术有限公司"/>
    <n v="6"/>
    <n v="6"/>
    <n v="349.06"/>
    <n v="0"/>
    <m/>
    <m/>
    <n v="0"/>
    <m/>
    <m/>
    <n v="6.618787686393851E-5"/>
    <x v="2"/>
    <x v="2"/>
  </r>
  <r>
    <s v="hui ju xin shan technology co.,limited"/>
    <n v="9"/>
    <n v="20"/>
    <n v="896.94"/>
    <n v="0"/>
    <m/>
    <m/>
    <n v="0"/>
    <m/>
    <m/>
    <n v="1.7007550069999717E-4"/>
    <x v="2"/>
    <x v="2"/>
  </r>
  <r>
    <s v="香港汉印科技有限公司"/>
    <n v="6"/>
    <n v="6"/>
    <n v="476.93"/>
    <n v="0"/>
    <m/>
    <m/>
    <n v="3"/>
    <n v="3"/>
    <n v="275.97000000000003"/>
    <n v="9.0434263773328926E-5"/>
    <x v="2"/>
    <x v="2"/>
  </r>
  <r>
    <s v="thg_ingenuity"/>
    <n v="216"/>
    <n v="541"/>
    <n v="58353.618356685001"/>
    <n v="7"/>
    <n v="43"/>
    <n v="6629.5787314999998"/>
    <n v="19"/>
    <n v="69"/>
    <n v="10059.38418623"/>
    <n v="1.1064865943842116E-2"/>
    <x v="2"/>
    <x v="2"/>
  </r>
  <r>
    <s v="star spring limited"/>
    <n v="147"/>
    <n v="11157"/>
    <n v="487713.94"/>
    <n v="7"/>
    <n v="1238"/>
    <n v="74262.899999999994"/>
    <n v="26"/>
    <n v="2159"/>
    <n v="130975.19"/>
    <n v="9.2479087278823965E-2"/>
    <x v="2"/>
    <x v="2"/>
  </r>
  <r>
    <s v="hexatecho ltd"/>
    <n v="18"/>
    <n v="6506"/>
    <n v="56623.404671359996"/>
    <n v="0"/>
    <m/>
    <m/>
    <n v="0"/>
    <m/>
    <m/>
    <n v="1.0736787188463119E-2"/>
    <x v="2"/>
    <x v="2"/>
  </r>
  <r>
    <s v="fishpondnetworktechnologylimited"/>
    <n v="83"/>
    <n v="3098"/>
    <n v="152331.79999999999"/>
    <n v="7"/>
    <n v="273"/>
    <n v="13783.86"/>
    <n v="30"/>
    <n v="1233"/>
    <n v="59878.3"/>
    <n v="2.8884771732258372E-2"/>
    <x v="2"/>
    <x v="2"/>
  </r>
  <r>
    <s v="深圳市铁木亦科技有限公司"/>
    <n v="10"/>
    <n v="12"/>
    <n v="1776.64"/>
    <n v="0"/>
    <m/>
    <m/>
    <n v="0"/>
    <m/>
    <m/>
    <n v="3.3688199607960733E-4"/>
    <x v="2"/>
    <x v="2"/>
  </r>
  <r>
    <s v="广州单多多科技有限公司"/>
    <n v="5"/>
    <n v="5"/>
    <n v="175.62"/>
    <n v="0"/>
    <m/>
    <m/>
    <n v="0"/>
    <m/>
    <m/>
    <n v="3.3300621482968207E-5"/>
    <x v="2"/>
    <x v="2"/>
  </r>
  <r>
    <s v="深圳万晟源网络科技有限公司"/>
    <n v="82"/>
    <n v="9726"/>
    <n v="674428.05958417"/>
    <n v="0"/>
    <m/>
    <m/>
    <n v="0"/>
    <m/>
    <m/>
    <n v="0.12788334773775864"/>
    <x v="0"/>
    <x v="0"/>
  </r>
  <r>
    <s v="xinjue (hk) trade co., limited"/>
    <n v="78"/>
    <n v="5076"/>
    <n v="145647.53"/>
    <n v="0"/>
    <m/>
    <m/>
    <n v="0"/>
    <m/>
    <m/>
    <n v="2.7617317312716407E-2"/>
    <x v="2"/>
    <x v="2"/>
  </r>
  <r>
    <s v="tumustore"/>
    <n v="1"/>
    <n v="1"/>
    <n v="5.6489345999999996"/>
    <n v="0"/>
    <m/>
    <m/>
    <n v="0"/>
    <m/>
    <m/>
    <n v="1.0711367321298394E-6"/>
    <x v="2"/>
    <x v="2"/>
  </r>
  <r>
    <s v="广州市胜浩网络科技有限公司"/>
    <n v="68"/>
    <n v="10742"/>
    <n v="276376.83"/>
    <n v="0"/>
    <m/>
    <m/>
    <n v="0"/>
    <m/>
    <m/>
    <n v="5.2405877476896998E-2"/>
    <x v="2"/>
    <x v="2"/>
  </r>
  <r>
    <s v="fisheasy limited"/>
    <n v="3"/>
    <n v="3"/>
    <n v="208.99"/>
    <n v="1"/>
    <n v="1"/>
    <n v="74.8"/>
    <n v="2"/>
    <n v="2"/>
    <n v="149.6"/>
    <n v="3.9628156723183721E-5"/>
    <x v="2"/>
    <x v="2"/>
  </r>
  <r>
    <s v="angrow company limited"/>
    <n v="4"/>
    <n v="11"/>
    <n v="920.2"/>
    <n v="0"/>
    <m/>
    <m/>
    <n v="0"/>
    <m/>
    <m/>
    <n v="1.7448600323782796E-4"/>
    <x v="2"/>
    <x v="2"/>
  </r>
  <r>
    <s v="火炬科技（香港)有限公司"/>
    <n v="5"/>
    <n v="6"/>
    <n v="947.96"/>
    <n v="0"/>
    <m/>
    <m/>
    <n v="0"/>
    <m/>
    <m/>
    <n v="1.7974978442657181E-4"/>
    <x v="2"/>
    <x v="2"/>
  </r>
  <r>
    <s v="广东弘宸帼风服饰科技有限公司"/>
    <n v="1"/>
    <n v="1"/>
    <n v="36.979999999999997"/>
    <n v="0"/>
    <m/>
    <m/>
    <n v="0"/>
    <m/>
    <m/>
    <n v="7.0120543357257948E-6"/>
    <x v="2"/>
    <x v="2"/>
  </r>
  <r>
    <s v="四川依特纳艾商贸有限公司"/>
    <n v="330"/>
    <n v="30481"/>
    <n v="1206653.2"/>
    <n v="7"/>
    <n v="748"/>
    <n v="29447.8"/>
    <n v="30"/>
    <n v="3010"/>
    <n v="116931.6"/>
    <n v="0.22880253658132516"/>
    <x v="0"/>
    <x v="0"/>
  </r>
  <r>
    <s v="广州洋曼网络科技有限公司"/>
    <n v="265"/>
    <n v="48275"/>
    <n v="1741488.27"/>
    <n v="0"/>
    <m/>
    <m/>
    <n v="0"/>
    <m/>
    <m/>
    <n v="0.33021661369034927"/>
    <x v="0"/>
    <x v="0"/>
  </r>
  <r>
    <s v="bodoni company limited"/>
    <n v="188"/>
    <n v="984"/>
    <n v="56405.95"/>
    <n v="7"/>
    <n v="36"/>
    <n v="2590.25"/>
    <n v="26"/>
    <n v="77"/>
    <n v="5920.76"/>
    <n v="1.0695553982104717E-2"/>
    <x v="2"/>
    <x v="2"/>
  </r>
  <r>
    <s v="krosol global limited"/>
    <n v="296"/>
    <n v="18566"/>
    <n v="982241.34"/>
    <n v="7"/>
    <n v="678"/>
    <n v="35031.78"/>
    <n v="30"/>
    <n v="2193"/>
    <n v="117866.71"/>
    <n v="0.18625012565917023"/>
    <x v="0"/>
    <x v="0"/>
  </r>
  <r>
    <s v="深圳市卓维特科技有限公司"/>
    <n v="301"/>
    <n v="2763"/>
    <n v="154935.5"/>
    <n v="7"/>
    <n v="87"/>
    <n v="5034.6400000000003"/>
    <n v="30"/>
    <n v="342"/>
    <n v="19736.62"/>
    <n v="2.9378478759676689E-2"/>
    <x v="2"/>
    <x v="2"/>
  </r>
  <r>
    <s v="深圳市博洋通商贸有限公司"/>
    <n v="148"/>
    <n v="4353"/>
    <n v="185583.46"/>
    <n v="0"/>
    <m/>
    <m/>
    <n v="1"/>
    <n v="1"/>
    <n v="88.81"/>
    <n v="3.5189867640129657E-2"/>
    <x v="2"/>
    <x v="2"/>
  </r>
  <r>
    <s v="广州卡斯隆信息科技有限公司"/>
    <n v="172"/>
    <n v="457"/>
    <n v="21735.940430359999"/>
    <n v="7"/>
    <n v="19"/>
    <n v="700.62598559000003"/>
    <n v="26"/>
    <n v="61"/>
    <n v="2272.596218875"/>
    <n v="4.1215142059433055E-3"/>
    <x v="2"/>
    <x v="2"/>
  </r>
  <r>
    <s v="rationaltechnologylimited"/>
    <n v="151"/>
    <n v="1735"/>
    <n v="71437.75"/>
    <n v="0"/>
    <m/>
    <m/>
    <n v="0"/>
    <m/>
    <m/>
    <n v="1.3545845987614805E-2"/>
    <x v="2"/>
    <x v="2"/>
  </r>
  <r>
    <s v="上海顽袄时装设计中心"/>
    <n v="10"/>
    <n v="14"/>
    <n v="2196.9"/>
    <n v="0"/>
    <m/>
    <m/>
    <n v="0"/>
    <m/>
    <m/>
    <n v="4.1657063737577071E-4"/>
    <x v="2"/>
    <x v="2"/>
  </r>
  <r>
    <s v="kangda hongye trade limited"/>
    <n v="108"/>
    <n v="14596"/>
    <n v="668398.65045800502"/>
    <n v="0"/>
    <m/>
    <m/>
    <n v="0"/>
    <m/>
    <m/>
    <n v="0.1267400663855415"/>
    <x v="0"/>
    <x v="0"/>
  </r>
  <r>
    <s v="hongyu trade limited"/>
    <n v="9"/>
    <n v="122"/>
    <n v="9220.92"/>
    <n v="0"/>
    <m/>
    <m/>
    <n v="0"/>
    <m/>
    <m/>
    <n v="1.7484475950616737E-3"/>
    <x v="2"/>
    <x v="2"/>
  </r>
  <r>
    <s v="wearcheap limited"/>
    <n v="36"/>
    <n v="32585"/>
    <n v="167505.439056715"/>
    <n v="0"/>
    <m/>
    <m/>
    <n v="0"/>
    <m/>
    <m/>
    <n v="3.176195890198192E-2"/>
    <x v="2"/>
    <x v="2"/>
  </r>
  <r>
    <s v="datanexus ltd_x0009_"/>
    <n v="41"/>
    <n v="27609"/>
    <n v="171330.85745573501"/>
    <n v="0"/>
    <m/>
    <m/>
    <n v="0"/>
    <m/>
    <m/>
    <n v="3.2487325091025011E-2"/>
    <x v="2"/>
    <x v="2"/>
  </r>
  <r>
    <s v="switzerland jojee group co.,limited"/>
    <n v="50"/>
    <n v="134"/>
    <n v="15309.922992260001"/>
    <n v="0"/>
    <m/>
    <m/>
    <n v="0"/>
    <m/>
    <m/>
    <n v="2.9030289858708704E-3"/>
    <x v="2"/>
    <x v="2"/>
  </r>
  <r>
    <s v="aas global trade co., limited"/>
    <n v="19"/>
    <n v="273"/>
    <n v="11986.39"/>
    <n v="0"/>
    <m/>
    <m/>
    <n v="0"/>
    <m/>
    <m/>
    <n v="2.2728290418929232E-3"/>
    <x v="2"/>
    <x v="2"/>
  </r>
  <r>
    <s v="dreamnodiy llc"/>
    <n v="72"/>
    <n v="333"/>
    <n v="13682.801638000001"/>
    <n v="7"/>
    <n v="29"/>
    <n v="1369.007402"/>
    <n v="26"/>
    <n v="119"/>
    <n v="5122.2771124999999"/>
    <n v="2.5944983383075697E-3"/>
    <x v="2"/>
    <x v="2"/>
  </r>
  <r>
    <s v="doujiao trading company limited"/>
    <n v="106"/>
    <n v="80801"/>
    <n v="2327791.2999999998"/>
    <n v="0"/>
    <m/>
    <m/>
    <n v="0"/>
    <m/>
    <m/>
    <n v="0.44138991557138407"/>
    <x v="0"/>
    <x v="0"/>
  </r>
  <r>
    <s v="广州极富贸易有限公司"/>
    <n v="56"/>
    <n v="205"/>
    <n v="11602.37"/>
    <n v="0"/>
    <m/>
    <m/>
    <n v="0"/>
    <m/>
    <m/>
    <n v="2.2000121379987807E-3"/>
    <x v="2"/>
    <x v="2"/>
  </r>
  <r>
    <s v="义乌市猩桢电子商务商行"/>
    <n v="1"/>
    <n v="1"/>
    <n v="0.4"/>
    <n v="0"/>
    <m/>
    <m/>
    <n v="0"/>
    <m/>
    <m/>
    <n v="7.5846991192274703E-8"/>
    <x v="2"/>
    <x v="2"/>
  </r>
  <r>
    <s v="深圳市宝航富兴科技有限公司"/>
    <n v="3"/>
    <n v="4"/>
    <n v="136.91999999999999"/>
    <n v="0"/>
    <m/>
    <m/>
    <n v="0"/>
    <m/>
    <m/>
    <n v="2.5962425085115626E-5"/>
    <x v="2"/>
    <x v="2"/>
  </r>
  <r>
    <s v="深圳意湖创意定制有限公司"/>
    <n v="19"/>
    <n v="2574"/>
    <n v="136220.34"/>
    <n v="0"/>
    <m/>
    <m/>
    <n v="0"/>
    <m/>
    <m/>
    <n v="2.5829757320471661E-2"/>
    <x v="2"/>
    <x v="2"/>
  </r>
  <r>
    <s v="深圳市蓝际科技有限公司"/>
    <n v="2"/>
    <n v="2"/>
    <n v="108.96"/>
    <n v="0"/>
    <m/>
    <m/>
    <n v="0"/>
    <m/>
    <m/>
    <n v="2.0660720400775626E-5"/>
    <x v="2"/>
    <x v="2"/>
  </r>
  <r>
    <s v="深圳市优海购信息科技有限公司"/>
    <n v="309"/>
    <n v="5088"/>
    <n v="223184.35"/>
    <n v="6"/>
    <n v="18"/>
    <n v="534.91"/>
    <n v="15"/>
    <n v="43"/>
    <n v="1363.77"/>
    <n v="4.2319653571758882E-2"/>
    <x v="2"/>
    <x v="2"/>
  </r>
  <r>
    <s v="蓝色边界商务有限公司"/>
    <n v="159"/>
    <n v="406"/>
    <n v="18287.5"/>
    <n v="0"/>
    <m/>
    <m/>
    <n v="0"/>
    <m/>
    <m/>
    <n v="3.4676296285718086E-3"/>
    <x v="2"/>
    <x v="2"/>
  </r>
  <r>
    <s v="广州智夫网络科技有限公司"/>
    <n v="307"/>
    <n v="1370"/>
    <n v="88620.71"/>
    <n v="7"/>
    <n v="20"/>
    <n v="1236.43"/>
    <n v="27"/>
    <n v="78"/>
    <n v="4827.16"/>
    <n v="1.6804035527057826E-2"/>
    <x v="2"/>
    <x v="2"/>
  </r>
  <r>
    <s v="苏州艺之都商贸有限公司"/>
    <n v="319"/>
    <n v="2850"/>
    <n v="92978.950756220001"/>
    <n v="6"/>
    <n v="22"/>
    <n v="627.32842997499995"/>
    <n v="28"/>
    <n v="98"/>
    <n v="2951.07124772"/>
    <n v="1.7630434147684903E-2"/>
    <x v="2"/>
    <x v="2"/>
  </r>
  <r>
    <s v="hong kong hongchen plus trading co., limited"/>
    <n v="78"/>
    <n v="290"/>
    <n v="12017.20966"/>
    <n v="0"/>
    <m/>
    <m/>
    <n v="0"/>
    <m/>
    <m/>
    <n v="2.2786729880943462E-3"/>
    <x v="2"/>
    <x v="2"/>
  </r>
  <r>
    <s v="hongkong loyo electronic technology limited"/>
    <n v="141"/>
    <n v="243"/>
    <n v="32228.16"/>
    <n v="0"/>
    <m/>
    <m/>
    <n v="1"/>
    <n v="1"/>
    <n v="89.24"/>
    <n v="6.1110224191580492E-3"/>
    <x v="2"/>
    <x v="2"/>
  </r>
  <r>
    <s v="无锡图灵进出口有限公司"/>
    <n v="103"/>
    <n v="224"/>
    <n v="14146.98"/>
    <n v="0"/>
    <m/>
    <m/>
    <n v="0"/>
    <m/>
    <m/>
    <n v="2.6825146686432154E-3"/>
    <x v="2"/>
    <x v="2"/>
  </r>
  <r>
    <s v="上海邦逊国际贸易有限公司"/>
    <n v="50"/>
    <n v="54"/>
    <n v="2452.37"/>
    <n v="0"/>
    <m/>
    <m/>
    <n v="0"/>
    <m/>
    <m/>
    <n v="4.6501221447549666E-4"/>
    <x v="2"/>
    <x v="2"/>
  </r>
  <r>
    <s v="深圳市卡斯通科技有限公司"/>
    <n v="172"/>
    <n v="3970"/>
    <n v="184454.36"/>
    <n v="0"/>
    <m/>
    <m/>
    <n v="0"/>
    <m/>
    <m/>
    <n v="3.4975770545741663E-2"/>
    <x v="2"/>
    <x v="2"/>
  </r>
  <r>
    <s v="香港捷泰科技有限公司"/>
    <n v="171"/>
    <n v="803"/>
    <n v="92703.142409074993"/>
    <n v="0"/>
    <m/>
    <m/>
    <n v="0"/>
    <m/>
    <m/>
    <n v="1.7578136064493245E-2"/>
    <x v="2"/>
    <x v="2"/>
  </r>
  <r>
    <s v="河北密语科技有限公司"/>
    <n v="141"/>
    <n v="1780"/>
    <n v="68994.530931030007"/>
    <n v="0"/>
    <m/>
    <m/>
    <n v="1"/>
    <n v="2"/>
    <n v="124.2"/>
    <n v="1.3082568949602391E-2"/>
    <x v="2"/>
    <x v="2"/>
  </r>
  <r>
    <s v="厦门梯拓客科技有限公司"/>
    <n v="151"/>
    <n v="4772"/>
    <n v="274023.57"/>
    <n v="0"/>
    <m/>
    <m/>
    <n v="0"/>
    <m/>
    <m/>
    <n v="5.1959658250664176E-2"/>
    <x v="2"/>
    <x v="2"/>
  </r>
  <r>
    <s v="深圳市壹希网络科技有限公司"/>
    <n v="16"/>
    <n v="19"/>
    <n v="2337.33"/>
    <n v="0"/>
    <m/>
    <m/>
    <n v="0"/>
    <m/>
    <m/>
    <n v="4.431986198085985E-4"/>
    <x v="2"/>
    <x v="2"/>
  </r>
  <r>
    <s v="深圳市米磊科技有限公司"/>
    <n v="34"/>
    <n v="47"/>
    <n v="12649.18"/>
    <n v="0"/>
    <m/>
    <m/>
    <n v="0"/>
    <m/>
    <m/>
    <n v="2.3985056101237432E-3"/>
    <x v="2"/>
    <x v="2"/>
  </r>
  <r>
    <s v="济南市恒河无限电子商务有限公司"/>
    <n v="6"/>
    <n v="6"/>
    <n v="327.87"/>
    <n v="0"/>
    <m/>
    <m/>
    <n v="0"/>
    <m/>
    <m/>
    <n v="6.2169882505527755E-5"/>
    <x v="2"/>
    <x v="2"/>
  </r>
  <r>
    <s v="金阳光国际（香港）有限公司"/>
    <n v="4"/>
    <n v="4"/>
    <n v="44.130360000000003"/>
    <n v="0"/>
    <m/>
    <m/>
    <n v="0"/>
    <m/>
    <m/>
    <n v="8.3678875655797784E-6"/>
    <x v="2"/>
    <x v="2"/>
  </r>
  <r>
    <s v="温江区亚玛讯百货店"/>
    <n v="27"/>
    <n v="62"/>
    <n v="4213.2299999999996"/>
    <n v="0"/>
    <m/>
    <m/>
    <n v="0"/>
    <m/>
    <m/>
    <n v="7.9890204675256871E-4"/>
    <x v="2"/>
    <x v="2"/>
  </r>
  <r>
    <s v="深圳市荔园学研教育科技有限公司"/>
    <n v="192"/>
    <n v="5134"/>
    <n v="276262.73"/>
    <n v="0"/>
    <m/>
    <m/>
    <n v="0"/>
    <m/>
    <m/>
    <n v="5.2384242122659401E-2"/>
    <x v="2"/>
    <x v="2"/>
  </r>
  <r>
    <s v="Frogie Trading Co., Limited"/>
    <n v="235"/>
    <n v="54886"/>
    <n v="1822844.43"/>
    <n v="0"/>
    <m/>
    <m/>
    <n v="0"/>
    <m/>
    <m/>
    <n v="0.34564316356774244"/>
    <x v="0"/>
    <x v="0"/>
  </r>
  <r>
    <s v="hong kong huang xian hua international limited"/>
    <n v="52"/>
    <n v="1012"/>
    <n v="49155.86"/>
    <n v="0"/>
    <m/>
    <m/>
    <n v="0"/>
    <m/>
    <m/>
    <n v="9.3208102011717187E-3"/>
    <x v="2"/>
    <x v="2"/>
  </r>
  <r>
    <s v="Shenzhou Net Technology Limited"/>
    <n v="191"/>
    <n v="435"/>
    <n v="676785.4"/>
    <n v="4"/>
    <n v="10"/>
    <n v="10275"/>
    <n v="17"/>
    <n v="39"/>
    <n v="70940"/>
    <n v="0.12833034068215027"/>
    <x v="0"/>
    <x v="0"/>
  </r>
  <r>
    <s v="iceburger technology llc"/>
    <n v="298"/>
    <n v="2986"/>
    <n v="135125.83577927499"/>
    <n v="7"/>
    <n v="47"/>
    <n v="1400.75"/>
    <n v="30"/>
    <n v="161"/>
    <n v="6439.0690519549998"/>
    <n v="2.5622220190498569E-2"/>
    <x v="2"/>
    <x v="2"/>
  </r>
  <r>
    <s v="hk xianwei e-business limited"/>
    <n v="29"/>
    <n v="283"/>
    <n v="10969.78"/>
    <n v="7"/>
    <n v="100"/>
    <n v="3725.63"/>
    <n v="29"/>
    <n v="283"/>
    <n v="10969.78"/>
    <n v="2.0800620176029778E-3"/>
    <x v="2"/>
    <x v="2"/>
  </r>
  <r>
    <s v="pro leader international limited"/>
    <n v="18"/>
    <n v="2902"/>
    <n v="135364.71"/>
    <n v="0"/>
    <m/>
    <m/>
    <n v="0"/>
    <m/>
    <m/>
    <n v="2.5667514917787047E-2"/>
    <x v="2"/>
    <x v="2"/>
  </r>
  <r>
    <s v="广州梵月潘贸易有限公司"/>
    <n v="2"/>
    <n v="2"/>
    <n v="35.36"/>
    <n v="0"/>
    <m/>
    <m/>
    <n v="0"/>
    <m/>
    <m/>
    <n v="6.7048740213970819E-6"/>
    <x v="2"/>
    <x v="2"/>
  </r>
  <r>
    <s v="永康市酷格科技有限公司"/>
    <n v="5"/>
    <n v="5"/>
    <n v="9653"/>
    <n v="0"/>
    <m/>
    <m/>
    <n v="0"/>
    <m/>
    <m/>
    <n v="1.8303775149475692E-3"/>
    <x v="2"/>
    <x v="2"/>
  </r>
  <r>
    <s v="香港轩呓信息科技有限公司"/>
    <n v="3"/>
    <n v="3"/>
    <n v="131.91999999999999"/>
    <n v="0"/>
    <m/>
    <m/>
    <n v="0"/>
    <m/>
    <m/>
    <n v="2.5014337695212188E-5"/>
    <x v="2"/>
    <x v="2"/>
  </r>
  <r>
    <s v="western culture and art developement limited"/>
    <n v="3"/>
    <n v="5"/>
    <n v="90.200682"/>
    <n v="0"/>
    <m/>
    <m/>
    <n v="0"/>
    <m/>
    <m/>
    <n v="1.7103625832977925E-5"/>
    <x v="2"/>
    <x v="2"/>
  </r>
  <r>
    <s v="深圳市速易购网络科技有限公司"/>
    <n v="261"/>
    <n v="20683"/>
    <n v="999415.98"/>
    <n v="0"/>
    <m/>
    <m/>
    <n v="0"/>
    <m/>
    <m/>
    <n v="0.18950673758119646"/>
    <x v="0"/>
    <x v="0"/>
  </r>
  <r>
    <s v="Bedshe International Co., LTD"/>
    <n v="323"/>
    <n v="2052"/>
    <n v="183706.23"/>
    <n v="6"/>
    <n v="10"/>
    <n v="500.89"/>
    <n v="24"/>
    <n v="37"/>
    <n v="1873.16"/>
    <n v="3.4833912021939972E-2"/>
    <x v="2"/>
    <x v="2"/>
  </r>
  <r>
    <s v="terry technology co., limited"/>
    <n v="205"/>
    <n v="13691"/>
    <n v="659922.25"/>
    <n v="0"/>
    <m/>
    <m/>
    <n v="0"/>
    <m/>
    <m/>
    <n v="0.12513279270834024"/>
    <x v="0"/>
    <x v="0"/>
  </r>
  <r>
    <s v="成都成拓进出口贸易有限公司"/>
    <n v="172"/>
    <n v="961"/>
    <n v="92196.92"/>
    <n v="0"/>
    <m/>
    <m/>
    <n v="0"/>
    <m/>
    <m/>
    <n v="1.7482147447987137E-2"/>
    <x v="2"/>
    <x v="2"/>
  </r>
  <r>
    <s v="yige international trading limited"/>
    <n v="150"/>
    <n v="716"/>
    <n v="52001.67"/>
    <n v="7"/>
    <n v="31"/>
    <n v="1784.51"/>
    <n v="22"/>
    <n v="62"/>
    <n v="3837.21"/>
    <n v="9.8604255161839384E-3"/>
    <x v="2"/>
    <x v="2"/>
  </r>
  <r>
    <s v="广州柠檬精信息技术有限公司"/>
    <n v="267"/>
    <n v="14104"/>
    <n v="739537.25"/>
    <n v="0"/>
    <m/>
    <m/>
    <n v="0"/>
    <m/>
    <m/>
    <n v="0.14022918821777261"/>
    <x v="0"/>
    <x v="0"/>
  </r>
  <r>
    <s v="深圳市铂马时代科技有限公司"/>
    <n v="256"/>
    <n v="4201"/>
    <n v="189999.01688109999"/>
    <n v="7"/>
    <n v="196"/>
    <n v="7993.4088170000005"/>
    <n v="21"/>
    <n v="397"/>
    <n v="18164.763340400001"/>
    <n v="3.6027134399804102E-2"/>
    <x v="2"/>
    <x v="2"/>
  </r>
  <r>
    <s v="香港花无缺贸易有限公司"/>
    <n v="175"/>
    <n v="240"/>
    <n v="49689.473037205003"/>
    <n v="5"/>
    <n v="11"/>
    <n v="1352.82"/>
    <n v="16"/>
    <n v="26"/>
    <n v="4743.7910980699999"/>
    <n v="9.4219925595041484E-3"/>
    <x v="2"/>
    <x v="2"/>
  </r>
  <r>
    <s v="北京点盈科技有限公司"/>
    <n v="187"/>
    <n v="425"/>
    <n v="39022.959999999999"/>
    <n v="3"/>
    <n v="5"/>
    <n v="839.89"/>
    <n v="11"/>
    <n v="15"/>
    <n v="2192.0300000000002"/>
    <n v="7.3994352585412182E-3"/>
    <x v="2"/>
    <x v="2"/>
  </r>
  <r>
    <s v="shuangdeng fish electronic commerce co ltd"/>
    <n v="33"/>
    <n v="91"/>
    <n v="3547.13"/>
    <n v="0"/>
    <m/>
    <m/>
    <n v="0"/>
    <m/>
    <m/>
    <n v="6.7259784466963332E-4"/>
    <x v="2"/>
    <x v="2"/>
  </r>
  <r>
    <s v="广州朱妮蒂贸易有限公司"/>
    <n v="7"/>
    <n v="7"/>
    <n v="419.88392934000001"/>
    <n v="0"/>
    <m/>
    <m/>
    <n v="0"/>
    <m/>
    <m/>
    <n v="7.9617331726071668E-5"/>
    <x v="2"/>
    <x v="2"/>
  </r>
  <r>
    <s v="win suc limited"/>
    <n v="6"/>
    <n v="8"/>
    <n v="350"/>
    <n v="0"/>
    <m/>
    <m/>
    <n v="0"/>
    <m/>
    <m/>
    <n v="6.6366117293240355E-5"/>
    <x v="2"/>
    <x v="2"/>
  </r>
  <r>
    <s v="hkso technology limited"/>
    <n v="111"/>
    <n v="282"/>
    <n v="11479.18"/>
    <n v="0"/>
    <m/>
    <m/>
    <n v="0"/>
    <m/>
    <m/>
    <n v="2.1766531608863396E-3"/>
    <x v="2"/>
    <x v="2"/>
  </r>
  <r>
    <s v="hongkong crushe technology company limited"/>
    <n v="24"/>
    <n v="312"/>
    <n v="20390.52"/>
    <n v="0"/>
    <m/>
    <m/>
    <n v="0"/>
    <m/>
    <m/>
    <n v="3.8663989771147529E-3"/>
    <x v="2"/>
    <x v="2"/>
  </r>
  <r>
    <s v="jijiainternational(h.k)co.,limited"/>
    <n v="67"/>
    <n v="98"/>
    <n v="23134.9"/>
    <n v="0"/>
    <m/>
    <m/>
    <n v="0"/>
    <m/>
    <m/>
    <n v="4.3867813913353896E-3"/>
    <x v="2"/>
    <x v="2"/>
  </r>
  <r>
    <s v="diy fashion limited"/>
    <n v="330"/>
    <n v="32446"/>
    <n v="5886327.7653815001"/>
    <n v="7"/>
    <n v="221"/>
    <n v="34293.682946000001"/>
    <n v="30"/>
    <n v="1023"/>
    <n v="173485.80361249999"/>
    <n v="1.1161506254393316"/>
    <x v="1"/>
    <x v="1"/>
  </r>
  <r>
    <s v="best porcelain limited"/>
    <n v="63"/>
    <n v="29788"/>
    <n v="291008.128913455"/>
    <n v="0"/>
    <m/>
    <m/>
    <n v="0"/>
    <m/>
    <m/>
    <n v="5.5180227476447893E-2"/>
    <x v="2"/>
    <x v="2"/>
  </r>
  <r>
    <s v="和润（香港）国际贸易有限公司"/>
    <n v="208"/>
    <n v="3838"/>
    <n v="173145.50471218"/>
    <n v="0"/>
    <m/>
    <m/>
    <n v="12"/>
    <n v="1131"/>
    <n v="41862.60471218"/>
    <n v="3.2831413927216682E-2"/>
    <x v="2"/>
    <x v="2"/>
  </r>
  <r>
    <s v="香港中達鳴遠有限公司"/>
    <n v="126"/>
    <n v="4106"/>
    <n v="209358.44"/>
    <n v="0"/>
    <m/>
    <m/>
    <n v="0"/>
    <m/>
    <m/>
    <n v="3.9698019386770929E-2"/>
    <x v="2"/>
    <x v="2"/>
  </r>
  <r>
    <s v="cloudmids ltd"/>
    <n v="22"/>
    <n v="11615"/>
    <n v="77509.846108440004"/>
    <n v="0"/>
    <m/>
    <m/>
    <n v="0"/>
    <m/>
    <m/>
    <n v="1.469722153775354E-2"/>
    <x v="2"/>
    <x v="2"/>
  </r>
  <r>
    <s v="HONG KONG GUANJU TRADING LIMITED"/>
    <n v="75"/>
    <n v="122"/>
    <n v="22314.67"/>
    <n v="6"/>
    <n v="13"/>
    <n v="2045.55"/>
    <n v="25"/>
    <n v="56"/>
    <n v="10769.97"/>
    <n v="4.2312514473712903E-3"/>
    <x v="2"/>
    <x v="2"/>
  </r>
  <r>
    <s v="classycloset ltd"/>
    <n v="23"/>
    <n v="62322"/>
    <n v="219068.81958015999"/>
    <n v="0"/>
    <m/>
    <m/>
    <n v="0"/>
    <m/>
    <m/>
    <n v="4.1539277072996018E-2"/>
    <x v="2"/>
    <x v="2"/>
  </r>
  <r>
    <s v="texng trading limited"/>
    <n v="12"/>
    <n v="368"/>
    <n v="15305.79"/>
    <n v="0"/>
    <m/>
    <m/>
    <n v="0"/>
    <m/>
    <m/>
    <n v="2.9022452983020154E-3"/>
    <x v="2"/>
    <x v="2"/>
  </r>
  <r>
    <s v="深圳市王路飞科技有限公司"/>
    <n v="2"/>
    <n v="3"/>
    <n v="69.66"/>
    <n v="0"/>
    <m/>
    <m/>
    <n v="0"/>
    <m/>
    <m/>
    <n v="1.3208753516134637E-5"/>
    <x v="2"/>
    <x v="2"/>
  </r>
  <r>
    <s v="hanmai tech(hk) co.,limited"/>
    <n v="38"/>
    <n v="39"/>
    <n v="3184.77"/>
    <n v="2"/>
    <n v="2"/>
    <n v="203.97"/>
    <n v="2"/>
    <n v="2"/>
    <n v="203.97"/>
    <n v="6.0388805534855171E-4"/>
    <x v="2"/>
    <x v="2"/>
  </r>
  <r>
    <s v="蔚蓝网络科技有限公司"/>
    <n v="120"/>
    <n v="5635"/>
    <n v="309724.53000000003"/>
    <n v="0"/>
    <m/>
    <m/>
    <n v="0"/>
    <m/>
    <m/>
    <n v="5.8729184247353558E-2"/>
    <x v="2"/>
    <x v="2"/>
  </r>
  <r>
    <s v="盈动贸易集团有限公司"/>
    <n v="36"/>
    <n v="76"/>
    <n v="6830.7218030699996"/>
    <n v="0"/>
    <m/>
    <m/>
    <n v="0"/>
    <m/>
    <m/>
    <n v="1.2952242410858225E-3"/>
    <x v="2"/>
    <x v="2"/>
  </r>
  <r>
    <s v="西安壹次方网络科技有限公司"/>
    <n v="330"/>
    <n v="7271"/>
    <n v="718319.5"/>
    <n v="7"/>
    <n v="194"/>
    <n v="20711.75"/>
    <n v="30"/>
    <n v="801"/>
    <n v="82664.429999999993"/>
    <n v="0.13620593197434791"/>
    <x v="0"/>
    <x v="0"/>
  </r>
  <r>
    <s v="广州航北网络科技有限公司"/>
    <n v="315"/>
    <n v="15884"/>
    <n v="1610674.85"/>
    <n v="7"/>
    <n v="41"/>
    <n v="3479.69"/>
    <n v="28"/>
    <n v="123"/>
    <n v="10576.91"/>
    <n v="0.30541210290392096"/>
    <x v="0"/>
    <x v="0"/>
  </r>
  <r>
    <s v="猿人国际有限公司"/>
    <n v="330"/>
    <n v="3091"/>
    <n v="184821.43270315501"/>
    <n v="7"/>
    <n v="125"/>
    <n v="6076.1919451200001"/>
    <n v="30"/>
    <n v="387"/>
    <n v="19234.130677425001"/>
    <n v="3.5045373945949469E-2"/>
    <x v="2"/>
    <x v="2"/>
  </r>
  <r>
    <s v="天津三伴科技有限公司"/>
    <n v="215"/>
    <n v="520"/>
    <n v="60350.68"/>
    <n v="5"/>
    <n v="12"/>
    <n v="1583.86"/>
    <n v="17"/>
    <n v="31"/>
    <n v="3780.63"/>
    <n v="1.1443543736019472E-2"/>
    <x v="2"/>
    <x v="2"/>
  </r>
  <r>
    <s v="深圳市法裔索菲贸易有限公司"/>
    <n v="287"/>
    <n v="716"/>
    <n v="38799.427043295"/>
    <n v="7"/>
    <n v="33"/>
    <n v="1861.1742117599999"/>
    <n v="29"/>
    <n v="98"/>
    <n v="5533.2174924849996"/>
    <n v="7.3570495030452505E-3"/>
    <x v="2"/>
    <x v="2"/>
  </r>
  <r>
    <s v="广州卢芸科技有限公司"/>
    <n v="225"/>
    <n v="7463"/>
    <n v="249041.269552905"/>
    <n v="0"/>
    <m/>
    <m/>
    <n v="0"/>
    <m/>
    <m/>
    <n v="4.7222577445730232E-2"/>
    <x v="2"/>
    <x v="2"/>
  </r>
  <r>
    <s v="万佛（深圳）智能科技有限公司"/>
    <n v="35"/>
    <n v="36"/>
    <n v="2001.09"/>
    <n v="2"/>
    <n v="2"/>
    <n v="324.89"/>
    <n v="4"/>
    <n v="4"/>
    <n v="376.87"/>
    <n v="3.7944163901237242E-4"/>
    <x v="2"/>
    <x v="2"/>
  </r>
  <r>
    <s v="港兴达集团有限公司"/>
    <n v="330"/>
    <n v="10306"/>
    <n v="502277.788042125"/>
    <n v="7"/>
    <n v="959"/>
    <n v="44074.675232909998"/>
    <n v="30"/>
    <n v="2032"/>
    <n v="95031.222226394995"/>
    <n v="9.5240647414265675E-2"/>
    <x v="2"/>
    <x v="2"/>
  </r>
  <r>
    <s v="广州六边形建材有限公司"/>
    <n v="18"/>
    <n v="21"/>
    <n v="1972.94"/>
    <n v="0"/>
    <m/>
    <m/>
    <n v="0"/>
    <m/>
    <m/>
    <n v="3.7410390700721611E-4"/>
    <x v="2"/>
    <x v="2"/>
  </r>
  <r>
    <s v="杭州市盛霓嘉尔网络科技有限公司"/>
    <n v="16"/>
    <n v="17"/>
    <n v="813.9"/>
    <n v="0"/>
    <m/>
    <m/>
    <n v="0"/>
    <m/>
    <m/>
    <n v="1.5432966532848093E-4"/>
    <x v="2"/>
    <x v="2"/>
  </r>
  <r>
    <s v="hongkongdlltechnologyco.,limited"/>
    <n v="6"/>
    <n v="6"/>
    <n v="669.94"/>
    <n v="0"/>
    <m/>
    <m/>
    <n v="0"/>
    <m/>
    <m/>
    <n v="1.2703233319838128E-4"/>
    <x v="2"/>
    <x v="2"/>
  </r>
  <r>
    <s v="lifekens international group limited"/>
    <n v="83"/>
    <n v="532"/>
    <n v="399526.66"/>
    <n v="0"/>
    <m/>
    <m/>
    <n v="0"/>
    <m/>
    <m/>
    <n v="7.5757237655247306E-2"/>
    <x v="2"/>
    <x v="2"/>
  </r>
  <r>
    <s v="詹姆斯电子(深圳)有限公司"/>
    <n v="73"/>
    <n v="873"/>
    <n v="46649.54"/>
    <n v="0"/>
    <m/>
    <m/>
    <n v="0"/>
    <m/>
    <m/>
    <n v="8.8455681237591659E-3"/>
    <x v="2"/>
    <x v="2"/>
  </r>
  <r>
    <s v="深圳市巨臻科技有限公司"/>
    <n v="14"/>
    <n v="30"/>
    <n v="1989.09"/>
    <n v="0"/>
    <m/>
    <m/>
    <n v="0"/>
    <m/>
    <m/>
    <n v="3.7716622927660417E-4"/>
    <x v="2"/>
    <x v="2"/>
  </r>
  <r>
    <s v="上海威迩达遮阳设备有限公司"/>
    <n v="17"/>
    <n v="19"/>
    <n v="13054.79"/>
    <n v="0"/>
    <m/>
    <m/>
    <n v="0"/>
    <m/>
    <m/>
    <n v="2.4754163553674896E-3"/>
    <x v="2"/>
    <x v="2"/>
  </r>
  <r>
    <s v="香港双鱼网络科技有限公司"/>
    <n v="1"/>
    <n v="1"/>
    <n v="38.159999999999997"/>
    <n v="0"/>
    <m/>
    <m/>
    <n v="0"/>
    <m/>
    <m/>
    <n v="7.2358029597430051E-6"/>
    <x v="2"/>
    <x v="2"/>
  </r>
  <r>
    <s v="武汉市惠小丰商贸有限公司"/>
    <n v="8"/>
    <n v="13"/>
    <n v="492.35"/>
    <n v="0"/>
    <m/>
    <m/>
    <n v="0"/>
    <m/>
    <m/>
    <n v="9.3358165283791126E-5"/>
    <x v="2"/>
    <x v="2"/>
  </r>
  <r>
    <s v="wellbin technology co.,limited"/>
    <n v="12"/>
    <n v="14"/>
    <n v="6343.7"/>
    <n v="1"/>
    <n v="1"/>
    <n v="103"/>
    <n v="3"/>
    <n v="3"/>
    <n v="3041"/>
    <n v="1.2028763950660824E-3"/>
    <x v="2"/>
    <x v="2"/>
  </r>
  <r>
    <s v="altruism information technology co., limited"/>
    <n v="89"/>
    <n v="1395"/>
    <n v="363241.463372775"/>
    <n v="7"/>
    <n v="161"/>
    <n v="38232.701689289999"/>
    <n v="30"/>
    <n v="567"/>
    <n v="145512.57248057501"/>
    <n v="6.8876930182759588E-2"/>
    <x v="2"/>
    <x v="2"/>
  </r>
  <r>
    <s v="hk xinying trading co., limited"/>
    <n v="18"/>
    <n v="141"/>
    <n v="7153.98"/>
    <n v="0"/>
    <m/>
    <m/>
    <n v="0"/>
    <m/>
    <m/>
    <n v="1.3565196451242733E-3"/>
    <x v="2"/>
    <x v="2"/>
  </r>
  <r>
    <s v="shangtuo technology limited"/>
    <n v="9"/>
    <n v="754"/>
    <n v="33557.03"/>
    <n v="0"/>
    <m/>
    <m/>
    <n v="0"/>
    <m/>
    <m/>
    <n v="6.3629993971222442E-3"/>
    <x v="2"/>
    <x v="2"/>
  </r>
  <r>
    <s v="wealthy gift technology limited"/>
    <n v="14"/>
    <n v="257"/>
    <n v="11358.49"/>
    <n v="0"/>
    <m/>
    <m/>
    <n v="0"/>
    <m/>
    <m/>
    <n v="2.1537682274688505E-3"/>
    <x v="2"/>
    <x v="2"/>
  </r>
  <r>
    <s v="kafkaa network limited"/>
    <n v="37"/>
    <n v="14541"/>
    <n v="66590.094060129995"/>
    <n v="7"/>
    <n v="2391"/>
    <n v="9922.8276317500004"/>
    <n v="30"/>
    <n v="6432"/>
    <n v="29949.834383025001"/>
    <n v="1.2626645694178559E-2"/>
    <x v="2"/>
    <x v="2"/>
  </r>
  <r>
    <s v="terra import &amp; export limited"/>
    <n v="9"/>
    <n v="9"/>
    <n v="6445.48"/>
    <n v="1"/>
    <n v="1"/>
    <n v="1205"/>
    <n v="1"/>
    <n v="1"/>
    <n v="1205"/>
    <n v="1.2221756619749567E-3"/>
    <x v="2"/>
    <x v="2"/>
  </r>
  <r>
    <s v="香港黎晟国际贸易有限公司"/>
    <n v="1"/>
    <n v="1"/>
    <n v="329.4"/>
    <n v="0"/>
    <m/>
    <m/>
    <n v="0"/>
    <m/>
    <m/>
    <n v="6.2459997246838201E-5"/>
    <x v="2"/>
    <x v="2"/>
  </r>
  <r>
    <s v="华泰控股有限公司chinatera limited"/>
    <n v="3"/>
    <n v="6"/>
    <n v="209.35"/>
    <n v="0"/>
    <m/>
    <m/>
    <n v="0"/>
    <m/>
    <m/>
    <n v="3.9696419015256764E-5"/>
    <x v="2"/>
    <x v="2"/>
  </r>
  <r>
    <s v="广州有趣商店网络科技有限公司"/>
    <n v="1"/>
    <n v="1"/>
    <n v="46.98"/>
    <n v="0"/>
    <m/>
    <m/>
    <n v="0"/>
    <m/>
    <m/>
    <n v="8.908229115532663E-6"/>
    <x v="2"/>
    <x v="2"/>
  </r>
  <r>
    <s v="广州嘉熙跨境电子商务有限公司"/>
    <n v="312"/>
    <n v="22883"/>
    <n v="1376540.21"/>
    <n v="0"/>
    <m/>
    <m/>
    <n v="12"/>
    <n v="179"/>
    <n v="10128.459999999999"/>
    <n v="0.26101608295920492"/>
    <x v="0"/>
    <x v="0"/>
  </r>
  <r>
    <s v="yingshang trading co., limited"/>
    <n v="105"/>
    <n v="343"/>
    <n v="12589.78"/>
    <n v="0"/>
    <m/>
    <m/>
    <n v="1"/>
    <n v="1"/>
    <n v="30.98"/>
    <n v="2.3872423319316904E-3"/>
    <x v="2"/>
    <x v="2"/>
  </r>
  <r>
    <s v="深圳福非科技有限公司"/>
    <n v="330"/>
    <n v="12449"/>
    <n v="708629.15"/>
    <n v="7"/>
    <n v="276"/>
    <n v="15059.36"/>
    <n v="30"/>
    <n v="1134"/>
    <n v="61214.41"/>
    <n v="0.13436847224659776"/>
    <x v="0"/>
    <x v="0"/>
  </r>
  <r>
    <s v="sfss technology limited"/>
    <n v="45"/>
    <n v="1092"/>
    <n v="53838.81"/>
    <n v="0"/>
    <m/>
    <m/>
    <n v="0"/>
    <m/>
    <m/>
    <n v="1.0208779369681375E-2"/>
    <x v="2"/>
    <x v="2"/>
  </r>
  <r>
    <s v="苏州航渡电子商务有限公司"/>
    <n v="250"/>
    <n v="727"/>
    <n v="139282.54"/>
    <n v="6"/>
    <n v="11"/>
    <n v="1102.55"/>
    <n v="18"/>
    <n v="36"/>
    <n v="2785.07"/>
    <n v="2.6410403961544121E-2"/>
    <x v="2"/>
    <x v="2"/>
  </r>
  <r>
    <s v="Antelope Holding Limited"/>
    <n v="137"/>
    <n v="15899"/>
    <n v="900157.40777344501"/>
    <n v="7"/>
    <n v="1452"/>
    <n v="86994.710472990002"/>
    <n v="30"/>
    <n v="5788"/>
    <n v="351424.72978377499"/>
    <n v="0.17068557744763327"/>
    <x v="0"/>
    <x v="0"/>
  </r>
  <r>
    <s v="深圳市沃夫科技有限公司"/>
    <n v="251"/>
    <n v="2237"/>
    <n v="92008.63"/>
    <n v="7"/>
    <n v="44"/>
    <n v="1607.74"/>
    <n v="30"/>
    <n v="339"/>
    <n v="11697.54"/>
    <n v="1.7446444373058152E-2"/>
    <x v="2"/>
    <x v="2"/>
  </r>
  <r>
    <s v="广州抖擞信息科技有限公司"/>
    <n v="60"/>
    <n v="317"/>
    <n v="30081.52"/>
    <n v="7"/>
    <n v="66"/>
    <n v="5472.57"/>
    <n v="28"/>
    <n v="189"/>
    <n v="15618.49"/>
    <n v="5.7039819562255878E-3"/>
    <x v="2"/>
    <x v="2"/>
  </r>
  <r>
    <s v="深圳市泽信世拓贸易有限公司"/>
    <n v="140"/>
    <n v="730"/>
    <n v="34050.725954745001"/>
    <n v="0"/>
    <m/>
    <m/>
    <n v="0"/>
    <m/>
    <m/>
    <n v="6.4566127789502589E-3"/>
    <x v="2"/>
    <x v="2"/>
  </r>
  <r>
    <s v="深圳市万腾华科技有限公司"/>
    <n v="180"/>
    <n v="5665"/>
    <n v="493779.87"/>
    <n v="0"/>
    <m/>
    <m/>
    <n v="0"/>
    <m/>
    <m/>
    <n v="9.362929362703136E-2"/>
    <x v="2"/>
    <x v="2"/>
  </r>
  <r>
    <s v="云南自由贸易试验区赚啦赚啦商贸有限公司"/>
    <n v="181"/>
    <n v="5964"/>
    <n v="373391.49"/>
    <n v="0"/>
    <m/>
    <m/>
    <n v="0"/>
    <m/>
    <m/>
    <n v="7.0801552633250803E-2"/>
    <x v="2"/>
    <x v="2"/>
  </r>
  <r>
    <s v="hong kong new comer co., limited"/>
    <n v="21"/>
    <n v="389"/>
    <n v="19694.938633000002"/>
    <n v="0"/>
    <m/>
    <m/>
    <n v="0"/>
    <m/>
    <m/>
    <n v="3.7345045925738542E-3"/>
    <x v="2"/>
    <x v="2"/>
  </r>
  <r>
    <s v="香港鑫垚贸易有限公司"/>
    <n v="66"/>
    <n v="606"/>
    <n v="20080.62"/>
    <n v="0"/>
    <m/>
    <m/>
    <n v="0"/>
    <m/>
    <m/>
    <n v="3.8076365206885375E-3"/>
    <x v="2"/>
    <x v="2"/>
  </r>
  <r>
    <s v="cbgame technology limited"/>
    <n v="18"/>
    <n v="580956"/>
    <n v="2343529.0806807298"/>
    <n v="0"/>
    <m/>
    <m/>
    <n v="0"/>
    <m/>
    <m/>
    <n v="0.44437407385307726"/>
    <x v="0"/>
    <x v="0"/>
  </r>
  <r>
    <s v="longhaotian group co., limited"/>
    <n v="61"/>
    <n v="4727"/>
    <n v="152872.45000000001"/>
    <n v="0"/>
    <m/>
    <m/>
    <n v="0"/>
    <m/>
    <m/>
    <n v="2.8987288421728635E-2"/>
    <x v="2"/>
    <x v="2"/>
  </r>
  <r>
    <s v="hong kong soouya technology limited"/>
    <n v="7"/>
    <n v="7"/>
    <n v="139.93"/>
    <n v="0"/>
    <m/>
    <m/>
    <n v="0"/>
    <m/>
    <m/>
    <n v="2.6533173693837496E-5"/>
    <x v="2"/>
    <x v="2"/>
  </r>
  <r>
    <s v="AN XIANG GROUP LIMITED"/>
    <n v="111"/>
    <n v="1560"/>
    <n v="55000.24"/>
    <n v="1"/>
    <n v="8"/>
    <n v="253.84"/>
    <n v="17"/>
    <n v="80"/>
    <n v="2959.25"/>
    <n v="1.0429006797132484E-2"/>
    <x v="2"/>
    <x v="2"/>
  </r>
  <r>
    <s v="our gain international limited"/>
    <n v="49"/>
    <n v="2846"/>
    <n v="171036.62369490499"/>
    <n v="0"/>
    <m/>
    <m/>
    <n v="0"/>
    <m/>
    <m/>
    <n v="3.243153322735965E-2"/>
    <x v="2"/>
    <x v="2"/>
  </r>
  <r>
    <s v="bottle joy inc"/>
    <n v="10"/>
    <n v="10"/>
    <n v="484.95"/>
    <n v="0"/>
    <m/>
    <m/>
    <n v="2"/>
    <n v="2"/>
    <n v="139.99"/>
    <n v="9.1954995946734027E-5"/>
    <x v="2"/>
    <x v="2"/>
  </r>
  <r>
    <s v="xiangyang trading co., limited"/>
    <n v="11"/>
    <n v="88"/>
    <n v="8956.33"/>
    <n v="7"/>
    <n v="75"/>
    <n v="7625.42"/>
    <n v="10"/>
    <n v="87"/>
    <n v="8930.35"/>
    <n v="1.6982767065627641E-3"/>
    <x v="2"/>
    <x v="2"/>
  </r>
  <r>
    <s v="武汉蓝色边界电子商务有限公司"/>
    <n v="106"/>
    <n v="1149"/>
    <n v="50818.16"/>
    <n v="0"/>
    <m/>
    <m/>
    <n v="0"/>
    <m/>
    <m/>
    <n v="9.6360113348190161E-3"/>
    <x v="2"/>
    <x v="2"/>
  </r>
  <r>
    <s v="深圳新亿凯电子商务有限公司"/>
    <n v="63"/>
    <n v="4215"/>
    <n v="129484.89"/>
    <n v="0"/>
    <m/>
    <m/>
    <n v="0"/>
    <m/>
    <m/>
    <n v="2.4552598278406643E-2"/>
    <x v="2"/>
    <x v="2"/>
  </r>
  <r>
    <s v="三明市瑞禾贸易有限公司"/>
    <n v="10"/>
    <n v="686"/>
    <n v="67412.62"/>
    <n v="0"/>
    <m/>
    <m/>
    <n v="0"/>
    <m/>
    <m/>
    <n v="1.2782610988470401E-2"/>
    <x v="2"/>
    <x v="2"/>
  </r>
  <r>
    <s v="香港泰宜贸易有限公司"/>
    <n v="25"/>
    <n v="149"/>
    <n v="40493.018542739999"/>
    <n v="0"/>
    <m/>
    <m/>
    <n v="0"/>
    <m/>
    <m/>
    <n v="7.6781840518995413E-3"/>
    <x v="2"/>
    <x v="2"/>
  </r>
  <r>
    <s v="lk power aircond"/>
    <n v="12"/>
    <n v="149"/>
    <n v="12830.48"/>
    <n v="0"/>
    <m/>
    <m/>
    <n v="0"/>
    <m/>
    <m/>
    <n v="2.4328832588816412E-3"/>
    <x v="2"/>
    <x v="2"/>
  </r>
  <r>
    <s v="邢台市瑶木网络科技有限公司"/>
    <n v="2"/>
    <n v="3"/>
    <n v="87.47"/>
    <n v="0"/>
    <m/>
    <m/>
    <n v="0"/>
    <m/>
    <m/>
    <n v="1.6585840798970671E-5"/>
    <x v="2"/>
    <x v="2"/>
  </r>
  <r>
    <s v="广州市程未贸易有限公司"/>
    <n v="1"/>
    <n v="1"/>
    <n v="90.949600000000004"/>
    <n v="0"/>
    <m/>
    <m/>
    <n v="0"/>
    <m/>
    <m/>
    <n v="1.7245633775352269E-5"/>
    <x v="2"/>
    <x v="2"/>
  </r>
  <r>
    <s v="成都聚美创富文化传播有限公司"/>
    <n v="2"/>
    <n v="2"/>
    <n v="0.18698400000000001"/>
    <n v="0"/>
    <m/>
    <m/>
    <n v="0"/>
    <m/>
    <m/>
    <n v="3.5455434502740731E-8"/>
    <x v="2"/>
    <x v="2"/>
  </r>
  <r>
    <s v="hong kong red baby international play co.,limited"/>
    <n v="2"/>
    <n v="2"/>
    <n v="79.98"/>
    <n v="2"/>
    <n v="2"/>
    <n v="79.98"/>
    <n v="2"/>
    <n v="2"/>
    <n v="79.98"/>
    <n v="1.5165605888895326E-5"/>
    <x v="2"/>
    <x v="2"/>
  </r>
  <r>
    <s v="slideinstantly limited"/>
    <n v="1"/>
    <n v="1"/>
    <n v="19"/>
    <n v="0"/>
    <m/>
    <m/>
    <n v="1"/>
    <n v="1"/>
    <n v="19"/>
    <n v="3.6027320816330483E-6"/>
    <x v="2"/>
    <x v="2"/>
  </r>
  <r>
    <s v="上海智位机器人股份有限公司"/>
    <n v="330"/>
    <n v="4568"/>
    <n v="666671.23345270997"/>
    <n v="7"/>
    <n v="153"/>
    <n v="27418.833573004998"/>
    <n v="30"/>
    <n v="550"/>
    <n v="94880.059055489997"/>
    <n v="0.1264125179295765"/>
    <x v="0"/>
    <x v="0"/>
  </r>
  <r>
    <s v="深圳市郎思威科技有限公司"/>
    <n v="322"/>
    <n v="1257"/>
    <n v="98259.17"/>
    <n v="7"/>
    <n v="28"/>
    <n v="1853.9"/>
    <n v="30"/>
    <n v="99"/>
    <n v="7127.52"/>
    <n v="1.8631656003875553E-2"/>
    <x v="2"/>
    <x v="2"/>
  </r>
  <r>
    <s v="广州市辰兴服饰科技有限公司"/>
    <n v="201"/>
    <n v="390"/>
    <n v="38133.58"/>
    <n v="0"/>
    <m/>
    <m/>
    <n v="5"/>
    <n v="6"/>
    <n v="533.6"/>
    <n v="7.2307932659747562E-3"/>
    <x v="2"/>
    <x v="2"/>
  </r>
  <r>
    <s v="义乌市谢里登贸易商行"/>
    <n v="142"/>
    <n v="878"/>
    <n v="24957.325248174999"/>
    <n v="0"/>
    <m/>
    <m/>
    <n v="0"/>
    <m/>
    <m/>
    <n v="4.7323450707026597E-3"/>
    <x v="2"/>
    <x v="2"/>
  </r>
  <r>
    <s v="广州市番禺区大石街万利盛服饰商行"/>
    <n v="272"/>
    <n v="1834"/>
    <n v="271813.23"/>
    <n v="0"/>
    <m/>
    <m/>
    <n v="0"/>
    <m/>
    <m/>
    <n v="5.1540539154384335E-2"/>
    <x v="2"/>
    <x v="2"/>
  </r>
  <r>
    <s v="长沙县奥得仕电子器材有限公司"/>
    <n v="223"/>
    <n v="383"/>
    <n v="47780.68"/>
    <n v="7"/>
    <n v="31"/>
    <n v="3658.19"/>
    <n v="24"/>
    <n v="62"/>
    <n v="7804.44"/>
    <n v="9.0600520378022395E-3"/>
    <x v="2"/>
    <x v="2"/>
  </r>
  <r>
    <s v="深圳微恒科技有限公司"/>
    <n v="330"/>
    <n v="6323"/>
    <n v="155976.74780769"/>
    <n v="7"/>
    <n v="150"/>
    <n v="3680.9646150600001"/>
    <n v="30"/>
    <n v="636"/>
    <n v="16143.364849395"/>
    <n v="2.9575917542923786E-2"/>
    <x v="2"/>
    <x v="2"/>
  </r>
  <r>
    <s v="深圳市畅妙禾网络科技有限公司"/>
    <n v="276"/>
    <n v="14049"/>
    <n v="616638.26467891503"/>
    <n v="0"/>
    <m/>
    <m/>
    <n v="2"/>
    <n v="2"/>
    <n v="93.462501919999994"/>
    <n v="0.11692539257480304"/>
    <x v="0"/>
    <x v="0"/>
  </r>
  <r>
    <s v="PEARLGO TECHNOLOGY CO., LIMITED"/>
    <n v="303"/>
    <n v="39122"/>
    <n v="933409.66"/>
    <n v="2"/>
    <n v="3"/>
    <n v="271.33999999999997"/>
    <n v="13"/>
    <n v="15"/>
    <n v="1061.98"/>
    <n v="0.17699078565201029"/>
    <x v="0"/>
    <x v="0"/>
  </r>
  <r>
    <s v="商業蜜蜂有限公司"/>
    <n v="155"/>
    <n v="245"/>
    <n v="108599.93"/>
    <n v="2"/>
    <n v="2"/>
    <n v="1067.26"/>
    <n v="11"/>
    <n v="14"/>
    <n v="11170.66"/>
    <n v="2.0592444835479118E-2"/>
    <x v="2"/>
    <x v="2"/>
  </r>
  <r>
    <s v="狮子王科技有限公司"/>
    <n v="126"/>
    <n v="9725"/>
    <n v="377244.98"/>
    <n v="0"/>
    <m/>
    <m/>
    <n v="2"/>
    <n v="2"/>
    <n v="77.12"/>
    <n v="7.1532241688474607E-2"/>
    <x v="2"/>
    <x v="2"/>
  </r>
  <r>
    <s v="威海富森贸易有限公司"/>
    <n v="196"/>
    <n v="298"/>
    <n v="50164.95"/>
    <n v="4"/>
    <n v="4"/>
    <n v="541.76"/>
    <n v="14"/>
    <n v="18"/>
    <n v="3264.08"/>
    <n v="9.5121513020272504E-3"/>
    <x v="2"/>
    <x v="2"/>
  </r>
  <r>
    <s v="湛江市大班科技有限公司"/>
    <n v="218"/>
    <n v="1182"/>
    <n v="58983.24"/>
    <n v="4"/>
    <n v="6"/>
    <n v="478.73"/>
    <n v="9"/>
    <n v="11"/>
    <n v="1166.8499999999999"/>
    <n v="1.1184253211929561E-2"/>
    <x v="2"/>
    <x v="2"/>
  </r>
  <r>
    <s v="广州泰阳电子商务有限公司"/>
    <n v="18"/>
    <n v="20"/>
    <n v="706.33"/>
    <n v="0"/>
    <m/>
    <m/>
    <n v="1"/>
    <n v="1"/>
    <n v="18.39"/>
    <n v="1.3393251322209846E-4"/>
    <x v="2"/>
    <x v="2"/>
  </r>
  <r>
    <s v="佛山市尚普勒新能源科技有限公司"/>
    <n v="19"/>
    <n v="25"/>
    <n v="1001.5"/>
    <n v="0"/>
    <m/>
    <m/>
    <n v="0"/>
    <m/>
    <m/>
    <n v="1.8990190419765777E-4"/>
    <x v="2"/>
    <x v="2"/>
  </r>
  <r>
    <s v="warner markets limited"/>
    <n v="65"/>
    <n v="1752"/>
    <n v="68557.288707795"/>
    <n v="0"/>
    <m/>
    <m/>
    <n v="0"/>
    <m/>
    <m/>
    <n v="1.2999660181965902E-2"/>
    <x v="2"/>
    <x v="2"/>
  </r>
  <r>
    <s v="深圳市极尽科技有限公司"/>
    <n v="26"/>
    <n v="113"/>
    <n v="5567.3"/>
    <n v="0"/>
    <m/>
    <m/>
    <n v="2"/>
    <n v="2"/>
    <n v="140.24"/>
    <n v="1.0556573851618772E-3"/>
    <x v="2"/>
    <x v="2"/>
  </r>
  <r>
    <s v="flash dear international limited"/>
    <n v="20"/>
    <n v="1544"/>
    <n v="176673.066846295"/>
    <n v="0"/>
    <m/>
    <m/>
    <n v="0"/>
    <m/>
    <m/>
    <n v="3.3500301362507735E-2"/>
    <x v="2"/>
    <x v="2"/>
  </r>
  <r>
    <s v="bytebukers ltd"/>
    <n v="83"/>
    <n v="109816"/>
    <n v="728651.66217894002"/>
    <n v="0"/>
    <m/>
    <m/>
    <n v="0"/>
    <m/>
    <m/>
    <n v="0.13816509050880596"/>
    <x v="0"/>
    <x v="0"/>
  </r>
  <r>
    <s v="whale adventure corp. limited"/>
    <n v="21"/>
    <n v="1324558"/>
    <n v="4979061.1888365"/>
    <n v="0"/>
    <m/>
    <m/>
    <n v="0"/>
    <m/>
    <m/>
    <n v="0.94411702533869701"/>
    <x v="1"/>
    <x v="1"/>
  </r>
  <r>
    <s v="glions trade limited"/>
    <n v="4"/>
    <n v="169"/>
    <n v="13477.53"/>
    <n v="0"/>
    <m/>
    <m/>
    <n v="0"/>
    <m/>
    <m/>
    <n v="2.5555752480090452E-3"/>
    <x v="2"/>
    <x v="2"/>
  </r>
  <r>
    <s v="cloudvault solutios ltd"/>
    <n v="17"/>
    <n v="5144"/>
    <n v="44118.454190115001"/>
    <n v="0"/>
    <m/>
    <m/>
    <n v="0"/>
    <m/>
    <m/>
    <n v="8.3656300159360673E-3"/>
    <x v="2"/>
    <x v="2"/>
  </r>
  <r>
    <s v="yuexing technology limited"/>
    <n v="19"/>
    <n v="86"/>
    <n v="3634.29"/>
    <n v="0"/>
    <m/>
    <m/>
    <n v="0"/>
    <m/>
    <m/>
    <n v="6.8912490405042995E-4"/>
    <x v="2"/>
    <x v="2"/>
  </r>
  <r>
    <s v="深圳市连胜八网络科技有限公司"/>
    <n v="140"/>
    <n v="114144"/>
    <n v="3990477.67358028"/>
    <n v="0"/>
    <m/>
    <m/>
    <n v="0"/>
    <m/>
    <m/>
    <n v="0.75666431240253074"/>
    <x v="1"/>
    <x v="1"/>
  </r>
  <r>
    <s v="深圳火宇科技有限公司"/>
    <n v="46"/>
    <n v="657"/>
    <n v="59664.63"/>
    <n v="0"/>
    <m/>
    <m/>
    <n v="0"/>
    <m/>
    <m/>
    <n v="1.1313456665250821E-2"/>
    <x v="2"/>
    <x v="2"/>
  </r>
  <r>
    <s v="佛山汇广盛电子商务有限公司"/>
    <n v="2"/>
    <n v="2"/>
    <n v="61.6"/>
    <n v="0"/>
    <m/>
    <m/>
    <n v="0"/>
    <m/>
    <m/>
    <n v="1.1680436643610303E-5"/>
    <x v="2"/>
    <x v="2"/>
  </r>
  <r>
    <s v="蓝书网络"/>
    <n v="7"/>
    <n v="7"/>
    <n v="1310.6400000000001"/>
    <n v="0"/>
    <m/>
    <m/>
    <n v="0"/>
    <m/>
    <m/>
    <n v="2.4852025134060725E-4"/>
    <x v="2"/>
    <x v="2"/>
  </r>
  <r>
    <s v="Poleeko Trade and Industry (HK) Limited"/>
    <n v="11"/>
    <n v="12"/>
    <n v="1244.1500000000001"/>
    <n v="1"/>
    <n v="2"/>
    <n v="230.98"/>
    <n v="7"/>
    <n v="8"/>
    <n v="943.92"/>
    <n v="2.3591258522967141E-4"/>
    <x v="2"/>
    <x v="2"/>
  </r>
  <r>
    <s v="tw-store-shopline"/>
    <n v="10"/>
    <n v="26"/>
    <n v="16.501117990000001"/>
    <n v="0"/>
    <m/>
    <m/>
    <n v="0"/>
    <m/>
    <m/>
    <n v="3.128900377125539E-6"/>
    <x v="2"/>
    <x v="2"/>
  </r>
  <r>
    <s v="oceanstars limited"/>
    <n v="5"/>
    <n v="125"/>
    <n v="3655.33"/>
    <n v="0"/>
    <m/>
    <m/>
    <n v="0"/>
    <m/>
    <m/>
    <n v="6.9311445578714359E-4"/>
    <x v="2"/>
    <x v="2"/>
  </r>
  <r>
    <s v="斯普拉创新科技（成都）有限公司"/>
    <n v="2"/>
    <n v="7"/>
    <n v="321.89971079999998"/>
    <n v="0"/>
    <m/>
    <m/>
    <n v="0"/>
    <m/>
    <m/>
    <n v="6.1037811324608427E-5"/>
    <x v="2"/>
    <x v="2"/>
  </r>
  <r>
    <s v="baona trading co., limited"/>
    <n v="1"/>
    <n v="1"/>
    <n v="15.33"/>
    <n v="0"/>
    <m/>
    <m/>
    <n v="0"/>
    <m/>
    <m/>
    <n v="2.9068359374439275E-6"/>
    <x v="2"/>
    <x v="2"/>
  </r>
  <r>
    <s v="上海馥吉信息科技中心"/>
    <n v="1"/>
    <n v="1"/>
    <n v="55"/>
    <n v="0"/>
    <m/>
    <m/>
    <n v="0"/>
    <m/>
    <m/>
    <n v="1.0428961288937771E-5"/>
    <x v="2"/>
    <x v="2"/>
  </r>
  <r>
    <s v="深圳市大浩"/>
    <n v="330"/>
    <n v="23969"/>
    <n v="2041685.74"/>
    <n v="7"/>
    <n v="683"/>
    <n v="85069.71"/>
    <n v="30"/>
    <n v="2578"/>
    <n v="284508.42"/>
    <n v="0.38713930084793208"/>
    <x v="0"/>
    <x v="0"/>
  </r>
  <r>
    <s v="安徽墨炎网络科技有限公司"/>
    <n v="227"/>
    <n v="4167"/>
    <n v="309764.83"/>
    <n v="0"/>
    <m/>
    <m/>
    <n v="3"/>
    <n v="4"/>
    <n v="283.49"/>
    <n v="5.8736825831716175E-2"/>
    <x v="2"/>
    <x v="2"/>
  </r>
  <r>
    <s v="广州星禾网络科技有限公司"/>
    <n v="235"/>
    <n v="23479"/>
    <n v="1653002.94"/>
    <n v="0"/>
    <m/>
    <m/>
    <n v="0"/>
    <m/>
    <m/>
    <n v="0.31343824857746044"/>
    <x v="0"/>
    <x v="0"/>
  </r>
  <r>
    <s v="香港陽光鳳澤電子商務有限公司"/>
    <n v="116"/>
    <n v="525"/>
    <n v="204103.68189976501"/>
    <n v="0"/>
    <m/>
    <m/>
    <n v="3"/>
    <n v="3"/>
    <n v="1412.6815712"/>
    <n v="3.8701625408405785E-2"/>
    <x v="2"/>
    <x v="2"/>
  </r>
  <r>
    <s v="中山市京奥贸易有限公司"/>
    <n v="22"/>
    <n v="23"/>
    <n v="2959.8"/>
    <n v="0"/>
    <m/>
    <m/>
    <n v="0"/>
    <m/>
    <m/>
    <n v="5.6122981132723663E-4"/>
    <x v="2"/>
    <x v="2"/>
  </r>
  <r>
    <s v="thg_beauty"/>
    <n v="330"/>
    <n v="29394"/>
    <n v="3080763.5346281598"/>
    <n v="7"/>
    <n v="3635"/>
    <n v="422186.60901799001"/>
    <n v="30"/>
    <n v="6839"/>
    <n v="731729.39794840501"/>
    <n v="0.58416661169105777"/>
    <x v="1"/>
    <x v="1"/>
  </r>
  <r>
    <s v="香港世佳贸易有限公司"/>
    <n v="9"/>
    <n v="4767"/>
    <n v="270337.63"/>
    <n v="0"/>
    <m/>
    <m/>
    <n v="0"/>
    <m/>
    <m/>
    <n v="5.1260739603876039E-2"/>
    <x v="2"/>
    <x v="2"/>
  </r>
  <r>
    <s v="Hongkong Super Nigeria International Limited"/>
    <n v="97"/>
    <n v="8898"/>
    <n v="411917.596705565"/>
    <n v="0"/>
    <m/>
    <m/>
    <n v="0"/>
    <m/>
    <m/>
    <n v="7.8106775823174879E-2"/>
    <x v="2"/>
    <x v="2"/>
  </r>
  <r>
    <s v="little chicken technology co., limited"/>
    <n v="111"/>
    <n v="7890"/>
    <n v="796155.35985650006"/>
    <n v="3"/>
    <n v="130"/>
    <n v="12558.04978786"/>
    <n v="23"/>
    <n v="2184"/>
    <n v="270005.72589611501"/>
    <n v="0.15096497141679563"/>
    <x v="0"/>
    <x v="0"/>
  </r>
  <r>
    <s v="jexi trading limited"/>
    <n v="17"/>
    <n v="42"/>
    <n v="3624.9"/>
    <n v="0"/>
    <m/>
    <m/>
    <n v="0"/>
    <m/>
    <m/>
    <n v="6.8734439593219144E-4"/>
    <x v="2"/>
    <x v="2"/>
  </r>
  <r>
    <s v="glamhaven ltd"/>
    <n v="35"/>
    <n v="48788"/>
    <n v="224271.38644361001"/>
    <n v="0"/>
    <m/>
    <m/>
    <n v="0"/>
    <m/>
    <m/>
    <n v="4.2525774680669308E-2"/>
    <x v="2"/>
    <x v="2"/>
  </r>
  <r>
    <s v="杭州铁铁独角兽科技有限公司"/>
    <n v="2"/>
    <n v="2"/>
    <n v="248"/>
    <n v="0"/>
    <m/>
    <m/>
    <n v="0"/>
    <m/>
    <m/>
    <n v="4.702513453921031E-5"/>
    <x v="2"/>
    <x v="2"/>
  </r>
  <r>
    <s v="elves limited"/>
    <n v="54"/>
    <n v="484"/>
    <n v="33607.182058209997"/>
    <n v="7"/>
    <n v="279"/>
    <n v="18047.161463314998"/>
    <n v="29"/>
    <n v="427"/>
    <n v="28787.742727994999"/>
    <n v="6.3725091039155638E-3"/>
    <x v="2"/>
    <x v="2"/>
  </r>
  <r>
    <s v="成都万珂进出口贸易有限公司"/>
    <n v="116"/>
    <n v="1755"/>
    <n v="127050.86"/>
    <n v="0"/>
    <m/>
    <m/>
    <n v="0"/>
    <m/>
    <m/>
    <n v="2.4091063648477313E-2"/>
    <x v="2"/>
    <x v="2"/>
  </r>
  <r>
    <s v="magnificant trading limited"/>
    <n v="29"/>
    <n v="315"/>
    <n v="21861.31"/>
    <n v="0"/>
    <m/>
    <m/>
    <n v="0"/>
    <m/>
    <m/>
    <n v="4.1452864675539667E-3"/>
    <x v="2"/>
    <x v="2"/>
  </r>
  <r>
    <s v="深圳艺溪网络科技有限公司"/>
    <n v="35"/>
    <n v="1521"/>
    <n v="48454.9"/>
    <n v="0"/>
    <m/>
    <m/>
    <n v="0"/>
    <m/>
    <m/>
    <n v="9.1878959338063792E-3"/>
    <x v="2"/>
    <x v="2"/>
  </r>
  <r>
    <s v="etoe technology limited"/>
    <n v="3"/>
    <n v="3"/>
    <n v="424.98"/>
    <n v="3"/>
    <n v="3"/>
    <n v="424.98"/>
    <n v="3"/>
    <n v="3"/>
    <n v="424.98"/>
    <n v="8.0583635792232255E-5"/>
    <x v="2"/>
    <x v="2"/>
  </r>
  <r>
    <s v="大为医疗（江苏）有限公司"/>
    <n v="1"/>
    <n v="1"/>
    <n v="589"/>
    <n v="0"/>
    <m/>
    <m/>
    <n v="0"/>
    <m/>
    <m/>
    <n v="1.116846945306245E-4"/>
    <x v="2"/>
    <x v="2"/>
  </r>
  <r>
    <s v="福州优汇嗨购电子商务有限公司"/>
    <n v="330"/>
    <n v="79850"/>
    <n v="4612234.9247987196"/>
    <n v="7"/>
    <n v="3519"/>
    <n v="199012.793713475"/>
    <n v="30"/>
    <n v="14423"/>
    <n v="815017.833721595"/>
    <n v="0.87456035429477552"/>
    <x v="1"/>
    <x v="1"/>
  </r>
  <r>
    <s v="苏州文之都商贸有限公司"/>
    <n v="330"/>
    <n v="76659"/>
    <n v="3304701.4231671598"/>
    <n v="7"/>
    <n v="156"/>
    <n v="8748.5756935400004"/>
    <n v="30"/>
    <n v="640"/>
    <n v="35566.212048574998"/>
    <n v="0.62662914934014302"/>
    <x v="1"/>
    <x v="1"/>
  </r>
  <r>
    <s v="成都佳优尚品电子商务有限公司"/>
    <n v="284"/>
    <n v="3431"/>
    <n v="309402.06"/>
    <n v="2"/>
    <n v="2"/>
    <n v="188.96"/>
    <n v="11"/>
    <n v="12"/>
    <n v="1023.31"/>
    <n v="5.8668038299229112E-2"/>
    <x v="2"/>
    <x v="2"/>
  </r>
  <r>
    <s v="zhenyuan xingke trading limited"/>
    <n v="213"/>
    <n v="21554"/>
    <n v="870666.89857295004"/>
    <n v="0"/>
    <m/>
    <m/>
    <n v="0"/>
    <m/>
    <m/>
    <n v="0.16509366146866916"/>
    <x v="0"/>
    <x v="0"/>
  </r>
  <r>
    <s v="重庆简灿网络科技有限公司"/>
    <n v="282"/>
    <n v="31161"/>
    <n v="270686.71981525997"/>
    <n v="5"/>
    <n v="7"/>
    <n v="237.55"/>
    <n v="15"/>
    <n v="18"/>
    <n v="470.99626244500001"/>
    <n v="5.1326933134234379E-2"/>
    <x v="2"/>
    <x v="2"/>
  </r>
  <r>
    <s v="江阴市亚松电子有限公司"/>
    <n v="233"/>
    <n v="518"/>
    <n v="23635.31"/>
    <n v="7"/>
    <n v="28"/>
    <n v="1275"/>
    <n v="14"/>
    <n v="47"/>
    <n v="2120.38"/>
    <n v="4.4816678734917051E-3"/>
    <x v="2"/>
    <x v="2"/>
  </r>
  <r>
    <s v="深圳联合阅美电子商务有限公司"/>
    <n v="131"/>
    <n v="3149"/>
    <n v="102469.79"/>
    <n v="0"/>
    <m/>
    <m/>
    <n v="1"/>
    <n v="1"/>
    <n v="40.47"/>
    <n v="1.9430063149010593E-2"/>
    <x v="2"/>
    <x v="2"/>
  </r>
  <r>
    <s v="中山市微漫文化科技有限公司"/>
    <n v="263"/>
    <n v="1335"/>
    <n v="104571.10006424499"/>
    <n v="7"/>
    <n v="159"/>
    <n v="17229.559202975001"/>
    <n v="24"/>
    <n v="202"/>
    <n v="21028.459202974998"/>
    <n v="1.9828508263848164E-2"/>
    <x v="2"/>
    <x v="2"/>
  </r>
  <r>
    <s v="香港琥珀实业有限公司"/>
    <n v="155"/>
    <n v="451"/>
    <n v="50251.5"/>
    <n v="3"/>
    <n v="3"/>
    <n v="576.47"/>
    <n v="12"/>
    <n v="13"/>
    <n v="3338.87"/>
    <n v="9.5285626947464782E-3"/>
    <x v="2"/>
    <x v="2"/>
  </r>
  <r>
    <s v="华强聚丰网络科技（香港）有限公司"/>
    <n v="304"/>
    <n v="1679"/>
    <n v="348892.46"/>
    <n v="6"/>
    <n v="45"/>
    <n v="7526.65"/>
    <n v="28"/>
    <n v="168"/>
    <n v="37268.769999999997"/>
    <n v="6.6156108351677637E-2"/>
    <x v="2"/>
    <x v="2"/>
  </r>
  <r>
    <s v="广州澳骏国际贸易有限公司"/>
    <n v="219"/>
    <n v="403"/>
    <n v="165989.59"/>
    <n v="1"/>
    <n v="3"/>
    <n v="609.98"/>
    <n v="6"/>
    <n v="9"/>
    <n v="3169.92"/>
    <n v="3.1474527426848219E-2"/>
    <x v="2"/>
    <x v="2"/>
  </r>
  <r>
    <s v="LARGE ORDERS TRADING CO., LIMITED"/>
    <n v="295"/>
    <n v="8959"/>
    <n v="525901.60020441003"/>
    <n v="7"/>
    <n v="554"/>
    <n v="47503.049519305001"/>
    <n v="30"/>
    <n v="985"/>
    <n v="71868.249287084996"/>
    <n v="9.9720135096767637E-2"/>
    <x v="2"/>
    <x v="2"/>
  </r>
  <r>
    <s v="成都普卢途思信息技术有限公司"/>
    <n v="11"/>
    <n v="11"/>
    <n v="3184.2"/>
    <n v="0"/>
    <m/>
    <m/>
    <n v="0"/>
    <m/>
    <m/>
    <n v="6.0377997338610266E-4"/>
    <x v="2"/>
    <x v="2"/>
  </r>
  <r>
    <s v="广州市天河区珠吉金喜商贸行"/>
    <n v="124"/>
    <n v="5809"/>
    <n v="397134.22"/>
    <n v="0"/>
    <m/>
    <m/>
    <n v="0"/>
    <m/>
    <m/>
    <n v="7.5303589216227207E-2"/>
    <x v="2"/>
    <x v="2"/>
  </r>
  <r>
    <s v="瑞兰斯科技（天津）有限公司"/>
    <n v="13"/>
    <n v="13"/>
    <n v="183.21"/>
    <n v="0"/>
    <m/>
    <m/>
    <n v="0"/>
    <m/>
    <m/>
    <n v="3.4739818140841614E-5"/>
    <x v="2"/>
    <x v="2"/>
  </r>
  <r>
    <s v="remai trading llc"/>
    <n v="56"/>
    <n v="2167"/>
    <n v="86761.81"/>
    <n v="0"/>
    <m/>
    <m/>
    <n v="0"/>
    <m/>
    <m/>
    <n v="1.6451555597239525E-2"/>
    <x v="2"/>
    <x v="2"/>
  </r>
  <r>
    <s v="lemonwin technologies(hk)co.,limited"/>
    <n v="25"/>
    <n v="761"/>
    <n v="32422.62"/>
    <n v="0"/>
    <m/>
    <m/>
    <n v="0"/>
    <m/>
    <m/>
    <n v="6.1478954339261732E-3"/>
    <x v="2"/>
    <x v="2"/>
  </r>
  <r>
    <s v="popopie holding limited"/>
    <n v="111"/>
    <n v="228"/>
    <n v="11612.51"/>
    <n v="4"/>
    <n v="6"/>
    <n v="518.88"/>
    <n v="4"/>
    <n v="6"/>
    <n v="518.88"/>
    <n v="2.2019348592255046E-3"/>
    <x v="2"/>
    <x v="2"/>
  </r>
  <r>
    <s v="star knight trading limited"/>
    <n v="18"/>
    <n v="490"/>
    <n v="29232.23"/>
    <n v="7"/>
    <n v="368"/>
    <n v="22379.9"/>
    <n v="10"/>
    <n v="470"/>
    <n v="28551.88"/>
    <n v="5.5429417283513697E-3"/>
    <x v="2"/>
    <x v="2"/>
  </r>
  <r>
    <s v="selfridges retail limited"/>
    <n v="107"/>
    <n v="373"/>
    <n v="122228.55611125"/>
    <n v="0"/>
    <m/>
    <m/>
    <n v="0"/>
    <m/>
    <m/>
    <n v="2.317667054703608E-2"/>
    <x v="2"/>
    <x v="2"/>
  </r>
  <r>
    <s v="kackool(hong kong)e-commerce co.,limited"/>
    <n v="85"/>
    <n v="457"/>
    <n v="66013.171241830001"/>
    <n v="7"/>
    <n v="38"/>
    <n v="6542.0949055849997"/>
    <n v="30"/>
    <n v="164"/>
    <n v="23850.671258750001"/>
    <n v="1.2517251044383003E-2"/>
    <x v="2"/>
    <x v="2"/>
  </r>
  <r>
    <s v="深圳市深成创意设计有限公司"/>
    <n v="9"/>
    <n v="10"/>
    <n v="7264.83"/>
    <n v="0"/>
    <m/>
    <m/>
    <n v="0"/>
    <m/>
    <m/>
    <n v="1.3775387425584325E-3"/>
    <x v="2"/>
    <x v="2"/>
  </r>
  <r>
    <s v="elegantenvy ltd"/>
    <n v="6"/>
    <n v="7990"/>
    <n v="37851.116298629997"/>
    <n v="0"/>
    <m/>
    <m/>
    <n v="0"/>
    <m/>
    <m/>
    <n v="7.1772332112998863E-3"/>
    <x v="2"/>
    <x v="2"/>
  </r>
  <r>
    <s v="深圳市蔡氏兄弟服饰贸易有限公司"/>
    <n v="3"/>
    <n v="3"/>
    <n v="184.67"/>
    <n v="0"/>
    <m/>
    <m/>
    <n v="0"/>
    <m/>
    <m/>
    <n v="3.5016659658693417E-5"/>
    <x v="2"/>
    <x v="2"/>
  </r>
  <r>
    <s v="通城裕隆电子商务商行"/>
    <n v="27"/>
    <n v="508"/>
    <n v="49772.81"/>
    <n v="0"/>
    <m/>
    <m/>
    <n v="0"/>
    <m/>
    <m/>
    <n v="9.4377947042119034E-3"/>
    <x v="2"/>
    <x v="2"/>
  </r>
  <r>
    <s v="莆田市恒发网络科技有限公司"/>
    <n v="15"/>
    <n v="1295"/>
    <n v="14764.34"/>
    <n v="0"/>
    <m/>
    <m/>
    <n v="0"/>
    <m/>
    <m/>
    <n v="2.7995769148493723E-3"/>
    <x v="2"/>
    <x v="2"/>
  </r>
  <r>
    <s v="广州侠聚科技网络有限公司"/>
    <n v="2"/>
    <n v="5"/>
    <n v="312.48"/>
    <n v="0"/>
    <m/>
    <m/>
    <n v="0"/>
    <m/>
    <m/>
    <n v="5.9251669519404997E-5"/>
    <x v="2"/>
    <x v="2"/>
  </r>
  <r>
    <s v="great booming trading co.,limited"/>
    <n v="3"/>
    <n v="3"/>
    <n v="335.66"/>
    <n v="0"/>
    <m/>
    <m/>
    <n v="0"/>
    <m/>
    <m/>
    <n v="6.3647002658997313E-5"/>
    <x v="2"/>
    <x v="2"/>
  </r>
  <r>
    <s v="HONGKONG ZHANGYU TECHNOLOGY LIMITED"/>
    <n v="106"/>
    <n v="487"/>
    <n v="14633.82"/>
    <n v="0"/>
    <m/>
    <m/>
    <n v="0"/>
    <m/>
    <m/>
    <n v="2.7748280416233333E-3"/>
    <x v="2"/>
    <x v="2"/>
  </r>
  <r>
    <s v="walnut network technology co., limited"/>
    <n v="196"/>
    <n v="421626"/>
    <n v="19118116.263934199"/>
    <n v="0"/>
    <m/>
    <m/>
    <n v="0"/>
    <m/>
    <m/>
    <n v="3.625128989708752"/>
    <x v="1"/>
    <x v="1"/>
  </r>
  <r>
    <s v="meshop"/>
    <n v="188"/>
    <n v="437"/>
    <n v="44705.756993039999"/>
    <n v="0"/>
    <m/>
    <m/>
    <n v="0"/>
    <m/>
    <m/>
    <n v="8.4769928922376944E-3"/>
    <x v="2"/>
    <x v="2"/>
  </r>
  <r>
    <s v="frankybuy trade limited"/>
    <n v="43"/>
    <n v="7923"/>
    <n v="266067.34980109503"/>
    <n v="0"/>
    <m/>
    <m/>
    <n v="0"/>
    <m/>
    <m/>
    <n v="5.0451019842288815E-2"/>
    <x v="2"/>
    <x v="2"/>
  </r>
  <r>
    <s v="layers london"/>
    <n v="1"/>
    <n v="1"/>
    <n v="462.93907779"/>
    <n v="0"/>
    <m/>
    <m/>
    <n v="0"/>
    <m/>
    <m/>
    <n v="8.778134038924475E-5"/>
    <x v="2"/>
    <x v="2"/>
  </r>
  <r>
    <s v="mmosky limited"/>
    <n v="148"/>
    <n v="1928"/>
    <n v="85620.524191329998"/>
    <n v="7"/>
    <n v="110"/>
    <n v="5150.0715102100003"/>
    <n v="30"/>
    <n v="507"/>
    <n v="27245.73489707"/>
    <n v="1.623514786054437E-2"/>
    <x v="2"/>
    <x v="2"/>
  </r>
  <r>
    <s v="flanna trading co., limited"/>
    <n v="157"/>
    <n v="3139"/>
    <n v="262959.48"/>
    <n v="7"/>
    <n v="315"/>
    <n v="32281.919999999998"/>
    <n v="30"/>
    <n v="809"/>
    <n v="78798.509999999995"/>
    <n v="4.9861713408712822E-2"/>
    <x v="2"/>
    <x v="2"/>
  </r>
  <r>
    <s v="berlin (hong kong) technology co., limited"/>
    <n v="53"/>
    <n v="11932"/>
    <n v="591750.92000000004"/>
    <n v="0"/>
    <m/>
    <m/>
    <n v="0"/>
    <m/>
    <m/>
    <n v="0.11220631704315114"/>
    <x v="0"/>
    <x v="0"/>
  </r>
  <r>
    <s v="深圳雷拉洛智能科技有限公司"/>
    <n v="329"/>
    <n v="2784"/>
    <n v="409010.76"/>
    <n v="7"/>
    <n v="87"/>
    <n v="11652.43"/>
    <n v="30"/>
    <n v="317"/>
    <n v="43154.65"/>
    <n v="7.7555588778163945E-2"/>
    <x v="2"/>
    <x v="2"/>
  </r>
  <r>
    <s v="广州北斗互联技术有限公司"/>
    <n v="325"/>
    <n v="3289"/>
    <n v="397076.77811809001"/>
    <n v="7"/>
    <n v="67"/>
    <n v="11562.74"/>
    <n v="30"/>
    <n v="288"/>
    <n v="53290.44310325"/>
    <n v="7.5292697231448963E-2"/>
    <x v="2"/>
    <x v="2"/>
  </r>
  <r>
    <s v="ato mobi limited"/>
    <n v="257"/>
    <n v="3438"/>
    <n v="275215.86360914999"/>
    <n v="0"/>
    <m/>
    <m/>
    <n v="5"/>
    <n v="5"/>
    <n v="474.21953589999998"/>
    <n v="5.2185737957843682E-2"/>
    <x v="2"/>
    <x v="2"/>
  </r>
  <r>
    <s v="广州啪哒贸易有限公司"/>
    <n v="202"/>
    <n v="4502"/>
    <n v="217995.09"/>
    <n v="0"/>
    <m/>
    <m/>
    <n v="1"/>
    <n v="1"/>
    <n v="53.99"/>
    <n v="4.1335679177972824E-2"/>
    <x v="2"/>
    <x v="2"/>
  </r>
  <r>
    <s v="天津奇酷科技有限公司"/>
    <n v="250"/>
    <n v="631"/>
    <n v="75448.34"/>
    <n v="1"/>
    <n v="1"/>
    <n v="179.99"/>
    <n v="7"/>
    <n v="8"/>
    <n v="1692.87"/>
    <n v="1.4306323948629367E-2"/>
    <x v="2"/>
    <x v="2"/>
  </r>
  <r>
    <s v="深圳市信天达电子有限公司"/>
    <n v="171"/>
    <n v="242"/>
    <n v="13830.793191575"/>
    <n v="2"/>
    <n v="2"/>
    <n v="94.65"/>
    <n v="5"/>
    <n v="6"/>
    <n v="279.94"/>
    <n v="2.6225601234589045E-3"/>
    <x v="2"/>
    <x v="2"/>
  </r>
  <r>
    <s v="shuncaitechnologylimited"/>
    <n v="8"/>
    <n v="10"/>
    <n v="1452.58"/>
    <n v="0"/>
    <m/>
    <m/>
    <n v="2"/>
    <n v="4"/>
    <n v="945.87"/>
    <n v="2.7543455616518592E-4"/>
    <x v="2"/>
    <x v="2"/>
  </r>
  <r>
    <s v="映卓营销咨询（上海）有限公司"/>
    <n v="163"/>
    <n v="417"/>
    <n v="24455.95"/>
    <n v="0"/>
    <m/>
    <m/>
    <n v="0"/>
    <m/>
    <m/>
    <n v="4.6372755606217762E-3"/>
    <x v="2"/>
    <x v="2"/>
  </r>
  <r>
    <s v="广州二嘉网络科技有限公司"/>
    <n v="142"/>
    <n v="11240"/>
    <n v="336755.17"/>
    <n v="0"/>
    <m/>
    <m/>
    <n v="0"/>
    <m/>
    <m/>
    <n v="6.3854666032357413E-2"/>
    <x v="2"/>
    <x v="2"/>
  </r>
  <r>
    <s v="广州泛亚联合互联网有限公司"/>
    <n v="12"/>
    <n v="15"/>
    <n v="1413.6768024999999"/>
    <n v="0"/>
    <m/>
    <m/>
    <n v="0"/>
    <m/>
    <m/>
    <n v="2.6805782996985135E-4"/>
    <x v="2"/>
    <x v="2"/>
  </r>
  <r>
    <s v="丹东信友网络科技有限公司"/>
    <n v="141"/>
    <n v="789"/>
    <n v="475363"/>
    <n v="0"/>
    <m/>
    <m/>
    <n v="0"/>
    <m/>
    <m/>
    <n v="9.0137133185333188E-2"/>
    <x v="2"/>
    <x v="2"/>
  </r>
  <r>
    <s v="无锡三面体智能科技有限公司"/>
    <n v="10"/>
    <n v="10"/>
    <n v="935.89"/>
    <n v="1"/>
    <n v="1"/>
    <n v="159"/>
    <n v="1"/>
    <n v="1"/>
    <n v="159"/>
    <n v="1.774611014673449E-4"/>
    <x v="2"/>
    <x v="2"/>
  </r>
  <r>
    <s v="西安蚍蜉信息科技有限公司"/>
    <n v="93"/>
    <n v="178"/>
    <n v="17014.560000000001"/>
    <n v="0"/>
    <m/>
    <m/>
    <n v="0"/>
    <m/>
    <m/>
    <n v="3.2262579561510739E-3"/>
    <x v="2"/>
    <x v="2"/>
  </r>
  <r>
    <s v="阳江市阳东区环宇实业有限公司"/>
    <n v="21"/>
    <n v="1046"/>
    <n v="35083.760000000002"/>
    <n v="0"/>
    <m/>
    <m/>
    <n v="0"/>
    <m/>
    <m/>
    <n v="6.6524940892796983E-3"/>
    <x v="2"/>
    <x v="2"/>
  </r>
  <r>
    <s v="广州掌悦文化传媒有限公司"/>
    <n v="11"/>
    <n v="25"/>
    <n v="552.91940656500003"/>
    <n v="0"/>
    <m/>
    <m/>
    <n v="0"/>
    <m/>
    <m/>
    <n v="1.0484318339943328E-4"/>
    <x v="2"/>
    <x v="2"/>
  </r>
  <r>
    <s v="深圳市硬酷科技有限公司"/>
    <n v="9"/>
    <n v="12"/>
    <n v="4211.4799999999996"/>
    <n v="0"/>
    <m/>
    <m/>
    <n v="0"/>
    <m/>
    <m/>
    <n v="7.9857021616610245E-4"/>
    <x v="2"/>
    <x v="2"/>
  </r>
  <r>
    <s v="classychic ltd"/>
    <n v="28"/>
    <n v="9297"/>
    <n v="47431.002630435003"/>
    <n v="0"/>
    <m/>
    <m/>
    <n v="0"/>
    <m/>
    <m/>
    <n v="8.9937470968784027E-3"/>
    <x v="2"/>
    <x v="2"/>
  </r>
  <r>
    <s v="jinking kak limited"/>
    <n v="13"/>
    <n v="284"/>
    <n v="4816.2615424699998"/>
    <n v="4"/>
    <n v="164"/>
    <n v="2595.8989627350002"/>
    <n v="13"/>
    <n v="284"/>
    <n v="4816.2615424699998"/>
    <n v="9.1324736697853356E-4"/>
    <x v="2"/>
    <x v="2"/>
  </r>
  <r>
    <s v="giraffe tools corp."/>
    <n v="3"/>
    <n v="18"/>
    <n v="7002.5135035100002"/>
    <n v="3"/>
    <n v="18"/>
    <n v="7002.5135035100002"/>
    <n v="3"/>
    <n v="18"/>
    <n v="7002.5135035100002"/>
    <n v="1.3277989500612691E-3"/>
    <x v="2"/>
    <x v="2"/>
  </r>
  <r>
    <s v="广州云行跨境电商有限公司"/>
    <n v="2"/>
    <n v="2"/>
    <n v="56.19"/>
    <n v="0"/>
    <m/>
    <m/>
    <n v="0"/>
    <m/>
    <m/>
    <n v="1.0654606087734788E-5"/>
    <x v="2"/>
    <x v="2"/>
  </r>
  <r>
    <s v="南昌朝雨电子商务有限公司"/>
    <n v="1"/>
    <n v="9"/>
    <n v="135"/>
    <n v="0"/>
    <m/>
    <m/>
    <n v="0"/>
    <m/>
    <m/>
    <n v="2.5598359527392708E-5"/>
    <x v="2"/>
    <x v="2"/>
  </r>
  <r>
    <s v="大连向阳花信息技术有限公司"/>
    <n v="2"/>
    <n v="2"/>
    <n v="13.7"/>
    <n v="0"/>
    <m/>
    <m/>
    <n v="0"/>
    <m/>
    <m/>
    <n v="2.5977594483354083E-6"/>
    <x v="2"/>
    <x v="2"/>
  </r>
  <r>
    <s v="长沙点触网络科技有限公司"/>
    <n v="1"/>
    <n v="1"/>
    <n v="37.76"/>
    <n v="0"/>
    <m/>
    <m/>
    <n v="0"/>
    <m/>
    <m/>
    <n v="7.1599559685507302E-6"/>
    <x v="2"/>
    <x v="2"/>
  </r>
  <r>
    <s v="广州环羽时代科技有限公司"/>
    <n v="257"/>
    <n v="2195"/>
    <n v="112172.33"/>
    <n v="5"/>
    <n v="7"/>
    <n v="343.38"/>
    <n v="16"/>
    <n v="22"/>
    <n v="1106.8599999999999"/>
    <n v="2.1269834313817328E-2"/>
    <x v="2"/>
    <x v="2"/>
  </r>
  <r>
    <s v="南京盛奥网络科技有限公司"/>
    <n v="19"/>
    <n v="48"/>
    <n v="1471.12"/>
    <n v="0"/>
    <m/>
    <m/>
    <n v="0"/>
    <m/>
    <m/>
    <n v="2.7895006420694784E-4"/>
    <x v="2"/>
    <x v="2"/>
  </r>
  <r>
    <s v="东海县品轩珠宝有限公司"/>
    <n v="271"/>
    <n v="1293"/>
    <n v="82504.960000000006"/>
    <n v="6"/>
    <n v="9"/>
    <n v="999.45"/>
    <n v="19"/>
    <n v="32"/>
    <n v="4053.05"/>
    <n v="1.5644382436097441E-2"/>
    <x v="2"/>
    <x v="2"/>
  </r>
  <r>
    <s v="terna network technology co., limited"/>
    <n v="255"/>
    <n v="47542"/>
    <n v="2550647.2599999998"/>
    <n v="0"/>
    <m/>
    <m/>
    <n v="0"/>
    <m/>
    <m/>
    <n v="0.48364730065954886"/>
    <x v="0"/>
    <x v="0"/>
  </r>
  <r>
    <s v="杭立詢有限公司"/>
    <n v="107"/>
    <n v="578"/>
    <n v="26371.227043284998"/>
    <n v="0"/>
    <m/>
    <m/>
    <n v="0"/>
    <m/>
    <m/>
    <n v="5.0004455632037832E-3"/>
    <x v="2"/>
    <x v="2"/>
  </r>
  <r>
    <s v="广州途伴体育用品有限公司"/>
    <n v="188"/>
    <n v="295"/>
    <n v="19230.36"/>
    <n v="5"/>
    <n v="13"/>
    <n v="811.44"/>
    <n v="19"/>
    <n v="50"/>
    <n v="3130.89"/>
    <n v="3.6464123638606794E-3"/>
    <x v="2"/>
    <x v="2"/>
  </r>
  <r>
    <s v="陸地飛花實業有限公司"/>
    <n v="5"/>
    <n v="5"/>
    <n v="657.15"/>
    <n v="0"/>
    <m/>
    <m/>
    <n v="0"/>
    <m/>
    <m/>
    <n v="1.2460712565500828E-4"/>
    <x v="2"/>
    <x v="2"/>
  </r>
  <r>
    <s v="亿舒特科技（深圳）有限公司"/>
    <n v="39"/>
    <n v="48"/>
    <n v="6465.4"/>
    <n v="5"/>
    <n v="11"/>
    <n v="2011.35"/>
    <n v="9"/>
    <n v="16"/>
    <n v="2833.65"/>
    <n v="1.225952842136332E-3"/>
    <x v="2"/>
    <x v="2"/>
  </r>
  <r>
    <s v="深圳市方圆天成科技有限公司"/>
    <n v="209"/>
    <n v="1475"/>
    <n v="49683.51"/>
    <n v="0"/>
    <m/>
    <m/>
    <n v="0"/>
    <m/>
    <m/>
    <n v="9.4208618634282308E-3"/>
    <x v="2"/>
    <x v="2"/>
  </r>
  <r>
    <s v="上海博亿麻业有限公司"/>
    <n v="64"/>
    <n v="86"/>
    <n v="7077.57"/>
    <n v="0"/>
    <m/>
    <m/>
    <n v="0"/>
    <m/>
    <m/>
    <n v="1.3420309736317689E-3"/>
    <x v="2"/>
    <x v="2"/>
  </r>
  <r>
    <s v="杰瑞华创科技有限公司"/>
    <n v="5"/>
    <n v="5"/>
    <n v="1308.26"/>
    <n v="0"/>
    <m/>
    <m/>
    <n v="0"/>
    <m/>
    <m/>
    <n v="2.4806896174301324E-4"/>
    <x v="2"/>
    <x v="2"/>
  </r>
  <r>
    <s v="上海罗晶实业有限公司"/>
    <n v="7"/>
    <n v="7"/>
    <n v="603.29999999999995"/>
    <n v="0"/>
    <m/>
    <m/>
    <n v="2"/>
    <n v="2"/>
    <n v="175.9"/>
    <n v="1.1439622446574831E-4"/>
    <x v="2"/>
    <x v="2"/>
  </r>
  <r>
    <s v="大庆锋瑞优品电子商务有限公司"/>
    <n v="15"/>
    <n v="22"/>
    <n v="28874.93"/>
    <n v="0"/>
    <m/>
    <m/>
    <n v="0"/>
    <m/>
    <m/>
    <n v="5.4751914034688711E-3"/>
    <x v="2"/>
    <x v="2"/>
  </r>
  <r>
    <s v="厦门讯简科技有限公司"/>
    <n v="155"/>
    <n v="346"/>
    <n v="40588.04"/>
    <n v="0"/>
    <m/>
    <m/>
    <n v="0"/>
    <m/>
    <m/>
    <n v="7.6962017809792324E-3"/>
    <x v="2"/>
    <x v="2"/>
  </r>
  <r>
    <s v="泰芝贸易有限公司"/>
    <n v="67"/>
    <n v="4067"/>
    <n v="273305.74"/>
    <n v="0"/>
    <m/>
    <m/>
    <n v="0"/>
    <m/>
    <m/>
    <n v="5.1823545136445291E-2"/>
    <x v="2"/>
    <x v="2"/>
  </r>
  <r>
    <s v="厦门膳多堂食品有限公司"/>
    <n v="73"/>
    <n v="4272"/>
    <n v="314238.97462652001"/>
    <n v="0"/>
    <m/>
    <m/>
    <n v="0"/>
    <m/>
    <m/>
    <n v="5.9585201851917728E-2"/>
    <x v="2"/>
    <x v="2"/>
  </r>
  <r>
    <s v="优速易供应链（香港）有限公司"/>
    <n v="213"/>
    <n v="443"/>
    <n v="303346.26560454001"/>
    <n v="4"/>
    <n v="8"/>
    <n v="6394.4862853699997"/>
    <n v="18"/>
    <n v="26"/>
    <n v="12211.802333154999"/>
    <n v="5.7519753838792417E-2"/>
    <x v="2"/>
    <x v="2"/>
  </r>
  <r>
    <s v="maiar john limited"/>
    <n v="42"/>
    <n v="332"/>
    <n v="17516.86"/>
    <n v="0"/>
    <m/>
    <m/>
    <n v="0"/>
    <m/>
    <m/>
    <n v="3.3215028153407724E-3"/>
    <x v="2"/>
    <x v="2"/>
  </r>
  <r>
    <s v="武汉敏亚网络科技有限公司"/>
    <n v="281"/>
    <n v="114512"/>
    <n v="4684529.8899999997"/>
    <n v="0"/>
    <m/>
    <m/>
    <n v="0"/>
    <m/>
    <m/>
    <n v="0.88826874326694383"/>
    <x v="1"/>
    <x v="1"/>
  </r>
  <r>
    <s v="qicheng ltd"/>
    <n v="7"/>
    <n v="7"/>
    <n v="407.02"/>
    <n v="0"/>
    <m/>
    <m/>
    <n v="0"/>
    <m/>
    <m/>
    <n v="7.7178105887699107E-5"/>
    <x v="2"/>
    <x v="2"/>
  </r>
  <r>
    <s v="sockboom shop ltd"/>
    <n v="33"/>
    <n v="30421"/>
    <n v="69700.263481360002"/>
    <n v="3"/>
    <n v="1940"/>
    <n v="4593.5629200000003"/>
    <n v="26"/>
    <n v="16709"/>
    <n v="40386.149490060001"/>
    <n v="1.3216388175924843E-2"/>
    <x v="2"/>
    <x v="2"/>
  </r>
  <r>
    <s v="河南德被企业管理有限公司"/>
    <n v="8"/>
    <n v="12"/>
    <n v="507.34"/>
    <n v="0"/>
    <m/>
    <m/>
    <n v="0"/>
    <m/>
    <m/>
    <n v="9.6200531278721598E-5"/>
    <x v="2"/>
    <x v="2"/>
  </r>
  <r>
    <s v="north america pacfic trading co., limited"/>
    <n v="32"/>
    <n v="779"/>
    <n v="27874.799999999999"/>
    <n v="0"/>
    <m/>
    <m/>
    <n v="0"/>
    <m/>
    <m/>
    <n v="5.2855492752160466E-3"/>
    <x v="2"/>
    <x v="2"/>
  </r>
  <r>
    <s v="义乌市黎庆电子商务商行"/>
    <n v="24"/>
    <n v="43"/>
    <n v="2473.92"/>
    <n v="0"/>
    <m/>
    <m/>
    <n v="0"/>
    <m/>
    <m/>
    <n v="4.690984711259805E-4"/>
    <x v="2"/>
    <x v="2"/>
  </r>
  <r>
    <s v="hongkong jugo co.,limited"/>
    <n v="5"/>
    <n v="5"/>
    <n v="349.5"/>
    <n v="0"/>
    <m/>
    <m/>
    <n v="0"/>
    <m/>
    <m/>
    <n v="6.6271308554250011E-5"/>
    <x v="2"/>
    <x v="2"/>
  </r>
  <r>
    <s v="xunlan technology limited"/>
    <n v="264"/>
    <n v="155185"/>
    <n v="5381219.8518457999"/>
    <n v="0"/>
    <m/>
    <m/>
    <n v="0"/>
    <m/>
    <m/>
    <n v="1.0203733367666052"/>
    <x v="1"/>
    <x v="1"/>
  </r>
  <r>
    <s v="湖南诚艺园林有限公司"/>
    <n v="330"/>
    <n v="72848"/>
    <n v="2795038.1242338498"/>
    <n v="7"/>
    <n v="4339"/>
    <n v="181739.95496299001"/>
    <n v="30"/>
    <n v="16248"/>
    <n v="653575.46109080501"/>
    <n v="0.52998807997709196"/>
    <x v="1"/>
    <x v="1"/>
  </r>
  <r>
    <s v="佛山市泽峰电子贸易有限公司"/>
    <n v="151"/>
    <n v="296"/>
    <n v="24061.204070250002"/>
    <n v="6"/>
    <n v="11"/>
    <n v="1356.78"/>
    <n v="21"/>
    <n v="42"/>
    <n v="3986.85"/>
    <n v="4.5624248329794396E-3"/>
    <x v="2"/>
    <x v="2"/>
  </r>
  <r>
    <s v="Woody Pride Limited"/>
    <n v="254"/>
    <n v="41747"/>
    <n v="2413408.6128626498"/>
    <n v="7"/>
    <n v="3438"/>
    <n v="234724.73877955999"/>
    <n v="30"/>
    <n v="13808"/>
    <n v="883676.56733191502"/>
    <n v="0.45762445450788319"/>
    <x v="0"/>
    <x v="0"/>
  </r>
  <r>
    <s v="mylongingcharm accessories co., limited"/>
    <n v="139"/>
    <n v="783"/>
    <n v="47472.28"/>
    <n v="7"/>
    <n v="27"/>
    <n v="1684.83"/>
    <n v="30"/>
    <n v="115"/>
    <n v="7214.57"/>
    <n v="9.0015740075929957E-3"/>
    <x v="2"/>
    <x v="2"/>
  </r>
  <r>
    <s v="广州古神生物科技有限公司"/>
    <n v="123"/>
    <n v="211"/>
    <n v="5912.08"/>
    <n v="2"/>
    <n v="4"/>
    <n v="149.58000000000001"/>
    <n v="21"/>
    <n v="40"/>
    <n v="990.43"/>
    <n v="1.1210336992200584E-3"/>
    <x v="2"/>
    <x v="2"/>
  </r>
  <r>
    <s v="扬州长鲸跨海电子商务有限公司"/>
    <n v="124"/>
    <n v="195"/>
    <n v="9453.25"/>
    <n v="3"/>
    <n v="3"/>
    <n v="200"/>
    <n v="14"/>
    <n v="16"/>
    <n v="765"/>
    <n v="1.792501423720927E-3"/>
    <x v="2"/>
    <x v="2"/>
  </r>
  <r>
    <s v="bobbleme limited"/>
    <n v="15"/>
    <n v="43"/>
    <n v="7659.41"/>
    <n v="0"/>
    <m/>
    <m/>
    <n v="0"/>
    <m/>
    <m/>
    <n v="1.4523580070200518E-3"/>
    <x v="2"/>
    <x v="2"/>
  </r>
  <r>
    <s v="rbest company limited"/>
    <n v="36"/>
    <n v="37"/>
    <n v="1343.77"/>
    <n v="3"/>
    <n v="3"/>
    <n v="93.67"/>
    <n v="4"/>
    <n v="4"/>
    <n v="204.04"/>
    <n v="2.548022783861074E-4"/>
    <x v="2"/>
    <x v="2"/>
  </r>
  <r>
    <s v="深圳市绿拓电子商务有限公司"/>
    <n v="33"/>
    <n v="46"/>
    <n v="2022.51"/>
    <n v="1"/>
    <n v="1"/>
    <n v="18.89"/>
    <n v="1"/>
    <n v="1"/>
    <n v="18.89"/>
    <n v="3.8350324539071869E-4"/>
    <x v="2"/>
    <x v="2"/>
  </r>
  <r>
    <s v="义乌市新繁电子商务商行"/>
    <n v="38"/>
    <n v="53"/>
    <n v="2521.8000000000002"/>
    <n v="0"/>
    <m/>
    <m/>
    <n v="0"/>
    <m/>
    <m/>
    <n v="4.7817735597169584E-4"/>
    <x v="2"/>
    <x v="2"/>
  </r>
  <r>
    <s v="raleigh technology co., ltd"/>
    <n v="14"/>
    <n v="21"/>
    <n v="952.83641399999999"/>
    <n v="0"/>
    <m/>
    <m/>
    <n v="0"/>
    <m/>
    <m/>
    <n v="1.8067443775084151E-4"/>
    <x v="2"/>
    <x v="2"/>
  </r>
  <r>
    <s v="北京野猴文化有限公司"/>
    <n v="56"/>
    <n v="166"/>
    <n v="7028.4"/>
    <n v="0"/>
    <m/>
    <m/>
    <n v="0"/>
    <m/>
    <m/>
    <n v="1.3327074822394585E-3"/>
    <x v="2"/>
    <x v="2"/>
  </r>
  <r>
    <s v="universal star international limited"/>
    <n v="166"/>
    <n v="2401"/>
    <n v="44342.230345985001"/>
    <n v="6"/>
    <n v="10"/>
    <n v="444.28"/>
    <n v="21"/>
    <n v="27"/>
    <n v="1283.82"/>
    <n v="8.4080618862443501E-3"/>
    <x v="2"/>
    <x v="2"/>
  </r>
  <r>
    <s v="spritzer international company limited"/>
    <n v="37"/>
    <n v="35067"/>
    <n v="1606600.37696617"/>
    <n v="0"/>
    <m/>
    <m/>
    <n v="0"/>
    <m/>
    <m/>
    <n v="0.30463951160314573"/>
    <x v="0"/>
    <x v="0"/>
  </r>
  <r>
    <s v="hackables ltd"/>
    <n v="12"/>
    <n v="27513"/>
    <n v="96786.298042080001"/>
    <n v="0"/>
    <m/>
    <m/>
    <n v="0"/>
    <m/>
    <m/>
    <n v="1.8352373737826288E-2"/>
    <x v="2"/>
    <x v="2"/>
  </r>
  <r>
    <s v="glamour central ltd"/>
    <n v="36"/>
    <n v="52365"/>
    <n v="219535.722446595"/>
    <n v="0"/>
    <m/>
    <m/>
    <n v="0"/>
    <m/>
    <m/>
    <n v="4.1627810016991382E-2"/>
    <x v="2"/>
    <x v="2"/>
  </r>
  <r>
    <s v="IMOBI TECHNOLOGIES CO., LIMITED"/>
    <n v="266"/>
    <n v="1409720"/>
    <n v="49236238.867908798"/>
    <n v="0"/>
    <m/>
    <m/>
    <n v="0"/>
    <m/>
    <m/>
    <n v="9.3360514393875285"/>
    <x v="3"/>
    <x v="3"/>
  </r>
  <r>
    <s v="xinyuda ltd"/>
    <n v="48"/>
    <n v="86"/>
    <n v="4556.2700000000004"/>
    <n v="3"/>
    <n v="8"/>
    <n v="394.45"/>
    <n v="22"/>
    <n v="44"/>
    <n v="2504.14"/>
    <n v="8.6394842639906354E-4"/>
    <x v="2"/>
    <x v="2"/>
  </r>
  <r>
    <s v="dolphin cross-border tech(hong kong)co.,limited"/>
    <n v="5"/>
    <n v="5"/>
    <n v="89.9"/>
    <n v="0"/>
    <m/>
    <m/>
    <n v="0"/>
    <m/>
    <m/>
    <n v="1.704661127046374E-5"/>
    <x v="2"/>
    <x v="2"/>
  </r>
  <r>
    <s v="福建富柏实业有限公司"/>
    <n v="26"/>
    <n v="112"/>
    <n v="4685.539587665"/>
    <n v="0"/>
    <m/>
    <m/>
    <n v="0"/>
    <m/>
    <m/>
    <n v="8.8846019959170426E-4"/>
    <x v="2"/>
    <x v="2"/>
  </r>
  <r>
    <s v="千隐科技有限公司"/>
    <n v="60"/>
    <n v="1084"/>
    <n v="174235.41"/>
    <n v="0"/>
    <m/>
    <m/>
    <n v="0"/>
    <m/>
    <m/>
    <n v="3.3038079019130924E-2"/>
    <x v="2"/>
    <x v="2"/>
  </r>
  <r>
    <s v=" radiasun international group ltd."/>
    <n v="1"/>
    <n v="1"/>
    <n v="1.93788066"/>
    <n v="0"/>
    <m/>
    <m/>
    <n v="0"/>
    <m/>
    <m/>
    <n v="3.6745604337674869E-7"/>
    <x v="2"/>
    <x v="2"/>
  </r>
  <r>
    <s v="吉林省方福商贸有限公司"/>
    <n v="79"/>
    <n v="132"/>
    <n v="6804.28"/>
    <n v="2"/>
    <n v="3"/>
    <n v="203.97"/>
    <n v="17"/>
    <n v="28"/>
    <n v="1220.45"/>
    <n v="1.2902104130744271E-3"/>
    <x v="2"/>
    <x v="2"/>
  </r>
  <r>
    <s v="dokelike company limited"/>
    <n v="101"/>
    <n v="149"/>
    <n v="5402.55"/>
    <n v="1"/>
    <n v="1"/>
    <n v="31.03"/>
    <n v="5"/>
    <n v="6"/>
    <n v="213.87"/>
    <n v="1.0244179056645591E-3"/>
    <x v="2"/>
    <x v="2"/>
  </r>
  <r>
    <s v="连城县日向百货商行"/>
    <n v="202"/>
    <n v="2586"/>
    <n v="113639.32"/>
    <n v="0"/>
    <m/>
    <m/>
    <n v="0"/>
    <m/>
    <m/>
    <n v="2.1548001257840215E-2"/>
    <x v="2"/>
    <x v="2"/>
  </r>
  <r>
    <s v="广州鸣谦科技有限公司"/>
    <n v="145"/>
    <n v="463"/>
    <n v="56991.74"/>
    <n v="0"/>
    <m/>
    <m/>
    <n v="0"/>
    <m/>
    <m/>
    <n v="1.0806630004531022E-2"/>
    <x v="2"/>
    <x v="2"/>
  </r>
  <r>
    <s v="厦门域无隅科技有限责任公司"/>
    <n v="140"/>
    <n v="294"/>
    <n v="21581.39343213"/>
    <n v="6"/>
    <n v="7"/>
    <n v="1209.34323655"/>
    <n v="23"/>
    <n v="59"/>
    <n v="14609.834861055"/>
    <n v="4.0922093939094479E-3"/>
    <x v="2"/>
    <x v="2"/>
  </r>
  <r>
    <s v="haohanxingcheninternationaltradelimited"/>
    <n v="20"/>
    <n v="605"/>
    <n v="25199.22"/>
    <n v="0"/>
    <m/>
    <m/>
    <n v="0"/>
    <m/>
    <m/>
    <n v="4.7782125434804815E-3"/>
    <x v="2"/>
    <x v="2"/>
  </r>
  <r>
    <s v="东莞市茶山象之印电子商务商行"/>
    <n v="68"/>
    <n v="190"/>
    <n v="12999.5"/>
    <n v="6"/>
    <n v="14"/>
    <n v="990.5"/>
    <n v="25"/>
    <n v="49"/>
    <n v="3376.08"/>
    <n v="2.4649324050099375E-3"/>
    <x v="2"/>
    <x v="2"/>
  </r>
  <r>
    <s v="广州小超梦贸易有限公司"/>
    <n v="137"/>
    <n v="19335"/>
    <n v="597422.28"/>
    <n v="0"/>
    <m/>
    <m/>
    <n v="0"/>
    <m/>
    <m/>
    <n v="0.11328170602307167"/>
    <x v="0"/>
    <x v="0"/>
  </r>
  <r>
    <s v="深圳市迪刻科技有限公司"/>
    <n v="75"/>
    <n v="12062"/>
    <n v="835741.01"/>
    <n v="0"/>
    <m/>
    <m/>
    <n v="0"/>
    <m/>
    <m/>
    <n v="0.1584711025612319"/>
    <x v="0"/>
    <x v="0"/>
  </r>
  <r>
    <s v="厦门耀洋创想科技有限公司"/>
    <n v="65"/>
    <n v="9942"/>
    <n v="470806.570871395"/>
    <n v="0"/>
    <m/>
    <m/>
    <n v="0"/>
    <m/>
    <m/>
    <n v="8.9273154585369371E-2"/>
    <x v="2"/>
    <x v="2"/>
  </r>
  <r>
    <s v="香港伯斯貝科技有限公司"/>
    <n v="2"/>
    <n v="2"/>
    <n v="63.75"/>
    <n v="0"/>
    <m/>
    <m/>
    <n v="0"/>
    <m/>
    <m/>
    <n v="1.2088114221268779E-5"/>
    <x v="2"/>
    <x v="2"/>
  </r>
  <r>
    <s v="品汇科技（深圳）有限公司"/>
    <n v="6"/>
    <n v="532"/>
    <n v="44037.97"/>
    <n v="0"/>
    <m/>
    <m/>
    <n v="0"/>
    <m/>
    <m/>
    <n v="8.3503688067891428E-3"/>
    <x v="2"/>
    <x v="2"/>
  </r>
  <r>
    <s v="maxineinternationalco.,limited"/>
    <n v="11"/>
    <n v="12"/>
    <n v="590.03"/>
    <n v="0"/>
    <m/>
    <m/>
    <n v="8"/>
    <n v="9"/>
    <n v="418.43"/>
    <n v="1.118800005329446E-4"/>
    <x v="2"/>
    <x v="2"/>
  </r>
  <r>
    <s v="yaszl limited"/>
    <n v="1"/>
    <n v="1"/>
    <n v="19.29"/>
    <n v="0"/>
    <m/>
    <m/>
    <n v="0"/>
    <m/>
    <m/>
    <n v="3.6577211502474471E-6"/>
    <x v="2"/>
    <x v="2"/>
  </r>
  <r>
    <s v="东海县纽奈珠宝商行"/>
    <n v="330"/>
    <n v="6945"/>
    <n v="607219.18999999994"/>
    <n v="7"/>
    <n v="185"/>
    <n v="16508.509999999998"/>
    <n v="30"/>
    <n v="620"/>
    <n v="64064.22"/>
    <n v="0.11513937138927542"/>
    <x v="0"/>
    <x v="0"/>
  </r>
  <r>
    <s v="深圳幸运儿贸易有限公司"/>
    <n v="330"/>
    <n v="212727"/>
    <n v="7117817.4585458003"/>
    <n v="7"/>
    <n v="6419"/>
    <n v="188042.38"/>
    <n v="30"/>
    <n v="13071"/>
    <n v="380365.9"/>
    <n v="1.3496625952163559"/>
    <x v="1"/>
    <x v="1"/>
  </r>
  <r>
    <s v="广州极光蓝信息技术有限公司"/>
    <n v="202"/>
    <n v="12030"/>
    <n v="599812.43273511995"/>
    <n v="0"/>
    <m/>
    <m/>
    <n v="0"/>
    <m/>
    <m/>
    <n v="0.11373492075669375"/>
    <x v="0"/>
    <x v="0"/>
  </r>
  <r>
    <s v="深圳云星视讯科技有限公司"/>
    <n v="118"/>
    <n v="268"/>
    <n v="24295.51"/>
    <n v="3"/>
    <n v="6"/>
    <n v="469.94"/>
    <n v="17"/>
    <n v="138"/>
    <n v="8074.1"/>
    <n v="4.6068533324545545E-3"/>
    <x v="2"/>
    <x v="2"/>
  </r>
  <r>
    <s v="深圳市时时购网络科技有限公司"/>
    <n v="167"/>
    <n v="782"/>
    <n v="38121.01"/>
    <n v="6"/>
    <n v="21"/>
    <n v="1152.3599999999999"/>
    <n v="27"/>
    <n v="103"/>
    <n v="5599.91"/>
    <n v="7.2284097742765395E-3"/>
    <x v="2"/>
    <x v="2"/>
  </r>
  <r>
    <s v="上海牧琛服饰有限公司"/>
    <n v="154"/>
    <n v="2018"/>
    <n v="136338.03"/>
    <n v="0"/>
    <m/>
    <m/>
    <n v="0"/>
    <m/>
    <m/>
    <n v="2.5852073401455209E-2"/>
    <x v="2"/>
    <x v="2"/>
  </r>
  <r>
    <s v="youzu (singapore) pte. ltd(游族)"/>
    <n v="330"/>
    <n v="8496"/>
    <n v="118926.36"/>
    <n v="7"/>
    <n v="266"/>
    <n v="5541.67"/>
    <n v="30"/>
    <n v="829"/>
    <n v="13978.43"/>
    <n v="2.2550516448623222E-2"/>
    <x v="2"/>
    <x v="2"/>
  </r>
  <r>
    <s v="佛山市禅城区千二贸易商行"/>
    <n v="3"/>
    <n v="3"/>
    <n v="178"/>
    <n v="0"/>
    <m/>
    <m/>
    <n v="0"/>
    <m/>
    <m/>
    <n v="3.375191108056224E-5"/>
    <x v="2"/>
    <x v="2"/>
  </r>
  <r>
    <s v="深圳市巨火商贸有限公司"/>
    <n v="48"/>
    <n v="3693"/>
    <n v="174137.02"/>
    <n v="0"/>
    <m/>
    <m/>
    <n v="0"/>
    <m/>
    <m/>
    <n v="3.3019422555472404E-2"/>
    <x v="2"/>
    <x v="2"/>
  </r>
  <r>
    <s v="四川省跨博引领电子商务有限公司"/>
    <n v="57"/>
    <n v="81"/>
    <n v="13819.5"/>
    <n v="0"/>
    <m/>
    <m/>
    <n v="0"/>
    <m/>
    <m/>
    <n v="2.6204187369541004E-3"/>
    <x v="2"/>
    <x v="2"/>
  </r>
  <r>
    <s v="广州秦泰商贸有限公司"/>
    <n v="45"/>
    <n v="131"/>
    <n v="10040.879999999999"/>
    <n v="0"/>
    <m/>
    <m/>
    <n v="0"/>
    <m/>
    <m/>
    <n v="1.9039263423067179E-3"/>
    <x v="2"/>
    <x v="2"/>
  </r>
  <r>
    <s v="厦门苏邦科技有限公司"/>
    <n v="5"/>
    <n v="5"/>
    <n v="2651"/>
    <n v="0"/>
    <m/>
    <m/>
    <n v="0"/>
    <m/>
    <m/>
    <n v="5.026759341268005E-4"/>
    <x v="2"/>
    <x v="2"/>
  </r>
  <r>
    <s v="unleashfun limited"/>
    <n v="70"/>
    <n v="449"/>
    <n v="9015.4479867299997"/>
    <n v="0"/>
    <m/>
    <m/>
    <n v="0"/>
    <m/>
    <m/>
    <n v="1.7094865101098024E-3"/>
    <x v="2"/>
    <x v="2"/>
  </r>
  <r>
    <s v="mentin network ltd"/>
    <n v="29"/>
    <n v="915"/>
    <n v="42696.44"/>
    <n v="0"/>
    <m/>
    <m/>
    <n v="0"/>
    <m/>
    <m/>
    <n v="8.0959912715537121E-3"/>
    <x v="2"/>
    <x v="2"/>
  </r>
  <r>
    <s v="billy (hong kong) technology co., limited"/>
    <n v="53"/>
    <n v="34081"/>
    <n v="1738764.94"/>
    <n v="0"/>
    <m/>
    <m/>
    <n v="0"/>
    <m/>
    <m/>
    <n v="0.32970022272404009"/>
    <x v="0"/>
    <x v="0"/>
  </r>
  <r>
    <s v="enat technology co., limited"/>
    <n v="40"/>
    <n v="1658"/>
    <n v="91730.94"/>
    <n v="0"/>
    <m/>
    <m/>
    <n v="0"/>
    <m/>
    <m/>
    <n v="1.7393789495597695E-2"/>
    <x v="2"/>
    <x v="2"/>
  </r>
  <r>
    <s v="microsequence hk limited"/>
    <n v="72"/>
    <n v="1206"/>
    <n v="78059.039999999994"/>
    <n v="0"/>
    <m/>
    <m/>
    <n v="22"/>
    <n v="474"/>
    <n v="29952.32"/>
    <n v="1.4801358298393543E-2"/>
    <x v="2"/>
    <x v="2"/>
  </r>
  <r>
    <s v="zc lconic limited"/>
    <n v="12"/>
    <n v="100"/>
    <n v="3372.4559525"/>
    <n v="0"/>
    <m/>
    <m/>
    <n v="0"/>
    <m/>
    <m/>
    <n v="6.3947659231400463E-4"/>
    <x v="2"/>
    <x v="2"/>
  </r>
  <r>
    <s v="reayou ecommerce limited"/>
    <n v="29"/>
    <n v="46"/>
    <n v="1077.9343491"/>
    <n v="4"/>
    <n v="6"/>
    <n v="137.85076434999999"/>
    <n v="13"/>
    <n v="20"/>
    <n v="528.80594225000004"/>
    <n v="2.0439519270509511E-4"/>
    <x v="2"/>
    <x v="2"/>
  </r>
  <r>
    <s v="匠森貿易有限公司"/>
    <n v="49"/>
    <n v="1670"/>
    <n v="66606.16"/>
    <n v="0"/>
    <m/>
    <m/>
    <n v="0"/>
    <m/>
    <m/>
    <n v="1.2629692077178097E-2"/>
    <x v="2"/>
    <x v="2"/>
  </r>
  <r>
    <s v="安徽小池出海信息技术有限公司"/>
    <n v="3"/>
    <n v="3"/>
    <n v="65.489999999999995"/>
    <n v="0"/>
    <m/>
    <m/>
    <n v="0"/>
    <m/>
    <m/>
    <n v="1.2418048632955173E-5"/>
    <x v="2"/>
    <x v="2"/>
  </r>
  <r>
    <s v="广州拓欣贸易有限公司"/>
    <n v="67"/>
    <n v="6352"/>
    <n v="263895.21999999997"/>
    <n v="0"/>
    <m/>
    <m/>
    <n v="0"/>
    <m/>
    <m/>
    <n v="5.0039146067558479E-2"/>
    <x v="2"/>
    <x v="2"/>
  </r>
  <r>
    <s v="海南博加贸易有限公司"/>
    <n v="24"/>
    <n v="4770"/>
    <n v="338125.25"/>
    <n v="0"/>
    <m/>
    <m/>
    <n v="0"/>
    <m/>
    <m/>
    <n v="6.4114457146589199E-2"/>
    <x v="2"/>
    <x v="2"/>
  </r>
  <r>
    <s v="广州哦耶贸易有限公司"/>
    <n v="15"/>
    <n v="17"/>
    <n v="5157.54"/>
    <n v="0"/>
    <m/>
    <m/>
    <n v="0"/>
    <m/>
    <m/>
    <n v="9.7795972738451095E-4"/>
    <x v="2"/>
    <x v="2"/>
  </r>
  <r>
    <s v="广州市如易贸易有限公司"/>
    <n v="48"/>
    <n v="5441"/>
    <n v="244974.5"/>
    <n v="0"/>
    <m/>
    <m/>
    <n v="0"/>
    <m/>
    <m/>
    <n v="4.6451446859579741E-2"/>
    <x v="2"/>
    <x v="2"/>
  </r>
  <r>
    <s v="吉水县本楠百货店"/>
    <n v="34"/>
    <n v="1477"/>
    <n v="53530.18"/>
    <n v="0"/>
    <m/>
    <m/>
    <n v="0"/>
    <m/>
    <m/>
    <n v="1.0150257727452197E-2"/>
    <x v="2"/>
    <x v="2"/>
  </r>
  <r>
    <s v="广州安瑞盈途会议展览有限公司"/>
    <n v="19"/>
    <n v="1193"/>
    <n v="108480.07"/>
    <n v="0"/>
    <m/>
    <m/>
    <n v="0"/>
    <m/>
    <m/>
    <n v="2.0569717284568356E-2"/>
    <x v="2"/>
    <x v="2"/>
  </r>
  <r>
    <s v="seitu pte. ltd."/>
    <n v="15"/>
    <n v="18"/>
    <n v="911.01156324999999"/>
    <n v="0"/>
    <m/>
    <m/>
    <n v="0"/>
    <m/>
    <m/>
    <n v="1.7274371503470787E-4"/>
    <x v="2"/>
    <x v="2"/>
  </r>
  <r>
    <s v="深圳市伊瑟拉科技有限公司"/>
    <n v="6"/>
    <n v="28"/>
    <n v="1372.37"/>
    <n v="0"/>
    <m/>
    <m/>
    <n v="0"/>
    <m/>
    <m/>
    <n v="2.60225338256355E-4"/>
    <x v="2"/>
    <x v="2"/>
  </r>
  <r>
    <s v="新大陸科技有限公司"/>
    <n v="5"/>
    <n v="12"/>
    <n v="267.54000000000002"/>
    <n v="0"/>
    <m/>
    <m/>
    <n v="0"/>
    <m/>
    <m/>
    <n v="5.0730260058952932E-5"/>
    <x v="2"/>
    <x v="2"/>
  </r>
  <r>
    <s v="无锡柔缦纺织有限公司"/>
    <n v="2"/>
    <n v="3"/>
    <n v="11.97"/>
    <n v="0"/>
    <m/>
    <m/>
    <n v="0"/>
    <m/>
    <m/>
    <n v="2.2697212114288202E-6"/>
    <x v="2"/>
    <x v="2"/>
  </r>
  <r>
    <s v="all4home inc."/>
    <n v="147"/>
    <n v="653"/>
    <n v="434794.02"/>
    <n v="7"/>
    <n v="26"/>
    <n v="16994.16"/>
    <n v="30"/>
    <n v="121"/>
    <n v="80155.679999999993"/>
    <n v="8.2444545513484277E-2"/>
    <x v="2"/>
    <x v="2"/>
  </r>
  <r>
    <s v="张家港保税区创启贸易有限公司"/>
    <n v="227"/>
    <n v="834"/>
    <n v="20463.577364420002"/>
    <n v="0"/>
    <m/>
    <m/>
    <n v="19"/>
    <n v="46"/>
    <n v="1228.1604511349999"/>
    <n v="3.8802519303039892E-3"/>
    <x v="2"/>
    <x v="2"/>
  </r>
  <r>
    <s v="hong kong jihuan electronic commerce co., limited"/>
    <n v="328"/>
    <n v="68638"/>
    <n v="3128360.56"/>
    <n v="5"/>
    <n v="41"/>
    <n v="2005.6"/>
    <n v="28"/>
    <n v="186"/>
    <n v="8732.99"/>
    <n v="0.59319183960144883"/>
    <x v="1"/>
    <x v="1"/>
  </r>
  <r>
    <s v="feng tong culture communication (hong kong) co., limited"/>
    <n v="324"/>
    <n v="5314"/>
    <n v="994308.71"/>
    <n v="7"/>
    <n v="95"/>
    <n v="16902.14"/>
    <n v="30"/>
    <n v="412"/>
    <n v="83098.06"/>
    <n v="0.18853830992443002"/>
    <x v="0"/>
    <x v="0"/>
  </r>
  <r>
    <s v="杭州华加文化有限公司"/>
    <n v="330"/>
    <n v="8650"/>
    <n v="1006110"/>
    <n v="7"/>
    <n v="287"/>
    <n v="35592.22"/>
    <n v="30"/>
    <n v="855"/>
    <n v="104003.58"/>
    <n v="0.19077604077114874"/>
    <x v="0"/>
    <x v="0"/>
  </r>
  <r>
    <s v="MOSMO（HONGKONG）LIMITED"/>
    <n v="244"/>
    <n v="31734"/>
    <n v="1587093.09332461"/>
    <n v="7"/>
    <n v="56"/>
    <n v="2601.2199999999998"/>
    <n v="30"/>
    <n v="586"/>
    <n v="28848.746771229999"/>
    <n v="0.30094058967677928"/>
    <x v="0"/>
    <x v="0"/>
  </r>
  <r>
    <s v="leadcool technology co.ltd"/>
    <n v="330"/>
    <n v="19653"/>
    <n v="658218.41425711999"/>
    <n v="7"/>
    <n v="82"/>
    <n v="4144.2042299699997"/>
    <n v="30"/>
    <n v="410"/>
    <n v="14752.19485136"/>
    <n v="0.12480971567188198"/>
    <x v="0"/>
    <x v="0"/>
  </r>
  <r>
    <s v="深蓝"/>
    <n v="280"/>
    <n v="1434765"/>
    <n v="54041484.977361597"/>
    <n v="0"/>
    <m/>
    <m/>
    <n v="0"/>
    <m/>
    <m/>
    <n v="10.247210087738475"/>
    <x v="3"/>
    <x v="3"/>
  </r>
  <r>
    <s v="hongkong inofia technology co.,limited"/>
    <n v="323"/>
    <n v="1400"/>
    <n v="379824.880917145"/>
    <n v="7"/>
    <n v="58"/>
    <n v="14299.922111334999"/>
    <n v="30"/>
    <n v="166"/>
    <n v="39536.655839159997"/>
    <n v="7.2021435993823699E-2"/>
    <x v="2"/>
    <x v="2"/>
  </r>
  <r>
    <s v="广州市木东科技信息有限公司"/>
    <n v="236"/>
    <n v="609"/>
    <n v="43522.12"/>
    <n v="3"/>
    <n v="6"/>
    <n v="429.9"/>
    <n v="14"/>
    <n v="28"/>
    <n v="1866.3"/>
    <n v="8.252554630772806E-3"/>
    <x v="2"/>
    <x v="2"/>
  </r>
  <r>
    <s v="SHIYING INTERNATIONAL TRADING CO.,LIMITED-新时颖"/>
    <n v="328"/>
    <n v="3520"/>
    <n v="173672.41"/>
    <n v="7"/>
    <n v="65"/>
    <n v="3724.61"/>
    <n v="30"/>
    <n v="220"/>
    <n v="12560.55"/>
    <n v="3.29313243790278E-2"/>
    <x v="2"/>
    <x v="2"/>
  </r>
  <r>
    <s v="香港成燕电子商务有限公司"/>
    <n v="183"/>
    <n v="15122"/>
    <n v="715634.16480819497"/>
    <n v="0"/>
    <m/>
    <m/>
    <n v="0"/>
    <m/>
    <m/>
    <n v="0.13569674548774505"/>
    <x v="0"/>
    <x v="0"/>
  </r>
  <r>
    <s v="深圳市鹏东兴智能科技有限公司"/>
    <n v="242"/>
    <n v="119795"/>
    <n v="4456388.4811744802"/>
    <n v="1"/>
    <n v="1"/>
    <n v="80.45"/>
    <n v="5"/>
    <n v="6"/>
    <n v="290.04000000000002"/>
    <n v="0.845009144702488"/>
    <x v="1"/>
    <x v="1"/>
  </r>
  <r>
    <s v="广州赛施电子科技有限公司"/>
    <n v="44"/>
    <n v="47"/>
    <n v="2052.3723199999999"/>
    <n v="0"/>
    <m/>
    <m/>
    <n v="0"/>
    <m/>
    <m/>
    <n v="3.8916566319577089E-4"/>
    <x v="2"/>
    <x v="2"/>
  </r>
  <r>
    <s v="深圳市柏美科技有限公司"/>
    <n v="137"/>
    <n v="346"/>
    <n v="22152.11"/>
    <n v="1"/>
    <n v="1"/>
    <n v="63.79"/>
    <n v="2"/>
    <n v="2"/>
    <n v="120.58"/>
    <n v="4.2004272301507505E-3"/>
    <x v="2"/>
    <x v="2"/>
  </r>
  <r>
    <s v="深圳市亿美网络科技有限公司"/>
    <n v="58"/>
    <n v="64"/>
    <n v="72787.268884329998"/>
    <n v="0"/>
    <m/>
    <m/>
    <n v="0"/>
    <m/>
    <m/>
    <n v="1.3801738354948767E-2"/>
    <x v="2"/>
    <x v="2"/>
  </r>
  <r>
    <s v="广州茜童会贸易有限公司"/>
    <n v="22"/>
    <n v="24"/>
    <n v="1716.08"/>
    <n v="0"/>
    <m/>
    <m/>
    <n v="0"/>
    <m/>
    <m/>
    <n v="3.2539876161309688E-4"/>
    <x v="2"/>
    <x v="2"/>
  </r>
  <r>
    <s v="深圳市伟创华宝贸易有限公司"/>
    <n v="136"/>
    <n v="615"/>
    <n v="31677.03"/>
    <n v="0"/>
    <m/>
    <m/>
    <n v="0"/>
    <m/>
    <m/>
    <n v="6.0065185385185533E-3"/>
    <x v="2"/>
    <x v="2"/>
  </r>
  <r>
    <s v="深圳市优易贝科技有限公司"/>
    <n v="98"/>
    <n v="318"/>
    <n v="20723.61"/>
    <n v="0"/>
    <m/>
    <m/>
    <n v="0"/>
    <m/>
    <m/>
    <n v="3.9295586628553397E-3"/>
    <x v="2"/>
    <x v="2"/>
  </r>
  <r>
    <s v="金华市荟美电子商务有限公司"/>
    <n v="41"/>
    <n v="65"/>
    <n v="5955.8"/>
    <n v="0"/>
    <m/>
    <m/>
    <n v="0"/>
    <m/>
    <m/>
    <n v="1.129323775357374E-3"/>
    <x v="2"/>
    <x v="2"/>
  </r>
  <r>
    <s v="Hongkong Geekbuy International E-commerce Ltd"/>
    <n v="138"/>
    <n v="262"/>
    <n v="171103.32542576501"/>
    <n v="0"/>
    <m/>
    <m/>
    <n v="0"/>
    <m/>
    <m/>
    <n v="3.2444181041342272E-2"/>
    <x v="2"/>
    <x v="2"/>
  </r>
  <r>
    <s v="starpony (hk) limited"/>
    <n v="150"/>
    <n v="7482"/>
    <n v="319928.36367417499"/>
    <n v="0"/>
    <m/>
    <m/>
    <n v="14"/>
    <n v="1214"/>
    <n v="48449.811186355"/>
    <n v="6.0664009454385014E-2"/>
    <x v="2"/>
    <x v="2"/>
  </r>
  <r>
    <s v="海芈威上海智能科技有限公司"/>
    <n v="330"/>
    <n v="13333"/>
    <n v="12109021.9804821"/>
    <n v="7"/>
    <n v="272"/>
    <n v="338821.61037559999"/>
    <n v="30"/>
    <n v="934"/>
    <n v="904042.09159798"/>
    <n v="2.2960822087517161"/>
    <x v="1"/>
    <x v="1"/>
  </r>
  <r>
    <s v="hong kong aosun international trade co., ltd."/>
    <n v="130"/>
    <n v="22063"/>
    <n v="697520.86643948499"/>
    <n v="7"/>
    <n v="5663"/>
    <n v="153693.29593510501"/>
    <n v="22"/>
    <n v="10005"/>
    <n v="266388.559077835"/>
    <n v="0.13226214753315857"/>
    <x v="0"/>
    <x v="0"/>
  </r>
  <r>
    <s v="guangzhou miya industrial limited"/>
    <n v="84"/>
    <n v="194"/>
    <n v="16903.91"/>
    <n v="3"/>
    <n v="6"/>
    <n v="307.93"/>
    <n v="23"/>
    <n v="46"/>
    <n v="3550.92"/>
    <n v="3.2052767822125104E-3"/>
    <x v="2"/>
    <x v="2"/>
  </r>
  <r>
    <s v="thg_nutrition"/>
    <n v="329"/>
    <n v="2948"/>
    <n v="298416.60300257499"/>
    <n v="7"/>
    <n v="93"/>
    <n v="8464.7097933349996"/>
    <n v="30"/>
    <n v="217"/>
    <n v="19337.780102230001"/>
    <n v="5.6585003648912099E-2"/>
    <x v="2"/>
    <x v="2"/>
  </r>
  <r>
    <s v="venture shop ltd"/>
    <n v="36"/>
    <n v="73669"/>
    <n v="230013.48907810499"/>
    <n v="0"/>
    <m/>
    <m/>
    <n v="0"/>
    <m/>
    <m/>
    <n v="4.3614577700528505E-2"/>
    <x v="2"/>
    <x v="2"/>
  </r>
  <r>
    <s v="eshente ltd"/>
    <n v="39"/>
    <n v="63733"/>
    <n v="278684.494486565"/>
    <n v="0"/>
    <m/>
    <m/>
    <n v="0"/>
    <m/>
    <m/>
    <n v="5.2843450996865056E-2"/>
    <x v="2"/>
    <x v="2"/>
  </r>
  <r>
    <s v="argentum apothecary limited"/>
    <n v="30"/>
    <n v="45"/>
    <n v="13379.4031839"/>
    <n v="6"/>
    <n v="14"/>
    <n v="2625.8174802499998"/>
    <n v="10"/>
    <n v="22"/>
    <n v="3535.0109304500002"/>
    <n v="2.5369686886178885E-3"/>
    <x v="2"/>
    <x v="2"/>
  </r>
  <r>
    <s v="香港星辰創想科技有限公司"/>
    <n v="83"/>
    <n v="735"/>
    <n v="40594.508663264998"/>
    <n v="3"/>
    <n v="61"/>
    <n v="4971.8224462549997"/>
    <n v="24"/>
    <n v="475"/>
    <n v="28929.880361970001"/>
    <n v="7.6974283525934476E-3"/>
    <x v="2"/>
    <x v="2"/>
  </r>
  <r>
    <s v="中湾贸易有限公司"/>
    <n v="22"/>
    <n v="1616"/>
    <n v="75066.786909835006"/>
    <n v="0"/>
    <m/>
    <m/>
    <n v="0"/>
    <m/>
    <m/>
    <n v="1.4233974813956541E-2"/>
    <x v="2"/>
    <x v="2"/>
  </r>
  <r>
    <s v="comet electronic technology co., limited"/>
    <n v="1"/>
    <n v="1"/>
    <n v="1.4170185"/>
    <n v="1"/>
    <n v="1"/>
    <n v="1.4170185"/>
    <n v="1"/>
    <n v="1"/>
    <n v="1.4170185"/>
    <n v="2.6869147422197574E-7"/>
    <x v="2"/>
    <x v="2"/>
  </r>
  <r>
    <s v="raremace limited"/>
    <n v="13"/>
    <n v="20"/>
    <n v="16296.7"/>
    <n v="6"/>
    <n v="12"/>
    <n v="9078.89"/>
    <n v="13"/>
    <n v="20"/>
    <n v="16296.7"/>
    <n v="3.0901391534078576E-3"/>
    <x v="2"/>
    <x v="2"/>
  </r>
  <r>
    <s v="CLEVERGUARD TECHNOLOGY CO., LIMITED"/>
    <n v="3"/>
    <n v="4"/>
    <n v="305.95999999999998"/>
    <n v="0"/>
    <m/>
    <m/>
    <n v="0"/>
    <m/>
    <m/>
    <n v="5.8015363562970906E-5"/>
    <x v="2"/>
    <x v="2"/>
  </r>
  <r>
    <s v="commohat shop limited"/>
    <n v="8"/>
    <n v="5275"/>
    <n v="16750.084773070001"/>
    <n v="0"/>
    <m/>
    <m/>
    <n v="2"/>
    <n v="129"/>
    <n v="1065.4798657199999"/>
    <n v="3.1761088306322366E-3"/>
    <x v="2"/>
    <x v="2"/>
  </r>
  <r>
    <s v="东莞云凌"/>
    <n v="2"/>
    <n v="2"/>
    <n v="82.793125799999999"/>
    <n v="0"/>
    <m/>
    <m/>
    <n v="0"/>
    <m/>
    <m/>
    <n v="1.5699023708333728E-5"/>
    <x v="2"/>
    <x v="2"/>
  </r>
  <r>
    <s v="hyw uk ltd"/>
    <n v="3"/>
    <n v="3"/>
    <n v="1424.9"/>
    <n v="0"/>
    <m/>
    <m/>
    <n v="0"/>
    <m/>
    <m/>
    <n v="2.7018594437468055E-4"/>
    <x v="2"/>
    <x v="2"/>
  </r>
  <r>
    <s v="深圳市海兔企业管理咨询有限公司"/>
    <n v="4"/>
    <n v="4"/>
    <n v="159.80000000000001"/>
    <n v="0"/>
    <m/>
    <m/>
    <n v="0"/>
    <m/>
    <m/>
    <n v="3.0300872981313744E-5"/>
    <x v="2"/>
    <x v="2"/>
  </r>
  <r>
    <s v="wdt innovation co., limited"/>
    <n v="2"/>
    <n v="2"/>
    <n v="86.96"/>
    <n v="0"/>
    <m/>
    <m/>
    <n v="0"/>
    <m/>
    <m/>
    <n v="1.648913588520052E-5"/>
    <x v="2"/>
    <x v="2"/>
  </r>
  <r>
    <s v="天津君柏电子商务有限公司"/>
    <n v="2"/>
    <n v="2"/>
    <n v="88.78"/>
    <n v="0"/>
    <m/>
    <m/>
    <n v="0"/>
    <m/>
    <m/>
    <n v="1.6834239695125366E-5"/>
    <x v="2"/>
    <x v="2"/>
  </r>
  <r>
    <s v="深圳世纪长航贸易有限公司"/>
    <n v="1"/>
    <n v="1"/>
    <n v="2.79"/>
    <n v="0"/>
    <m/>
    <m/>
    <n v="0"/>
    <m/>
    <m/>
    <n v="5.2903276356611594E-7"/>
    <x v="2"/>
    <x v="2"/>
  </r>
  <r>
    <s v="青羊区沃瑞鑫商贸部"/>
    <n v="1"/>
    <n v="1"/>
    <n v="73.98"/>
    <n v="0"/>
    <m/>
    <m/>
    <n v="0"/>
    <m/>
    <m/>
    <n v="1.4027901021011204E-5"/>
    <x v="2"/>
    <x v="2"/>
  </r>
  <r>
    <s v="thg_luxury"/>
    <n v="325"/>
    <n v="4434"/>
    <n v="1172708.6486232099"/>
    <n v="7"/>
    <n v="466"/>
    <n v="113636.298100135"/>
    <n v="30"/>
    <n v="879"/>
    <n v="208688.30002890999"/>
    <n v="0.22236605635807238"/>
    <x v="0"/>
    <x v="0"/>
  </r>
  <r>
    <s v="biubiubuy co., limited"/>
    <n v="271"/>
    <n v="6289"/>
    <n v="273078.128799"/>
    <n v="0"/>
    <m/>
    <m/>
    <n v="0"/>
    <m/>
    <m/>
    <n v="5.1780386074551515E-2"/>
    <x v="2"/>
    <x v="2"/>
  </r>
  <r>
    <s v="不疑貿易有限公司"/>
    <n v="173"/>
    <n v="16940"/>
    <n v="588637.4"/>
    <n v="6"/>
    <n v="46"/>
    <n v="1670.73"/>
    <n v="16"/>
    <n v="87"/>
    <n v="2998.66"/>
    <n v="0.1116159392331087"/>
    <x v="0"/>
    <x v="0"/>
  </r>
  <r>
    <s v="hongkong bochuang network technology co., limited"/>
    <n v="71"/>
    <n v="48865"/>
    <n v="2712723.8554074499"/>
    <n v="0"/>
    <m/>
    <m/>
    <n v="0"/>
    <m/>
    <m/>
    <n v="0.5143798559204058"/>
    <x v="1"/>
    <x v="1"/>
  </r>
  <r>
    <s v="深圳市富高达科技有限公司"/>
    <n v="330"/>
    <n v="69818"/>
    <n v="3035314.7080099699"/>
    <n v="7"/>
    <n v="178"/>
    <n v="7813.91"/>
    <n v="30"/>
    <n v="687"/>
    <n v="29678.7"/>
    <n v="0.57554871981053513"/>
    <x v="1"/>
    <x v="1"/>
  </r>
  <r>
    <s v="milies information co., limited"/>
    <n v="200"/>
    <n v="99958"/>
    <n v="4653498.1310599605"/>
    <n v="0"/>
    <m/>
    <m/>
    <n v="0"/>
    <m/>
    <m/>
    <n v="0.88238457939942894"/>
    <x v="1"/>
    <x v="1"/>
  </r>
  <r>
    <s v="上海宇樊贸易有限公司"/>
    <n v="265"/>
    <n v="1524"/>
    <n v="132713.79"/>
    <n v="6"/>
    <n v="16"/>
    <n v="1906.18"/>
    <n v="26"/>
    <n v="65"/>
    <n v="6874.16"/>
    <n v="2.5164854153058483E-2"/>
    <x v="2"/>
    <x v="2"/>
  </r>
  <r>
    <s v="极润-midodo international trading limited"/>
    <n v="330"/>
    <n v="19770"/>
    <n v="1162730.5900000001"/>
    <n v="7"/>
    <n v="1152"/>
    <n v="66181.22"/>
    <n v="30"/>
    <n v="3233"/>
    <n v="192040.03"/>
    <n v="0.22047404204679594"/>
    <x v="0"/>
    <x v="0"/>
  </r>
  <r>
    <s v="深圳市精一智能电子科技有限公司"/>
    <n v="329"/>
    <n v="2779"/>
    <n v="85173.6"/>
    <n v="7"/>
    <n v="62"/>
    <n v="1915"/>
    <n v="30"/>
    <n v="231"/>
    <n v="6985"/>
    <n v="1.615040322253582E-2"/>
    <x v="2"/>
    <x v="2"/>
  </r>
  <r>
    <s v="深圳市深枫湾科技有限公司"/>
    <n v="237"/>
    <n v="2012"/>
    <n v="86422.32"/>
    <n v="0"/>
    <m/>
    <m/>
    <n v="0"/>
    <m/>
    <m/>
    <n v="1.6387182359639863E-2"/>
    <x v="2"/>
    <x v="2"/>
  </r>
  <r>
    <s v="HongkongLinemartLimited___赛维"/>
    <n v="330"/>
    <n v="52177"/>
    <n v="4116743.7895687702"/>
    <n v="7"/>
    <n v="2669"/>
    <n v="195344.75146671501"/>
    <n v="30"/>
    <n v="7405"/>
    <n v="539165.63970566494"/>
    <n v="0.78060657487068519"/>
    <x v="1"/>
    <x v="1"/>
  </r>
  <r>
    <s v="minstinct co., limited"/>
    <n v="305"/>
    <n v="7180"/>
    <n v="369761.19"/>
    <n v="5"/>
    <n v="20"/>
    <n v="1071.8900000000001"/>
    <n v="28"/>
    <n v="86"/>
    <n v="5020.03"/>
    <n v="7.0113184302937531E-2"/>
    <x v="2"/>
    <x v="2"/>
  </r>
  <r>
    <s v="fanciviviinc"/>
    <n v="183"/>
    <n v="511"/>
    <n v="75918.33"/>
    <n v="4"/>
    <n v="6"/>
    <n v="1035.5999999999999"/>
    <n v="12"/>
    <n v="14"/>
    <n v="2225.4499999999998"/>
    <n v="1.4395442267105509E-2"/>
    <x v="2"/>
    <x v="2"/>
  </r>
  <r>
    <s v="Starlink Global Holding Limited"/>
    <n v="213"/>
    <n v="3149"/>
    <n v="512084.78615648497"/>
    <n v="7"/>
    <n v="264"/>
    <n v="42481.109063475"/>
    <n v="30"/>
    <n v="1031"/>
    <n v="166498.80638533999"/>
    <n v="9.7100225663271963E-2"/>
    <x v="2"/>
    <x v="2"/>
  </r>
  <r>
    <s v="green cloud technology limited"/>
    <n v="217"/>
    <n v="3436"/>
    <n v="209452.51"/>
    <n v="0"/>
    <m/>
    <m/>
    <n v="0"/>
    <m/>
    <m/>
    <n v="3.9715856702924573E-2"/>
    <x v="2"/>
    <x v="2"/>
  </r>
  <r>
    <s v="香港怡趣科技有限公司"/>
    <n v="7"/>
    <n v="7"/>
    <n v="1011.99"/>
    <n v="0"/>
    <m/>
    <m/>
    <n v="0"/>
    <m/>
    <m/>
    <n v="1.9189099154167516E-4"/>
    <x v="2"/>
    <x v="2"/>
  </r>
  <r>
    <s v="上海嘟佰商贸有限公司"/>
    <n v="11"/>
    <n v="13"/>
    <n v="699.13"/>
    <n v="0"/>
    <m/>
    <m/>
    <n v="1"/>
    <n v="1"/>
    <n v="77.2"/>
    <n v="1.3256726738063751E-4"/>
    <x v="2"/>
    <x v="2"/>
  </r>
  <r>
    <s v="enjoy ad media limited"/>
    <n v="8"/>
    <n v="1201"/>
    <n v="19216"/>
    <n v="0"/>
    <m/>
    <m/>
    <n v="0"/>
    <m/>
    <m/>
    <n v="3.643689456876876E-3"/>
    <x v="2"/>
    <x v="2"/>
  </r>
  <r>
    <s v="深圳市欧思龙贸易有限公司"/>
    <n v="6"/>
    <n v="15"/>
    <n v="1488.71"/>
    <n v="0"/>
    <m/>
    <m/>
    <n v="0"/>
    <m/>
    <m/>
    <n v="2.8228543564462813E-4"/>
    <x v="2"/>
    <x v="2"/>
  </r>
  <r>
    <s v="jia rong international supply chain limited"/>
    <n v="2"/>
    <n v="7"/>
    <n v="359.86"/>
    <n v="0"/>
    <m/>
    <m/>
    <n v="0"/>
    <m/>
    <m/>
    <n v="6.823574562612993E-5"/>
    <x v="2"/>
    <x v="2"/>
  </r>
  <r>
    <s v="guludesignlimited"/>
    <n v="2"/>
    <n v="2"/>
    <n v="6.09"/>
    <n v="0"/>
    <m/>
    <m/>
    <n v="0"/>
    <m/>
    <m/>
    <n v="1.1547704409023822E-6"/>
    <x v="2"/>
    <x v="2"/>
  </r>
  <r>
    <s v="西安晶闪网络科技有限公司"/>
    <n v="17"/>
    <n v="261"/>
    <n v="19664.68"/>
    <n v="0"/>
    <m/>
    <m/>
    <n v="0"/>
    <m/>
    <m/>
    <n v="3.7287670268972509E-3"/>
    <x v="2"/>
    <x v="2"/>
  </r>
  <r>
    <s v="通拓科技有限公司"/>
    <n v="330"/>
    <n v="11387"/>
    <n v="868013.84259389504"/>
    <n v="7"/>
    <n v="427"/>
    <n v="47258.729359345001"/>
    <n v="30"/>
    <n v="1413"/>
    <n v="131693.73144639499"/>
    <n v="0.16459059568497916"/>
    <x v="0"/>
    <x v="0"/>
  </r>
  <r>
    <s v="丰泽区焓焓服装商行"/>
    <n v="1"/>
    <n v="1"/>
    <n v="110.29"/>
    <n v="0"/>
    <m/>
    <m/>
    <n v="0"/>
    <m/>
    <m/>
    <n v="2.0912911646489943E-5"/>
    <x v="2"/>
    <x v="2"/>
  </r>
  <r>
    <s v="etecheasy limited"/>
    <n v="330"/>
    <n v="10814"/>
    <n v="1299177.6886272901"/>
    <n v="7"/>
    <n v="247"/>
    <n v="33015.986678604997"/>
    <n v="30"/>
    <n v="1059"/>
    <n v="125962.70975769999"/>
    <n v="0.24634679676628465"/>
    <x v="0"/>
    <x v="0"/>
  </r>
  <r>
    <s v="HONG KONG DONGSHENG TECHNOLOGY CO., LIMITED"/>
    <n v="130"/>
    <n v="58001"/>
    <n v="2491453.7137800502"/>
    <n v="0"/>
    <m/>
    <m/>
    <n v="0"/>
    <m/>
    <m/>
    <n v="0.47242316971258891"/>
    <x v="0"/>
    <x v="0"/>
  </r>
  <r>
    <s v="广州衣海电子商务有限公司"/>
    <n v="330"/>
    <n v="12453"/>
    <n v="1521671.1299200801"/>
    <n v="7"/>
    <n v="631"/>
    <n v="72537.379188940002"/>
    <n v="30"/>
    <n v="1291"/>
    <n v="152617.98501380999"/>
    <n v="0.28853544197146752"/>
    <x v="0"/>
    <x v="0"/>
  </r>
  <r>
    <s v="安徽游蜂信息科技有限公司"/>
    <n v="330"/>
    <n v="14197"/>
    <n v="344230.07989530999"/>
    <n v="7"/>
    <n v="1145"/>
    <n v="24739.08514418"/>
    <n v="30"/>
    <n v="3655"/>
    <n v="93156.179941155002"/>
    <n v="6.5272039594838988E-2"/>
    <x v="2"/>
    <x v="2"/>
  </r>
  <r>
    <s v="厦门山靠山网络科技有限公司"/>
    <n v="266"/>
    <n v="6410"/>
    <n v="462974.04900557501"/>
    <n v="0"/>
    <m/>
    <m/>
    <n v="0"/>
    <m/>
    <m/>
    <n v="8.7787971542944002E-2"/>
    <x v="2"/>
    <x v="2"/>
  </r>
  <r>
    <s v="北京海蓝德网络科技有限公司"/>
    <n v="238"/>
    <n v="14486"/>
    <n v="708255.37"/>
    <n v="0"/>
    <m/>
    <m/>
    <n v="0"/>
    <m/>
    <m/>
    <n v="0.13429759702567814"/>
    <x v="0"/>
    <x v="0"/>
  </r>
  <r>
    <s v="honglu international trade co., limited"/>
    <n v="79"/>
    <n v="637"/>
    <n v="33691.83"/>
    <n v="0"/>
    <m/>
    <m/>
    <n v="0"/>
    <m/>
    <m/>
    <n v="6.3885598331540417E-3"/>
    <x v="2"/>
    <x v="2"/>
  </r>
  <r>
    <s v="广州市麦行贸易有限公司"/>
    <n v="322"/>
    <n v="4744"/>
    <n v="253976.92"/>
    <n v="7"/>
    <n v="79"/>
    <n v="3878.68"/>
    <n v="30"/>
    <n v="327"/>
    <n v="16727.2"/>
    <n v="4.8158463035702641E-2"/>
    <x v="2"/>
    <x v="2"/>
  </r>
  <r>
    <s v="广州美甚佳贸易有限公司"/>
    <n v="293"/>
    <n v="724"/>
    <n v="62654.75"/>
    <n v="7"/>
    <n v="13"/>
    <n v="1090.1600000000001"/>
    <n v="28"/>
    <n v="57"/>
    <n v="5688.41"/>
    <n v="1.1880435678510432E-2"/>
    <x v="2"/>
    <x v="2"/>
  </r>
  <r>
    <s v="双流区椰子出海日用百货店"/>
    <n v="5"/>
    <n v="6"/>
    <n v="283.36175500000002"/>
    <n v="0"/>
    <m/>
    <m/>
    <n v="1"/>
    <n v="1"/>
    <n v="41.602060000000002"/>
    <n v="5.3730341339281251E-5"/>
    <x v="2"/>
    <x v="2"/>
  </r>
  <r>
    <s v="广州市好汇集科技有限公司"/>
    <n v="40"/>
    <n v="51"/>
    <n v="5921.1443871250003"/>
    <n v="0"/>
    <m/>
    <m/>
    <n v="0"/>
    <m/>
    <m/>
    <n v="1.1227524654461416E-3"/>
    <x v="2"/>
    <x v="2"/>
  </r>
  <r>
    <s v="hk lingyi international technology co., limited"/>
    <n v="2"/>
    <n v="7"/>
    <n v="275.94"/>
    <n v="0"/>
    <m/>
    <m/>
    <n v="0"/>
    <m/>
    <m/>
    <n v="5.2323046873990699E-5"/>
    <x v="2"/>
    <x v="2"/>
  </r>
  <r>
    <s v="东莞云瓴电子商务有限公司"/>
    <n v="19"/>
    <n v="24"/>
    <n v="697.49"/>
    <n v="0"/>
    <m/>
    <m/>
    <n v="0"/>
    <m/>
    <m/>
    <n v="1.3225629471674919E-4"/>
    <x v="2"/>
    <x v="2"/>
  </r>
  <r>
    <s v="惠临实业香港有限公司"/>
    <n v="9"/>
    <n v="14"/>
    <n v="488.8"/>
    <n v="0"/>
    <m/>
    <m/>
    <n v="0"/>
    <m/>
    <m/>
    <n v="9.2685023236959677E-5"/>
    <x v="2"/>
    <x v="2"/>
  </r>
  <r>
    <s v="huakui technology limited"/>
    <n v="37"/>
    <n v="352"/>
    <n v="21979.37"/>
    <n v="0"/>
    <m/>
    <m/>
    <n v="0"/>
    <m/>
    <m/>
    <n v="4.1676727070043664E-3"/>
    <x v="2"/>
    <x v="2"/>
  </r>
  <r>
    <s v="papaya software pte.ltd"/>
    <n v="24"/>
    <n v="94"/>
    <n v="22400"/>
    <n v="0"/>
    <m/>
    <m/>
    <n v="0"/>
    <m/>
    <m/>
    <n v="4.2474315067673827E-3"/>
    <x v="2"/>
    <x v="2"/>
  </r>
  <r>
    <s v="东海县璀恰百货商行"/>
    <n v="58"/>
    <n v="165"/>
    <n v="15270.47"/>
    <n v="0"/>
    <m/>
    <m/>
    <n v="0"/>
    <m/>
    <m/>
    <n v="2.8955480089797375E-3"/>
    <x v="2"/>
    <x v="2"/>
  </r>
  <r>
    <s v="深圳市聚才邦信息科技有限公司"/>
    <n v="11"/>
    <n v="51"/>
    <n v="2155.83"/>
    <n v="0"/>
    <m/>
    <m/>
    <n v="0"/>
    <m/>
    <m/>
    <n v="4.0878304755510386E-4"/>
    <x v="2"/>
    <x v="2"/>
  </r>
  <r>
    <s v="路尚（广州）国际贸易有限公司"/>
    <n v="14"/>
    <n v="23"/>
    <n v="1045.93"/>
    <n v="0"/>
    <m/>
    <m/>
    <n v="0"/>
    <m/>
    <m/>
    <n v="1.9832660874433968E-4"/>
    <x v="2"/>
    <x v="2"/>
  </r>
  <r>
    <s v="raja naishi supply chain co., limited"/>
    <n v="4"/>
    <n v="19"/>
    <n v="599.31880200000001"/>
    <n v="0"/>
    <m/>
    <m/>
    <n v="0"/>
    <m/>
    <m/>
    <n v="1.1364131974164655E-4"/>
    <x v="2"/>
    <x v="2"/>
  </r>
  <r>
    <s v="theia limited"/>
    <n v="2"/>
    <n v="2"/>
    <n v="433.22609499999999"/>
    <n v="0"/>
    <m/>
    <m/>
    <n v="0"/>
    <m/>
    <m/>
    <n v="8.2147239529321397E-5"/>
    <x v="2"/>
    <x v="2"/>
  </r>
  <r>
    <s v="深圳市邦博科技有限公司"/>
    <n v="3"/>
    <n v="3"/>
    <n v="62.97"/>
    <n v="0"/>
    <m/>
    <m/>
    <n v="0"/>
    <m/>
    <m/>
    <n v="1.1940212588443844E-5"/>
    <x v="2"/>
    <x v="2"/>
  </r>
  <r>
    <s v="hk yonghai technology limited"/>
    <n v="1"/>
    <n v="1"/>
    <n v="1"/>
    <n v="0"/>
    <m/>
    <m/>
    <n v="0"/>
    <m/>
    <m/>
    <n v="1.8961747798068673E-7"/>
    <x v="2"/>
    <x v="2"/>
  </r>
  <r>
    <s v="杭州得熹婴童用品有限公司"/>
    <n v="2"/>
    <n v="2"/>
    <n v="123"/>
    <n v="0"/>
    <m/>
    <m/>
    <n v="0"/>
    <m/>
    <m/>
    <n v="2.3322949791624467E-5"/>
    <x v="2"/>
    <x v="2"/>
  </r>
  <r>
    <s v="厦门君知电子商务有限公司"/>
    <n v="1"/>
    <n v="1"/>
    <n v="29.99"/>
    <n v="0"/>
    <m/>
    <m/>
    <n v="0"/>
    <m/>
    <m/>
    <n v="5.6866281646407948E-6"/>
    <x v="2"/>
    <x v="2"/>
  </r>
  <r>
    <s v="成都锦逸翔网络科技有限公司"/>
    <n v="268"/>
    <n v="101988"/>
    <n v="3048006.5554092298"/>
    <n v="0"/>
    <m/>
    <m/>
    <n v="0"/>
    <m/>
    <m/>
    <n v="0.57795531590529847"/>
    <x v="1"/>
    <x v="1"/>
  </r>
  <r>
    <s v="panasia trading group limited"/>
    <n v="310"/>
    <n v="1933"/>
    <n v="572786.66974225"/>
    <n v="7"/>
    <n v="143"/>
    <n v="45379.431954084997"/>
    <n v="30"/>
    <n v="448"/>
    <n v="137432.38487037999"/>
    <n v="0.10861036373748198"/>
    <x v="0"/>
    <x v="0"/>
  </r>
  <r>
    <s v="深圳市阿帕科技有限公司"/>
    <n v="297"/>
    <n v="5357"/>
    <n v="258174.15"/>
    <n v="1"/>
    <n v="1"/>
    <n v="46.98"/>
    <n v="14"/>
    <n v="30"/>
    <n v="1446.55"/>
    <n v="4.8954331202807511E-2"/>
    <x v="2"/>
    <x v="2"/>
  </r>
  <r>
    <s v="南京梦幻时光网络科技有限公司"/>
    <n v="299"/>
    <n v="6943"/>
    <n v="372416.69"/>
    <n v="7"/>
    <n v="22"/>
    <n v="2438.46"/>
    <n v="27"/>
    <n v="90"/>
    <n v="10063.959999999999"/>
    <n v="7.0616713515715232E-2"/>
    <x v="2"/>
    <x v="2"/>
  </r>
  <r>
    <s v="shanghai yanzhou group ltd"/>
    <n v="306"/>
    <n v="1284"/>
    <n v="430553.59"/>
    <n v="7"/>
    <n v="104"/>
    <n v="34900.870000000003"/>
    <n v="29"/>
    <n v="248"/>
    <n v="84027.98"/>
    <n v="8.1640485871330631E-2"/>
    <x v="2"/>
    <x v="2"/>
  </r>
  <r>
    <s v="成都尘光兄弟文化传媒有限公司"/>
    <n v="203"/>
    <n v="498"/>
    <n v="52829.06"/>
    <n v="0"/>
    <m/>
    <m/>
    <n v="1"/>
    <n v="1"/>
    <n v="95.87"/>
    <n v="1.0017313121290377E-2"/>
    <x v="2"/>
    <x v="2"/>
  </r>
  <r>
    <s v="珠海美臻科技有限公司"/>
    <n v="90"/>
    <n v="108"/>
    <n v="16287.163078764999"/>
    <n v="1"/>
    <n v="3"/>
    <n v="406.54522524999999"/>
    <n v="3"/>
    <n v="6"/>
    <n v="821.25854418999995"/>
    <n v="3.0883307864555763E-3"/>
    <x v="2"/>
    <x v="2"/>
  </r>
  <r>
    <s v="苏州逸品风尚礼品有限公司"/>
    <n v="153"/>
    <n v="217"/>
    <n v="8177.95"/>
    <n v="2"/>
    <n v="2"/>
    <n v="49.58"/>
    <n v="15"/>
    <n v="25"/>
    <n v="720.29"/>
    <n v="1.5506822540521572E-3"/>
    <x v="2"/>
    <x v="2"/>
  </r>
  <r>
    <s v="hongkong xinghong info tech co., limited"/>
    <n v="61"/>
    <n v="148"/>
    <n v="11354.552084675001"/>
    <n v="0"/>
    <m/>
    <m/>
    <n v="0"/>
    <m/>
    <m/>
    <n v="2.1530215298964225E-3"/>
    <x v="2"/>
    <x v="2"/>
  </r>
  <r>
    <s v="深圳市誉跃网络科技有限公司"/>
    <n v="17"/>
    <n v="197"/>
    <n v="8902.44"/>
    <n v="0"/>
    <m/>
    <m/>
    <n v="0"/>
    <m/>
    <m/>
    <n v="1.6880582206743849E-3"/>
    <x v="2"/>
    <x v="2"/>
  </r>
  <r>
    <s v="深圳米乐优品电商有限公司"/>
    <n v="203"/>
    <n v="2498"/>
    <n v="518697.69"/>
    <n v="0"/>
    <m/>
    <m/>
    <n v="0"/>
    <m/>
    <m/>
    <n v="9.8354147812208068E-2"/>
    <x v="2"/>
    <x v="2"/>
  </r>
  <r>
    <s v="深圳市卓美瑞电子商务有限公司"/>
    <n v="116"/>
    <n v="645"/>
    <n v="37392.105375419997"/>
    <n v="6"/>
    <n v="22"/>
    <n v="1336.93"/>
    <n v="11"/>
    <n v="29"/>
    <n v="1853.79"/>
    <n v="7.0901967176752196E-3"/>
    <x v="2"/>
    <x v="2"/>
  </r>
  <r>
    <s v="jiujiutop trading co., ltd"/>
    <n v="33"/>
    <n v="58"/>
    <n v="2300.7600000000002"/>
    <n v="0"/>
    <m/>
    <m/>
    <n v="0"/>
    <m/>
    <m/>
    <n v="4.3626430863884485E-4"/>
    <x v="2"/>
    <x v="2"/>
  </r>
  <r>
    <s v="北京博慕国际文化传媒有限公司"/>
    <n v="101"/>
    <n v="240"/>
    <n v="135014.74"/>
    <n v="0"/>
    <m/>
    <m/>
    <n v="5"/>
    <n v="6"/>
    <n v="6427.5"/>
    <n v="2.5601154489018143E-2"/>
    <x v="2"/>
    <x v="2"/>
  </r>
  <r>
    <s v="arctic leopard technology co., limited"/>
    <n v="76"/>
    <n v="1386"/>
    <n v="33380.050000000003"/>
    <n v="0"/>
    <m/>
    <m/>
    <n v="0"/>
    <m/>
    <m/>
    <n v="6.3294408958692221E-3"/>
    <x v="2"/>
    <x v="2"/>
  </r>
  <r>
    <s v="jieshunda electronic commerce co., ltd"/>
    <n v="33"/>
    <n v="79"/>
    <n v="2560.21"/>
    <n v="1"/>
    <n v="1"/>
    <n v="15"/>
    <n v="1"/>
    <n v="1"/>
    <n v="15"/>
    <n v="4.8546056330093401E-4"/>
    <x v="2"/>
    <x v="2"/>
  </r>
  <r>
    <s v="tom clegg search ltd"/>
    <n v="38"/>
    <n v="73494"/>
    <n v="333893.86580729001"/>
    <n v="0"/>
    <m/>
    <m/>
    <n v="0"/>
    <m/>
    <m/>
    <n v="6.331211274760018E-2"/>
    <x v="2"/>
    <x v="2"/>
  </r>
  <r>
    <s v="geekdrive limited"/>
    <n v="34"/>
    <n v="128007"/>
    <n v="377543.414430145"/>
    <n v="0"/>
    <m/>
    <m/>
    <n v="0"/>
    <m/>
    <m/>
    <n v="7.1588830072461307E-2"/>
    <x v="2"/>
    <x v="2"/>
  </r>
  <r>
    <s v="哔酷（上海）智能科技有限公司"/>
    <n v="329"/>
    <n v="2104"/>
    <n v="2738740.2098080399"/>
    <n v="7"/>
    <n v="64"/>
    <n v="78885.59"/>
    <n v="30"/>
    <n v="175"/>
    <n v="194754.38"/>
    <n v="0.51931301142809738"/>
    <x v="1"/>
    <x v="1"/>
  </r>
  <r>
    <s v="npb-tech limited"/>
    <n v="23"/>
    <n v="42"/>
    <n v="1043.29"/>
    <n v="3"/>
    <n v="6"/>
    <n v="104.4"/>
    <n v="15"/>
    <n v="30"/>
    <n v="590.91999999999996"/>
    <n v="1.9782601860247065E-4"/>
    <x v="2"/>
    <x v="2"/>
  </r>
  <r>
    <s v="广东美固嘉贸易有限公司"/>
    <n v="26"/>
    <n v="36"/>
    <n v="2957.09"/>
    <n v="0"/>
    <m/>
    <m/>
    <n v="0"/>
    <m/>
    <m/>
    <n v="5.6071594796190899E-4"/>
    <x v="2"/>
    <x v="2"/>
  </r>
  <r>
    <s v="重庆元彩互娱科技有限公司"/>
    <n v="128"/>
    <n v="434"/>
    <n v="49907.424546524999"/>
    <n v="0"/>
    <m/>
    <m/>
    <n v="0"/>
    <m/>
    <m/>
    <n v="9.4633199750234886E-3"/>
    <x v="2"/>
    <x v="2"/>
  </r>
  <r>
    <s v="连城县君雪百货商行"/>
    <n v="7"/>
    <n v="9"/>
    <n v="495.3"/>
    <n v="0"/>
    <m/>
    <m/>
    <n v="0"/>
    <m/>
    <m/>
    <n v="9.3917536843834146E-5"/>
    <x v="2"/>
    <x v="2"/>
  </r>
  <r>
    <s v="踏浪2"/>
    <n v="34"/>
    <n v="42"/>
    <n v="8724.0300000000007"/>
    <n v="0"/>
    <m/>
    <m/>
    <n v="0"/>
    <m/>
    <m/>
    <n v="1.6542285664278506E-3"/>
    <x v="2"/>
    <x v="2"/>
  </r>
  <r>
    <s v="深圳聚汇通跨境电商有限公司"/>
    <n v="37"/>
    <n v="7509"/>
    <n v="593018.84"/>
    <n v="0"/>
    <m/>
    <m/>
    <n v="0"/>
    <m/>
    <m/>
    <n v="0.11244673683583238"/>
    <x v="0"/>
    <x v="0"/>
  </r>
  <r>
    <s v="高密市风腾跨境电子商务有限公司"/>
    <n v="11"/>
    <n v="135"/>
    <n v="11274.74"/>
    <n v="0"/>
    <m/>
    <m/>
    <n v="0"/>
    <m/>
    <m/>
    <n v="2.1378877636879677E-3"/>
    <x v="2"/>
    <x v="2"/>
  </r>
  <r>
    <s v="郑州大头五金制品有限公司"/>
    <n v="2"/>
    <n v="2"/>
    <n v="238.4"/>
    <n v="0"/>
    <m/>
    <m/>
    <n v="0"/>
    <m/>
    <m/>
    <n v="4.520480675059572E-5"/>
    <x v="2"/>
    <x v="2"/>
  </r>
  <r>
    <s v="hexcal inc."/>
    <n v="2"/>
    <n v="2"/>
    <n v="1498"/>
    <n v="1"/>
    <n v="1"/>
    <n v="749"/>
    <n v="2"/>
    <n v="2"/>
    <n v="1498"/>
    <n v="2.8404698201506869E-4"/>
    <x v="2"/>
    <x v="2"/>
  </r>
  <r>
    <s v="广州市爱莱依服装实业有限公司"/>
    <n v="295"/>
    <n v="192772"/>
    <n v="6409501.29"/>
    <n v="0"/>
    <m/>
    <m/>
    <n v="2"/>
    <n v="2"/>
    <n v="100.8"/>
    <n v="1.2153534697237582"/>
    <x v="1"/>
    <x v="1"/>
  </r>
  <r>
    <s v="oubo network technology co., limited"/>
    <n v="264"/>
    <n v="77421"/>
    <n v="3466810.77"/>
    <n v="0"/>
    <m/>
    <m/>
    <n v="0"/>
    <m/>
    <m/>
    <n v="0.65736791484368262"/>
    <x v="1"/>
    <x v="1"/>
  </r>
  <r>
    <s v="long way fashion jewellery co ltd"/>
    <n v="228"/>
    <n v="6659"/>
    <n v="465136.93"/>
    <n v="3"/>
    <n v="256"/>
    <n v="21257.4"/>
    <n v="3"/>
    <n v="256"/>
    <n v="21257.4"/>
    <n v="8.8198091582279231E-2"/>
    <x v="2"/>
    <x v="2"/>
  </r>
  <r>
    <s v="hongkong nyx technology limited"/>
    <n v="282"/>
    <n v="10596"/>
    <n v="770236.86"/>
    <n v="0"/>
    <m/>
    <m/>
    <n v="7"/>
    <n v="375"/>
    <n v="25824.66"/>
    <n v="0.14605037084096328"/>
    <x v="0"/>
    <x v="0"/>
  </r>
  <r>
    <s v="广州市百越盛鸿国际贸易有限公司"/>
    <n v="191"/>
    <n v="1112"/>
    <n v="63020.31"/>
    <n v="0"/>
    <m/>
    <m/>
    <n v="0"/>
    <m/>
    <m/>
    <n v="1.1949752243761052E-2"/>
    <x v="2"/>
    <x v="2"/>
  </r>
  <r>
    <s v="无锡宝恩洛进出口有限公司"/>
    <n v="136"/>
    <n v="332"/>
    <n v="22577.4"/>
    <n v="4"/>
    <n v="8"/>
    <n v="531.53"/>
    <n v="22"/>
    <n v="40"/>
    <n v="2128.5100000000002"/>
    <n v="4.2810696473611571E-3"/>
    <x v="2"/>
    <x v="2"/>
  </r>
  <r>
    <s v="little turtle technology co.,limited"/>
    <n v="115"/>
    <n v="8015"/>
    <n v="332983.28000000003"/>
    <n v="0"/>
    <m/>
    <m/>
    <n v="0"/>
    <m/>
    <m/>
    <n v="6.3139449763336852E-2"/>
    <x v="2"/>
    <x v="2"/>
  </r>
  <r>
    <s v="广州亚迪纳贸易有限公司"/>
    <n v="292"/>
    <n v="827"/>
    <n v="81373.649999999994"/>
    <n v="7"/>
    <n v="34"/>
    <n v="3199.01"/>
    <n v="30"/>
    <n v="133"/>
    <n v="12881.32"/>
    <n v="1.5429866287083109E-2"/>
    <x v="2"/>
    <x v="2"/>
  </r>
  <r>
    <s v="深圳市爱迪时科技有限公司"/>
    <n v="196"/>
    <n v="350"/>
    <n v="35983.493820279997"/>
    <n v="7"/>
    <n v="27"/>
    <n v="2350.81"/>
    <n v="26"/>
    <n v="70"/>
    <n v="5920.47"/>
    <n v="6.8230993471351193E-3"/>
    <x v="2"/>
    <x v="2"/>
  </r>
  <r>
    <s v="深圳市树远科技有限公司"/>
    <n v="131"/>
    <n v="326"/>
    <n v="10777.88"/>
    <n v="6"/>
    <n v="8"/>
    <n v="364.43"/>
    <n v="20"/>
    <n v="26"/>
    <n v="952.93"/>
    <n v="2.043674423578484E-3"/>
    <x v="2"/>
    <x v="2"/>
  </r>
  <r>
    <s v="UNITEMAN TECHNOLOGY (HK) LIMITED"/>
    <n v="253"/>
    <n v="2022"/>
    <n v="113914.494640145"/>
    <n v="1"/>
    <n v="1"/>
    <n v="69.989999999999995"/>
    <n v="10"/>
    <n v="13"/>
    <n v="934.79650104999996"/>
    <n v="2.1600179179108753E-2"/>
    <x v="2"/>
    <x v="2"/>
  </r>
  <r>
    <s v="hongkong bright forever company limited"/>
    <n v="21"/>
    <n v="24"/>
    <n v="16192.577107999999"/>
    <n v="0"/>
    <m/>
    <m/>
    <n v="0"/>
    <m/>
    <m/>
    <n v="3.0703956332267623E-3"/>
    <x v="2"/>
    <x v="2"/>
  </r>
  <r>
    <s v="万辉商业(深圳)有限公司"/>
    <n v="10"/>
    <n v="11"/>
    <n v="200.83"/>
    <n v="0"/>
    <m/>
    <m/>
    <n v="0"/>
    <m/>
    <m/>
    <n v="3.8080878102861319E-5"/>
    <x v="2"/>
    <x v="2"/>
  </r>
  <r>
    <s v="深圳市扬立铭电子科技有限公司"/>
    <n v="223"/>
    <n v="434"/>
    <n v="61092.263908649998"/>
    <n v="0"/>
    <m/>
    <m/>
    <n v="4"/>
    <n v="5"/>
    <n v="700.08738559999995"/>
    <n v="1.1584161006488744E-2"/>
    <x v="2"/>
    <x v="2"/>
  </r>
  <r>
    <s v="waves hk holdings limited"/>
    <n v="255"/>
    <n v="3585"/>
    <n v="764193.52036417997"/>
    <n v="0"/>
    <m/>
    <m/>
    <n v="0"/>
    <m/>
    <m/>
    <n v="0.14490444802063837"/>
    <x v="0"/>
    <x v="0"/>
  </r>
  <r>
    <s v="hong kong singyu trading limited"/>
    <n v="20"/>
    <n v="111"/>
    <n v="9465.91"/>
    <n v="0"/>
    <m/>
    <m/>
    <n v="0"/>
    <m/>
    <m/>
    <n v="1.7949019809921625E-3"/>
    <x v="2"/>
    <x v="2"/>
  </r>
  <r>
    <s v="xinshang electronics co., limited"/>
    <n v="25"/>
    <n v="30404"/>
    <n v="1174365.1944655699"/>
    <n v="0"/>
    <m/>
    <m/>
    <n v="0"/>
    <m/>
    <m/>
    <n v="0.22268016640286009"/>
    <x v="0"/>
    <x v="0"/>
  </r>
  <r>
    <s v="sonar digital co., limited"/>
    <n v="13"/>
    <n v="15"/>
    <n v="241.25"/>
    <n v="0"/>
    <m/>
    <m/>
    <n v="2"/>
    <n v="2"/>
    <n v="29.4"/>
    <n v="4.5745216562840675E-5"/>
    <x v="2"/>
    <x v="2"/>
  </r>
  <r>
    <s v="广州觅海科技有限公司"/>
    <n v="2"/>
    <n v="2"/>
    <n v="72.95"/>
    <n v="0"/>
    <m/>
    <m/>
    <n v="0"/>
    <m/>
    <m/>
    <n v="1.3832595018691097E-5"/>
    <x v="2"/>
    <x v="2"/>
  </r>
  <r>
    <s v="厦门启量信息技术有限公司"/>
    <n v="2"/>
    <n v="2"/>
    <n v="47.74"/>
    <n v="0"/>
    <m/>
    <m/>
    <n v="0"/>
    <m/>
    <m/>
    <n v="9.0523383987979841E-6"/>
    <x v="2"/>
    <x v="2"/>
  </r>
  <r>
    <s v="wind chaser technology limited"/>
    <n v="93"/>
    <n v="2781"/>
    <n v="183188.52535750999"/>
    <n v="0"/>
    <m/>
    <m/>
    <n v="0"/>
    <m/>
    <m/>
    <n v="3.4735746173292122E-2"/>
    <x v="2"/>
    <x v="2"/>
  </r>
  <r>
    <s v="深圳沃鸣科技有限公司"/>
    <n v="6"/>
    <n v="18"/>
    <n v="1340.24"/>
    <n v="0"/>
    <m/>
    <m/>
    <n v="0"/>
    <m/>
    <m/>
    <n v="2.5413292868883559E-4"/>
    <x v="2"/>
    <x v="2"/>
  </r>
  <r>
    <s v="广州吉享贸易有限公司"/>
    <n v="47"/>
    <n v="11431"/>
    <n v="403578.03"/>
    <n v="0"/>
    <m/>
    <m/>
    <n v="0"/>
    <m/>
    <m/>
    <n v="7.6525448217013931E-2"/>
    <x v="2"/>
    <x v="2"/>
  </r>
  <r>
    <s v="深圳美佳豪电商服务有限公司"/>
    <n v="34"/>
    <n v="1114"/>
    <n v="61058.415378500002"/>
    <n v="0"/>
    <m/>
    <m/>
    <n v="0"/>
    <m/>
    <m/>
    <n v="1.1577742733568349E-2"/>
    <x v="2"/>
    <x v="2"/>
  </r>
  <r>
    <s v="东勋信息有限公司"/>
    <n v="28"/>
    <n v="89"/>
    <n v="4613.83"/>
    <n v="0"/>
    <m/>
    <m/>
    <n v="0"/>
    <m/>
    <m/>
    <n v="8.7486280843163187E-4"/>
    <x v="2"/>
    <x v="2"/>
  </r>
  <r>
    <s v="深圳市龙岗区艾维生商行"/>
    <n v="11"/>
    <n v="41"/>
    <n v="1362.37"/>
    <n v="0"/>
    <m/>
    <m/>
    <n v="0"/>
    <m/>
    <m/>
    <n v="2.5832916347654818E-4"/>
    <x v="2"/>
    <x v="2"/>
  </r>
  <r>
    <s v="支點国际（香港）有限公司"/>
    <n v="5"/>
    <n v="6"/>
    <n v="407.38"/>
    <n v="0"/>
    <m/>
    <m/>
    <n v="0"/>
    <m/>
    <m/>
    <n v="7.7246368179772164E-5"/>
    <x v="2"/>
    <x v="2"/>
  </r>
  <r>
    <s v="oceanus global limited"/>
    <n v="2"/>
    <n v="2"/>
    <n v="95.96"/>
    <n v="1"/>
    <n v="1"/>
    <n v="45.98"/>
    <n v="2"/>
    <n v="2"/>
    <n v="95.96"/>
    <n v="1.8195693187026698E-5"/>
    <x v="2"/>
    <x v="2"/>
  </r>
  <r>
    <s v="rice coming ltd"/>
    <n v="1"/>
    <n v="7"/>
    <n v="8.8455220000000001E-2"/>
    <n v="0"/>
    <m/>
    <m/>
    <n v="0"/>
    <m/>
    <m/>
    <n v="1.6772655730626801E-8"/>
    <x v="2"/>
    <x v="2"/>
  </r>
  <r>
    <s v="广州峡明网络科技有限公司"/>
    <n v="268"/>
    <n v="142848"/>
    <n v="5152926.6532429997"/>
    <n v="0"/>
    <m/>
    <m/>
    <n v="0"/>
    <m/>
    <m/>
    <n v="0.97708495620739821"/>
    <x v="1"/>
    <x v="1"/>
  </r>
  <r>
    <s v="深圳市中悦科技有限公司"/>
    <n v="330"/>
    <n v="27242"/>
    <n v="444720.68"/>
    <n v="7"/>
    <n v="712"/>
    <n v="13175.83"/>
    <n v="30"/>
    <n v="2680"/>
    <n v="47104.33"/>
    <n v="8.4326813747456028E-2"/>
    <x v="2"/>
    <x v="2"/>
  </r>
  <r>
    <s v="adflurry network technology limited"/>
    <n v="322"/>
    <n v="22818"/>
    <n v="1408566.28"/>
    <n v="3"/>
    <n v="3"/>
    <n v="104.96"/>
    <n v="22"/>
    <n v="1200"/>
    <n v="65845.72"/>
    <n v="0.26708878558223786"/>
    <x v="0"/>
    <x v="0"/>
  </r>
  <r>
    <s v="sonderad limited"/>
    <n v="286"/>
    <n v="108574"/>
    <n v="3735154.3295380198"/>
    <n v="0"/>
    <m/>
    <m/>
    <n v="0"/>
    <m/>
    <m/>
    <n v="0.70825054383564212"/>
    <x v="1"/>
    <x v="1"/>
  </r>
  <r>
    <s v="hong kong tailin techonlogy co., limited"/>
    <n v="271"/>
    <n v="249945"/>
    <n v="8780505.9135531802"/>
    <n v="0"/>
    <m/>
    <m/>
    <n v="0"/>
    <m/>
    <m/>
    <n v="1.6649373867224599"/>
    <x v="1"/>
    <x v="1"/>
  </r>
  <r>
    <s v="桑田科技（深圳）有限公司"/>
    <n v="228"/>
    <n v="583"/>
    <n v="44356.23"/>
    <n v="0"/>
    <m/>
    <m/>
    <n v="0"/>
    <m/>
    <m/>
    <n v="8.4107164653312774E-3"/>
    <x v="2"/>
    <x v="2"/>
  </r>
  <r>
    <s v="深圳市合裕电子商务有限公司"/>
    <n v="172"/>
    <n v="2816"/>
    <n v="119897.98"/>
    <n v="1"/>
    <n v="1"/>
    <n v="35.979999999999997"/>
    <n v="5"/>
    <n v="5"/>
    <n v="193.91"/>
    <n v="2.2734752582578819E-2"/>
    <x v="2"/>
    <x v="2"/>
  </r>
  <r>
    <s v="深圳市盈汐科技有限公司"/>
    <n v="190"/>
    <n v="396"/>
    <n v="33827.18"/>
    <n v="7"/>
    <n v="46"/>
    <n v="3966.6"/>
    <n v="29"/>
    <n v="122"/>
    <n v="10761.81"/>
    <n v="6.4142245587987265E-3"/>
    <x v="2"/>
    <x v="2"/>
  </r>
  <r>
    <s v="Daphne Holding Limited"/>
    <n v="117"/>
    <n v="8817"/>
    <n v="547403.51860627497"/>
    <n v="7"/>
    <n v="907"/>
    <n v="58277.460257300001"/>
    <n v="30"/>
    <n v="3683"/>
    <n v="248836.02066378499"/>
    <n v="0.10379727463587579"/>
    <x v="0"/>
    <x v="0"/>
  </r>
  <r>
    <s v="深圳市森淞联贸易有限公司"/>
    <n v="156"/>
    <n v="291"/>
    <n v="10874.02"/>
    <n v="5"/>
    <n v="9"/>
    <n v="356.62"/>
    <n v="27"/>
    <n v="65"/>
    <n v="2298.31"/>
    <n v="2.0619042479115474E-3"/>
    <x v="2"/>
    <x v="2"/>
  </r>
  <r>
    <s v="深圳市能量无限贸易有限公司"/>
    <n v="223"/>
    <n v="1999"/>
    <n v="73331.66"/>
    <n v="0"/>
    <m/>
    <m/>
    <n v="0"/>
    <m/>
    <m/>
    <n v="1.3904964425337207E-2"/>
    <x v="2"/>
    <x v="2"/>
  </r>
  <r>
    <s v="深圳市木简莫贸易有限公司"/>
    <n v="83"/>
    <n v="120"/>
    <n v="13020.12"/>
    <n v="0"/>
    <m/>
    <m/>
    <n v="0"/>
    <m/>
    <m/>
    <n v="2.468842317405899E-3"/>
    <x v="2"/>
    <x v="2"/>
  </r>
  <r>
    <s v="soufeel jewelry limited"/>
    <n v="124"/>
    <n v="381"/>
    <n v="16019.974179375"/>
    <n v="0"/>
    <m/>
    <m/>
    <n v="0"/>
    <m/>
    <m/>
    <n v="3.0376671012088091E-3"/>
    <x v="2"/>
    <x v="2"/>
  </r>
  <r>
    <s v="上海德杰瑞克光学有限公司"/>
    <n v="3"/>
    <n v="3"/>
    <n v="2670"/>
    <n v="0"/>
    <m/>
    <m/>
    <n v="0"/>
    <m/>
    <m/>
    <n v="5.0627866620843356E-4"/>
    <x v="2"/>
    <x v="2"/>
  </r>
  <r>
    <s v="chameleon network co., limited"/>
    <n v="57"/>
    <n v="1437"/>
    <n v="91628.35"/>
    <n v="0"/>
    <m/>
    <m/>
    <n v="0"/>
    <m/>
    <m/>
    <n v="1.7374336638531659E-2"/>
    <x v="2"/>
    <x v="2"/>
  </r>
  <r>
    <s v="machen trading co., limited"/>
    <n v="28"/>
    <n v="1657"/>
    <n v="118102.40949372"/>
    <n v="0"/>
    <m/>
    <m/>
    <n v="0"/>
    <m/>
    <m/>
    <n v="2.23942810316415E-2"/>
    <x v="2"/>
    <x v="2"/>
  </r>
  <r>
    <s v="香港錦繁國際貿易有限公司"/>
    <n v="13"/>
    <n v="25"/>
    <n v="701.79"/>
    <n v="0"/>
    <m/>
    <m/>
    <n v="0"/>
    <m/>
    <m/>
    <n v="1.3307164987206614E-4"/>
    <x v="2"/>
    <x v="2"/>
  </r>
  <r>
    <s v="hongkong yongxing technology co. ,limited"/>
    <n v="131"/>
    <n v="269"/>
    <n v="9429.9313674999994"/>
    <n v="7"/>
    <n v="24"/>
    <n v="814.7289025"/>
    <n v="27"/>
    <n v="74"/>
    <n v="2488.8259880000001"/>
    <n v="1.7880798034363183E-3"/>
    <x v="2"/>
    <x v="2"/>
  </r>
  <r>
    <s v="everadstechnologylimited"/>
    <n v="28"/>
    <n v="78"/>
    <n v="5717.05"/>
    <n v="0"/>
    <m/>
    <m/>
    <n v="0"/>
    <m/>
    <m/>
    <n v="1.084052602489485E-3"/>
    <x v="2"/>
    <x v="2"/>
  </r>
  <r>
    <s v="trendyavenue ltd"/>
    <n v="36"/>
    <n v="40148"/>
    <n v="169645.19133555499"/>
    <n v="0"/>
    <m/>
    <m/>
    <n v="0"/>
    <m/>
    <m/>
    <n v="3.2167693332598987E-2"/>
    <x v="2"/>
    <x v="2"/>
  </r>
  <r>
    <s v="gemsmagic limited"/>
    <n v="29"/>
    <n v="34"/>
    <n v="30326.65"/>
    <n v="0"/>
    <m/>
    <m/>
    <n v="5"/>
    <n v="5"/>
    <n v="2900.4"/>
    <n v="5.7504628886029937E-3"/>
    <x v="2"/>
    <x v="2"/>
  </r>
  <r>
    <s v="yinghai international trading limited"/>
    <n v="71"/>
    <n v="512"/>
    <n v="42285.49"/>
    <n v="7"/>
    <n v="161"/>
    <n v="14236.49"/>
    <n v="30"/>
    <n v="336"/>
    <n v="27997.08"/>
    <n v="8.0180679689775478E-3"/>
    <x v="2"/>
    <x v="2"/>
  </r>
  <r>
    <s v="xianglong information technology co., ltd 800344"/>
    <n v="69"/>
    <n v="150"/>
    <n v="35476.35"/>
    <n v="7"/>
    <n v="26"/>
    <n v="6817.2"/>
    <n v="25"/>
    <n v="73"/>
    <n v="16694.82"/>
    <n v="6.7269360149601358E-3"/>
    <x v="2"/>
    <x v="2"/>
  </r>
  <r>
    <s v="inorla fashion limited"/>
    <n v="30"/>
    <n v="8369"/>
    <n v="30918.887950939999"/>
    <n v="7"/>
    <n v="1865"/>
    <n v="5710.0426436549997"/>
    <n v="30"/>
    <n v="8369"/>
    <n v="30918.887950939999"/>
    <n v="5.8627615552246859E-3"/>
    <x v="2"/>
    <x v="2"/>
  </r>
  <r>
    <s v="享坐科技有限公司"/>
    <n v="13"/>
    <n v="15"/>
    <n v="12498.58"/>
    <n v="0"/>
    <m/>
    <m/>
    <n v="0"/>
    <m/>
    <m/>
    <n v="2.3699492179398516E-3"/>
    <x v="2"/>
    <x v="2"/>
  </r>
  <r>
    <s v="star dream bay trading limited"/>
    <n v="5"/>
    <n v="23"/>
    <n v="1150.77"/>
    <n v="4"/>
    <n v="22"/>
    <n v="1149.77"/>
    <n v="4"/>
    <n v="22"/>
    <n v="1149.77"/>
    <n v="2.1820610513583488E-4"/>
    <x v="2"/>
    <x v="2"/>
  </r>
  <r>
    <s v="厦门议心商贸有限公司"/>
    <n v="30"/>
    <n v="1250"/>
    <n v="28786.52"/>
    <n v="0"/>
    <m/>
    <m/>
    <n v="0"/>
    <m/>
    <m/>
    <n v="5.458427322240598E-3"/>
    <x v="2"/>
    <x v="2"/>
  </r>
  <r>
    <s v="潍坊汇益网络科技有限公司"/>
    <n v="59"/>
    <n v="184"/>
    <n v="3880.1"/>
    <n v="0"/>
    <m/>
    <m/>
    <n v="0"/>
    <m/>
    <m/>
    <n v="7.3573477631286256E-4"/>
    <x v="2"/>
    <x v="2"/>
  </r>
  <r>
    <s v="北京新奇易通网络科技有限公司"/>
    <n v="44"/>
    <n v="80"/>
    <n v="2415.17"/>
    <n v="0"/>
    <m/>
    <m/>
    <n v="0"/>
    <m/>
    <m/>
    <n v="4.5795844429461521E-4"/>
    <x v="2"/>
    <x v="2"/>
  </r>
  <r>
    <s v="四会市锦诚珠宝店"/>
    <n v="46"/>
    <n v="126"/>
    <n v="4423.66"/>
    <n v="0"/>
    <m/>
    <m/>
    <n v="0"/>
    <m/>
    <m/>
    <n v="8.3880325264404452E-4"/>
    <x v="2"/>
    <x v="2"/>
  </r>
  <r>
    <s v="深圳市卓升贸易有限公司"/>
    <n v="33"/>
    <n v="80"/>
    <n v="3384.09"/>
    <n v="0"/>
    <m/>
    <m/>
    <n v="0"/>
    <m/>
    <m/>
    <n v="6.4168261105966226E-4"/>
    <x v="2"/>
    <x v="2"/>
  </r>
  <r>
    <s v="深圳市前昊科技有限公司"/>
    <n v="47"/>
    <n v="11706"/>
    <n v="447417.29"/>
    <n v="0"/>
    <m/>
    <m/>
    <n v="0"/>
    <m/>
    <m/>
    <n v="8.4838138134753535E-2"/>
    <x v="2"/>
    <x v="2"/>
  </r>
  <r>
    <s v="aibrou international co., limited"/>
    <n v="123"/>
    <n v="14578"/>
    <n v="479860.3758715"/>
    <n v="0"/>
    <m/>
    <m/>
    <n v="0"/>
    <m/>
    <m/>
    <n v="9.0989914255618212E-2"/>
    <x v="2"/>
    <x v="2"/>
  </r>
  <r>
    <s v="成都黄橙绿科技有限公司"/>
    <n v="288"/>
    <n v="2886"/>
    <n v="91426.15"/>
    <n v="1"/>
    <n v="1"/>
    <n v="12.99"/>
    <n v="7"/>
    <n v="7"/>
    <n v="134.56"/>
    <n v="1.7335995984483963E-2"/>
    <x v="2"/>
    <x v="2"/>
  </r>
  <r>
    <s v="武汉浅蓝跳动商贸有限公司"/>
    <n v="188"/>
    <n v="1095"/>
    <n v="47492.87"/>
    <n v="0"/>
    <m/>
    <m/>
    <n v="0"/>
    <m/>
    <m/>
    <n v="9.0054782314646191E-3"/>
    <x v="2"/>
    <x v="2"/>
  </r>
  <r>
    <s v="Bamboo Information Technology Co.,Limited"/>
    <n v="172"/>
    <n v="4456"/>
    <n v="232533.83489163499"/>
    <n v="0"/>
    <m/>
    <m/>
    <n v="0"/>
    <m/>
    <m/>
    <n v="4.4092479317329243E-2"/>
    <x v="2"/>
    <x v="2"/>
  </r>
  <r>
    <s v="witkey"/>
    <n v="280"/>
    <n v="3204"/>
    <n v="206109.545144"/>
    <n v="0"/>
    <m/>
    <m/>
    <n v="0"/>
    <m/>
    <m/>
    <n v="3.9081972137951781E-2"/>
    <x v="2"/>
    <x v="2"/>
  </r>
  <r>
    <s v="fiido technology co., limited"/>
    <n v="133"/>
    <n v="197"/>
    <n v="218318.41360398501"/>
    <n v="2"/>
    <n v="2"/>
    <n v="1422.7291425000001"/>
    <n v="9"/>
    <n v="10"/>
    <n v="8547.8960473000006"/>
    <n v="4.1396986984332092E-2"/>
    <x v="2"/>
    <x v="2"/>
  </r>
  <r>
    <s v="南京茂欧"/>
    <n v="72"/>
    <n v="103"/>
    <n v="5116.34"/>
    <n v="0"/>
    <m/>
    <m/>
    <n v="0"/>
    <m/>
    <m/>
    <n v="9.7014748729170686E-4"/>
    <x v="2"/>
    <x v="2"/>
  </r>
  <r>
    <s v="深圳市桐趣科技有限公司"/>
    <n v="39"/>
    <n v="491"/>
    <n v="14262.97"/>
    <n v="0"/>
    <m/>
    <m/>
    <n v="0"/>
    <m/>
    <m/>
    <n v="2.7045083999141955E-3"/>
    <x v="2"/>
    <x v="2"/>
  </r>
  <r>
    <s v="上海盛心堂文化发展有限公司"/>
    <n v="8"/>
    <n v="8"/>
    <n v="403.66726104000003"/>
    <n v="0"/>
    <m/>
    <m/>
    <n v="0"/>
    <m/>
    <m/>
    <n v="7.654236798177633E-5"/>
    <x v="2"/>
    <x v="2"/>
  </r>
  <r>
    <s v="四川多尔豪思网络科技有限公司"/>
    <n v="270"/>
    <n v="743"/>
    <n v="24317.05"/>
    <n v="7"/>
    <n v="23"/>
    <n v="801.42"/>
    <n v="30"/>
    <n v="104"/>
    <n v="3435.8"/>
    <n v="4.6109376929302582E-3"/>
    <x v="2"/>
    <x v="2"/>
  </r>
  <r>
    <s v="dencrest limited"/>
    <n v="171"/>
    <n v="6728"/>
    <n v="858583.095503435"/>
    <n v="7"/>
    <n v="542"/>
    <n v="63195.557764005003"/>
    <n v="30"/>
    <n v="2590"/>
    <n v="301826.91557980498"/>
    <n v="0.16280236120621244"/>
    <x v="0"/>
    <x v="0"/>
  </r>
  <r>
    <s v="team professional clothing limited"/>
    <n v="69"/>
    <n v="421"/>
    <n v="28198.936009950001"/>
    <n v="0"/>
    <m/>
    <m/>
    <n v="17"/>
    <n v="128"/>
    <n v="8366.7087396650004"/>
    <n v="5.347011127945488E-3"/>
    <x v="2"/>
    <x v="2"/>
  </r>
  <r>
    <s v="hangzhoukexinmediacultureco.,ltd"/>
    <n v="102"/>
    <n v="925"/>
    <n v="43240.28237239"/>
    <n v="0"/>
    <m/>
    <m/>
    <n v="3"/>
    <n v="4"/>
    <n v="190.71"/>
    <n v="8.1991132906253372E-3"/>
    <x v="2"/>
    <x v="2"/>
  </r>
  <r>
    <s v="four seasons network technology co., limited"/>
    <n v="79"/>
    <n v="14275"/>
    <n v="315787.92244599003"/>
    <n v="0"/>
    <m/>
    <m/>
    <n v="0"/>
    <m/>
    <m/>
    <n v="5.9878909430969324E-2"/>
    <x v="2"/>
    <x v="2"/>
  </r>
  <r>
    <s v="maxzone holding co., limited"/>
    <n v="28"/>
    <n v="123"/>
    <n v="14760.2916456"/>
    <n v="0"/>
    <m/>
    <m/>
    <n v="0"/>
    <m/>
    <m/>
    <n v="2.7988092760980725E-3"/>
    <x v="2"/>
    <x v="2"/>
  </r>
  <r>
    <s v="huanguan international trade co., limited"/>
    <n v="3"/>
    <n v="41"/>
    <n v="1260"/>
    <n v="0"/>
    <m/>
    <m/>
    <n v="0"/>
    <m/>
    <m/>
    <n v="2.3891802225566527E-4"/>
    <x v="2"/>
    <x v="2"/>
  </r>
  <r>
    <s v="时空跨径科技（深圳）有限公司"/>
    <n v="37"/>
    <n v="2864"/>
    <n v="149888.32999999999"/>
    <n v="0"/>
    <m/>
    <m/>
    <n v="0"/>
    <m/>
    <m/>
    <n v="2.8421447113336905E-2"/>
    <x v="2"/>
    <x v="2"/>
  </r>
  <r>
    <s v="广州悦美瑜伽有限公司"/>
    <n v="2"/>
    <n v="3"/>
    <n v="140.66999999999999"/>
    <n v="0"/>
    <m/>
    <m/>
    <n v="0"/>
    <m/>
    <m/>
    <n v="2.6673490627543201E-5"/>
    <x v="2"/>
    <x v="2"/>
  </r>
  <r>
    <s v="广州兴鹏科技有限公司"/>
    <n v="22"/>
    <n v="244"/>
    <n v="16264.24"/>
    <n v="0"/>
    <m/>
    <m/>
    <n v="0"/>
    <m/>
    <m/>
    <n v="3.0839841700726046E-3"/>
    <x v="2"/>
    <x v="2"/>
  </r>
  <r>
    <s v="上海洁佧实业有限公司"/>
    <n v="1"/>
    <n v="1"/>
    <n v="50.39"/>
    <n v="0"/>
    <m/>
    <m/>
    <n v="0"/>
    <m/>
    <m/>
    <n v="9.5548247154468052E-6"/>
    <x v="2"/>
    <x v="2"/>
  </r>
  <r>
    <s v="广州卡羽贝日用品厂"/>
    <n v="1"/>
    <n v="1"/>
    <n v="71.91"/>
    <n v="0"/>
    <m/>
    <m/>
    <n v="0"/>
    <m/>
    <m/>
    <n v="1.3635392841591182E-5"/>
    <x v="2"/>
    <x v="2"/>
  </r>
  <r>
    <s v="居角（深圳）科技有限公司"/>
    <n v="1"/>
    <n v="1"/>
    <n v="29.99"/>
    <n v="0"/>
    <m/>
    <m/>
    <n v="0"/>
    <m/>
    <m/>
    <n v="5.6866281646407948E-6"/>
    <x v="2"/>
    <x v="2"/>
  </r>
  <r>
    <s v="桑植未知机能服装店"/>
    <n v="253"/>
    <n v="1615"/>
    <n v="116221.69"/>
    <n v="7"/>
    <n v="236"/>
    <n v="14014.75"/>
    <n v="30"/>
    <n v="521"/>
    <n v="32256.3"/>
    <n v="2.2037663744453199E-2"/>
    <x v="2"/>
    <x v="2"/>
  </r>
  <r>
    <s v="inmirror limited"/>
    <n v="329"/>
    <n v="2988"/>
    <n v="2807966.84999558"/>
    <n v="7"/>
    <n v="81"/>
    <n v="85230.011245939997"/>
    <n v="30"/>
    <n v="363"/>
    <n v="338666.40454209002"/>
    <n v="0.5324395923495352"/>
    <x v="1"/>
    <x v="1"/>
  </r>
  <r>
    <s v="uhouzz london limlted"/>
    <n v="198"/>
    <n v="695"/>
    <n v="42409.618036009997"/>
    <n v="1"/>
    <n v="1"/>
    <n v="12.481075000000001"/>
    <n v="5"/>
    <n v="7"/>
    <n v="118.569692645"/>
    <n v="8.0416048141124605E-3"/>
    <x v="2"/>
    <x v="2"/>
  </r>
  <r>
    <s v="深圳市悦博信息科技有限公司"/>
    <n v="330"/>
    <n v="37395"/>
    <n v="1898154.45"/>
    <n v="7"/>
    <n v="948"/>
    <n v="55801.68"/>
    <n v="30"/>
    <n v="2446"/>
    <n v="143643.63"/>
    <n v="0.35992325962681754"/>
    <x v="0"/>
    <x v="0"/>
  </r>
  <r>
    <s v="深圳市南山区喜讯互联网科技工作室"/>
    <n v="330"/>
    <n v="6127"/>
    <n v="306635.09000000003"/>
    <n v="7"/>
    <n v="219"/>
    <n v="12605.88"/>
    <n v="30"/>
    <n v="775"/>
    <n v="43807.15"/>
    <n v="5.8143372426180895E-2"/>
    <x v="2"/>
    <x v="2"/>
  </r>
  <r>
    <s v="kyosho jp limited"/>
    <n v="61"/>
    <n v="10888"/>
    <n v="800418.78797966999"/>
    <n v="0"/>
    <m/>
    <m/>
    <n v="0"/>
    <m/>
    <m/>
    <n v="0.15177339190506303"/>
    <x v="0"/>
    <x v="0"/>
  </r>
  <r>
    <s v="meshop limited"/>
    <n v="256"/>
    <n v="1205"/>
    <n v="97107.821250715002"/>
    <n v="0"/>
    <m/>
    <m/>
    <n v="5"/>
    <n v="17"/>
    <n v="1895.1512542"/>
    <n v="1.8413340157759913E-2"/>
    <x v="2"/>
    <x v="2"/>
  </r>
  <r>
    <s v="hongkong bailun technology limited"/>
    <n v="130"/>
    <n v="665"/>
    <n v="37958.029387549999"/>
    <n v="0"/>
    <m/>
    <m/>
    <n v="0"/>
    <m/>
    <m/>
    <n v="7.1975058015840221E-3"/>
    <x v="2"/>
    <x v="2"/>
  </r>
  <r>
    <s v="咸安区衣行天下商贸中心"/>
    <n v="10"/>
    <n v="340"/>
    <n v="32588"/>
    <n v="0"/>
    <m/>
    <m/>
    <n v="0"/>
    <m/>
    <m/>
    <n v="6.1792543724346191E-3"/>
    <x v="2"/>
    <x v="2"/>
  </r>
  <r>
    <s v="东莞市艾樱电子商务有限公司"/>
    <n v="15"/>
    <n v="21"/>
    <n v="1840.4391499999999"/>
    <n v="0"/>
    <m/>
    <m/>
    <n v="0"/>
    <m/>
    <m/>
    <n v="3.4897942999991878E-4"/>
    <x v="2"/>
    <x v="2"/>
  </r>
  <r>
    <s v="深圳市愚公视觉传媒有限公司"/>
    <n v="16"/>
    <n v="3285"/>
    <n v="140096.9"/>
    <n v="0"/>
    <m/>
    <m/>
    <n v="0"/>
    <m/>
    <m/>
    <n v="2.6564820850912468E-2"/>
    <x v="2"/>
    <x v="2"/>
  </r>
  <r>
    <s v="huadun (hong kong) technology co., limited"/>
    <n v="17"/>
    <n v="2899"/>
    <n v="144750.6"/>
    <n v="0"/>
    <m/>
    <m/>
    <n v="0"/>
    <m/>
    <m/>
    <n v="2.7447243708191196E-2"/>
    <x v="2"/>
    <x v="2"/>
  </r>
  <r>
    <s v="hong kong huijushidai co., limited"/>
    <n v="29"/>
    <n v="238"/>
    <n v="14213.17"/>
    <n v="0"/>
    <m/>
    <m/>
    <n v="0"/>
    <m/>
    <m/>
    <n v="2.6950654495107571E-3"/>
    <x v="2"/>
    <x v="2"/>
  </r>
  <r>
    <s v="hbb global llc"/>
    <n v="8"/>
    <n v="16"/>
    <n v="1636.13"/>
    <n v="0"/>
    <m/>
    <m/>
    <n v="0"/>
    <m/>
    <m/>
    <n v="3.1023884424854098E-4"/>
    <x v="2"/>
    <x v="2"/>
  </r>
  <r>
    <s v="hong kong dawang international trade limited"/>
    <n v="40"/>
    <n v="84"/>
    <n v="9964"/>
    <n v="3"/>
    <n v="7"/>
    <n v="503"/>
    <n v="19"/>
    <n v="32"/>
    <n v="3400"/>
    <n v="1.8893485505995626E-3"/>
    <x v="2"/>
    <x v="2"/>
  </r>
  <r>
    <s v="fashionfinds ltd"/>
    <n v="36"/>
    <n v="6834"/>
    <n v="40172.287338959999"/>
    <n v="7"/>
    <n v="2434"/>
    <n v="9795.2203950700004"/>
    <n v="30"/>
    <n v="6349"/>
    <n v="29862.496177090001"/>
    <n v="7.6173678099290681E-3"/>
    <x v="2"/>
    <x v="2"/>
  </r>
  <r>
    <s v="yicen business co., limited"/>
    <n v="2"/>
    <n v="18"/>
    <n v="1051.8"/>
    <n v="0"/>
    <m/>
    <m/>
    <n v="0"/>
    <m/>
    <m/>
    <n v="1.994396633400863E-4"/>
    <x v="2"/>
    <x v="2"/>
  </r>
  <r>
    <s v="思维灵动（广州）文化传媒有限公司"/>
    <n v="137"/>
    <n v="1853"/>
    <n v="43616.7"/>
    <n v="0"/>
    <m/>
    <m/>
    <n v="0"/>
    <m/>
    <m/>
    <n v="8.2704886518402184E-3"/>
    <x v="2"/>
    <x v="2"/>
  </r>
  <r>
    <s v="helico trading co., limited"/>
    <n v="57"/>
    <n v="6493"/>
    <n v="339591.53"/>
    <n v="0"/>
    <m/>
    <m/>
    <n v="0"/>
    <m/>
    <m/>
    <n v="6.4392489462202718E-2"/>
    <x v="2"/>
    <x v="2"/>
  </r>
  <r>
    <s v="leo digital (hong kong) company limited"/>
    <n v="203"/>
    <n v="2820"/>
    <n v="178934.26"/>
    <n v="7"/>
    <n v="251"/>
    <n v="22006.27"/>
    <n v="30"/>
    <n v="674"/>
    <n v="56037.18"/>
    <n v="3.3929063105540475E-2"/>
    <x v="2"/>
    <x v="2"/>
  </r>
  <r>
    <s v="senhuan technology co., limited"/>
    <n v="177"/>
    <n v="23382"/>
    <n v="832647.24128980504"/>
    <n v="7"/>
    <n v="22"/>
    <n v="1407.9928835149999"/>
    <n v="30"/>
    <n v="784"/>
    <n v="32879.747003254997"/>
    <n v="0.15788446994094915"/>
    <x v="0"/>
    <x v="0"/>
  </r>
  <r>
    <s v="hong kong beihai times network technology co.,limited"/>
    <n v="103"/>
    <n v="18112"/>
    <n v="756965.39125822997"/>
    <n v="0"/>
    <m/>
    <m/>
    <n v="0"/>
    <m/>
    <m/>
    <n v="0.14353386840904933"/>
    <x v="0"/>
    <x v="0"/>
  </r>
  <r>
    <s v="cc information technology co.,limited"/>
    <n v="34"/>
    <n v="52"/>
    <n v="209.07"/>
    <n v="2"/>
    <n v="2"/>
    <n v="9.58"/>
    <n v="6"/>
    <n v="7"/>
    <n v="40.200000000000003"/>
    <n v="3.9643326121422178E-5"/>
    <x v="2"/>
    <x v="2"/>
  </r>
  <r>
    <s v="追觅国际（香港）有限公司"/>
    <n v="179"/>
    <n v="503"/>
    <n v="271565.59858972998"/>
    <n v="7"/>
    <n v="118"/>
    <n v="97057.841641204999"/>
    <n v="29"/>
    <n v="232"/>
    <n v="159330.87673362499"/>
    <n v="5.1493583910900136E-2"/>
    <x v="2"/>
    <x v="2"/>
  </r>
  <r>
    <s v="topec electronics technology co., limited"/>
    <n v="244"/>
    <n v="471"/>
    <n v="29870.38"/>
    <n v="7"/>
    <n v="18"/>
    <n v="881.16"/>
    <n v="25"/>
    <n v="57"/>
    <n v="3228.53"/>
    <n v="5.6639461219247459E-3"/>
    <x v="2"/>
    <x v="2"/>
  </r>
  <r>
    <s v="深圳立麦网络科技有限公司"/>
    <n v="329"/>
    <n v="5446"/>
    <n v="350341.77"/>
    <n v="7"/>
    <n v="107"/>
    <n v="7560.55"/>
    <n v="30"/>
    <n v="427"/>
    <n v="35224.730000000003"/>
    <n v="6.6430922858689817E-2"/>
    <x v="2"/>
    <x v="2"/>
  </r>
  <r>
    <s v="深圳市惠视通科技有限公司"/>
    <n v="147"/>
    <n v="206"/>
    <n v="54855.82"/>
    <n v="3"/>
    <n v="6"/>
    <n v="1469.99"/>
    <n v="14"/>
    <n v="20"/>
    <n v="4988.99"/>
    <n v="1.0401622240962515E-2"/>
    <x v="2"/>
    <x v="2"/>
  </r>
  <r>
    <s v="樂盈億觀科技有限公司"/>
    <n v="124"/>
    <n v="5370"/>
    <n v="261585.08"/>
    <n v="0"/>
    <m/>
    <m/>
    <n v="0"/>
    <m/>
    <m/>
    <n v="4.9601103146976175E-2"/>
    <x v="2"/>
    <x v="2"/>
  </r>
  <r>
    <s v="深圳市寻梦园科技有限公司"/>
    <n v="43"/>
    <n v="499"/>
    <n v="16049.55"/>
    <n v="0"/>
    <m/>
    <m/>
    <n v="0"/>
    <m/>
    <m/>
    <n v="3.0432751937249304E-3"/>
    <x v="2"/>
    <x v="2"/>
  </r>
  <r>
    <s v="广州巨量同创网络有限公司"/>
    <n v="38"/>
    <n v="1129"/>
    <n v="44265.54"/>
    <n v="0"/>
    <m/>
    <m/>
    <n v="0"/>
    <m/>
    <m/>
    <n v="8.3935200562532085E-3"/>
    <x v="2"/>
    <x v="2"/>
  </r>
  <r>
    <s v="phoenix ecom group limited"/>
    <n v="92"/>
    <n v="255"/>
    <n v="14945.6505015"/>
    <n v="7"/>
    <n v="25"/>
    <n v="1606.7752155000001"/>
    <n v="24"/>
    <n v="69"/>
    <n v="4341.9410170000001"/>
    <n v="2.833956554875216E-3"/>
    <x v="2"/>
    <x v="2"/>
  </r>
  <r>
    <s v="born4sports limited"/>
    <n v="16"/>
    <n v="37649"/>
    <n v="187725.35546399999"/>
    <n v="0"/>
    <m/>
    <m/>
    <n v="0"/>
    <m/>
    <m/>
    <n v="3.5596008456111605E-2"/>
    <x v="2"/>
    <x v="2"/>
  </r>
  <r>
    <s v="fashionfever ltd"/>
    <n v="37"/>
    <n v="20530"/>
    <n v="92112.350097810006"/>
    <n v="7"/>
    <n v="2441"/>
    <n v="10220.764056395001"/>
    <n v="30"/>
    <n v="6436"/>
    <n v="31294.310942159998"/>
    <n v="1.7466111516420794E-2"/>
    <x v="2"/>
    <x v="2"/>
  </r>
  <r>
    <s v="高鑫圣香港实业有限公司"/>
    <n v="1"/>
    <n v="1"/>
    <n v="0.1"/>
    <n v="0"/>
    <m/>
    <m/>
    <n v="0"/>
    <m/>
    <m/>
    <n v="1.8961747798068676E-8"/>
    <x v="2"/>
    <x v="2"/>
  </r>
  <r>
    <s v="vitina limited"/>
    <n v="1"/>
    <n v="1"/>
    <n v="69.8"/>
    <n v="0"/>
    <m/>
    <m/>
    <n v="0"/>
    <m/>
    <m/>
    <n v="1.3235299963051933E-5"/>
    <x v="2"/>
    <x v="2"/>
  </r>
  <r>
    <s v="宏皇兰（深圳）国际贸易有限公司"/>
    <n v="2"/>
    <n v="2"/>
    <n v="95.470160000000007"/>
    <n v="0"/>
    <m/>
    <m/>
    <n v="0"/>
    <m/>
    <m/>
    <n v="1.8102810961612642E-5"/>
    <x v="2"/>
    <x v="2"/>
  </r>
  <r>
    <s v="minas fashion ltd"/>
    <n v="4"/>
    <n v="1871"/>
    <n v="11454.83476924"/>
    <n v="0"/>
    <m/>
    <m/>
    <n v="3"/>
    <n v="1734"/>
    <n v="10517.501262039999"/>
    <n v="2.1720368796287709E-3"/>
    <x v="2"/>
    <x v="2"/>
  </r>
  <r>
    <s v="深圳市洛麟网络科技有限公司"/>
    <n v="1"/>
    <n v="1"/>
    <n v="35.979999999999997"/>
    <n v="0"/>
    <m/>
    <m/>
    <n v="0"/>
    <m/>
    <m/>
    <n v="6.8224368577451081E-6"/>
    <x v="2"/>
    <x v="2"/>
  </r>
  <r>
    <s v="丹东市元宝区闲美软件开发部"/>
    <n v="330"/>
    <n v="3268"/>
    <n v="110794.274469005"/>
    <n v="7"/>
    <n v="89"/>
    <n v="2777.5866361650001"/>
    <n v="30"/>
    <n v="350"/>
    <n v="11497.109000695"/>
    <n v="2.1008530899512719E-2"/>
    <x v="2"/>
    <x v="2"/>
  </r>
  <r>
    <s v="源氏木语有限公司"/>
    <n v="270"/>
    <n v="940"/>
    <n v="340041.26"/>
    <n v="7"/>
    <n v="40"/>
    <n v="19741.669999999998"/>
    <n v="25"/>
    <n v="77"/>
    <n v="35126.53"/>
    <n v="6.4477766130574973E-2"/>
    <x v="2"/>
    <x v="2"/>
  </r>
  <r>
    <s v="深圳市拓恒达贸易有限公司"/>
    <n v="135"/>
    <n v="221"/>
    <n v="12789.19"/>
    <n v="0"/>
    <m/>
    <m/>
    <n v="4"/>
    <n v="4"/>
    <n v="129.71"/>
    <n v="2.4250539532158191E-3"/>
    <x v="2"/>
    <x v="2"/>
  </r>
  <r>
    <s v="香港艾克貿易有限公司"/>
    <n v="314"/>
    <n v="3549"/>
    <n v="213953.16"/>
    <n v="7"/>
    <n v="30"/>
    <n v="1465.93"/>
    <n v="29"/>
    <n v="124"/>
    <n v="6988.75"/>
    <n v="4.0569258605198347E-2"/>
    <x v="2"/>
    <x v="2"/>
  </r>
  <r>
    <s v="杭州嘉漫科技有限公司"/>
    <n v="305"/>
    <n v="1597"/>
    <n v="120602.31"/>
    <n v="7"/>
    <n v="18"/>
    <n v="1708.28"/>
    <n v="21"/>
    <n v="46"/>
    <n v="3906.22"/>
    <n v="2.2868305860844956E-2"/>
    <x v="2"/>
    <x v="2"/>
  </r>
  <r>
    <s v="东台市火炬网络科技有限公司"/>
    <n v="212"/>
    <n v="381"/>
    <n v="16926.818467500001"/>
    <n v="4"/>
    <n v="5"/>
    <n v="252.99"/>
    <n v="10"/>
    <n v="16"/>
    <n v="802.38296000000003"/>
    <n v="3.2096206280442631E-3"/>
    <x v="2"/>
    <x v="2"/>
  </r>
  <r>
    <s v="杭州绿苑贸易有限公司"/>
    <n v="95"/>
    <n v="144"/>
    <n v="4547.7740690000001"/>
    <n v="4"/>
    <n v="4"/>
    <n v="130.91107"/>
    <n v="15"/>
    <n v="16"/>
    <n v="442.15728999999999"/>
    <n v="8.623374493897456E-4"/>
    <x v="2"/>
    <x v="2"/>
  </r>
  <r>
    <s v="上海丝所文化科技有限公司"/>
    <n v="21"/>
    <n v="26"/>
    <n v="2703.9"/>
    <n v="4"/>
    <n v="6"/>
    <n v="693.5"/>
    <n v="13"/>
    <n v="18"/>
    <n v="1687.25"/>
    <n v="5.1270669871197883E-4"/>
    <x v="2"/>
    <x v="2"/>
  </r>
  <r>
    <s v="hongkong yangshan information technology limited"/>
    <n v="157"/>
    <n v="284"/>
    <n v="18198.711500224999"/>
    <n v="3"/>
    <n v="3"/>
    <n v="221.03266004"/>
    <n v="11"/>
    <n v="11"/>
    <n v="563.50446140999998"/>
    <n v="3.4507937771707841E-3"/>
    <x v="2"/>
    <x v="2"/>
  </r>
  <r>
    <s v="佛山市神奇种子科技有限公司"/>
    <n v="171"/>
    <n v="237"/>
    <n v="145454.45000000001"/>
    <n v="0"/>
    <m/>
    <m/>
    <n v="7"/>
    <n v="9"/>
    <n v="4457.8999999999996"/>
    <n v="2.7580705970067902E-2"/>
    <x v="2"/>
    <x v="2"/>
  </r>
  <r>
    <s v="sendfu trading co., limited"/>
    <n v="187"/>
    <n v="343"/>
    <n v="35776.94"/>
    <n v="5"/>
    <n v="5"/>
    <n v="740.96"/>
    <n v="14"/>
    <n v="16"/>
    <n v="2316.85"/>
    <n v="6.7839331326663508E-3"/>
    <x v="2"/>
    <x v="2"/>
  </r>
  <r>
    <s v="宁波达麦网络科技有限公司"/>
    <n v="56"/>
    <n v="61"/>
    <n v="7565.29"/>
    <n v="4"/>
    <n v="5"/>
    <n v="689.94"/>
    <n v="14"/>
    <n v="15"/>
    <n v="1837.84"/>
    <n v="1.4345112099925096E-3"/>
    <x v="2"/>
    <x v="2"/>
  </r>
  <r>
    <s v="广州易丝倩发制品有限公司"/>
    <n v="71"/>
    <n v="85"/>
    <n v="48458.61"/>
    <n v="5"/>
    <n v="8"/>
    <n v="7428"/>
    <n v="13"/>
    <n v="16"/>
    <n v="16205"/>
    <n v="9.1885994146496865E-3"/>
    <x v="2"/>
    <x v="2"/>
  </r>
  <r>
    <s v="西安锐驰摩尔网络科技有限公司"/>
    <n v="9"/>
    <n v="13"/>
    <n v="673.16652612999997"/>
    <n v="0"/>
    <m/>
    <m/>
    <n v="0"/>
    <m/>
    <m/>
    <n v="1.2764413894579066E-4"/>
    <x v="2"/>
    <x v="2"/>
  </r>
  <r>
    <s v="阳江市必红厨具制品有限公司"/>
    <n v="9"/>
    <n v="10"/>
    <n v="961.68"/>
    <n v="0"/>
    <m/>
    <m/>
    <n v="0"/>
    <m/>
    <m/>
    <n v="1.8235133622446681E-4"/>
    <x v="2"/>
    <x v="2"/>
  </r>
  <r>
    <s v="t.t.o.o ltd (this thing of ours ltd)"/>
    <n v="4"/>
    <n v="4"/>
    <n v="1504.849145805"/>
    <n v="0"/>
    <m/>
    <m/>
    <n v="0"/>
    <m/>
    <m/>
    <n v="2.8534569976893485E-4"/>
    <x v="2"/>
    <x v="2"/>
  </r>
  <r>
    <s v="成都陌蕊奇珠电子商务有限公司"/>
    <n v="45"/>
    <n v="4755"/>
    <n v="190771.59"/>
    <n v="0"/>
    <m/>
    <m/>
    <n v="0"/>
    <m/>
    <m/>
    <n v="3.6173627766165596E-2"/>
    <x v="2"/>
    <x v="2"/>
  </r>
  <r>
    <s v="深圳美日淘电子商务有限公司"/>
    <n v="13"/>
    <n v="15"/>
    <n v="3289.98"/>
    <n v="0"/>
    <m/>
    <m/>
    <n v="0"/>
    <m/>
    <m/>
    <n v="6.2383771020689972E-4"/>
    <x v="2"/>
    <x v="2"/>
  </r>
  <r>
    <s v="pin network limited"/>
    <n v="123"/>
    <n v="339"/>
    <n v="16746.349999999999"/>
    <n v="5"/>
    <n v="9"/>
    <n v="449.08"/>
    <n v="25"/>
    <n v="61"/>
    <n v="3856.97"/>
    <n v="3.175400652381873E-3"/>
    <x v="2"/>
    <x v="2"/>
  </r>
  <r>
    <s v="carefree digital co., limited"/>
    <n v="47"/>
    <n v="155"/>
    <n v="7792.19"/>
    <n v="0"/>
    <m/>
    <m/>
    <n v="0"/>
    <m/>
    <m/>
    <n v="1.4775354157463272E-3"/>
    <x v="2"/>
    <x v="2"/>
  </r>
  <r>
    <s v="dimensional intelligent development company limited"/>
    <n v="7"/>
    <n v="81"/>
    <n v="6101.4797580000004"/>
    <n v="0"/>
    <m/>
    <m/>
    <n v="0"/>
    <m/>
    <m/>
    <n v="1.1569472036621709E-3"/>
    <x v="2"/>
    <x v="2"/>
  </r>
  <r>
    <s v="hongkong zhu andian industrial co.,limited"/>
    <n v="8"/>
    <n v="9"/>
    <n v="351.6"/>
    <n v="2"/>
    <n v="2"/>
    <n v="89.96"/>
    <n v="4"/>
    <n v="4"/>
    <n v="197.42"/>
    <n v="6.6669505258009457E-5"/>
    <x v="2"/>
    <x v="2"/>
  </r>
  <r>
    <s v="hljone network ltd"/>
    <n v="33"/>
    <n v="12638"/>
    <n v="29440.677312054999"/>
    <n v="0"/>
    <m/>
    <m/>
    <n v="0"/>
    <m/>
    <m/>
    <n v="5.5824669819550922E-3"/>
    <x v="2"/>
    <x v="2"/>
  </r>
  <r>
    <s v="hong kong xu yuan jieinternational limited"/>
    <n v="13"/>
    <n v="290"/>
    <n v="10004.39"/>
    <n v="0"/>
    <m/>
    <m/>
    <n v="0"/>
    <m/>
    <m/>
    <n v="1.8970072005352024E-3"/>
    <x v="2"/>
    <x v="2"/>
  </r>
  <r>
    <s v="red planet international trading co.,limited"/>
    <n v="69"/>
    <n v="7797"/>
    <n v="413281.96802386001"/>
    <n v="7"/>
    <n v="1502"/>
    <n v="75143.689265694993"/>
    <n v="30"/>
    <n v="4099"/>
    <n v="209661.33580898499"/>
    <n v="7.836548447157915E-2"/>
    <x v="2"/>
    <x v="2"/>
  </r>
  <r>
    <s v="海丰县城东镇宏通达珠宝商行"/>
    <n v="13"/>
    <n v="13"/>
    <n v="400.31"/>
    <n v="0"/>
    <m/>
    <m/>
    <n v="1"/>
    <n v="1"/>
    <n v="28.8"/>
    <n v="7.5905772610448708E-5"/>
    <x v="2"/>
    <x v="2"/>
  </r>
  <r>
    <s v="东莞市麦创电子商务有限公司"/>
    <n v="58"/>
    <n v="87"/>
    <n v="7916.7438865300001"/>
    <n v="0"/>
    <m/>
    <m/>
    <n v="0"/>
    <m/>
    <m/>
    <n v="1.5011530095828385E-3"/>
    <x v="2"/>
    <x v="2"/>
  </r>
  <r>
    <s v="广州悦来智通科技发展有限公司"/>
    <n v="160"/>
    <n v="10466"/>
    <n v="550869.19999999995"/>
    <n v="0"/>
    <m/>
    <m/>
    <n v="0"/>
    <m/>
    <m/>
    <n v="0.10445442840123852"/>
    <x v="0"/>
    <x v="0"/>
  </r>
  <r>
    <s v="超越新洋科技发展有限公司"/>
    <n v="51"/>
    <n v="67"/>
    <n v="5093.59"/>
    <n v="0"/>
    <m/>
    <m/>
    <n v="0"/>
    <m/>
    <m/>
    <n v="9.6583368966764616E-4"/>
    <x v="2"/>
    <x v="2"/>
  </r>
  <r>
    <s v="惠州布莱顿贸易有限公司"/>
    <n v="40"/>
    <n v="83"/>
    <n v="2827.38"/>
    <n v="0"/>
    <m/>
    <m/>
    <n v="0"/>
    <m/>
    <m/>
    <n v="5.3612066489303414E-4"/>
    <x v="2"/>
    <x v="2"/>
  </r>
  <r>
    <s v="东海县美购珠宝有限公司"/>
    <n v="9"/>
    <n v="11"/>
    <n v="691.62"/>
    <n v="0"/>
    <m/>
    <m/>
    <n v="0"/>
    <m/>
    <m/>
    <n v="1.3114324012100255E-4"/>
    <x v="2"/>
    <x v="2"/>
  </r>
  <r>
    <s v="莆田市众诚投资有限公司"/>
    <n v="3"/>
    <n v="3"/>
    <n v="22.19"/>
    <n v="0"/>
    <m/>
    <m/>
    <n v="0"/>
    <m/>
    <m/>
    <n v="4.2076118363914388E-6"/>
    <x v="2"/>
    <x v="2"/>
  </r>
  <r>
    <s v="西安阿喳哩电子商务有限公司"/>
    <n v="16"/>
    <n v="64"/>
    <n v="3059.4825589500001"/>
    <n v="0"/>
    <m/>
    <m/>
    <n v="0"/>
    <m/>
    <m/>
    <n v="5.8013136675399675E-4"/>
    <x v="2"/>
    <x v="2"/>
  </r>
  <r>
    <s v="成都墨图电子商务有限公司"/>
    <n v="2"/>
    <n v="2"/>
    <n v="98.93"/>
    <n v="0"/>
    <m/>
    <m/>
    <n v="0"/>
    <m/>
    <m/>
    <n v="1.8758857096629339E-5"/>
    <x v="2"/>
    <x v="2"/>
  </r>
  <r>
    <s v="厦门昌晟信息技术有限公司"/>
    <n v="3"/>
    <n v="3"/>
    <n v="345.66"/>
    <n v="0"/>
    <m/>
    <m/>
    <n v="0"/>
    <m/>
    <m/>
    <n v="6.5543177438804188E-5"/>
    <x v="2"/>
    <x v="2"/>
  </r>
  <r>
    <s v="深圳丰禾日丽贸易有限公司"/>
    <n v="8"/>
    <n v="14"/>
    <n v="705.22"/>
    <n v="0"/>
    <m/>
    <m/>
    <n v="0"/>
    <m/>
    <m/>
    <n v="1.3372203782153992E-4"/>
    <x v="2"/>
    <x v="2"/>
  </r>
  <r>
    <s v="wisteria trade limited"/>
    <n v="3"/>
    <n v="12"/>
    <n v="1.7643985200000001"/>
    <n v="0"/>
    <m/>
    <m/>
    <n v="3"/>
    <n v="12"/>
    <n v="1.7643985200000001"/>
    <n v="3.3456079751525631E-7"/>
    <x v="2"/>
    <x v="2"/>
  </r>
  <r>
    <s v="广州林柯贸易有限公司"/>
    <n v="330"/>
    <n v="154160"/>
    <n v="5267163.1100000003"/>
    <n v="7"/>
    <n v="5993"/>
    <n v="163974.16"/>
    <n v="30"/>
    <n v="10919"/>
    <n v="306440.96000000002"/>
    <n v="0.99874618503111057"/>
    <x v="1"/>
    <x v="1"/>
  </r>
  <r>
    <s v="深圳市森凯沃网络科技有限公司"/>
    <n v="112"/>
    <n v="532"/>
    <n v="33187.804216999997"/>
    <n v="7"/>
    <n v="48"/>
    <n v="3247.07"/>
    <n v="30"/>
    <n v="260"/>
    <n v="17848.314216999999"/>
    <n v="6.2929877353443391E-3"/>
    <x v="2"/>
    <x v="2"/>
  </r>
  <r>
    <s v="paicker uk limited"/>
    <n v="261"/>
    <n v="29128"/>
    <n v="2221857.4595601698"/>
    <n v="0"/>
    <m/>
    <m/>
    <n v="4"/>
    <n v="7"/>
    <n v="526.34116258999995"/>
    <n v="0.42130300791437508"/>
    <x v="0"/>
    <x v="0"/>
  </r>
  <r>
    <s v="香港鼎鋒網絡科技有限公司"/>
    <n v="59"/>
    <n v="2061"/>
    <n v="75070.81"/>
    <n v="0"/>
    <m/>
    <m/>
    <n v="0"/>
    <m/>
    <m/>
    <n v="1.4234737662167317E-2"/>
    <x v="2"/>
    <x v="2"/>
  </r>
  <r>
    <s v="杭州单凡科技有限公司"/>
    <n v="307"/>
    <n v="1019"/>
    <n v="465677.31735646998"/>
    <n v="7"/>
    <n v="23"/>
    <n v="8538.2813782150006"/>
    <n v="30"/>
    <n v="93"/>
    <n v="40794.016689930002"/>
    <n v="8.8300558469945709E-2"/>
    <x v="2"/>
    <x v="2"/>
  </r>
  <r>
    <s v="武汉卓益电子商务有限公司"/>
    <n v="18"/>
    <n v="22"/>
    <n v="2630.41"/>
    <n v="0"/>
    <m/>
    <m/>
    <n v="0"/>
    <m/>
    <m/>
    <n v="4.987717102551782E-4"/>
    <x v="2"/>
    <x v="2"/>
  </r>
  <r>
    <s v="连云港锐恒珠宝有限公司"/>
    <n v="142"/>
    <n v="309"/>
    <n v="19185.73"/>
    <n v="1"/>
    <n v="1"/>
    <n v="32.24"/>
    <n v="18"/>
    <n v="53"/>
    <n v="2882.74"/>
    <n v="3.6379497358184007E-3"/>
    <x v="2"/>
    <x v="2"/>
  </r>
  <r>
    <s v="zhuowei hongkong co.,limited"/>
    <n v="180"/>
    <n v="3319"/>
    <n v="101240.77"/>
    <n v="7"/>
    <n v="250"/>
    <n v="6761.89"/>
    <n v="30"/>
    <n v="923"/>
    <n v="25650.89"/>
    <n v="1.9197019476222772E-2"/>
    <x v="2"/>
    <x v="2"/>
  </r>
  <r>
    <s v="天津易诚电子商务有限公司"/>
    <n v="26"/>
    <n v="34"/>
    <n v="3610.14"/>
    <n v="0"/>
    <m/>
    <m/>
    <n v="0"/>
    <m/>
    <m/>
    <n v="6.8454564195719633E-4"/>
    <x v="2"/>
    <x v="2"/>
  </r>
  <r>
    <s v="深圳市趣臻科技有限公司"/>
    <n v="36"/>
    <n v="38"/>
    <n v="2533.12"/>
    <n v="1"/>
    <n v="1"/>
    <n v="78.989999999999995"/>
    <n v="1"/>
    <n v="1"/>
    <n v="78.989999999999995"/>
    <n v="4.8032382582243718E-4"/>
    <x v="2"/>
    <x v="2"/>
  </r>
  <r>
    <s v="深圳掌之门科技有限公司"/>
    <n v="23"/>
    <n v="26"/>
    <n v="1271.1500000000001"/>
    <n v="0"/>
    <m/>
    <m/>
    <n v="0"/>
    <m/>
    <m/>
    <n v="2.4103225713514994E-4"/>
    <x v="2"/>
    <x v="2"/>
  </r>
  <r>
    <s v="东海县舵手水晶制品有限公司"/>
    <n v="281"/>
    <n v="1010"/>
    <n v="129496.32000000001"/>
    <n v="5"/>
    <n v="7"/>
    <n v="2420"/>
    <n v="28"/>
    <n v="86"/>
    <n v="12623.5"/>
    <n v="2.4554765606179967E-2"/>
    <x v="2"/>
    <x v="2"/>
  </r>
  <r>
    <s v="kiel group marketing limited"/>
    <n v="306"/>
    <n v="54976"/>
    <n v="2928696.9240215002"/>
    <n v="7"/>
    <n v="3108"/>
    <n v="148029.80573083501"/>
    <n v="30"/>
    <n v="11532"/>
    <n v="638267.12852015998"/>
    <n v="0.55533212450275182"/>
    <x v="1"/>
    <x v="1"/>
  </r>
  <r>
    <s v="泉州勒嘉贸易有限公司"/>
    <n v="42"/>
    <n v="58"/>
    <n v="2519.35"/>
    <n v="0"/>
    <m/>
    <m/>
    <n v="0"/>
    <m/>
    <m/>
    <n v="4.7771279315064307E-4"/>
    <x v="2"/>
    <x v="2"/>
  </r>
  <r>
    <s v="香港雲品国际有限公司"/>
    <n v="188"/>
    <n v="14025"/>
    <n v="747050.76694691996"/>
    <n v="0"/>
    <m/>
    <m/>
    <n v="0"/>
    <m/>
    <m/>
    <n v="0.14165388235201273"/>
    <x v="0"/>
    <x v="0"/>
  </r>
  <r>
    <s v="gosoloxin limited"/>
    <n v="99"/>
    <n v="12148"/>
    <n v="442816.65"/>
    <n v="0"/>
    <m/>
    <m/>
    <n v="0"/>
    <m/>
    <m/>
    <n v="8.3965776380856477E-2"/>
    <x v="2"/>
    <x v="2"/>
  </r>
  <r>
    <s v="hong kong huixiang network technology co., limited"/>
    <n v="84"/>
    <n v="2364"/>
    <n v="91041.88"/>
    <n v="0"/>
    <m/>
    <m/>
    <n v="1"/>
    <n v="1"/>
    <n v="19.52"/>
    <n v="1.7263131676220324E-2"/>
    <x v="2"/>
    <x v="2"/>
  </r>
  <r>
    <s v="lingruisi e-commerce co., limited"/>
    <n v="47"/>
    <n v="234"/>
    <n v="11691.99"/>
    <n v="1"/>
    <n v="1"/>
    <n v="88.88"/>
    <n v="15"/>
    <n v="45"/>
    <n v="2706.39"/>
    <n v="2.2170056563754095E-3"/>
    <x v="2"/>
    <x v="2"/>
  </r>
  <r>
    <s v="ontoo technology limited"/>
    <n v="47"/>
    <n v="701"/>
    <n v="59497.65"/>
    <n v="0"/>
    <m/>
    <m/>
    <n v="0"/>
    <m/>
    <m/>
    <n v="1.1281794338777606E-2"/>
    <x v="2"/>
    <x v="2"/>
  </r>
  <r>
    <s v="top clear solution hk limited"/>
    <n v="7"/>
    <n v="9"/>
    <n v="493.57"/>
    <n v="0"/>
    <m/>
    <m/>
    <n v="0"/>
    <m/>
    <m/>
    <n v="9.3589498606927544E-5"/>
    <x v="2"/>
    <x v="2"/>
  </r>
  <r>
    <s v="贝淘聚合购广州网络科技有限公司"/>
    <n v="6"/>
    <n v="7"/>
    <n v="2340.30158656"/>
    <n v="0"/>
    <m/>
    <m/>
    <n v="1"/>
    <n v="1"/>
    <n v="20.93"/>
    <n v="4.4376208455770708E-4"/>
    <x v="2"/>
    <x v="2"/>
  </r>
  <r>
    <s v="青岛美目科技有限公司"/>
    <n v="2"/>
    <n v="4"/>
    <n v="171.55"/>
    <n v="0"/>
    <m/>
    <m/>
    <n v="0"/>
    <m/>
    <m/>
    <n v="3.2528878347586813E-5"/>
    <x v="2"/>
    <x v="2"/>
  </r>
  <r>
    <s v="成都熙飞润网络科技有限公司"/>
    <n v="155"/>
    <n v="8387"/>
    <n v="357512.86"/>
    <n v="0"/>
    <m/>
    <m/>
    <n v="0"/>
    <m/>
    <m/>
    <n v="6.7790686858862331E-2"/>
    <x v="2"/>
    <x v="2"/>
  </r>
  <r>
    <s v="广州卡婷化妆品有限公司"/>
    <n v="246"/>
    <n v="497"/>
    <n v="27291.86"/>
    <n v="7"/>
    <n v="34"/>
    <n v="1706.99"/>
    <n v="27"/>
    <n v="90"/>
    <n v="4746.17"/>
    <n v="5.1750136626019854E-3"/>
    <x v="2"/>
    <x v="2"/>
  </r>
  <r>
    <s v="wider talent hong kong limited"/>
    <n v="227"/>
    <n v="2961"/>
    <n v="138733.35999999999"/>
    <n v="7"/>
    <n v="125"/>
    <n v="5889.44"/>
    <n v="30"/>
    <n v="525"/>
    <n v="24039.21"/>
    <n v="2.6306269834986681E-2"/>
    <x v="2"/>
    <x v="2"/>
  </r>
  <r>
    <s v="深圳沃行科技有限公司"/>
    <n v="239"/>
    <n v="636"/>
    <n v="215835.15"/>
    <n v="0"/>
    <m/>
    <m/>
    <n v="0"/>
    <m/>
    <m/>
    <n v="4.0926116802583221E-2"/>
    <x v="2"/>
    <x v="2"/>
  </r>
  <r>
    <s v="鹤立（上海）电子商务有限公司"/>
    <n v="246"/>
    <n v="2048"/>
    <n v="99287.93"/>
    <n v="0"/>
    <m/>
    <m/>
    <n v="0"/>
    <m/>
    <m/>
    <n v="1.8826726880522966E-2"/>
    <x v="2"/>
    <x v="2"/>
  </r>
  <r>
    <s v="广州佐创科技有限公司"/>
    <n v="164"/>
    <n v="860"/>
    <n v="40820.199999999997"/>
    <n v="4"/>
    <n v="7"/>
    <n v="606.54"/>
    <n v="7"/>
    <n v="10"/>
    <n v="721.46"/>
    <n v="7.7402233746672279E-3"/>
    <x v="2"/>
    <x v="2"/>
  </r>
  <r>
    <s v="广州晶闪网络科技有限公司"/>
    <n v="238"/>
    <n v="3847"/>
    <n v="242515.05"/>
    <n v="0"/>
    <m/>
    <m/>
    <n v="0"/>
    <m/>
    <m/>
    <n v="4.5985092153360142E-2"/>
    <x v="2"/>
    <x v="2"/>
  </r>
  <r>
    <s v="深圳市越来越酷贸易有限公司"/>
    <n v="100"/>
    <n v="205"/>
    <n v="8359.0300000000007"/>
    <n v="0"/>
    <m/>
    <m/>
    <n v="0"/>
    <m/>
    <m/>
    <n v="1.5850181869648998E-3"/>
    <x v="2"/>
    <x v="2"/>
  </r>
  <r>
    <s v="深圳市煅石网络科技有限公司"/>
    <n v="88"/>
    <n v="374"/>
    <n v="18604.560000000001"/>
    <n v="0"/>
    <m/>
    <m/>
    <n v="0"/>
    <m/>
    <m/>
    <n v="3.5277497461403654E-3"/>
    <x v="2"/>
    <x v="2"/>
  </r>
  <r>
    <s v="bestaio"/>
    <n v="4"/>
    <n v="5"/>
    <n v="422.5"/>
    <n v="0"/>
    <m/>
    <m/>
    <n v="0"/>
    <m/>
    <m/>
    <n v="8.011338444684015E-5"/>
    <x v="2"/>
    <x v="2"/>
  </r>
  <r>
    <s v="武汉提丰网络技术有限公司"/>
    <n v="1"/>
    <n v="2"/>
    <n v="0.23"/>
    <n v="0"/>
    <m/>
    <m/>
    <n v="0"/>
    <m/>
    <m/>
    <n v="4.3612019935557952E-8"/>
    <x v="2"/>
    <x v="2"/>
  </r>
  <r>
    <s v="ct international trade limited"/>
    <n v="54"/>
    <n v="2101"/>
    <n v="83814.97"/>
    <n v="0"/>
    <m/>
    <m/>
    <n v="0"/>
    <m/>
    <m/>
    <n v="1.589278322842692E-2"/>
    <x v="2"/>
    <x v="2"/>
  </r>
  <r>
    <s v="niu information technology co.,limited"/>
    <n v="40"/>
    <n v="7880"/>
    <n v="356034.53"/>
    <n v="0"/>
    <m/>
    <m/>
    <n v="0"/>
    <m/>
    <m/>
    <n v="6.7510369652639166E-2"/>
    <x v="2"/>
    <x v="2"/>
  </r>
  <r>
    <s v="yingtonghan technology co., ltd"/>
    <n v="28"/>
    <n v="1608"/>
    <n v="76497.97"/>
    <n v="0"/>
    <m/>
    <m/>
    <n v="0"/>
    <m/>
    <m/>
    <n v="1.4505352142042235E-2"/>
    <x v="2"/>
    <x v="2"/>
  </r>
  <r>
    <s v="mychway co., limited"/>
    <n v="65"/>
    <n v="113"/>
    <n v="47646.74"/>
    <n v="0"/>
    <m/>
    <m/>
    <n v="0"/>
    <m/>
    <m/>
    <n v="9.0346546728015051E-3"/>
    <x v="2"/>
    <x v="2"/>
  </r>
  <r>
    <s v="运城轻雷网络科技有限责任公司"/>
    <n v="77"/>
    <n v="14907"/>
    <n v="767179.17"/>
    <n v="0"/>
    <m/>
    <m/>
    <n v="0"/>
    <m/>
    <m/>
    <n v="0.14547057937471652"/>
    <x v="0"/>
    <x v="0"/>
  </r>
  <r>
    <s v="xiang feng yu international co.，limited"/>
    <n v="53"/>
    <n v="3477"/>
    <n v="109356.69"/>
    <n v="0"/>
    <m/>
    <m/>
    <n v="0"/>
    <m/>
    <m/>
    <n v="2.0735939758115787E-2"/>
    <x v="2"/>
    <x v="2"/>
  </r>
  <r>
    <s v="浙江趣乐拼信息技术有限公司"/>
    <n v="29"/>
    <n v="40"/>
    <n v="2243.3064816999999"/>
    <n v="0"/>
    <m/>
    <m/>
    <n v="0"/>
    <m/>
    <m/>
    <n v="4.2537011739768158E-4"/>
    <x v="2"/>
    <x v="2"/>
  </r>
  <r>
    <s v="维电优品供应链（深圳）有限公司"/>
    <n v="3"/>
    <n v="3"/>
    <n v="155.6"/>
    <n v="0"/>
    <m/>
    <m/>
    <n v="0"/>
    <m/>
    <m/>
    <n v="2.9504479573794855E-5"/>
    <x v="2"/>
    <x v="2"/>
  </r>
  <r>
    <s v="mai cool international limited"/>
    <n v="1"/>
    <n v="1"/>
    <n v="79.766212499999995"/>
    <n v="0"/>
    <m/>
    <m/>
    <n v="0"/>
    <m/>
    <m/>
    <n v="1.5125068042321528E-5"/>
    <x v="2"/>
    <x v="2"/>
  </r>
  <r>
    <s v="四川深星煜海商贸有限公司"/>
    <n v="1"/>
    <n v="2"/>
    <n v="320"/>
    <n v="0"/>
    <m/>
    <m/>
    <n v="0"/>
    <m/>
    <m/>
    <n v="6.0677592953819754E-5"/>
    <x v="2"/>
    <x v="2"/>
  </r>
  <r>
    <s v="武汉图摩诺网络科技有限公司"/>
    <n v="236"/>
    <n v="131333"/>
    <n v="4728679.8012622399"/>
    <n v="0"/>
    <m/>
    <m/>
    <n v="0"/>
    <m/>
    <m/>
    <n v="0.89664033809356092"/>
    <x v="1"/>
    <x v="1"/>
  </r>
  <r>
    <s v="乐泰礼泰"/>
    <n v="330"/>
    <n v="35540"/>
    <n v="3933138.1563857398"/>
    <n v="7"/>
    <n v="2988"/>
    <n v="401557.14091684"/>
    <n v="30"/>
    <n v="7242"/>
    <n v="959088.74753626005"/>
    <n v="0.74579173776347185"/>
    <x v="1"/>
    <x v="1"/>
  </r>
  <r>
    <s v="kai feng development limited"/>
    <n v="323"/>
    <n v="4688"/>
    <n v="290993.93"/>
    <n v="7"/>
    <n v="33"/>
    <n v="2118.75"/>
    <n v="30"/>
    <n v="102"/>
    <n v="6555.05"/>
    <n v="5.5177535114288495E-2"/>
    <x v="2"/>
    <x v="2"/>
  </r>
  <r>
    <s v="xincheng communication (hk) limited"/>
    <n v="95"/>
    <n v="5069"/>
    <n v="214805.77"/>
    <n v="0"/>
    <m/>
    <m/>
    <n v="0"/>
    <m/>
    <m/>
    <n v="4.073092836309946E-2"/>
    <x v="2"/>
    <x v="2"/>
  </r>
  <r>
    <s v="华人游戏"/>
    <n v="286"/>
    <n v="983"/>
    <n v="31086.27678548"/>
    <n v="3"/>
    <n v="6"/>
    <n v="67.27077018"/>
    <n v="19"/>
    <n v="35"/>
    <n v="663.05623773000002"/>
    <n v="5.8945014038722871E-3"/>
    <x v="2"/>
    <x v="2"/>
  </r>
  <r>
    <s v="深圳是爱唯电子商务有限公司"/>
    <n v="70"/>
    <n v="149"/>
    <n v="6018.61"/>
    <n v="0"/>
    <m/>
    <m/>
    <n v="0"/>
    <m/>
    <m/>
    <n v="1.141233649149341E-3"/>
    <x v="2"/>
    <x v="2"/>
  </r>
  <r>
    <s v="深圳市尔宣贸易有限公司"/>
    <n v="114"/>
    <n v="3732"/>
    <n v="174737.12"/>
    <n v="0"/>
    <m/>
    <m/>
    <n v="0"/>
    <m/>
    <m/>
    <n v="3.3133212004008615E-2"/>
    <x v="2"/>
    <x v="2"/>
  </r>
  <r>
    <s v="苏州瑞锦信息科技有限公司"/>
    <n v="33"/>
    <n v="33"/>
    <n v="2770.67"/>
    <n v="1"/>
    <n v="1"/>
    <n v="83.99"/>
    <n v="4"/>
    <n v="4"/>
    <n v="424.95"/>
    <n v="5.2536745771674927E-4"/>
    <x v="2"/>
    <x v="2"/>
  </r>
  <r>
    <s v="maxsafes llc"/>
    <n v="183"/>
    <n v="621"/>
    <n v="115257.89"/>
    <n v="2"/>
    <n v="3"/>
    <n v="457.17"/>
    <n v="9"/>
    <n v="11"/>
    <n v="1741.42"/>
    <n v="2.1854910419175415E-2"/>
    <x v="2"/>
    <x v="2"/>
  </r>
  <r>
    <s v="香港衣韵国际贸易有限公司"/>
    <n v="52"/>
    <n v="1385"/>
    <n v="85832.36"/>
    <n v="0"/>
    <m/>
    <m/>
    <n v="0"/>
    <m/>
    <m/>
    <n v="1.6275315632330378E-2"/>
    <x v="2"/>
    <x v="2"/>
  </r>
  <r>
    <s v="qi miao international co., limited"/>
    <n v="14"/>
    <n v="28"/>
    <n v="19880.48"/>
    <n v="0"/>
    <m/>
    <m/>
    <n v="0"/>
    <m/>
    <m/>
    <n v="3.7696864786454826E-3"/>
    <x v="2"/>
    <x v="2"/>
  </r>
  <r>
    <s v="广州市创联工业科技有限公司"/>
    <n v="57"/>
    <n v="77"/>
    <n v="3800.99"/>
    <n v="0"/>
    <m/>
    <m/>
    <n v="0"/>
    <m/>
    <m/>
    <n v="7.2073413762981044E-4"/>
    <x v="2"/>
    <x v="2"/>
  </r>
  <r>
    <s v="威联科发展有限公司"/>
    <n v="4"/>
    <n v="4"/>
    <n v="509.96"/>
    <n v="0"/>
    <m/>
    <m/>
    <n v="0"/>
    <m/>
    <m/>
    <n v="9.6697329071031003E-5"/>
    <x v="2"/>
    <x v="2"/>
  </r>
  <r>
    <s v="深圳飞向月球贸易有限公司"/>
    <n v="14"/>
    <n v="23"/>
    <n v="538.79999999999995"/>
    <n v="0"/>
    <m/>
    <m/>
    <n v="0"/>
    <m/>
    <m/>
    <n v="1.0216589713599402E-4"/>
    <x v="2"/>
    <x v="2"/>
  </r>
  <r>
    <s v="深圳市蒂风行科技有限公司"/>
    <n v="3"/>
    <n v="5"/>
    <n v="163.66"/>
    <n v="0"/>
    <m/>
    <m/>
    <n v="0"/>
    <m/>
    <m/>
    <n v="3.1032796446319191E-5"/>
    <x v="2"/>
    <x v="2"/>
  </r>
  <r>
    <s v="深圳普瑞迪光电有限公司"/>
    <n v="3"/>
    <n v="3"/>
    <n v="603.20000000000005"/>
    <n v="0"/>
    <m/>
    <m/>
    <n v="0"/>
    <m/>
    <m/>
    <n v="1.1437726271795025E-4"/>
    <x v="2"/>
    <x v="2"/>
  </r>
  <r>
    <s v="西安木客鸟科技有限公司"/>
    <n v="19"/>
    <n v="22"/>
    <n v="1832.5872083500001"/>
    <n v="0"/>
    <m/>
    <m/>
    <n v="0"/>
    <m/>
    <m/>
    <n v="3.474905646269943E-4"/>
    <x v="2"/>
    <x v="2"/>
  </r>
  <r>
    <s v="aries network limited"/>
    <n v="152"/>
    <n v="6272"/>
    <n v="315611.36128896498"/>
    <n v="0"/>
    <m/>
    <m/>
    <n v="0"/>
    <m/>
    <m/>
    <n v="5.9845430349664885E-2"/>
    <x v="2"/>
    <x v="2"/>
  </r>
  <r>
    <s v="上海亿偲信息科技有限公司"/>
    <n v="7"/>
    <n v="7"/>
    <n v="1216"/>
    <n v="0"/>
    <m/>
    <m/>
    <n v="0"/>
    <m/>
    <m/>
    <n v="2.3057485322451509E-4"/>
    <x v="2"/>
    <x v="2"/>
  </r>
  <r>
    <s v="VIKING STUDIO LIMITED"/>
    <n v="166"/>
    <n v="663"/>
    <n v="40137.195639789999"/>
    <n v="7"/>
    <n v="69"/>
    <n v="3983.6092414"/>
    <n v="30"/>
    <n v="279"/>
    <n v="16154.538758835"/>
    <n v="7.6107138104343957E-3"/>
    <x v="2"/>
    <x v="2"/>
  </r>
  <r>
    <s v="yingan technology co., limited"/>
    <n v="95"/>
    <n v="11666"/>
    <n v="598421.25"/>
    <n v="0"/>
    <m/>
    <m/>
    <n v="0"/>
    <m/>
    <m/>
    <n v="0.11347112819505004"/>
    <x v="0"/>
    <x v="0"/>
  </r>
  <r>
    <s v="sawld trade limited"/>
    <n v="89"/>
    <n v="984"/>
    <n v="73469.919999999998"/>
    <n v="0"/>
    <m/>
    <m/>
    <n v="0"/>
    <m/>
    <m/>
    <n v="1.3931180937842817E-2"/>
    <x v="2"/>
    <x v="2"/>
  </r>
  <r>
    <s v="comand shop ltd"/>
    <n v="32"/>
    <n v="69560"/>
    <n v="309661.12326412502"/>
    <n v="0"/>
    <m/>
    <m/>
    <n v="0"/>
    <m/>
    <m/>
    <n v="5.8717161222009942E-2"/>
    <x v="2"/>
    <x v="2"/>
  </r>
  <r>
    <s v="wonderone limited"/>
    <n v="5"/>
    <n v="13"/>
    <n v="514.98"/>
    <n v="0"/>
    <m/>
    <m/>
    <n v="0"/>
    <m/>
    <m/>
    <n v="9.7649208810494055E-5"/>
    <x v="2"/>
    <x v="2"/>
  </r>
  <r>
    <s v="chongchonglong technology limited"/>
    <n v="9"/>
    <n v="24"/>
    <n v="660.26923962499995"/>
    <n v="0"/>
    <m/>
    <m/>
    <n v="1"/>
    <n v="1"/>
    <n v="21.32685"/>
    <n v="1.2519858800591821E-4"/>
    <x v="2"/>
    <x v="2"/>
  </r>
  <r>
    <s v="深圳市宜乐美家居科技有限公司"/>
    <n v="1"/>
    <n v="1"/>
    <n v="35.847617"/>
    <n v="0"/>
    <m/>
    <m/>
    <n v="0"/>
    <m/>
    <m/>
    <n v="6.7973347271575909E-6"/>
    <x v="2"/>
    <x v="2"/>
  </r>
  <r>
    <s v="长沙君焱科技有限公司"/>
    <n v="7"/>
    <n v="7"/>
    <n v="374.86"/>
    <n v="0"/>
    <m/>
    <m/>
    <n v="0"/>
    <m/>
    <m/>
    <n v="7.108000779584023E-5"/>
    <x v="2"/>
    <x v="2"/>
  </r>
  <r>
    <s v="武汉市洪山区兴亨宏通电子经营部"/>
    <n v="18"/>
    <n v="1374"/>
    <n v="132647.39000000001"/>
    <n v="0"/>
    <m/>
    <m/>
    <n v="0"/>
    <m/>
    <m/>
    <n v="2.5152263552520565E-2"/>
    <x v="2"/>
    <x v="2"/>
  </r>
  <r>
    <s v="淄博青鸟时代文化传播有限公司"/>
    <n v="5"/>
    <n v="164"/>
    <n v="14052.73"/>
    <n v="0"/>
    <m/>
    <m/>
    <n v="0"/>
    <m/>
    <m/>
    <n v="2.6646432213435359E-3"/>
    <x v="2"/>
    <x v="2"/>
  </r>
  <r>
    <s v="深圳小时米丰网络科技有限公司"/>
    <n v="267"/>
    <n v="59028"/>
    <n v="1934417.16"/>
    <n v="0"/>
    <m/>
    <m/>
    <n v="0"/>
    <m/>
    <m/>
    <n v="0.36679930324176258"/>
    <x v="0"/>
    <x v="0"/>
  </r>
  <r>
    <s v="深圳市云恺网络科技有限公司"/>
    <n v="330"/>
    <n v="5785"/>
    <n v="390217.44"/>
    <n v="7"/>
    <n v="28"/>
    <n v="2060.67"/>
    <n v="30"/>
    <n v="155"/>
    <n v="11931.37"/>
    <n v="7.3992046836879946E-2"/>
    <x v="2"/>
    <x v="2"/>
  </r>
  <r>
    <s v="HONG KONG EPP TIMES TECHNOLOGY CO., LIMITED"/>
    <n v="330"/>
    <n v="289949"/>
    <n v="30049568.771887898"/>
    <n v="7"/>
    <n v="4486"/>
    <n v="377370.54922789498"/>
    <n v="30"/>
    <n v="16452"/>
    <n v="1694136.5693570101"/>
    <n v="5.6979234449325853"/>
    <x v="3"/>
    <x v="3"/>
  </r>
  <r>
    <s v="陕西月宝鑫网络科技有限责任公司"/>
    <n v="329"/>
    <n v="5638"/>
    <n v="859133.80406750005"/>
    <n v="7"/>
    <n v="225"/>
    <n v="34065.97"/>
    <n v="30"/>
    <n v="714"/>
    <n v="105182.57"/>
    <n v="0.16290678517523283"/>
    <x v="0"/>
    <x v="0"/>
  </r>
  <r>
    <s v="八零九零零零电子商务（重庆）有限责任公司"/>
    <n v="214"/>
    <n v="481"/>
    <n v="38403.58"/>
    <n v="0"/>
    <m/>
    <m/>
    <n v="21"/>
    <n v="65"/>
    <n v="5443.9"/>
    <n v="7.2819899850295414E-3"/>
    <x v="2"/>
    <x v="2"/>
  </r>
  <r>
    <s v="yinglai hong kong limited"/>
    <n v="318"/>
    <n v="5743"/>
    <n v="299457.24264807499"/>
    <n v="5"/>
    <n v="9"/>
    <n v="495.49"/>
    <n v="19"/>
    <n v="29"/>
    <n v="1708.77256818"/>
    <n v="5.6782327113978528E-2"/>
    <x v="2"/>
    <x v="2"/>
  </r>
  <r>
    <s v="海南云海方舟科技有限公司"/>
    <n v="112"/>
    <n v="309"/>
    <n v="13012.3"/>
    <n v="1"/>
    <n v="1"/>
    <n v="106.89"/>
    <n v="3"/>
    <n v="3"/>
    <n v="225.6"/>
    <n v="2.4673595087280897E-3"/>
    <x v="2"/>
    <x v="2"/>
  </r>
  <r>
    <s v="海口市慕扬游盟科技有限公司"/>
    <n v="96"/>
    <n v="125"/>
    <n v="5257.45616324"/>
    <n v="0"/>
    <m/>
    <m/>
    <n v="5"/>
    <n v="5"/>
    <n v="174.58216362499999"/>
    <n v="9.9690557826758635E-4"/>
    <x v="2"/>
    <x v="2"/>
  </r>
  <r>
    <s v="天津祺馨网络科技有限公司"/>
    <n v="38"/>
    <n v="45"/>
    <n v="4725.5375480000002"/>
    <n v="0"/>
    <m/>
    <m/>
    <n v="0"/>
    <m/>
    <m/>
    <n v="8.9604451195479846E-4"/>
    <x v="2"/>
    <x v="2"/>
  </r>
  <r>
    <s v="杭州星犀科技有限公司"/>
    <n v="36"/>
    <n v="43"/>
    <n v="7963.9"/>
    <n v="0"/>
    <m/>
    <m/>
    <n v="2"/>
    <n v="2"/>
    <n v="1528.9"/>
    <n v="1.5100946328903909E-3"/>
    <x v="2"/>
    <x v="2"/>
  </r>
  <r>
    <s v="成都机随超户外运动有限公司"/>
    <n v="17"/>
    <n v="21"/>
    <n v="9354.4"/>
    <n v="0"/>
    <m/>
    <m/>
    <n v="0"/>
    <m/>
    <m/>
    <n v="1.773757736022536E-3"/>
    <x v="2"/>
    <x v="2"/>
  </r>
  <r>
    <s v="深圳迷鹿网络有限公司"/>
    <n v="32"/>
    <n v="71"/>
    <n v="2587.65"/>
    <n v="0"/>
    <m/>
    <m/>
    <n v="0"/>
    <m/>
    <m/>
    <n v="4.9066366689672406E-4"/>
    <x v="2"/>
    <x v="2"/>
  </r>
  <r>
    <s v="深圳帝凯科技有限公司"/>
    <n v="44"/>
    <n v="60"/>
    <n v="24551.616758"/>
    <n v="0"/>
    <m/>
    <m/>
    <n v="0"/>
    <m/>
    <m/>
    <n v="4.6554156500003248E-3"/>
    <x v="2"/>
    <x v="2"/>
  </r>
  <r>
    <s v="ape planet llc limited"/>
    <n v="25"/>
    <n v="28"/>
    <n v="13472.19"/>
    <n v="0"/>
    <m/>
    <m/>
    <n v="0"/>
    <m/>
    <m/>
    <n v="2.5545626906766281E-3"/>
    <x v="2"/>
    <x v="2"/>
  </r>
  <r>
    <s v="WO LIN (HONG KONG INTERNATIONAL TRADING LIMITED"/>
    <n v="61"/>
    <n v="3039"/>
    <n v="161781.7376775"/>
    <n v="0"/>
    <m/>
    <m/>
    <n v="0"/>
    <m/>
    <m/>
    <n v="3.0676645081740596E-2"/>
    <x v="2"/>
    <x v="2"/>
  </r>
  <r>
    <s v="深圳市佰分网络科技电子有限公司"/>
    <n v="76"/>
    <n v="12886"/>
    <n v="365729.8"/>
    <n v="0"/>
    <m/>
    <m/>
    <n v="0"/>
    <m/>
    <m/>
    <n v="6.9348762298380967E-2"/>
    <x v="2"/>
    <x v="2"/>
  </r>
  <r>
    <s v="葵中科技有限公司"/>
    <n v="55"/>
    <n v="945"/>
    <n v="36498.1"/>
    <n v="0"/>
    <m/>
    <m/>
    <n v="0"/>
    <m/>
    <m/>
    <n v="6.9206776730869023E-3"/>
    <x v="2"/>
    <x v="2"/>
  </r>
  <r>
    <s v="bootao international limited"/>
    <n v="138"/>
    <n v="604"/>
    <n v="67844.12"/>
    <n v="7"/>
    <n v="85"/>
    <n v="9829.1200000000008"/>
    <n v="29"/>
    <n v="240"/>
    <n v="27363.72"/>
    <n v="1.2864430930219068E-2"/>
    <x v="2"/>
    <x v="2"/>
  </r>
  <r>
    <s v="成都旭蓝网络科技有限公司"/>
    <n v="270"/>
    <n v="368000"/>
    <n v="12021922.879127299"/>
    <n v="0"/>
    <m/>
    <m/>
    <n v="0"/>
    <m/>
    <m/>
    <n v="2.2795666968184349"/>
    <x v="1"/>
    <x v="1"/>
  </r>
  <r>
    <s v="hongkong dfyz network co.,limited"/>
    <n v="57"/>
    <n v="4506"/>
    <n v="192971.9"/>
    <n v="0"/>
    <m/>
    <m/>
    <n v="0"/>
    <m/>
    <m/>
    <n v="3.6590844999141281E-2"/>
    <x v="2"/>
    <x v="2"/>
  </r>
  <r>
    <s v="wing win limited"/>
    <n v="52"/>
    <n v="1735"/>
    <n v="26217.79"/>
    <n v="0"/>
    <m/>
    <m/>
    <n v="0"/>
    <m/>
    <m/>
    <n v="4.9713512180272687E-3"/>
    <x v="2"/>
    <x v="2"/>
  </r>
  <r>
    <s v="chiyu technology co., limited"/>
    <n v="69"/>
    <n v="574"/>
    <n v="18709.36"/>
    <n v="0"/>
    <m/>
    <m/>
    <n v="0"/>
    <m/>
    <m/>
    <n v="3.5476216578327413E-3"/>
    <x v="2"/>
    <x v="2"/>
  </r>
  <r>
    <s v="jun tai company limited"/>
    <n v="12"/>
    <n v="1144"/>
    <n v="16035.73"/>
    <n v="0"/>
    <m/>
    <m/>
    <n v="0"/>
    <m/>
    <m/>
    <n v="3.0406546801792374E-3"/>
    <x v="2"/>
    <x v="2"/>
  </r>
  <r>
    <s v="glamourglam ltd"/>
    <n v="8"/>
    <n v="5774"/>
    <n v="17892.666050939999"/>
    <n v="0"/>
    <m/>
    <m/>
    <n v="2"/>
    <n v="104"/>
    <n v="898.54232463999995"/>
    <n v="3.3927622109298961E-3"/>
    <x v="2"/>
    <x v="2"/>
  </r>
  <r>
    <s v="青岛中领网络科技有限公司"/>
    <n v="2"/>
    <n v="2"/>
    <n v="179.98"/>
    <n v="0"/>
    <m/>
    <m/>
    <n v="1"/>
    <n v="1"/>
    <n v="89.99"/>
    <n v="3.4127353686964001E-5"/>
    <x v="2"/>
    <x v="2"/>
  </r>
  <r>
    <s v="罗拉"/>
    <n v="330"/>
    <n v="46770"/>
    <n v="1735305.7412713501"/>
    <n v="7"/>
    <n v="1243"/>
    <n v="50197.560255440003"/>
    <n v="30"/>
    <n v="3774"/>
    <n v="146093.41212413"/>
    <n v="0.32904429818527953"/>
    <x v="0"/>
    <x v="0"/>
  </r>
  <r>
    <s v="blue star trade co., limited"/>
    <n v="52"/>
    <n v="4581"/>
    <n v="285402.09000000003"/>
    <n v="0"/>
    <m/>
    <m/>
    <n v="0"/>
    <m/>
    <m/>
    <n v="5.4117224516216977E-2"/>
    <x v="2"/>
    <x v="2"/>
  </r>
  <r>
    <s v="datalodge ltd"/>
    <n v="202"/>
    <n v="106352"/>
    <n v="957451.15009267"/>
    <n v="7"/>
    <n v="3113"/>
    <n v="35180.483352650001"/>
    <n v="30"/>
    <n v="13507"/>
    <n v="160541.83440091001"/>
    <n v="0.18154947237028005"/>
    <x v="0"/>
    <x v="0"/>
  </r>
  <r>
    <s v="quality future co.,limited"/>
    <n v="24"/>
    <n v="24"/>
    <n v="5652.2558113499999"/>
    <n v="0"/>
    <m/>
    <m/>
    <n v="0"/>
    <m/>
    <m/>
    <n v="1.0717664918498673E-3"/>
    <x v="2"/>
    <x v="2"/>
  </r>
  <r>
    <s v="easy toys rental limited"/>
    <n v="33"/>
    <n v="35835"/>
    <n v="180552.57350445"/>
    <n v="0"/>
    <m/>
    <m/>
    <n v="0"/>
    <m/>
    <m/>
    <n v="3.4235923630836371E-2"/>
    <x v="2"/>
    <x v="2"/>
  </r>
  <r>
    <s v="boolv（hong kong）limited"/>
    <n v="44"/>
    <n v="82"/>
    <n v="9244.84"/>
    <n v="1"/>
    <n v="1"/>
    <n v="50.69"/>
    <n v="2"/>
    <n v="2"/>
    <n v="208.38"/>
    <n v="1.7529832451349718E-3"/>
    <x v="2"/>
    <x v="2"/>
  </r>
  <r>
    <s v="valence trading co., limited"/>
    <n v="297"/>
    <n v="33777"/>
    <n v="2748659"/>
    <n v="0"/>
    <m/>
    <m/>
    <n v="3"/>
    <n v="3"/>
    <n v="254"/>
    <n v="0.52119378740891642"/>
    <x v="1"/>
    <x v="1"/>
  </r>
  <r>
    <s v="广州奇客国际贸易有限公司"/>
    <n v="261"/>
    <n v="2557"/>
    <n v="296138.77"/>
    <n v="0"/>
    <m/>
    <m/>
    <n v="0"/>
    <m/>
    <m/>
    <n v="5.6153086699702655E-2"/>
    <x v="2"/>
    <x v="2"/>
  </r>
  <r>
    <s v="深圳市乐骑智能科技有限公司"/>
    <n v="254"/>
    <n v="570"/>
    <n v="84975.92"/>
    <n v="5"/>
    <n v="20"/>
    <n v="5089.76"/>
    <n v="23"/>
    <n v="63"/>
    <n v="11829.3"/>
    <n v="1.6112919639488597E-2"/>
    <x v="2"/>
    <x v="2"/>
  </r>
  <r>
    <s v="hk weihai trading co.,limited"/>
    <n v="73"/>
    <n v="95"/>
    <n v="32870.93"/>
    <n v="0"/>
    <m/>
    <m/>
    <n v="0"/>
    <m/>
    <m/>
    <n v="6.2329028454796952E-3"/>
    <x v="2"/>
    <x v="2"/>
  </r>
  <r>
    <s v="layla limited"/>
    <n v="330"/>
    <n v="191154"/>
    <n v="6809324.0193884503"/>
    <n v="7"/>
    <n v="5086"/>
    <n v="186568.64976130001"/>
    <n v="30"/>
    <n v="21685"/>
    <n v="775889.89589315502"/>
    <n v="1.2911668473097508"/>
    <x v="1"/>
    <x v="1"/>
  </r>
  <r>
    <s v="深圳市振烜网络科技有限公司"/>
    <n v="317"/>
    <n v="2230"/>
    <n v="498803.14"/>
    <n v="7"/>
    <n v="46"/>
    <n v="9108.14"/>
    <n v="30"/>
    <n v="182"/>
    <n v="44398.03"/>
    <n v="9.4581793415647403E-2"/>
    <x v="2"/>
    <x v="2"/>
  </r>
  <r>
    <s v="深圳市浩瀚宇星网络科技有限公司"/>
    <n v="224"/>
    <n v="414"/>
    <n v="19969.37"/>
    <n v="3"/>
    <n v="6"/>
    <n v="250.88"/>
    <n v="15"/>
    <n v="21"/>
    <n v="965.71"/>
    <n v="3.7865415762631861E-3"/>
    <x v="2"/>
    <x v="2"/>
  </r>
  <r>
    <s v="汕尾市旺达电子商务有限公司"/>
    <n v="300"/>
    <n v="2102"/>
    <n v="150705.54999999999"/>
    <n v="5"/>
    <n v="9"/>
    <n v="1228.8"/>
    <n v="19"/>
    <n v="34"/>
    <n v="3081.2"/>
    <n v="2.8576406308692282E-2"/>
    <x v="2"/>
    <x v="2"/>
  </r>
  <r>
    <s v="广州柏乐运动器材有限公司"/>
    <n v="157"/>
    <n v="266"/>
    <n v="57869.56"/>
    <n v="5"/>
    <n v="8"/>
    <n v="405"/>
    <n v="12"/>
    <n v="18"/>
    <n v="1398"/>
    <n v="1.097308001905203E-2"/>
    <x v="2"/>
    <x v="2"/>
  </r>
  <r>
    <s v="昀璟国际贸易有限公司"/>
    <n v="255"/>
    <n v="1171"/>
    <n v="62201.58"/>
    <n v="7"/>
    <n v="47"/>
    <n v="2026.75"/>
    <n v="29"/>
    <n v="181"/>
    <n v="9855.19"/>
    <n v="1.1794506726013924E-2"/>
    <x v="2"/>
    <x v="2"/>
  </r>
  <r>
    <s v="深圳市博宁诺贸易有限公司"/>
    <n v="58"/>
    <n v="235"/>
    <n v="8795.7000000000007"/>
    <n v="0"/>
    <m/>
    <m/>
    <n v="0"/>
    <m/>
    <m/>
    <n v="1.6678184510747266E-3"/>
    <x v="2"/>
    <x v="2"/>
  </r>
  <r>
    <s v="东海县莹来珠宝有限公司"/>
    <n v="230"/>
    <n v="875"/>
    <n v="69574.77"/>
    <n v="3"/>
    <n v="3"/>
    <n v="159.18"/>
    <n v="8"/>
    <n v="8"/>
    <n v="444.42"/>
    <n v="1.3192592418486346E-2"/>
    <x v="2"/>
    <x v="2"/>
  </r>
  <r>
    <s v="四川天听网络科技有限公司"/>
    <n v="109"/>
    <n v="162"/>
    <n v="151425.70933186499"/>
    <n v="3"/>
    <n v="4"/>
    <n v="472"/>
    <n v="8"/>
    <n v="10"/>
    <n v="1582.6070580000001"/>
    <n v="2.8712961104944781E-2"/>
    <x v="2"/>
    <x v="2"/>
  </r>
  <r>
    <s v="深圳盛特贸易有限公司"/>
    <n v="56"/>
    <n v="74"/>
    <n v="1649.5"/>
    <n v="1"/>
    <n v="1"/>
    <n v="16"/>
    <n v="2"/>
    <n v="2"/>
    <n v="32"/>
    <n v="3.1277402992914275E-4"/>
    <x v="2"/>
    <x v="2"/>
  </r>
  <r>
    <s v="广州思达科技有限公司"/>
    <n v="116"/>
    <n v="173"/>
    <n v="9759.9355987350009"/>
    <n v="1"/>
    <n v="1"/>
    <n v="50.399662499999998"/>
    <n v="12"/>
    <n v="16"/>
    <n v="537.04523454000002"/>
    <n v="1.8506543734860548E-3"/>
    <x v="2"/>
    <x v="2"/>
  </r>
  <r>
    <s v="广州鹏派科技有限公司"/>
    <n v="150"/>
    <n v="4531"/>
    <n v="87569.42"/>
    <n v="0"/>
    <m/>
    <m/>
    <n v="0"/>
    <m/>
    <m/>
    <n v="1.6604692568631507E-2"/>
    <x v="2"/>
    <x v="2"/>
  </r>
  <r>
    <s v="深圳市鹏瑞塑胶科技有限公司"/>
    <n v="55"/>
    <n v="71"/>
    <n v="2172.009730145"/>
    <n v="0"/>
    <m/>
    <m/>
    <n v="0"/>
    <m/>
    <m/>
    <n v="4.1185100717960687E-4"/>
    <x v="2"/>
    <x v="2"/>
  </r>
  <r>
    <s v="天隼科技有限公司"/>
    <n v="15"/>
    <n v="229"/>
    <n v="9345.92"/>
    <n v="0"/>
    <m/>
    <m/>
    <n v="0"/>
    <m/>
    <m/>
    <n v="1.7721497798092599E-3"/>
    <x v="2"/>
    <x v="2"/>
  </r>
  <r>
    <s v="aiglobalinformation technology co,. limited"/>
    <n v="20"/>
    <n v="93"/>
    <n v="3107.2794705850001"/>
    <n v="0"/>
    <m/>
    <m/>
    <n v="0"/>
    <m/>
    <m/>
    <n v="5.8919449659349118E-4"/>
    <x v="2"/>
    <x v="2"/>
  </r>
  <r>
    <s v="广州日日收米电子商务有限公司"/>
    <n v="6"/>
    <n v="7"/>
    <n v="317.39999999999998"/>
    <n v="0"/>
    <m/>
    <m/>
    <n v="0"/>
    <m/>
    <m/>
    <n v="6.0184587511069964E-5"/>
    <x v="2"/>
    <x v="2"/>
  </r>
  <r>
    <s v="深圳市宏远盈贸易有限公司"/>
    <n v="24"/>
    <n v="27"/>
    <n v="7027.87"/>
    <n v="0"/>
    <m/>
    <m/>
    <n v="0"/>
    <m/>
    <m/>
    <n v="1.3326069849761289E-3"/>
    <x v="2"/>
    <x v="2"/>
  </r>
  <r>
    <s v="广州市逸起跳动信息技术有限公司"/>
    <n v="21"/>
    <n v="64"/>
    <n v="3277.58"/>
    <n v="0"/>
    <m/>
    <m/>
    <n v="0"/>
    <m/>
    <m/>
    <n v="6.2148645347993923E-4"/>
    <x v="2"/>
    <x v="2"/>
  </r>
  <r>
    <s v="广州佐德电子商务有限公司"/>
    <n v="6"/>
    <n v="813"/>
    <n v="78401.990000000005"/>
    <n v="0"/>
    <m/>
    <m/>
    <n v="0"/>
    <m/>
    <m/>
    <n v="1.4866387612467023E-2"/>
    <x v="2"/>
    <x v="2"/>
  </r>
  <r>
    <s v="广东敏婕服装有限公司"/>
    <n v="19"/>
    <n v="530"/>
    <n v="43176.5"/>
    <n v="0"/>
    <m/>
    <m/>
    <n v="0"/>
    <m/>
    <m/>
    <n v="8.1870190380331203E-3"/>
    <x v="2"/>
    <x v="2"/>
  </r>
  <r>
    <s v="赣州文钦电子商务有限公司"/>
    <n v="14"/>
    <n v="20"/>
    <n v="30699.49"/>
    <n v="0"/>
    <m/>
    <m/>
    <n v="0"/>
    <m/>
    <m/>
    <n v="5.8211598690933132E-3"/>
    <x v="2"/>
    <x v="2"/>
  </r>
  <r>
    <s v="laxi huiguo paus limited"/>
    <n v="5"/>
    <n v="31"/>
    <n v="2807.38"/>
    <n v="0"/>
    <m/>
    <m/>
    <n v="0"/>
    <m/>
    <m/>
    <n v="5.3232831533342028E-4"/>
    <x v="2"/>
    <x v="2"/>
  </r>
  <r>
    <s v="hong kong xiayuan technology limited"/>
    <n v="1"/>
    <n v="1"/>
    <n v="167.43789749999999"/>
    <n v="0"/>
    <m/>
    <m/>
    <n v="0"/>
    <m/>
    <m/>
    <n v="3.1749151842338735E-5"/>
    <x v="2"/>
    <x v="2"/>
  </r>
  <r>
    <s v="佛山禅城区诸事皆顺服装店"/>
    <n v="4"/>
    <n v="4"/>
    <n v="99.92"/>
    <n v="0"/>
    <m/>
    <m/>
    <n v="0"/>
    <m/>
    <m/>
    <n v="1.8946578399830219E-5"/>
    <x v="2"/>
    <x v="2"/>
  </r>
  <r>
    <s v="深圳市点逗科技有限公司"/>
    <n v="330"/>
    <n v="13478"/>
    <n v="738550.58"/>
    <n v="7"/>
    <n v="122"/>
    <n v="8485.36"/>
    <n v="30"/>
    <n v="431"/>
    <n v="30267.21"/>
    <n v="0.14004209834077341"/>
    <x v="0"/>
    <x v="0"/>
  </r>
  <r>
    <s v="长沙讯鸟科技有限公司"/>
    <n v="182"/>
    <n v="6793"/>
    <n v="347573.84404073999"/>
    <n v="0"/>
    <m/>
    <m/>
    <n v="0"/>
    <m/>
    <m/>
    <n v="6.5906075719057655E-2"/>
    <x v="2"/>
    <x v="2"/>
  </r>
  <r>
    <s v="yatsen trading （hk）limited"/>
    <n v="330"/>
    <n v="2743"/>
    <n v="164935.5283455"/>
    <n v="7"/>
    <n v="142"/>
    <n v="10194.294695000001"/>
    <n v="30"/>
    <n v="289"/>
    <n v="17853.797067"/>
    <n v="3.1274658914285783E-2"/>
    <x v="2"/>
    <x v="2"/>
  </r>
  <r>
    <s v="莆田市安斯泰贸易有限公司"/>
    <n v="287"/>
    <n v="1169"/>
    <n v="302183.7"/>
    <n v="7"/>
    <n v="34"/>
    <n v="9921"/>
    <n v="29"/>
    <n v="133"/>
    <n v="39020"/>
    <n v="5.7299311080872446E-2"/>
    <x v="2"/>
    <x v="2"/>
  </r>
  <r>
    <s v="深圳市奇铃电子商务有限公司"/>
    <n v="172"/>
    <n v="475"/>
    <n v="18402.310000000001"/>
    <n v="0"/>
    <m/>
    <m/>
    <n v="0"/>
    <m/>
    <m/>
    <n v="3.4893996112187716E-3"/>
    <x v="2"/>
    <x v="2"/>
  </r>
  <r>
    <s v="深圳市晰途传媒科技有限公司"/>
    <n v="176"/>
    <n v="835"/>
    <n v="24792.03"/>
    <n v="0"/>
    <m/>
    <m/>
    <n v="0"/>
    <m/>
    <m/>
    <n v="4.7010022026215247E-3"/>
    <x v="2"/>
    <x v="2"/>
  </r>
  <r>
    <s v="mojia (hk) holding limited"/>
    <n v="80"/>
    <n v="89"/>
    <n v="37932.53"/>
    <n v="1"/>
    <n v="1"/>
    <n v="856.98"/>
    <n v="9"/>
    <n v="9"/>
    <n v="5200.63"/>
    <n v="7.1926706720267389E-3"/>
    <x v="2"/>
    <x v="2"/>
  </r>
  <r>
    <s v="茂略（厦门）贸易有限公司"/>
    <n v="145"/>
    <n v="366"/>
    <n v="16451.34"/>
    <n v="0"/>
    <m/>
    <m/>
    <n v="1"/>
    <n v="2"/>
    <n v="134.94999999999999"/>
    <n v="3.1194616002027911E-3"/>
    <x v="2"/>
    <x v="2"/>
  </r>
  <r>
    <s v="广州才捷通科技有限公司"/>
    <n v="124"/>
    <n v="292"/>
    <n v="12741.48"/>
    <n v="0"/>
    <m/>
    <m/>
    <n v="0"/>
    <m/>
    <m/>
    <n v="2.4160073033413602E-3"/>
    <x v="2"/>
    <x v="2"/>
  </r>
  <r>
    <s v="武汉艾利英科网络科技有限公司"/>
    <n v="126"/>
    <n v="236"/>
    <n v="12893.17"/>
    <n v="0"/>
    <m/>
    <m/>
    <n v="0"/>
    <m/>
    <m/>
    <n v="2.4447703785762508E-3"/>
    <x v="2"/>
    <x v="2"/>
  </r>
  <r>
    <s v="cjchen trade limited"/>
    <n v="14"/>
    <n v="14"/>
    <n v="848.62"/>
    <n v="1"/>
    <n v="1"/>
    <n v="30"/>
    <n v="2"/>
    <n v="2"/>
    <n v="79"/>
    <n v="1.6091318416397039E-4"/>
    <x v="2"/>
    <x v="2"/>
  </r>
  <r>
    <s v="nb embroidery &amp; sewing supplies co..limited"/>
    <n v="113"/>
    <n v="189"/>
    <n v="9168.68"/>
    <n v="4"/>
    <n v="8"/>
    <n v="464.05"/>
    <n v="23"/>
    <n v="42"/>
    <n v="2323.4699999999998"/>
    <n v="1.7385419780119628E-3"/>
    <x v="2"/>
    <x v="2"/>
  </r>
  <r>
    <s v="koleh commen ltd"/>
    <n v="17"/>
    <n v="14630"/>
    <n v="60441.186683984997"/>
    <n v="0"/>
    <m/>
    <m/>
    <n v="0"/>
    <m/>
    <m/>
    <n v="1.1460705385177102E-2"/>
    <x v="2"/>
    <x v="2"/>
  </r>
  <r>
    <s v="hong kong verigood trading co., limited"/>
    <n v="9"/>
    <n v="17"/>
    <n v="1347.7"/>
    <n v="0"/>
    <m/>
    <m/>
    <n v="0"/>
    <m/>
    <m/>
    <n v="2.5554747507457149E-4"/>
    <x v="2"/>
    <x v="2"/>
  </r>
  <r>
    <s v="ok knives outdoor limited"/>
    <n v="63"/>
    <n v="725"/>
    <n v="45834.74"/>
    <n v="4"/>
    <n v="68"/>
    <n v="5082.5"/>
    <n v="25"/>
    <n v="360"/>
    <n v="23494.03"/>
    <n v="8.6910678027005018E-3"/>
    <x v="2"/>
    <x v="2"/>
  </r>
  <r>
    <s v="lai beautiful ltd"/>
    <n v="21"/>
    <n v="47"/>
    <n v="17941.517769620001"/>
    <n v="3"/>
    <n v="7"/>
    <n v="2363.5729366400001"/>
    <n v="19"/>
    <n v="44"/>
    <n v="16966.857388159999"/>
    <n v="3.40202535062102E-3"/>
    <x v="2"/>
    <x v="2"/>
  </r>
  <r>
    <s v="常州流雪信息科技有限公司"/>
    <n v="19"/>
    <n v="26"/>
    <n v="1852.33"/>
    <n v="0"/>
    <m/>
    <m/>
    <n v="0"/>
    <m/>
    <m/>
    <n v="3.5123414298796545E-4"/>
    <x v="2"/>
    <x v="2"/>
  </r>
  <r>
    <s v="深圳市客库科技有限公司"/>
    <n v="22"/>
    <n v="28"/>
    <n v="480.27"/>
    <n v="0"/>
    <m/>
    <m/>
    <n v="0"/>
    <m/>
    <m/>
    <n v="9.1067586149784418E-5"/>
    <x v="2"/>
    <x v="2"/>
  </r>
  <r>
    <s v="joybos group holdings (hongkong) limited"/>
    <n v="1"/>
    <n v="1"/>
    <n v="30.01"/>
    <n v="0"/>
    <m/>
    <m/>
    <n v="0"/>
    <m/>
    <m/>
    <n v="5.6904205142004091E-6"/>
    <x v="2"/>
    <x v="2"/>
  </r>
  <r>
    <s v="kittenkuo trading co., limited"/>
    <n v="17"/>
    <n v="146"/>
    <n v="9972.4016411949997"/>
    <n v="0"/>
    <m/>
    <m/>
    <n v="0"/>
    <m/>
    <m/>
    <n v="1.890941648613857E-3"/>
    <x v="2"/>
    <x v="2"/>
  </r>
  <r>
    <s v="广州达礼艺术有限公司"/>
    <n v="3"/>
    <n v="3"/>
    <n v="284.69"/>
    <n v="0"/>
    <m/>
    <m/>
    <n v="0"/>
    <m/>
    <m/>
    <n v="5.3982199806321708E-5"/>
    <x v="2"/>
    <x v="2"/>
  </r>
  <r>
    <s v="潍坊法斯特网络科技有限公司"/>
    <n v="15"/>
    <n v="170"/>
    <n v="5350.26"/>
    <n v="0"/>
    <m/>
    <m/>
    <n v="0"/>
    <m/>
    <m/>
    <n v="1.014502807740949E-3"/>
    <x v="2"/>
    <x v="2"/>
  </r>
  <r>
    <s v="mizura limited"/>
    <n v="3"/>
    <n v="4"/>
    <n v="198.07072318499999"/>
    <n v="0"/>
    <m/>
    <m/>
    <n v="0"/>
    <m/>
    <m/>
    <n v="3.7557670992150432E-5"/>
    <x v="2"/>
    <x v="2"/>
  </r>
  <r>
    <s v="sup boundless limited"/>
    <n v="330"/>
    <n v="18608"/>
    <n v="734408.39"/>
    <n v="7"/>
    <n v="151"/>
    <n v="9142.9500000000007"/>
    <n v="30"/>
    <n v="767"/>
    <n v="39332.61"/>
    <n v="0.13925666671965661"/>
    <x v="0"/>
    <x v="0"/>
  </r>
  <r>
    <s v="深圳市圳声电子商务有限公司"/>
    <n v="322"/>
    <n v="1701"/>
    <n v="119609.06"/>
    <n v="7"/>
    <n v="21"/>
    <n v="1558.6"/>
    <n v="30"/>
    <n v="124"/>
    <n v="8089.2"/>
    <n v="2.2679968300840639E-2"/>
    <x v="2"/>
    <x v="2"/>
  </r>
  <r>
    <s v="丰泽区东湖姚晨敏服装店"/>
    <n v="194"/>
    <n v="3577"/>
    <n v="147552.10999999999"/>
    <n v="0"/>
    <m/>
    <m/>
    <n v="0"/>
    <m/>
    <m/>
    <n v="2.7978458968928865E-2"/>
    <x v="2"/>
    <x v="2"/>
  </r>
  <r>
    <s v="aobeike technology limited"/>
    <n v="144"/>
    <n v="5181"/>
    <n v="275309.09485450498"/>
    <n v="2"/>
    <n v="53"/>
    <n v="1654.33"/>
    <n v="24"/>
    <n v="696"/>
    <n v="35114.81"/>
    <n v="5.2203416231456891E-2"/>
    <x v="2"/>
    <x v="2"/>
  </r>
  <r>
    <s v="rsgm"/>
    <n v="326"/>
    <n v="1496"/>
    <n v="79267.535780699996"/>
    <n v="6"/>
    <n v="19"/>
    <n v="476.17048965499998"/>
    <n v="29"/>
    <n v="122"/>
    <n v="6856.3527942700002"/>
    <n v="1.503051022048018E-2"/>
    <x v="2"/>
    <x v="2"/>
  </r>
  <r>
    <s v="willow holding limited"/>
    <n v="323"/>
    <n v="3042"/>
    <n v="84518.286896974998"/>
    <n v="7"/>
    <n v="51"/>
    <n v="1773.1645938250001"/>
    <n v="30"/>
    <n v="280"/>
    <n v="8462.9129398950008"/>
    <n v="1.6026144404652522E-2"/>
    <x v="2"/>
    <x v="2"/>
  </r>
  <r>
    <s v="泉州市京涛时代电子商务有限公司"/>
    <n v="229"/>
    <n v="947"/>
    <n v="35828.300000000003"/>
    <n v="0"/>
    <m/>
    <m/>
    <n v="0"/>
    <m/>
    <m/>
    <n v="6.7936718863354393E-3"/>
    <x v="2"/>
    <x v="2"/>
  </r>
  <r>
    <s v="广州彦谨科技有限公司"/>
    <n v="165"/>
    <n v="1511"/>
    <n v="64033.94"/>
    <n v="2"/>
    <n v="2"/>
    <n v="69.98"/>
    <n v="18"/>
    <n v="32"/>
    <n v="3082.68"/>
    <n v="1.2141954207966616E-2"/>
    <x v="2"/>
    <x v="2"/>
  </r>
  <r>
    <s v="heng victory trading limited"/>
    <n v="263"/>
    <n v="30410"/>
    <n v="1124792.84609964"/>
    <n v="0"/>
    <m/>
    <m/>
    <n v="0"/>
    <m/>
    <m/>
    <n v="0.21328038272813246"/>
    <x v="0"/>
    <x v="0"/>
  </r>
  <r>
    <s v="深圳市博奇诺科技有限公司"/>
    <n v="19"/>
    <n v="19"/>
    <n v="1154.7201957299999"/>
    <n v="0"/>
    <m/>
    <m/>
    <n v="2"/>
    <n v="2"/>
    <n v="129.88999999999999"/>
    <n v="2.1895513128768754E-4"/>
    <x v="2"/>
    <x v="2"/>
  </r>
  <r>
    <s v="biyue beijing technology co., ltd"/>
    <n v="215"/>
    <n v="4076"/>
    <n v="381817.72"/>
    <n v="7"/>
    <n v="605"/>
    <n v="57599.78"/>
    <n v="30"/>
    <n v="1318"/>
    <n v="130032.32000000001"/>
    <n v="7.2399313114736005E-2"/>
    <x v="2"/>
    <x v="2"/>
  </r>
  <r>
    <s v="青岛乐德网络科技有限公司"/>
    <n v="104"/>
    <n v="190"/>
    <n v="20371.349999999999"/>
    <n v="0"/>
    <m/>
    <m/>
    <n v="0"/>
    <m/>
    <m/>
    <n v="3.8627640100618622E-3"/>
    <x v="2"/>
    <x v="2"/>
  </r>
  <r>
    <s v="东海县悠宙珠宝有限公司"/>
    <n v="287"/>
    <n v="2574"/>
    <n v="132076.85999999999"/>
    <n v="7"/>
    <n v="34"/>
    <n v="2236.12"/>
    <n v="27"/>
    <n v="124"/>
    <n v="6829.24"/>
    <n v="2.5044081092808243E-2"/>
    <x v="2"/>
    <x v="2"/>
  </r>
  <r>
    <s v="uk yuan-e limited"/>
    <n v="80"/>
    <n v="8610"/>
    <n v="335118.71999999997"/>
    <n v="0"/>
    <m/>
    <m/>
    <n v="0"/>
    <m/>
    <m/>
    <n v="6.3544366510515912E-2"/>
    <x v="2"/>
    <x v="2"/>
  </r>
  <r>
    <s v="高比斯电子有限公司"/>
    <n v="42"/>
    <n v="49"/>
    <n v="6335.57"/>
    <n v="0"/>
    <m/>
    <m/>
    <n v="1"/>
    <n v="1"/>
    <n v="162"/>
    <n v="1.2013348049700993E-3"/>
    <x v="2"/>
    <x v="2"/>
  </r>
  <r>
    <s v="konwin electrical appliance co., limited"/>
    <n v="22"/>
    <n v="27"/>
    <n v="6626.15"/>
    <n v="0"/>
    <m/>
    <m/>
    <n v="0"/>
    <m/>
    <m/>
    <n v="1.2564338517217274E-3"/>
    <x v="2"/>
    <x v="2"/>
  </r>
  <r>
    <s v="深圳壹联点讯科技有限公司"/>
    <n v="7"/>
    <n v="8"/>
    <n v="305.45"/>
    <n v="0"/>
    <m/>
    <m/>
    <n v="0"/>
    <m/>
    <m/>
    <n v="5.7918658649200762E-5"/>
    <x v="2"/>
    <x v="2"/>
  </r>
  <r>
    <s v="dongfangnetworktechnologyco.,limited"/>
    <n v="43"/>
    <n v="43086"/>
    <n v="1837274.7651683099"/>
    <n v="0"/>
    <m/>
    <m/>
    <n v="0"/>
    <m/>
    <m/>
    <n v="0.34837940732877343"/>
    <x v="0"/>
    <x v="0"/>
  </r>
  <r>
    <s v="classy elegance ltd"/>
    <n v="10"/>
    <n v="30716"/>
    <n v="131401.66121148001"/>
    <n v="0"/>
    <m/>
    <m/>
    <n v="0"/>
    <m/>
    <m/>
    <n v="2.4916051601393471E-2"/>
    <x v="2"/>
    <x v="2"/>
  </r>
  <r>
    <s v="copyninja e-commerce inc"/>
    <n v="15"/>
    <n v="17"/>
    <n v="911.79"/>
    <n v="0"/>
    <m/>
    <m/>
    <n v="0"/>
    <m/>
    <m/>
    <n v="1.7289132024801034E-4"/>
    <x v="2"/>
    <x v="2"/>
  </r>
  <r>
    <s v="haiaoelectroniccommercecompanylimited"/>
    <n v="68"/>
    <n v="544"/>
    <n v="13035.56393491"/>
    <n v="7"/>
    <n v="34"/>
    <n v="700.66835044000004"/>
    <n v="30"/>
    <n v="195"/>
    <n v="4846.991225705"/>
    <n v="2.4717707573936308E-3"/>
    <x v="2"/>
    <x v="2"/>
  </r>
  <r>
    <s v="厦门市启中网络科技有限公司"/>
    <n v="97"/>
    <n v="1627"/>
    <n v="59899.64"/>
    <n v="0"/>
    <m/>
    <m/>
    <n v="0"/>
    <m/>
    <m/>
    <n v="1.1358018668751062E-2"/>
    <x v="2"/>
    <x v="2"/>
  </r>
  <r>
    <s v="hong kong curtain network technology co., limited"/>
    <n v="33"/>
    <n v="4927"/>
    <n v="378672.82806725003"/>
    <n v="0"/>
    <m/>
    <m/>
    <n v="0"/>
    <m/>
    <m/>
    <n v="7.1802986637926156E-2"/>
    <x v="2"/>
    <x v="2"/>
  </r>
  <r>
    <s v="netizenslimited"/>
    <n v="58"/>
    <n v="7795"/>
    <n v="104746.04851301"/>
    <n v="0"/>
    <m/>
    <m/>
    <n v="0"/>
    <m/>
    <m/>
    <n v="1.9861681547479616E-2"/>
    <x v="2"/>
    <x v="2"/>
  </r>
  <r>
    <s v="深圳市友和优品科技有限公司"/>
    <n v="12"/>
    <n v="13"/>
    <n v="1923.8"/>
    <n v="0"/>
    <m/>
    <m/>
    <n v="0"/>
    <m/>
    <m/>
    <n v="3.6478610413924516E-4"/>
    <x v="2"/>
    <x v="2"/>
  </r>
  <r>
    <s v="hongkong yingxing technology co., limited"/>
    <n v="4"/>
    <n v="4"/>
    <n v="175"/>
    <n v="0"/>
    <m/>
    <m/>
    <n v="0"/>
    <m/>
    <m/>
    <n v="3.3183058646620177E-5"/>
    <x v="2"/>
    <x v="2"/>
  </r>
  <r>
    <s v="Haike Network Technology Co., Limited"/>
    <n v="96"/>
    <n v="1319"/>
    <n v="16391.314505894999"/>
    <n v="6"/>
    <n v="73"/>
    <n v="981.01266116500005"/>
    <n v="11"/>
    <n v="100"/>
    <n v="1371.233304205"/>
    <n v="3.1080797173960563E-3"/>
    <x v="2"/>
    <x v="2"/>
  </r>
  <r>
    <s v="gsousnow limited"/>
    <n v="2"/>
    <n v="11"/>
    <n v="564.14"/>
    <n v="0"/>
    <m/>
    <m/>
    <n v="0"/>
    <m/>
    <m/>
    <n v="1.0697080402802462E-4"/>
    <x v="2"/>
    <x v="2"/>
  </r>
  <r>
    <s v="paiou network technology co., limited"/>
    <n v="103"/>
    <n v="1154"/>
    <n v="58912.05"/>
    <n v="0"/>
    <m/>
    <m/>
    <n v="0"/>
    <m/>
    <m/>
    <n v="1.1170754343672117E-2"/>
    <x v="2"/>
    <x v="2"/>
  </r>
  <r>
    <s v="广西御正网络科技有限公司"/>
    <n v="240"/>
    <n v="7323"/>
    <n v="318686.19691035501"/>
    <n v="0"/>
    <m/>
    <m/>
    <n v="0"/>
    <m/>
    <m/>
    <n v="6.042847292539804E-2"/>
    <x v="2"/>
    <x v="2"/>
  </r>
  <r>
    <s v="广州品沃电子商务有限公司"/>
    <n v="238"/>
    <n v="20110"/>
    <n v="1080099.8525071"/>
    <n v="0"/>
    <m/>
    <m/>
    <n v="0"/>
    <m/>
    <m/>
    <n v="0.20480580999970802"/>
    <x v="0"/>
    <x v="0"/>
  </r>
  <r>
    <s v="广州宜领贸易有限公司"/>
    <n v="301"/>
    <n v="3459"/>
    <n v="176051.91"/>
    <n v="5"/>
    <n v="12"/>
    <n v="504.84"/>
    <n v="21"/>
    <n v="43"/>
    <n v="1900.04"/>
    <n v="3.3382519167882846E-2"/>
    <x v="2"/>
    <x v="2"/>
  </r>
  <r>
    <s v="atriolachilimited"/>
    <n v="137"/>
    <n v="3033"/>
    <n v="163830.85978525999"/>
    <n v="0"/>
    <m/>
    <m/>
    <n v="0"/>
    <m/>
    <m/>
    <n v="3.1065194447888512E-2"/>
    <x v="2"/>
    <x v="2"/>
  </r>
  <r>
    <s v="港滙有限公司"/>
    <n v="158"/>
    <n v="2207"/>
    <n v="60454.611076189998"/>
    <n v="0"/>
    <m/>
    <m/>
    <n v="0"/>
    <m/>
    <m/>
    <n v="1.1463250884570437E-2"/>
    <x v="2"/>
    <x v="2"/>
  </r>
  <r>
    <s v="深圳市炫彩瞳颜网络科技有限公司"/>
    <n v="79"/>
    <n v="103"/>
    <n v="4369.54"/>
    <n v="0"/>
    <m/>
    <m/>
    <n v="2"/>
    <n v="2"/>
    <n v="59.96"/>
    <n v="8.2854115473572989E-4"/>
    <x v="2"/>
    <x v="2"/>
  </r>
  <r>
    <s v="wangruigroup(hongkong)co.,limited"/>
    <n v="12"/>
    <n v="15"/>
    <n v="16470.263707065002"/>
    <n v="0"/>
    <m/>
    <m/>
    <n v="1"/>
    <n v="2"/>
    <n v="246.1"/>
    <n v="3.123049865810502E-3"/>
    <x v="2"/>
    <x v="2"/>
  </r>
  <r>
    <s v="武汉智影科技有限公司"/>
    <n v="160"/>
    <n v="280"/>
    <n v="11069"/>
    <n v="3"/>
    <n v="5"/>
    <n v="181.33"/>
    <n v="14"/>
    <n v="18"/>
    <n v="608.34"/>
    <n v="2.0988758637682215E-3"/>
    <x v="2"/>
    <x v="2"/>
  </r>
  <r>
    <s v="深圳市徕柠科技有限公司"/>
    <n v="128"/>
    <n v="422"/>
    <n v="19434.13"/>
    <n v="0"/>
    <m/>
    <m/>
    <n v="15"/>
    <n v="37"/>
    <n v="1853.2"/>
    <n v="3.6850507173488037E-3"/>
    <x v="2"/>
    <x v="2"/>
  </r>
  <r>
    <s v="hongkong hushnow limited"/>
    <n v="269"/>
    <n v="209138"/>
    <n v="13538707.6090023"/>
    <n v="0"/>
    <m/>
    <m/>
    <n v="0"/>
    <m/>
    <m/>
    <n v="2.5671755919369494"/>
    <x v="1"/>
    <x v="1"/>
  </r>
  <r>
    <s v="红安泽聚电子商务有限责任公司"/>
    <n v="77"/>
    <n v="402"/>
    <n v="20182.502791039999"/>
    <n v="1"/>
    <n v="1"/>
    <n v="52.94"/>
    <n v="2"/>
    <n v="2"/>
    <n v="87.9"/>
    <n v="3.826955278575175E-3"/>
    <x v="2"/>
    <x v="2"/>
  </r>
  <r>
    <s v="郑州奥利弗电子科技有限公司"/>
    <n v="51"/>
    <n v="57"/>
    <n v="75916.736358499998"/>
    <n v="2"/>
    <n v="2"/>
    <n v="586.28"/>
    <n v="5"/>
    <n v="6"/>
    <n v="6996.18"/>
    <n v="1.4395140084823472E-2"/>
    <x v="2"/>
    <x v="2"/>
  </r>
  <r>
    <s v="青白江艺茗轩手工艺品商贸部"/>
    <n v="118"/>
    <n v="207"/>
    <n v="7995.7"/>
    <n v="1"/>
    <n v="1"/>
    <n v="62.29"/>
    <n v="1"/>
    <n v="1"/>
    <n v="62.29"/>
    <n v="1.5161244686901769E-3"/>
    <x v="2"/>
    <x v="2"/>
  </r>
  <r>
    <s v="hong kong mandevi network technology co., limited"/>
    <n v="2"/>
    <n v="2"/>
    <n v="95.95"/>
    <n v="0"/>
    <m/>
    <m/>
    <n v="0"/>
    <m/>
    <m/>
    <n v="1.8193797012246891E-5"/>
    <x v="2"/>
    <x v="2"/>
  </r>
  <r>
    <s v="惠州市有眼光科技有限公司"/>
    <n v="11"/>
    <n v="11"/>
    <n v="7545.95"/>
    <n v="0"/>
    <m/>
    <m/>
    <n v="0"/>
    <m/>
    <m/>
    <n v="1.4308440079683629E-3"/>
    <x v="2"/>
    <x v="2"/>
  </r>
  <r>
    <s v="六盒（广州）信息科技有限公司"/>
    <n v="14"/>
    <n v="14"/>
    <n v="691.12"/>
    <n v="0"/>
    <m/>
    <m/>
    <n v="0"/>
    <m/>
    <m/>
    <n v="1.3104843138201223E-4"/>
    <x v="2"/>
    <x v="2"/>
  </r>
  <r>
    <s v="thg_ondemand"/>
    <n v="72"/>
    <n v="123"/>
    <n v="13240.104397285"/>
    <n v="0"/>
    <m/>
    <m/>
    <n v="1"/>
    <n v="1"/>
    <n v="55.787647999999997"/>
    <n v="2.5105552040141821E-3"/>
    <x v="2"/>
    <x v="2"/>
  </r>
  <r>
    <s v="kachishop"/>
    <n v="28"/>
    <n v="95"/>
    <n v="946.92905150000001"/>
    <n v="0"/>
    <m/>
    <m/>
    <n v="0"/>
    <m/>
    <m/>
    <n v="1.7955429857207381E-4"/>
    <x v="2"/>
    <x v="2"/>
  </r>
  <r>
    <s v="Boxlucky Trading Co., Limited"/>
    <n v="2"/>
    <n v="5"/>
    <n v="2.9112800000000001"/>
    <n v="0"/>
    <m/>
    <m/>
    <n v="0"/>
    <m/>
    <m/>
    <n v="5.5202957129561374E-7"/>
    <x v="2"/>
    <x v="2"/>
  </r>
  <r>
    <s v="hongyang network technology limited"/>
    <n v="102"/>
    <n v="22162"/>
    <n v="890403.86"/>
    <n v="0"/>
    <m/>
    <m/>
    <n v="0"/>
    <m/>
    <m/>
    <n v="0.16883613431746847"/>
    <x v="0"/>
    <x v="0"/>
  </r>
  <r>
    <s v="shihai(hk)technologyco.,limited"/>
    <n v="8"/>
    <n v="159"/>
    <n v="8861.23"/>
    <n v="0"/>
    <m/>
    <m/>
    <n v="0"/>
    <m/>
    <m/>
    <n v="1.6802440844068006E-3"/>
    <x v="2"/>
    <x v="2"/>
  </r>
  <r>
    <s v="huiya hair products co.,ltd"/>
    <n v="23"/>
    <n v="55"/>
    <n v="8200.98"/>
    <n v="7"/>
    <n v="16"/>
    <n v="2368.5300000000002"/>
    <n v="23"/>
    <n v="55"/>
    <n v="8200.98"/>
    <n v="1.5550491445700523E-3"/>
    <x v="2"/>
    <x v="2"/>
  </r>
  <r>
    <s v="深圳中深为科技有限公司"/>
    <n v="33"/>
    <n v="156"/>
    <n v="7758.71"/>
    <n v="0"/>
    <m/>
    <m/>
    <n v="0"/>
    <m/>
    <m/>
    <n v="1.4711870225835341E-3"/>
    <x v="2"/>
    <x v="2"/>
  </r>
  <r>
    <s v="广州林锋服装有限公司"/>
    <n v="40"/>
    <n v="57"/>
    <n v="3606.78"/>
    <n v="0"/>
    <m/>
    <m/>
    <n v="0"/>
    <m/>
    <m/>
    <n v="6.8390852723118135E-4"/>
    <x v="2"/>
    <x v="2"/>
  </r>
  <r>
    <s v="厦门翠迪鸟贸易有限公司"/>
    <n v="38"/>
    <n v="448"/>
    <n v="22260.44"/>
    <n v="0"/>
    <m/>
    <m/>
    <n v="0"/>
    <m/>
    <m/>
    <n v="4.2209684915403981E-3"/>
    <x v="2"/>
    <x v="2"/>
  </r>
  <r>
    <s v="深圳市合欣盈商贸有限公司"/>
    <n v="56"/>
    <n v="1414"/>
    <n v="53955.519999999997"/>
    <n v="0"/>
    <m/>
    <m/>
    <n v="0"/>
    <m/>
    <m/>
    <n v="1.0230909625536503E-2"/>
    <x v="2"/>
    <x v="2"/>
  </r>
  <r>
    <s v="义乌市华意网络科技有限公司"/>
    <n v="4"/>
    <n v="20"/>
    <n v="478.6"/>
    <n v="0"/>
    <m/>
    <m/>
    <n v="0"/>
    <m/>
    <m/>
    <n v="9.0750924961556672E-5"/>
    <x v="2"/>
    <x v="2"/>
  </r>
  <r>
    <s v="xianglong information technology co., ltd 800366"/>
    <n v="4"/>
    <n v="4"/>
    <n v="350.7"/>
    <n v="0"/>
    <m/>
    <m/>
    <n v="1"/>
    <n v="1"/>
    <n v="98"/>
    <n v="6.6498849527826841E-5"/>
    <x v="2"/>
    <x v="2"/>
  </r>
  <r>
    <s v="lex hair inc"/>
    <n v="4"/>
    <n v="4"/>
    <n v="548.99300137499995"/>
    <n v="0"/>
    <m/>
    <m/>
    <n v="3"/>
    <n v="3"/>
    <n v="524.66506384000002"/>
    <n v="1.0409866834977516E-4"/>
    <x v="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">
  <r>
    <s v="深蓝"/>
    <n v="1434765"/>
    <n v="54041484.977361597"/>
    <n v="181338"/>
    <n v="200296"/>
    <n v="0.126"/>
    <x v="0"/>
    <s v="中"/>
    <n v="57"/>
  </r>
  <r>
    <s v="IMOBI TECHNOLOGIES CO., LIMITED"/>
    <n v="1409720"/>
    <n v="49236238.867908798"/>
    <n v="227059"/>
    <n v="238234"/>
    <n v="0.161"/>
    <x v="0"/>
    <s v="中"/>
    <n v="57"/>
  </r>
  <r>
    <s v="whale adventure corp. limited"/>
    <n v="1324558"/>
    <n v="4979061.1888365"/>
    <n v="0"/>
    <n v="0"/>
    <n v="0"/>
    <x v="1"/>
    <s v="0"/>
    <n v="0"/>
  </r>
  <r>
    <s v="cbgame technology limited"/>
    <n v="580956"/>
    <n v="2343529.0806807298"/>
    <n v="0"/>
    <n v="0"/>
    <n v="0"/>
    <x v="1"/>
    <s v="0"/>
    <n v="0"/>
  </r>
  <r>
    <s v="YCI Technology Limited"/>
    <n v="422389"/>
    <n v="12928914.0388624"/>
    <n v="2474"/>
    <n v="2663"/>
    <n v="6.0000000000000001E-3"/>
    <x v="2"/>
    <s v="低"/>
    <n v="11"/>
  </r>
  <r>
    <s v="walnut network technology co., limited"/>
    <n v="421626"/>
    <n v="19118116.263934199"/>
    <n v="98782"/>
    <n v="104006"/>
    <n v="0.23400000000000001"/>
    <x v="3"/>
    <s v="高"/>
    <n v="100"/>
  </r>
  <r>
    <s v="成都旭蓝网络科技有限公司"/>
    <n v="368000"/>
    <n v="12021922.879127299"/>
    <n v="27089"/>
    <n v="28904"/>
    <n v="7.3999999999999996E-2"/>
    <x v="2"/>
    <s v="低"/>
    <n v="11"/>
  </r>
  <r>
    <s v="HONG KONG EPP TIMES TECHNOLOGY CO., LIMITED"/>
    <n v="289949"/>
    <n v="30049568.771887898"/>
    <n v="3334"/>
    <n v="3576"/>
    <n v="1.0999999999999999E-2"/>
    <x v="2"/>
    <s v="低"/>
    <n v="11"/>
  </r>
  <r>
    <s v="hong kong tailin techonlogy co., limited"/>
    <n v="249945"/>
    <n v="8780505.9135531802"/>
    <n v="31539"/>
    <n v="32295"/>
    <n v="0.126"/>
    <x v="0"/>
    <s v="中"/>
    <n v="57"/>
  </r>
  <r>
    <s v="tranquility node tech company limited"/>
    <n v="236079"/>
    <n v="7022274.1065293597"/>
    <n v="26891"/>
    <n v="30513"/>
    <n v="0.114"/>
    <x v="0"/>
    <s v="中"/>
    <n v="57"/>
  </r>
  <r>
    <s v="深圳幸运儿贸易有限公司"/>
    <n v="212727"/>
    <n v="7117817.4585458003"/>
    <n v="12795"/>
    <n v="14476"/>
    <n v="0.06"/>
    <x v="2"/>
    <s v="低"/>
    <n v="11"/>
  </r>
  <r>
    <s v="hongkong hushnow limited"/>
    <n v="209138"/>
    <n v="13538707.6090023"/>
    <n v="36360"/>
    <n v="40083"/>
    <n v="0.17399999999999999"/>
    <x v="0"/>
    <s v="中"/>
    <n v="57"/>
  </r>
  <r>
    <s v="广州市爱莱依服装实业有限公司"/>
    <n v="192772"/>
    <n v="6409501.29"/>
    <n v="8628"/>
    <n v="9544"/>
    <n v="4.4999999999999998E-2"/>
    <x v="2"/>
    <s v="低"/>
    <n v="11"/>
  </r>
  <r>
    <s v="layla limited"/>
    <n v="191154"/>
    <n v="6809324.0193884503"/>
    <n v="4088"/>
    <n v="4381"/>
    <n v="2.1000000000000001E-2"/>
    <x v="2"/>
    <s v="低"/>
    <n v="11"/>
  </r>
  <r>
    <s v="广州顺曼贸易有限公司"/>
    <n v="180589"/>
    <n v="7896522.7461023396"/>
    <n v="22763"/>
    <n v="23438"/>
    <n v="0.126"/>
    <x v="0"/>
    <s v="中"/>
    <n v="57"/>
  </r>
  <r>
    <s v="xunlan technology limited"/>
    <n v="155185"/>
    <n v="5381219.8518457999"/>
    <n v="11884"/>
    <n v="12301"/>
    <n v="7.6999999999999999E-2"/>
    <x v="2"/>
    <s v="低"/>
    <n v="11"/>
  </r>
  <r>
    <s v="广州林柯贸易有限公司"/>
    <n v="154160"/>
    <n v="5267163.1100000003"/>
    <n v="10173"/>
    <n v="11085"/>
    <n v="6.6000000000000003E-2"/>
    <x v="2"/>
    <s v="低"/>
    <n v="11"/>
  </r>
  <r>
    <s v="广州峡明网络科技有限公司"/>
    <n v="142848"/>
    <n v="5152926.6532429997"/>
    <n v="9871"/>
    <n v="10889"/>
    <n v="6.9000000000000006E-2"/>
    <x v="2"/>
    <s v="低"/>
    <n v="11"/>
  </r>
  <r>
    <s v="丹阳镜镜乐道眼镜商行"/>
    <n v="140721"/>
    <n v="7934800.2986761602"/>
    <n v="141"/>
    <n v="150"/>
    <n v="1E-3"/>
    <x v="2"/>
    <s v="低"/>
    <n v="11"/>
  </r>
  <r>
    <s v="武汉图摩诺网络科技有限公司"/>
    <n v="131333"/>
    <n v="4728679.8012622399"/>
    <n v="12117"/>
    <n v="13405"/>
    <n v="9.1999999999999998E-2"/>
    <x v="2"/>
    <s v="低"/>
    <n v="11"/>
  </r>
  <r>
    <s v="geekdrive limited"/>
    <n v="128007"/>
    <n v="377543.414430145"/>
    <n v="0"/>
    <n v="0"/>
    <n v="0"/>
    <x v="1"/>
    <s v="0"/>
    <n v="0"/>
  </r>
  <r>
    <s v="深圳市鹏东兴智能科技有限公司"/>
    <n v="119795"/>
    <n v="4456388.4811744802"/>
    <n v="14074"/>
    <n v="14846"/>
    <n v="0.11700000000000001"/>
    <x v="0"/>
    <s v="中"/>
    <n v="57"/>
  </r>
  <r>
    <s v="武汉敏亚网络科技有限公司"/>
    <n v="114512"/>
    <n v="4684529.8899999997"/>
    <n v="9375"/>
    <n v="9782"/>
    <n v="8.2000000000000003E-2"/>
    <x v="2"/>
    <s v="低"/>
    <n v="11"/>
  </r>
  <r>
    <s v="深圳市连胜八网络科技有限公司"/>
    <n v="114144"/>
    <n v="3990477.67358028"/>
    <n v="14767"/>
    <n v="16333"/>
    <n v="0.129"/>
    <x v="0"/>
    <s v="中"/>
    <n v="57"/>
  </r>
  <r>
    <s v="bytebukers ltd"/>
    <n v="109816"/>
    <n v="728651.66217894002"/>
    <n v="0"/>
    <n v="0"/>
    <n v="0"/>
    <x v="1"/>
    <s v="0"/>
    <n v="0"/>
  </r>
  <r>
    <s v="sonderad limited"/>
    <n v="108574"/>
    <n v="3735154.3295380198"/>
    <n v="6278"/>
    <n v="6903"/>
    <n v="5.8000000000000003E-2"/>
    <x v="2"/>
    <s v="低"/>
    <n v="11"/>
  </r>
  <r>
    <s v="datalodge ltd"/>
    <n v="106352"/>
    <n v="957451.15009267"/>
    <n v="0"/>
    <n v="0"/>
    <n v="0"/>
    <x v="1"/>
    <s v="0"/>
    <n v="0"/>
  </r>
  <r>
    <s v="成都锦逸翔网络科技有限公司"/>
    <n v="101988"/>
    <n v="3048006.5554092298"/>
    <n v="4933"/>
    <n v="5319"/>
    <n v="4.8000000000000001E-2"/>
    <x v="2"/>
    <s v="低"/>
    <n v="11"/>
  </r>
  <r>
    <s v="厦门星辰纪元网络科技有限公司"/>
    <n v="100209"/>
    <n v="5839344.4341981802"/>
    <n v="466"/>
    <n v="610"/>
    <n v="5.0000000000000001E-3"/>
    <x v="2"/>
    <s v="低"/>
    <n v="11"/>
  </r>
  <r>
    <s v="milies information co., limited"/>
    <n v="99958"/>
    <n v="4653498.1310599605"/>
    <n v="13863"/>
    <n v="14414"/>
    <n v="0.13900000000000001"/>
    <x v="0"/>
    <s v="中"/>
    <n v="57"/>
  </r>
  <r>
    <s v="doujiao trading company limited"/>
    <n v="80801"/>
    <n v="2327791.2999999998"/>
    <n v="9149"/>
    <n v="10298"/>
    <n v="0.113"/>
    <x v="0"/>
    <s v="中"/>
    <n v="57"/>
  </r>
  <r>
    <s v="福州优汇嗨购电子商务有限公司"/>
    <n v="79850"/>
    <n v="4612234.9247987196"/>
    <n v="1861"/>
    <n v="2051"/>
    <n v="2.3E-2"/>
    <x v="2"/>
    <s v="低"/>
    <n v="11"/>
  </r>
  <r>
    <s v="oubo network technology co., limited"/>
    <n v="77421"/>
    <n v="3466810.77"/>
    <n v="1705"/>
    <n v="1887"/>
    <n v="2.1999999999999999E-2"/>
    <x v="2"/>
    <s v="低"/>
    <n v="11"/>
  </r>
  <r>
    <s v="苏州文之都商贸有限公司"/>
    <n v="76659"/>
    <n v="3304701.4231671598"/>
    <n v="1993"/>
    <n v="2347"/>
    <n v="2.5999999999999999E-2"/>
    <x v="2"/>
    <s v="低"/>
    <n v="11"/>
  </r>
  <r>
    <s v="venture shop ltd"/>
    <n v="73669"/>
    <n v="230013.48907810499"/>
    <n v="0"/>
    <n v="0"/>
    <n v="0"/>
    <x v="1"/>
    <s v="0"/>
    <n v="0"/>
  </r>
  <r>
    <s v="tom clegg search ltd"/>
    <n v="73494"/>
    <n v="333893.86580729001"/>
    <n v="0"/>
    <n v="0"/>
    <n v="0"/>
    <x v="1"/>
    <s v="0"/>
    <n v="0"/>
  </r>
  <r>
    <s v="湖南诚艺园林有限公司"/>
    <n v="72848"/>
    <n v="2795038.1242338498"/>
    <n v="695"/>
    <n v="760"/>
    <n v="0.01"/>
    <x v="2"/>
    <s v="低"/>
    <n v="11"/>
  </r>
  <r>
    <s v="深圳市富高达科技有限公司"/>
    <n v="69818"/>
    <n v="3035314.7080099699"/>
    <n v="1676"/>
    <n v="1788"/>
    <n v="2.4E-2"/>
    <x v="2"/>
    <s v="低"/>
    <n v="11"/>
  </r>
  <r>
    <s v="comand shop ltd"/>
    <n v="69560"/>
    <n v="309661.12326412502"/>
    <n v="0"/>
    <n v="0"/>
    <n v="0"/>
    <x v="1"/>
    <s v="0"/>
    <n v="0"/>
  </r>
  <r>
    <s v="hong kong jihuan electronic commerce co., limited"/>
    <n v="68638"/>
    <n v="3128360.56"/>
    <n v="1456"/>
    <n v="1692"/>
    <n v="2.1000000000000001E-2"/>
    <x v="2"/>
    <s v="低"/>
    <n v="11"/>
  </r>
  <r>
    <s v="eshente ltd"/>
    <n v="63733"/>
    <n v="278684.494486565"/>
    <n v="0"/>
    <n v="0"/>
    <n v="0"/>
    <x v="1"/>
    <s v="0"/>
    <n v="0"/>
  </r>
  <r>
    <s v="南京飞畅科技有限公司"/>
    <n v="63705"/>
    <n v="1975832.37"/>
    <n v="2624"/>
    <n v="2674"/>
    <n v="4.1000000000000002E-2"/>
    <x v="2"/>
    <s v="低"/>
    <n v="11"/>
  </r>
  <r>
    <s v="classycloset ltd"/>
    <n v="62322"/>
    <n v="219068.81958015999"/>
    <n v="0"/>
    <n v="0"/>
    <n v="0"/>
    <x v="1"/>
    <s v="0"/>
    <n v="0"/>
  </r>
  <r>
    <s v="深圳小时米丰网络科技有限公司"/>
    <n v="59028"/>
    <n v="1934417.16"/>
    <n v="3894"/>
    <n v="4413"/>
    <n v="6.6000000000000003E-2"/>
    <x v="2"/>
    <s v="低"/>
    <n v="11"/>
  </r>
  <r>
    <s v="HONG KONG DONGSHENG TECHNOLOGY CO., LIMITED"/>
    <n v="58001"/>
    <n v="2491453.7137800502"/>
    <n v="6306"/>
    <n v="6439"/>
    <n v="0.109"/>
    <x v="0"/>
    <s v="中"/>
    <n v="57"/>
  </r>
  <r>
    <s v="kiel group marketing limited"/>
    <n v="54976"/>
    <n v="2928696.9240215002"/>
    <n v="21"/>
    <n v="21"/>
    <n v="0"/>
    <x v="1"/>
    <s v="0"/>
    <n v="0"/>
  </r>
  <r>
    <s v="Frogie Trading Co., Limited"/>
    <n v="54886"/>
    <n v="1822844.43"/>
    <n v="2207"/>
    <n v="2288"/>
    <n v="0.04"/>
    <x v="2"/>
    <s v="低"/>
    <n v="11"/>
  </r>
  <r>
    <s v="glamour central ltd"/>
    <n v="52365"/>
    <n v="219535.722446595"/>
    <n v="0"/>
    <n v="0"/>
    <n v="0"/>
    <x v="1"/>
    <s v="0"/>
    <n v="0"/>
  </r>
  <r>
    <s v="HongkongLinemartLimited___赛维"/>
    <n v="52177"/>
    <n v="4116743.7895687702"/>
    <n v="127"/>
    <n v="128"/>
    <n v="2E-3"/>
    <x v="2"/>
    <s v="低"/>
    <n v="11"/>
  </r>
  <r>
    <s v="深圳市巨豹科技有限公司"/>
    <n v="51480"/>
    <n v="1885805.42"/>
    <n v="5381"/>
    <n v="5511"/>
    <n v="0.105"/>
    <x v="0"/>
    <s v="中"/>
    <n v="57"/>
  </r>
  <r>
    <s v="hongkong bochuang network technology co., limited"/>
    <n v="48865"/>
    <n v="2712723.8554074499"/>
    <n v="5472"/>
    <n v="5606"/>
    <n v="0.112"/>
    <x v="0"/>
    <s v="中"/>
    <n v="57"/>
  </r>
  <r>
    <s v="glamhaven ltd"/>
    <n v="48788"/>
    <n v="224271.38644361001"/>
    <n v="0"/>
    <n v="0"/>
    <n v="0"/>
    <x v="1"/>
    <s v="0"/>
    <n v="0"/>
  </r>
  <r>
    <s v="广州洋曼网络科技有限公司"/>
    <n v="48275"/>
    <n v="1741488.27"/>
    <n v="2920"/>
    <n v="3337"/>
    <n v="0.06"/>
    <x v="2"/>
    <s v="低"/>
    <n v="11"/>
  </r>
  <r>
    <s v="terna network technology co., limited"/>
    <n v="47542"/>
    <n v="2550647.2599999998"/>
    <n v="6697"/>
    <n v="6945"/>
    <n v="0.14099999999999999"/>
    <x v="0"/>
    <s v="中"/>
    <n v="57"/>
  </r>
  <r>
    <s v="honwin international trading co., limited"/>
    <n v="47176"/>
    <n v="3034685.4622604498"/>
    <n v="1490"/>
    <n v="1657"/>
    <n v="3.2000000000000001E-2"/>
    <x v="2"/>
    <s v="低"/>
    <n v="11"/>
  </r>
  <r>
    <s v="罗拉"/>
    <n v="46770"/>
    <n v="1735305.7412713501"/>
    <n v="268"/>
    <n v="302"/>
    <n v="6.0000000000000001E-3"/>
    <x v="2"/>
    <s v="低"/>
    <n v="11"/>
  </r>
  <r>
    <s v="dongfangnetworktechnologyco.,limited"/>
    <n v="43086"/>
    <n v="1837274.7651683099"/>
    <n v="6284"/>
    <n v="6425"/>
    <n v="0.14599999999999999"/>
    <x v="0"/>
    <s v="中"/>
    <n v="57"/>
  </r>
  <r>
    <s v="Woody Pride Limited"/>
    <n v="41747"/>
    <n v="2413408.6128626498"/>
    <n v="0"/>
    <n v="0"/>
    <n v="0"/>
    <x v="1"/>
    <s v="0"/>
    <n v="0"/>
  </r>
  <r>
    <s v="trendyavenue ltd"/>
    <n v="40148"/>
    <n v="169645.19133555499"/>
    <n v="0"/>
    <n v="0"/>
    <n v="0"/>
    <x v="1"/>
    <s v="0"/>
    <n v="0"/>
  </r>
  <r>
    <s v="PEARLGO TECHNOLOGY CO., LIMITED"/>
    <n v="39122"/>
    <n v="933409.66"/>
    <n v="522"/>
    <n v="572"/>
    <n v="1.2999999999999999E-2"/>
    <x v="2"/>
    <s v="低"/>
    <n v="11"/>
  </r>
  <r>
    <s v="born4sports limited"/>
    <n v="37649"/>
    <n v="187725.35546399999"/>
    <n v="0"/>
    <n v="0"/>
    <n v="0"/>
    <x v="1"/>
    <s v="0"/>
    <n v="0"/>
  </r>
  <r>
    <s v="深圳市悦博信息科技有限公司"/>
    <n v="37395"/>
    <n v="1898154.45"/>
    <n v="239"/>
    <n v="261"/>
    <n v="6.0000000000000001E-3"/>
    <x v="2"/>
    <s v="低"/>
    <n v="11"/>
  </r>
  <r>
    <s v="easy toys rental limited"/>
    <n v="35835"/>
    <n v="180552.57350445"/>
    <n v="0"/>
    <n v="0"/>
    <n v="0"/>
    <x v="1"/>
    <s v="0"/>
    <n v="0"/>
  </r>
  <r>
    <s v="乐泰礼泰"/>
    <n v="35540"/>
    <n v="3933138.1563857398"/>
    <n v="737"/>
    <n v="824"/>
    <n v="2.1000000000000001E-2"/>
    <x v="2"/>
    <s v="低"/>
    <n v="11"/>
  </r>
  <r>
    <s v="spritzer international company limited"/>
    <n v="35067"/>
    <n v="1606600.37696617"/>
    <n v="8238"/>
    <n v="8786"/>
    <n v="0.23499999999999999"/>
    <x v="3"/>
    <s v="高"/>
    <n v="100"/>
  </r>
  <r>
    <s v="billy (hong kong) technology co., limited"/>
    <n v="34081"/>
    <n v="1738764.94"/>
    <n v="4299"/>
    <n v="4380"/>
    <n v="0.126"/>
    <x v="0"/>
    <s v="中"/>
    <n v="57"/>
  </r>
  <r>
    <s v="卓匯（香港）科技有限公司"/>
    <n v="33876"/>
    <n v="1390087.9950061601"/>
    <n v="4687"/>
    <n v="4779"/>
    <n v="0.13800000000000001"/>
    <x v="0"/>
    <s v="中"/>
    <n v="57"/>
  </r>
  <r>
    <s v="valence trading co., limited"/>
    <n v="33777"/>
    <n v="2748659"/>
    <n v="4280"/>
    <n v="4607"/>
    <n v="0.127"/>
    <x v="0"/>
    <s v="中"/>
    <n v="57"/>
  </r>
  <r>
    <s v="深圳市比尔金网络科技有限公司"/>
    <n v="33377"/>
    <n v="558175.18000000005"/>
    <n v="1398"/>
    <n v="1817"/>
    <n v="4.2000000000000003E-2"/>
    <x v="2"/>
    <s v="低"/>
    <n v="11"/>
  </r>
  <r>
    <s v="wearcheap limited"/>
    <n v="32585"/>
    <n v="167505.439056715"/>
    <n v="0"/>
    <n v="0"/>
    <n v="0"/>
    <x v="1"/>
    <s v="0"/>
    <n v="0"/>
  </r>
  <r>
    <s v="diy fashion limited"/>
    <n v="32446"/>
    <n v="5886327.7653815001"/>
    <n v="404"/>
    <n v="452"/>
    <n v="1.2E-2"/>
    <x v="2"/>
    <s v="低"/>
    <n v="11"/>
  </r>
  <r>
    <s v="MOSMO（HONGKONG）LIMITED"/>
    <n v="31734"/>
    <n v="1587093.09332461"/>
    <n v="975"/>
    <n v="1003"/>
    <n v="3.1E-2"/>
    <x v="2"/>
    <s v="低"/>
    <n v="11"/>
  </r>
  <r>
    <s v="重庆简灿网络科技有限公司"/>
    <n v="31161"/>
    <n v="270686.71981525997"/>
    <n v="0"/>
    <n v="0"/>
    <n v="0"/>
    <x v="1"/>
    <s v="0"/>
    <n v="0"/>
  </r>
  <r>
    <s v="东莞市香江电子科技有限公司"/>
    <n v="30833"/>
    <n v="1655243.85"/>
    <n v="144"/>
    <n v="154"/>
    <n v="5.0000000000000001E-3"/>
    <x v="2"/>
    <s v="低"/>
    <n v="11"/>
  </r>
  <r>
    <s v="classy elegance ltd"/>
    <n v="30716"/>
    <n v="131401.66121148001"/>
    <n v="0"/>
    <n v="0"/>
    <n v="0"/>
    <x v="1"/>
    <s v="0"/>
    <n v="0"/>
  </r>
  <r>
    <s v="hong kong xinyi network technology co., limited"/>
    <n v="30714"/>
    <n v="1369343.1834958701"/>
    <n v="4636"/>
    <n v="4885"/>
    <n v="0.151"/>
    <x v="0"/>
    <s v="中"/>
    <n v="57"/>
  </r>
  <r>
    <s v="四川依特纳艾商贸有限公司"/>
    <n v="30481"/>
    <n v="1206653.2"/>
    <n v="254"/>
    <n v="262"/>
    <n v="8.0000000000000002E-3"/>
    <x v="2"/>
    <s v="低"/>
    <n v="11"/>
  </r>
  <r>
    <s v="sockboom shop ltd"/>
    <n v="30421"/>
    <n v="69700.263481360002"/>
    <n v="0"/>
    <n v="0"/>
    <n v="0"/>
    <x v="1"/>
    <s v="0"/>
    <n v="0"/>
  </r>
  <r>
    <s v="heng victory trading limited"/>
    <n v="30410"/>
    <n v="1124792.84609964"/>
    <n v="412"/>
    <n v="460"/>
    <n v="1.4E-2"/>
    <x v="2"/>
    <s v="低"/>
    <n v="11"/>
  </r>
  <r>
    <s v="xinshang electronics co., limited"/>
    <n v="30404"/>
    <n v="1174365.1944655699"/>
    <n v="7861"/>
    <n v="8554"/>
    <n v="0.25900000000000001"/>
    <x v="3"/>
    <s v="高"/>
    <n v="100"/>
  </r>
  <r>
    <s v="best porcelain limited"/>
    <n v="29788"/>
    <n v="291008.128913455"/>
    <n v="0"/>
    <n v="0"/>
    <n v="0"/>
    <x v="1"/>
    <s v="0"/>
    <n v="0"/>
  </r>
  <r>
    <s v="thg_beauty"/>
    <n v="29394"/>
    <n v="3080763.5346281598"/>
    <n v="0"/>
    <n v="0"/>
    <n v="0"/>
    <x v="1"/>
    <s v="0"/>
    <n v="0"/>
  </r>
  <r>
    <s v="paicker uk limited"/>
    <n v="29128"/>
    <n v="2221857.4595601698"/>
    <n v="308"/>
    <n v="332"/>
    <n v="1.0999999999999999E-2"/>
    <x v="2"/>
    <s v="低"/>
    <n v="11"/>
  </r>
  <r>
    <s v="datanexus ltd_x0009_"/>
    <n v="27609"/>
    <n v="171330.85745573501"/>
    <n v="0"/>
    <n v="0"/>
    <n v="0"/>
    <x v="1"/>
    <s v="0"/>
    <n v="0"/>
  </r>
  <r>
    <s v="hackables ltd"/>
    <n v="27513"/>
    <n v="96786.298042080001"/>
    <n v="0"/>
    <n v="0"/>
    <n v="0"/>
    <x v="1"/>
    <s v="0"/>
    <n v="0"/>
  </r>
  <r>
    <s v="深圳市中悦科技有限公司"/>
    <n v="27242"/>
    <n v="444720.68"/>
    <n v="52"/>
    <n v="56"/>
    <n v="2E-3"/>
    <x v="2"/>
    <s v="低"/>
    <n v="11"/>
  </r>
  <r>
    <s v="hong kong agron network technology co., limited"/>
    <n v="25022"/>
    <n v="790068.96249784995"/>
    <n v="964"/>
    <n v="1003"/>
    <n v="3.9E-2"/>
    <x v="2"/>
    <s v="低"/>
    <n v="11"/>
  </r>
  <r>
    <s v="深圳市大浩"/>
    <n v="23969"/>
    <n v="2041685.74"/>
    <n v="3"/>
    <n v="4"/>
    <n v="0"/>
    <x v="1"/>
    <s v="0"/>
    <n v="0"/>
  </r>
  <r>
    <s v="广州星禾网络科技有限公司"/>
    <n v="23479"/>
    <n v="1653002.94"/>
    <n v="1261"/>
    <n v="1431"/>
    <n v="5.3999999999999999E-2"/>
    <x v="2"/>
    <s v="低"/>
    <n v="11"/>
  </r>
  <r>
    <s v="senhuan technology co., limited"/>
    <n v="23382"/>
    <n v="832647.24128980504"/>
    <n v="5"/>
    <n v="5"/>
    <n v="0"/>
    <x v="1"/>
    <s v="0"/>
    <n v="0"/>
  </r>
  <r>
    <s v="广州嘉熙跨境电子商务有限公司"/>
    <n v="22883"/>
    <n v="1376540.21"/>
    <n v="505"/>
    <n v="542"/>
    <n v="2.1999999999999999E-2"/>
    <x v="2"/>
    <s v="低"/>
    <n v="11"/>
  </r>
  <r>
    <s v="adflurry network technology limited"/>
    <n v="22818"/>
    <n v="1408566.28"/>
    <n v="573"/>
    <n v="613"/>
    <n v="2.5000000000000001E-2"/>
    <x v="2"/>
    <s v="低"/>
    <n v="11"/>
  </r>
  <r>
    <s v="hongyang network technology limited"/>
    <n v="22162"/>
    <n v="890403.86"/>
    <n v="1069"/>
    <n v="1090"/>
    <n v="4.8000000000000001E-2"/>
    <x v="2"/>
    <s v="低"/>
    <n v="11"/>
  </r>
  <r>
    <s v="hong kong aosun international trade co., ltd."/>
    <n v="22063"/>
    <n v="697520.86643948499"/>
    <n v="685"/>
    <n v="738"/>
    <n v="3.1E-2"/>
    <x v="2"/>
    <s v="低"/>
    <n v="11"/>
  </r>
  <r>
    <s v="zhenyuan xingke trading limited"/>
    <n v="21554"/>
    <n v="870666.89857295004"/>
    <n v="640"/>
    <n v="652"/>
    <n v="0.03"/>
    <x v="2"/>
    <s v="低"/>
    <n v="11"/>
  </r>
  <r>
    <s v="深圳市速易购网络科技有限公司"/>
    <n v="20683"/>
    <n v="999415.98"/>
    <n v="1134"/>
    <n v="1161"/>
    <n v="5.5E-2"/>
    <x v="2"/>
    <s v="低"/>
    <n v="11"/>
  </r>
  <r>
    <s v="fashionfever ltd"/>
    <n v="20530"/>
    <n v="92112.350097810006"/>
    <n v="0"/>
    <n v="0"/>
    <n v="0"/>
    <x v="1"/>
    <s v="0"/>
    <n v="0"/>
  </r>
  <r>
    <s v="广州品沃电子商务有限公司"/>
    <n v="20110"/>
    <n v="1080099.8525071"/>
    <n v="226"/>
    <n v="251"/>
    <n v="1.0999999999999999E-2"/>
    <x v="2"/>
    <s v="低"/>
    <n v="11"/>
  </r>
  <r>
    <s v="极润-midodo international trading limited"/>
    <n v="19770"/>
    <n v="1162730.5900000001"/>
    <n v="224"/>
    <n v="251"/>
    <n v="1.0999999999999999E-2"/>
    <x v="2"/>
    <s v="低"/>
    <n v="11"/>
  </r>
  <r>
    <s v="leadcool technology co.ltd"/>
    <n v="19653"/>
    <n v="658218.41425711999"/>
    <n v="82"/>
    <n v="89"/>
    <n v="4.0000000000000001E-3"/>
    <x v="2"/>
    <s v="低"/>
    <n v="11"/>
  </r>
  <r>
    <s v="广州小超梦贸易有限公司"/>
    <n v="19335"/>
    <n v="597422.28"/>
    <n v="1003"/>
    <n v="1120"/>
    <n v="5.1999999999999998E-2"/>
    <x v="2"/>
    <s v="低"/>
    <n v="11"/>
  </r>
  <r>
    <s v="深圳市泓元网络科技有限公司"/>
    <n v="19279"/>
    <n v="718038.14"/>
    <n v="3665"/>
    <n v="3776"/>
    <n v="0.19"/>
    <x v="0"/>
    <s v="中"/>
    <n v="57"/>
  </r>
  <r>
    <s v="sup boundless limited"/>
    <n v="18608"/>
    <n v="734408.39"/>
    <n v="389"/>
    <n v="420"/>
    <n v="2.1000000000000001E-2"/>
    <x v="2"/>
    <s v="低"/>
    <n v="11"/>
  </r>
  <r>
    <s v="krosol global limited"/>
    <n v="18566"/>
    <n v="982241.34"/>
    <n v="84"/>
    <n v="93"/>
    <n v="5.0000000000000001E-3"/>
    <x v="2"/>
    <s v="低"/>
    <n v="11"/>
  </r>
  <r>
    <s v="funup trading limited"/>
    <n v="18364"/>
    <n v="739348.86905964499"/>
    <n v="1164"/>
    <n v="1189"/>
    <n v="6.3E-2"/>
    <x v="2"/>
    <s v="低"/>
    <n v="11"/>
  </r>
  <r>
    <s v="hong kong beihai times network technology co.,limited"/>
    <n v="18112"/>
    <n v="756965.39125822997"/>
    <n v="958"/>
    <n v="972"/>
    <n v="5.2999999999999999E-2"/>
    <x v="2"/>
    <s v="低"/>
    <n v="11"/>
  </r>
  <r>
    <s v="广州思沐网络科技有限公司"/>
    <n v="18014"/>
    <n v="1211977.24"/>
    <n v="1147"/>
    <n v="1362"/>
    <n v="6.4000000000000001E-2"/>
    <x v="2"/>
    <s v="低"/>
    <n v="11"/>
  </r>
  <r>
    <s v="不疑貿易有限公司"/>
    <n v="16940"/>
    <n v="588637.4"/>
    <n v="971"/>
    <n v="994"/>
    <n v="5.7000000000000002E-2"/>
    <x v="2"/>
    <s v="低"/>
    <n v="11"/>
  </r>
  <r>
    <s v="Antelope Holding Limited"/>
    <n v="15899"/>
    <n v="900157.40777344501"/>
    <n v="0"/>
    <n v="0"/>
    <n v="0"/>
    <x v="1"/>
    <s v="0"/>
    <n v="0"/>
  </r>
  <r>
    <s v="广州航北网络科技有限公司"/>
    <n v="15884"/>
    <n v="1610674.85"/>
    <n v="4"/>
    <n v="5"/>
    <n v="0"/>
    <x v="1"/>
    <s v="0"/>
    <n v="0"/>
  </r>
  <r>
    <s v="香港成燕电子商务有限公司"/>
    <n v="15122"/>
    <n v="715634.16480819497"/>
    <n v="1365"/>
    <n v="1419"/>
    <n v="0.09"/>
    <x v="2"/>
    <s v="低"/>
    <n v="11"/>
  </r>
  <r>
    <s v="运城轻雷网络科技有限责任公司"/>
    <n v="14907"/>
    <n v="767179.17"/>
    <n v="342"/>
    <n v="423"/>
    <n v="2.3E-2"/>
    <x v="2"/>
    <s v="低"/>
    <n v="11"/>
  </r>
  <r>
    <s v="koleh commen ltd"/>
    <n v="14630"/>
    <n v="60441.186683984997"/>
    <n v="0"/>
    <n v="0"/>
    <n v="0"/>
    <x v="1"/>
    <s v="0"/>
    <n v="0"/>
  </r>
  <r>
    <s v="kangda hongye trade limited"/>
    <n v="14596"/>
    <n v="668398.65045800502"/>
    <n v="1990"/>
    <n v="2076"/>
    <n v="0.13600000000000001"/>
    <x v="0"/>
    <s v="中"/>
    <n v="57"/>
  </r>
  <r>
    <s v="aibrou international co., limited"/>
    <n v="14578"/>
    <n v="479860.3758715"/>
    <n v="755"/>
    <n v="775"/>
    <n v="5.1999999999999998E-2"/>
    <x v="2"/>
    <s v="低"/>
    <n v="11"/>
  </r>
  <r>
    <s v="kafkaa network limited"/>
    <n v="14541"/>
    <n v="66590.094060129995"/>
    <n v="0"/>
    <n v="0"/>
    <n v="0"/>
    <x v="1"/>
    <s v="0"/>
    <n v="0"/>
  </r>
  <r>
    <s v="北京海蓝德网络科技有限公司"/>
    <n v="14486"/>
    <n v="708255.37"/>
    <n v="113"/>
    <n v="132"/>
    <n v="8.0000000000000002E-3"/>
    <x v="2"/>
    <s v="低"/>
    <n v="11"/>
  </r>
  <r>
    <s v="four seasons network technology co., limited"/>
    <n v="14275"/>
    <n v="315787.92244599003"/>
    <n v="640"/>
    <n v="653"/>
    <n v="4.4999999999999998E-2"/>
    <x v="2"/>
    <s v="低"/>
    <n v="11"/>
  </r>
  <r>
    <s v="安徽游蜂信息科技有限公司"/>
    <n v="14197"/>
    <n v="344230.07989530999"/>
    <n v="0"/>
    <n v="0"/>
    <n v="0"/>
    <x v="1"/>
    <s v="0"/>
    <n v="0"/>
  </r>
  <r>
    <s v="广州柠檬精信息技术有限公司"/>
    <n v="14104"/>
    <n v="739537.25"/>
    <n v="694"/>
    <n v="743"/>
    <n v="4.9000000000000002E-2"/>
    <x v="2"/>
    <s v="低"/>
    <n v="11"/>
  </r>
  <r>
    <s v="深圳市畅妙禾网络科技有限公司"/>
    <n v="14049"/>
    <n v="616638.26467891503"/>
    <n v="433"/>
    <n v="461"/>
    <n v="3.1E-2"/>
    <x v="2"/>
    <s v="低"/>
    <n v="11"/>
  </r>
  <r>
    <s v="香港雲品国际有限公司"/>
    <n v="14025"/>
    <n v="747050.76694691996"/>
    <n v="1980"/>
    <n v="2036"/>
    <n v="0.14099999999999999"/>
    <x v="0"/>
    <s v="中"/>
    <n v="57"/>
  </r>
  <r>
    <s v="terry technology co., limited"/>
    <n v="13691"/>
    <n v="659922.25"/>
    <n v="1484"/>
    <n v="1535"/>
    <n v="0.108"/>
    <x v="0"/>
    <s v="中"/>
    <n v="57"/>
  </r>
  <r>
    <s v="深圳市点逗科技有限公司"/>
    <n v="13478"/>
    <n v="738550.58"/>
    <n v="273"/>
    <n v="315"/>
    <n v="0.02"/>
    <x v="2"/>
    <s v="低"/>
    <n v="11"/>
  </r>
  <r>
    <s v="海芈威上海智能科技有限公司"/>
    <n v="13333"/>
    <n v="12109021.9804821"/>
    <n v="12"/>
    <n v="12"/>
    <n v="1E-3"/>
    <x v="2"/>
    <s v="低"/>
    <n v="11"/>
  </r>
  <r>
    <s v="深圳市佰分网络科技电子有限公司"/>
    <n v="12886"/>
    <n v="365729.8"/>
    <n v="1099"/>
    <n v="1348"/>
    <n v="8.5000000000000006E-2"/>
    <x v="2"/>
    <s v="低"/>
    <n v="11"/>
  </r>
  <r>
    <s v="mobile game technology llc"/>
    <n v="12809"/>
    <n v="205380.19"/>
    <n v="91"/>
    <n v="100"/>
    <n v="7.0000000000000001E-3"/>
    <x v="2"/>
    <s v="低"/>
    <n v="11"/>
  </r>
  <r>
    <s v="dandelion information technology (hong kong) co., limited"/>
    <n v="12765"/>
    <n v="626667.07859712001"/>
    <n v="341"/>
    <n v="368"/>
    <n v="2.7E-2"/>
    <x v="2"/>
    <s v="低"/>
    <n v="11"/>
  </r>
  <r>
    <s v="hljone network ltd"/>
    <n v="12638"/>
    <n v="29440.677312054999"/>
    <n v="0"/>
    <n v="0"/>
    <n v="0"/>
    <x v="1"/>
    <s v="0"/>
    <n v="0"/>
  </r>
  <r>
    <s v="广州衣海电子商务有限公司"/>
    <n v="12453"/>
    <n v="1521671.1299200801"/>
    <n v="34"/>
    <n v="35"/>
    <n v="3.0000000000000001E-3"/>
    <x v="2"/>
    <s v="低"/>
    <n v="11"/>
  </r>
  <r>
    <s v="深圳福非科技有限公司"/>
    <n v="12449"/>
    <n v="708629.15"/>
    <n v="188"/>
    <n v="205"/>
    <n v="1.4999999999999999E-2"/>
    <x v="2"/>
    <s v="低"/>
    <n v="11"/>
  </r>
  <r>
    <s v="gosoloxin limited"/>
    <n v="12148"/>
    <n v="442816.65"/>
    <n v="678"/>
    <n v="714"/>
    <n v="5.6000000000000001E-2"/>
    <x v="2"/>
    <s v="低"/>
    <n v="11"/>
  </r>
  <r>
    <s v="深圳市迪刻科技有限公司"/>
    <n v="12062"/>
    <n v="835741.01"/>
    <n v="458"/>
    <n v="559"/>
    <n v="3.7999999999999999E-2"/>
    <x v="2"/>
    <s v="低"/>
    <n v="11"/>
  </r>
  <r>
    <s v="广州极光蓝信息技术有限公司"/>
    <n v="12030"/>
    <n v="599812.43273511995"/>
    <n v="308"/>
    <n v="312"/>
    <n v="2.5999999999999999E-2"/>
    <x v="2"/>
    <s v="低"/>
    <n v="11"/>
  </r>
  <r>
    <s v="berlin (hong kong) technology co., limited"/>
    <n v="11932"/>
    <n v="591750.92000000004"/>
    <n v="882"/>
    <n v="893"/>
    <n v="7.3999999999999996E-2"/>
    <x v="2"/>
    <s v="低"/>
    <n v="11"/>
  </r>
  <r>
    <s v="深圳市前昊科技有限公司"/>
    <n v="11706"/>
    <n v="447417.29"/>
    <n v="1645"/>
    <n v="2159"/>
    <n v="0.14099999999999999"/>
    <x v="0"/>
    <s v="中"/>
    <n v="57"/>
  </r>
  <r>
    <s v="yingan technology co., limited"/>
    <n v="11666"/>
    <n v="598421.25"/>
    <n v="618"/>
    <n v="633"/>
    <n v="5.2999999999999999E-2"/>
    <x v="2"/>
    <s v="低"/>
    <n v="11"/>
  </r>
  <r>
    <s v="cloudmids ltd"/>
    <n v="11615"/>
    <n v="77509.846108440004"/>
    <n v="0"/>
    <n v="0"/>
    <n v="0"/>
    <x v="1"/>
    <s v="0"/>
    <n v="0"/>
  </r>
  <r>
    <s v="广州吉享贸易有限公司"/>
    <n v="11431"/>
    <n v="403578.03"/>
    <n v="1337"/>
    <n v="1742"/>
    <n v="0.11700000000000001"/>
    <x v="0"/>
    <s v="中"/>
    <n v="57"/>
  </r>
  <r>
    <s v="通拓科技有限公司"/>
    <n v="11387"/>
    <n v="868013.84259389504"/>
    <n v="120"/>
    <n v="126"/>
    <n v="1.0999999999999999E-2"/>
    <x v="2"/>
    <s v="低"/>
    <n v="11"/>
  </r>
  <r>
    <s v="广州二嘉网络科技有限公司"/>
    <n v="11240"/>
    <n v="336755.17"/>
    <n v="392"/>
    <n v="397"/>
    <n v="3.5000000000000003E-2"/>
    <x v="2"/>
    <s v="低"/>
    <n v="11"/>
  </r>
  <r>
    <s v="star spring limited"/>
    <n v="11157"/>
    <n v="487713.94"/>
    <n v="890"/>
    <n v="916"/>
    <n v="0.08"/>
    <x v="2"/>
    <s v="低"/>
    <n v="11"/>
  </r>
  <r>
    <s v="lucky mojo co.,ltd"/>
    <n v="11047"/>
    <n v="397625.46"/>
    <n v="54"/>
    <n v="61"/>
    <n v="5.0000000000000001E-3"/>
    <x v="2"/>
    <s v="低"/>
    <n v="11"/>
  </r>
  <r>
    <s v="kyosho jp limited"/>
    <n v="10888"/>
    <n v="800418.78797966999"/>
    <n v="2354"/>
    <n v="2426"/>
    <n v="0.216"/>
    <x v="3"/>
    <s v="高"/>
    <n v="100"/>
  </r>
  <r>
    <s v="etecheasy limited"/>
    <n v="10814"/>
    <n v="1299177.6886272901"/>
    <n v="51"/>
    <n v="52"/>
    <n v="5.0000000000000001E-3"/>
    <x v="2"/>
    <s v="低"/>
    <n v="11"/>
  </r>
  <r>
    <s v="广州市胜浩网络科技有限公司"/>
    <n v="10742"/>
    <n v="276376.83"/>
    <n v="435"/>
    <n v="536"/>
    <n v="0.04"/>
    <x v="2"/>
    <s v="低"/>
    <n v="11"/>
  </r>
  <r>
    <s v="hongkong nyx technology limited"/>
    <n v="10596"/>
    <n v="770236.86"/>
    <n v="105"/>
    <n v="111"/>
    <n v="0.01"/>
    <x v="2"/>
    <s v="低"/>
    <n v="11"/>
  </r>
  <r>
    <s v="广州悦来智通科技发展有限公司"/>
    <n v="10466"/>
    <n v="550869.19999999995"/>
    <n v="986"/>
    <n v="1010"/>
    <n v="9.4E-2"/>
    <x v="2"/>
    <s v="低"/>
    <n v="11"/>
  </r>
  <r>
    <s v="港兴达集团有限公司"/>
    <n v="10306"/>
    <n v="502277.788042125"/>
    <n v="283"/>
    <n v="308"/>
    <n v="2.7E-2"/>
    <x v="2"/>
    <s v="低"/>
    <n v="11"/>
  </r>
  <r>
    <s v="厦门耀洋创想科技有限公司"/>
    <n v="9942"/>
    <n v="470806.570871395"/>
    <n v="381"/>
    <n v="452"/>
    <n v="3.7999999999999999E-2"/>
    <x v="2"/>
    <s v="低"/>
    <n v="11"/>
  </r>
  <r>
    <s v="hong kong naishi supplychain co limited"/>
    <n v="9790"/>
    <n v="336599.35190111498"/>
    <n v="0"/>
    <n v="0"/>
    <n v="0"/>
    <x v="1"/>
    <s v="0"/>
    <n v="0"/>
  </r>
  <r>
    <s v="深圳万晟源网络科技有限公司"/>
    <n v="9726"/>
    <n v="674428.05958417"/>
    <n v="618"/>
    <n v="693"/>
    <n v="6.4000000000000001E-2"/>
    <x v="2"/>
    <s v="低"/>
    <n v="11"/>
  </r>
  <r>
    <s v="狮子王科技有限公司"/>
    <n v="9725"/>
    <n v="377244.98"/>
    <n v="987"/>
    <n v="1049"/>
    <n v="0.10100000000000001"/>
    <x v="0"/>
    <s v="中"/>
    <n v="57"/>
  </r>
  <r>
    <s v="findyourcom shop ltd"/>
    <n v="9641"/>
    <n v="52232.120103335001"/>
    <n v="0"/>
    <n v="0"/>
    <n v="0"/>
    <x v="1"/>
    <s v="0"/>
    <n v="0"/>
  </r>
  <r>
    <s v="classychic ltd"/>
    <n v="9297"/>
    <n v="47431.002630435003"/>
    <n v="0"/>
    <n v="0"/>
    <n v="0"/>
    <x v="1"/>
    <s v="0"/>
    <n v="0"/>
  </r>
  <r>
    <s v="广州徵羽科技有限公司"/>
    <n v="9240"/>
    <n v="488832.06"/>
    <n v="227"/>
    <n v="268"/>
    <n v="2.5000000000000001E-2"/>
    <x v="2"/>
    <s v="低"/>
    <n v="11"/>
  </r>
  <r>
    <s v="LARGE ORDERS TRADING CO., LIMITED"/>
    <n v="8959"/>
    <n v="525901.60020441003"/>
    <n v="86"/>
    <n v="86"/>
    <n v="0.01"/>
    <x v="2"/>
    <s v="低"/>
    <n v="11"/>
  </r>
  <r>
    <s v="Hongkong Super Nigeria International Limited"/>
    <n v="8898"/>
    <n v="411917.596705565"/>
    <n v="1134"/>
    <n v="1180"/>
    <n v="0.127"/>
    <x v="0"/>
    <s v="中"/>
    <n v="57"/>
  </r>
  <r>
    <s v="Daphne Holding Limited"/>
    <n v="8817"/>
    <n v="547403.51860627497"/>
    <n v="0"/>
    <n v="0"/>
    <n v="0"/>
    <x v="1"/>
    <s v="0"/>
    <n v="0"/>
  </r>
  <r>
    <s v="杭州华加文化有限公司"/>
    <n v="8650"/>
    <n v="1006110"/>
    <n v="19"/>
    <n v="21"/>
    <n v="2E-3"/>
    <x v="2"/>
    <s v="低"/>
    <n v="11"/>
  </r>
  <r>
    <s v="uk yuan-e limited"/>
    <n v="8610"/>
    <n v="335118.71999999997"/>
    <n v="2166"/>
    <n v="2207"/>
    <n v="0.252"/>
    <x v="3"/>
    <s v="高"/>
    <n v="100"/>
  </r>
  <r>
    <s v="youzu (singapore) pte. ltd(游族)"/>
    <n v="8496"/>
    <n v="118926.36"/>
    <n v="0"/>
    <n v="0"/>
    <n v="0"/>
    <x v="1"/>
    <s v="0"/>
    <n v="0"/>
  </r>
  <r>
    <s v="成都熙飞润网络科技有限公司"/>
    <n v="8387"/>
    <n v="357512.86"/>
    <n v="536"/>
    <n v="543"/>
    <n v="6.4000000000000001E-2"/>
    <x v="2"/>
    <s v="低"/>
    <n v="11"/>
  </r>
  <r>
    <s v="inorla fashion limited"/>
    <n v="8369"/>
    <n v="30918.887950939999"/>
    <n v="0"/>
    <n v="0"/>
    <n v="0"/>
    <x v="1"/>
    <s v="0"/>
    <n v="0"/>
  </r>
  <r>
    <s v="little turtle technology co.,limited"/>
    <n v="8015"/>
    <n v="332983.28000000003"/>
    <n v="911"/>
    <n v="932"/>
    <n v="0.114"/>
    <x v="0"/>
    <s v="中"/>
    <n v="57"/>
  </r>
  <r>
    <s v="elegantenvy ltd"/>
    <n v="7990"/>
    <n v="37851.116298629997"/>
    <n v="0"/>
    <n v="0"/>
    <n v="0"/>
    <x v="1"/>
    <s v="0"/>
    <n v="0"/>
  </r>
  <r>
    <s v="frankybuy trade limited"/>
    <n v="7923"/>
    <n v="266067.34980109503"/>
    <n v="23"/>
    <n v="26"/>
    <n v="3.0000000000000001E-3"/>
    <x v="2"/>
    <s v="低"/>
    <n v="11"/>
  </r>
  <r>
    <s v="little chicken technology co., limited"/>
    <n v="7890"/>
    <n v="796155.35985650006"/>
    <n v="20"/>
    <n v="24"/>
    <n v="3.0000000000000001E-3"/>
    <x v="2"/>
    <s v="低"/>
    <n v="11"/>
  </r>
  <r>
    <s v="niu information technology co.,limited"/>
    <n v="7880"/>
    <n v="356034.53"/>
    <n v="1074"/>
    <n v="1096"/>
    <n v="0.13600000000000001"/>
    <x v="0"/>
    <s v="中"/>
    <n v="57"/>
  </r>
  <r>
    <s v="red planet international trading co.,limited"/>
    <n v="7797"/>
    <n v="413281.96802386001"/>
    <n v="53"/>
    <n v="55"/>
    <n v="7.0000000000000001E-3"/>
    <x v="2"/>
    <s v="低"/>
    <n v="11"/>
  </r>
  <r>
    <s v="netizenslimited"/>
    <n v="7795"/>
    <n v="104746.04851301"/>
    <n v="257"/>
    <n v="304"/>
    <n v="3.3000000000000002E-2"/>
    <x v="2"/>
    <s v="低"/>
    <n v="11"/>
  </r>
  <r>
    <s v="深圳聚汇通跨境电商有限公司"/>
    <n v="7509"/>
    <n v="593018.84"/>
    <n v="2134"/>
    <n v="2845"/>
    <n v="0.28399999999999997"/>
    <x v="3"/>
    <s v="高"/>
    <n v="100"/>
  </r>
  <r>
    <s v="starpony (hk) limited"/>
    <n v="7482"/>
    <n v="319928.36367417499"/>
    <n v="12"/>
    <n v="12"/>
    <n v="2E-3"/>
    <x v="2"/>
    <s v="低"/>
    <n v="11"/>
  </r>
  <r>
    <s v="广州卢芸科技有限公司"/>
    <n v="7463"/>
    <n v="249041.269552905"/>
    <n v="172"/>
    <n v="203"/>
    <n v="2.3E-2"/>
    <x v="2"/>
    <s v="低"/>
    <n v="11"/>
  </r>
  <r>
    <s v="广西御正网络科技有限公司"/>
    <n v="7323"/>
    <n v="318686.19691035501"/>
    <n v="664"/>
    <n v="687"/>
    <n v="9.0999999999999998E-2"/>
    <x v="2"/>
    <s v="低"/>
    <n v="11"/>
  </r>
  <r>
    <s v="西安壹次方网络科技有限公司"/>
    <n v="7271"/>
    <n v="718319.5"/>
    <n v="41"/>
    <n v="48"/>
    <n v="6.0000000000000001E-3"/>
    <x v="2"/>
    <s v="低"/>
    <n v="11"/>
  </r>
  <r>
    <s v="minstinct co., limited"/>
    <n v="7180"/>
    <n v="369761.19"/>
    <n v="13"/>
    <n v="13"/>
    <n v="2E-3"/>
    <x v="2"/>
    <s v="低"/>
    <n v="11"/>
  </r>
  <r>
    <s v="东海县纽奈珠宝商行"/>
    <n v="6945"/>
    <n v="607219.18999999994"/>
    <n v="6"/>
    <n v="6"/>
    <n v="1E-3"/>
    <x v="2"/>
    <s v="低"/>
    <n v="11"/>
  </r>
  <r>
    <s v="南京梦幻时光网络科技有限公司"/>
    <n v="6943"/>
    <n v="372416.69"/>
    <n v="63"/>
    <n v="72"/>
    <n v="8.9999999999999993E-3"/>
    <x v="2"/>
    <s v="低"/>
    <n v="11"/>
  </r>
  <r>
    <s v="fashionfinds ltd"/>
    <n v="6834"/>
    <n v="40172.287338959999"/>
    <n v="0"/>
    <n v="0"/>
    <n v="0"/>
    <x v="1"/>
    <s v="0"/>
    <n v="0"/>
  </r>
  <r>
    <s v="长沙讯鸟科技有限公司"/>
    <n v="6793"/>
    <n v="347573.84404073999"/>
    <n v="931"/>
    <n v="947"/>
    <n v="0.13700000000000001"/>
    <x v="0"/>
    <s v="中"/>
    <n v="57"/>
  </r>
  <r>
    <s v="allysell"/>
    <n v="6748"/>
    <n v="576844.36372922"/>
    <n v="58"/>
    <n v="64"/>
    <n v="8.9999999999999993E-3"/>
    <x v="2"/>
    <s v="低"/>
    <n v="11"/>
  </r>
  <r>
    <s v="dencrest limited"/>
    <n v="6728"/>
    <n v="858583.095503435"/>
    <n v="12"/>
    <n v="12"/>
    <n v="2E-3"/>
    <x v="2"/>
    <s v="低"/>
    <n v="11"/>
  </r>
  <r>
    <s v="long way fashion jewellery co ltd"/>
    <n v="6659"/>
    <n v="465136.93"/>
    <n v="116"/>
    <n v="119"/>
    <n v="1.7000000000000001E-2"/>
    <x v="2"/>
    <s v="低"/>
    <n v="11"/>
  </r>
  <r>
    <s v="hexatecho ltd"/>
    <n v="6506"/>
    <n v="56623.404671359996"/>
    <n v="0"/>
    <n v="0"/>
    <n v="0"/>
    <x v="1"/>
    <s v="0"/>
    <n v="0"/>
  </r>
  <r>
    <s v="helico trading co., limited"/>
    <n v="6493"/>
    <n v="339591.53"/>
    <n v="1181"/>
    <n v="1446"/>
    <n v="0.182"/>
    <x v="0"/>
    <s v="中"/>
    <n v="57"/>
  </r>
  <r>
    <s v="厦门山靠山网络科技有限公司"/>
    <n v="6410"/>
    <n v="462974.04900557501"/>
    <n v="371"/>
    <n v="394"/>
    <n v="5.8000000000000003E-2"/>
    <x v="2"/>
    <s v="低"/>
    <n v="11"/>
  </r>
  <r>
    <s v="广州拓欣贸易有限公司"/>
    <n v="6352"/>
    <n v="263895.21999999997"/>
    <n v="858"/>
    <n v="1113"/>
    <n v="0.13500000000000001"/>
    <x v="0"/>
    <s v="中"/>
    <n v="57"/>
  </r>
  <r>
    <s v="深圳微恒科技有限公司"/>
    <n v="6323"/>
    <n v="155976.74780769"/>
    <n v="15"/>
    <n v="15"/>
    <n v="2E-3"/>
    <x v="2"/>
    <s v="低"/>
    <n v="11"/>
  </r>
  <r>
    <s v="biubiubuy co., limited"/>
    <n v="6289"/>
    <n v="273078.128799"/>
    <n v="30"/>
    <n v="30"/>
    <n v="5.0000000000000001E-3"/>
    <x v="2"/>
    <s v="低"/>
    <n v="11"/>
  </r>
  <r>
    <s v="aries network limited"/>
    <n v="6272"/>
    <n v="315611.36128896498"/>
    <n v="0"/>
    <n v="0"/>
    <n v="0"/>
    <x v="1"/>
    <s v="0"/>
    <n v="0"/>
  </r>
  <r>
    <s v="深圳市南山区喜讯互联网科技工作室"/>
    <n v="6127"/>
    <n v="306635.09000000003"/>
    <n v="63"/>
    <n v="73"/>
    <n v="0.01"/>
    <x v="2"/>
    <s v="低"/>
    <n v="11"/>
  </r>
  <r>
    <s v="深圳市龙岗区道森电子商行"/>
    <n v="6023"/>
    <n v="400588.98"/>
    <n v="25"/>
    <n v="25"/>
    <n v="4.0000000000000001E-3"/>
    <x v="2"/>
    <s v="低"/>
    <n v="11"/>
  </r>
  <r>
    <s v="锦瑞（香港）国际贸易有限公司"/>
    <n v="6006"/>
    <n v="278205.56626599998"/>
    <n v="531"/>
    <n v="567"/>
    <n v="8.7999999999999995E-2"/>
    <x v="2"/>
    <s v="低"/>
    <n v="11"/>
  </r>
  <r>
    <s v="云南自由贸易试验区赚啦赚啦商贸有限公司"/>
    <n v="5964"/>
    <n v="373391.49"/>
    <n v="88"/>
    <n v="117"/>
    <n v="1.4999999999999999E-2"/>
    <x v="2"/>
    <s v="低"/>
    <n v="11"/>
  </r>
  <r>
    <s v="广州市天河区珠吉金喜商贸行"/>
    <n v="5809"/>
    <n v="397134.22"/>
    <n v="117"/>
    <n v="144"/>
    <n v="0.02"/>
    <x v="2"/>
    <s v="低"/>
    <n v="11"/>
  </r>
  <r>
    <s v="深圳市云恺网络科技有限公司"/>
    <n v="5785"/>
    <n v="390217.44"/>
    <n v="144"/>
    <n v="161"/>
    <n v="2.5000000000000001E-2"/>
    <x v="2"/>
    <s v="低"/>
    <n v="11"/>
  </r>
  <r>
    <s v="glamourglam ltd"/>
    <n v="5774"/>
    <n v="17892.666050939999"/>
    <n v="0"/>
    <n v="0"/>
    <n v="0"/>
    <x v="1"/>
    <s v="0"/>
    <n v="0"/>
  </r>
  <r>
    <s v="yinglai hong kong limited"/>
    <n v="5743"/>
    <n v="299457.24264807499"/>
    <n v="21"/>
    <n v="22"/>
    <n v="4.0000000000000001E-3"/>
    <x v="2"/>
    <s v="低"/>
    <n v="11"/>
  </r>
  <r>
    <s v="深圳市万腾华科技有限公司"/>
    <n v="5665"/>
    <n v="493779.87"/>
    <n v="56"/>
    <n v="63"/>
    <n v="0.01"/>
    <x v="2"/>
    <s v="低"/>
    <n v="11"/>
  </r>
  <r>
    <s v="陕西月宝鑫网络科技有限责任公司"/>
    <n v="5638"/>
    <n v="859133.80406750005"/>
    <n v="109"/>
    <n v="115"/>
    <n v="1.9E-2"/>
    <x v="2"/>
    <s v="低"/>
    <n v="11"/>
  </r>
  <r>
    <s v="蔚蓝网络科技有限公司"/>
    <n v="5635"/>
    <n v="309724.53000000003"/>
    <n v="619"/>
    <n v="666"/>
    <n v="0.11"/>
    <x v="0"/>
    <s v="中"/>
    <n v="57"/>
  </r>
  <r>
    <s v="深圳立麦网络科技有限公司"/>
    <n v="5446"/>
    <n v="350341.77"/>
    <n v="83"/>
    <n v="99"/>
    <n v="1.4999999999999999E-2"/>
    <x v="2"/>
    <s v="低"/>
    <n v="11"/>
  </r>
  <r>
    <s v="广州市如易贸易有限公司"/>
    <n v="5441"/>
    <n v="244974.5"/>
    <n v="595"/>
    <n v="789"/>
    <n v="0.109"/>
    <x v="0"/>
    <s v="中"/>
    <n v="57"/>
  </r>
  <r>
    <s v="樂盈億觀科技有限公司"/>
    <n v="5370"/>
    <n v="261585.08"/>
    <n v="603"/>
    <n v="609"/>
    <n v="0.112"/>
    <x v="0"/>
    <s v="中"/>
    <n v="57"/>
  </r>
  <r>
    <s v="深圳市阿帕科技有限公司"/>
    <n v="5357"/>
    <n v="258174.15"/>
    <n v="80"/>
    <n v="83"/>
    <n v="1.4999999999999999E-2"/>
    <x v="2"/>
    <s v="低"/>
    <n v="11"/>
  </r>
  <r>
    <s v="feng tong culture communication (hong kong) co., limited"/>
    <n v="5314"/>
    <n v="994308.71"/>
    <n v="8"/>
    <n v="8"/>
    <n v="2E-3"/>
    <x v="2"/>
    <s v="低"/>
    <n v="11"/>
  </r>
  <r>
    <s v="commohat shop limited"/>
    <n v="5275"/>
    <n v="16750.084773070001"/>
    <n v="0"/>
    <n v="0"/>
    <n v="0"/>
    <x v="1"/>
    <s v="0"/>
    <n v="0"/>
  </r>
  <r>
    <s v="aobeike technology limited"/>
    <n v="5181"/>
    <n v="275309.09485450498"/>
    <n v="583"/>
    <n v="632"/>
    <n v="0.113"/>
    <x v="0"/>
    <s v="中"/>
    <n v="57"/>
  </r>
  <r>
    <s v="cloudvault solutios ltd"/>
    <n v="5144"/>
    <n v="44118.454190115001"/>
    <n v="0"/>
    <n v="0"/>
    <n v="0"/>
    <x v="1"/>
    <s v="0"/>
    <n v="0"/>
  </r>
  <r>
    <s v="深圳市荔园学研教育科技有限公司"/>
    <n v="5134"/>
    <n v="276262.73"/>
    <n v="94"/>
    <n v="97"/>
    <n v="1.7999999999999999E-2"/>
    <x v="2"/>
    <s v="低"/>
    <n v="11"/>
  </r>
  <r>
    <s v="深圳市优海购信息科技有限公司"/>
    <n v="5088"/>
    <n v="223184.35"/>
    <n v="113"/>
    <n v="127"/>
    <n v="2.1999999999999999E-2"/>
    <x v="2"/>
    <s v="低"/>
    <n v="11"/>
  </r>
  <r>
    <s v="xinjue (hk) trade co., limited"/>
    <n v="5076"/>
    <n v="145647.53"/>
    <n v="282"/>
    <n v="364"/>
    <n v="5.6000000000000001E-2"/>
    <x v="2"/>
    <s v="低"/>
    <n v="11"/>
  </r>
  <r>
    <s v="xincheng communication (hk) limited"/>
    <n v="5069"/>
    <n v="214805.77"/>
    <n v="777"/>
    <n v="793"/>
    <n v="0.153"/>
    <x v="0"/>
    <s v="中"/>
    <n v="57"/>
  </r>
  <r>
    <s v="深圳市快云电子商务有限公司"/>
    <n v="5024"/>
    <n v="236195.03249375001"/>
    <n v="788"/>
    <n v="821"/>
    <n v="0.157"/>
    <x v="0"/>
    <s v="中"/>
    <n v="57"/>
  </r>
  <r>
    <s v="hong kong curtain network technology co., limited"/>
    <n v="4927"/>
    <n v="378672.82806725003"/>
    <n v="875"/>
    <n v="895"/>
    <n v="0.17799999999999999"/>
    <x v="0"/>
    <s v="中"/>
    <n v="57"/>
  </r>
  <r>
    <s v="hong kong zheng jun bo international limited"/>
    <n v="4806"/>
    <n v="212163.553977845"/>
    <n v="1"/>
    <n v="1"/>
    <n v="0"/>
    <x v="1"/>
    <s v="0"/>
    <n v="0"/>
  </r>
  <r>
    <s v="厦门梯拓客科技有限公司"/>
    <n v="4772"/>
    <n v="274023.57"/>
    <n v="49"/>
    <n v="58"/>
    <n v="0.01"/>
    <x v="2"/>
    <s v="低"/>
    <n v="11"/>
  </r>
  <r>
    <s v="海南博加贸易有限公司"/>
    <n v="4770"/>
    <n v="338125.25"/>
    <n v="2197"/>
    <n v="2729"/>
    <n v="0.46100000000000002"/>
    <x v="3"/>
    <s v="高"/>
    <n v="100"/>
  </r>
  <r>
    <s v="香港世佳贸易有限公司"/>
    <n v="4767"/>
    <n v="270337.63"/>
    <n v="1246"/>
    <n v="1279"/>
    <n v="0.26100000000000001"/>
    <x v="3"/>
    <s v="高"/>
    <n v="100"/>
  </r>
  <r>
    <s v="成都陌蕊奇珠电子商务有限公司"/>
    <n v="4755"/>
    <n v="190771.59"/>
    <n v="359"/>
    <n v="406"/>
    <n v="7.4999999999999997E-2"/>
    <x v="2"/>
    <s v="低"/>
    <n v="11"/>
  </r>
  <r>
    <s v="广州市麦行贸易有限公司"/>
    <n v="4744"/>
    <n v="253976.92"/>
    <n v="41"/>
    <n v="45"/>
    <n v="8.9999999999999993E-3"/>
    <x v="2"/>
    <s v="低"/>
    <n v="11"/>
  </r>
  <r>
    <s v="longhaotian group co., limited"/>
    <n v="4727"/>
    <n v="152872.45000000001"/>
    <n v="376"/>
    <n v="386"/>
    <n v="0.08"/>
    <x v="2"/>
    <s v="低"/>
    <n v="11"/>
  </r>
  <r>
    <s v="kai feng development limited"/>
    <n v="4688"/>
    <n v="290993.93"/>
    <n v="34"/>
    <n v="40"/>
    <n v="7.0000000000000001E-3"/>
    <x v="2"/>
    <s v="低"/>
    <n v="11"/>
  </r>
  <r>
    <s v="武汉云之易电子商务有限公司"/>
    <n v="4686"/>
    <n v="154258.01999999999"/>
    <n v="524"/>
    <n v="673"/>
    <n v="0.112"/>
    <x v="0"/>
    <s v="中"/>
    <n v="57"/>
  </r>
  <r>
    <s v="blue star trade co., limited"/>
    <n v="4581"/>
    <n v="285402.09000000003"/>
    <n v="56"/>
    <n v="64"/>
    <n v="1.2E-2"/>
    <x v="2"/>
    <s v="低"/>
    <n v="11"/>
  </r>
  <r>
    <s v="上海智位机器人股份有限公司"/>
    <n v="4568"/>
    <n v="666671.23345270997"/>
    <n v="1"/>
    <n v="1"/>
    <n v="0"/>
    <x v="1"/>
    <s v="0"/>
    <n v="0"/>
  </r>
  <r>
    <s v="广州英杰汽配贸易有限公司"/>
    <n v="4551"/>
    <n v="947786.14"/>
    <n v="33"/>
    <n v="34"/>
    <n v="7.0000000000000001E-3"/>
    <x v="2"/>
    <s v="低"/>
    <n v="11"/>
  </r>
  <r>
    <s v="广州鹏派科技有限公司"/>
    <n v="4531"/>
    <n v="87569.42"/>
    <n v="115"/>
    <n v="117"/>
    <n v="2.5000000000000001E-2"/>
    <x v="2"/>
    <s v="低"/>
    <n v="11"/>
  </r>
  <r>
    <s v="hongkong dfyz network co.,limited"/>
    <n v="4506"/>
    <n v="192971.9"/>
    <n v="414"/>
    <n v="424"/>
    <n v="9.1999999999999998E-2"/>
    <x v="2"/>
    <s v="低"/>
    <n v="11"/>
  </r>
  <r>
    <s v="广州啪哒贸易有限公司"/>
    <n v="4502"/>
    <n v="217995.09"/>
    <n v="474"/>
    <n v="485"/>
    <n v="0.105"/>
    <x v="0"/>
    <s v="中"/>
    <n v="57"/>
  </r>
  <r>
    <s v="Bamboo Information Technology Co.,Limited"/>
    <n v="4456"/>
    <n v="232533.83489163499"/>
    <n v="588"/>
    <n v="604"/>
    <n v="0.13200000000000001"/>
    <x v="0"/>
    <s v="中"/>
    <n v="57"/>
  </r>
  <r>
    <s v="thg_luxury"/>
    <n v="4434"/>
    <n v="1172708.6486232099"/>
    <n v="0"/>
    <n v="0"/>
    <n v="0"/>
    <x v="1"/>
    <s v="0"/>
    <n v="0"/>
  </r>
  <r>
    <s v="深圳市博洋通商贸有限公司"/>
    <n v="4353"/>
    <n v="185583.46"/>
    <n v="788"/>
    <n v="807"/>
    <n v="0.18099999999999999"/>
    <x v="0"/>
    <s v="中"/>
    <n v="57"/>
  </r>
  <r>
    <s v="厦门膳多堂食品有限公司"/>
    <n v="4272"/>
    <n v="314238.97462652001"/>
    <n v="165"/>
    <n v="220"/>
    <n v="3.9E-2"/>
    <x v="2"/>
    <s v="低"/>
    <n v="11"/>
  </r>
  <r>
    <s v="深圳新亿凯电子商务有限公司"/>
    <n v="4215"/>
    <n v="129484.89"/>
    <n v="495"/>
    <n v="603"/>
    <n v="0.11700000000000001"/>
    <x v="0"/>
    <s v="中"/>
    <n v="57"/>
  </r>
  <r>
    <s v="深圳市铂马时代科技有限公司"/>
    <n v="4201"/>
    <n v="189999.01688109999"/>
    <n v="69"/>
    <n v="72"/>
    <n v="1.6E-2"/>
    <x v="2"/>
    <s v="低"/>
    <n v="11"/>
  </r>
  <r>
    <s v="salmon stream tech company limited"/>
    <n v="4177"/>
    <n v="139903.96440823999"/>
    <n v="309"/>
    <n v="314"/>
    <n v="7.3999999999999996E-2"/>
    <x v="2"/>
    <s v="低"/>
    <n v="11"/>
  </r>
  <r>
    <s v="安徽墨炎网络科技有限公司"/>
    <n v="4167"/>
    <n v="309764.83"/>
    <n v="232"/>
    <n v="238"/>
    <n v="5.6000000000000001E-2"/>
    <x v="2"/>
    <s v="低"/>
    <n v="11"/>
  </r>
  <r>
    <s v="香港中達鳴遠有限公司"/>
    <n v="4106"/>
    <n v="209358.44"/>
    <n v="277"/>
    <n v="283"/>
    <n v="6.7000000000000004E-2"/>
    <x v="2"/>
    <s v="低"/>
    <n v="11"/>
  </r>
  <r>
    <s v="biyue beijing technology co., ltd"/>
    <n v="4076"/>
    <n v="381817.72"/>
    <n v="12"/>
    <n v="14"/>
    <n v="3.0000000000000001E-3"/>
    <x v="2"/>
    <s v="低"/>
    <n v="11"/>
  </r>
  <r>
    <s v="泰芝贸易有限公司"/>
    <n v="4067"/>
    <n v="273305.74"/>
    <n v="469"/>
    <n v="483"/>
    <n v="0.115"/>
    <x v="0"/>
    <s v="中"/>
    <n v="57"/>
  </r>
  <r>
    <s v="深圳市卡斯通科技有限公司"/>
    <n v="3970"/>
    <n v="184454.36"/>
    <n v="77"/>
    <n v="97"/>
    <n v="1.9E-2"/>
    <x v="2"/>
    <s v="低"/>
    <n v="11"/>
  </r>
  <r>
    <s v="广州晶闪网络科技有限公司"/>
    <n v="3847"/>
    <n v="242515.05"/>
    <n v="79"/>
    <n v="95"/>
    <n v="2.1000000000000001E-2"/>
    <x v="2"/>
    <s v="低"/>
    <n v="11"/>
  </r>
  <r>
    <s v="和润（香港）国际贸易有限公司"/>
    <n v="3838"/>
    <n v="173145.50471218"/>
    <n v="75"/>
    <n v="76"/>
    <n v="0.02"/>
    <x v="2"/>
    <s v="低"/>
    <n v="11"/>
  </r>
  <r>
    <s v="hong kong longzhi network technology co., limited"/>
    <n v="3838"/>
    <n v="197593.10865764"/>
    <n v="450"/>
    <n v="465"/>
    <n v="0.11700000000000001"/>
    <x v="0"/>
    <s v="中"/>
    <n v="57"/>
  </r>
  <r>
    <s v="深圳市尔宣贸易有限公司"/>
    <n v="3732"/>
    <n v="174737.12"/>
    <n v="257"/>
    <n v="265"/>
    <n v="6.9000000000000006E-2"/>
    <x v="2"/>
    <s v="低"/>
    <n v="11"/>
  </r>
  <r>
    <s v="深圳市巨火商贸有限公司"/>
    <n v="3693"/>
    <n v="174137.02"/>
    <n v="159"/>
    <n v="164"/>
    <n v="4.2999999999999997E-2"/>
    <x v="2"/>
    <s v="低"/>
    <n v="11"/>
  </r>
  <r>
    <s v="waves hk holdings limited"/>
    <n v="3585"/>
    <n v="764193.52036417997"/>
    <n v="0"/>
    <n v="0"/>
    <n v="0"/>
    <x v="1"/>
    <s v="0"/>
    <n v="0"/>
  </r>
  <r>
    <s v="丰泽区东湖姚晨敏服装店"/>
    <n v="3577"/>
    <n v="147552.10999999999"/>
    <n v="76"/>
    <n v="78"/>
    <n v="2.1000000000000001E-2"/>
    <x v="2"/>
    <s v="低"/>
    <n v="11"/>
  </r>
  <r>
    <s v="香港艾克貿易有限公司"/>
    <n v="3549"/>
    <n v="213953.16"/>
    <n v="81"/>
    <n v="82"/>
    <n v="2.3E-2"/>
    <x v="2"/>
    <s v="低"/>
    <n v="11"/>
  </r>
  <r>
    <s v="SHIYING INTERNATIONAL TRADING CO.,LIMITED-新时颖"/>
    <n v="3520"/>
    <n v="173672.41"/>
    <n v="54"/>
    <n v="55"/>
    <n v="1.4999999999999999E-2"/>
    <x v="2"/>
    <s v="低"/>
    <n v="11"/>
  </r>
  <r>
    <s v="福州市长乐区阿札那电子商务有限公司"/>
    <n v="3518"/>
    <n v="252603.034440455"/>
    <n v="149"/>
    <n v="151"/>
    <n v="4.2000000000000003E-2"/>
    <x v="2"/>
    <s v="低"/>
    <n v="11"/>
  </r>
  <r>
    <s v="xiang feng yu international co.，limited"/>
    <n v="3477"/>
    <n v="109356.69"/>
    <n v="72"/>
    <n v="91"/>
    <n v="2.1000000000000001E-2"/>
    <x v="2"/>
    <s v="低"/>
    <n v="11"/>
  </r>
  <r>
    <s v="广州宜领贸易有限公司"/>
    <n v="3459"/>
    <n v="176051.91"/>
    <n v="23"/>
    <n v="25"/>
    <n v="7.0000000000000001E-3"/>
    <x v="2"/>
    <s v="低"/>
    <n v="11"/>
  </r>
  <r>
    <s v="ato mobi limited"/>
    <n v="3438"/>
    <n v="275215.86360914999"/>
    <n v="126"/>
    <n v="158"/>
    <n v="3.6999999999999998E-2"/>
    <x v="2"/>
    <s v="低"/>
    <n v="11"/>
  </r>
  <r>
    <s v="green cloud technology limited"/>
    <n v="3436"/>
    <n v="209452.51"/>
    <n v="92"/>
    <n v="93"/>
    <n v="2.7E-2"/>
    <x v="2"/>
    <s v="低"/>
    <n v="11"/>
  </r>
  <r>
    <s v="成都佳优尚品电子商务有限公司"/>
    <n v="3431"/>
    <n v="309402.06"/>
    <n v="61"/>
    <n v="64"/>
    <n v="1.7999999999999999E-2"/>
    <x v="2"/>
    <s v="低"/>
    <n v="11"/>
  </r>
  <r>
    <s v="hongkongguzhidaoe-commerceco.,limited"/>
    <n v="3334"/>
    <n v="236634.29809793501"/>
    <n v="47"/>
    <n v="53"/>
    <n v="1.4E-2"/>
    <x v="2"/>
    <s v="低"/>
    <n v="11"/>
  </r>
  <r>
    <s v="zhuowei hongkong co.,limited"/>
    <n v="3319"/>
    <n v="101240.77"/>
    <n v="32"/>
    <n v="32"/>
    <n v="0.01"/>
    <x v="2"/>
    <s v="低"/>
    <n v="11"/>
  </r>
  <r>
    <s v="广州北斗互联技术有限公司"/>
    <n v="3289"/>
    <n v="397076.77811809001"/>
    <n v="0"/>
    <n v="0"/>
    <n v="0"/>
    <x v="1"/>
    <s v="0"/>
    <n v="0"/>
  </r>
  <r>
    <s v="深圳市愚公视觉传媒有限公司"/>
    <n v="3285"/>
    <n v="140096.9"/>
    <n v="527"/>
    <n v="699"/>
    <n v="0.16"/>
    <x v="0"/>
    <s v="中"/>
    <n v="57"/>
  </r>
  <r>
    <s v="丹东市元宝区闲美软件开发部"/>
    <n v="3268"/>
    <n v="110794.274469005"/>
    <n v="0"/>
    <n v="0"/>
    <n v="0"/>
    <x v="1"/>
    <s v="0"/>
    <n v="0"/>
  </r>
  <r>
    <s v="witkey"/>
    <n v="3204"/>
    <n v="206109.545144"/>
    <n v="0"/>
    <n v="0"/>
    <n v="0"/>
    <x v="1"/>
    <s v="0"/>
    <n v="0"/>
  </r>
  <r>
    <s v="深圳联合阅美电子商务有限公司"/>
    <n v="3149"/>
    <n v="102469.79"/>
    <n v="93"/>
    <n v="94"/>
    <n v="0.03"/>
    <x v="2"/>
    <s v="低"/>
    <n v="11"/>
  </r>
  <r>
    <s v="Starlink Global Holding Limited"/>
    <n v="3149"/>
    <n v="512084.78615648497"/>
    <n v="1"/>
    <n v="1"/>
    <n v="0"/>
    <x v="1"/>
    <s v="0"/>
    <n v="0"/>
  </r>
  <r>
    <s v="flanna trading co., limited"/>
    <n v="3139"/>
    <n v="262959.48"/>
    <n v="200"/>
    <n v="202"/>
    <n v="6.4000000000000001E-2"/>
    <x v="2"/>
    <s v="低"/>
    <n v="11"/>
  </r>
  <r>
    <s v="fishpondnetworktechnologylimited"/>
    <n v="3098"/>
    <n v="152331.79999999999"/>
    <n v="27"/>
    <n v="28"/>
    <n v="8.9999999999999993E-3"/>
    <x v="2"/>
    <s v="低"/>
    <n v="11"/>
  </r>
  <r>
    <s v="猿人国际有限公司"/>
    <n v="3091"/>
    <n v="184821.43270315501"/>
    <n v="13"/>
    <n v="14"/>
    <n v="4.0000000000000001E-3"/>
    <x v="2"/>
    <s v="低"/>
    <n v="11"/>
  </r>
  <r>
    <s v="willow holding limited"/>
    <n v="3042"/>
    <n v="84518.286896974998"/>
    <n v="14"/>
    <n v="17"/>
    <n v="5.0000000000000001E-3"/>
    <x v="2"/>
    <s v="低"/>
    <n v="11"/>
  </r>
  <r>
    <s v="WO LIN (HONG KONG INTERNATIONAL TRADING LIMITED"/>
    <n v="3039"/>
    <n v="161781.7376775"/>
    <n v="116"/>
    <n v="134"/>
    <n v="3.7999999999999999E-2"/>
    <x v="2"/>
    <s v="低"/>
    <n v="11"/>
  </r>
  <r>
    <s v="atriolachilimited"/>
    <n v="3033"/>
    <n v="163830.85978525999"/>
    <n v="89"/>
    <n v="109"/>
    <n v="2.9000000000000001E-2"/>
    <x v="2"/>
    <s v="低"/>
    <n v="11"/>
  </r>
  <r>
    <s v="inmirror limited"/>
    <n v="2988"/>
    <n v="2807966.84999558"/>
    <n v="0"/>
    <n v="0"/>
    <n v="0"/>
    <x v="1"/>
    <s v="0"/>
    <n v="0"/>
  </r>
  <r>
    <s v="iceburger technology llc"/>
    <n v="2986"/>
    <n v="135125.83577927499"/>
    <n v="183"/>
    <n v="204"/>
    <n v="6.0999999999999999E-2"/>
    <x v="2"/>
    <s v="低"/>
    <n v="11"/>
  </r>
  <r>
    <s v="wider talent hong kong limited"/>
    <n v="2961"/>
    <n v="138733.35999999999"/>
    <n v="7"/>
    <n v="7"/>
    <n v="2E-3"/>
    <x v="2"/>
    <s v="低"/>
    <n v="11"/>
  </r>
  <r>
    <s v="thg_nutrition"/>
    <n v="2948"/>
    <n v="298416.60300257499"/>
    <n v="0"/>
    <n v="0"/>
    <n v="0"/>
    <x v="1"/>
    <s v="0"/>
    <n v="0"/>
  </r>
  <r>
    <s v="pro leader international limited"/>
    <n v="2902"/>
    <n v="135364.71"/>
    <n v="402"/>
    <n v="448"/>
    <n v="0.13900000000000001"/>
    <x v="0"/>
    <s v="中"/>
    <n v="57"/>
  </r>
  <r>
    <s v="huadun (hong kong) technology co., limited"/>
    <n v="2899"/>
    <n v="144750.6"/>
    <n v="276"/>
    <n v="282"/>
    <n v="9.5000000000000001E-2"/>
    <x v="2"/>
    <s v="低"/>
    <n v="11"/>
  </r>
  <r>
    <s v="成都黄橙绿科技有限公司"/>
    <n v="2886"/>
    <n v="91426.15"/>
    <n v="199"/>
    <n v="222"/>
    <n v="6.9000000000000006E-2"/>
    <x v="2"/>
    <s v="低"/>
    <n v="11"/>
  </r>
  <r>
    <s v="时空跨径科技（深圳）有限公司"/>
    <n v="2864"/>
    <n v="149888.32999999999"/>
    <n v="244"/>
    <n v="278"/>
    <n v="8.5000000000000006E-2"/>
    <x v="2"/>
    <s v="低"/>
    <n v="11"/>
  </r>
  <r>
    <s v="苏州艺之都商贸有限公司"/>
    <n v="2850"/>
    <n v="92978.950756220001"/>
    <n v="34"/>
    <n v="37"/>
    <n v="1.2E-2"/>
    <x v="2"/>
    <s v="低"/>
    <n v="11"/>
  </r>
  <r>
    <s v="our gain international limited"/>
    <n v="2846"/>
    <n v="171036.62369490499"/>
    <n v="408"/>
    <n v="414"/>
    <n v="0.14299999999999999"/>
    <x v="0"/>
    <s v="中"/>
    <n v="57"/>
  </r>
  <r>
    <s v="leo digital (hong kong) company limited"/>
    <n v="2820"/>
    <n v="178934.26"/>
    <n v="12"/>
    <n v="13"/>
    <n v="4.0000000000000001E-3"/>
    <x v="2"/>
    <s v="低"/>
    <n v="11"/>
  </r>
  <r>
    <s v="深圳市合裕电子商务有限公司"/>
    <n v="2816"/>
    <n v="119897.98"/>
    <n v="148"/>
    <n v="153"/>
    <n v="5.2999999999999999E-2"/>
    <x v="2"/>
    <s v="低"/>
    <n v="11"/>
  </r>
  <r>
    <s v="深圳雷拉洛智能科技有限公司"/>
    <n v="2784"/>
    <n v="409010.76"/>
    <n v="15"/>
    <n v="16"/>
    <n v="5.0000000000000001E-3"/>
    <x v="2"/>
    <s v="低"/>
    <n v="11"/>
  </r>
  <r>
    <s v="wind chaser technology limited"/>
    <n v="2781"/>
    <n v="183188.52535750999"/>
    <n v="180"/>
    <n v="228"/>
    <n v="6.5000000000000002E-2"/>
    <x v="2"/>
    <s v="低"/>
    <n v="11"/>
  </r>
  <r>
    <s v="深圳市精一智能电子科技有限公司"/>
    <n v="2779"/>
    <n v="85173.6"/>
    <n v="2"/>
    <n v="2"/>
    <n v="1E-3"/>
    <x v="2"/>
    <s v="低"/>
    <n v="11"/>
  </r>
  <r>
    <s v="深圳市卓维特科技有限公司"/>
    <n v="2763"/>
    <n v="154935.5"/>
    <n v="55"/>
    <n v="58"/>
    <n v="0.02"/>
    <x v="2"/>
    <s v="低"/>
    <n v="11"/>
  </r>
  <r>
    <s v="yatsen trading （hk）limited"/>
    <n v="2743"/>
    <n v="164935.5283455"/>
    <n v="7"/>
    <n v="7"/>
    <n v="3.0000000000000001E-3"/>
    <x v="2"/>
    <s v="低"/>
    <n v="11"/>
  </r>
  <r>
    <s v="siweite e-commerce co., limited"/>
    <n v="2683"/>
    <n v="280934.09999999998"/>
    <n v="1"/>
    <n v="1"/>
    <n v="0"/>
    <x v="1"/>
    <s v="0"/>
    <n v="0"/>
  </r>
  <r>
    <s v="连城县日向百货商行"/>
    <n v="2586"/>
    <n v="113639.32"/>
    <n v="27"/>
    <n v="27"/>
    <n v="0.01"/>
    <x v="2"/>
    <s v="低"/>
    <n v="11"/>
  </r>
  <r>
    <s v="东海县悠宙珠宝有限公司"/>
    <n v="2574"/>
    <n v="132076.85999999999"/>
    <n v="4"/>
    <n v="4"/>
    <n v="2E-3"/>
    <x v="2"/>
    <s v="低"/>
    <n v="11"/>
  </r>
  <r>
    <s v="深圳意湖创意定制有限公司"/>
    <n v="2574"/>
    <n v="136220.34"/>
    <n v="456"/>
    <n v="595"/>
    <n v="0.17699999999999999"/>
    <x v="0"/>
    <s v="中"/>
    <n v="57"/>
  </r>
  <r>
    <s v="renzhong international trade limited"/>
    <n v="2567"/>
    <n v="78543.339377885"/>
    <n v="482"/>
    <n v="507"/>
    <n v="0.188"/>
    <x v="0"/>
    <s v="中"/>
    <n v="57"/>
  </r>
  <r>
    <s v="广州奇客国际贸易有限公司"/>
    <n v="2557"/>
    <n v="296138.77"/>
    <n v="13"/>
    <n v="13"/>
    <n v="5.0000000000000001E-3"/>
    <x v="2"/>
    <s v="低"/>
    <n v="11"/>
  </r>
  <r>
    <s v="深圳山海经科技有限公司"/>
    <n v="2555"/>
    <n v="137482.38"/>
    <n v="112"/>
    <n v="131"/>
    <n v="4.3999999999999997E-2"/>
    <x v="2"/>
    <s v="低"/>
    <n v="11"/>
  </r>
  <r>
    <s v="深圳米乐优品电商有限公司"/>
    <n v="2498"/>
    <n v="518697.69"/>
    <n v="15"/>
    <n v="16"/>
    <n v="6.0000000000000001E-3"/>
    <x v="2"/>
    <s v="低"/>
    <n v="11"/>
  </r>
  <r>
    <s v="香港旭日资讯有限公司"/>
    <n v="2414"/>
    <n v="1358855.24377575"/>
    <n v="45"/>
    <n v="64"/>
    <n v="1.9E-2"/>
    <x v="2"/>
    <s v="低"/>
    <n v="11"/>
  </r>
  <r>
    <s v="universal star international limited"/>
    <n v="2401"/>
    <n v="44342.230345985001"/>
    <n v="10"/>
    <n v="10"/>
    <n v="4.0000000000000001E-3"/>
    <x v="2"/>
    <s v="低"/>
    <n v="11"/>
  </r>
  <r>
    <s v="合肥明凯网络信息服务有限公司"/>
    <n v="2379"/>
    <n v="36512.706650439999"/>
    <n v="0"/>
    <n v="0"/>
    <n v="0"/>
    <x v="1"/>
    <s v="0"/>
    <n v="0"/>
  </r>
  <r>
    <s v="hong kong huixiang network technology co., limited"/>
    <n v="2364"/>
    <n v="91041.88"/>
    <n v="110"/>
    <n v="113"/>
    <n v="4.7E-2"/>
    <x v="2"/>
    <s v="低"/>
    <n v="11"/>
  </r>
  <r>
    <s v="深圳市沃夫科技有限公司"/>
    <n v="2237"/>
    <n v="92008.63"/>
    <n v="11"/>
    <n v="11"/>
    <n v="5.0000000000000001E-3"/>
    <x v="2"/>
    <s v="低"/>
    <n v="11"/>
  </r>
  <r>
    <s v="深圳市振烜网络科技有限公司"/>
    <n v="2230"/>
    <n v="498803.14"/>
    <n v="15"/>
    <n v="15"/>
    <n v="7.0000000000000001E-3"/>
    <x v="2"/>
    <s v="低"/>
    <n v="11"/>
  </r>
  <r>
    <s v="港滙有限公司"/>
    <n v="2207"/>
    <n v="60454.611076189998"/>
    <n v="21"/>
    <n v="21"/>
    <n v="0.01"/>
    <x v="2"/>
    <s v="低"/>
    <n v="11"/>
  </r>
  <r>
    <s v="广州环羽时代科技有限公司"/>
    <n v="2195"/>
    <n v="112172.33"/>
    <n v="12"/>
    <n v="13"/>
    <n v="5.0000000000000001E-3"/>
    <x v="2"/>
    <s v="低"/>
    <n v="11"/>
  </r>
  <r>
    <s v="remai trading llc"/>
    <n v="2167"/>
    <n v="86761.81"/>
    <n v="279"/>
    <n v="283"/>
    <n v="0.129"/>
    <x v="0"/>
    <s v="中"/>
    <n v="57"/>
  </r>
  <r>
    <s v="哔酷（上海）智能科技有限公司"/>
    <n v="2104"/>
    <n v="2738740.2098080399"/>
    <n v="7"/>
    <n v="7"/>
    <n v="3.0000000000000001E-3"/>
    <x v="2"/>
    <s v="低"/>
    <n v="11"/>
  </r>
  <r>
    <s v="汕尾市旺达电子商务有限公司"/>
    <n v="2102"/>
    <n v="150705.54999999999"/>
    <n v="11"/>
    <n v="12"/>
    <n v="5.0000000000000001E-3"/>
    <x v="2"/>
    <s v="低"/>
    <n v="11"/>
  </r>
  <r>
    <s v="ct international trade limited"/>
    <n v="2101"/>
    <n v="83814.97"/>
    <n v="189"/>
    <n v="195"/>
    <n v="0.09"/>
    <x v="2"/>
    <s v="低"/>
    <n v="11"/>
  </r>
  <r>
    <s v="香港鼎鋒網絡科技有限公司"/>
    <n v="2061"/>
    <n v="75070.81"/>
    <n v="226"/>
    <n v="234"/>
    <n v="0.11"/>
    <x v="0"/>
    <s v="中"/>
    <n v="57"/>
  </r>
  <r>
    <s v="Bedshe International Co., LTD"/>
    <n v="2052"/>
    <n v="183706.23"/>
    <n v="4"/>
    <n v="4"/>
    <n v="2E-3"/>
    <x v="2"/>
    <s v="低"/>
    <n v="11"/>
  </r>
  <r>
    <s v="鹤立（上海）电子商务有限公司"/>
    <n v="2048"/>
    <n v="99287.93"/>
    <n v="18"/>
    <n v="24"/>
    <n v="8.9999999999999993E-3"/>
    <x v="2"/>
    <s v="低"/>
    <n v="11"/>
  </r>
  <r>
    <s v="hong kong tianman electronic commerce co., limited"/>
    <n v="2036"/>
    <n v="77324.068023394997"/>
    <n v="142"/>
    <n v="145"/>
    <n v="7.0000000000000007E-2"/>
    <x v="2"/>
    <s v="低"/>
    <n v="11"/>
  </r>
  <r>
    <s v="amicle trading ltd"/>
    <n v="2024"/>
    <n v="103048.95"/>
    <n v="116"/>
    <n v="117"/>
    <n v="5.7000000000000002E-2"/>
    <x v="2"/>
    <s v="低"/>
    <n v="11"/>
  </r>
  <r>
    <s v="UNITEMAN TECHNOLOGY (HK) LIMITED"/>
    <n v="2022"/>
    <n v="113914.494640145"/>
    <n v="33"/>
    <n v="37"/>
    <n v="1.6E-2"/>
    <x v="2"/>
    <s v="低"/>
    <n v="11"/>
  </r>
  <r>
    <s v="上海牧琛服饰有限公司"/>
    <n v="2018"/>
    <n v="136338.03"/>
    <n v="37"/>
    <n v="44"/>
    <n v="1.7999999999999999E-2"/>
    <x v="2"/>
    <s v="低"/>
    <n v="11"/>
  </r>
  <r>
    <s v="深圳市深枫湾科技有限公司"/>
    <n v="2012"/>
    <n v="86422.32"/>
    <n v="45"/>
    <n v="45"/>
    <n v="2.1999999999999999E-2"/>
    <x v="2"/>
    <s v="低"/>
    <n v="11"/>
  </r>
  <r>
    <s v="深圳市能量无限贸易有限公司"/>
    <n v="1999"/>
    <n v="73331.66"/>
    <n v="16"/>
    <n v="19"/>
    <n v="8.0000000000000002E-3"/>
    <x v="2"/>
    <s v="低"/>
    <n v="11"/>
  </r>
  <r>
    <s v="qijutechnolohy(hk)limited"/>
    <n v="1959"/>
    <n v="87909.66"/>
    <n v="163"/>
    <n v="174"/>
    <n v="8.3000000000000004E-2"/>
    <x v="2"/>
    <s v="低"/>
    <n v="11"/>
  </r>
  <r>
    <s v="panasia trading group limited"/>
    <n v="1933"/>
    <n v="572786.66974225"/>
    <n v="2"/>
    <n v="2"/>
    <n v="1E-3"/>
    <x v="2"/>
    <s v="低"/>
    <n v="11"/>
  </r>
  <r>
    <s v="mmosky limited"/>
    <n v="1928"/>
    <n v="85620.524191329998"/>
    <n v="12"/>
    <n v="13"/>
    <n v="6.0000000000000001E-3"/>
    <x v="2"/>
    <s v="低"/>
    <n v="11"/>
  </r>
  <r>
    <s v="深圳市乐祥余信息科技有限公司"/>
    <n v="1905"/>
    <n v="89323.46"/>
    <n v="96"/>
    <n v="109"/>
    <n v="0.05"/>
    <x v="2"/>
    <s v="低"/>
    <n v="11"/>
  </r>
  <r>
    <s v="minas fashion ltd"/>
    <n v="1871"/>
    <n v="11454.83476924"/>
    <n v="0"/>
    <n v="0"/>
    <n v="0"/>
    <x v="1"/>
    <s v="0"/>
    <n v="0"/>
  </r>
  <r>
    <s v="思维灵动（广州）文化传媒有限公司"/>
    <n v="1853"/>
    <n v="43616.7"/>
    <n v="6"/>
    <n v="6"/>
    <n v="3.0000000000000001E-3"/>
    <x v="2"/>
    <s v="低"/>
    <n v="11"/>
  </r>
  <r>
    <s v="广州市番禺区大石街万利盛服饰商行"/>
    <n v="1834"/>
    <n v="271813.23"/>
    <n v="38"/>
    <n v="39"/>
    <n v="2.1000000000000001E-2"/>
    <x v="2"/>
    <s v="低"/>
    <n v="11"/>
  </r>
  <r>
    <s v="河北密语科技有限公司"/>
    <n v="1780"/>
    <n v="68994.530931030007"/>
    <n v="73"/>
    <n v="85"/>
    <n v="4.1000000000000002E-2"/>
    <x v="2"/>
    <s v="低"/>
    <n v="11"/>
  </r>
  <r>
    <s v="JOYLINK LIMITED"/>
    <n v="1757"/>
    <n v="117396.350662"/>
    <n v="183"/>
    <n v="185"/>
    <n v="0.104"/>
    <x v="0"/>
    <s v="中"/>
    <n v="57"/>
  </r>
  <r>
    <s v="成都万珂进出口贸易有限公司"/>
    <n v="1755"/>
    <n v="127050.86"/>
    <n v="89"/>
    <n v="105"/>
    <n v="5.0999999999999997E-2"/>
    <x v="2"/>
    <s v="低"/>
    <n v="11"/>
  </r>
  <r>
    <s v="warner markets limited"/>
    <n v="1752"/>
    <n v="68557.288707795"/>
    <n v="35"/>
    <n v="35"/>
    <n v="0.02"/>
    <x v="2"/>
    <s v="低"/>
    <n v="11"/>
  </r>
  <r>
    <s v="rationaltechnologylimited"/>
    <n v="1735"/>
    <n v="71437.75"/>
    <n v="32"/>
    <n v="34"/>
    <n v="1.7999999999999999E-2"/>
    <x v="2"/>
    <s v="低"/>
    <n v="11"/>
  </r>
  <r>
    <s v="wing win limited"/>
    <n v="1735"/>
    <n v="26217.79"/>
    <n v="3"/>
    <n v="3"/>
    <n v="2E-3"/>
    <x v="2"/>
    <s v="低"/>
    <n v="11"/>
  </r>
  <r>
    <s v="广州五棵树贸易有限公司"/>
    <n v="1730"/>
    <n v="112032.97"/>
    <n v="30"/>
    <n v="38"/>
    <n v="1.7000000000000001E-2"/>
    <x v="2"/>
    <s v="低"/>
    <n v="11"/>
  </r>
  <r>
    <s v="深圳市圳声电子商务有限公司"/>
    <n v="1701"/>
    <n v="119609.06"/>
    <n v="8"/>
    <n v="9"/>
    <n v="5.0000000000000001E-3"/>
    <x v="2"/>
    <s v="低"/>
    <n v="11"/>
  </r>
  <r>
    <s v="华强聚丰网络科技（香港）有限公司"/>
    <n v="1679"/>
    <n v="348892.46"/>
    <n v="1"/>
    <n v="1"/>
    <n v="1E-3"/>
    <x v="2"/>
    <s v="低"/>
    <n v="11"/>
  </r>
  <r>
    <s v="机器猫科技有限公司"/>
    <n v="1675"/>
    <n v="67834.358445689999"/>
    <n v="0"/>
    <n v="0"/>
    <n v="0"/>
    <x v="1"/>
    <s v="0"/>
    <n v="0"/>
  </r>
  <r>
    <s v="匠森貿易有限公司"/>
    <n v="1670"/>
    <n v="66606.16"/>
    <n v="240"/>
    <n v="247"/>
    <n v="0.14399999999999999"/>
    <x v="0"/>
    <s v="中"/>
    <n v="57"/>
  </r>
  <r>
    <s v="enat technology co., limited"/>
    <n v="1658"/>
    <n v="91730.94"/>
    <n v="204"/>
    <n v="206"/>
    <n v="0.123"/>
    <x v="0"/>
    <s v="中"/>
    <n v="57"/>
  </r>
  <r>
    <s v="machen trading co., limited"/>
    <n v="1657"/>
    <n v="118102.40949372"/>
    <n v="518"/>
    <n v="690"/>
    <n v="0.313"/>
    <x v="3"/>
    <s v="高"/>
    <n v="100"/>
  </r>
  <r>
    <s v="厦门市启中网络科技有限公司"/>
    <n v="1627"/>
    <n v="59899.64"/>
    <n v="148"/>
    <n v="182"/>
    <n v="9.0999999999999998E-2"/>
    <x v="2"/>
    <s v="低"/>
    <n v="11"/>
  </r>
  <r>
    <s v="中湾贸易有限公司"/>
    <n v="1616"/>
    <n v="75066.786909835006"/>
    <n v="169"/>
    <n v="176"/>
    <n v="0.105"/>
    <x v="0"/>
    <s v="中"/>
    <n v="57"/>
  </r>
  <r>
    <s v="桑植未知机能服装店"/>
    <n v="1615"/>
    <n v="116221.69"/>
    <n v="19"/>
    <n v="19"/>
    <n v="1.2E-2"/>
    <x v="2"/>
    <s v="低"/>
    <n v="11"/>
  </r>
  <r>
    <s v="yingtonghan technology co., ltd"/>
    <n v="1608"/>
    <n v="76497.97"/>
    <n v="134"/>
    <n v="137"/>
    <n v="8.3000000000000004E-2"/>
    <x v="2"/>
    <s v="低"/>
    <n v="11"/>
  </r>
  <r>
    <s v="杭州嘉漫科技有限公司"/>
    <n v="1597"/>
    <n v="120602.31"/>
    <n v="6"/>
    <n v="6"/>
    <n v="4.0000000000000001E-3"/>
    <x v="2"/>
    <s v="低"/>
    <n v="11"/>
  </r>
  <r>
    <s v="AN XIANG GROUP LIMITED"/>
    <n v="1560"/>
    <n v="55000.24"/>
    <n v="9"/>
    <n v="9"/>
    <n v="6.0000000000000001E-3"/>
    <x v="2"/>
    <s v="低"/>
    <n v="11"/>
  </r>
  <r>
    <s v="flash dear international limited"/>
    <n v="1544"/>
    <n v="176673.066846295"/>
    <n v="387"/>
    <n v="459"/>
    <n v="0.251"/>
    <x v="3"/>
    <s v="高"/>
    <n v="100"/>
  </r>
  <r>
    <s v="上海宇樊贸易有限公司"/>
    <n v="1524"/>
    <n v="132713.79"/>
    <n v="18"/>
    <n v="19"/>
    <n v="1.2E-2"/>
    <x v="2"/>
    <s v="低"/>
    <n v="11"/>
  </r>
  <r>
    <s v="深圳艺溪网络科技有限公司"/>
    <n v="1521"/>
    <n v="48454.9"/>
    <n v="109"/>
    <n v="115"/>
    <n v="7.1999999999999995E-2"/>
    <x v="2"/>
    <s v="低"/>
    <n v="11"/>
  </r>
  <r>
    <s v="桑椹创新科技（香港）有限公司"/>
    <n v="1515"/>
    <n v="146499.14000000001"/>
    <n v="11"/>
    <n v="13"/>
    <n v="7.0000000000000001E-3"/>
    <x v="2"/>
    <s v="低"/>
    <n v="11"/>
  </r>
  <r>
    <s v="广州彦谨科技有限公司"/>
    <n v="1511"/>
    <n v="64033.94"/>
    <n v="23"/>
    <n v="24"/>
    <n v="1.4999999999999999E-2"/>
    <x v="2"/>
    <s v="低"/>
    <n v="11"/>
  </r>
  <r>
    <s v="rsgm"/>
    <n v="1496"/>
    <n v="79267.535780699996"/>
    <n v="0"/>
    <n v="0"/>
    <n v="0"/>
    <x v="1"/>
    <s v="0"/>
    <n v="0"/>
  </r>
  <r>
    <s v="吉水县本楠百货店"/>
    <n v="1477"/>
    <n v="53530.18"/>
    <n v="63"/>
    <n v="78"/>
    <n v="4.2999999999999997E-2"/>
    <x v="2"/>
    <s v="低"/>
    <n v="11"/>
  </r>
  <r>
    <s v="深圳市方圆天成科技有限公司"/>
    <n v="1475"/>
    <n v="49683.51"/>
    <n v="19"/>
    <n v="20"/>
    <n v="1.2999999999999999E-2"/>
    <x v="2"/>
    <s v="低"/>
    <n v="11"/>
  </r>
  <r>
    <s v="chameleon network co., limited"/>
    <n v="1437"/>
    <n v="91628.35"/>
    <n v="73"/>
    <n v="94"/>
    <n v="5.0999999999999997E-2"/>
    <x v="2"/>
    <s v="低"/>
    <n v="11"/>
  </r>
  <r>
    <s v="深圳市合欣盈商贸有限公司"/>
    <n v="1414"/>
    <n v="53955.519999999997"/>
    <n v="240"/>
    <n v="310"/>
    <n v="0.17"/>
    <x v="0"/>
    <s v="中"/>
    <n v="57"/>
  </r>
  <r>
    <s v="hongkong inofia technology co.,limited"/>
    <n v="1400"/>
    <n v="379824.880917145"/>
    <n v="2"/>
    <n v="2"/>
    <n v="1E-3"/>
    <x v="2"/>
    <s v="低"/>
    <n v="11"/>
  </r>
  <r>
    <s v="altruism information technology co., limited"/>
    <n v="1395"/>
    <n v="363241.463372775"/>
    <n v="7"/>
    <n v="7"/>
    <n v="5.0000000000000001E-3"/>
    <x v="2"/>
    <s v="低"/>
    <n v="11"/>
  </r>
  <r>
    <s v="arctic leopard technology co., limited"/>
    <n v="1386"/>
    <n v="33380.050000000003"/>
    <n v="45"/>
    <n v="47"/>
    <n v="3.2000000000000001E-2"/>
    <x v="2"/>
    <s v="低"/>
    <n v="11"/>
  </r>
  <r>
    <s v="香港衣韵国际贸易有限公司"/>
    <n v="1385"/>
    <n v="85832.36"/>
    <n v="161"/>
    <n v="164"/>
    <n v="0.11600000000000001"/>
    <x v="0"/>
    <s v="中"/>
    <n v="57"/>
  </r>
  <r>
    <s v="武汉市洪山区兴亨宏通电子经营部"/>
    <n v="1374"/>
    <n v="132647.39000000001"/>
    <n v="667"/>
    <n v="837"/>
    <n v="0.48499999999999999"/>
    <x v="3"/>
    <s v="高"/>
    <n v="100"/>
  </r>
  <r>
    <s v="广州智夫网络科技有限公司"/>
    <n v="1370"/>
    <n v="88620.71"/>
    <n v="76"/>
    <n v="96"/>
    <n v="5.5E-2"/>
    <x v="2"/>
    <s v="低"/>
    <n v="11"/>
  </r>
  <r>
    <s v="中山市微漫文化科技有限公司"/>
    <n v="1335"/>
    <n v="104571.10006424499"/>
    <n v="0"/>
    <n v="0"/>
    <n v="0"/>
    <x v="1"/>
    <s v="0"/>
    <n v="0"/>
  </r>
  <r>
    <s v="Haike Network Technology Co., Limited"/>
    <n v="1319"/>
    <n v="16391.314505894999"/>
    <n v="6"/>
    <n v="8"/>
    <n v="5.0000000000000001E-3"/>
    <x v="2"/>
    <s v="低"/>
    <n v="11"/>
  </r>
  <r>
    <s v="深圳华马世实业有限公司"/>
    <n v="1312"/>
    <n v="237739.4138825"/>
    <n v="0"/>
    <n v="0"/>
    <n v="0"/>
    <x v="1"/>
    <s v="0"/>
    <n v="0"/>
  </r>
  <r>
    <s v="莆田市恒发网络科技有限公司"/>
    <n v="1295"/>
    <n v="14764.34"/>
    <n v="80"/>
    <n v="102"/>
    <n v="6.2E-2"/>
    <x v="2"/>
    <s v="低"/>
    <n v="11"/>
  </r>
  <r>
    <s v="东海县品轩珠宝有限公司"/>
    <n v="1293"/>
    <n v="82504.960000000006"/>
    <n v="12"/>
    <n v="12"/>
    <n v="8.9999999999999993E-3"/>
    <x v="2"/>
    <s v="低"/>
    <n v="11"/>
  </r>
  <r>
    <s v="shanghai yanzhou group ltd"/>
    <n v="1284"/>
    <n v="430553.59"/>
    <n v="9"/>
    <n v="9"/>
    <n v="7.0000000000000001E-3"/>
    <x v="2"/>
    <s v="低"/>
    <n v="11"/>
  </r>
  <r>
    <s v="深圳市郎思威科技有限公司"/>
    <n v="1257"/>
    <n v="98259.17"/>
    <n v="3"/>
    <n v="3"/>
    <n v="2E-3"/>
    <x v="2"/>
    <s v="低"/>
    <n v="11"/>
  </r>
  <r>
    <s v="厦门议心商贸有限公司"/>
    <n v="1250"/>
    <n v="28786.52"/>
    <n v="22"/>
    <n v="23"/>
    <n v="1.7999999999999999E-2"/>
    <x v="2"/>
    <s v="低"/>
    <n v="11"/>
  </r>
  <r>
    <s v="microsequence hk limited"/>
    <n v="1206"/>
    <n v="78059.039999999994"/>
    <n v="22"/>
    <n v="24"/>
    <n v="1.7999999999999999E-2"/>
    <x v="2"/>
    <s v="低"/>
    <n v="11"/>
  </r>
  <r>
    <s v="meshop limited"/>
    <n v="1205"/>
    <n v="97107.821250715002"/>
    <n v="59"/>
    <n v="65"/>
    <n v="4.9000000000000002E-2"/>
    <x v="2"/>
    <s v="低"/>
    <n v="11"/>
  </r>
  <r>
    <s v="enjoy ad media limited"/>
    <n v="1201"/>
    <n v="19216"/>
    <n v="0"/>
    <n v="0"/>
    <n v="0"/>
    <x v="1"/>
    <s v="0"/>
    <n v="0"/>
  </r>
  <r>
    <s v="广州安瑞盈途会议展览有限公司"/>
    <n v="1193"/>
    <n v="108480.07"/>
    <n v="423"/>
    <n v="505"/>
    <n v="0.35499999999999998"/>
    <x v="3"/>
    <s v="高"/>
    <n v="100"/>
  </r>
  <r>
    <s v="湛江市大班科技有限公司"/>
    <n v="1182"/>
    <n v="58983.24"/>
    <n v="13"/>
    <n v="14"/>
    <n v="1.0999999999999999E-2"/>
    <x v="2"/>
    <s v="低"/>
    <n v="11"/>
  </r>
  <r>
    <s v="yangming tech limited"/>
    <n v="1181"/>
    <n v="37992.06"/>
    <n v="272"/>
    <n v="328"/>
    <n v="0.23"/>
    <x v="3"/>
    <s v="高"/>
    <n v="100"/>
  </r>
  <r>
    <s v="陆丰市馨帮帮通信设备店"/>
    <n v="1175"/>
    <n v="95565.93"/>
    <n v="26"/>
    <n v="27"/>
    <n v="2.1999999999999999E-2"/>
    <x v="2"/>
    <s v="低"/>
    <n v="11"/>
  </r>
  <r>
    <s v="昀璟国际贸易有限公司"/>
    <n v="1171"/>
    <n v="62201.58"/>
    <n v="6"/>
    <n v="7"/>
    <n v="5.0000000000000001E-3"/>
    <x v="2"/>
    <s v="低"/>
    <n v="11"/>
  </r>
  <r>
    <s v="莆田市安斯泰贸易有限公司"/>
    <n v="1169"/>
    <n v="302183.7"/>
    <n v="1"/>
    <n v="1"/>
    <n v="1E-3"/>
    <x v="2"/>
    <s v="低"/>
    <n v="11"/>
  </r>
  <r>
    <s v="paiou network technology co., limited"/>
    <n v="1154"/>
    <n v="58912.05"/>
    <n v="20"/>
    <n v="20"/>
    <n v="1.7000000000000001E-2"/>
    <x v="2"/>
    <s v="低"/>
    <n v="11"/>
  </r>
  <r>
    <s v="武汉蓝色边界电子商务有限公司"/>
    <n v="1149"/>
    <n v="50818.16"/>
    <n v="22"/>
    <n v="23"/>
    <n v="1.9E-2"/>
    <x v="2"/>
    <s v="低"/>
    <n v="11"/>
  </r>
  <r>
    <s v="jun tai company limited"/>
    <n v="1144"/>
    <n v="16035.73"/>
    <n v="0"/>
    <n v="0"/>
    <n v="0"/>
    <x v="1"/>
    <s v="0"/>
    <n v="0"/>
  </r>
  <r>
    <s v="广州巨量同创网络有限公司"/>
    <n v="1129"/>
    <n v="44265.54"/>
    <n v="16"/>
    <n v="18"/>
    <n v="1.4E-2"/>
    <x v="2"/>
    <s v="低"/>
    <n v="11"/>
  </r>
  <r>
    <s v="深圳美佳豪电商服务有限公司"/>
    <n v="1114"/>
    <n v="61058.415378500002"/>
    <n v="189"/>
    <n v="246"/>
    <n v="0.17"/>
    <x v="0"/>
    <s v="中"/>
    <n v="57"/>
  </r>
  <r>
    <s v="广州市百越盛鸿国际贸易有限公司"/>
    <n v="1112"/>
    <n v="63020.31"/>
    <n v="33"/>
    <n v="34"/>
    <n v="0.03"/>
    <x v="2"/>
    <s v="低"/>
    <n v="11"/>
  </r>
  <r>
    <s v="武汉浅蓝跳动商贸有限公司"/>
    <n v="1095"/>
    <n v="47492.87"/>
    <n v="22"/>
    <n v="22"/>
    <n v="0.02"/>
    <x v="2"/>
    <s v="低"/>
    <n v="11"/>
  </r>
  <r>
    <s v="sfss technology limited"/>
    <n v="1092"/>
    <n v="53838.81"/>
    <n v="51"/>
    <n v="52"/>
    <n v="4.7E-2"/>
    <x v="2"/>
    <s v="低"/>
    <n v="11"/>
  </r>
  <r>
    <s v="千隐科技有限公司"/>
    <n v="1084"/>
    <n v="174235.41"/>
    <n v="9"/>
    <n v="11"/>
    <n v="8.0000000000000002E-3"/>
    <x v="2"/>
    <s v="低"/>
    <n v="11"/>
  </r>
  <r>
    <s v="阳江市阳东区环宇实业有限公司"/>
    <n v="1046"/>
    <n v="35083.760000000002"/>
    <n v="60"/>
    <n v="62"/>
    <n v="5.7000000000000002E-2"/>
    <x v="2"/>
    <s v="低"/>
    <n v="11"/>
  </r>
  <r>
    <s v="thunder wing (hk) technology co., limited"/>
    <n v="1027"/>
    <n v="79183.850000000006"/>
    <n v="1313"/>
    <n v="1601"/>
    <n v="1.278"/>
    <x v="3"/>
    <s v="高"/>
    <n v="100"/>
  </r>
  <r>
    <s v="杭州单凡科技有限公司"/>
    <n v="1019"/>
    <n v="465677.31735646998"/>
    <n v="0"/>
    <n v="0"/>
    <n v="0"/>
    <x v="1"/>
    <s v="0"/>
    <n v="0"/>
  </r>
  <r>
    <s v="hong kong huang xian hua international limited"/>
    <n v="1012"/>
    <n v="49155.86"/>
    <n v="34"/>
    <n v="34"/>
    <n v="3.4000000000000002E-2"/>
    <x v="2"/>
    <s v="低"/>
    <n v="11"/>
  </r>
  <r>
    <s v="东海县舵手水晶制品有限公司"/>
    <n v="1010"/>
    <n v="129496.32000000001"/>
    <n v="5"/>
    <n v="7"/>
    <n v="5.0000000000000001E-3"/>
    <x v="2"/>
    <s v="低"/>
    <n v="11"/>
  </r>
  <r>
    <s v="bodoni company limited"/>
    <n v="984"/>
    <n v="56405.95"/>
    <n v="2"/>
    <n v="2"/>
    <n v="2E-3"/>
    <x v="2"/>
    <s v="低"/>
    <n v="11"/>
  </r>
  <r>
    <s v="sawld trade limited"/>
    <n v="984"/>
    <n v="73469.919999999998"/>
    <n v="100"/>
    <n v="104"/>
    <n v="0.10199999999999999"/>
    <x v="0"/>
    <s v="中"/>
    <n v="57"/>
  </r>
  <r>
    <s v="华人游戏"/>
    <n v="983"/>
    <n v="31086.27678548"/>
    <n v="18"/>
    <n v="19"/>
    <n v="1.7999999999999999E-2"/>
    <x v="2"/>
    <s v="低"/>
    <n v="11"/>
  </r>
  <r>
    <s v="成都成拓进出口贸易有限公司"/>
    <n v="961"/>
    <n v="92196.92"/>
    <n v="86"/>
    <n v="87"/>
    <n v="8.8999999999999996E-2"/>
    <x v="2"/>
    <s v="低"/>
    <n v="11"/>
  </r>
  <r>
    <s v="泉州市京涛时代电子商务有限公司"/>
    <n v="947"/>
    <n v="35828.300000000003"/>
    <n v="43"/>
    <n v="44"/>
    <n v="4.4999999999999998E-2"/>
    <x v="2"/>
    <s v="低"/>
    <n v="11"/>
  </r>
  <r>
    <s v="葵中科技有限公司"/>
    <n v="945"/>
    <n v="36498.1"/>
    <n v="102"/>
    <n v="131"/>
    <n v="0.108"/>
    <x v="0"/>
    <s v="中"/>
    <n v="57"/>
  </r>
  <r>
    <s v="源氏木语有限公司"/>
    <n v="940"/>
    <n v="340041.26"/>
    <n v="5"/>
    <n v="5"/>
    <n v="5.0000000000000001E-3"/>
    <x v="2"/>
    <s v="低"/>
    <n v="11"/>
  </r>
  <r>
    <s v="广州本珞电子商务有限公司"/>
    <n v="938"/>
    <n v="247672.94384851499"/>
    <n v="2"/>
    <n v="3"/>
    <n v="2E-3"/>
    <x v="2"/>
    <s v="低"/>
    <n v="11"/>
  </r>
  <r>
    <s v="hangzhoukexinmediacultureco.,ltd"/>
    <n v="925"/>
    <n v="43240.28237239"/>
    <n v="12"/>
    <n v="13"/>
    <n v="1.2999999999999999E-2"/>
    <x v="2"/>
    <s v="低"/>
    <n v="11"/>
  </r>
  <r>
    <s v="mentin network ltd"/>
    <n v="915"/>
    <n v="42696.44"/>
    <n v="0"/>
    <n v="0"/>
    <n v="0"/>
    <x v="1"/>
    <s v="0"/>
    <n v="0"/>
  </r>
  <r>
    <s v="深圳市思安电子商务有限公司"/>
    <n v="904"/>
    <n v="69424.37"/>
    <n v="9"/>
    <n v="9"/>
    <n v="0.01"/>
    <x v="2"/>
    <s v="低"/>
    <n v="11"/>
  </r>
  <r>
    <s v="义乌市谢里登贸易商行"/>
    <n v="878"/>
    <n v="24957.325248174999"/>
    <n v="18"/>
    <n v="18"/>
    <n v="2.1000000000000001E-2"/>
    <x v="2"/>
    <s v="低"/>
    <n v="11"/>
  </r>
  <r>
    <s v="东海县莹来珠宝有限公司"/>
    <n v="875"/>
    <n v="69574.77"/>
    <n v="0"/>
    <n v="0"/>
    <n v="0"/>
    <x v="1"/>
    <s v="0"/>
    <n v="0"/>
  </r>
  <r>
    <s v="詹姆斯电子(深圳)有限公司"/>
    <n v="873"/>
    <n v="46649.54"/>
    <n v="250"/>
    <n v="327"/>
    <n v="0.28599999999999998"/>
    <x v="3"/>
    <s v="高"/>
    <n v="100"/>
  </r>
  <r>
    <s v="TAOTUO TECHNOLOGY CO.，LIMITED"/>
    <n v="864"/>
    <n v="554853.82069995499"/>
    <n v="7"/>
    <n v="7"/>
    <n v="8.0000000000000002E-3"/>
    <x v="2"/>
    <s v="低"/>
    <n v="11"/>
  </r>
  <r>
    <s v="广州佐创科技有限公司"/>
    <n v="860"/>
    <n v="40820.199999999997"/>
    <n v="2"/>
    <n v="2"/>
    <n v="2E-3"/>
    <x v="2"/>
    <s v="低"/>
    <n v="11"/>
  </r>
  <r>
    <s v="深圳市晰途传媒科技有限公司"/>
    <n v="835"/>
    <n v="24792.03"/>
    <n v="88"/>
    <n v="109"/>
    <n v="0.105"/>
    <x v="0"/>
    <s v="中"/>
    <n v="57"/>
  </r>
  <r>
    <s v="张家港保税区创启贸易有限公司"/>
    <n v="834"/>
    <n v="20463.577364420002"/>
    <n v="3"/>
    <n v="3"/>
    <n v="4.0000000000000001E-3"/>
    <x v="2"/>
    <s v="低"/>
    <n v="11"/>
  </r>
  <r>
    <s v="广州亚迪纳贸易有限公司"/>
    <n v="827"/>
    <n v="81373.649999999994"/>
    <n v="9"/>
    <n v="10"/>
    <n v="1.0999999999999999E-2"/>
    <x v="2"/>
    <s v="低"/>
    <n v="11"/>
  </r>
  <r>
    <s v="广州佐德电子商务有限公司"/>
    <n v="813"/>
    <n v="78401.990000000005"/>
    <n v="495"/>
    <n v="545"/>
    <n v="0.60899999999999999"/>
    <x v="3"/>
    <s v="高"/>
    <n v="100"/>
  </r>
  <r>
    <s v="香港捷泰科技有限公司"/>
    <n v="803"/>
    <n v="92703.142409074993"/>
    <n v="4"/>
    <n v="5"/>
    <n v="5.0000000000000001E-3"/>
    <x v="2"/>
    <s v="低"/>
    <n v="11"/>
  </r>
  <r>
    <s v="广州凯利服装科技有限公司"/>
    <n v="794"/>
    <n v="140838.59"/>
    <n v="7"/>
    <n v="8"/>
    <n v="8.9999999999999993E-3"/>
    <x v="2"/>
    <s v="低"/>
    <n v="11"/>
  </r>
  <r>
    <s v="丹东信友网络科技有限公司"/>
    <n v="789"/>
    <n v="475363"/>
    <n v="94"/>
    <n v="107"/>
    <n v="0.11899999999999999"/>
    <x v="0"/>
    <s v="中"/>
    <n v="57"/>
  </r>
  <r>
    <s v="mylongingcharm accessories co., limited"/>
    <n v="783"/>
    <n v="47472.28"/>
    <n v="9"/>
    <n v="9"/>
    <n v="1.0999999999999999E-2"/>
    <x v="2"/>
    <s v="低"/>
    <n v="11"/>
  </r>
  <r>
    <s v="深圳市时时购网络科技有限公司"/>
    <n v="782"/>
    <n v="38121.01"/>
    <n v="22"/>
    <n v="24"/>
    <n v="2.8000000000000001E-2"/>
    <x v="2"/>
    <s v="低"/>
    <n v="11"/>
  </r>
  <r>
    <s v="north america pacfic trading co., limited"/>
    <n v="779"/>
    <n v="27874.799999999999"/>
    <n v="108"/>
    <n v="123"/>
    <n v="0.13900000000000001"/>
    <x v="0"/>
    <s v="中"/>
    <n v="57"/>
  </r>
  <r>
    <s v="成都洛德岛科技有限公司"/>
    <n v="776"/>
    <n v="49563.834500500001"/>
    <n v="0"/>
    <n v="0"/>
    <n v="0"/>
    <x v="1"/>
    <s v="0"/>
    <n v="0"/>
  </r>
  <r>
    <s v="lemonwin technologies(hk)co.,limited"/>
    <n v="761"/>
    <n v="32422.62"/>
    <n v="40"/>
    <n v="40"/>
    <n v="5.2999999999999999E-2"/>
    <x v="2"/>
    <s v="低"/>
    <n v="11"/>
  </r>
  <r>
    <s v="shangtuo technology limited"/>
    <n v="754"/>
    <n v="33557.03"/>
    <n v="30"/>
    <n v="30"/>
    <n v="0.04"/>
    <x v="2"/>
    <s v="低"/>
    <n v="11"/>
  </r>
  <r>
    <s v="四川多尔豪思网络科技有限公司"/>
    <n v="743"/>
    <n v="24317.05"/>
    <n v="0"/>
    <n v="0"/>
    <n v="0"/>
    <x v="1"/>
    <s v="0"/>
    <n v="0"/>
  </r>
  <r>
    <s v="香港星辰創想科技有限公司"/>
    <n v="735"/>
    <n v="40594.508663264998"/>
    <n v="1"/>
    <n v="1"/>
    <n v="1E-3"/>
    <x v="2"/>
    <s v="低"/>
    <n v="11"/>
  </r>
  <r>
    <s v="深圳市泽信世拓贸易有限公司"/>
    <n v="730"/>
    <n v="34050.725954745001"/>
    <n v="9"/>
    <n v="9"/>
    <n v="1.2E-2"/>
    <x v="2"/>
    <s v="低"/>
    <n v="11"/>
  </r>
  <r>
    <s v="苏州航渡电子商务有限公司"/>
    <n v="727"/>
    <n v="139282.54"/>
    <n v="2"/>
    <n v="2"/>
    <n v="3.0000000000000001E-3"/>
    <x v="2"/>
    <s v="低"/>
    <n v="11"/>
  </r>
  <r>
    <s v="ok knives outdoor limited"/>
    <n v="725"/>
    <n v="45834.74"/>
    <n v="1"/>
    <n v="1"/>
    <n v="1E-3"/>
    <x v="2"/>
    <s v="低"/>
    <n v="11"/>
  </r>
  <r>
    <s v="广州美甚佳贸易有限公司"/>
    <n v="724"/>
    <n v="62654.75"/>
    <n v="14"/>
    <n v="14"/>
    <n v="1.9E-2"/>
    <x v="2"/>
    <s v="低"/>
    <n v="11"/>
  </r>
  <r>
    <s v="yige international trading limited"/>
    <n v="716"/>
    <n v="52001.67"/>
    <n v="12"/>
    <n v="15"/>
    <n v="1.7000000000000001E-2"/>
    <x v="2"/>
    <s v="低"/>
    <n v="11"/>
  </r>
  <r>
    <s v="深圳市法裔索菲贸易有限公司"/>
    <n v="716"/>
    <n v="38799.427043295"/>
    <n v="0"/>
    <n v="0"/>
    <n v="0"/>
    <x v="1"/>
    <s v="0"/>
    <n v="0"/>
  </r>
  <r>
    <s v="ontoo technology limited"/>
    <n v="701"/>
    <n v="59497.65"/>
    <n v="150"/>
    <n v="196"/>
    <n v="0.214"/>
    <x v="3"/>
    <s v="高"/>
    <n v="100"/>
  </r>
  <r>
    <s v="uhouzz london limlted"/>
    <n v="695"/>
    <n v="42409.618036009997"/>
    <n v="1"/>
    <n v="1"/>
    <n v="1E-3"/>
    <x v="2"/>
    <s v="低"/>
    <n v="11"/>
  </r>
  <r>
    <s v="三明市瑞禾贸易有限公司"/>
    <n v="686"/>
    <n v="67412.62"/>
    <n v="475"/>
    <n v="651"/>
    <n v="0.69199999999999995"/>
    <x v="3"/>
    <s v="高"/>
    <n v="100"/>
  </r>
  <r>
    <s v="hongkong bailun technology limited"/>
    <n v="665"/>
    <n v="37958.029387549999"/>
    <n v="2"/>
    <n v="2"/>
    <n v="3.0000000000000001E-3"/>
    <x v="2"/>
    <s v="低"/>
    <n v="11"/>
  </r>
  <r>
    <s v="VIKING STUDIO LIMITED"/>
    <n v="663"/>
    <n v="40137.195639789999"/>
    <n v="0"/>
    <n v="0"/>
    <n v="0"/>
    <x v="1"/>
    <s v="0"/>
    <n v="0"/>
  </r>
  <r>
    <s v="深圳火宇科技有限公司"/>
    <n v="657"/>
    <n v="59664.63"/>
    <n v="125"/>
    <n v="149"/>
    <n v="0.19"/>
    <x v="0"/>
    <s v="中"/>
    <n v="57"/>
  </r>
  <r>
    <s v="all4home inc."/>
    <n v="653"/>
    <n v="434794.02"/>
    <n v="2"/>
    <n v="2"/>
    <n v="3.0000000000000001E-3"/>
    <x v="2"/>
    <s v="低"/>
    <n v="11"/>
  </r>
  <r>
    <s v="深圳市卓美瑞电子商务有限公司"/>
    <n v="645"/>
    <n v="37392.105375419997"/>
    <n v="15"/>
    <n v="15"/>
    <n v="2.3E-2"/>
    <x v="2"/>
    <s v="低"/>
    <n v="11"/>
  </r>
  <r>
    <s v="honglu international trade co., limited"/>
    <n v="637"/>
    <n v="33691.83"/>
    <n v="41"/>
    <n v="43"/>
    <n v="6.4000000000000001E-2"/>
    <x v="2"/>
    <s v="低"/>
    <n v="11"/>
  </r>
  <r>
    <s v="深圳沃行科技有限公司"/>
    <n v="636"/>
    <n v="215835.15"/>
    <n v="1"/>
    <n v="1"/>
    <n v="2E-3"/>
    <x v="2"/>
    <s v="低"/>
    <n v="11"/>
  </r>
  <r>
    <s v="天津奇酷科技有限公司"/>
    <n v="631"/>
    <n v="75448.34"/>
    <n v="16"/>
    <n v="16"/>
    <n v="2.5000000000000001E-2"/>
    <x v="2"/>
    <s v="低"/>
    <n v="11"/>
  </r>
  <r>
    <s v="maxsafes llc"/>
    <n v="621"/>
    <n v="115257.89"/>
    <n v="1"/>
    <n v="1"/>
    <n v="2E-3"/>
    <x v="2"/>
    <s v="低"/>
    <n v="11"/>
  </r>
  <r>
    <s v="深圳市伟创华宝贸易有限公司"/>
    <n v="615"/>
    <n v="31677.03"/>
    <n v="21"/>
    <n v="23"/>
    <n v="3.4000000000000002E-2"/>
    <x v="2"/>
    <s v="低"/>
    <n v="11"/>
  </r>
  <r>
    <s v="广州市木东科技信息有限公司"/>
    <n v="609"/>
    <n v="43522.12"/>
    <n v="3"/>
    <n v="3"/>
    <n v="5.0000000000000001E-3"/>
    <x v="2"/>
    <s v="低"/>
    <n v="11"/>
  </r>
  <r>
    <s v="香港鑫垚贸易有限公司"/>
    <n v="606"/>
    <n v="20080.62"/>
    <n v="40"/>
    <n v="40"/>
    <n v="6.6000000000000003E-2"/>
    <x v="2"/>
    <s v="低"/>
    <n v="11"/>
  </r>
  <r>
    <s v="haohanxingcheninternationaltradelimited"/>
    <n v="605"/>
    <n v="25199.22"/>
    <n v="153"/>
    <n v="155"/>
    <n v="0.253"/>
    <x v="3"/>
    <s v="高"/>
    <n v="100"/>
  </r>
  <r>
    <s v="bootao international limited"/>
    <n v="604"/>
    <n v="67844.12"/>
    <n v="13"/>
    <n v="13"/>
    <n v="2.1999999999999999E-2"/>
    <x v="2"/>
    <s v="低"/>
    <n v="11"/>
  </r>
  <r>
    <s v="东方星泽（深圳）科技有限公司"/>
    <n v="599"/>
    <n v="153984.37119938"/>
    <n v="14"/>
    <n v="14"/>
    <n v="2.3E-2"/>
    <x v="2"/>
    <s v="低"/>
    <n v="11"/>
  </r>
  <r>
    <s v="kaleidoscope technology limited"/>
    <n v="590"/>
    <n v="34170.589999999997"/>
    <n v="5"/>
    <n v="7"/>
    <n v="8.0000000000000002E-3"/>
    <x v="2"/>
    <s v="低"/>
    <n v="11"/>
  </r>
  <r>
    <s v="桑田科技（深圳）有限公司"/>
    <n v="583"/>
    <n v="44356.23"/>
    <n v="1"/>
    <n v="1"/>
    <n v="2E-3"/>
    <x v="2"/>
    <s v="低"/>
    <n v="11"/>
  </r>
  <r>
    <s v="杭立詢有限公司"/>
    <n v="578"/>
    <n v="26371.227043284998"/>
    <n v="12"/>
    <n v="13"/>
    <n v="2.1000000000000001E-2"/>
    <x v="2"/>
    <s v="低"/>
    <n v="11"/>
  </r>
  <r>
    <s v="chiyu technology co., limited"/>
    <n v="574"/>
    <n v="18709.36"/>
    <n v="42"/>
    <n v="42"/>
    <n v="7.2999999999999995E-2"/>
    <x v="2"/>
    <s v="低"/>
    <n v="11"/>
  </r>
  <r>
    <s v="深圳市乐骑智能科技有限公司"/>
    <n v="570"/>
    <n v="84975.92"/>
    <n v="1"/>
    <n v="1"/>
    <n v="2E-3"/>
    <x v="2"/>
    <s v="低"/>
    <n v="11"/>
  </r>
  <r>
    <s v="haiaoelectroniccommercecompanylimited"/>
    <n v="544"/>
    <n v="13035.56393491"/>
    <n v="1"/>
    <n v="2"/>
    <n v="2E-3"/>
    <x v="2"/>
    <s v="低"/>
    <n v="11"/>
  </r>
  <r>
    <s v="thg_ingenuity"/>
    <n v="541"/>
    <n v="58353.618356685001"/>
    <n v="0"/>
    <n v="0"/>
    <n v="0"/>
    <x v="1"/>
    <s v="0"/>
    <n v="0"/>
  </r>
  <r>
    <s v="品汇科技（深圳）有限公司"/>
    <n v="532"/>
    <n v="44037.97"/>
    <n v="273"/>
    <n v="372"/>
    <n v="0.51300000000000001"/>
    <x v="3"/>
    <s v="高"/>
    <n v="100"/>
  </r>
  <r>
    <s v="深圳市森凯沃网络科技有限公司"/>
    <n v="532"/>
    <n v="33187.804216999997"/>
    <n v="5"/>
    <n v="5"/>
    <n v="8.9999999999999993E-3"/>
    <x v="2"/>
    <s v="低"/>
    <n v="11"/>
  </r>
  <r>
    <s v="lifekens international group limited"/>
    <n v="532"/>
    <n v="399526.66"/>
    <n v="81"/>
    <n v="84"/>
    <n v="0.152"/>
    <x v="0"/>
    <s v="中"/>
    <n v="57"/>
  </r>
  <r>
    <s v="广东敏婕服装有限公司"/>
    <n v="530"/>
    <n v="43176.5"/>
    <n v="64"/>
    <n v="75"/>
    <n v="0.121"/>
    <x v="0"/>
    <s v="中"/>
    <n v="57"/>
  </r>
  <r>
    <s v="香港陽光鳳澤電子商務有限公司"/>
    <n v="525"/>
    <n v="204103.68189976501"/>
    <n v="0"/>
    <n v="0"/>
    <n v="0"/>
    <x v="1"/>
    <s v="0"/>
    <n v="0"/>
  </r>
  <r>
    <s v="广州亚科姆贸易有限公司"/>
    <n v="521"/>
    <n v="26498.04"/>
    <n v="38"/>
    <n v="52"/>
    <n v="7.2999999999999995E-2"/>
    <x v="2"/>
    <s v="低"/>
    <n v="11"/>
  </r>
  <r>
    <s v="天津三伴科技有限公司"/>
    <n v="520"/>
    <n v="60350.68"/>
    <n v="19"/>
    <n v="20"/>
    <n v="3.6999999999999998E-2"/>
    <x v="2"/>
    <s v="低"/>
    <n v="11"/>
  </r>
  <r>
    <s v="江阴市亚松电子有限公司"/>
    <n v="518"/>
    <n v="23635.31"/>
    <n v="9"/>
    <n v="9"/>
    <n v="1.7000000000000001E-2"/>
    <x v="2"/>
    <s v="低"/>
    <n v="11"/>
  </r>
  <r>
    <s v="yinghai international trading limited"/>
    <n v="512"/>
    <n v="42285.49"/>
    <n v="6"/>
    <n v="7"/>
    <n v="1.2E-2"/>
    <x v="2"/>
    <s v="低"/>
    <n v="11"/>
  </r>
  <r>
    <s v="fanciviviinc"/>
    <n v="511"/>
    <n v="75918.33"/>
    <n v="3"/>
    <n v="3"/>
    <n v="6.0000000000000001E-3"/>
    <x v="2"/>
    <s v="低"/>
    <n v="11"/>
  </r>
  <r>
    <s v="通城裕隆电子商务商行"/>
    <n v="508"/>
    <n v="49772.81"/>
    <n v="275"/>
    <n v="340"/>
    <n v="0.54100000000000004"/>
    <x v="3"/>
    <s v="高"/>
    <n v="100"/>
  </r>
  <r>
    <s v="追觅国际（香港）有限公司"/>
    <n v="503"/>
    <n v="271565.59858972998"/>
    <n v="7"/>
    <n v="8"/>
    <n v="1.4E-2"/>
    <x v="2"/>
    <s v="低"/>
    <n v="11"/>
  </r>
  <r>
    <s v="深圳市寻梦园科技有限公司"/>
    <n v="499"/>
    <n v="16049.55"/>
    <n v="3"/>
    <n v="4"/>
    <n v="6.0000000000000001E-3"/>
    <x v="2"/>
    <s v="低"/>
    <n v="11"/>
  </r>
  <r>
    <s v="成都尘光兄弟文化传媒有限公司"/>
    <n v="498"/>
    <n v="52829.06"/>
    <n v="3"/>
    <n v="3"/>
    <n v="6.0000000000000001E-3"/>
    <x v="2"/>
    <s v="低"/>
    <n v="11"/>
  </r>
  <r>
    <s v="广州卡婷化妆品有限公司"/>
    <n v="497"/>
    <n v="27291.86"/>
    <n v="2"/>
    <n v="2"/>
    <n v="4.0000000000000001E-3"/>
    <x v="2"/>
    <s v="低"/>
    <n v="11"/>
  </r>
  <r>
    <s v="深圳市小又科技有限公司"/>
    <n v="496"/>
    <n v="8483.6146363250009"/>
    <n v="2"/>
    <n v="2"/>
    <n v="4.0000000000000001E-3"/>
    <x v="2"/>
    <s v="低"/>
    <n v="11"/>
  </r>
  <r>
    <s v="深圳市桐趣科技有限公司"/>
    <n v="491"/>
    <n v="14262.97"/>
    <n v="40"/>
    <n v="45"/>
    <n v="8.1000000000000003E-2"/>
    <x v="2"/>
    <s v="低"/>
    <n v="11"/>
  </r>
  <r>
    <s v="star knight trading limited"/>
    <n v="490"/>
    <n v="29232.23"/>
    <n v="8"/>
    <n v="8"/>
    <n v="1.6E-2"/>
    <x v="2"/>
    <s v="低"/>
    <n v="11"/>
  </r>
  <r>
    <s v="HONGKONG ZHANGYU TECHNOLOGY LIMITED"/>
    <n v="487"/>
    <n v="14633.82"/>
    <n v="0"/>
    <n v="0"/>
    <n v="0"/>
    <x v="1"/>
    <s v="0"/>
    <n v="0"/>
  </r>
  <r>
    <s v="elves limited"/>
    <n v="484"/>
    <n v="33607.182058209997"/>
    <n v="0"/>
    <n v="0"/>
    <n v="0"/>
    <x v="1"/>
    <s v="0"/>
    <n v="0"/>
  </r>
  <r>
    <s v="广州琪商科技有限公司"/>
    <n v="483"/>
    <n v="13900.82"/>
    <n v="2"/>
    <n v="2"/>
    <n v="4.0000000000000001E-3"/>
    <x v="2"/>
    <s v="低"/>
    <n v="11"/>
  </r>
  <r>
    <s v="八零九零零零电子商务（重庆）有限责任公司"/>
    <n v="481"/>
    <n v="38403.58"/>
    <n v="0"/>
    <n v="0"/>
    <n v="0"/>
    <x v="1"/>
    <s v="0"/>
    <n v="0"/>
  </r>
  <r>
    <s v="深圳市奇铃电子商务有限公司"/>
    <n v="475"/>
    <n v="18402.310000000001"/>
    <n v="21"/>
    <n v="21"/>
    <n v="4.3999999999999997E-2"/>
    <x v="2"/>
    <s v="低"/>
    <n v="11"/>
  </r>
  <r>
    <s v="topec electronics technology co., limited"/>
    <n v="471"/>
    <n v="29870.38"/>
    <n v="5"/>
    <n v="5"/>
    <n v="1.0999999999999999E-2"/>
    <x v="2"/>
    <s v="低"/>
    <n v="11"/>
  </r>
  <r>
    <s v="广州鸣谦科技有限公司"/>
    <n v="463"/>
    <n v="56991.74"/>
    <n v="7"/>
    <n v="9"/>
    <n v="1.4999999999999999E-2"/>
    <x v="2"/>
    <s v="低"/>
    <n v="11"/>
  </r>
  <r>
    <s v="广州卡斯隆信息科技有限公司"/>
    <n v="457"/>
    <n v="21735.940430359999"/>
    <n v="0"/>
    <n v="0"/>
    <n v="0"/>
    <x v="1"/>
    <s v="0"/>
    <n v="0"/>
  </r>
  <r>
    <s v="kackool(hong kong)e-commerce co.,limited"/>
    <n v="457"/>
    <n v="66013.171241830001"/>
    <n v="0"/>
    <n v="0"/>
    <n v="0"/>
    <x v="1"/>
    <s v="0"/>
    <n v="0"/>
  </r>
  <r>
    <s v="香港琥珀实业有限公司"/>
    <n v="451"/>
    <n v="50251.5"/>
    <n v="4"/>
    <n v="4"/>
    <n v="8.9999999999999993E-3"/>
    <x v="2"/>
    <s v="低"/>
    <n v="11"/>
  </r>
  <r>
    <s v="unleashfun limited"/>
    <n v="449"/>
    <n v="9015.4479867299997"/>
    <n v="20"/>
    <n v="20"/>
    <n v="4.4999999999999998E-2"/>
    <x v="2"/>
    <s v="低"/>
    <n v="11"/>
  </r>
  <r>
    <s v="厦门翠迪鸟贸易有限公司"/>
    <n v="448"/>
    <n v="22260.44"/>
    <n v="5"/>
    <n v="5"/>
    <n v="1.0999999999999999E-2"/>
    <x v="2"/>
    <s v="低"/>
    <n v="11"/>
  </r>
  <r>
    <s v="优速易供应链（香港）有限公司"/>
    <n v="443"/>
    <n v="303346.26560454001"/>
    <n v="1"/>
    <n v="1"/>
    <n v="2E-3"/>
    <x v="2"/>
    <s v="低"/>
    <n v="11"/>
  </r>
  <r>
    <s v="meshop"/>
    <n v="437"/>
    <n v="44705.756993039999"/>
    <n v="8"/>
    <n v="8"/>
    <n v="1.7999999999999999E-2"/>
    <x v="2"/>
    <s v="低"/>
    <n v="11"/>
  </r>
  <r>
    <s v="Shenzhou Net Technology Limited"/>
    <n v="435"/>
    <n v="676785.4"/>
    <n v="2"/>
    <n v="2"/>
    <n v="5.0000000000000001E-3"/>
    <x v="2"/>
    <s v="低"/>
    <n v="11"/>
  </r>
  <r>
    <s v="深圳市扬立铭电子科技有限公司"/>
    <n v="434"/>
    <n v="61092.263908649998"/>
    <n v="0"/>
    <n v="0"/>
    <n v="0"/>
    <x v="1"/>
    <s v="0"/>
    <n v="0"/>
  </r>
  <r>
    <s v="重庆元彩互娱科技有限公司"/>
    <n v="434"/>
    <n v="49907.424546524999"/>
    <n v="0"/>
    <n v="0"/>
    <n v="0"/>
    <x v="1"/>
    <s v="0"/>
    <n v="0"/>
  </r>
  <r>
    <s v="深圳兴宸科技贸易有限公司"/>
    <n v="428"/>
    <n v="60926.07"/>
    <n v="10"/>
    <n v="11"/>
    <n v="2.3E-2"/>
    <x v="2"/>
    <s v="低"/>
    <n v="11"/>
  </r>
  <r>
    <s v="北京点盈科技有限公司"/>
    <n v="425"/>
    <n v="39022.959999999999"/>
    <n v="4"/>
    <n v="5"/>
    <n v="8.9999999999999993E-3"/>
    <x v="2"/>
    <s v="低"/>
    <n v="11"/>
  </r>
  <r>
    <s v="深圳市徕柠科技有限公司"/>
    <n v="422"/>
    <n v="19434.13"/>
    <n v="30"/>
    <n v="33"/>
    <n v="7.0999999999999994E-2"/>
    <x v="2"/>
    <s v="低"/>
    <n v="11"/>
  </r>
  <r>
    <s v="team professional clothing limited"/>
    <n v="421"/>
    <n v="28198.936009950001"/>
    <n v="0"/>
    <n v="0"/>
    <n v="0"/>
    <x v="1"/>
    <s v="0"/>
    <n v="0"/>
  </r>
  <r>
    <s v="映卓营销咨询（上海）有限公司"/>
    <n v="417"/>
    <n v="24455.95"/>
    <n v="74"/>
    <n v="81"/>
    <n v="0.17699999999999999"/>
    <x v="0"/>
    <s v="中"/>
    <n v="57"/>
  </r>
  <r>
    <s v="深圳市浩瀚宇星网络科技有限公司"/>
    <n v="414"/>
    <n v="19969.37"/>
    <n v="0"/>
    <n v="0"/>
    <n v="0"/>
    <x v="1"/>
    <s v="0"/>
    <n v="0"/>
  </r>
  <r>
    <s v="ecomone trading co limited"/>
    <n v="409"/>
    <n v="11109.71"/>
    <n v="5"/>
    <n v="5"/>
    <n v="1.2E-2"/>
    <x v="2"/>
    <s v="低"/>
    <n v="11"/>
  </r>
  <r>
    <s v="蓝色边界商务有限公司"/>
    <n v="406"/>
    <n v="18287.5"/>
    <n v="3"/>
    <n v="3"/>
    <n v="7.0000000000000001E-3"/>
    <x v="2"/>
    <s v="低"/>
    <n v="11"/>
  </r>
  <r>
    <s v="广州澳骏国际贸易有限公司"/>
    <n v="403"/>
    <n v="165989.59"/>
    <n v="4"/>
    <n v="4"/>
    <n v="0.01"/>
    <x v="2"/>
    <s v="低"/>
    <n v="11"/>
  </r>
  <r>
    <s v="红安泽聚电子商务有限责任公司"/>
    <n v="402"/>
    <n v="20182.502791039999"/>
    <n v="11"/>
    <n v="13"/>
    <n v="2.7E-2"/>
    <x v="2"/>
    <s v="低"/>
    <n v="11"/>
  </r>
  <r>
    <s v="pacific crest limited"/>
    <n v="396"/>
    <n v="18490.580000000002"/>
    <n v="42"/>
    <n v="42"/>
    <n v="0.106"/>
    <x v="0"/>
    <s v="中"/>
    <n v="57"/>
  </r>
  <r>
    <s v="深圳市盈汐科技有限公司"/>
    <n v="396"/>
    <n v="33827.18"/>
    <n v="2"/>
    <n v="2"/>
    <n v="5.0000000000000001E-3"/>
    <x v="2"/>
    <s v="低"/>
    <n v="11"/>
  </r>
  <r>
    <s v="广州市辰兴服饰科技有限公司"/>
    <n v="390"/>
    <n v="38133.58"/>
    <n v="36"/>
    <n v="37"/>
    <n v="9.1999999999999998E-2"/>
    <x v="2"/>
    <s v="低"/>
    <n v="11"/>
  </r>
  <r>
    <s v="hong kong new comer co., limited"/>
    <n v="389"/>
    <n v="19694.938633000002"/>
    <n v="71"/>
    <n v="79"/>
    <n v="0.183"/>
    <x v="0"/>
    <s v="中"/>
    <n v="57"/>
  </r>
  <r>
    <s v="长沙县奥得仕电子器材有限公司"/>
    <n v="383"/>
    <n v="47780.68"/>
    <n v="3"/>
    <n v="3"/>
    <n v="8.0000000000000002E-3"/>
    <x v="2"/>
    <s v="低"/>
    <n v="11"/>
  </r>
  <r>
    <s v="soufeel jewelry limited"/>
    <n v="381"/>
    <n v="16019.974179375"/>
    <n v="0"/>
    <n v="0"/>
    <n v="0"/>
    <x v="1"/>
    <s v="0"/>
    <n v="0"/>
  </r>
  <r>
    <s v="东台市火炬网络科技有限公司"/>
    <n v="381"/>
    <n v="16926.818467500001"/>
    <n v="0"/>
    <n v="0"/>
    <n v="0"/>
    <x v="1"/>
    <s v="0"/>
    <n v="0"/>
  </r>
  <r>
    <s v="深圳市煅石网络科技有限公司"/>
    <n v="374"/>
    <n v="18604.560000000001"/>
    <n v="23"/>
    <n v="24"/>
    <n v="6.0999999999999999E-2"/>
    <x v="2"/>
    <s v="低"/>
    <n v="11"/>
  </r>
  <r>
    <s v="selfridges retail limited"/>
    <n v="373"/>
    <n v="122228.55611125"/>
    <n v="0"/>
    <n v="0"/>
    <n v="0"/>
    <x v="1"/>
    <s v="0"/>
    <n v="0"/>
  </r>
  <r>
    <s v="北京斯达康商贸有限公司"/>
    <n v="370"/>
    <n v="40470.550000000003"/>
    <n v="5"/>
    <n v="5"/>
    <n v="1.4E-2"/>
    <x v="2"/>
    <s v="低"/>
    <n v="11"/>
  </r>
  <r>
    <s v="texng trading limited"/>
    <n v="368"/>
    <n v="15305.79"/>
    <n v="144"/>
    <n v="177"/>
    <n v="0.39100000000000001"/>
    <x v="3"/>
    <s v="高"/>
    <n v="100"/>
  </r>
  <r>
    <s v="茂略（厦门）贸易有限公司"/>
    <n v="366"/>
    <n v="16451.34"/>
    <n v="8"/>
    <n v="9"/>
    <n v="2.1999999999999999E-2"/>
    <x v="2"/>
    <s v="低"/>
    <n v="11"/>
  </r>
  <r>
    <s v="骄傲同行文化科技（深圳）有限公司"/>
    <n v="364"/>
    <n v="13473.73"/>
    <n v="2"/>
    <n v="2"/>
    <n v="5.0000000000000001E-3"/>
    <x v="2"/>
    <s v="低"/>
    <n v="11"/>
  </r>
  <r>
    <s v="huakui technology limited"/>
    <n v="352"/>
    <n v="21979.37"/>
    <n v="59"/>
    <n v="79"/>
    <n v="0.16800000000000001"/>
    <x v="0"/>
    <s v="中"/>
    <n v="57"/>
  </r>
  <r>
    <s v="深圳市爱迪时科技有限公司"/>
    <n v="350"/>
    <n v="35983.493820279997"/>
    <n v="1"/>
    <n v="1"/>
    <n v="3.0000000000000001E-3"/>
    <x v="2"/>
    <s v="低"/>
    <n v="11"/>
  </r>
  <r>
    <s v="厦门讯简科技有限公司"/>
    <n v="346"/>
    <n v="40588.04"/>
    <n v="3"/>
    <n v="3"/>
    <n v="8.9999999999999993E-3"/>
    <x v="2"/>
    <s v="低"/>
    <n v="11"/>
  </r>
  <r>
    <s v="深圳市柏美科技有限公司"/>
    <n v="346"/>
    <n v="22152.11"/>
    <n v="24"/>
    <n v="26"/>
    <n v="6.9000000000000006E-2"/>
    <x v="2"/>
    <s v="低"/>
    <n v="11"/>
  </r>
  <r>
    <s v="yingshang trading co., limited"/>
    <n v="343"/>
    <n v="12589.78"/>
    <n v="4"/>
    <n v="4"/>
    <n v="1.2E-2"/>
    <x v="2"/>
    <s v="低"/>
    <n v="11"/>
  </r>
  <r>
    <s v="sendfu trading co., limited"/>
    <n v="343"/>
    <n v="35776.94"/>
    <n v="5"/>
    <n v="5"/>
    <n v="1.4999999999999999E-2"/>
    <x v="2"/>
    <s v="低"/>
    <n v="11"/>
  </r>
  <r>
    <s v="咸安区衣行天下商贸中心"/>
    <n v="340"/>
    <n v="32588"/>
    <n v="206"/>
    <n v="230"/>
    <n v="0.60599999999999998"/>
    <x v="3"/>
    <s v="高"/>
    <n v="100"/>
  </r>
  <r>
    <s v="pin network limited"/>
    <n v="339"/>
    <n v="16746.349999999999"/>
    <n v="0"/>
    <n v="0"/>
    <n v="0"/>
    <x v="1"/>
    <s v="0"/>
    <n v="0"/>
  </r>
  <r>
    <s v="dreamnodiy llc"/>
    <n v="333"/>
    <n v="13682.801638000001"/>
    <n v="0"/>
    <n v="0"/>
    <n v="0"/>
    <x v="1"/>
    <s v="0"/>
    <n v="0"/>
  </r>
  <r>
    <s v="maiar john limited"/>
    <n v="332"/>
    <n v="17516.86"/>
    <n v="6"/>
    <n v="6"/>
    <n v="1.7999999999999999E-2"/>
    <x v="2"/>
    <s v="低"/>
    <n v="11"/>
  </r>
  <r>
    <s v="无锡宝恩洛进出口有限公司"/>
    <n v="332"/>
    <n v="22577.4"/>
    <n v="4"/>
    <n v="4"/>
    <n v="1.2E-2"/>
    <x v="2"/>
    <s v="低"/>
    <n v="11"/>
  </r>
  <r>
    <s v="garry international trading co., limited"/>
    <n v="326"/>
    <n v="19035.689999999999"/>
    <n v="1"/>
    <n v="1"/>
    <n v="3.0000000000000001E-3"/>
    <x v="2"/>
    <s v="低"/>
    <n v="11"/>
  </r>
  <r>
    <s v="深圳市树远科技有限公司"/>
    <n v="326"/>
    <n v="10777.88"/>
    <n v="4"/>
    <n v="4"/>
    <n v="1.2E-2"/>
    <x v="2"/>
    <s v="低"/>
    <n v="11"/>
  </r>
  <r>
    <s v="深圳市拓达星科技有限公司"/>
    <n v="324"/>
    <n v="31792.74"/>
    <n v="6"/>
    <n v="6"/>
    <n v="1.9E-2"/>
    <x v="2"/>
    <s v="低"/>
    <n v="11"/>
  </r>
  <r>
    <s v="深圳市优易贝科技有限公司"/>
    <n v="318"/>
    <n v="20723.61"/>
    <n v="0"/>
    <n v="0"/>
    <n v="0"/>
    <x v="1"/>
    <s v="0"/>
    <n v="0"/>
  </r>
  <r>
    <s v="vipeasybuy clothing co., ltd."/>
    <n v="317"/>
    <n v="27529.16"/>
    <n v="13"/>
    <n v="14"/>
    <n v="4.1000000000000002E-2"/>
    <x v="2"/>
    <s v="低"/>
    <n v="11"/>
  </r>
  <r>
    <s v="广州抖擞信息科技有限公司"/>
    <n v="317"/>
    <n v="30081.52"/>
    <n v="1"/>
    <n v="1"/>
    <n v="3.0000000000000001E-3"/>
    <x v="2"/>
    <s v="低"/>
    <n v="11"/>
  </r>
  <r>
    <s v="magnificant trading limited"/>
    <n v="315"/>
    <n v="21861.31"/>
    <n v="62"/>
    <n v="66"/>
    <n v="0.19700000000000001"/>
    <x v="0"/>
    <s v="中"/>
    <n v="57"/>
  </r>
  <r>
    <s v="hongkong crushe technology company limited"/>
    <n v="312"/>
    <n v="20390.52"/>
    <n v="6"/>
    <n v="9"/>
    <n v="1.9E-2"/>
    <x v="2"/>
    <s v="低"/>
    <n v="11"/>
  </r>
  <r>
    <s v="连云港锐恒珠宝有限公司"/>
    <n v="309"/>
    <n v="19185.73"/>
    <n v="1"/>
    <n v="1"/>
    <n v="3.0000000000000001E-3"/>
    <x v="2"/>
    <s v="低"/>
    <n v="11"/>
  </r>
  <r>
    <s v="海南云海方舟科技有限公司"/>
    <n v="309"/>
    <n v="13012.3"/>
    <n v="3"/>
    <n v="3"/>
    <n v="0.01"/>
    <x v="2"/>
    <s v="低"/>
    <n v="11"/>
  </r>
  <r>
    <s v="上海闳米信息科技有限公司"/>
    <n v="307"/>
    <n v="16878.788773"/>
    <n v="0"/>
    <n v="0"/>
    <n v="0"/>
    <x v="1"/>
    <s v="0"/>
    <n v="0"/>
  </r>
  <r>
    <s v="威海富森贸易有限公司"/>
    <n v="298"/>
    <n v="50164.95"/>
    <n v="7"/>
    <n v="7"/>
    <n v="2.3E-2"/>
    <x v="2"/>
    <s v="低"/>
    <n v="11"/>
  </r>
  <r>
    <s v="佛山市泽峰电子贸易有限公司"/>
    <n v="296"/>
    <n v="24061.204070250002"/>
    <n v="0"/>
    <n v="0"/>
    <n v="0"/>
    <x v="1"/>
    <s v="0"/>
    <n v="0"/>
  </r>
  <r>
    <s v="广州途伴体育用品有限公司"/>
    <n v="295"/>
    <n v="19230.36"/>
    <n v="2"/>
    <n v="2"/>
    <n v="7.0000000000000001E-3"/>
    <x v="2"/>
    <s v="低"/>
    <n v="11"/>
  </r>
  <r>
    <s v="厦门域无隅科技有限责任公司"/>
    <n v="294"/>
    <n v="21581.39343213"/>
    <n v="0"/>
    <n v="0"/>
    <n v="0"/>
    <x v="1"/>
    <s v="0"/>
    <n v="0"/>
  </r>
  <r>
    <s v="广州才捷通科技有限公司"/>
    <n v="292"/>
    <n v="12741.48"/>
    <n v="7"/>
    <n v="7"/>
    <n v="2.4E-2"/>
    <x v="2"/>
    <s v="低"/>
    <n v="11"/>
  </r>
  <r>
    <s v="深圳市森淞联贸易有限公司"/>
    <n v="291"/>
    <n v="10874.02"/>
    <n v="1"/>
    <n v="1"/>
    <n v="3.0000000000000001E-3"/>
    <x v="2"/>
    <s v="低"/>
    <n v="11"/>
  </r>
  <r>
    <s v="海宁奥瑟姆贸易有限公司"/>
    <n v="291"/>
    <n v="7520.5281998649998"/>
    <n v="0"/>
    <n v="0"/>
    <n v="0"/>
    <x v="1"/>
    <s v="0"/>
    <n v="0"/>
  </r>
  <r>
    <s v="hong kong hongchen plus trading co., limited"/>
    <n v="290"/>
    <n v="12017.20966"/>
    <n v="7"/>
    <n v="8"/>
    <n v="2.4E-2"/>
    <x v="2"/>
    <s v="低"/>
    <n v="11"/>
  </r>
  <r>
    <s v="hong kong xu yuan jieinternational limited"/>
    <n v="290"/>
    <n v="10004.39"/>
    <n v="1"/>
    <n v="1"/>
    <n v="3.0000000000000001E-3"/>
    <x v="2"/>
    <s v="低"/>
    <n v="11"/>
  </r>
  <r>
    <s v="jinking kak limited"/>
    <n v="284"/>
    <n v="4816.2615424699998"/>
    <n v="0"/>
    <n v="0"/>
    <n v="0"/>
    <x v="1"/>
    <s v="0"/>
    <n v="0"/>
  </r>
  <r>
    <s v="hongkong yangshan information technology limited"/>
    <n v="284"/>
    <n v="18198.711500224999"/>
    <n v="1"/>
    <n v="1"/>
    <n v="4.0000000000000001E-3"/>
    <x v="2"/>
    <s v="低"/>
    <n v="11"/>
  </r>
  <r>
    <s v="hk xianwei e-business limited"/>
    <n v="283"/>
    <n v="10969.78"/>
    <n v="1"/>
    <n v="1"/>
    <n v="4.0000000000000001E-3"/>
    <x v="2"/>
    <s v="低"/>
    <n v="11"/>
  </r>
  <r>
    <s v="hkso technology limited"/>
    <n v="282"/>
    <n v="11479.18"/>
    <n v="0"/>
    <n v="0"/>
    <n v="0"/>
    <x v="1"/>
    <s v="0"/>
    <n v="0"/>
  </r>
  <r>
    <s v="深圳科茂视讯信息技术有限公司"/>
    <n v="281"/>
    <n v="15259.8"/>
    <n v="1"/>
    <n v="1"/>
    <n v="4.0000000000000001E-3"/>
    <x v="2"/>
    <s v="低"/>
    <n v="11"/>
  </r>
  <r>
    <s v="武汉智影科技有限公司"/>
    <n v="280"/>
    <n v="11069"/>
    <n v="2"/>
    <n v="2"/>
    <n v="7.0000000000000001E-3"/>
    <x v="2"/>
    <s v="低"/>
    <n v="11"/>
  </r>
  <r>
    <s v="aas global trade co., limited"/>
    <n v="273"/>
    <n v="11986.39"/>
    <n v="17"/>
    <n v="17"/>
    <n v="6.2E-2"/>
    <x v="2"/>
    <s v="低"/>
    <n v="11"/>
  </r>
  <r>
    <s v="hongkong yongxing technology co. ,limited"/>
    <n v="269"/>
    <n v="9429.9313674999994"/>
    <n v="2"/>
    <n v="2"/>
    <n v="7.0000000000000001E-3"/>
    <x v="2"/>
    <s v="低"/>
    <n v="11"/>
  </r>
  <r>
    <s v="深圳云星视讯科技有限公司"/>
    <n v="268"/>
    <n v="24295.51"/>
    <n v="0"/>
    <n v="0"/>
    <n v="0"/>
    <x v="1"/>
    <s v="0"/>
    <n v="0"/>
  </r>
  <r>
    <s v="广州柏乐运动器材有限公司"/>
    <n v="266"/>
    <n v="57869.56"/>
    <n v="2"/>
    <n v="3"/>
    <n v="8.0000000000000002E-3"/>
    <x v="2"/>
    <s v="低"/>
    <n v="11"/>
  </r>
  <r>
    <s v="Hongkong Geekbuy International E-commerce Ltd"/>
    <n v="262"/>
    <n v="171103.32542576501"/>
    <n v="0"/>
    <n v="0"/>
    <n v="0"/>
    <x v="1"/>
    <s v="0"/>
    <n v="0"/>
  </r>
  <r>
    <s v="西安晶闪网络科技有限公司"/>
    <n v="261"/>
    <n v="19664.68"/>
    <n v="26"/>
    <n v="28"/>
    <n v="0.1"/>
    <x v="0"/>
    <s v="中"/>
    <n v="57"/>
  </r>
  <r>
    <s v="wealthy gift technology limited"/>
    <n v="257"/>
    <n v="11358.49"/>
    <n v="28"/>
    <n v="30"/>
    <n v="0.109"/>
    <x v="0"/>
    <s v="中"/>
    <n v="57"/>
  </r>
  <r>
    <s v="phoenix ecom group limited"/>
    <n v="255"/>
    <n v="14945.6505015"/>
    <n v="0"/>
    <n v="0"/>
    <n v="0"/>
    <x v="1"/>
    <s v="0"/>
    <n v="0"/>
  </r>
  <r>
    <s v="厦门芊朵恋科技有限公司"/>
    <n v="254"/>
    <n v="11057.28"/>
    <n v="4"/>
    <n v="5"/>
    <n v="1.6E-2"/>
    <x v="2"/>
    <s v="低"/>
    <n v="11"/>
  </r>
  <r>
    <s v="嘉兴市乐买乐卖贸易有限公司"/>
    <n v="254"/>
    <n v="36551.879999999997"/>
    <n v="6"/>
    <n v="6"/>
    <n v="2.4E-2"/>
    <x v="2"/>
    <s v="低"/>
    <n v="11"/>
  </r>
  <r>
    <s v="商業蜜蜂有限公司"/>
    <n v="245"/>
    <n v="108599.93"/>
    <n v="1"/>
    <n v="1"/>
    <n v="4.0000000000000001E-3"/>
    <x v="2"/>
    <s v="低"/>
    <n v="11"/>
  </r>
  <r>
    <s v="广州兴鹏科技有限公司"/>
    <n v="244"/>
    <n v="16264.24"/>
    <n v="185"/>
    <n v="215"/>
    <n v="0.75800000000000001"/>
    <x v="3"/>
    <s v="高"/>
    <n v="100"/>
  </r>
  <r>
    <s v="hongkong kaimeichen e-commerce limited"/>
    <n v="244"/>
    <n v="93136.83"/>
    <n v="1"/>
    <n v="1"/>
    <n v="4.0000000000000001E-3"/>
    <x v="2"/>
    <s v="低"/>
    <n v="11"/>
  </r>
  <r>
    <s v="hongkong loyo electronic technology limited"/>
    <n v="243"/>
    <n v="32228.16"/>
    <n v="1"/>
    <n v="1"/>
    <n v="4.0000000000000001E-3"/>
    <x v="2"/>
    <s v="低"/>
    <n v="11"/>
  </r>
  <r>
    <s v="yunduam electronic commerce limited"/>
    <n v="242"/>
    <n v="28290.959999999999"/>
    <n v="1"/>
    <n v="1"/>
    <n v="4.0000000000000001E-3"/>
    <x v="2"/>
    <s v="低"/>
    <n v="11"/>
  </r>
  <r>
    <s v="深圳市信天达电子有限公司"/>
    <n v="242"/>
    <n v="13830.793191575"/>
    <n v="0"/>
    <n v="0"/>
    <n v="0"/>
    <x v="1"/>
    <s v="0"/>
    <n v="0"/>
  </r>
  <r>
    <s v="skyfox network limited"/>
    <n v="241"/>
    <n v="13073.892961699999"/>
    <n v="2"/>
    <n v="2"/>
    <n v="8.0000000000000002E-3"/>
    <x v="2"/>
    <s v="低"/>
    <n v="11"/>
  </r>
  <r>
    <s v="香港花无缺贸易有限公司"/>
    <n v="240"/>
    <n v="49689.473037205003"/>
    <n v="7"/>
    <n v="7"/>
    <n v="2.9000000000000001E-2"/>
    <x v="2"/>
    <s v="低"/>
    <n v="11"/>
  </r>
  <r>
    <s v="北京博慕国际文化传媒有限公司"/>
    <n v="240"/>
    <n v="135014.74"/>
    <n v="0"/>
    <n v="0"/>
    <n v="0"/>
    <x v="1"/>
    <s v="0"/>
    <n v="0"/>
  </r>
  <r>
    <s v="hong kong huijushidai co., limited"/>
    <n v="238"/>
    <n v="14213.17"/>
    <n v="8"/>
    <n v="8"/>
    <n v="3.4000000000000002E-2"/>
    <x v="2"/>
    <s v="低"/>
    <n v="11"/>
  </r>
  <r>
    <s v="佛山市神奇种子科技有限公司"/>
    <n v="237"/>
    <n v="145454.45000000001"/>
    <n v="6"/>
    <n v="6"/>
    <n v="2.5000000000000001E-2"/>
    <x v="2"/>
    <s v="低"/>
    <n v="11"/>
  </r>
  <r>
    <s v="武汉艾利英科网络科技有限公司"/>
    <n v="236"/>
    <n v="12893.17"/>
    <n v="15"/>
    <n v="16"/>
    <n v="6.4000000000000001E-2"/>
    <x v="2"/>
    <s v="低"/>
    <n v="11"/>
  </r>
  <r>
    <s v="深圳市博宁诺贸易有限公司"/>
    <n v="235"/>
    <n v="8795.7000000000007"/>
    <n v="15"/>
    <n v="15"/>
    <n v="6.4000000000000001E-2"/>
    <x v="2"/>
    <s v="低"/>
    <n v="11"/>
  </r>
  <r>
    <s v="lingruisi e-commerce co., limited"/>
    <n v="234"/>
    <n v="11691.99"/>
    <n v="2"/>
    <n v="2"/>
    <n v="8.9999999999999993E-3"/>
    <x v="2"/>
    <s v="低"/>
    <n v="11"/>
  </r>
  <r>
    <s v="广州市大颜贸易有限公司"/>
    <n v="232"/>
    <n v="16408.61"/>
    <n v="3"/>
    <n v="3"/>
    <n v="1.2999999999999999E-2"/>
    <x v="2"/>
    <s v="低"/>
    <n v="11"/>
  </r>
  <r>
    <s v="天隼科技有限公司"/>
    <n v="229"/>
    <n v="9345.92"/>
    <n v="21"/>
    <n v="21"/>
    <n v="9.1999999999999998E-2"/>
    <x v="2"/>
    <s v="低"/>
    <n v="11"/>
  </r>
  <r>
    <s v="ief overseas international trading co.，limited"/>
    <n v="229"/>
    <n v="7333.7531989999998"/>
    <n v="0"/>
    <n v="0"/>
    <n v="0"/>
    <x v="1"/>
    <s v="0"/>
    <n v="0"/>
  </r>
  <r>
    <s v="popopie holding limited"/>
    <n v="228"/>
    <n v="11612.51"/>
    <n v="1"/>
    <n v="1"/>
    <n v="4.0000000000000001E-3"/>
    <x v="2"/>
    <s v="低"/>
    <n v="11"/>
  </r>
  <r>
    <s v="深圳市比尔嘉泓网络科技有限公司"/>
    <n v="224"/>
    <n v="6301.14"/>
    <n v="9"/>
    <n v="10"/>
    <n v="0.04"/>
    <x v="2"/>
    <s v="低"/>
    <n v="11"/>
  </r>
  <r>
    <s v="无锡图灵进出口有限公司"/>
    <n v="224"/>
    <n v="14146.98"/>
    <n v="4"/>
    <n v="4"/>
    <n v="1.7999999999999999E-2"/>
    <x v="2"/>
    <s v="低"/>
    <n v="11"/>
  </r>
  <r>
    <s v="深圳市拓恒达贸易有限公司"/>
    <n v="221"/>
    <n v="12789.19"/>
    <n v="2"/>
    <n v="2"/>
    <n v="8.9999999999999993E-3"/>
    <x v="2"/>
    <s v="低"/>
    <n v="11"/>
  </r>
  <r>
    <s v="苏州逸品风尚礼品有限公司"/>
    <n v="217"/>
    <n v="8177.95"/>
    <n v="4"/>
    <n v="4"/>
    <n v="1.7999999999999999E-2"/>
    <x v="2"/>
    <s v="低"/>
    <n v="11"/>
  </r>
  <r>
    <s v="广州古神生物科技有限公司"/>
    <n v="211"/>
    <n v="5912.08"/>
    <n v="2"/>
    <n v="2"/>
    <n v="8.9999999999999993E-3"/>
    <x v="2"/>
    <s v="低"/>
    <n v="11"/>
  </r>
  <r>
    <s v="青白江艺茗轩手工艺品商贸部"/>
    <n v="207"/>
    <n v="7995.7"/>
    <n v="7"/>
    <n v="7"/>
    <n v="3.4000000000000002E-2"/>
    <x v="2"/>
    <s v="低"/>
    <n v="11"/>
  </r>
  <r>
    <s v="深圳市惠视通科技有限公司"/>
    <n v="206"/>
    <n v="54855.82"/>
    <n v="4"/>
    <n v="5"/>
    <n v="1.9E-2"/>
    <x v="2"/>
    <s v="低"/>
    <n v="11"/>
  </r>
  <r>
    <s v="广州极富贸易有限公司"/>
    <n v="205"/>
    <n v="11602.37"/>
    <n v="10"/>
    <n v="11"/>
    <n v="4.9000000000000002E-2"/>
    <x v="2"/>
    <s v="低"/>
    <n v="11"/>
  </r>
  <r>
    <s v="深圳市越来越酷贸易有限公司"/>
    <n v="205"/>
    <n v="8359.0300000000007"/>
    <n v="1"/>
    <n v="1"/>
    <n v="5.0000000000000001E-3"/>
    <x v="2"/>
    <s v="低"/>
    <n v="11"/>
  </r>
  <r>
    <s v="深圳市誉跃网络科技有限公司"/>
    <n v="197"/>
    <n v="8902.44"/>
    <n v="28"/>
    <n v="28"/>
    <n v="0.14199999999999999"/>
    <x v="0"/>
    <s v="中"/>
    <n v="57"/>
  </r>
  <r>
    <s v="fiido technology co., limited"/>
    <n v="197"/>
    <n v="218318.41360398501"/>
    <n v="0"/>
    <n v="0"/>
    <n v="0"/>
    <x v="1"/>
    <s v="0"/>
    <n v="0"/>
  </r>
  <r>
    <s v="扬州长鲸跨海电子商务有限公司"/>
    <n v="195"/>
    <n v="9453.25"/>
    <n v="0"/>
    <n v="0"/>
    <n v="0"/>
    <x v="1"/>
    <s v="0"/>
    <n v="0"/>
  </r>
  <r>
    <s v="guangzhou miya industrial limited"/>
    <n v="194"/>
    <n v="16903.91"/>
    <n v="2"/>
    <n v="2"/>
    <n v="0.01"/>
    <x v="2"/>
    <s v="低"/>
    <n v="11"/>
  </r>
  <r>
    <s v="东莞市茶山象之印电子商务商行"/>
    <n v="190"/>
    <n v="12999.5"/>
    <n v="1"/>
    <n v="1"/>
    <n v="5.0000000000000001E-3"/>
    <x v="2"/>
    <s v="低"/>
    <n v="11"/>
  </r>
  <r>
    <s v="青岛乐德网络科技有限公司"/>
    <n v="190"/>
    <n v="20371.349999999999"/>
    <n v="11"/>
    <n v="13"/>
    <n v="5.8000000000000003E-2"/>
    <x v="2"/>
    <s v="低"/>
    <n v="11"/>
  </r>
  <r>
    <s v="nb embroidery &amp; sewing supplies co..limited"/>
    <n v="189"/>
    <n v="9168.68"/>
    <n v="0"/>
    <n v="0"/>
    <n v="0"/>
    <x v="1"/>
    <s v="0"/>
    <n v="0"/>
  </r>
  <r>
    <s v="潍坊汇益网络科技有限公司"/>
    <n v="184"/>
    <n v="3880.1"/>
    <n v="2"/>
    <n v="3"/>
    <n v="1.0999999999999999E-2"/>
    <x v="2"/>
    <s v="低"/>
    <n v="11"/>
  </r>
  <r>
    <s v="西安蚍蜉信息科技有限公司"/>
    <n v="178"/>
    <n v="17014.560000000001"/>
    <n v="14"/>
    <n v="16"/>
    <n v="7.9000000000000001E-2"/>
    <x v="2"/>
    <s v="低"/>
    <n v="11"/>
  </r>
  <r>
    <s v="广州思达科技有限公司"/>
    <n v="173"/>
    <n v="9759.9355987350009"/>
    <n v="1"/>
    <n v="1"/>
    <n v="6.0000000000000001E-3"/>
    <x v="2"/>
    <s v="低"/>
    <n v="11"/>
  </r>
  <r>
    <s v="潍坊法斯特网络科技有限公司"/>
    <n v="170"/>
    <n v="5350.26"/>
    <n v="37"/>
    <n v="41"/>
    <n v="0.218"/>
    <x v="3"/>
    <s v="高"/>
    <n v="100"/>
  </r>
  <r>
    <s v="glions trade limited"/>
    <n v="169"/>
    <n v="13477.53"/>
    <n v="62"/>
    <n v="62"/>
    <n v="0.36699999999999999"/>
    <x v="3"/>
    <s v="高"/>
    <n v="100"/>
  </r>
  <r>
    <s v="北京野猴文化有限公司"/>
    <n v="166"/>
    <n v="7028.4"/>
    <n v="7"/>
    <n v="7"/>
    <n v="4.2000000000000003E-2"/>
    <x v="2"/>
    <s v="低"/>
    <n v="11"/>
  </r>
  <r>
    <s v="东海县璀恰百货商行"/>
    <n v="165"/>
    <n v="15270.47"/>
    <n v="2"/>
    <n v="2"/>
    <n v="1.2E-2"/>
    <x v="2"/>
    <s v="低"/>
    <n v="11"/>
  </r>
  <r>
    <s v="淄博青鸟时代文化传播有限公司"/>
    <n v="164"/>
    <n v="14052.73"/>
    <n v="86"/>
    <n v="143"/>
    <n v="0.52400000000000002"/>
    <x v="3"/>
    <s v="高"/>
    <n v="100"/>
  </r>
  <r>
    <s v="四川天听网络科技有限公司"/>
    <n v="162"/>
    <n v="151425.70933186499"/>
    <n v="1"/>
    <n v="1"/>
    <n v="6.0000000000000001E-3"/>
    <x v="2"/>
    <s v="低"/>
    <n v="11"/>
  </r>
  <r>
    <s v="shihai(hk)technologyco.,limited"/>
    <n v="159"/>
    <n v="8861.23"/>
    <n v="19"/>
    <n v="19"/>
    <n v="0.11899999999999999"/>
    <x v="0"/>
    <s v="中"/>
    <n v="57"/>
  </r>
  <r>
    <s v="深圳中深为科技有限公司"/>
    <n v="156"/>
    <n v="7758.71"/>
    <n v="0"/>
    <n v="0"/>
    <n v="0"/>
    <x v="1"/>
    <s v="0"/>
    <n v="0"/>
  </r>
  <r>
    <s v="carefree digital co., limited"/>
    <n v="155"/>
    <n v="7792.19"/>
    <n v="20"/>
    <n v="21"/>
    <n v="0.129"/>
    <x v="0"/>
    <s v="中"/>
    <n v="57"/>
  </r>
  <r>
    <s v="广州市友拓电子商务有限公司"/>
    <n v="152"/>
    <n v="22648.21"/>
    <n v="1"/>
    <n v="1"/>
    <n v="7.0000000000000001E-3"/>
    <x v="2"/>
    <s v="低"/>
    <n v="11"/>
  </r>
  <r>
    <s v="transocean internet technology limited"/>
    <n v="151"/>
    <n v="7589.0392556400002"/>
    <n v="2"/>
    <n v="2"/>
    <n v="1.2999999999999999E-2"/>
    <x v="2"/>
    <s v="低"/>
    <n v="11"/>
  </r>
  <r>
    <s v="xianglong information technology co., ltd 800344"/>
    <n v="150"/>
    <n v="35476.35"/>
    <n v="4"/>
    <n v="4"/>
    <n v="2.7E-2"/>
    <x v="2"/>
    <s v="低"/>
    <n v="11"/>
  </r>
  <r>
    <s v="lk power aircond"/>
    <n v="149"/>
    <n v="12830.48"/>
    <n v="11"/>
    <n v="15"/>
    <n v="7.3999999999999996E-2"/>
    <x v="2"/>
    <s v="低"/>
    <n v="11"/>
  </r>
  <r>
    <s v="深圳是爱唯电子商务有限公司"/>
    <n v="149"/>
    <n v="6018.61"/>
    <n v="1"/>
    <n v="1"/>
    <n v="7.0000000000000001E-3"/>
    <x v="2"/>
    <s v="低"/>
    <n v="11"/>
  </r>
  <r>
    <s v="香港泰宜贸易有限公司"/>
    <n v="149"/>
    <n v="40493.018542739999"/>
    <n v="18"/>
    <n v="21"/>
    <n v="0.121"/>
    <x v="0"/>
    <s v="中"/>
    <n v="57"/>
  </r>
  <r>
    <s v="dokelike company limited"/>
    <n v="149"/>
    <n v="5402.55"/>
    <n v="0"/>
    <n v="0"/>
    <n v="0"/>
    <x v="1"/>
    <s v="0"/>
    <n v="0"/>
  </r>
  <r>
    <s v="hongkong xinghong info tech co., limited"/>
    <n v="148"/>
    <n v="11354.552084675001"/>
    <n v="3"/>
    <n v="3"/>
    <n v="0.02"/>
    <x v="2"/>
    <s v="低"/>
    <n v="11"/>
  </r>
  <r>
    <s v="gamecosys"/>
    <n v="147"/>
    <n v="4107.5"/>
    <n v="0"/>
    <n v="0"/>
    <n v="0"/>
    <x v="1"/>
    <s v="0"/>
    <n v="0"/>
  </r>
  <r>
    <s v="kittenkuo trading co., limited"/>
    <n v="146"/>
    <n v="9972.4016411949997"/>
    <n v="49"/>
    <n v="59"/>
    <n v="0.33600000000000002"/>
    <x v="3"/>
    <s v="高"/>
    <n v="100"/>
  </r>
  <r>
    <s v="杭州绿苑贸易有限公司"/>
    <n v="144"/>
    <n v="4547.7740690000001"/>
    <n v="0"/>
    <n v="0"/>
    <n v="0"/>
    <x v="1"/>
    <s v="0"/>
    <n v="0"/>
  </r>
  <r>
    <s v="hk xinying trading co., limited"/>
    <n v="141"/>
    <n v="7153.98"/>
    <n v="25"/>
    <n v="25"/>
    <n v="0.17699999999999999"/>
    <x v="0"/>
    <s v="中"/>
    <n v="57"/>
  </r>
  <r>
    <s v="高密市风腾跨境电子商务有限公司"/>
    <n v="135"/>
    <n v="11274.74"/>
    <n v="83"/>
    <n v="113"/>
    <n v="0.61499999999999999"/>
    <x v="3"/>
    <s v="高"/>
    <n v="100"/>
  </r>
  <r>
    <s v="switzerland jojee group co.,limited"/>
    <n v="134"/>
    <n v="15309.922992260001"/>
    <n v="0"/>
    <n v="0"/>
    <n v="0"/>
    <x v="1"/>
    <s v="0"/>
    <n v="0"/>
  </r>
  <r>
    <s v="吉林省方福商贸有限公司"/>
    <n v="132"/>
    <n v="6804.28"/>
    <n v="2"/>
    <n v="2"/>
    <n v="1.4999999999999999E-2"/>
    <x v="2"/>
    <s v="低"/>
    <n v="11"/>
  </r>
  <r>
    <s v="宜佳供应链（广州）有限公司"/>
    <n v="132"/>
    <n v="13383.48"/>
    <n v="45"/>
    <n v="61"/>
    <n v="0.34100000000000003"/>
    <x v="3"/>
    <s v="高"/>
    <n v="100"/>
  </r>
  <r>
    <s v="广州秦泰商贸有限公司"/>
    <n v="131"/>
    <n v="10040.879999999999"/>
    <n v="0"/>
    <n v="0"/>
    <n v="0"/>
    <x v="1"/>
    <s v="0"/>
    <n v="0"/>
  </r>
  <r>
    <s v="四会市锦诚珠宝店"/>
    <n v="126"/>
    <n v="4423.66"/>
    <n v="0"/>
    <n v="0"/>
    <n v="0"/>
    <x v="1"/>
    <s v="0"/>
    <n v="0"/>
  </r>
  <r>
    <s v="oceanstars limited"/>
    <n v="125"/>
    <n v="3655.33"/>
    <n v="7"/>
    <n v="7"/>
    <n v="5.6000000000000001E-2"/>
    <x v="2"/>
    <s v="低"/>
    <n v="11"/>
  </r>
  <r>
    <s v="海口市慕扬游盟科技有限公司"/>
    <n v="125"/>
    <n v="5257.45616324"/>
    <n v="0"/>
    <n v="0"/>
    <n v="0"/>
    <x v="1"/>
    <s v="0"/>
    <n v="0"/>
  </r>
  <r>
    <s v="maxzone holding co., limited"/>
    <n v="123"/>
    <n v="14760.2916456"/>
    <n v="4"/>
    <n v="4"/>
    <n v="3.3000000000000002E-2"/>
    <x v="2"/>
    <s v="低"/>
    <n v="11"/>
  </r>
  <r>
    <s v="thg_ondemand"/>
    <n v="123"/>
    <n v="13240.104397285"/>
    <n v="0"/>
    <n v="0"/>
    <n v="0"/>
    <x v="1"/>
    <s v="0"/>
    <n v="0"/>
  </r>
  <r>
    <s v="hongyu trade limited"/>
    <n v="122"/>
    <n v="9220.92"/>
    <n v="37"/>
    <n v="37"/>
    <n v="0.30299999999999999"/>
    <x v="3"/>
    <s v="高"/>
    <n v="100"/>
  </r>
  <r>
    <s v="HONG KONG GUANJU TRADING LIMITED"/>
    <n v="122"/>
    <n v="22314.67"/>
    <n v="2"/>
    <n v="2"/>
    <n v="1.6E-2"/>
    <x v="2"/>
    <s v="低"/>
    <n v="11"/>
  </r>
  <r>
    <s v="深圳市木简莫贸易有限公司"/>
    <n v="120"/>
    <n v="13020.12"/>
    <n v="12"/>
    <n v="13"/>
    <n v="0.1"/>
    <x v="0"/>
    <s v="中"/>
    <n v="57"/>
  </r>
  <r>
    <s v="mychway co., limited"/>
    <n v="113"/>
    <n v="47646.74"/>
    <n v="0"/>
    <n v="0"/>
    <n v="0"/>
    <x v="1"/>
    <s v="0"/>
    <n v="0"/>
  </r>
  <r>
    <s v="深圳市极尽科技有限公司"/>
    <n v="113"/>
    <n v="5567.3"/>
    <n v="0"/>
    <n v="0"/>
    <n v="0"/>
    <x v="1"/>
    <s v="0"/>
    <n v="0"/>
  </r>
  <r>
    <s v="福建富柏实业有限公司"/>
    <n v="112"/>
    <n v="4685.539587665"/>
    <n v="0"/>
    <n v="0"/>
    <n v="0"/>
    <x v="1"/>
    <s v="0"/>
    <n v="0"/>
  </r>
  <r>
    <s v="hong kong singyu trading limited"/>
    <n v="111"/>
    <n v="9465.91"/>
    <n v="13"/>
    <n v="13"/>
    <n v="0.11700000000000001"/>
    <x v="0"/>
    <s v="中"/>
    <n v="57"/>
  </r>
  <r>
    <s v="珠海美臻科技有限公司"/>
    <n v="108"/>
    <n v="16287.163078764999"/>
    <n v="0"/>
    <n v="0"/>
    <n v="0"/>
    <x v="1"/>
    <s v="0"/>
    <n v="0"/>
  </r>
  <r>
    <s v="深圳市炫彩瞳颜网络科技有限公司"/>
    <n v="103"/>
    <n v="4369.54"/>
    <n v="0"/>
    <n v="0"/>
    <n v="0"/>
    <x v="1"/>
    <s v="0"/>
    <n v="0"/>
  </r>
  <r>
    <s v="南京茂欧"/>
    <n v="103"/>
    <n v="5116.34"/>
    <n v="0"/>
    <n v="0"/>
    <n v="0"/>
    <x v="1"/>
    <s v="0"/>
    <n v="0"/>
  </r>
  <r>
    <s v="zc lconic limited"/>
    <n v="100"/>
    <n v="3372.4559525"/>
    <n v="0"/>
    <n v="0"/>
    <n v="0"/>
    <x v="1"/>
    <s v="0"/>
    <n v="0"/>
  </r>
  <r>
    <s v="jijiainternational(h.k)co.,limited"/>
    <n v="98"/>
    <n v="23134.9"/>
    <n v="0"/>
    <n v="0"/>
    <n v="0"/>
    <x v="1"/>
    <s v="0"/>
    <n v="0"/>
  </r>
  <r>
    <s v="广州星光创意科技有限公司"/>
    <n v="98"/>
    <n v="5217.1400000000003"/>
    <n v="0"/>
    <n v="0"/>
    <n v="0"/>
    <x v="1"/>
    <s v="0"/>
    <n v="0"/>
  </r>
  <r>
    <s v="singapore maxwell infotech pte. ltd"/>
    <n v="97"/>
    <n v="9988.76"/>
    <n v="18"/>
    <n v="18"/>
    <n v="0.186"/>
    <x v="0"/>
    <s v="中"/>
    <n v="57"/>
  </r>
  <r>
    <s v="kachishop"/>
    <n v="95"/>
    <n v="946.92905150000001"/>
    <n v="0"/>
    <n v="0"/>
    <n v="0"/>
    <x v="1"/>
    <s v="0"/>
    <n v="0"/>
  </r>
  <r>
    <s v="hk weihai trading co.,limited"/>
    <n v="95"/>
    <n v="32870.93"/>
    <n v="0"/>
    <n v="0"/>
    <n v="0"/>
    <x v="1"/>
    <s v="0"/>
    <n v="0"/>
  </r>
  <r>
    <s v="papaya software pte.ltd"/>
    <n v="94"/>
    <n v="22400"/>
    <n v="16"/>
    <n v="17"/>
    <n v="0.17"/>
    <x v="0"/>
    <s v="中"/>
    <n v="57"/>
  </r>
  <r>
    <s v="aiglobalinformation technology co,. limited"/>
    <n v="93"/>
    <n v="3107.2794705850001"/>
    <n v="1"/>
    <n v="1"/>
    <n v="1.0999999999999999E-2"/>
    <x v="2"/>
    <s v="低"/>
    <n v="11"/>
  </r>
  <r>
    <s v="shuangdeng fish electronic commerce co ltd"/>
    <n v="91"/>
    <n v="3547.13"/>
    <n v="0"/>
    <n v="0"/>
    <n v="0"/>
    <x v="1"/>
    <s v="0"/>
    <n v="0"/>
  </r>
  <r>
    <s v="东勋信息有限公司"/>
    <n v="89"/>
    <n v="4613.83"/>
    <n v="0"/>
    <n v="0"/>
    <n v="0"/>
    <x v="1"/>
    <s v="0"/>
    <n v="0"/>
  </r>
  <r>
    <s v="mojia (hk) holding limited"/>
    <n v="89"/>
    <n v="37932.53"/>
    <n v="0"/>
    <n v="0"/>
    <n v="0"/>
    <x v="1"/>
    <s v="0"/>
    <n v="0"/>
  </r>
  <r>
    <s v="xiangyang trading co., limited"/>
    <n v="88"/>
    <n v="8956.33"/>
    <n v="0"/>
    <n v="0"/>
    <n v="0"/>
    <x v="1"/>
    <s v="0"/>
    <n v="0"/>
  </r>
  <r>
    <s v="东莞市麦创电子商务有限公司"/>
    <n v="87"/>
    <n v="7916.7438865300001"/>
    <n v="1"/>
    <n v="3"/>
    <n v="1.0999999999999999E-2"/>
    <x v="2"/>
    <s v="低"/>
    <n v="11"/>
  </r>
  <r>
    <s v="yuexing technology limited"/>
    <n v="86"/>
    <n v="3634.29"/>
    <n v="7"/>
    <n v="7"/>
    <n v="8.1000000000000003E-2"/>
    <x v="2"/>
    <s v="低"/>
    <n v="11"/>
  </r>
  <r>
    <s v="上海博亿麻业有限公司"/>
    <n v="86"/>
    <n v="7077.57"/>
    <n v="2"/>
    <n v="2"/>
    <n v="2.3E-2"/>
    <x v="2"/>
    <s v="低"/>
    <n v="11"/>
  </r>
  <r>
    <s v="xinyuda ltd"/>
    <n v="86"/>
    <n v="4556.2700000000004"/>
    <n v="0"/>
    <n v="0"/>
    <n v="0"/>
    <x v="1"/>
    <s v="0"/>
    <n v="0"/>
  </r>
  <r>
    <s v="广州易丝倩发制品有限公司"/>
    <n v="85"/>
    <n v="48458.61"/>
    <n v="0"/>
    <n v="0"/>
    <n v="0"/>
    <x v="1"/>
    <s v="0"/>
    <n v="0"/>
  </r>
  <r>
    <s v="上海中昊针织有限公司"/>
    <n v="85"/>
    <n v="4890.96"/>
    <n v="3"/>
    <n v="3"/>
    <n v="3.5000000000000003E-2"/>
    <x v="2"/>
    <s v="低"/>
    <n v="11"/>
  </r>
  <r>
    <s v="hong kong dawang international trade limited"/>
    <n v="84"/>
    <n v="9964"/>
    <n v="0"/>
    <n v="0"/>
    <n v="0"/>
    <x v="1"/>
    <s v="0"/>
    <n v="0"/>
  </r>
  <r>
    <s v="深圳市展锋数控刀具有限公司"/>
    <n v="83"/>
    <n v="6362.99"/>
    <n v="0"/>
    <n v="0"/>
    <n v="0"/>
    <x v="1"/>
    <s v="0"/>
    <n v="0"/>
  </r>
  <r>
    <s v="惠州布莱顿贸易有限公司"/>
    <n v="83"/>
    <n v="2827.38"/>
    <n v="1"/>
    <n v="1"/>
    <n v="1.2E-2"/>
    <x v="2"/>
    <s v="低"/>
    <n v="11"/>
  </r>
  <r>
    <s v="深圳市景基源科技有限公司"/>
    <n v="82"/>
    <n v="3762.95"/>
    <n v="0"/>
    <n v="0"/>
    <n v="0"/>
    <x v="1"/>
    <s v="0"/>
    <n v="0"/>
  </r>
  <r>
    <s v="boolv（hong kong）limited"/>
    <n v="82"/>
    <n v="9244.84"/>
    <n v="0"/>
    <n v="0"/>
    <n v="0"/>
    <x v="1"/>
    <s v="0"/>
    <n v="0"/>
  </r>
  <r>
    <s v="四川省跨博引领电子商务有限公司"/>
    <n v="81"/>
    <n v="13819.5"/>
    <n v="0"/>
    <n v="0"/>
    <n v="0"/>
    <x v="1"/>
    <s v="0"/>
    <n v="0"/>
  </r>
  <r>
    <s v="广州麦洛信息技术有限公司"/>
    <n v="81"/>
    <n v="6564.1851413200002"/>
    <n v="4"/>
    <n v="4"/>
    <n v="4.9000000000000002E-2"/>
    <x v="2"/>
    <s v="低"/>
    <n v="11"/>
  </r>
  <r>
    <s v="dimensional intelligent development company limited"/>
    <n v="81"/>
    <n v="6101.4797580000004"/>
    <n v="19"/>
    <n v="19"/>
    <n v="0.23499999999999999"/>
    <x v="3"/>
    <s v="高"/>
    <n v="100"/>
  </r>
  <r>
    <s v="北京新奇易通网络科技有限公司"/>
    <n v="80"/>
    <n v="2415.17"/>
    <n v="0"/>
    <n v="0"/>
    <n v="0"/>
    <x v="1"/>
    <s v="0"/>
    <n v="0"/>
  </r>
  <r>
    <s v="深圳市卓升贸易有限公司"/>
    <n v="80"/>
    <n v="3384.09"/>
    <n v="0"/>
    <n v="0"/>
    <n v="0"/>
    <x v="1"/>
    <s v="0"/>
    <n v="0"/>
  </r>
  <r>
    <s v="jieshunda electronic commerce co., ltd"/>
    <n v="79"/>
    <n v="2560.21"/>
    <n v="4"/>
    <n v="4"/>
    <n v="5.0999999999999997E-2"/>
    <x v="2"/>
    <s v="低"/>
    <n v="11"/>
  </r>
  <r>
    <s v="everadstechnologylimited"/>
    <n v="78"/>
    <n v="5717.05"/>
    <n v="3"/>
    <n v="3"/>
    <n v="3.7999999999999999E-2"/>
    <x v="2"/>
    <s v="低"/>
    <n v="11"/>
  </r>
  <r>
    <s v="广州市创联工业科技有限公司"/>
    <n v="77"/>
    <n v="3800.99"/>
    <n v="0"/>
    <n v="0"/>
    <n v="0"/>
    <x v="1"/>
    <s v="0"/>
    <n v="0"/>
  </r>
  <r>
    <s v="msltv electronics co., limited"/>
    <n v="77"/>
    <n v="25091.03"/>
    <n v="0"/>
    <n v="0"/>
    <n v="0"/>
    <x v="1"/>
    <s v="0"/>
    <n v="0"/>
  </r>
  <r>
    <s v="盈动贸易集团有限公司"/>
    <n v="76"/>
    <n v="6830.7218030699996"/>
    <n v="1"/>
    <n v="1"/>
    <n v="1.2999999999999999E-2"/>
    <x v="2"/>
    <s v="低"/>
    <n v="11"/>
  </r>
  <r>
    <s v="boya development trading co., limited"/>
    <n v="76"/>
    <n v="25919.08"/>
    <n v="1"/>
    <n v="1"/>
    <n v="1.2999999999999999E-2"/>
    <x v="2"/>
    <s v="低"/>
    <n v="11"/>
  </r>
  <r>
    <s v="深圳盛特贸易有限公司"/>
    <n v="74"/>
    <n v="1649.5"/>
    <n v="0"/>
    <n v="0"/>
    <n v="0"/>
    <x v="1"/>
    <s v="0"/>
    <n v="0"/>
  </r>
  <r>
    <s v="深圳迷鹿网络有限公司"/>
    <n v="71"/>
    <n v="2587.65"/>
    <n v="0"/>
    <n v="0"/>
    <n v="0"/>
    <x v="1"/>
    <s v="0"/>
    <n v="0"/>
  </r>
  <r>
    <s v="深圳市鹏瑞塑胶科技有限公司"/>
    <n v="71"/>
    <n v="2172.009730145"/>
    <n v="1"/>
    <n v="1"/>
    <n v="1.4E-2"/>
    <x v="2"/>
    <s v="低"/>
    <n v="11"/>
  </r>
  <r>
    <s v="超越新洋科技发展有限公司"/>
    <n v="67"/>
    <n v="5093.59"/>
    <n v="23"/>
    <n v="27"/>
    <n v="0.34300000000000003"/>
    <x v="3"/>
    <s v="高"/>
    <n v="100"/>
  </r>
  <r>
    <s v="金华市荟美电子商务有限公司"/>
    <n v="65"/>
    <n v="5955.8"/>
    <n v="1"/>
    <n v="1"/>
    <n v="1.4999999999999999E-2"/>
    <x v="2"/>
    <s v="低"/>
    <n v="11"/>
  </r>
  <r>
    <s v="广州市逸起跳动信息技术有限公司"/>
    <n v="64"/>
    <n v="3277.58"/>
    <n v="1"/>
    <n v="1"/>
    <n v="1.6E-2"/>
    <x v="2"/>
    <s v="低"/>
    <n v="11"/>
  </r>
  <r>
    <s v="西安阿喳哩电子商务有限公司"/>
    <n v="64"/>
    <n v="3059.4825589500001"/>
    <n v="2"/>
    <n v="2"/>
    <n v="3.1E-2"/>
    <x v="2"/>
    <s v="低"/>
    <n v="11"/>
  </r>
  <r>
    <s v="深圳市亿美网络科技有限公司"/>
    <n v="64"/>
    <n v="72787.268884329998"/>
    <n v="0"/>
    <n v="0"/>
    <n v="0"/>
    <x v="1"/>
    <s v="0"/>
    <n v="0"/>
  </r>
  <r>
    <s v="温江区亚玛讯百货店"/>
    <n v="62"/>
    <n v="4213.2299999999996"/>
    <n v="0"/>
    <n v="0"/>
    <n v="0"/>
    <x v="1"/>
    <s v="0"/>
    <n v="0"/>
  </r>
  <r>
    <s v="宁波达麦网络科技有限公司"/>
    <n v="61"/>
    <n v="7565.29"/>
    <n v="0"/>
    <n v="0"/>
    <n v="0"/>
    <x v="1"/>
    <s v="0"/>
    <n v="0"/>
  </r>
  <r>
    <s v="深圳帝凯科技有限公司"/>
    <n v="60"/>
    <n v="24551.616758"/>
    <n v="0"/>
    <n v="0"/>
    <n v="0"/>
    <x v="1"/>
    <s v="0"/>
    <n v="0"/>
  </r>
  <r>
    <s v="jiujiutop trading co., ltd"/>
    <n v="58"/>
    <n v="2300.7600000000002"/>
    <n v="2"/>
    <n v="2"/>
    <n v="3.4000000000000002E-2"/>
    <x v="2"/>
    <s v="低"/>
    <n v="11"/>
  </r>
  <r>
    <s v="泉州勒嘉贸易有限公司"/>
    <n v="58"/>
    <n v="2519.35"/>
    <n v="0"/>
    <n v="0"/>
    <n v="0"/>
    <x v="1"/>
    <s v="0"/>
    <n v="0"/>
  </r>
  <r>
    <s v="广州林锋服装有限公司"/>
    <n v="57"/>
    <n v="3606.78"/>
    <n v="3"/>
    <n v="3"/>
    <n v="5.2999999999999999E-2"/>
    <x v="2"/>
    <s v="低"/>
    <n v="11"/>
  </r>
  <r>
    <s v="郑州奥利弗电子科技有限公司"/>
    <n v="57"/>
    <n v="75916.736358499998"/>
    <n v="1"/>
    <n v="1"/>
    <n v="1.7999999999999999E-2"/>
    <x v="2"/>
    <s v="低"/>
    <n v="11"/>
  </r>
  <r>
    <s v="huiya hair products co.,ltd"/>
    <n v="55"/>
    <n v="8200.98"/>
    <n v="0"/>
    <n v="0"/>
    <n v="0"/>
    <x v="1"/>
    <s v="0"/>
    <n v="0"/>
  </r>
  <r>
    <s v="上海邦逊国际贸易有限公司"/>
    <n v="54"/>
    <n v="2452.37"/>
    <n v="0"/>
    <n v="0"/>
    <n v="0"/>
    <x v="1"/>
    <s v="0"/>
    <n v="0"/>
  </r>
  <r>
    <s v="义乌市新繁电子商务商行"/>
    <n v="53"/>
    <n v="2521.8000000000002"/>
    <n v="0"/>
    <n v="0"/>
    <n v="0"/>
    <x v="1"/>
    <s v="0"/>
    <n v="0"/>
  </r>
  <r>
    <s v="cc information technology co.,limited"/>
    <n v="52"/>
    <n v="209.07"/>
    <n v="0"/>
    <n v="0"/>
    <n v="0"/>
    <x v="1"/>
    <s v="0"/>
    <n v="0"/>
  </r>
  <r>
    <s v="广州市好汇集科技有限公司"/>
    <n v="51"/>
    <n v="5921.1443871250003"/>
    <n v="6"/>
    <n v="6"/>
    <n v="0.11799999999999999"/>
    <x v="0"/>
    <s v="中"/>
    <n v="57"/>
  </r>
  <r>
    <s v="深圳市聚才邦信息科技有限公司"/>
    <n v="51"/>
    <n v="2155.83"/>
    <n v="50"/>
    <n v="56"/>
    <n v="0.98"/>
    <x v="3"/>
    <s v="高"/>
    <n v="100"/>
  </r>
  <r>
    <s v="高比斯电子有限公司"/>
    <n v="49"/>
    <n v="6335.57"/>
    <n v="1"/>
    <n v="1"/>
    <n v="0.02"/>
    <x v="2"/>
    <s v="低"/>
    <n v="11"/>
  </r>
  <r>
    <s v="南京盛奥网络科技有限公司"/>
    <n v="48"/>
    <n v="1471.12"/>
    <n v="3"/>
    <n v="3"/>
    <n v="6.2E-2"/>
    <x v="2"/>
    <s v="低"/>
    <n v="11"/>
  </r>
  <r>
    <s v="acbeam limited"/>
    <n v="48"/>
    <n v="1764.9"/>
    <n v="1"/>
    <n v="1"/>
    <n v="2.1000000000000001E-2"/>
    <x v="2"/>
    <s v="低"/>
    <n v="11"/>
  </r>
  <r>
    <s v="亿舒特科技（深圳）有限公司"/>
    <n v="48"/>
    <n v="6465.4"/>
    <n v="0"/>
    <n v="0"/>
    <n v="0"/>
    <x v="1"/>
    <s v="0"/>
    <n v="0"/>
  </r>
  <r>
    <s v="广州赛施电子科技有限公司"/>
    <n v="47"/>
    <n v="2052.3723199999999"/>
    <n v="0"/>
    <n v="0"/>
    <n v="0"/>
    <x v="1"/>
    <s v="0"/>
    <n v="0"/>
  </r>
  <r>
    <s v="上海阗客科技有限公司"/>
    <n v="47"/>
    <n v="2780.51352"/>
    <n v="0"/>
    <n v="0"/>
    <n v="0"/>
    <x v="1"/>
    <s v="0"/>
    <n v="0"/>
  </r>
  <r>
    <s v="深圳市米磊科技有限公司"/>
    <n v="47"/>
    <n v="12649.18"/>
    <n v="0"/>
    <n v="0"/>
    <n v="0"/>
    <x v="1"/>
    <s v="0"/>
    <n v="0"/>
  </r>
  <r>
    <s v="lai beautiful ltd"/>
    <n v="47"/>
    <n v="17941.517769620001"/>
    <n v="0"/>
    <n v="0"/>
    <n v="0"/>
    <x v="1"/>
    <s v="0"/>
    <n v="0"/>
  </r>
  <r>
    <s v="深圳市绿拓电子商务有限公司"/>
    <n v="46"/>
    <n v="2022.51"/>
    <n v="8"/>
    <n v="8"/>
    <n v="0.17399999999999999"/>
    <x v="0"/>
    <s v="中"/>
    <n v="57"/>
  </r>
  <r>
    <s v="reayou ecommerce limited"/>
    <n v="46"/>
    <n v="1077.9343491"/>
    <n v="0"/>
    <n v="0"/>
    <n v="0"/>
    <x v="1"/>
    <s v="0"/>
    <n v="0"/>
  </r>
  <r>
    <s v="天津祺馨网络科技有限公司"/>
    <n v="45"/>
    <n v="4725.5375480000002"/>
    <n v="0"/>
    <n v="0"/>
    <n v="0"/>
    <x v="1"/>
    <s v="0"/>
    <n v="0"/>
  </r>
  <r>
    <s v="argentum apothecary limited"/>
    <n v="45"/>
    <n v="13379.4031839"/>
    <n v="0"/>
    <n v="0"/>
    <n v="0"/>
    <x v="1"/>
    <s v="0"/>
    <n v="0"/>
  </r>
  <r>
    <s v="义乌市黎庆电子商务商行"/>
    <n v="43"/>
    <n v="2473.92"/>
    <n v="7"/>
    <n v="10"/>
    <n v="0.16300000000000001"/>
    <x v="0"/>
    <s v="中"/>
    <n v="57"/>
  </r>
  <r>
    <s v="杭州星犀科技有限公司"/>
    <n v="43"/>
    <n v="7963.9"/>
    <n v="0"/>
    <n v="0"/>
    <n v="0"/>
    <x v="1"/>
    <s v="0"/>
    <n v="0"/>
  </r>
  <r>
    <s v="bobbleme limited"/>
    <n v="43"/>
    <n v="7659.41"/>
    <n v="0"/>
    <n v="0"/>
    <n v="0"/>
    <x v="1"/>
    <s v="0"/>
    <n v="0"/>
  </r>
  <r>
    <s v="npb-tech limited"/>
    <n v="42"/>
    <n v="1043.29"/>
    <n v="0"/>
    <n v="0"/>
    <n v="0"/>
    <x v="1"/>
    <s v="0"/>
    <n v="0"/>
  </r>
  <r>
    <s v="jexi trading limited"/>
    <n v="42"/>
    <n v="3624.9"/>
    <n v="5"/>
    <n v="6"/>
    <n v="0.11899999999999999"/>
    <x v="0"/>
    <s v="中"/>
    <n v="57"/>
  </r>
  <r>
    <s v="踏浪2"/>
    <n v="42"/>
    <n v="8724.0300000000007"/>
    <n v="2"/>
    <n v="2"/>
    <n v="4.8000000000000001E-2"/>
    <x v="2"/>
    <s v="低"/>
    <n v="11"/>
  </r>
  <r>
    <s v="julang tech limited"/>
    <n v="41"/>
    <n v="3216.78"/>
    <n v="0"/>
    <n v="0"/>
    <n v="0"/>
    <x v="1"/>
    <s v="0"/>
    <n v="0"/>
  </r>
  <r>
    <s v="深圳市龙岗区艾维生商行"/>
    <n v="41"/>
    <n v="1362.37"/>
    <n v="5"/>
    <n v="6"/>
    <n v="0.122"/>
    <x v="0"/>
    <s v="中"/>
    <n v="57"/>
  </r>
  <r>
    <s v="huanguan international trade co., limited"/>
    <n v="41"/>
    <n v="1260"/>
    <n v="0"/>
    <n v="0"/>
    <n v="0"/>
    <x v="1"/>
    <s v="0"/>
    <n v="0"/>
  </r>
  <r>
    <s v="揭阳市麦热科技有限公司"/>
    <n v="40"/>
    <n v="1968.79071075"/>
    <n v="0"/>
    <n v="0"/>
    <n v="0"/>
    <x v="1"/>
    <s v="0"/>
    <n v="0"/>
  </r>
  <r>
    <s v="浙江趣乐拼信息技术有限公司"/>
    <n v="40"/>
    <n v="2243.3064816999999"/>
    <n v="0"/>
    <n v="0"/>
    <n v="0"/>
    <x v="1"/>
    <s v="0"/>
    <n v="0"/>
  </r>
  <r>
    <s v="hanmai tech(hk) co.,limited"/>
    <n v="39"/>
    <n v="3184.77"/>
    <n v="0"/>
    <n v="0"/>
    <n v="0"/>
    <x v="1"/>
    <s v="0"/>
    <n v="0"/>
  </r>
  <r>
    <s v="深圳市趣臻科技有限公司"/>
    <n v="38"/>
    <n v="2533.12"/>
    <n v="0"/>
    <n v="0"/>
    <n v="0"/>
    <x v="1"/>
    <s v="0"/>
    <n v="0"/>
  </r>
  <r>
    <s v="hingsn(hongkong)tradelimited"/>
    <n v="37"/>
    <n v="4689.12"/>
    <n v="1"/>
    <n v="1"/>
    <n v="2.7E-2"/>
    <x v="2"/>
    <s v="低"/>
    <n v="11"/>
  </r>
  <r>
    <s v="rbest company limited"/>
    <n v="37"/>
    <n v="1343.77"/>
    <n v="0"/>
    <n v="0"/>
    <n v="0"/>
    <x v="1"/>
    <s v="0"/>
    <n v="0"/>
  </r>
  <r>
    <s v="万佛（深圳）智能科技有限公司"/>
    <n v="36"/>
    <n v="2001.09"/>
    <n v="0"/>
    <n v="0"/>
    <n v="0"/>
    <x v="1"/>
    <s v="0"/>
    <n v="0"/>
  </r>
  <r>
    <s v="higher technology limited"/>
    <n v="36"/>
    <n v="1632.0882022000001"/>
    <n v="0"/>
    <n v="0"/>
    <n v="0"/>
    <x v="1"/>
    <s v="0"/>
    <n v="0"/>
  </r>
  <r>
    <s v="广东美固嘉贸易有限公司"/>
    <n v="36"/>
    <n v="2957.09"/>
    <n v="2"/>
    <n v="2"/>
    <n v="5.6000000000000001E-2"/>
    <x v="2"/>
    <s v="低"/>
    <n v="11"/>
  </r>
  <r>
    <s v="天津易诚电子商务有限公司"/>
    <n v="34"/>
    <n v="3610.14"/>
    <n v="1"/>
    <n v="1"/>
    <n v="2.9000000000000001E-2"/>
    <x v="2"/>
    <s v="低"/>
    <n v="11"/>
  </r>
  <r>
    <s v="gemsmagic limited"/>
    <n v="34"/>
    <n v="30326.65"/>
    <n v="0"/>
    <n v="0"/>
    <n v="0"/>
    <x v="1"/>
    <s v="0"/>
    <n v="0"/>
  </r>
  <r>
    <s v="品老匯贸易（香港）有限公司"/>
    <n v="33"/>
    <n v="3033.25"/>
    <n v="0"/>
    <n v="0"/>
    <n v="0"/>
    <x v="1"/>
    <s v="0"/>
    <n v="0"/>
  </r>
  <r>
    <s v="苏州瑞锦信息科技有限公司"/>
    <n v="33"/>
    <n v="2770.67"/>
    <n v="2"/>
    <n v="2"/>
    <n v="6.0999999999999999E-2"/>
    <x v="2"/>
    <s v="低"/>
    <n v="11"/>
  </r>
  <r>
    <s v="laxi huiguo paus limited"/>
    <n v="31"/>
    <n v="2807.38"/>
    <n v="7"/>
    <n v="10"/>
    <n v="0.22600000000000001"/>
    <x v="3"/>
    <s v="高"/>
    <n v="100"/>
  </r>
  <r>
    <s v="深圳市巨臻科技有限公司"/>
    <n v="30"/>
    <n v="1989.09"/>
    <n v="8"/>
    <n v="10"/>
    <n v="0.26700000000000002"/>
    <x v="3"/>
    <s v="高"/>
    <n v="100"/>
  </r>
  <r>
    <s v="qi miao international co., limited"/>
    <n v="28"/>
    <n v="19880.48"/>
    <n v="5"/>
    <n v="5"/>
    <n v="0.17899999999999999"/>
    <x v="0"/>
    <s v="中"/>
    <n v="57"/>
  </r>
  <r>
    <s v="深圳市伊瑟拉科技有限公司"/>
    <n v="28"/>
    <n v="1372.37"/>
    <n v="1"/>
    <n v="1"/>
    <n v="3.5999999999999997E-2"/>
    <x v="2"/>
    <s v="低"/>
    <n v="11"/>
  </r>
  <r>
    <s v="深圳市客库科技有限公司"/>
    <n v="28"/>
    <n v="480.27"/>
    <n v="0"/>
    <n v="0"/>
    <n v="0"/>
    <x v="1"/>
    <s v="0"/>
    <n v="0"/>
  </r>
  <r>
    <s v="ape planet llc limited"/>
    <n v="28"/>
    <n v="13472.19"/>
    <n v="0"/>
    <n v="0"/>
    <n v="0"/>
    <x v="1"/>
    <s v="0"/>
    <n v="0"/>
  </r>
  <r>
    <s v="深圳市宏远盈贸易有限公司"/>
    <n v="27"/>
    <n v="7027.87"/>
    <n v="0"/>
    <n v="0"/>
    <n v="0"/>
    <x v="1"/>
    <s v="0"/>
    <n v="0"/>
  </r>
  <r>
    <s v="konwin electrical appliance co., limited"/>
    <n v="27"/>
    <n v="6626.15"/>
    <n v="0"/>
    <n v="0"/>
    <n v="0"/>
    <x v="1"/>
    <s v="0"/>
    <n v="0"/>
  </r>
  <r>
    <s v="上海丝所文化科技有限公司"/>
    <n v="26"/>
    <n v="2703.9"/>
    <n v="0"/>
    <n v="0"/>
    <n v="0"/>
    <x v="1"/>
    <s v="0"/>
    <n v="0"/>
  </r>
  <r>
    <s v="常州流雪信息科技有限公司"/>
    <n v="26"/>
    <n v="1852.33"/>
    <n v="3"/>
    <n v="3"/>
    <n v="0.115"/>
    <x v="0"/>
    <s v="中"/>
    <n v="57"/>
  </r>
  <r>
    <s v="深圳掌之门科技有限公司"/>
    <n v="26"/>
    <n v="1271.1500000000001"/>
    <n v="0"/>
    <n v="0"/>
    <n v="0"/>
    <x v="1"/>
    <s v="0"/>
    <n v="0"/>
  </r>
  <r>
    <s v="tw-store-shopline"/>
    <n v="26"/>
    <n v="16.501117990000001"/>
    <n v="0"/>
    <n v="0"/>
    <n v="0"/>
    <x v="1"/>
    <s v="0"/>
    <n v="0"/>
  </r>
  <r>
    <s v="广州掌悦文化传媒有限公司"/>
    <n v="25"/>
    <n v="552.91940656500003"/>
    <n v="0"/>
    <n v="0"/>
    <n v="0"/>
    <x v="1"/>
    <s v="0"/>
    <n v="0"/>
  </r>
  <r>
    <s v="佛山市尚普勒新能源科技有限公司"/>
    <n v="25"/>
    <n v="1001.5"/>
    <n v="0"/>
    <n v="0"/>
    <n v="0"/>
    <x v="1"/>
    <s v="0"/>
    <n v="0"/>
  </r>
  <r>
    <s v="香港錦繁國際貿易有限公司"/>
    <n v="25"/>
    <n v="701.79"/>
    <n v="1"/>
    <n v="1"/>
    <n v="0.04"/>
    <x v="2"/>
    <s v="低"/>
    <n v="11"/>
  </r>
  <r>
    <s v="quality future co.,limited"/>
    <n v="24"/>
    <n v="5652.2558113499999"/>
    <n v="3"/>
    <n v="3"/>
    <n v="0.125"/>
    <x v="0"/>
    <s v="中"/>
    <n v="57"/>
  </r>
  <r>
    <s v="广州茜童会贸易有限公司"/>
    <n v="24"/>
    <n v="1716.08"/>
    <n v="0"/>
    <n v="0"/>
    <n v="0"/>
    <x v="1"/>
    <s v="0"/>
    <n v="0"/>
  </r>
  <r>
    <s v="chongchonglong technology limited"/>
    <n v="24"/>
    <n v="660.26923962499995"/>
    <n v="0"/>
    <n v="0"/>
    <n v="0"/>
    <x v="1"/>
    <s v="0"/>
    <n v="0"/>
  </r>
  <r>
    <s v="hongkong bright forever company limited"/>
    <n v="24"/>
    <n v="16192.577107999999"/>
    <n v="0"/>
    <n v="0"/>
    <n v="0"/>
    <x v="1"/>
    <s v="0"/>
    <n v="0"/>
  </r>
  <r>
    <s v="香港吉客印电子商务有限公司"/>
    <n v="24"/>
    <n v="1372.6045485"/>
    <n v="0"/>
    <n v="0"/>
    <n v="0"/>
    <x v="1"/>
    <s v="0"/>
    <n v="0"/>
  </r>
  <r>
    <s v="东莞云瓴电子商务有限公司"/>
    <n v="24"/>
    <n v="697.49"/>
    <n v="0"/>
    <n v="0"/>
    <n v="0"/>
    <x v="1"/>
    <s v="0"/>
    <n v="0"/>
  </r>
  <r>
    <s v="中山市京奥贸易有限公司"/>
    <n v="23"/>
    <n v="2959.8"/>
    <n v="0"/>
    <n v="0"/>
    <n v="0"/>
    <x v="1"/>
    <s v="0"/>
    <n v="0"/>
  </r>
  <r>
    <s v="路尚（广州）国际贸易有限公司"/>
    <n v="23"/>
    <n v="1045.93"/>
    <n v="81"/>
    <n v="97"/>
    <n v="3.5219999999999998"/>
    <x v="3"/>
    <s v="高"/>
    <n v="100"/>
  </r>
  <r>
    <s v="深圳飞向月球贸易有限公司"/>
    <n v="23"/>
    <n v="538.79999999999995"/>
    <n v="0"/>
    <n v="0"/>
    <n v="0"/>
    <x v="1"/>
    <s v="0"/>
    <n v="0"/>
  </r>
  <r>
    <s v="star dream bay trading limited"/>
    <n v="23"/>
    <n v="1150.77"/>
    <n v="0"/>
    <n v="0"/>
    <n v="0"/>
    <x v="1"/>
    <s v="0"/>
    <n v="0"/>
  </r>
  <r>
    <s v="西安木客鸟科技有限公司"/>
    <n v="22"/>
    <n v="1832.5872083500001"/>
    <n v="0"/>
    <n v="0"/>
    <n v="0"/>
    <x v="1"/>
    <s v="0"/>
    <n v="0"/>
  </r>
  <r>
    <s v="大庆锋瑞优品电子商务有限公司"/>
    <n v="22"/>
    <n v="28874.93"/>
    <n v="5"/>
    <n v="5"/>
    <n v="0.22700000000000001"/>
    <x v="3"/>
    <s v="高"/>
    <n v="100"/>
  </r>
  <r>
    <s v="武汉卓益电子商务有限公司"/>
    <n v="22"/>
    <n v="2630.41"/>
    <n v="0"/>
    <n v="0"/>
    <n v="0"/>
    <x v="1"/>
    <s v="0"/>
    <n v="0"/>
  </r>
  <r>
    <s v="泰华玩具（香港）有限公司"/>
    <n v="21"/>
    <n v="923.33"/>
    <n v="0"/>
    <n v="0"/>
    <n v="0"/>
    <x v="1"/>
    <s v="0"/>
    <n v="0"/>
  </r>
  <r>
    <s v="raleigh technology co., ltd"/>
    <n v="21"/>
    <n v="952.83641399999999"/>
    <n v="0"/>
    <n v="0"/>
    <n v="0"/>
    <x v="1"/>
    <s v="0"/>
    <n v="0"/>
  </r>
  <r>
    <s v="东莞市艾樱电子商务有限公司"/>
    <n v="21"/>
    <n v="1840.4391499999999"/>
    <n v="0"/>
    <n v="0"/>
    <n v="0"/>
    <x v="1"/>
    <s v="0"/>
    <n v="0"/>
  </r>
  <r>
    <s v="广州六边形建材有限公司"/>
    <n v="21"/>
    <n v="1972.94"/>
    <n v="0"/>
    <n v="0"/>
    <n v="0"/>
    <x v="1"/>
    <s v="0"/>
    <n v="0"/>
  </r>
  <r>
    <s v="成都机随超户外运动有限公司"/>
    <n v="21"/>
    <n v="9354.4"/>
    <n v="0"/>
    <n v="0"/>
    <n v="0"/>
    <x v="1"/>
    <s v="0"/>
    <n v="0"/>
  </r>
  <r>
    <s v="hui ju xin shan technology co.,limited"/>
    <n v="20"/>
    <n v="896.94"/>
    <n v="0"/>
    <n v="0"/>
    <n v="0"/>
    <x v="1"/>
    <s v="0"/>
    <n v="0"/>
  </r>
  <r>
    <s v="广州泰阳电子商务有限公司"/>
    <n v="20"/>
    <n v="706.33"/>
    <n v="2"/>
    <n v="2"/>
    <n v="0.1"/>
    <x v="0"/>
    <s v="中"/>
    <n v="57"/>
  </r>
  <r>
    <s v="赣州文钦电子商务有限公司"/>
    <n v="20"/>
    <n v="30699.49"/>
    <n v="0"/>
    <n v="0"/>
    <n v="0"/>
    <x v="1"/>
    <s v="0"/>
    <n v="0"/>
  </r>
  <r>
    <s v="raremace limited"/>
    <n v="20"/>
    <n v="16296.7"/>
    <n v="0"/>
    <n v="0"/>
    <n v="0"/>
    <x v="1"/>
    <s v="0"/>
    <n v="0"/>
  </r>
  <r>
    <s v="义乌市华意网络科技有限公司"/>
    <n v="20"/>
    <n v="478.6"/>
    <n v="4"/>
    <n v="6"/>
    <n v="0.2"/>
    <x v="3"/>
    <s v="高"/>
    <n v="100"/>
  </r>
  <r>
    <s v="深圳市壹希网络科技有限公司"/>
    <n v="19"/>
    <n v="2337.33"/>
    <n v="0"/>
    <n v="0"/>
    <n v="0"/>
    <x v="1"/>
    <s v="0"/>
    <n v="0"/>
  </r>
  <r>
    <s v="raja naishi supply chain co., limited"/>
    <n v="19"/>
    <n v="599.31880200000001"/>
    <n v="0"/>
    <n v="0"/>
    <n v="0"/>
    <x v="1"/>
    <s v="0"/>
    <n v="0"/>
  </r>
  <r>
    <s v="深圳市博奇诺科技有限公司"/>
    <n v="19"/>
    <n v="1154.7201957299999"/>
    <n v="0"/>
    <n v="0"/>
    <n v="0"/>
    <x v="1"/>
    <s v="0"/>
    <n v="0"/>
  </r>
  <r>
    <s v="上海威迩达遮阳设备有限公司"/>
    <n v="19"/>
    <n v="13054.79"/>
    <n v="0"/>
    <n v="0"/>
    <n v="0"/>
    <x v="1"/>
    <s v="0"/>
    <n v="0"/>
  </r>
  <r>
    <s v="深圳沃鸣科技有限公司"/>
    <n v="18"/>
    <n v="1340.24"/>
    <n v="0"/>
    <n v="0"/>
    <n v="0"/>
    <x v="1"/>
    <s v="0"/>
    <n v="0"/>
  </r>
  <r>
    <s v="seitu pte. ltd."/>
    <n v="18"/>
    <n v="911.01156324999999"/>
    <n v="0"/>
    <n v="0"/>
    <n v="0"/>
    <x v="1"/>
    <s v="0"/>
    <n v="0"/>
  </r>
  <r>
    <s v="yicen business co., limited"/>
    <n v="18"/>
    <n v="1051.8"/>
    <n v="0"/>
    <n v="0"/>
    <n v="0"/>
    <x v="1"/>
    <s v="0"/>
    <n v="0"/>
  </r>
  <r>
    <s v="giraffe tools corp."/>
    <n v="18"/>
    <n v="7002.5135035100002"/>
    <n v="0"/>
    <n v="0"/>
    <n v="0"/>
    <x v="1"/>
    <s v="0"/>
    <n v="0"/>
  </r>
  <r>
    <s v="hong kong verigood trading co., limited"/>
    <n v="17"/>
    <n v="1347.7"/>
    <n v="0"/>
    <n v="0"/>
    <n v="0"/>
    <x v="1"/>
    <s v="0"/>
    <n v="0"/>
  </r>
  <r>
    <s v="广州哦耶贸易有限公司"/>
    <n v="17"/>
    <n v="5157.54"/>
    <n v="0"/>
    <n v="0"/>
    <n v="0"/>
    <x v="1"/>
    <s v="0"/>
    <n v="0"/>
  </r>
  <r>
    <s v="copyninja e-commerce inc"/>
    <n v="17"/>
    <n v="911.79"/>
    <n v="0"/>
    <n v="0"/>
    <n v="0"/>
    <x v="1"/>
    <s v="0"/>
    <n v="0"/>
  </r>
  <r>
    <s v="杭州市盛霓嘉尔网络科技有限公司"/>
    <n v="17"/>
    <n v="813.9"/>
    <n v="0"/>
    <n v="0"/>
    <n v="0"/>
    <x v="1"/>
    <s v="0"/>
    <n v="0"/>
  </r>
  <r>
    <s v="hbb global llc"/>
    <n v="16"/>
    <n v="1636.13"/>
    <n v="0"/>
    <n v="0"/>
    <n v="0"/>
    <x v="1"/>
    <s v="0"/>
    <n v="0"/>
  </r>
  <r>
    <s v="hongkong aozhen technology co., limited"/>
    <n v="16"/>
    <n v="3324.35"/>
    <n v="0"/>
    <n v="0"/>
    <n v="0"/>
    <x v="1"/>
    <s v="0"/>
    <n v="0"/>
  </r>
  <r>
    <s v="click link limited"/>
    <n v="16"/>
    <n v="556.89"/>
    <n v="0"/>
    <n v="0"/>
    <n v="0"/>
    <x v="1"/>
    <s v="0"/>
    <n v="0"/>
  </r>
  <r>
    <s v="深圳市梦幻童游实业有限公司"/>
    <n v="16"/>
    <n v="301.77"/>
    <n v="0"/>
    <n v="0"/>
    <n v="0"/>
    <x v="1"/>
    <s v="0"/>
    <n v="0"/>
  </r>
  <r>
    <s v="上海添籁网络科技有限公司"/>
    <n v="16"/>
    <n v="6661.06"/>
    <n v="1"/>
    <n v="1"/>
    <n v="6.2E-2"/>
    <x v="2"/>
    <s v="低"/>
    <n v="11"/>
  </r>
  <r>
    <s v="wangruigroup(hongkong)co.,limited"/>
    <n v="15"/>
    <n v="16470.263707065002"/>
    <n v="0"/>
    <n v="0"/>
    <n v="0"/>
    <x v="1"/>
    <s v="0"/>
    <n v="0"/>
  </r>
  <r>
    <s v="深圳美日淘电子商务有限公司"/>
    <n v="15"/>
    <n v="3289.98"/>
    <n v="0"/>
    <n v="0"/>
    <n v="0"/>
    <x v="1"/>
    <s v="0"/>
    <n v="0"/>
  </r>
  <r>
    <s v="广州泛亚联合互联网有限公司"/>
    <n v="15"/>
    <n v="1413.6768024999999"/>
    <n v="4"/>
    <n v="6"/>
    <n v="0.26700000000000002"/>
    <x v="3"/>
    <s v="高"/>
    <n v="100"/>
  </r>
  <r>
    <s v="享坐科技有限公司"/>
    <n v="15"/>
    <n v="12498.58"/>
    <n v="0"/>
    <n v="0"/>
    <n v="0"/>
    <x v="1"/>
    <s v="0"/>
    <n v="0"/>
  </r>
  <r>
    <s v="sonar digital co., limited"/>
    <n v="15"/>
    <n v="241.25"/>
    <n v="0"/>
    <n v="0"/>
    <n v="0"/>
    <x v="1"/>
    <s v="0"/>
    <n v="0"/>
  </r>
  <r>
    <s v="深圳市欧思龙贸易有限公司"/>
    <n v="15"/>
    <n v="1488.71"/>
    <n v="1"/>
    <n v="1"/>
    <n v="6.7000000000000004E-2"/>
    <x v="2"/>
    <s v="低"/>
    <n v="11"/>
  </r>
  <r>
    <s v="上海顽袄时装设计中心"/>
    <n v="14"/>
    <n v="2196.9"/>
    <n v="0"/>
    <n v="0"/>
    <n v="0"/>
    <x v="1"/>
    <s v="0"/>
    <n v="0"/>
  </r>
  <r>
    <s v="惠临实业香港有限公司"/>
    <n v="14"/>
    <n v="488.8"/>
    <n v="1"/>
    <n v="2"/>
    <n v="7.0999999999999994E-2"/>
    <x v="2"/>
    <s v="低"/>
    <n v="11"/>
  </r>
  <r>
    <s v="wellbin technology co.,limited"/>
    <n v="14"/>
    <n v="6343.7"/>
    <n v="0"/>
    <n v="0"/>
    <n v="0"/>
    <x v="1"/>
    <s v="0"/>
    <n v="0"/>
  </r>
  <r>
    <s v="深圳丰禾日丽贸易有限公司"/>
    <n v="14"/>
    <n v="705.22"/>
    <n v="75"/>
    <n v="86"/>
    <n v="5.3570000000000002"/>
    <x v="3"/>
    <s v="高"/>
    <n v="100"/>
  </r>
  <r>
    <s v="六盒（广州）信息科技有限公司"/>
    <n v="14"/>
    <n v="691.12"/>
    <n v="0"/>
    <n v="0"/>
    <n v="0"/>
    <x v="1"/>
    <s v="0"/>
    <n v="0"/>
  </r>
  <r>
    <s v="cjchen trade limited"/>
    <n v="14"/>
    <n v="848.62"/>
    <n v="1"/>
    <n v="1"/>
    <n v="7.0999999999999994E-2"/>
    <x v="2"/>
    <s v="低"/>
    <n v="11"/>
  </r>
  <r>
    <s v="瑞兰斯科技（天津）有限公司"/>
    <n v="13"/>
    <n v="183.21"/>
    <n v="1"/>
    <n v="1"/>
    <n v="7.6999999999999999E-2"/>
    <x v="2"/>
    <s v="低"/>
    <n v="11"/>
  </r>
  <r>
    <s v="西安锐驰摩尔网络科技有限公司"/>
    <n v="13"/>
    <n v="673.16652612999997"/>
    <n v="1"/>
    <n v="1"/>
    <n v="7.6999999999999999E-2"/>
    <x v="2"/>
    <s v="低"/>
    <n v="11"/>
  </r>
  <r>
    <s v="深圳市友和优品科技有限公司"/>
    <n v="13"/>
    <n v="1923.8"/>
    <n v="2"/>
    <n v="2"/>
    <n v="0.154"/>
    <x v="0"/>
    <s v="中"/>
    <n v="57"/>
  </r>
  <r>
    <s v="海丰县城东镇宏通达珠宝商行"/>
    <n v="13"/>
    <n v="400.31"/>
    <n v="0"/>
    <n v="0"/>
    <n v="0"/>
    <x v="1"/>
    <s v="0"/>
    <n v="0"/>
  </r>
  <r>
    <s v="wonderone limited"/>
    <n v="13"/>
    <n v="514.98"/>
    <n v="5"/>
    <n v="5"/>
    <n v="0.38500000000000001"/>
    <x v="3"/>
    <s v="高"/>
    <n v="100"/>
  </r>
  <r>
    <s v="深圳市兴领锐电子有限公司"/>
    <n v="13"/>
    <n v="5125"/>
    <n v="0"/>
    <n v="0"/>
    <n v="0"/>
    <x v="1"/>
    <s v="0"/>
    <n v="0"/>
  </r>
  <r>
    <s v="武汉市惠小丰商贸有限公司"/>
    <n v="13"/>
    <n v="492.35"/>
    <n v="1"/>
    <n v="1"/>
    <n v="7.6999999999999999E-2"/>
    <x v="2"/>
    <s v="低"/>
    <n v="11"/>
  </r>
  <r>
    <s v="东莞市飞音供应链管理有限公司"/>
    <n v="13"/>
    <n v="502.45"/>
    <n v="2"/>
    <n v="4"/>
    <n v="0.154"/>
    <x v="0"/>
    <s v="中"/>
    <n v="57"/>
  </r>
  <r>
    <s v="上海嘟佰商贸有限公司"/>
    <n v="13"/>
    <n v="699.13"/>
    <n v="0"/>
    <n v="0"/>
    <n v="0"/>
    <x v="1"/>
    <s v="0"/>
    <n v="0"/>
  </r>
  <r>
    <s v="深圳市硬酷科技有限公司"/>
    <n v="12"/>
    <n v="4211.4799999999996"/>
    <n v="0"/>
    <n v="0"/>
    <n v="0"/>
    <x v="1"/>
    <s v="0"/>
    <n v="0"/>
  </r>
  <r>
    <s v="深圳市铁木亦科技有限公司"/>
    <n v="12"/>
    <n v="1776.64"/>
    <n v="0"/>
    <n v="0"/>
    <n v="0"/>
    <x v="1"/>
    <s v="0"/>
    <n v="0"/>
  </r>
  <r>
    <s v="maxineinternationalco.,limited"/>
    <n v="12"/>
    <n v="590.03"/>
    <n v="0"/>
    <n v="0"/>
    <n v="0"/>
    <x v="1"/>
    <s v="0"/>
    <n v="0"/>
  </r>
  <r>
    <s v="wisteria trade limited"/>
    <n v="12"/>
    <n v="1.7643985200000001"/>
    <n v="0"/>
    <n v="0"/>
    <n v="0"/>
    <x v="1"/>
    <s v="0"/>
    <n v="0"/>
  </r>
  <r>
    <s v="新大陸科技有限公司"/>
    <n v="12"/>
    <n v="267.54000000000002"/>
    <n v="0"/>
    <n v="0"/>
    <n v="0"/>
    <x v="1"/>
    <s v="0"/>
    <n v="0"/>
  </r>
  <r>
    <s v="Poleeko Trade and Industry (HK) Limited"/>
    <n v="12"/>
    <n v="1244.1500000000001"/>
    <n v="0"/>
    <n v="0"/>
    <n v="0"/>
    <x v="1"/>
    <s v="0"/>
    <n v="0"/>
  </r>
  <r>
    <s v="河南德被企业管理有限公司"/>
    <n v="12"/>
    <n v="507.34"/>
    <n v="2"/>
    <n v="2"/>
    <n v="0.16700000000000001"/>
    <x v="0"/>
    <s v="中"/>
    <n v="57"/>
  </r>
  <r>
    <s v="万辉商业(深圳)有限公司"/>
    <n v="11"/>
    <n v="200.83"/>
    <n v="0"/>
    <n v="0"/>
    <n v="0"/>
    <x v="1"/>
    <s v="0"/>
    <n v="0"/>
  </r>
  <r>
    <s v="成都普卢途思信息技术有限公司"/>
    <n v="11"/>
    <n v="3184.2"/>
    <n v="0"/>
    <n v="0"/>
    <n v="0"/>
    <x v="1"/>
    <s v="0"/>
    <n v="0"/>
  </r>
  <r>
    <s v="angrow company limited"/>
    <n v="11"/>
    <n v="920.2"/>
    <n v="0"/>
    <n v="0"/>
    <n v="0"/>
    <x v="1"/>
    <s v="0"/>
    <n v="0"/>
  </r>
  <r>
    <s v="东海县美购珠宝有限公司"/>
    <n v="11"/>
    <n v="691.62"/>
    <n v="0"/>
    <n v="0"/>
    <n v="0"/>
    <x v="1"/>
    <s v="0"/>
    <n v="0"/>
  </r>
  <r>
    <s v="上海琅峻而创网络科技有限公司"/>
    <n v="11"/>
    <n v="748.45"/>
    <n v="0"/>
    <n v="0"/>
    <n v="0"/>
    <x v="1"/>
    <s v="0"/>
    <n v="0"/>
  </r>
  <r>
    <s v="惠州市有眼光科技有限公司"/>
    <n v="11"/>
    <n v="7545.95"/>
    <n v="0"/>
    <n v="0"/>
    <n v="0"/>
    <x v="1"/>
    <s v="0"/>
    <n v="0"/>
  </r>
  <r>
    <s v="gsousnow limited"/>
    <n v="11"/>
    <n v="564.14"/>
    <n v="0"/>
    <n v="0"/>
    <n v="0"/>
    <x v="1"/>
    <s v="0"/>
    <n v="0"/>
  </r>
  <r>
    <s v="bottle joy inc"/>
    <n v="10"/>
    <n v="484.95"/>
    <n v="0"/>
    <n v="0"/>
    <n v="0"/>
    <x v="1"/>
    <s v="0"/>
    <n v="0"/>
  </r>
  <r>
    <s v="hongkong adgogo technology limited"/>
    <n v="10"/>
    <n v="2254.92"/>
    <n v="1"/>
    <n v="1"/>
    <n v="0.1"/>
    <x v="0"/>
    <s v="中"/>
    <n v="57"/>
  </r>
  <r>
    <s v="深圳市深成创意设计有限公司"/>
    <n v="10"/>
    <n v="7264.83"/>
    <n v="0"/>
    <n v="0"/>
    <n v="0"/>
    <x v="1"/>
    <s v="0"/>
    <n v="0"/>
  </r>
  <r>
    <s v="阳江市必红厨具制品有限公司"/>
    <n v="10"/>
    <n v="961.68"/>
    <n v="2"/>
    <n v="2"/>
    <n v="0.2"/>
    <x v="3"/>
    <s v="高"/>
    <n v="100"/>
  </r>
  <r>
    <s v="shuncaitechnologylimited"/>
    <n v="10"/>
    <n v="1452.58"/>
    <n v="0"/>
    <n v="0"/>
    <n v="0"/>
    <x v="1"/>
    <s v="0"/>
    <n v="0"/>
  </r>
  <r>
    <s v="无锡三面体智能科技有限公司"/>
    <n v="10"/>
    <n v="935.89"/>
    <n v="0"/>
    <n v="0"/>
    <n v="0"/>
    <x v="1"/>
    <s v="0"/>
    <n v="0"/>
  </r>
  <r>
    <s v="terra import &amp; export limited"/>
    <n v="9"/>
    <n v="6445.48"/>
    <n v="0"/>
    <n v="0"/>
    <n v="0"/>
    <x v="1"/>
    <s v="0"/>
    <n v="0"/>
  </r>
  <r>
    <s v="top clear solution hk limited"/>
    <n v="9"/>
    <n v="493.57"/>
    <n v="0"/>
    <n v="0"/>
    <n v="0"/>
    <x v="1"/>
    <s v="0"/>
    <n v="0"/>
  </r>
  <r>
    <s v="南昌朝雨电子商务有限公司"/>
    <n v="9"/>
    <n v="135"/>
    <n v="0"/>
    <n v="0"/>
    <n v="0"/>
    <x v="1"/>
    <s v="0"/>
    <n v="0"/>
  </r>
  <r>
    <s v="hongkong zhu andian industrial co.,limited"/>
    <n v="9"/>
    <n v="351.6"/>
    <n v="0"/>
    <n v="0"/>
    <n v="0"/>
    <x v="1"/>
    <s v="0"/>
    <n v="0"/>
  </r>
  <r>
    <s v="连城县君雪百货商行"/>
    <n v="9"/>
    <n v="495.3"/>
    <n v="1"/>
    <n v="1"/>
    <n v="0.111"/>
    <x v="0"/>
    <s v="中"/>
    <n v="57"/>
  </r>
  <r>
    <s v="杭州观旅科技有限责任公司"/>
    <n v="9"/>
    <n v="253"/>
    <n v="1"/>
    <n v="1"/>
    <n v="0.111"/>
    <x v="0"/>
    <s v="中"/>
    <n v="57"/>
  </r>
  <r>
    <s v="win suc limited"/>
    <n v="8"/>
    <n v="350"/>
    <n v="0"/>
    <n v="0"/>
    <n v="0"/>
    <x v="1"/>
    <s v="0"/>
    <n v="0"/>
  </r>
  <r>
    <s v="深圳壹联点讯科技有限公司"/>
    <n v="8"/>
    <n v="305.45"/>
    <n v="0"/>
    <n v="0"/>
    <n v="0"/>
    <x v="1"/>
    <s v="0"/>
    <n v="0"/>
  </r>
  <r>
    <s v="上海盛心堂文化发展有限公司"/>
    <n v="8"/>
    <n v="403.66726104000003"/>
    <n v="0"/>
    <n v="0"/>
    <n v="0"/>
    <x v="1"/>
    <s v="0"/>
    <n v="0"/>
  </r>
  <r>
    <s v="jia rong international supply chain limited"/>
    <n v="7"/>
    <n v="359.86"/>
    <n v="1"/>
    <n v="1"/>
    <n v="0.14299999999999999"/>
    <x v="0"/>
    <s v="中"/>
    <n v="57"/>
  </r>
  <r>
    <s v="广州日日收米电子商务有限公司"/>
    <n v="7"/>
    <n v="317.39999999999998"/>
    <n v="2"/>
    <n v="3"/>
    <n v="0.28599999999999998"/>
    <x v="3"/>
    <s v="高"/>
    <n v="100"/>
  </r>
  <r>
    <s v="贝淘聚合购广州网络科技有限公司"/>
    <n v="7"/>
    <n v="2340.30158656"/>
    <n v="0"/>
    <n v="0"/>
    <n v="0"/>
    <x v="1"/>
    <s v="0"/>
    <n v="0"/>
  </r>
  <r>
    <s v="rice coming ltd"/>
    <n v="7"/>
    <n v="8.8455220000000001E-2"/>
    <n v="0"/>
    <n v="0"/>
    <n v="0"/>
    <x v="1"/>
    <s v="0"/>
    <n v="0"/>
  </r>
  <r>
    <s v="长沙君焱科技有限公司"/>
    <n v="7"/>
    <n v="374.86"/>
    <n v="100"/>
    <n v="117"/>
    <n v="14.286"/>
    <x v="3"/>
    <s v="高"/>
    <n v="100"/>
  </r>
  <r>
    <s v="香港怡趣科技有限公司"/>
    <n v="7"/>
    <n v="1011.99"/>
    <n v="0"/>
    <n v="0"/>
    <n v="0"/>
    <x v="1"/>
    <s v="0"/>
    <n v="0"/>
  </r>
  <r>
    <s v="上海亿偲信息科技有限公司"/>
    <n v="7"/>
    <n v="1216"/>
    <n v="0"/>
    <n v="0"/>
    <n v="0"/>
    <x v="1"/>
    <s v="0"/>
    <n v="0"/>
  </r>
  <r>
    <s v="hk lingyi international technology co., limited"/>
    <n v="7"/>
    <n v="275.94"/>
    <n v="1"/>
    <n v="1"/>
    <n v="0.14299999999999999"/>
    <x v="0"/>
    <s v="中"/>
    <n v="57"/>
  </r>
  <r>
    <s v="上海罗晶实业有限公司"/>
    <n v="7"/>
    <n v="603.29999999999995"/>
    <n v="0"/>
    <n v="0"/>
    <n v="0"/>
    <x v="1"/>
    <s v="0"/>
    <n v="0"/>
  </r>
  <r>
    <s v="蓝书网络"/>
    <n v="7"/>
    <n v="1310.6400000000001"/>
    <n v="1"/>
    <n v="1"/>
    <n v="0.14299999999999999"/>
    <x v="0"/>
    <s v="中"/>
    <n v="57"/>
  </r>
  <r>
    <s v="qicheng ltd"/>
    <n v="7"/>
    <n v="407.02"/>
    <n v="0"/>
    <n v="0"/>
    <n v="0"/>
    <x v="1"/>
    <s v="0"/>
    <n v="0"/>
  </r>
  <r>
    <s v="斯普拉创新科技（成都）有限公司"/>
    <n v="7"/>
    <n v="321.89971079999998"/>
    <n v="0"/>
    <n v="0"/>
    <n v="0"/>
    <x v="1"/>
    <s v="0"/>
    <n v="0"/>
  </r>
  <r>
    <s v="中山市新久激光科技有限公司"/>
    <n v="7"/>
    <n v="3863.76"/>
    <n v="0"/>
    <n v="0"/>
    <n v="0"/>
    <x v="1"/>
    <s v="0"/>
    <n v="0"/>
  </r>
  <r>
    <s v="hong kong soouya technology limited"/>
    <n v="7"/>
    <n v="139.93"/>
    <n v="0"/>
    <n v="0"/>
    <n v="0"/>
    <x v="1"/>
    <s v="0"/>
    <n v="0"/>
  </r>
  <r>
    <s v="广州朱妮蒂贸易有限公司"/>
    <n v="7"/>
    <n v="419.88392934000001"/>
    <n v="1"/>
    <n v="1"/>
    <n v="0.14299999999999999"/>
    <x v="0"/>
    <s v="中"/>
    <n v="57"/>
  </r>
  <r>
    <s v="双流区椰子出海日用百货店"/>
    <n v="6"/>
    <n v="283.36175500000002"/>
    <n v="0"/>
    <n v="0"/>
    <n v="0"/>
    <x v="1"/>
    <s v="0"/>
    <n v="0"/>
  </r>
  <r>
    <s v="深圳市达信工程技术有限公司"/>
    <n v="6"/>
    <n v="349.06"/>
    <n v="3"/>
    <n v="4"/>
    <n v="0.5"/>
    <x v="3"/>
    <s v="高"/>
    <n v="100"/>
  </r>
  <r>
    <s v="华泰控股有限公司chinatera limited"/>
    <n v="6"/>
    <n v="209.35"/>
    <n v="0"/>
    <n v="0"/>
    <n v="0"/>
    <x v="1"/>
    <s v="0"/>
    <n v="0"/>
  </r>
  <r>
    <s v="支點国际（香港）有限公司"/>
    <n v="6"/>
    <n v="407.38"/>
    <n v="0"/>
    <n v="0"/>
    <n v="0"/>
    <x v="1"/>
    <s v="0"/>
    <n v="0"/>
  </r>
  <r>
    <s v="火炬科技（香港)有限公司"/>
    <n v="6"/>
    <n v="947.96"/>
    <n v="1"/>
    <n v="1"/>
    <n v="0.16700000000000001"/>
    <x v="0"/>
    <s v="中"/>
    <n v="57"/>
  </r>
  <r>
    <s v="hongkongdlltechnologyco.,limited"/>
    <n v="6"/>
    <n v="669.94"/>
    <n v="0"/>
    <n v="0"/>
    <n v="0"/>
    <x v="1"/>
    <s v="0"/>
    <n v="0"/>
  </r>
  <r>
    <s v="香港汉印科技有限公司"/>
    <n v="6"/>
    <n v="476.93"/>
    <n v="0"/>
    <n v="0"/>
    <n v="0"/>
    <x v="1"/>
    <s v="0"/>
    <n v="0"/>
  </r>
  <r>
    <s v="济南市恒河无限电子商务有限公司"/>
    <n v="6"/>
    <n v="327.87"/>
    <n v="1"/>
    <n v="1"/>
    <n v="0.16700000000000001"/>
    <x v="0"/>
    <s v="中"/>
    <n v="57"/>
  </r>
  <r>
    <s v="hongkongyullyinternationaltradeco.,limited"/>
    <n v="5"/>
    <n v="266.51299999999998"/>
    <n v="0"/>
    <n v="0"/>
    <n v="0"/>
    <x v="1"/>
    <s v="0"/>
    <n v="0"/>
  </r>
  <r>
    <s v="永康市酷格科技有限公司"/>
    <n v="5"/>
    <n v="9653"/>
    <n v="2"/>
    <n v="2"/>
    <n v="0.4"/>
    <x v="3"/>
    <s v="高"/>
    <n v="100"/>
  </r>
  <r>
    <s v="中山明锦照明科技有限公司"/>
    <n v="5"/>
    <n v="4888.1499999999996"/>
    <n v="0"/>
    <n v="0"/>
    <n v="0"/>
    <x v="1"/>
    <s v="0"/>
    <n v="0"/>
  </r>
  <r>
    <s v="western culture and art developement limited"/>
    <n v="5"/>
    <n v="90.200682"/>
    <n v="0"/>
    <n v="0"/>
    <n v="0"/>
    <x v="1"/>
    <s v="0"/>
    <n v="0"/>
  </r>
  <r>
    <s v="广州单多多科技有限公司"/>
    <n v="5"/>
    <n v="175.62"/>
    <n v="1"/>
    <n v="1"/>
    <n v="0.2"/>
    <x v="3"/>
    <s v="高"/>
    <n v="100"/>
  </r>
  <r>
    <s v="深圳市蒂风行科技有限公司"/>
    <n v="5"/>
    <n v="163.66"/>
    <n v="0"/>
    <n v="0"/>
    <n v="0"/>
    <x v="1"/>
    <s v="0"/>
    <n v="0"/>
  </r>
  <r>
    <s v="hongkong jugo co.,limited"/>
    <n v="5"/>
    <n v="349.5"/>
    <n v="1"/>
    <n v="1"/>
    <n v="0.2"/>
    <x v="3"/>
    <s v="高"/>
    <n v="100"/>
  </r>
  <r>
    <s v="Boxlucky Trading Co., Limited"/>
    <n v="5"/>
    <n v="2.9112800000000001"/>
    <n v="0"/>
    <n v="0"/>
    <n v="0"/>
    <x v="1"/>
    <s v="0"/>
    <n v="0"/>
  </r>
  <r>
    <s v="陸地飛花實業有限公司"/>
    <n v="5"/>
    <n v="657.15"/>
    <n v="0"/>
    <n v="0"/>
    <n v="0"/>
    <x v="1"/>
    <s v="0"/>
    <n v="0"/>
  </r>
  <r>
    <s v="bestaio"/>
    <n v="5"/>
    <n v="422.5"/>
    <n v="0"/>
    <n v="0"/>
    <n v="0"/>
    <x v="1"/>
    <s v="0"/>
    <n v="0"/>
  </r>
  <r>
    <s v="dolphin cross-border tech(hong kong)co.,limited"/>
    <n v="5"/>
    <n v="89.9"/>
    <n v="0"/>
    <n v="0"/>
    <n v="0"/>
    <x v="1"/>
    <s v="0"/>
    <n v="0"/>
  </r>
  <r>
    <s v="广州侠聚科技网络有限公司"/>
    <n v="5"/>
    <n v="312.48"/>
    <n v="197"/>
    <n v="237"/>
    <n v="39.4"/>
    <x v="3"/>
    <s v="高"/>
    <n v="100"/>
  </r>
  <r>
    <s v="厦门苏邦科技有限公司"/>
    <n v="5"/>
    <n v="2651"/>
    <n v="0"/>
    <n v="0"/>
    <n v="0"/>
    <x v="1"/>
    <s v="0"/>
    <n v="0"/>
  </r>
  <r>
    <s v="杰瑞华创科技有限公司"/>
    <n v="5"/>
    <n v="1308.26"/>
    <n v="0"/>
    <n v="0"/>
    <n v="0"/>
    <x v="1"/>
    <s v="0"/>
    <n v="0"/>
  </r>
  <r>
    <s v="CLEVERGUARD TECHNOLOGY CO., LIMITED"/>
    <n v="4"/>
    <n v="305.95999999999998"/>
    <n v="1"/>
    <n v="1"/>
    <n v="0.25"/>
    <x v="3"/>
    <s v="高"/>
    <n v="100"/>
  </r>
  <r>
    <s v="t.t.o.o ltd (this thing of ours ltd)"/>
    <n v="4"/>
    <n v="1504.849145805"/>
    <n v="0"/>
    <n v="0"/>
    <n v="0"/>
    <x v="1"/>
    <s v="0"/>
    <n v="0"/>
  </r>
  <r>
    <s v="深圳市海兔企业管理咨询有限公司"/>
    <n v="4"/>
    <n v="159.80000000000001"/>
    <n v="0"/>
    <n v="0"/>
    <n v="0"/>
    <x v="1"/>
    <s v="0"/>
    <n v="0"/>
  </r>
  <r>
    <s v="青岛美目科技有限公司"/>
    <n v="4"/>
    <n v="171.55"/>
    <n v="2"/>
    <n v="2"/>
    <n v="0.5"/>
    <x v="3"/>
    <s v="高"/>
    <n v="100"/>
  </r>
  <r>
    <s v="金阳光国际（香港）有限公司"/>
    <n v="4"/>
    <n v="44.130360000000003"/>
    <n v="0"/>
    <n v="0"/>
    <n v="0"/>
    <x v="1"/>
    <s v="0"/>
    <n v="0"/>
  </r>
  <r>
    <s v="hongkong yingxing technology co., limited"/>
    <n v="4"/>
    <n v="175"/>
    <n v="0"/>
    <n v="0"/>
    <n v="0"/>
    <x v="1"/>
    <s v="0"/>
    <n v="0"/>
  </r>
  <r>
    <s v="普勒森(香港)科技有限公司"/>
    <n v="4"/>
    <n v="114.92"/>
    <n v="0"/>
    <n v="0"/>
    <n v="0"/>
    <x v="1"/>
    <s v="0"/>
    <n v="0"/>
  </r>
  <r>
    <s v="xianglong information technology co., ltd 800366"/>
    <n v="4"/>
    <n v="350.7"/>
    <n v="0"/>
    <n v="0"/>
    <n v="0"/>
    <x v="1"/>
    <s v="0"/>
    <n v="0"/>
  </r>
  <r>
    <s v="东莞市环纳科技有限公司"/>
    <n v="4"/>
    <n v="197.38401447999999"/>
    <n v="0"/>
    <n v="0"/>
    <n v="0"/>
    <x v="1"/>
    <s v="0"/>
    <n v="0"/>
  </r>
  <r>
    <s v="佛山禅城区诸事皆顺服装店"/>
    <n v="4"/>
    <n v="99.92"/>
    <n v="0"/>
    <n v="0"/>
    <n v="0"/>
    <x v="1"/>
    <s v="0"/>
    <n v="0"/>
  </r>
  <r>
    <s v="深圳市宝航富兴科技有限公司"/>
    <n v="4"/>
    <n v="136.91999999999999"/>
    <n v="0"/>
    <n v="0"/>
    <n v="0"/>
    <x v="1"/>
    <s v="0"/>
    <n v="0"/>
  </r>
  <r>
    <s v="mizura limited"/>
    <n v="4"/>
    <n v="198.07072318499999"/>
    <n v="2"/>
    <n v="2"/>
    <n v="0.5"/>
    <x v="3"/>
    <s v="高"/>
    <n v="100"/>
  </r>
  <r>
    <s v="lex hair inc"/>
    <n v="4"/>
    <n v="548.99300137499995"/>
    <n v="0"/>
    <n v="0"/>
    <n v="0"/>
    <x v="1"/>
    <s v="0"/>
    <n v="0"/>
  </r>
  <r>
    <s v="威联科发展有限公司"/>
    <n v="4"/>
    <n v="509.96"/>
    <n v="0"/>
    <n v="0"/>
    <n v="0"/>
    <x v="1"/>
    <s v="0"/>
    <n v="0"/>
  </r>
  <r>
    <s v="深圳市蔡氏兄弟服饰贸易有限公司"/>
    <n v="3"/>
    <n v="184.67"/>
    <n v="0"/>
    <n v="0"/>
    <n v="0"/>
    <x v="1"/>
    <s v="0"/>
    <n v="0"/>
  </r>
  <r>
    <s v="广州市广派信息科技有限公司"/>
    <n v="3"/>
    <n v="437"/>
    <n v="0"/>
    <n v="0"/>
    <n v="0"/>
    <x v="1"/>
    <s v="0"/>
    <n v="0"/>
  </r>
  <r>
    <s v="深圳普瑞迪光电有限公司"/>
    <n v="3"/>
    <n v="603.20000000000005"/>
    <n v="0"/>
    <n v="0"/>
    <n v="0"/>
    <x v="1"/>
    <s v="0"/>
    <n v="0"/>
  </r>
  <r>
    <s v="佛山市禅城区千二贸易商行"/>
    <n v="3"/>
    <n v="178"/>
    <n v="1"/>
    <n v="1"/>
    <n v="0.33300000000000002"/>
    <x v="3"/>
    <s v="高"/>
    <n v="100"/>
  </r>
  <r>
    <s v="yiwu iguasu imp and exp co.,limited"/>
    <n v="3"/>
    <n v="181.56237496"/>
    <n v="0"/>
    <n v="0"/>
    <n v="0"/>
    <x v="1"/>
    <s v="0"/>
    <n v="0"/>
  </r>
  <r>
    <s v="广州达礼艺术有限公司"/>
    <n v="3"/>
    <n v="284.69"/>
    <n v="0"/>
    <n v="0"/>
    <n v="0"/>
    <x v="1"/>
    <s v="0"/>
    <n v="0"/>
  </r>
  <r>
    <s v="安徽小池出海信息技术有限公司"/>
    <n v="3"/>
    <n v="65.489999999999995"/>
    <n v="0"/>
    <n v="0"/>
    <n v="0"/>
    <x v="1"/>
    <s v="0"/>
    <n v="0"/>
  </r>
  <r>
    <s v="fisheasy limited"/>
    <n v="3"/>
    <n v="208.99"/>
    <n v="0"/>
    <n v="0"/>
    <n v="0"/>
    <x v="1"/>
    <s v="0"/>
    <n v="0"/>
  </r>
  <r>
    <s v="无锡柔缦纺织有限公司"/>
    <n v="3"/>
    <n v="11.97"/>
    <n v="0"/>
    <n v="0"/>
    <n v="0"/>
    <x v="1"/>
    <s v="0"/>
    <n v="0"/>
  </r>
  <r>
    <s v="深圳市邦博科技有限公司"/>
    <n v="3"/>
    <n v="62.97"/>
    <n v="0"/>
    <n v="0"/>
    <n v="0"/>
    <x v="1"/>
    <s v="0"/>
    <n v="0"/>
  </r>
  <r>
    <s v="great booming trading co.,limited"/>
    <n v="3"/>
    <n v="335.66"/>
    <n v="0"/>
    <n v="0"/>
    <n v="0"/>
    <x v="1"/>
    <s v="0"/>
    <n v="0"/>
  </r>
  <r>
    <s v="上海德杰瑞克光学有限公司"/>
    <n v="3"/>
    <n v="2670"/>
    <n v="0"/>
    <n v="0"/>
    <n v="0"/>
    <x v="1"/>
    <s v="0"/>
    <n v="0"/>
  </r>
  <r>
    <s v="深圳市王路飞科技有限公司"/>
    <n v="3"/>
    <n v="69.66"/>
    <n v="1"/>
    <n v="2"/>
    <n v="0.33300000000000002"/>
    <x v="3"/>
    <s v="高"/>
    <n v="100"/>
  </r>
  <r>
    <s v="hyw uk ltd"/>
    <n v="3"/>
    <n v="1424.9"/>
    <n v="0"/>
    <n v="0"/>
    <n v="0"/>
    <x v="1"/>
    <s v="0"/>
    <n v="0"/>
  </r>
  <r>
    <s v="邢台市瑶木网络科技有限公司"/>
    <n v="3"/>
    <n v="87.47"/>
    <n v="68"/>
    <n v="80"/>
    <n v="22.667000000000002"/>
    <x v="3"/>
    <s v="高"/>
    <n v="100"/>
  </r>
  <r>
    <s v="广州悦美瑜伽有限公司"/>
    <n v="3"/>
    <n v="140.66999999999999"/>
    <n v="0"/>
    <n v="0"/>
    <n v="0"/>
    <x v="1"/>
    <s v="0"/>
    <n v="0"/>
  </r>
  <r>
    <s v="香港轩呓信息科技有限公司"/>
    <n v="3"/>
    <n v="131.91999999999999"/>
    <n v="0"/>
    <n v="0"/>
    <n v="0"/>
    <x v="1"/>
    <s v="0"/>
    <n v="0"/>
  </r>
  <r>
    <s v="厦门昌晟信息技术有限公司"/>
    <n v="3"/>
    <n v="345.66"/>
    <n v="0"/>
    <n v="0"/>
    <n v="0"/>
    <x v="1"/>
    <s v="0"/>
    <n v="0"/>
  </r>
  <r>
    <s v="etoe technology limited"/>
    <n v="3"/>
    <n v="424.98"/>
    <n v="0"/>
    <n v="0"/>
    <n v="0"/>
    <x v="1"/>
    <s v="0"/>
    <n v="0"/>
  </r>
  <r>
    <s v="维电优品供应链（深圳）有限公司"/>
    <n v="3"/>
    <n v="155.6"/>
    <n v="1"/>
    <n v="2"/>
    <n v="0.33300000000000002"/>
    <x v="3"/>
    <s v="高"/>
    <n v="100"/>
  </r>
  <r>
    <s v="莆田市众诚投资有限公司"/>
    <n v="3"/>
    <n v="22.19"/>
    <n v="0"/>
    <n v="0"/>
    <n v="0"/>
    <x v="1"/>
    <s v="0"/>
    <n v="0"/>
  </r>
  <r>
    <s v="hong kong mandevi network technology co., limited"/>
    <n v="2"/>
    <n v="95.95"/>
    <n v="0"/>
    <n v="0"/>
    <n v="0"/>
    <x v="1"/>
    <s v="0"/>
    <n v="0"/>
  </r>
  <r>
    <s v="佛山汇广盛电子商务有限公司"/>
    <n v="2"/>
    <n v="61.6"/>
    <n v="0"/>
    <n v="0"/>
    <n v="0"/>
    <x v="1"/>
    <s v="0"/>
    <n v="0"/>
  </r>
  <r>
    <s v="宏皇兰（深圳）国际贸易有限公司"/>
    <n v="2"/>
    <n v="95.470160000000007"/>
    <n v="0"/>
    <n v="0"/>
    <n v="0"/>
    <x v="1"/>
    <s v="0"/>
    <n v="0"/>
  </r>
  <r>
    <s v="青岛中领网络科技有限公司"/>
    <n v="2"/>
    <n v="179.98"/>
    <n v="0"/>
    <n v="0"/>
    <n v="0"/>
    <x v="1"/>
    <s v="0"/>
    <n v="0"/>
  </r>
  <r>
    <s v="hong kong red baby international play co.,limited"/>
    <n v="2"/>
    <n v="79.98"/>
    <n v="0"/>
    <n v="0"/>
    <n v="0"/>
    <x v="1"/>
    <s v="0"/>
    <n v="0"/>
  </r>
  <r>
    <s v="武汉提丰网络技术有限公司"/>
    <n v="2"/>
    <n v="0.23"/>
    <n v="0"/>
    <n v="0"/>
    <n v="0"/>
    <x v="1"/>
    <s v="0"/>
    <n v="0"/>
  </r>
  <r>
    <s v="杭州铁铁独角兽科技有限公司"/>
    <n v="2"/>
    <n v="248"/>
    <n v="0"/>
    <n v="0"/>
    <n v="0"/>
    <x v="1"/>
    <s v="0"/>
    <n v="0"/>
  </r>
  <r>
    <s v="四川深星煜海商贸有限公司"/>
    <n v="2"/>
    <n v="320"/>
    <n v="0"/>
    <n v="0"/>
    <n v="0"/>
    <x v="1"/>
    <s v="0"/>
    <n v="0"/>
  </r>
  <r>
    <s v="成都聚美创富文化传播有限公司"/>
    <n v="2"/>
    <n v="0.18698400000000001"/>
    <n v="0"/>
    <n v="0"/>
    <n v="0"/>
    <x v="1"/>
    <s v="0"/>
    <n v="0"/>
  </r>
  <r>
    <s v="成都墨图电子商务有限公司"/>
    <n v="2"/>
    <n v="98.93"/>
    <n v="0"/>
    <n v="0"/>
    <n v="0"/>
    <x v="1"/>
    <s v="0"/>
    <n v="0"/>
  </r>
  <r>
    <s v="广州梵月潘贸易有限公司"/>
    <n v="2"/>
    <n v="35.36"/>
    <n v="0"/>
    <n v="0"/>
    <n v="0"/>
    <x v="1"/>
    <s v="0"/>
    <n v="0"/>
  </r>
  <r>
    <s v="有为客科技（深圳）有限公司"/>
    <n v="2"/>
    <n v="57.5"/>
    <n v="0"/>
    <n v="0"/>
    <n v="0"/>
    <x v="1"/>
    <s v="0"/>
    <n v="0"/>
  </r>
  <r>
    <s v="wdt innovation co., limited"/>
    <n v="2"/>
    <n v="86.96"/>
    <n v="0"/>
    <n v="0"/>
    <n v="0"/>
    <x v="1"/>
    <s v="0"/>
    <n v="0"/>
  </r>
  <r>
    <s v="深圳市蓝际科技有限公司"/>
    <n v="2"/>
    <n v="108.96"/>
    <n v="0"/>
    <n v="0"/>
    <n v="0"/>
    <x v="1"/>
    <s v="0"/>
    <n v="0"/>
  </r>
  <r>
    <s v="theia limited"/>
    <n v="2"/>
    <n v="433.22609499999999"/>
    <n v="0"/>
    <n v="0"/>
    <n v="0"/>
    <x v="1"/>
    <s v="0"/>
    <n v="0"/>
  </r>
  <r>
    <s v="深圳市福田区梅林街道兴茂商工作室"/>
    <n v="2"/>
    <n v="54.98"/>
    <n v="0"/>
    <n v="0"/>
    <n v="0"/>
    <x v="1"/>
    <s v="0"/>
    <n v="0"/>
  </r>
  <r>
    <s v="杭州得熹婴童用品有限公司"/>
    <n v="2"/>
    <n v="123"/>
    <n v="0"/>
    <n v="0"/>
    <n v="0"/>
    <x v="1"/>
    <s v="0"/>
    <n v="0"/>
  </r>
  <r>
    <s v="yihai cross border ecommerce limited"/>
    <n v="2"/>
    <n v="2.85"/>
    <n v="0"/>
    <n v="0"/>
    <n v="0"/>
    <x v="1"/>
    <s v="0"/>
    <n v="0"/>
  </r>
  <r>
    <s v="guludesignlimited"/>
    <n v="2"/>
    <n v="6.09"/>
    <n v="0"/>
    <n v="0"/>
    <n v="0"/>
    <x v="1"/>
    <s v="0"/>
    <n v="0"/>
  </r>
  <r>
    <s v="香港伯斯貝科技有限公司"/>
    <n v="2"/>
    <n v="63.75"/>
    <n v="0"/>
    <n v="0"/>
    <n v="0"/>
    <x v="1"/>
    <s v="0"/>
    <n v="0"/>
  </r>
  <r>
    <s v="厦门启量信息技术有限公司"/>
    <n v="2"/>
    <n v="47.74"/>
    <n v="3"/>
    <n v="3"/>
    <n v="1.5"/>
    <x v="3"/>
    <s v="高"/>
    <n v="100"/>
  </r>
  <r>
    <s v="广州云行跨境电商有限公司"/>
    <n v="2"/>
    <n v="56.19"/>
    <n v="0"/>
    <n v="0"/>
    <n v="0"/>
    <x v="1"/>
    <s v="0"/>
    <n v="0"/>
  </r>
  <r>
    <s v="hexcal inc."/>
    <n v="2"/>
    <n v="1498"/>
    <n v="0"/>
    <n v="0"/>
    <n v="0"/>
    <x v="1"/>
    <s v="0"/>
    <n v="0"/>
  </r>
  <r>
    <s v="大连向阳花信息技术有限公司"/>
    <n v="2"/>
    <n v="13.7"/>
    <n v="0"/>
    <n v="0"/>
    <n v="0"/>
    <x v="1"/>
    <s v="0"/>
    <n v="0"/>
  </r>
  <r>
    <s v="东莞云凌"/>
    <n v="2"/>
    <n v="82.793125799999999"/>
    <n v="0"/>
    <n v="0"/>
    <n v="0"/>
    <x v="1"/>
    <s v="0"/>
    <n v="0"/>
  </r>
  <r>
    <s v="天津君柏电子商务有限公司"/>
    <n v="2"/>
    <n v="88.78"/>
    <n v="0"/>
    <n v="0"/>
    <n v="0"/>
    <x v="1"/>
    <s v="0"/>
    <n v="0"/>
  </r>
  <r>
    <s v="oceanus global limited"/>
    <n v="2"/>
    <n v="95.96"/>
    <n v="0"/>
    <n v="0"/>
    <n v="0"/>
    <x v="1"/>
    <s v="0"/>
    <n v="0"/>
  </r>
  <r>
    <s v="广州觅海科技有限公司"/>
    <n v="2"/>
    <n v="72.95"/>
    <n v="0"/>
    <n v="0"/>
    <n v="0"/>
    <x v="1"/>
    <s v="0"/>
    <n v="0"/>
  </r>
  <r>
    <s v="郑州大头五金制品有限公司"/>
    <n v="2"/>
    <n v="238.4"/>
    <n v="0"/>
    <n v="0"/>
    <n v="0"/>
    <x v="1"/>
    <s v="0"/>
    <n v="0"/>
  </r>
  <r>
    <s v="joybos group holdings (hongkong) limited"/>
    <n v="1"/>
    <n v="30.01"/>
    <n v="0"/>
    <n v="0"/>
    <n v="0"/>
    <x v="1"/>
    <s v="0"/>
    <n v="0"/>
  </r>
  <r>
    <s v="layers london"/>
    <n v="1"/>
    <n v="462.93907779"/>
    <n v="0"/>
    <n v="0"/>
    <n v="0"/>
    <x v="1"/>
    <s v="0"/>
    <n v="0"/>
  </r>
  <r>
    <s v="丰泽区焓焓服装商行"/>
    <n v="1"/>
    <n v="110.29"/>
    <n v="0"/>
    <n v="0"/>
    <n v="0"/>
    <x v="1"/>
    <s v="0"/>
    <n v="0"/>
  </r>
  <r>
    <s v="hong kong xiayuan technology limited"/>
    <n v="1"/>
    <n v="167.43789749999999"/>
    <n v="0"/>
    <n v="0"/>
    <n v="0"/>
    <x v="1"/>
    <s v="0"/>
    <n v="0"/>
  </r>
  <r>
    <s v="yaszl limited"/>
    <n v="1"/>
    <n v="19.29"/>
    <n v="0"/>
    <n v="0"/>
    <n v="0"/>
    <x v="1"/>
    <s v="0"/>
    <n v="0"/>
  </r>
  <r>
    <s v="深圳世纪长航贸易有限公司"/>
    <n v="1"/>
    <n v="2.79"/>
    <n v="0"/>
    <n v="0"/>
    <n v="0"/>
    <x v="1"/>
    <s v="0"/>
    <n v="0"/>
  </r>
  <r>
    <s v="深圳市宜乐美家居科技有限公司"/>
    <n v="1"/>
    <n v="35.847617"/>
    <n v="0"/>
    <n v="0"/>
    <n v="0"/>
    <x v="1"/>
    <s v="0"/>
    <n v="0"/>
  </r>
  <r>
    <s v=" radiasun international group ltd."/>
    <n v="1"/>
    <n v="1.93788066"/>
    <n v="0"/>
    <n v="0"/>
    <n v="0"/>
    <x v="1"/>
    <s v="0"/>
    <n v="0"/>
  </r>
  <r>
    <s v="hk yonghai technology limited"/>
    <n v="1"/>
    <n v="1"/>
    <n v="0"/>
    <n v="0"/>
    <n v="0"/>
    <x v="1"/>
    <s v="0"/>
    <n v="0"/>
  </r>
  <r>
    <s v="广东弘宸帼风服饰科技有限公司"/>
    <n v="1"/>
    <n v="36.979999999999997"/>
    <n v="0"/>
    <n v="0"/>
    <n v="0"/>
    <x v="1"/>
    <s v="0"/>
    <n v="0"/>
  </r>
  <r>
    <s v="长沙点触网络科技有限公司"/>
    <n v="1"/>
    <n v="37.76"/>
    <n v="0"/>
    <n v="0"/>
    <n v="0"/>
    <x v="1"/>
    <s v="0"/>
    <n v="0"/>
  </r>
  <r>
    <s v="comet electronic technology co., limited"/>
    <n v="1"/>
    <n v="1.4170185"/>
    <n v="0"/>
    <n v="0"/>
    <n v="0"/>
    <x v="1"/>
    <s v="0"/>
    <n v="0"/>
  </r>
  <r>
    <s v="tumustore"/>
    <n v="1"/>
    <n v="5.6489345999999996"/>
    <n v="0"/>
    <n v="0"/>
    <n v="0"/>
    <x v="1"/>
    <s v="0"/>
    <n v="0"/>
  </r>
  <r>
    <s v="大为医疗（江苏）有限公司"/>
    <n v="1"/>
    <n v="589"/>
    <n v="0"/>
    <n v="0"/>
    <n v="0"/>
    <x v="1"/>
    <s v="0"/>
    <n v="0"/>
  </r>
  <r>
    <s v="厦门君知电子商务有限公司"/>
    <n v="1"/>
    <n v="29.99"/>
    <n v="0"/>
    <n v="0"/>
    <n v="0"/>
    <x v="1"/>
    <s v="0"/>
    <n v="0"/>
  </r>
  <r>
    <s v="义乌市猩桢电子商务商行"/>
    <n v="1"/>
    <n v="0.4"/>
    <n v="0"/>
    <n v="0"/>
    <n v="0"/>
    <x v="1"/>
    <s v="0"/>
    <n v="0"/>
  </r>
  <r>
    <s v="香港双鱼网络科技有限公司"/>
    <n v="1"/>
    <n v="38.159999999999997"/>
    <n v="0"/>
    <n v="0"/>
    <n v="0"/>
    <x v="1"/>
    <s v="0"/>
    <n v="0"/>
  </r>
  <r>
    <s v="青羊区沃瑞鑫商贸部"/>
    <n v="1"/>
    <n v="73.98"/>
    <n v="2"/>
    <n v="3"/>
    <n v="2"/>
    <x v="3"/>
    <s v="高"/>
    <n v="100"/>
  </r>
  <r>
    <s v="thousand birds intelligent technology co., ltd"/>
    <n v="1"/>
    <n v="0.13433293499999999"/>
    <n v="0"/>
    <n v="0"/>
    <n v="0"/>
    <x v="1"/>
    <s v="0"/>
    <n v="0"/>
  </r>
  <r>
    <s v="mai cool international limited"/>
    <n v="1"/>
    <n v="79.766212499999995"/>
    <n v="0"/>
    <n v="0"/>
    <n v="0"/>
    <x v="1"/>
    <s v="0"/>
    <n v="0"/>
  </r>
  <r>
    <s v="baona trading co., limited"/>
    <n v="1"/>
    <n v="15.33"/>
    <n v="0"/>
    <n v="0"/>
    <n v="0"/>
    <x v="1"/>
    <s v="0"/>
    <n v="0"/>
  </r>
  <r>
    <s v="广州卡羽贝日用品厂"/>
    <n v="1"/>
    <n v="71.91"/>
    <n v="0"/>
    <n v="0"/>
    <n v="0"/>
    <x v="1"/>
    <s v="0"/>
    <n v="0"/>
  </r>
  <r>
    <s v="广州市程未贸易有限公司"/>
    <n v="1"/>
    <n v="90.949600000000004"/>
    <n v="0"/>
    <n v="0"/>
    <n v="0"/>
    <x v="1"/>
    <s v="0"/>
    <n v="0"/>
  </r>
  <r>
    <s v="vitina limited"/>
    <n v="1"/>
    <n v="69.8"/>
    <n v="40"/>
    <n v="54"/>
    <n v="40"/>
    <x v="3"/>
    <s v="高"/>
    <n v="100"/>
  </r>
  <r>
    <s v="上海馥吉信息科技中心"/>
    <n v="1"/>
    <n v="55"/>
    <n v="0"/>
    <n v="0"/>
    <n v="0"/>
    <x v="1"/>
    <s v="0"/>
    <n v="0"/>
  </r>
  <r>
    <s v="上海洁佧实业有限公司"/>
    <n v="1"/>
    <n v="50.39"/>
    <n v="0"/>
    <n v="0"/>
    <n v="0"/>
    <x v="1"/>
    <s v="0"/>
    <n v="0"/>
  </r>
  <r>
    <s v="slideinstantly limited"/>
    <n v="1"/>
    <n v="19"/>
    <n v="0"/>
    <n v="0"/>
    <n v="0"/>
    <x v="1"/>
    <s v="0"/>
    <n v="0"/>
  </r>
  <r>
    <s v="深圳市洛麟网络科技有限公司"/>
    <n v="1"/>
    <n v="35.979999999999997"/>
    <n v="0"/>
    <n v="0"/>
    <n v="0"/>
    <x v="1"/>
    <s v="0"/>
    <n v="0"/>
  </r>
  <r>
    <s v="香港黎晟国际贸易有限公司"/>
    <n v="1"/>
    <n v="329.4"/>
    <n v="0"/>
    <n v="0"/>
    <n v="0"/>
    <x v="1"/>
    <s v="0"/>
    <n v="0"/>
  </r>
  <r>
    <s v="高鑫圣香港实业有限公司"/>
    <n v="1"/>
    <n v="0.1"/>
    <n v="0"/>
    <n v="0"/>
    <n v="0"/>
    <x v="1"/>
    <s v="0"/>
    <n v="0"/>
  </r>
  <r>
    <s v="广州有趣商店网络科技有限公司"/>
    <n v="1"/>
    <n v="46.98"/>
    <n v="0"/>
    <n v="0"/>
    <n v="0"/>
    <x v="1"/>
    <s v="0"/>
    <n v="0"/>
  </r>
  <r>
    <s v="居角（深圳）科技有限公司"/>
    <n v="1"/>
    <n v="29.99"/>
    <n v="0"/>
    <n v="0"/>
    <n v="0"/>
    <x v="1"/>
    <s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63">
  <r>
    <s v="hong kong agron network technology co., limited"/>
    <n v="5008.53"/>
    <n v="5163.8494280905197"/>
    <n v="25022"/>
    <n v="790068.96249784995"/>
    <n v="6862"/>
    <n v="190511.11249785"/>
    <x v="0"/>
    <x v="0"/>
  </r>
  <r>
    <s v="hong kong zheng jun bo international limited"/>
    <n v="3738.5691499999998"/>
    <n v="4612.2511734314103"/>
    <n v="4806"/>
    <n v="212163.553977845"/>
    <m/>
    <m/>
    <x v="0"/>
    <x v="0"/>
  </r>
  <r>
    <s v="honwin international trading co., limited"/>
    <n v="8683.4950000000008"/>
    <n v="10761.295965462499"/>
    <n v="47176"/>
    <n v="3034685.4622604498"/>
    <m/>
    <m/>
    <x v="1"/>
    <x v="1"/>
  </r>
  <r>
    <s v="thg_ingenuity"/>
    <n v="197.64519999999999"/>
    <n v="270.15564054020803"/>
    <n v="541"/>
    <n v="58353.618356685001"/>
    <n v="69"/>
    <n v="10059.38418623"/>
    <x v="2"/>
    <x v="2"/>
  </r>
  <r>
    <s v="南京飞畅科技有限公司"/>
    <n v="8138.08"/>
    <n v="8479.9672532188797"/>
    <n v="63705"/>
    <n v="1975832.37"/>
    <m/>
    <m/>
    <x v="0"/>
    <x v="0"/>
  </r>
  <r>
    <s v="TAOTUO TECHNOLOGY CO.，LIMITED"/>
    <n v="1553.1351"/>
    <n v="1960.6142074203301"/>
    <n v="864"/>
    <n v="554853.82069995499"/>
    <n v="20"/>
    <n v="15731.340578875001"/>
    <x v="0"/>
    <x v="0"/>
  </r>
  <r>
    <s v="深圳市小又科技有限公司"/>
    <n v="29.8184"/>
    <n v="41.791205105049201"/>
    <n v="496"/>
    <n v="8483.6146363250009"/>
    <n v="139"/>
    <n v="2618.8406268550002"/>
    <x v="2"/>
    <x v="2"/>
  </r>
  <r>
    <s v="star spring limited"/>
    <n v="1834.83"/>
    <n v="3317.7819047619"/>
    <n v="11157"/>
    <n v="487713.94"/>
    <n v="2159"/>
    <n v="130975.19"/>
    <x v="0"/>
    <x v="0"/>
  </r>
  <r>
    <s v="salmon stream tech company limited"/>
    <n v="682.58"/>
    <n v="1345.2304270023001"/>
    <n v="4177"/>
    <n v="139903.96440823999"/>
    <m/>
    <m/>
    <x v="0"/>
    <x v="0"/>
  </r>
  <r>
    <s v="amicle trading ltd"/>
    <n v="731.09500000000003"/>
    <n v="2862.4708333333301"/>
    <n v="2024"/>
    <n v="103048.95"/>
    <m/>
    <m/>
    <x v="0"/>
    <x v="0"/>
  </r>
  <r>
    <s v="hongkong kaimeichen e-commerce limited"/>
    <n v="709.55"/>
    <n v="1046.4812359550499"/>
    <n v="244"/>
    <n v="93136.83"/>
    <n v="138"/>
    <n v="39709.360000000001"/>
    <x v="0"/>
    <x v="0"/>
  </r>
  <r>
    <s v="ecomone trading co limited"/>
    <n v="74.97"/>
    <n v="161.01028985507199"/>
    <n v="409"/>
    <n v="11109.71"/>
    <n v="56"/>
    <n v="1671.15"/>
    <x v="2"/>
    <x v="2"/>
  </r>
  <r>
    <s v="ief overseas international trading co.，limited"/>
    <n v="113.9286"/>
    <n v="138.37270186792401"/>
    <n v="229"/>
    <n v="7333.7531989999998"/>
    <m/>
    <m/>
    <x v="2"/>
    <x v="2"/>
  </r>
  <r>
    <s v="kangda hongye trade limited"/>
    <n v="2242.6799999999998"/>
    <n v="6188.8763931296699"/>
    <n v="14596"/>
    <n v="668398.65045800502"/>
    <m/>
    <m/>
    <x v="0"/>
    <x v="0"/>
  </r>
  <r>
    <s v="YCI Technology Limited"/>
    <n v="37591.698799999998"/>
    <n v="39178.527390492301"/>
    <n v="422389"/>
    <n v="12928914.0388624"/>
    <n v="28212"/>
    <n v="926689.99582505005"/>
    <x v="1"/>
    <x v="1"/>
  </r>
  <r>
    <s v="msltv electronics co., limited"/>
    <n v="172"/>
    <n v="432.60396551724102"/>
    <n v="77"/>
    <n v="25091.03"/>
    <n v="8"/>
    <n v="1286.0999999999999"/>
    <x v="2"/>
    <x v="2"/>
  </r>
  <r>
    <s v="hong kong xinyi network technology co., limited"/>
    <n v="8290.8349999999991"/>
    <n v="17555.6818396907"/>
    <n v="30714"/>
    <n v="1369343.1834958701"/>
    <m/>
    <m/>
    <x v="1"/>
    <x v="1"/>
  </r>
  <r>
    <s v="renzhong international trade limited"/>
    <n v="1336.97945"/>
    <n v="1870.0795089972601"/>
    <n v="2567"/>
    <n v="78543.339377885"/>
    <m/>
    <m/>
    <x v="0"/>
    <x v="0"/>
  </r>
  <r>
    <s v="hong kong longzhi network technology co., limited"/>
    <n v="10549.54495"/>
    <n v="9879.6554328820002"/>
    <n v="3838"/>
    <n v="197593.10865764"/>
    <m/>
    <m/>
    <x v="1"/>
    <x v="1"/>
  </r>
  <r>
    <s v="fishpondnetworktechnologylimited"/>
    <n v="1908.73"/>
    <n v="1835.3228915662601"/>
    <n v="3098"/>
    <n v="152331.79999999999"/>
    <n v="1233"/>
    <n v="59878.3"/>
    <x v="0"/>
    <x v="0"/>
  </r>
  <r>
    <s v="siweite e-commerce co., limited"/>
    <n v="1599.375"/>
    <n v="3121.49"/>
    <n v="2683"/>
    <n v="280934.09999999998"/>
    <n v="2174"/>
    <n v="226047.27"/>
    <x v="0"/>
    <x v="0"/>
  </r>
  <r>
    <s v="click link limited"/>
    <n v="21.43"/>
    <n v="46.407499999999999"/>
    <n v="16"/>
    <n v="556.89"/>
    <m/>
    <m/>
    <x v="2"/>
    <x v="2"/>
  </r>
  <r>
    <s v="广州本珞电子商务有限公司"/>
    <n v="1441.0905"/>
    <n v="1662.2345224732501"/>
    <n v="938"/>
    <n v="247672.94384851499"/>
    <m/>
    <m/>
    <x v="0"/>
    <x v="0"/>
  </r>
  <r>
    <s v="dreamnodiy llc"/>
    <n v="172.48310000000001"/>
    <n v="190.03891163888801"/>
    <n v="333"/>
    <n v="13682.801638000001"/>
    <n v="119"/>
    <n v="5122.2771124999999"/>
    <x v="2"/>
    <x v="2"/>
  </r>
  <r>
    <s v="成都洛德岛科技有限公司"/>
    <n v="208.47970000000001"/>
    <n v="234.899689575829"/>
    <n v="776"/>
    <n v="49563.834500500001"/>
    <n v="81"/>
    <n v="4873.7639835"/>
    <x v="2"/>
    <x v="2"/>
  </r>
  <r>
    <s v="higher technology limited"/>
    <n v="32"/>
    <n v="46.631091491428499"/>
    <n v="36"/>
    <n v="1632.0882022000001"/>
    <m/>
    <m/>
    <x v="2"/>
    <x v="2"/>
  </r>
  <r>
    <s v="JOYLINK LIMITED"/>
    <n v="3777.76"/>
    <n v="4048.15002282758"/>
    <n v="1757"/>
    <n v="117396.350662"/>
    <m/>
    <m/>
    <x v="0"/>
    <x v="0"/>
  </r>
  <r>
    <s v="pacific crest limited"/>
    <n v="4324.8599999999997"/>
    <n v="3698.116"/>
    <n v="396"/>
    <n v="18490.580000000002"/>
    <m/>
    <m/>
    <x v="0"/>
    <x v="0"/>
  </r>
  <r>
    <s v="findyourcom shop ltd"/>
    <n v="1063.1967999999999"/>
    <n v="1411.67892171175"/>
    <n v="9641"/>
    <n v="52232.120103335001"/>
    <n v="6452"/>
    <n v="31477.724678039998"/>
    <x v="0"/>
    <x v="0"/>
  </r>
  <r>
    <s v="深圳市快云电子商务有限公司"/>
    <n v="1439.63"/>
    <n v="2018.7609614850401"/>
    <n v="5024"/>
    <n v="236195.03249375001"/>
    <m/>
    <m/>
    <x v="0"/>
    <x v="0"/>
  </r>
  <r>
    <s v="hexatecho ltd"/>
    <n v="3289.0488999999998"/>
    <n v="3145.7447039644399"/>
    <n v="6506"/>
    <n v="56623.404671359996"/>
    <m/>
    <m/>
    <x v="0"/>
    <x v="0"/>
  </r>
  <r>
    <s v="wearcheap limited"/>
    <n v="4414.7369500000004"/>
    <n v="4652.92886268652"/>
    <n v="32585"/>
    <n v="167505.439056715"/>
    <m/>
    <m/>
    <x v="0"/>
    <x v="0"/>
  </r>
  <r>
    <s v="hingsn(hongkong)tradelimited"/>
    <n v="178.8"/>
    <n v="173.671111111111"/>
    <n v="37"/>
    <n v="4689.12"/>
    <n v="13"/>
    <n v="1249.56"/>
    <x v="2"/>
    <x v="2"/>
  </r>
  <r>
    <s v="厦门星辰纪元网络科技有限公司"/>
    <n v="2915.91"/>
    <n v="18776.027119608199"/>
    <n v="100209"/>
    <n v="5839344.4341981802"/>
    <n v="30632"/>
    <n v="1781904.12186055"/>
    <x v="1"/>
    <x v="1"/>
  </r>
  <r>
    <s v="boya development trading co., limited"/>
    <n v="2358.2199999999998"/>
    <n v="2356.2800000000002"/>
    <n v="76"/>
    <n v="25919.08"/>
    <n v="76"/>
    <n v="25919.08"/>
    <x v="0"/>
    <x v="0"/>
  </r>
  <r>
    <s v="桑椹创新科技（香港）有限公司"/>
    <n v="9391.5499999999993"/>
    <n v="8617.5964705882307"/>
    <n v="1515"/>
    <n v="146499.14000000001"/>
    <m/>
    <m/>
    <x v="0"/>
    <x v="0"/>
  </r>
  <r>
    <s v="广州英杰汽配贸易有限公司"/>
    <n v="2712.14"/>
    <n v="2872.0792121212098"/>
    <n v="4551"/>
    <n v="947786.14"/>
    <n v="562"/>
    <n v="114547.85"/>
    <x v="0"/>
    <x v="0"/>
  </r>
  <r>
    <s v="上海阗客科技有限公司"/>
    <n v="60.257800000000003"/>
    <n v="102.981982222222"/>
    <n v="47"/>
    <n v="2780.51352"/>
    <m/>
    <m/>
    <x v="2"/>
    <x v="2"/>
  </r>
  <r>
    <s v="funup trading limited"/>
    <n v="4766.3999999999996"/>
    <n v="5357.6005004322096"/>
    <n v="18364"/>
    <n v="739348.86905964499"/>
    <m/>
    <m/>
    <x v="0"/>
    <x v="0"/>
  </r>
  <r>
    <s v="东方星泽（深圳）科技有限公司"/>
    <n v="539.03"/>
    <n v="716.20637767153403"/>
    <n v="599"/>
    <n v="153984.37119938"/>
    <m/>
    <m/>
    <x v="2"/>
    <x v="2"/>
  </r>
  <r>
    <s v="福州市长乐区阿札那电子商务有限公司"/>
    <n v="1619.7551000000001"/>
    <n v="1943.1002649265699"/>
    <n v="3518"/>
    <n v="252603.034440455"/>
    <m/>
    <m/>
    <x v="0"/>
    <x v="0"/>
  </r>
  <r>
    <s v="广州思沐网络科技有限公司"/>
    <n v="2158.4699999999998"/>
    <n v="5224.0398275861999"/>
    <n v="18014"/>
    <n v="1211977.24"/>
    <m/>
    <m/>
    <x v="0"/>
    <x v="0"/>
  </r>
  <r>
    <s v="东莞市香江电子科技有限公司"/>
    <n v="4374.9549999999999"/>
    <n v="5015.8904545454498"/>
    <n v="30833"/>
    <n v="1655243.85"/>
    <n v="1690"/>
    <n v="90659.11"/>
    <x v="0"/>
    <x v="0"/>
  </r>
  <r>
    <s v="rationaltechnologylimited"/>
    <n v="263.92"/>
    <n v="473.09768211920499"/>
    <n v="1735"/>
    <n v="71437.75"/>
    <m/>
    <m/>
    <x v="2"/>
    <x v="2"/>
  </r>
  <r>
    <s v="mobile game technology llc"/>
    <n v="596.35500000000002"/>
    <n v="622.36421212121195"/>
    <n v="12809"/>
    <n v="205380.19"/>
    <n v="1325"/>
    <n v="19801.53"/>
    <x v="2"/>
    <x v="2"/>
  </r>
  <r>
    <s v="香港旭日资讯有限公司"/>
    <n v="3845.1073999999999"/>
    <n v="4142.8513529748398"/>
    <n v="2414"/>
    <n v="1358855.24377575"/>
    <n v="212"/>
    <n v="120096.01022349999"/>
    <x v="0"/>
    <x v="0"/>
  </r>
  <r>
    <s v="广州徵羽科技有限公司"/>
    <n v="1114.69"/>
    <n v="1481.3092727272699"/>
    <n v="9240"/>
    <n v="488832.06"/>
    <n v="914"/>
    <n v="49123.62"/>
    <x v="0"/>
    <x v="0"/>
  </r>
  <r>
    <s v="上海闳米信息科技有限公司"/>
    <n v="88.631699999999995"/>
    <n v="130.84332382170501"/>
    <n v="307"/>
    <n v="16878.788773"/>
    <n v="1"/>
    <n v="59.445162000000003"/>
    <x v="2"/>
    <x v="2"/>
  </r>
  <r>
    <s v="广州洋曼网络科技有限公司"/>
    <n v="6684.78"/>
    <n v="6571.6538490565999"/>
    <n v="48275"/>
    <n v="1741488.27"/>
    <m/>
    <m/>
    <x v="0"/>
    <x v="0"/>
  </r>
  <r>
    <s v="广州顺曼贸易有限公司"/>
    <n v="27923.862150000001"/>
    <n v="34633.871693431298"/>
    <n v="180589"/>
    <n v="7896522.7461023396"/>
    <m/>
    <m/>
    <x v="1"/>
    <x v="1"/>
  </r>
  <r>
    <s v="四川依特纳艾商贸有限公司"/>
    <n v="3617.6"/>
    <n v="3656.5248484848398"/>
    <n v="30481"/>
    <n v="1206653.2"/>
    <n v="3010"/>
    <n v="116931.6"/>
    <x v="0"/>
    <x v="0"/>
  </r>
  <r>
    <s v="丹阳镜镜乐道眼镜商行"/>
    <n v="23710.061099999999"/>
    <n v="24044.849389927698"/>
    <n v="140721"/>
    <n v="7934800.2986761602"/>
    <n v="15761"/>
    <n v="856110.60060838505"/>
    <x v="1"/>
    <x v="1"/>
  </r>
  <r>
    <s v="深圳兴宸科技贸易有限公司"/>
    <n v="218.98"/>
    <n v="259.25987234042498"/>
    <n v="428"/>
    <n v="60926.07"/>
    <n v="25"/>
    <n v="4205.72"/>
    <x v="2"/>
    <x v="2"/>
  </r>
  <r>
    <s v="lucky mojo co.,ltd"/>
    <n v="1157.73"/>
    <n v="1204.92563636363"/>
    <n v="11047"/>
    <n v="397625.46"/>
    <n v="800"/>
    <n v="27098.43"/>
    <x v="0"/>
    <x v="0"/>
  </r>
  <r>
    <s v="深圳市龙岗区道森电子商行"/>
    <n v="841.29"/>
    <n v="1213.9059999999999"/>
    <n v="6023"/>
    <n v="400588.98"/>
    <n v="889"/>
    <n v="78078.89"/>
    <x v="0"/>
    <x v="0"/>
  </r>
  <r>
    <s v="广州星光创意科技有限公司"/>
    <n v="45.98"/>
    <n v="70.501891891891901"/>
    <n v="98"/>
    <n v="5217.1400000000003"/>
    <n v="14"/>
    <n v="680.69"/>
    <x v="2"/>
    <x v="2"/>
  </r>
  <r>
    <s v="深圳华马世实业有限公司"/>
    <n v="501.35980000000001"/>
    <n v="749.96660530757094"/>
    <n v="1312"/>
    <n v="237739.4138825"/>
    <n v="146"/>
    <n v="28439.744539489999"/>
    <x v="2"/>
    <x v="2"/>
  </r>
  <r>
    <s v="hongkongguzhidaoe-commerceco.,limited"/>
    <n v="666.51"/>
    <n v="802.15016304384699"/>
    <n v="3334"/>
    <n v="236634.29809793501"/>
    <n v="360"/>
    <n v="18079.669999999998"/>
    <x v="2"/>
    <x v="2"/>
  </r>
  <r>
    <s v="机器猫科技有限公司"/>
    <n v="170.07810000000001"/>
    <n v="210.01349363990701"/>
    <n v="1675"/>
    <n v="67834.358445689999"/>
    <n v="94"/>
    <n v="4505.7539032699997"/>
    <x v="2"/>
    <x v="2"/>
  </r>
  <r>
    <s v="骄傲同行文化科技（深圳）有限公司"/>
    <n v="59.075000000000003"/>
    <n v="74.854055555555504"/>
    <n v="364"/>
    <n v="13473.73"/>
    <n v="20"/>
    <n v="703.4"/>
    <x v="2"/>
    <x v="2"/>
  </r>
  <r>
    <s v="卓匯（香港）科技有限公司"/>
    <n v="4645.3149999999996"/>
    <n v="6683.11536060653"/>
    <n v="33876"/>
    <n v="1390087.9950061601"/>
    <m/>
    <m/>
    <x v="0"/>
    <x v="0"/>
  </r>
  <r>
    <s v="vipeasybuy clothing co., ltd."/>
    <n v="228.04"/>
    <n v="250.26509090908999"/>
    <n v="317"/>
    <n v="27529.16"/>
    <n v="7"/>
    <n v="1064.4000000000001"/>
    <x v="2"/>
    <x v="2"/>
  </r>
  <r>
    <s v="krosol global limited"/>
    <n v="3114.4650000000001"/>
    <n v="3318.3829054053999"/>
    <n v="18566"/>
    <n v="982241.34"/>
    <n v="2193"/>
    <n v="117866.71"/>
    <x v="0"/>
    <x v="0"/>
  </r>
  <r>
    <s v="深圳市乐祥余信息科技有限公司"/>
    <n v="173.9"/>
    <n v="306.95347079037799"/>
    <n v="1905"/>
    <n v="89323.46"/>
    <n v="62"/>
    <n v="2287.17"/>
    <x v="2"/>
    <x v="2"/>
  </r>
  <r>
    <s v="dandelion information technology (hong kong) co., limited"/>
    <n v="2465.48"/>
    <n v="2438.3933019343099"/>
    <n v="12765"/>
    <n v="626667.07859712001"/>
    <m/>
    <m/>
    <x v="0"/>
    <x v="0"/>
  </r>
  <r>
    <s v="广州卡斯隆信息科技有限公司"/>
    <n v="79.489999999999995"/>
    <n v="126.371746688139"/>
    <n v="457"/>
    <n v="21735.940430359999"/>
    <n v="61"/>
    <n v="2272.596218875"/>
    <x v="2"/>
    <x v="2"/>
  </r>
  <r>
    <s v="陆丰市馨帮帮通信设备店"/>
    <n v="313.20999999999998"/>
    <n v="432.42502262443401"/>
    <n v="1175"/>
    <n v="95565.93"/>
    <n v="255"/>
    <n v="20864.03"/>
    <x v="2"/>
    <x v="2"/>
  </r>
  <r>
    <s v="深圳市巨豹科技有限公司"/>
    <n v="8106.8050000000003"/>
    <n v="8730.5806481481395"/>
    <n v="51480"/>
    <n v="1885805.42"/>
    <m/>
    <m/>
    <x v="0"/>
    <x v="0"/>
  </r>
  <r>
    <s v="深圳市思安电子商务有限公司"/>
    <n v="229.56"/>
    <n v="309.93022321428498"/>
    <n v="904"/>
    <n v="69424.37"/>
    <n v="210"/>
    <n v="15162.28"/>
    <x v="2"/>
    <x v="2"/>
  </r>
  <r>
    <s v="深圳山海经科技有限公司"/>
    <n v="372.58"/>
    <n v="462.903636363636"/>
    <n v="2555"/>
    <n v="137482.38"/>
    <n v="264"/>
    <n v="19500.330000000002"/>
    <x v="2"/>
    <x v="2"/>
  </r>
  <r>
    <s v="深圳市卓维特科技有限公司"/>
    <n v="361.46"/>
    <n v="514.73588039867104"/>
    <n v="2763"/>
    <n v="154935.5"/>
    <n v="342"/>
    <n v="19736.62"/>
    <x v="2"/>
    <x v="2"/>
  </r>
  <r>
    <s v="深圳市泓元网络科技有限公司"/>
    <n v="3028.5250000000001"/>
    <n v="3819.3518085106298"/>
    <n v="19279"/>
    <n v="718038.14"/>
    <m/>
    <m/>
    <x v="0"/>
    <x v="0"/>
  </r>
  <r>
    <s v="深圳科茂视讯信息技术有限公司"/>
    <n v="65.8"/>
    <n v="114.73533834586399"/>
    <n v="281"/>
    <n v="15259.8"/>
    <n v="1"/>
    <n v="30.4"/>
    <x v="2"/>
    <x v="2"/>
  </r>
  <r>
    <s v="hongkong adgogo technology limited"/>
    <n v="34.99"/>
    <n v="225.49199999999999"/>
    <n v="10"/>
    <n v="2254.92"/>
    <m/>
    <m/>
    <x v="2"/>
    <x v="2"/>
  </r>
  <r>
    <s v="品老匯贸易（香港）有限公司"/>
    <n v="107.63"/>
    <n v="97.846774193548299"/>
    <n v="33"/>
    <n v="3033.25"/>
    <n v="6"/>
    <n v="663.74"/>
    <x v="2"/>
    <x v="2"/>
  </r>
  <r>
    <s v="hong kong tianman electronic commerce co., limited"/>
    <n v="440.8"/>
    <n v="613.68307955075397"/>
    <n v="2036"/>
    <n v="77324.068023394997"/>
    <m/>
    <m/>
    <x v="2"/>
    <x v="2"/>
  </r>
  <r>
    <s v="深圳市博洋通商贸有限公司"/>
    <n v="622.21500000000003"/>
    <n v="1253.94229729729"/>
    <n v="4353"/>
    <n v="185583.46"/>
    <n v="1"/>
    <n v="88.81"/>
    <x v="0"/>
    <x v="0"/>
  </r>
  <r>
    <s v="深圳市拓达星科技有限公司"/>
    <n v="113"/>
    <n v="175.650497237569"/>
    <n v="324"/>
    <n v="31792.74"/>
    <n v="33"/>
    <n v="2901.5"/>
    <x v="2"/>
    <x v="2"/>
  </r>
  <r>
    <s v="hong kong naishi supplychain co limited"/>
    <n v="1188.9259"/>
    <n v="1859.6649276304599"/>
    <n v="9790"/>
    <n v="336599.35190111498"/>
    <m/>
    <m/>
    <x v="0"/>
    <x v="0"/>
  </r>
  <r>
    <s v="厦门芊朵恋科技有限公司"/>
    <n v="45.97"/>
    <n v="72.745263157894698"/>
    <n v="254"/>
    <n v="11057.28"/>
    <n v="6"/>
    <n v="180.66"/>
    <x v="2"/>
    <x v="2"/>
  </r>
  <r>
    <s v="广州市友拓电子商务有限公司"/>
    <n v="154"/>
    <n v="188.73508333333299"/>
    <n v="152"/>
    <n v="22648.21"/>
    <m/>
    <m/>
    <x v="2"/>
    <x v="2"/>
  </r>
  <r>
    <s v="锦瑞（香港）国际贸易有限公司"/>
    <n v="2573.9229999999998"/>
    <n v="3197.7651294942498"/>
    <n v="6006"/>
    <n v="278205.56626599998"/>
    <m/>
    <m/>
    <x v="0"/>
    <x v="0"/>
  </r>
  <r>
    <s v="深圳万晟源网络科技有限公司"/>
    <n v="8409.2701500000003"/>
    <n v="8224.7324339532897"/>
    <n v="9726"/>
    <n v="674428.05958417"/>
    <m/>
    <m/>
    <x v="0"/>
    <x v="0"/>
  </r>
  <r>
    <s v="allysell"/>
    <n v="3069.2775999999999"/>
    <n v="2708.18950107615"/>
    <n v="6748"/>
    <n v="576844.36372922"/>
    <n v="1"/>
    <n v="200.99"/>
    <x v="0"/>
    <x v="0"/>
  </r>
  <r>
    <s v="广州五棵树贸易有限公司"/>
    <n v="329.98"/>
    <n v="464.86709543568401"/>
    <n v="1730"/>
    <n v="112032.97"/>
    <m/>
    <m/>
    <x v="2"/>
    <x v="2"/>
  </r>
  <r>
    <s v="kaleidoscope technology limited"/>
    <n v="190.57"/>
    <n v="249.420364963503"/>
    <n v="590"/>
    <n v="34170.589999999997"/>
    <n v="123"/>
    <n v="7943.56"/>
    <x v="2"/>
    <x v="2"/>
  </r>
  <r>
    <s v="bodoni company limited"/>
    <n v="180.285"/>
    <n v="300.03164893616997"/>
    <n v="984"/>
    <n v="56405.95"/>
    <n v="77"/>
    <n v="5920.76"/>
    <x v="2"/>
    <x v="2"/>
  </r>
  <r>
    <s v="广州亚科姆贸易有限公司"/>
    <n v="203.51"/>
    <n v="245.352222222222"/>
    <n v="521"/>
    <n v="26498.04"/>
    <m/>
    <m/>
    <x v="2"/>
    <x v="2"/>
  </r>
  <r>
    <s v="doujiao trading company limited"/>
    <n v="15503.155000000001"/>
    <n v="21960.295283018801"/>
    <n v="80801"/>
    <n v="2327791.2999999998"/>
    <m/>
    <m/>
    <x v="1"/>
    <x v="1"/>
  </r>
  <r>
    <s v="tranquility node tech company limited"/>
    <n v="35980.29"/>
    <n v="54017.493127148897"/>
    <n v="236079"/>
    <n v="7022274.1065293597"/>
    <m/>
    <m/>
    <x v="3"/>
    <x v="3"/>
  </r>
  <r>
    <s v="深圳市比尔嘉泓网络科技有限公司"/>
    <n v="183.6"/>
    <n v="252.04560000000001"/>
    <n v="224"/>
    <n v="6301.14"/>
    <m/>
    <m/>
    <x v="2"/>
    <x v="2"/>
  </r>
  <r>
    <s v="深圳市梦幻童游实业有限公司"/>
    <n v="13.99"/>
    <n v="20.117999999999999"/>
    <n v="16"/>
    <n v="301.77"/>
    <m/>
    <m/>
    <x v="2"/>
    <x v="2"/>
  </r>
  <r>
    <s v="合肥明凯网络信息服务有限公司"/>
    <n v="292.70049999999998"/>
    <n v="334.97896009577897"/>
    <n v="2379"/>
    <n v="36512.706650439999"/>
    <m/>
    <m/>
    <x v="2"/>
    <x v="2"/>
  </r>
  <r>
    <s v="yunduam electronic commerce limited"/>
    <n v="189.98"/>
    <n v="230.00780487804801"/>
    <n v="242"/>
    <n v="28290.959999999999"/>
    <m/>
    <m/>
    <x v="2"/>
    <x v="2"/>
  </r>
  <r>
    <s v="广州极富贸易有限公司"/>
    <n v="168.49"/>
    <n v="207.185178571428"/>
    <n v="205"/>
    <n v="11602.37"/>
    <m/>
    <m/>
    <x v="2"/>
    <x v="2"/>
  </r>
  <r>
    <s v="广州市大颜贸易有限公司"/>
    <n v="115.61499999999999"/>
    <n v="174.55968085106301"/>
    <n v="232"/>
    <n v="16408.61"/>
    <m/>
    <m/>
    <x v="2"/>
    <x v="2"/>
  </r>
  <r>
    <s v="深圳市比尔金网络科技有限公司"/>
    <n v="5948.56"/>
    <n v="8089.4953623188403"/>
    <n v="33377"/>
    <n v="558175.18000000005"/>
    <m/>
    <m/>
    <x v="0"/>
    <x v="0"/>
  </r>
  <r>
    <s v="xinjue (hk) trade co., limited"/>
    <n v="1621.7650000000001"/>
    <n v="1867.2760256410199"/>
    <n v="5076"/>
    <n v="145647.53"/>
    <m/>
    <m/>
    <x v="0"/>
    <x v="0"/>
  </r>
  <r>
    <s v="广州凯利服装科技有限公司"/>
    <n v="2371.9850000000001"/>
    <n v="2428.25155172413"/>
    <n v="794"/>
    <n v="140838.59"/>
    <m/>
    <m/>
    <x v="0"/>
    <x v="0"/>
  </r>
  <r>
    <s v="广州市胜浩网络科技有限公司"/>
    <n v="3590.88"/>
    <n v="4064.3651470588202"/>
    <n v="10742"/>
    <n v="276376.83"/>
    <m/>
    <m/>
    <x v="0"/>
    <x v="0"/>
  </r>
  <r>
    <s v="yangming tech limited"/>
    <n v="3346.72"/>
    <n v="2922.4661538461501"/>
    <n v="1181"/>
    <n v="37992.06"/>
    <m/>
    <m/>
    <x v="0"/>
    <x v="0"/>
  </r>
  <r>
    <s v="transocean internet technology limited"/>
    <n v="582.35320000000002"/>
    <n v="689.91265960363603"/>
    <n v="151"/>
    <n v="7589.0392556400002"/>
    <m/>
    <m/>
    <x v="2"/>
    <x v="2"/>
  </r>
  <r>
    <s v="qijutechnolohy(hk)limited"/>
    <n v="154.30000000000001"/>
    <n v="1794.0746938775501"/>
    <n v="1959"/>
    <n v="87909.66"/>
    <n v="4"/>
    <n v="234.02"/>
    <x v="0"/>
    <x v="0"/>
  </r>
  <r>
    <s v="switzerland jojee group co.,limited"/>
    <n v="219.12469999999999"/>
    <n v="306.19845984519998"/>
    <n v="134"/>
    <n v="15309.922992260001"/>
    <m/>
    <m/>
    <x v="2"/>
    <x v="2"/>
  </r>
  <r>
    <s v="上海琅峻而创网络科技有限公司"/>
    <n v="98"/>
    <n v="93.556250000000006"/>
    <n v="11"/>
    <n v="748.45"/>
    <n v="2"/>
    <n v="108"/>
    <x v="2"/>
    <x v="2"/>
  </r>
  <r>
    <s v="skyfox network limited"/>
    <n v="49.05"/>
    <n v="88.938047358503397"/>
    <n v="241"/>
    <n v="13073.892961699999"/>
    <n v="33"/>
    <n v="2986.9419947000001"/>
    <x v="2"/>
    <x v="2"/>
  </r>
  <r>
    <s v="嘉兴市乐买乐卖贸易有限公司"/>
    <n v="179.99"/>
    <n v="250.35534246575301"/>
    <n v="254"/>
    <n v="36551.879999999997"/>
    <m/>
    <m/>
    <x v="2"/>
    <x v="2"/>
  </r>
  <r>
    <s v="深圳市展锋数控刀具有限公司"/>
    <n v="59.99"/>
    <n v="85.986351351351303"/>
    <n v="83"/>
    <n v="6362.99"/>
    <n v="9"/>
    <n v="848.96"/>
    <x v="2"/>
    <x v="2"/>
  </r>
  <r>
    <s v="datanexus ltd_x0009_"/>
    <n v="3319.6145000000001"/>
    <n v="4178.8014013593902"/>
    <n v="27609"/>
    <n v="171330.85745573501"/>
    <m/>
    <m/>
    <x v="0"/>
    <x v="0"/>
  </r>
  <r>
    <s v="广州琪商科技有限公司"/>
    <n v="96.96"/>
    <n v="116.813613445378"/>
    <n v="483"/>
    <n v="13900.82"/>
    <m/>
    <m/>
    <x v="2"/>
    <x v="2"/>
  </r>
  <r>
    <s v="上海顽袄时装设计中心"/>
    <n v="203.35"/>
    <n v="219.69"/>
    <n v="14"/>
    <n v="2196.9"/>
    <m/>
    <m/>
    <x v="2"/>
    <x v="2"/>
  </r>
  <r>
    <s v="揭阳市麦热科技有限公司"/>
    <n v="49.37135"/>
    <n v="57.905609139705803"/>
    <n v="40"/>
    <n v="1968.79071075"/>
    <m/>
    <m/>
    <x v="2"/>
    <x v="2"/>
  </r>
  <r>
    <s v="泰华玩具（香港）有限公司"/>
    <n v="35.74"/>
    <n v="46.166499999999999"/>
    <n v="21"/>
    <n v="923.33"/>
    <n v="4"/>
    <n v="199.04"/>
    <x v="2"/>
    <x v="2"/>
  </r>
  <r>
    <s v="上海中昊针织有限公司"/>
    <n v="104.77"/>
    <n v="132.188108108108"/>
    <n v="85"/>
    <n v="4890.96"/>
    <n v="34"/>
    <n v="2313.5700000000002"/>
    <x v="2"/>
    <x v="2"/>
  </r>
  <r>
    <s v="广州单多多科技有限公司"/>
    <n v="37.93"/>
    <n v="35.124000000000002"/>
    <n v="5"/>
    <n v="175.62"/>
    <m/>
    <m/>
    <x v="2"/>
    <x v="2"/>
  </r>
  <r>
    <s v="hongkong aozhen technology co., limited"/>
    <n v="173.95"/>
    <n v="207.77187499999999"/>
    <n v="16"/>
    <n v="3324.35"/>
    <n v="3"/>
    <n v="1066.8599999999999"/>
    <x v="2"/>
    <x v="2"/>
  </r>
  <r>
    <s v="hui ju xin shan technology co.,limited"/>
    <n v="83.71"/>
    <n v="99.66"/>
    <n v="20"/>
    <n v="896.94"/>
    <m/>
    <m/>
    <x v="2"/>
    <x v="2"/>
  </r>
  <r>
    <s v="北京斯达康商贸有限公司"/>
    <n v="341.38499999999999"/>
    <n v="367.91409090909002"/>
    <n v="370"/>
    <n v="40470.550000000003"/>
    <m/>
    <m/>
    <x v="2"/>
    <x v="2"/>
  </r>
  <r>
    <s v="julang tech limited"/>
    <n v="97.96"/>
    <n v="153.18"/>
    <n v="41"/>
    <n v="3216.78"/>
    <m/>
    <m/>
    <x v="2"/>
    <x v="2"/>
  </r>
  <r>
    <s v="gamecosys"/>
    <n v="41.5"/>
    <n v="85.5729166666666"/>
    <n v="147"/>
    <n v="4107.5"/>
    <m/>
    <m/>
    <x v="2"/>
    <x v="2"/>
  </r>
  <r>
    <s v="深圳市景基源科技有限公司"/>
    <n v="69.06"/>
    <n v="104.52638888888799"/>
    <n v="82"/>
    <n v="3762.95"/>
    <m/>
    <m/>
    <x v="2"/>
    <x v="2"/>
  </r>
  <r>
    <s v="海宁奥瑟姆贸易有限公司"/>
    <n v="39.244750000000003"/>
    <n v="61.643673769385202"/>
    <n v="291"/>
    <n v="7520.5281998649998"/>
    <m/>
    <m/>
    <x v="2"/>
    <x v="2"/>
  </r>
  <r>
    <s v="武汉云之易电子商务有限公司"/>
    <n v="3048.54"/>
    <n v="2910.5286792452798"/>
    <n v="4686"/>
    <n v="154258.01999999999"/>
    <m/>
    <m/>
    <x v="0"/>
    <x v="0"/>
  </r>
  <r>
    <s v="thunder wing (hk) technology co., limited"/>
    <n v="4450.67"/>
    <n v="4657.8735294117596"/>
    <n v="1027"/>
    <n v="79183.850000000006"/>
    <m/>
    <m/>
    <x v="0"/>
    <x v="0"/>
  </r>
  <r>
    <s v="深圳意湖创意定制有限公司"/>
    <n v="5647.26"/>
    <n v="7169.4915789473598"/>
    <n v="2574"/>
    <n v="136220.34"/>
    <m/>
    <m/>
    <x v="0"/>
    <x v="0"/>
  </r>
  <r>
    <s v="深圳市达信工程技术有限公司"/>
    <n v="41.515000000000001"/>
    <n v="58.176666666666598"/>
    <n v="6"/>
    <n v="349.06"/>
    <m/>
    <m/>
    <x v="2"/>
    <x v="2"/>
  </r>
  <r>
    <s v="garry international trading co., limited"/>
    <n v="747.10500000000002"/>
    <n v="732.14192307692304"/>
    <n v="326"/>
    <n v="19035.689999999999"/>
    <n v="326"/>
    <n v="19035.689999999999"/>
    <x v="2"/>
    <x v="2"/>
  </r>
  <r>
    <s v="acbeam limited"/>
    <n v="100.47"/>
    <n v="110.30625000000001"/>
    <n v="48"/>
    <n v="1764.9"/>
    <m/>
    <m/>
    <x v="2"/>
    <x v="2"/>
  </r>
  <r>
    <s v="香港吉客印电子商务有限公司"/>
    <n v="48.414999999999999"/>
    <n v="62.391115840909002"/>
    <n v="24"/>
    <n v="1372.6045485"/>
    <m/>
    <m/>
    <x v="2"/>
    <x v="2"/>
  </r>
  <r>
    <s v="singapore maxwell infotech pte. ltd"/>
    <n v="121"/>
    <n v="217.14695652173901"/>
    <n v="97"/>
    <n v="9988.76"/>
    <m/>
    <m/>
    <x v="2"/>
    <x v="2"/>
  </r>
  <r>
    <s v="香港汉印科技有限公司"/>
    <n v="74.989999999999995"/>
    <n v="79.488333333333301"/>
    <n v="6"/>
    <n v="476.93"/>
    <n v="3"/>
    <n v="275.97000000000003"/>
    <x v="2"/>
    <x v="2"/>
  </r>
  <r>
    <s v="广州麦洛信息技术有限公司"/>
    <n v="91.182500000000005"/>
    <n v="115.161142830175"/>
    <n v="81"/>
    <n v="6564.1851413200002"/>
    <m/>
    <m/>
    <x v="2"/>
    <x v="2"/>
  </r>
  <r>
    <s v="深圳市铁木亦科技有限公司"/>
    <n v="132.70500000000001"/>
    <n v="177.66399999999999"/>
    <n v="12"/>
    <n v="1776.64"/>
    <m/>
    <m/>
    <x v="2"/>
    <x v="2"/>
  </r>
  <r>
    <s v="杭州观旅科技有限责任公司"/>
    <n v="25"/>
    <n v="36.142857142857103"/>
    <n v="9"/>
    <n v="253"/>
    <m/>
    <m/>
    <x v="2"/>
    <x v="2"/>
  </r>
  <r>
    <s v="有为客科技（深圳）有限公司"/>
    <n v="28.75"/>
    <n v="28.75"/>
    <n v="2"/>
    <n v="57.5"/>
    <m/>
    <m/>
    <x v="2"/>
    <x v="2"/>
  </r>
  <r>
    <s v="上海添籁网络科技有限公司"/>
    <n v="502.67"/>
    <n v="475.79"/>
    <n v="16"/>
    <n v="6661.06"/>
    <m/>
    <m/>
    <x v="2"/>
    <x v="2"/>
  </r>
  <r>
    <s v="angrow company limited"/>
    <n v="207.4"/>
    <n v="230.05"/>
    <n v="11"/>
    <n v="920.2"/>
    <m/>
    <m/>
    <x v="2"/>
    <x v="2"/>
  </r>
  <r>
    <s v="东莞市环纳科技有限公司"/>
    <n v="39.450000000000003"/>
    <n v="49.346003619999998"/>
    <n v="4"/>
    <n v="197.38401447999999"/>
    <m/>
    <m/>
    <x v="2"/>
    <x v="2"/>
  </r>
  <r>
    <s v="深圳市兴领锐电子有限公司"/>
    <n v="282"/>
    <n v="394.230769230769"/>
    <n v="13"/>
    <n v="5125"/>
    <n v="3"/>
    <n v="1499"/>
    <x v="2"/>
    <x v="2"/>
  </r>
  <r>
    <s v="aas global trade co., limited"/>
    <n v="288.38"/>
    <n v="630.862631578947"/>
    <n v="273"/>
    <n v="11986.39"/>
    <m/>
    <m/>
    <x v="2"/>
    <x v="2"/>
  </r>
  <r>
    <s v="thousand birds intelligent technology co., ltd"/>
    <n v="0.1343"/>
    <n v="0.13433293499999999"/>
    <n v="1"/>
    <n v="0.13433293499999999"/>
    <m/>
    <m/>
    <x v="2"/>
    <x v="2"/>
  </r>
  <r>
    <s v="宜佳供应链（广州）有限公司"/>
    <n v="2357.1"/>
    <n v="2676.6959999999999"/>
    <n v="132"/>
    <n v="13383.48"/>
    <m/>
    <m/>
    <x v="0"/>
    <x v="0"/>
  </r>
  <r>
    <s v="义乌市猩桢电子商务商行"/>
    <n v="0.4"/>
    <n v="0.4"/>
    <n v="1"/>
    <n v="0.4"/>
    <m/>
    <m/>
    <x v="2"/>
    <x v="2"/>
  </r>
  <r>
    <s v="中山市新久激光科技有限公司"/>
    <n v="421.8"/>
    <n v="551.96571428571394"/>
    <n v="7"/>
    <n v="3863.76"/>
    <m/>
    <m/>
    <x v="2"/>
    <x v="2"/>
  </r>
  <r>
    <s v="中山明锦照明科技有限公司"/>
    <n v="599"/>
    <n v="977.62999999999897"/>
    <n v="5"/>
    <n v="4888.1499999999996"/>
    <m/>
    <m/>
    <x v="2"/>
    <x v="2"/>
  </r>
  <r>
    <s v="yiwu iguasu imp and exp co.,limited"/>
    <n v="36.8994"/>
    <n v="60.520791653333298"/>
    <n v="3"/>
    <n v="181.56237496"/>
    <m/>
    <m/>
    <x v="2"/>
    <x v="2"/>
  </r>
  <r>
    <s v="hongyu trade limited"/>
    <n v="1009.53"/>
    <n v="1024.54666666666"/>
    <n v="122"/>
    <n v="9220.92"/>
    <m/>
    <m/>
    <x v="0"/>
    <x v="0"/>
  </r>
  <r>
    <s v="hongkongyullyinternationaltradeco.,limited"/>
    <n v="47.540999999999997"/>
    <n v="53.302599999999998"/>
    <n v="5"/>
    <n v="266.51299999999998"/>
    <m/>
    <m/>
    <x v="2"/>
    <x v="2"/>
  </r>
  <r>
    <s v="火炬科技（香港)有限公司"/>
    <n v="148"/>
    <n v="189.59200000000001"/>
    <n v="6"/>
    <n v="947.96"/>
    <m/>
    <m/>
    <x v="2"/>
    <x v="2"/>
  </r>
  <r>
    <s v="深圳市宝航富兴科技有限公司"/>
    <n v="34.979999999999997"/>
    <n v="45.639999999999901"/>
    <n v="4"/>
    <n v="136.91999999999999"/>
    <m/>
    <m/>
    <x v="2"/>
    <x v="2"/>
  </r>
  <r>
    <s v="普勒森(香港)科技有限公司"/>
    <n v="31.98"/>
    <n v="38.306666666666601"/>
    <n v="4"/>
    <n v="114.92"/>
    <m/>
    <m/>
    <x v="2"/>
    <x v="2"/>
  </r>
  <r>
    <s v="广州市广派信息科技有限公司"/>
    <n v="437"/>
    <n v="437"/>
    <n v="3"/>
    <n v="437"/>
    <m/>
    <m/>
    <x v="2"/>
    <x v="2"/>
  </r>
  <r>
    <s v="东莞市飞音供应链管理有限公司"/>
    <n v="47.994999999999997"/>
    <n v="62.806249999999999"/>
    <n v="13"/>
    <n v="502.45"/>
    <m/>
    <m/>
    <x v="2"/>
    <x v="2"/>
  </r>
  <r>
    <s v="深圳市福田区梅林街道兴茂商工作室"/>
    <n v="54.98"/>
    <n v="54.98"/>
    <n v="2"/>
    <n v="54.98"/>
    <m/>
    <m/>
    <x v="2"/>
    <x v="2"/>
  </r>
  <r>
    <s v="fisheasy limited"/>
    <n v="74.8"/>
    <n v="69.663333333333298"/>
    <n v="3"/>
    <n v="208.99"/>
    <n v="2"/>
    <n v="149.6"/>
    <x v="2"/>
    <x v="2"/>
  </r>
  <r>
    <s v="广东弘宸帼风服饰科技有限公司"/>
    <n v="36.979999999999997"/>
    <n v="36.979999999999997"/>
    <n v="1"/>
    <n v="36.979999999999997"/>
    <m/>
    <m/>
    <x v="2"/>
    <x v="2"/>
  </r>
  <r>
    <s v="yihai cross border ecommerce limited"/>
    <n v="2.85"/>
    <n v="2.85"/>
    <n v="2"/>
    <n v="2.85"/>
    <m/>
    <m/>
    <x v="2"/>
    <x v="2"/>
  </r>
  <r>
    <s v="深圳市蓝际科技有限公司"/>
    <n v="54.48"/>
    <n v="54.48"/>
    <n v="2"/>
    <n v="108.96"/>
    <m/>
    <m/>
    <x v="2"/>
    <x v="2"/>
  </r>
  <r>
    <s v="tumustore"/>
    <n v="5.6489000000000003"/>
    <n v="5.6489345999999996"/>
    <n v="1"/>
    <n v="5.6489345999999996"/>
    <m/>
    <m/>
    <x v="2"/>
    <x v="2"/>
  </r>
  <r>
    <s v="Frogie Trading Co., Limited"/>
    <n v="6693.93"/>
    <n v="7756.7848085106298"/>
    <n v="54886"/>
    <n v="1822844.43"/>
    <m/>
    <m/>
    <x v="0"/>
    <x v="0"/>
  </r>
  <r>
    <s v="Shenzhou Net Technology Limited"/>
    <n v="2755"/>
    <n v="3543.37905759162"/>
    <n v="435"/>
    <n v="676785.4"/>
    <n v="39"/>
    <n v="70940"/>
    <x v="0"/>
    <x v="0"/>
  </r>
  <r>
    <s v="hong kong new comer co., limited"/>
    <n v="525"/>
    <n v="937.85422061904706"/>
    <n v="389"/>
    <n v="19694.938633000002"/>
    <m/>
    <m/>
    <x v="2"/>
    <x v="2"/>
  </r>
  <r>
    <s v="diy fashion limited"/>
    <n v="11978.920099999999"/>
    <n v="17837.3568647924"/>
    <n v="32446"/>
    <n v="5886327.7653815001"/>
    <n v="1023"/>
    <n v="173485.80361249999"/>
    <x v="1"/>
    <x v="1"/>
  </r>
  <r>
    <s v="thg_beauty"/>
    <n v="7592.5194499999998"/>
    <n v="9335.6470746307805"/>
    <n v="29394"/>
    <n v="3080763.5346281598"/>
    <n v="6839"/>
    <n v="731729.39794840501"/>
    <x v="0"/>
    <x v="0"/>
  </r>
  <r>
    <s v="iceburger technology llc"/>
    <n v="244.78534999999999"/>
    <n v="453.44240194387498"/>
    <n v="2986"/>
    <n v="135125.83577927499"/>
    <n v="161"/>
    <n v="6439.0690519549998"/>
    <x v="2"/>
    <x v="2"/>
  </r>
  <r>
    <s v="Hongkong Super Nigeria International Limited"/>
    <n v="3033.17"/>
    <n v="4246.5731619130402"/>
    <n v="8898"/>
    <n v="411917.596705565"/>
    <m/>
    <m/>
    <x v="0"/>
    <x v="0"/>
  </r>
  <r>
    <s v="和润（香港）国际贸易有限公司"/>
    <n v="669.77"/>
    <n v="832.43031111624998"/>
    <n v="3838"/>
    <n v="173145.50471218"/>
    <n v="1131"/>
    <n v="41862.60471218"/>
    <x v="2"/>
    <x v="2"/>
  </r>
  <r>
    <s v="HONG KONG GUANJU TRADING LIMITED"/>
    <n v="189.99"/>
    <n v="297.52893333333299"/>
    <n v="122"/>
    <n v="22314.67"/>
    <n v="56"/>
    <n v="10769.97"/>
    <x v="2"/>
    <x v="2"/>
  </r>
  <r>
    <s v="hong kong huang xian hua international limited"/>
    <n v="260.19"/>
    <n v="945.30499999999995"/>
    <n v="1012"/>
    <n v="49155.86"/>
    <m/>
    <m/>
    <x v="2"/>
    <x v="2"/>
  </r>
  <r>
    <s v="our gain international limited"/>
    <n v="1553.4290000000001"/>
    <n v="3490.5433407123401"/>
    <n v="2846"/>
    <n v="171036.62369490499"/>
    <m/>
    <m/>
    <x v="0"/>
    <x v="0"/>
  </r>
  <r>
    <s v="tw-store-shopline"/>
    <n v="0.52534999999999998"/>
    <n v="1.650111799"/>
    <n v="26"/>
    <n v="16.501117990000001"/>
    <m/>
    <m/>
    <x v="2"/>
    <x v="2"/>
  </r>
  <r>
    <s v="cloudmids ltd"/>
    <n v="2259.66275"/>
    <n v="3523.1748231109"/>
    <n v="11615"/>
    <n v="77509.846108440004"/>
    <m/>
    <m/>
    <x v="0"/>
    <x v="0"/>
  </r>
  <r>
    <s v="AN XIANG GROUP LIMITED"/>
    <n v="433.75"/>
    <n v="495.49765765765699"/>
    <n v="1560"/>
    <n v="55000.24"/>
    <n v="80"/>
    <n v="2959.25"/>
    <x v="2"/>
    <x v="2"/>
  </r>
  <r>
    <s v="蔚蓝网络科技有限公司"/>
    <n v="1709.905"/>
    <n v="2581.03775"/>
    <n v="5635"/>
    <n v="309724.53000000003"/>
    <m/>
    <m/>
    <x v="0"/>
    <x v="0"/>
  </r>
  <r>
    <s v="best porcelain limited"/>
    <n v="4843.9223000000002"/>
    <n v="4619.1766494199201"/>
    <n v="29788"/>
    <n v="291008.128913455"/>
    <m/>
    <m/>
    <x v="0"/>
    <x v="0"/>
  </r>
  <r>
    <s v="glamhaven ltd"/>
    <n v="6013.9353000000001"/>
    <n v="6407.7538983888498"/>
    <n v="48788"/>
    <n v="224271.38644361001"/>
    <m/>
    <m/>
    <x v="0"/>
    <x v="0"/>
  </r>
  <r>
    <s v="香港鑫垚贸易有限公司"/>
    <n v="154.905"/>
    <n v="304.25181818181801"/>
    <n v="606"/>
    <n v="20080.62"/>
    <m/>
    <m/>
    <x v="2"/>
    <x v="2"/>
  </r>
  <r>
    <s v="bytebukers ltd"/>
    <n v="7807.7539999999999"/>
    <n v="8778.9356889028895"/>
    <n v="109816"/>
    <n v="728651.66217894002"/>
    <m/>
    <m/>
    <x v="0"/>
    <x v="0"/>
  </r>
  <r>
    <s v="altruism information technology co., limited"/>
    <n v="3898.0236"/>
    <n v="4081.3647569974701"/>
    <n v="1395"/>
    <n v="363241.463372775"/>
    <n v="567"/>
    <n v="145512.57248057501"/>
    <x v="0"/>
    <x v="0"/>
  </r>
  <r>
    <s v="深圳市荔园学研教育科技有限公司"/>
    <n v="1153.98"/>
    <n v="1438.86838541666"/>
    <n v="5134"/>
    <n v="276262.73"/>
    <m/>
    <m/>
    <x v="0"/>
    <x v="0"/>
  </r>
  <r>
    <s v="香港中達鳴遠有限公司"/>
    <n v="1067.345"/>
    <n v="1661.5749206349201"/>
    <n v="4106"/>
    <n v="209358.44"/>
    <m/>
    <m/>
    <x v="0"/>
    <x v="0"/>
  </r>
  <r>
    <s v="wealthy gift technology limited"/>
    <n v="547.54999999999995"/>
    <n v="811.32071428571396"/>
    <n v="257"/>
    <n v="11358.49"/>
    <m/>
    <m/>
    <x v="2"/>
    <x v="2"/>
  </r>
  <r>
    <s v="flash dear international limited"/>
    <n v="3219.0014999999999"/>
    <n v="8833.6533423147503"/>
    <n v="1544"/>
    <n v="176673.066846295"/>
    <m/>
    <m/>
    <x v="0"/>
    <x v="0"/>
  </r>
  <r>
    <s v="longhaotian group co., limited"/>
    <n v="2520.21"/>
    <n v="2506.1057377049101"/>
    <n v="4727"/>
    <n v="152872.45000000001"/>
    <m/>
    <m/>
    <x v="0"/>
    <x v="0"/>
  </r>
  <r>
    <s v="classycloset ltd"/>
    <n v="10855.6607"/>
    <n v="9524.7312860939091"/>
    <n v="62322"/>
    <n v="219068.81958015999"/>
    <m/>
    <m/>
    <x v="1"/>
    <x v="1"/>
  </r>
  <r>
    <s v="little chicken technology co., limited"/>
    <n v="6556.0545000000002"/>
    <n v="7172.5708095180098"/>
    <n v="7890"/>
    <n v="796155.35985650006"/>
    <n v="2184"/>
    <n v="270005.72589611501"/>
    <x v="0"/>
    <x v="0"/>
  </r>
  <r>
    <s v="elves limited"/>
    <n v="224.05965"/>
    <n v="622.355223300185"/>
    <n v="484"/>
    <n v="33607.182058209997"/>
    <n v="427"/>
    <n v="28787.742727994999"/>
    <x v="2"/>
    <x v="2"/>
  </r>
  <r>
    <s v="hk xianwei e-business limited"/>
    <n v="334.37"/>
    <n v="378.268275862069"/>
    <n v="283"/>
    <n v="10969.78"/>
    <n v="283"/>
    <n v="10969.78"/>
    <x v="2"/>
    <x v="2"/>
  </r>
  <r>
    <s v="香港世佳贸易有限公司"/>
    <n v="29489.02"/>
    <n v="30037.514444444401"/>
    <n v="4767"/>
    <n v="270337.63"/>
    <m/>
    <m/>
    <x v="1"/>
    <x v="1"/>
  </r>
  <r>
    <s v="shangtuo technology limited"/>
    <n v="3616.61"/>
    <n v="3728.5588888888801"/>
    <n v="754"/>
    <n v="33557.03"/>
    <m/>
    <m/>
    <x v="0"/>
    <x v="0"/>
  </r>
  <r>
    <s v="pro leader international limited"/>
    <n v="628.31500000000005"/>
    <n v="7520.2616666666599"/>
    <n v="2902"/>
    <n v="135364.71"/>
    <m/>
    <m/>
    <x v="0"/>
    <x v="0"/>
  </r>
  <r>
    <s v="kafkaa network limited"/>
    <n v="963.65899999999999"/>
    <n v="1799.7322718953999"/>
    <n v="14541"/>
    <n v="66590.094060129995"/>
    <n v="6432"/>
    <n v="29949.834383025001"/>
    <x v="0"/>
    <x v="0"/>
  </r>
  <r>
    <s v="yuexing technology limited"/>
    <n v="49.95"/>
    <n v="191.27842105263099"/>
    <n v="86"/>
    <n v="3634.29"/>
    <m/>
    <m/>
    <x v="2"/>
    <x v="2"/>
  </r>
  <r>
    <s v="oceanstars limited"/>
    <n v="756.13"/>
    <n v="731.06600000000003"/>
    <n v="125"/>
    <n v="3655.33"/>
    <m/>
    <m/>
    <x v="2"/>
    <x v="2"/>
  </r>
  <r>
    <s v="yige international trading limited"/>
    <n v="166.35499999999999"/>
    <n v="346.67779999999999"/>
    <n v="716"/>
    <n v="52001.67"/>
    <n v="62"/>
    <n v="3837.21"/>
    <x v="2"/>
    <x v="2"/>
  </r>
  <r>
    <s v="terry technology co., limited"/>
    <n v="1514.11"/>
    <n v="3219.1329268292602"/>
    <n v="13691"/>
    <n v="659922.25"/>
    <m/>
    <m/>
    <x v="0"/>
    <x v="0"/>
  </r>
  <r>
    <s v="广州嘉熙跨境电子商务有限公司"/>
    <n v="4691.1949999999997"/>
    <n v="4411.9878525640997"/>
    <n v="22883"/>
    <n v="1376540.21"/>
    <n v="179"/>
    <n v="10128.459999999999"/>
    <x v="0"/>
    <x v="0"/>
  </r>
  <r>
    <s v="西安壹次方网络科技有限公司"/>
    <n v="2134.1350000000002"/>
    <n v="2176.7257575757499"/>
    <n v="7271"/>
    <n v="718319.5"/>
    <n v="801"/>
    <n v="82664.429999999993"/>
    <x v="0"/>
    <x v="0"/>
  </r>
  <r>
    <s v="港兴达集团有限公司"/>
    <n v="1264.4672"/>
    <n v="1522.0539031579499"/>
    <n v="10306"/>
    <n v="502277.788042125"/>
    <n v="2032"/>
    <n v="95031.222226394995"/>
    <x v="0"/>
    <x v="0"/>
  </r>
  <r>
    <s v="深圳福非科技有限公司"/>
    <n v="1282.5899999999999"/>
    <n v="2147.3610606060602"/>
    <n v="12449"/>
    <n v="708629.15"/>
    <n v="1134"/>
    <n v="61214.41"/>
    <x v="0"/>
    <x v="0"/>
  </r>
  <r>
    <s v="上海智位机器人股份有限公司"/>
    <n v="1710.8225500000001"/>
    <n v="2020.2158589476001"/>
    <n v="4568"/>
    <n v="666671.23345270997"/>
    <n v="550"/>
    <n v="94880.059055489997"/>
    <x v="0"/>
    <x v="0"/>
  </r>
  <r>
    <s v="深圳市优海购信息科技有限公司"/>
    <n v="587.37"/>
    <n v="722.27944983818702"/>
    <n v="5088"/>
    <n v="223184.35"/>
    <n v="43"/>
    <n v="1363.77"/>
    <x v="2"/>
    <x v="2"/>
  </r>
  <r>
    <s v="香港陽光鳳澤電子商務有限公司"/>
    <n v="913.44839999999999"/>
    <n v="1759.5144991359"/>
    <n v="525"/>
    <n v="204103.68189976501"/>
    <n v="3"/>
    <n v="1412.6815712"/>
    <x v="0"/>
    <x v="0"/>
  </r>
  <r>
    <s v="万佛（深圳）智能科技有限公司"/>
    <n v="25.99"/>
    <n v="57.173999999999999"/>
    <n v="36"/>
    <n v="2001.09"/>
    <n v="4"/>
    <n v="376.87"/>
    <x v="2"/>
    <x v="2"/>
  </r>
  <r>
    <s v="深圳市大浩"/>
    <n v="5622.165"/>
    <n v="6186.92648484848"/>
    <n v="23969"/>
    <n v="2041685.74"/>
    <n v="2578"/>
    <n v="284508.42"/>
    <x v="0"/>
    <x v="0"/>
  </r>
  <r>
    <s v="北京点盈科技有限公司"/>
    <n v="162.97999999999999"/>
    <n v="208.678930481283"/>
    <n v="425"/>
    <n v="39022.959999999999"/>
    <n v="15"/>
    <n v="2192.0300000000002"/>
    <x v="2"/>
    <x v="2"/>
  </r>
  <r>
    <s v="深圳市速易购网络科技有限公司"/>
    <n v="1570.97"/>
    <n v="3829.18"/>
    <n v="20683"/>
    <n v="999415.98"/>
    <m/>
    <m/>
    <x v="0"/>
    <x v="0"/>
  </r>
  <r>
    <s v="sfss technology limited"/>
    <n v="369.59"/>
    <n v="1196.4179999999999"/>
    <n v="1092"/>
    <n v="53838.81"/>
    <m/>
    <m/>
    <x v="0"/>
    <x v="0"/>
  </r>
  <r>
    <s v="广州泰阳电子商务有限公司"/>
    <n v="21.69"/>
    <n v="39.240555555555503"/>
    <n v="20"/>
    <n v="706.33"/>
    <n v="1"/>
    <n v="18.39"/>
    <x v="2"/>
    <x v="2"/>
  </r>
  <r>
    <s v="广州柠檬精信息技术有限公司"/>
    <n v="1912.89"/>
    <n v="2769.8024344569199"/>
    <n v="14104"/>
    <n v="739537.25"/>
    <m/>
    <m/>
    <x v="0"/>
    <x v="0"/>
  </r>
  <r>
    <s v="Bedshe International Co., LTD"/>
    <n v="477.91"/>
    <n v="568.74993808049499"/>
    <n v="2052"/>
    <n v="183706.23"/>
    <n v="37"/>
    <n v="1873.16"/>
    <x v="2"/>
    <x v="2"/>
  </r>
  <r>
    <s v="PEARLGO TECHNOLOGY CO., LIMITED"/>
    <n v="1972.69"/>
    <n v="3080.5599339933901"/>
    <n v="39122"/>
    <n v="933409.66"/>
    <n v="15"/>
    <n v="1061.98"/>
    <x v="0"/>
    <x v="0"/>
  </r>
  <r>
    <s v="猿人国际有限公司"/>
    <n v="485.13200000000001"/>
    <n v="560.06494758531801"/>
    <n v="3091"/>
    <n v="184821.43270315501"/>
    <n v="387"/>
    <n v="19234.130677425001"/>
    <x v="2"/>
    <x v="2"/>
  </r>
  <r>
    <s v="yingshang trading co., limited"/>
    <n v="104.58"/>
    <n v="119.90266666666599"/>
    <n v="343"/>
    <n v="12589.78"/>
    <n v="1"/>
    <n v="30.98"/>
    <x v="2"/>
    <x v="2"/>
  </r>
  <r>
    <s v="长沙县奥得仕电子器材有限公司"/>
    <n v="166.17"/>
    <n v="214.26313901345199"/>
    <n v="383"/>
    <n v="47780.68"/>
    <n v="62"/>
    <n v="7804.44"/>
    <x v="2"/>
    <x v="2"/>
  </r>
  <r>
    <s v="深圳微恒科技有限公司"/>
    <n v="455.32780000000002"/>
    <n v="472.65681153845401"/>
    <n v="6323"/>
    <n v="155976.74780769"/>
    <n v="636"/>
    <n v="16143.364849395"/>
    <x v="2"/>
    <x v="2"/>
  </r>
  <r>
    <s v="商業蜜蜂有限公司"/>
    <n v="469.98"/>
    <n v="700.64470967741897"/>
    <n v="245"/>
    <n v="108599.93"/>
    <n v="14"/>
    <n v="11170.66"/>
    <x v="2"/>
    <x v="2"/>
  </r>
  <r>
    <s v="广州抖擞信息科技有限公司"/>
    <n v="455.83499999999998"/>
    <n v="501.35866666666601"/>
    <n v="317"/>
    <n v="30081.52"/>
    <n v="189"/>
    <n v="15618.49"/>
    <x v="2"/>
    <x v="2"/>
  </r>
  <r>
    <s v="深圳市法裔索菲贸易有限公司"/>
    <n v="116.3112"/>
    <n v="135.189641265836"/>
    <n v="716"/>
    <n v="38799.427043295"/>
    <n v="98"/>
    <n v="5533.2174924849996"/>
    <x v="2"/>
    <x v="2"/>
  </r>
  <r>
    <s v="安徽墨炎网络科技有限公司"/>
    <n v="254.51"/>
    <n v="1364.6027753303899"/>
    <n v="4167"/>
    <n v="309764.83"/>
    <n v="4"/>
    <n v="283.49"/>
    <x v="0"/>
    <x v="0"/>
  </r>
  <r>
    <s v="广州智夫网络科技有限公司"/>
    <n v="239.31"/>
    <n v="288.66680781758902"/>
    <n v="1370"/>
    <n v="88620.71"/>
    <n v="78"/>
    <n v="4827.16"/>
    <x v="2"/>
    <x v="2"/>
  </r>
  <r>
    <s v="广州航北网络科技有限公司"/>
    <n v="909.67"/>
    <n v="5113.2534920634898"/>
    <n v="15884"/>
    <n v="1610674.85"/>
    <n v="123"/>
    <n v="10576.91"/>
    <x v="0"/>
    <x v="0"/>
  </r>
  <r>
    <s v="深圳市沃夫科技有限公司"/>
    <n v="267.45"/>
    <n v="366.568247011952"/>
    <n v="2237"/>
    <n v="92008.63"/>
    <n v="339"/>
    <n v="11697.54"/>
    <x v="2"/>
    <x v="2"/>
  </r>
  <r>
    <s v="香港花无缺贸易有限公司"/>
    <n v="239.99"/>
    <n v="283.93984592688503"/>
    <n v="240"/>
    <n v="49689.473037205003"/>
    <n v="26"/>
    <n v="4743.7910980699999"/>
    <x v="2"/>
    <x v="2"/>
  </r>
  <r>
    <s v="苏州艺之都商贸有限公司"/>
    <n v="234.11660000000001"/>
    <n v="291.47006506652002"/>
    <n v="2850"/>
    <n v="92978.950756220001"/>
    <n v="98"/>
    <n v="2951.07124772"/>
    <x v="2"/>
    <x v="2"/>
  </r>
  <r>
    <s v="hong kong hongchen plus trading co., limited"/>
    <n v="139.05500000000001"/>
    <n v="154.06679051282001"/>
    <n v="290"/>
    <n v="12017.20966"/>
    <m/>
    <m/>
    <x v="2"/>
    <x v="2"/>
  </r>
  <r>
    <s v="Antelope Holding Limited"/>
    <n v="6274.0464000000002"/>
    <n v="6570.4920275433897"/>
    <n v="15899"/>
    <n v="900157.40777344501"/>
    <n v="5788"/>
    <n v="351424.72978377499"/>
    <x v="0"/>
    <x v="0"/>
  </r>
  <r>
    <s v="深圳市畅妙禾网络科技有限公司"/>
    <n v="1389.4309499999999"/>
    <n v="2234.1966111554798"/>
    <n v="14049"/>
    <n v="616638.26467891503"/>
    <n v="2"/>
    <n v="93.462501919999994"/>
    <x v="0"/>
    <x v="0"/>
  </r>
  <r>
    <s v="广州星禾网络科技有限公司"/>
    <n v="6810.23"/>
    <n v="7034.05506382978"/>
    <n v="23479"/>
    <n v="1653002.94"/>
    <m/>
    <m/>
    <x v="0"/>
    <x v="0"/>
  </r>
  <r>
    <s v="shuangdeng fish electronic commerce co ltd"/>
    <n v="59.76"/>
    <n v="107.48878787878699"/>
    <n v="91"/>
    <n v="3547.13"/>
    <m/>
    <m/>
    <x v="2"/>
    <x v="2"/>
  </r>
  <r>
    <s v="深圳市铂马时代科技有限公司"/>
    <n v="734.35"/>
    <n v="742.18365969179604"/>
    <n v="4201"/>
    <n v="189999.01688109999"/>
    <n v="397"/>
    <n v="18164.763340400001"/>
    <x v="2"/>
    <x v="2"/>
  </r>
  <r>
    <s v="成都成拓进出口贸易有限公司"/>
    <n v="361.03"/>
    <n v="536.02860465116203"/>
    <n v="961"/>
    <n v="92196.92"/>
    <m/>
    <m/>
    <x v="2"/>
    <x v="2"/>
  </r>
  <r>
    <s v="深圳市郎思威科技有限公司"/>
    <n v="267.44"/>
    <n v="305.15270186335403"/>
    <n v="1257"/>
    <n v="98259.17"/>
    <n v="99"/>
    <n v="7127.52"/>
    <x v="2"/>
    <x v="2"/>
  </r>
  <r>
    <s v="广州卢芸科技有限公司"/>
    <n v="624.66800000000001"/>
    <n v="1106.8500869018001"/>
    <n v="7463"/>
    <n v="249041.269552905"/>
    <m/>
    <m/>
    <x v="0"/>
    <x v="0"/>
  </r>
  <r>
    <s v="威海富森贸易有限公司"/>
    <n v="208.935"/>
    <n v="255.943622448979"/>
    <n v="298"/>
    <n v="50164.95"/>
    <n v="18"/>
    <n v="3264.08"/>
    <x v="2"/>
    <x v="2"/>
  </r>
  <r>
    <s v="广州市番禺区大石街万利盛服饰商行"/>
    <n v="877.28"/>
    <n v="999.31334558823505"/>
    <n v="1834"/>
    <n v="271813.23"/>
    <m/>
    <m/>
    <x v="2"/>
    <x v="2"/>
  </r>
  <r>
    <s v="广州市辰兴服饰科技有限公司"/>
    <n v="150.41999999999999"/>
    <n v="189.71930348258701"/>
    <n v="390"/>
    <n v="38133.58"/>
    <n v="6"/>
    <n v="533.6"/>
    <x v="2"/>
    <x v="2"/>
  </r>
  <r>
    <s v="湛江市大班科技有限公司"/>
    <n v="217.34"/>
    <n v="270.565321100917"/>
    <n v="1182"/>
    <n v="58983.24"/>
    <n v="11"/>
    <n v="1166.8499999999999"/>
    <x v="2"/>
    <x v="2"/>
  </r>
  <r>
    <s v="hongkong loyo electronic technology limited"/>
    <n v="179.1"/>
    <n v="228.568510638297"/>
    <n v="243"/>
    <n v="32228.16"/>
    <n v="1"/>
    <n v="89.24"/>
    <x v="2"/>
    <x v="2"/>
  </r>
  <r>
    <s v="苏州航渡电子商务有限公司"/>
    <n v="218.58500000000001"/>
    <n v="557.13016000000005"/>
    <n v="727"/>
    <n v="139282.54"/>
    <n v="36"/>
    <n v="2785.07"/>
    <x v="2"/>
    <x v="2"/>
  </r>
  <r>
    <s v="蓝色边界商务有限公司"/>
    <n v="96.28"/>
    <n v="115.01572327044001"/>
    <n v="406"/>
    <n v="18287.5"/>
    <m/>
    <m/>
    <x v="2"/>
    <x v="2"/>
  </r>
  <r>
    <s v="深圳市卡斯通科技有限公司"/>
    <n v="736.14"/>
    <n v="1072.4090697674401"/>
    <n v="3970"/>
    <n v="184454.36"/>
    <m/>
    <m/>
    <x v="0"/>
    <x v="0"/>
  </r>
  <r>
    <s v="河北密语科技有限公司"/>
    <n v="418.89"/>
    <n v="489.32291440446801"/>
    <n v="1780"/>
    <n v="68994.530931030007"/>
    <n v="2"/>
    <n v="124.2"/>
    <x v="2"/>
    <x v="2"/>
  </r>
  <r>
    <s v="warner markets limited"/>
    <n v="862.10659999999996"/>
    <n v="1054.7275185814599"/>
    <n v="1752"/>
    <n v="68557.288707795"/>
    <m/>
    <m/>
    <x v="0"/>
    <x v="0"/>
  </r>
  <r>
    <s v="深圳市万腾华科技有限公司"/>
    <n v="1468.26"/>
    <n v="2743.2215000000001"/>
    <n v="5665"/>
    <n v="493779.87"/>
    <m/>
    <m/>
    <x v="0"/>
    <x v="0"/>
  </r>
  <r>
    <s v="香港捷泰科技有限公司"/>
    <n v="478.61590000000001"/>
    <n v="542.123639819152"/>
    <n v="803"/>
    <n v="92703.142409074993"/>
    <m/>
    <m/>
    <x v="2"/>
    <x v="2"/>
  </r>
  <r>
    <s v="hongkong crushe technology company limited"/>
    <n v="883.29499999999996"/>
    <n v="849.60500000000002"/>
    <n v="312"/>
    <n v="20390.52"/>
    <m/>
    <m/>
    <x v="2"/>
    <x v="2"/>
  </r>
  <r>
    <s v="深圳市连胜八网络科技有限公司"/>
    <n v="27531.875"/>
    <n v="28503.411954144802"/>
    <n v="114144"/>
    <n v="3990477.67358028"/>
    <m/>
    <m/>
    <x v="1"/>
    <x v="1"/>
  </r>
  <r>
    <s v="云南自由贸易试验区赚啦赚啦商贸有限公司"/>
    <n v="1334.5"/>
    <n v="2062.9364088397701"/>
    <n v="5964"/>
    <n v="373391.49"/>
    <m/>
    <m/>
    <x v="0"/>
    <x v="0"/>
  </r>
  <r>
    <s v="cbgame technology limited"/>
    <n v="97550.699550000005"/>
    <n v="130196.060037818"/>
    <n v="580956"/>
    <n v="2343529.0806807298"/>
    <m/>
    <m/>
    <x v="4"/>
    <x v="4"/>
  </r>
  <r>
    <s v="hanmai tech(hk) co.,limited"/>
    <n v="84.99"/>
    <n v="83.809736842105195"/>
    <n v="39"/>
    <n v="3184.77"/>
    <n v="2"/>
    <n v="203.97"/>
    <x v="2"/>
    <x v="2"/>
  </r>
  <r>
    <s v="盈动贸易集团有限公司"/>
    <n v="86.480699999999999"/>
    <n v="189.7422723075"/>
    <n v="76"/>
    <n v="6830.7218030699996"/>
    <m/>
    <m/>
    <x v="2"/>
    <x v="2"/>
  </r>
  <r>
    <s v="天津三伴科技有限公司"/>
    <n v="202.22"/>
    <n v="280.70083720930199"/>
    <n v="520"/>
    <n v="60350.68"/>
    <n v="31"/>
    <n v="3780.63"/>
    <x v="2"/>
    <x v="2"/>
  </r>
  <r>
    <s v="无锡图灵进出口有限公司"/>
    <n v="104.97"/>
    <n v="137.34932038834901"/>
    <n v="224"/>
    <n v="14146.98"/>
    <m/>
    <m/>
    <x v="2"/>
    <x v="2"/>
  </r>
  <r>
    <s v="深圳市泽信世拓贸易有限公司"/>
    <n v="138.75264999999999"/>
    <n v="243.21947110532099"/>
    <n v="730"/>
    <n v="34050.725954745001"/>
    <m/>
    <m/>
    <x v="2"/>
    <x v="2"/>
  </r>
  <r>
    <s v="狮子王科技有限公司"/>
    <n v="1303.03"/>
    <n v="2994.0077777777701"/>
    <n v="9725"/>
    <n v="377244.98"/>
    <n v="2"/>
    <n v="77.12"/>
    <x v="0"/>
    <x v="0"/>
  </r>
  <r>
    <s v="magnificant trading limited"/>
    <n v="555"/>
    <n v="753.83827586206905"/>
    <n v="315"/>
    <n v="21861.31"/>
    <m/>
    <m/>
    <x v="2"/>
    <x v="2"/>
  </r>
  <r>
    <s v="厦门梯拓客科技有限公司"/>
    <n v="995.31"/>
    <n v="1814.72562913907"/>
    <n v="4772"/>
    <n v="274023.57"/>
    <m/>
    <m/>
    <x v="0"/>
    <x v="0"/>
  </r>
  <r>
    <s v="jijiainternational(h.k)co.,limited"/>
    <n v="296.10000000000002"/>
    <n v="345.29701492537299"/>
    <n v="98"/>
    <n v="23134.9"/>
    <m/>
    <m/>
    <x v="2"/>
    <x v="2"/>
  </r>
  <r>
    <s v="深圳艺溪网络科技有限公司"/>
    <n v="383.48"/>
    <n v="1384.42571428571"/>
    <n v="1521"/>
    <n v="48454.9"/>
    <m/>
    <m/>
    <x v="0"/>
    <x v="0"/>
  </r>
  <r>
    <s v="cloudvault solutios ltd"/>
    <n v="1853.7713000000001"/>
    <n v="2595.2031876538199"/>
    <n v="5144"/>
    <n v="44118.454190115001"/>
    <m/>
    <m/>
    <x v="0"/>
    <x v="0"/>
  </r>
  <r>
    <s v="xiangyang trading co., limited"/>
    <n v="643.97"/>
    <n v="814.21181818181799"/>
    <n v="88"/>
    <n v="8956.33"/>
    <n v="87"/>
    <n v="8930.35"/>
    <x v="2"/>
    <x v="2"/>
  </r>
  <r>
    <s v="武汉蓝色边界电子商务有限公司"/>
    <n v="288.72500000000002"/>
    <n v="479.41660377358397"/>
    <n v="1149"/>
    <n v="50818.16"/>
    <m/>
    <m/>
    <x v="2"/>
    <x v="2"/>
  </r>
  <r>
    <s v="深圳新亿凯电子商务有限公司"/>
    <n v="1219.08"/>
    <n v="2055.3157142857099"/>
    <n v="4215"/>
    <n v="129484.89"/>
    <m/>
    <m/>
    <x v="0"/>
    <x v="0"/>
  </r>
  <r>
    <s v="成都万珂进出口贸易有限公司"/>
    <n v="486.58"/>
    <n v="1095.26603448275"/>
    <n v="1755"/>
    <n v="127050.86"/>
    <m/>
    <m/>
    <x v="0"/>
    <x v="0"/>
  </r>
  <r>
    <s v="义乌市谢里登贸易商行"/>
    <n v="134.85040000000001"/>
    <n v="175.75581160686599"/>
    <n v="878"/>
    <n v="24957.325248174999"/>
    <m/>
    <m/>
    <x v="2"/>
    <x v="2"/>
  </r>
  <r>
    <s v="深圳市极尽科技有限公司"/>
    <n v="162.97999999999999"/>
    <n v="214.12692307692299"/>
    <n v="113"/>
    <n v="5567.3"/>
    <n v="2"/>
    <n v="140.24"/>
    <x v="2"/>
    <x v="2"/>
  </r>
  <r>
    <s v="佛山市尚普勒新能源科技有限公司"/>
    <n v="39.99"/>
    <n v="52.710526315789402"/>
    <n v="25"/>
    <n v="1001.5"/>
    <m/>
    <m/>
    <x v="2"/>
    <x v="2"/>
  </r>
  <r>
    <s v="武汉市惠小丰商贸有限公司"/>
    <n v="60.005000000000003"/>
    <n v="61.543750000000003"/>
    <n v="13"/>
    <n v="492.35"/>
    <m/>
    <m/>
    <x v="2"/>
    <x v="2"/>
  </r>
  <r>
    <s v="深圳市壹希网络科技有限公司"/>
    <n v="32.46"/>
    <n v="146.083125"/>
    <n v="19"/>
    <n v="2337.33"/>
    <m/>
    <m/>
    <x v="2"/>
    <x v="2"/>
  </r>
  <r>
    <s v="whale adventure corp. limited"/>
    <n v="229645.98989999999"/>
    <n v="237098.151849357"/>
    <n v="1324558"/>
    <n v="4979061.1888365"/>
    <m/>
    <m/>
    <x v="4"/>
    <x v="4"/>
  </r>
  <r>
    <s v="Poleeko Trade and Industry (HK) Limited"/>
    <n v="118.99"/>
    <n v="113.104545454545"/>
    <n v="12"/>
    <n v="1244.1500000000001"/>
    <n v="8"/>
    <n v="943.92"/>
    <x v="2"/>
    <x v="2"/>
  </r>
  <r>
    <s v="jexi trading limited"/>
    <n v="95"/>
    <n v="213.22941176470499"/>
    <n v="42"/>
    <n v="3624.9"/>
    <m/>
    <m/>
    <x v="2"/>
    <x v="2"/>
  </r>
  <r>
    <s v="hong kong red baby international play co.,limited"/>
    <n v="39.99"/>
    <n v="39.99"/>
    <n v="2"/>
    <n v="79.98"/>
    <n v="2"/>
    <n v="79.98"/>
    <x v="2"/>
    <x v="2"/>
  </r>
  <r>
    <s v="hkso technology limited"/>
    <n v="85.47"/>
    <n v="103.416036036036"/>
    <n v="282"/>
    <n v="11479.18"/>
    <m/>
    <m/>
    <x v="2"/>
    <x v="2"/>
  </r>
  <r>
    <s v="深圳市米磊科技有限公司"/>
    <n v="247"/>
    <n v="372.034705882352"/>
    <n v="47"/>
    <n v="12649.18"/>
    <m/>
    <m/>
    <x v="2"/>
    <x v="2"/>
  </r>
  <r>
    <s v="上海邦逊国际贸易有限公司"/>
    <n v="38.1"/>
    <n v="49.047399999999897"/>
    <n v="54"/>
    <n v="2452.37"/>
    <m/>
    <m/>
    <x v="2"/>
    <x v="2"/>
  </r>
  <r>
    <s v="詹姆斯电子(深圳)有限公司"/>
    <n v="325.86"/>
    <n v="639.03479452054796"/>
    <n v="873"/>
    <n v="46649.54"/>
    <m/>
    <m/>
    <x v="2"/>
    <x v="2"/>
  </r>
  <r>
    <s v="香港泰宜贸易有限公司"/>
    <n v="311.52"/>
    <n v="1619.7207417095999"/>
    <n v="149"/>
    <n v="40493.018542739999"/>
    <m/>
    <m/>
    <x v="0"/>
    <x v="0"/>
  </r>
  <r>
    <s v="上海威迩达遮阳设备有限公司"/>
    <n v="799.98"/>
    <n v="767.92882352941103"/>
    <n v="19"/>
    <n v="13054.79"/>
    <m/>
    <m/>
    <x v="2"/>
    <x v="2"/>
  </r>
  <r>
    <s v="lifekens international group limited"/>
    <n v="4479.93"/>
    <n v="4813.5742168674697"/>
    <n v="532"/>
    <n v="399526.66"/>
    <m/>
    <m/>
    <x v="0"/>
    <x v="0"/>
  </r>
  <r>
    <s v="广州六边形建材有限公司"/>
    <n v="98.245000000000005"/>
    <n v="109.607777777777"/>
    <n v="21"/>
    <n v="1972.94"/>
    <m/>
    <m/>
    <x v="2"/>
    <x v="2"/>
  </r>
  <r>
    <s v="杭州市盛霓嘉尔网络科技有限公司"/>
    <n v="41.63"/>
    <n v="50.868749999999999"/>
    <n v="17"/>
    <n v="813.9"/>
    <m/>
    <m/>
    <x v="2"/>
    <x v="2"/>
  </r>
  <r>
    <s v="斯普拉创新科技（成都）有限公司"/>
    <n v="160.94985"/>
    <n v="160.94985539999999"/>
    <n v="7"/>
    <n v="321.89971079999998"/>
    <m/>
    <m/>
    <x v="2"/>
    <x v="2"/>
  </r>
  <r>
    <s v="texng trading limited"/>
    <n v="1184.5899999999999"/>
    <n v="1275.4825000000001"/>
    <n v="368"/>
    <n v="15305.79"/>
    <m/>
    <m/>
    <x v="0"/>
    <x v="0"/>
  </r>
  <r>
    <s v="三明市瑞禾贸易有限公司"/>
    <n v="6092.46"/>
    <n v="6741.2619999999997"/>
    <n v="686"/>
    <n v="67412.62"/>
    <m/>
    <m/>
    <x v="0"/>
    <x v="0"/>
  </r>
  <r>
    <s v="温江区亚玛讯百货店"/>
    <n v="126.97"/>
    <n v="156.04555555555501"/>
    <n v="62"/>
    <n v="4213.2299999999996"/>
    <m/>
    <m/>
    <x v="2"/>
    <x v="2"/>
  </r>
  <r>
    <s v="深圳火宇科技有限公司"/>
    <n v="639.33000000000004"/>
    <n v="1297.0571739130401"/>
    <n v="657"/>
    <n v="59664.63"/>
    <m/>
    <m/>
    <x v="0"/>
    <x v="0"/>
  </r>
  <r>
    <s v="hong kong soouya technology limited"/>
    <n v="19.989999999999998"/>
    <n v="19.989999999999998"/>
    <n v="7"/>
    <n v="139.93"/>
    <m/>
    <m/>
    <x v="2"/>
    <x v="2"/>
  </r>
  <r>
    <s v="成都聚美创富文化传播有限公司"/>
    <n v="9.35E-2"/>
    <n v="9.3492000000000006E-2"/>
    <n v="2"/>
    <n v="0.18698400000000001"/>
    <m/>
    <m/>
    <x v="2"/>
    <x v="2"/>
  </r>
  <r>
    <s v="bottle joy inc"/>
    <n v="39.994999999999997"/>
    <n v="48.494999999999997"/>
    <n v="10"/>
    <n v="484.95"/>
    <n v="2"/>
    <n v="139.99"/>
    <x v="2"/>
    <x v="2"/>
  </r>
  <r>
    <s v="win suc limited"/>
    <n v="40"/>
    <n v="58.3333333333333"/>
    <n v="8"/>
    <n v="350"/>
    <m/>
    <m/>
    <x v="2"/>
    <x v="2"/>
  </r>
  <r>
    <s v="深圳市巨臻科技有限公司"/>
    <n v="108.605"/>
    <n v="142.077857142857"/>
    <n v="30"/>
    <n v="1989.09"/>
    <m/>
    <m/>
    <x v="2"/>
    <x v="2"/>
  </r>
  <r>
    <s v="western culture and art developement limited"/>
    <n v="36.080300000000001"/>
    <n v="30.066894000000001"/>
    <n v="5"/>
    <n v="90.200682"/>
    <m/>
    <m/>
    <x v="2"/>
    <x v="2"/>
  </r>
  <r>
    <s v="广州朱妮蒂贸易有限公司"/>
    <n v="65.365899999999996"/>
    <n v="59.983418477142799"/>
    <n v="7"/>
    <n v="419.88392934000001"/>
    <m/>
    <m/>
    <x v="2"/>
    <x v="2"/>
  </r>
  <r>
    <s v="香港轩呓信息科技有限公司"/>
    <n v="44.97"/>
    <n v="43.973333333333301"/>
    <n v="3"/>
    <n v="131.91999999999999"/>
    <m/>
    <m/>
    <x v="2"/>
    <x v="2"/>
  </r>
  <r>
    <s v="中山市京奥贸易有限公司"/>
    <n v="109.99"/>
    <n v="134.53636363636301"/>
    <n v="23"/>
    <n v="2959.8"/>
    <m/>
    <m/>
    <x v="2"/>
    <x v="2"/>
  </r>
  <r>
    <s v="佛山汇广盛电子商务有限公司"/>
    <n v="30.8"/>
    <n v="30.8"/>
    <n v="2"/>
    <n v="61.6"/>
    <m/>
    <m/>
    <x v="2"/>
    <x v="2"/>
  </r>
  <r>
    <s v="金阳光国际（香港）有限公司"/>
    <n v="3.9482499999999998"/>
    <n v="11.032590000000001"/>
    <n v="4"/>
    <n v="44.130360000000003"/>
    <m/>
    <m/>
    <x v="2"/>
    <x v="2"/>
  </r>
  <r>
    <s v="glions trade limited"/>
    <n v="3338.4450000000002"/>
    <n v="3369.3825000000002"/>
    <n v="169"/>
    <n v="13477.53"/>
    <m/>
    <m/>
    <x v="0"/>
    <x v="0"/>
  </r>
  <r>
    <s v="hk xinying trading co., limited"/>
    <n v="257.59500000000003"/>
    <n v="397.44333333333299"/>
    <n v="141"/>
    <n v="7153.98"/>
    <m/>
    <m/>
    <x v="2"/>
    <x v="2"/>
  </r>
  <r>
    <s v="hongkongdlltechnologyco.,limited"/>
    <n v="109.99"/>
    <n v="111.656666666666"/>
    <n v="6"/>
    <n v="669.94"/>
    <m/>
    <m/>
    <x v="2"/>
    <x v="2"/>
  </r>
  <r>
    <s v="terra import &amp; export limited"/>
    <n v="780.45"/>
    <n v="716.16444444444403"/>
    <n v="9"/>
    <n v="6445.48"/>
    <n v="1"/>
    <n v="1205"/>
    <x v="2"/>
    <x v="2"/>
  </r>
  <r>
    <s v="wellbin technology co.,limited"/>
    <n v="119"/>
    <n v="528.64166666666597"/>
    <n v="14"/>
    <n v="6343.7"/>
    <n v="3"/>
    <n v="3041"/>
    <x v="2"/>
    <x v="2"/>
  </r>
  <r>
    <s v="slideinstantly limited"/>
    <n v="19"/>
    <n v="19"/>
    <n v="1"/>
    <n v="19"/>
    <n v="1"/>
    <n v="19"/>
    <x v="2"/>
    <x v="2"/>
  </r>
  <r>
    <s v="etoe technology limited"/>
    <n v="124.99"/>
    <n v="141.66"/>
    <n v="3"/>
    <n v="424.98"/>
    <n v="3"/>
    <n v="424.98"/>
    <x v="2"/>
    <x v="2"/>
  </r>
  <r>
    <s v="华泰控股有限公司chinatera limited"/>
    <n v="63.25"/>
    <n v="69.783333333333303"/>
    <n v="6"/>
    <n v="209.35"/>
    <m/>
    <m/>
    <x v="2"/>
    <x v="2"/>
  </r>
  <r>
    <s v="上海馥吉信息科技中心"/>
    <n v="55"/>
    <n v="55"/>
    <n v="1"/>
    <n v="55"/>
    <m/>
    <m/>
    <x v="2"/>
    <x v="2"/>
  </r>
  <r>
    <s v="lk power aircond"/>
    <n v="747.45500000000004"/>
    <n v="1069.2066666666601"/>
    <n v="149"/>
    <n v="12830.48"/>
    <m/>
    <m/>
    <x v="0"/>
    <x v="0"/>
  </r>
  <r>
    <s v="济南市恒河无限电子商务有限公司"/>
    <n v="49.98"/>
    <n v="54.645000000000003"/>
    <n v="6"/>
    <n v="327.87"/>
    <m/>
    <m/>
    <x v="2"/>
    <x v="2"/>
  </r>
  <r>
    <s v="baona trading co., limited"/>
    <n v="15.33"/>
    <n v="15.33"/>
    <n v="1"/>
    <n v="15.33"/>
    <m/>
    <m/>
    <x v="2"/>
    <x v="2"/>
  </r>
  <r>
    <s v="香港双鱼网络科技有限公司"/>
    <n v="38.159999999999997"/>
    <n v="38.159999999999997"/>
    <n v="1"/>
    <n v="38.159999999999997"/>
    <m/>
    <m/>
    <x v="2"/>
    <x v="2"/>
  </r>
  <r>
    <s v="永康市酷格科技有限公司"/>
    <n v="2708"/>
    <n v="1930.6"/>
    <n v="5"/>
    <n v="9653"/>
    <m/>
    <m/>
    <x v="0"/>
    <x v="0"/>
  </r>
  <r>
    <s v="蓝书网络"/>
    <n v="161.65"/>
    <n v="187.23428571428499"/>
    <n v="7"/>
    <n v="1310.6400000000001"/>
    <m/>
    <m/>
    <x v="2"/>
    <x v="2"/>
  </r>
  <r>
    <s v="广州市程未贸易有限公司"/>
    <n v="90.949600000000004"/>
    <n v="90.949600000000004"/>
    <n v="1"/>
    <n v="90.949600000000004"/>
    <m/>
    <m/>
    <x v="2"/>
    <x v="2"/>
  </r>
  <r>
    <s v="广州梵月潘贸易有限公司"/>
    <n v="17.68"/>
    <n v="17.68"/>
    <n v="2"/>
    <n v="35.36"/>
    <m/>
    <m/>
    <x v="2"/>
    <x v="2"/>
  </r>
  <r>
    <s v="广州有趣商店网络科技有限公司"/>
    <n v="46.98"/>
    <n v="46.98"/>
    <n v="1"/>
    <n v="46.98"/>
    <m/>
    <m/>
    <x v="2"/>
    <x v="2"/>
  </r>
  <r>
    <s v="邢台市瑶木网络科技有限公司"/>
    <n v="43.734999999999999"/>
    <n v="43.734999999999999"/>
    <n v="3"/>
    <n v="87.47"/>
    <m/>
    <m/>
    <x v="2"/>
    <x v="2"/>
  </r>
  <r>
    <s v="深圳市王路飞科技有限公司"/>
    <n v="34.83"/>
    <n v="34.83"/>
    <n v="3"/>
    <n v="69.66"/>
    <m/>
    <m/>
    <x v="2"/>
    <x v="2"/>
  </r>
  <r>
    <s v="香港黎晟国际贸易有限公司"/>
    <n v="329.4"/>
    <n v="329.4"/>
    <n v="1"/>
    <n v="329.4"/>
    <m/>
    <m/>
    <x v="2"/>
    <x v="2"/>
  </r>
  <r>
    <s v="杭州铁铁独角兽科技有限公司"/>
    <n v="124"/>
    <n v="124"/>
    <n v="2"/>
    <n v="248"/>
    <m/>
    <m/>
    <x v="2"/>
    <x v="2"/>
  </r>
  <r>
    <s v="大为医疗（江苏）有限公司"/>
    <n v="589"/>
    <n v="589"/>
    <n v="1"/>
    <n v="589"/>
    <m/>
    <m/>
    <x v="2"/>
    <x v="2"/>
  </r>
  <r>
    <s v="武汉敏亚网络科技有限公司"/>
    <n v="10508.19"/>
    <n v="16670.924875444802"/>
    <n v="114512"/>
    <n v="4684529.8899999997"/>
    <m/>
    <m/>
    <x v="1"/>
    <x v="1"/>
  </r>
  <r>
    <s v="meshop"/>
    <n v="178.05"/>
    <n v="237.796579750212"/>
    <n v="437"/>
    <n v="44705.756993039999"/>
    <m/>
    <m/>
    <x v="2"/>
    <x v="2"/>
  </r>
  <r>
    <s v="walnut network technology co., limited"/>
    <n v="20751.989399999999"/>
    <n v="97541.409509868405"/>
    <n v="421626"/>
    <n v="19118116.263934199"/>
    <m/>
    <m/>
    <x v="3"/>
    <x v="3"/>
  </r>
  <r>
    <s v="lemonwin technologies(hk)co.,limited"/>
    <n v="844.93"/>
    <n v="1296.9048"/>
    <n v="761"/>
    <n v="32422.62"/>
    <m/>
    <m/>
    <x v="0"/>
    <x v="0"/>
  </r>
  <r>
    <s v="LARGE ORDERS TRADING CO., LIMITED"/>
    <n v="737.93150000000003"/>
    <n v="1782.7172888284999"/>
    <n v="8959"/>
    <n v="525901.60020441003"/>
    <n v="985"/>
    <n v="71868.249287084996"/>
    <x v="0"/>
    <x v="0"/>
  </r>
  <r>
    <s v="HONGKONG ZHANGYU TECHNOLOGY LIMITED"/>
    <n v="87.16"/>
    <n v="138.05490566037699"/>
    <n v="487"/>
    <n v="14633.82"/>
    <m/>
    <m/>
    <x v="2"/>
    <x v="2"/>
  </r>
  <r>
    <s v="classychic ltd"/>
    <n v="1322.6949"/>
    <n v="1693.96437965839"/>
    <n v="9297"/>
    <n v="47431.002630435003"/>
    <m/>
    <m/>
    <x v="0"/>
    <x v="0"/>
  </r>
  <r>
    <s v="zc lconic limited"/>
    <n v="176.51779999999999"/>
    <n v="281.03799604166602"/>
    <n v="100"/>
    <n v="3372.4559525"/>
    <m/>
    <m/>
    <x v="2"/>
    <x v="2"/>
  </r>
  <r>
    <s v="billy (hong kong) technology co., limited"/>
    <n v="26980.12"/>
    <n v="32806.885660377302"/>
    <n v="34081"/>
    <n v="1738764.94"/>
    <m/>
    <m/>
    <x v="1"/>
    <x v="1"/>
  </r>
  <r>
    <s v="universal star international limited"/>
    <n v="188.61605"/>
    <n v="267.12186955412602"/>
    <n v="2401"/>
    <n v="44342.230345985001"/>
    <n v="27"/>
    <n v="1283.82"/>
    <x v="2"/>
    <x v="2"/>
  </r>
  <r>
    <s v="flanna trading co., limited"/>
    <n v="1373.36"/>
    <n v="1674.90114649681"/>
    <n v="3139"/>
    <n v="262959.48"/>
    <n v="809"/>
    <n v="78798.509999999995"/>
    <x v="0"/>
    <x v="0"/>
  </r>
  <r>
    <s v="unleashfun limited"/>
    <n v="127.925"/>
    <n v="128.792114096142"/>
    <n v="449"/>
    <n v="9015.4479867299997"/>
    <m/>
    <m/>
    <x v="2"/>
    <x v="2"/>
  </r>
  <r>
    <s v="mmosky limited"/>
    <n v="470.00835000000001"/>
    <n v="578.51705534682401"/>
    <n v="1928"/>
    <n v="85620.524191329998"/>
    <n v="507"/>
    <n v="27245.73489707"/>
    <x v="2"/>
    <x v="2"/>
  </r>
  <r>
    <s v="厦门域无隅科技有限责任公司"/>
    <n v="45.2042"/>
    <n v="154.15281022950001"/>
    <n v="294"/>
    <n v="21581.39343213"/>
    <n v="59"/>
    <n v="14609.834861055"/>
    <x v="2"/>
    <x v="2"/>
  </r>
  <r>
    <s v="berlin (hong kong) technology co., limited"/>
    <n v="8114.67"/>
    <n v="11165.1116981132"/>
    <n v="11932"/>
    <n v="591750.92000000004"/>
    <m/>
    <m/>
    <x v="1"/>
    <x v="1"/>
  </r>
  <r>
    <s v="enat technology co., limited"/>
    <n v="721.71500000000003"/>
    <n v="2293.2734999999998"/>
    <n v="1658"/>
    <n v="91730.94"/>
    <m/>
    <m/>
    <x v="0"/>
    <x v="0"/>
  </r>
  <r>
    <s v="IMOBI TECHNOLOGIES CO., LIMITED"/>
    <n v="146328.16500000001"/>
    <n v="185098.642360559"/>
    <n v="1409720"/>
    <n v="49236238.867908798"/>
    <m/>
    <m/>
    <x v="4"/>
    <x v="4"/>
  </r>
  <r>
    <s v="microsequence hk limited"/>
    <n v="692.18499999999995"/>
    <n v="1084.15333333333"/>
    <n v="1206"/>
    <n v="78059.039999999994"/>
    <n v="474"/>
    <n v="29952.32"/>
    <x v="0"/>
    <x v="0"/>
  </r>
  <r>
    <s v="优速易供应链（香港）有限公司"/>
    <n v="1072.1339"/>
    <n v="1424.16087138281"/>
    <n v="443"/>
    <n v="303346.26560454001"/>
    <n v="26"/>
    <n v="12211.802333154999"/>
    <x v="0"/>
    <x v="0"/>
  </r>
  <r>
    <s v="star knight trading limited"/>
    <n v="1157.4549999999999"/>
    <n v="1624.01277777777"/>
    <n v="490"/>
    <n v="29232.23"/>
    <n v="470"/>
    <n v="28551.88"/>
    <x v="0"/>
    <x v="0"/>
  </r>
  <r>
    <s v="mylongingcharm accessories co., limited"/>
    <n v="162.41999999999999"/>
    <n v="341.527194244604"/>
    <n v="783"/>
    <n v="47472.28"/>
    <n v="115"/>
    <n v="7214.57"/>
    <x v="2"/>
    <x v="2"/>
  </r>
  <r>
    <s v="popopie holding limited"/>
    <n v="82.7"/>
    <n v="104.617207207207"/>
    <n v="228"/>
    <n v="11612.51"/>
    <n v="6"/>
    <n v="518.88"/>
    <x v="2"/>
    <x v="2"/>
  </r>
  <r>
    <s v="frankybuy trade limited"/>
    <n v="6541.3391000000001"/>
    <n v="6187.6127860719698"/>
    <n v="7923"/>
    <n v="266067.34980109503"/>
    <m/>
    <m/>
    <x v="0"/>
    <x v="0"/>
  </r>
  <r>
    <s v="selfridges retail limited"/>
    <n v="589.20230000000004"/>
    <n v="1142.32295431074"/>
    <n v="373"/>
    <n v="122228.55611125"/>
    <m/>
    <m/>
    <x v="0"/>
    <x v="0"/>
  </r>
  <r>
    <s v="spritzer international company limited"/>
    <n v="38686.145400000001"/>
    <n v="43421.631809896397"/>
    <n v="35067"/>
    <n v="1606600.37696617"/>
    <m/>
    <m/>
    <x v="1"/>
    <x v="1"/>
  </r>
  <r>
    <s v="jinking kak limited"/>
    <n v="273.56"/>
    <n v="370.48165711307598"/>
    <n v="284"/>
    <n v="4816.2615424699998"/>
    <n v="284"/>
    <n v="4816.2615424699998"/>
    <x v="2"/>
    <x v="2"/>
  </r>
  <r>
    <s v="东莞市茶山象之印电子商务商行"/>
    <n v="144.88999999999999"/>
    <n v="191.16911764705799"/>
    <n v="190"/>
    <n v="12999.5"/>
    <n v="49"/>
    <n v="3376.08"/>
    <x v="2"/>
    <x v="2"/>
  </r>
  <r>
    <s v="maiar john limited"/>
    <n v="411.42500000000001"/>
    <n v="417.068095238095"/>
    <n v="332"/>
    <n v="17516.86"/>
    <m/>
    <m/>
    <x v="2"/>
    <x v="2"/>
  </r>
  <r>
    <s v="sockboom shop ltd"/>
    <n v="1739.9956"/>
    <n v="2112.1291964048401"/>
    <n v="30421"/>
    <n v="69700.263481360002"/>
    <n v="16709"/>
    <n v="40386.149490060001"/>
    <x v="0"/>
    <x v="0"/>
  </r>
  <r>
    <s v="kackool(hong kong)e-commerce co.,limited"/>
    <n v="642.21489999999994"/>
    <n v="776.62554402152898"/>
    <n v="457"/>
    <n v="66013.171241830001"/>
    <n v="164"/>
    <n v="23850.671258750001"/>
    <x v="2"/>
    <x v="2"/>
  </r>
  <r>
    <s v="mentin network ltd"/>
    <n v="1261.3900000000001"/>
    <n v="1472.2910344827501"/>
    <n v="915"/>
    <n v="42696.44"/>
    <m/>
    <m/>
    <x v="0"/>
    <x v="0"/>
  </r>
  <r>
    <s v="layers london"/>
    <n v="462.9391"/>
    <n v="462.93907779"/>
    <n v="1"/>
    <n v="462.93907779"/>
    <m/>
    <m/>
    <x v="2"/>
    <x v="2"/>
  </r>
  <r>
    <s v="苏州文之都商贸有限公司"/>
    <n v="5578.7790999999997"/>
    <n v="10014.2467368701"/>
    <n v="76659"/>
    <n v="3304701.4231671598"/>
    <n v="640"/>
    <n v="35566.212048574998"/>
    <x v="1"/>
    <x v="1"/>
  </r>
  <r>
    <s v="湖南诚艺园林有限公司"/>
    <n v="7039.6368499999999"/>
    <n v="8469.8124976783292"/>
    <n v="72848"/>
    <n v="2795038.1242338498"/>
    <n v="16248"/>
    <n v="653575.46109080501"/>
    <x v="0"/>
    <x v="0"/>
  </r>
  <r>
    <s v="zhenyuan xingke trading limited"/>
    <n v="3627.1046000000001"/>
    <n v="4087.6380214692399"/>
    <n v="21554"/>
    <n v="870666.89857295004"/>
    <m/>
    <m/>
    <x v="0"/>
    <x v="0"/>
  </r>
  <r>
    <s v="深圳云星视讯科技有限公司"/>
    <n v="79.989999999999995"/>
    <n v="205.89415254237201"/>
    <n v="268"/>
    <n v="24295.51"/>
    <n v="138"/>
    <n v="8074.1"/>
    <x v="2"/>
    <x v="2"/>
  </r>
  <r>
    <s v="福州优汇嗨购电子商务有限公司"/>
    <n v="12003.45615"/>
    <n v="13976.469469087"/>
    <n v="79850"/>
    <n v="4612234.9247987196"/>
    <n v="14423"/>
    <n v="815017.833721595"/>
    <x v="1"/>
    <x v="1"/>
  </r>
  <r>
    <s v="深圳联合阅美电子商务有限公司"/>
    <n v="680.46"/>
    <n v="782.21213740457995"/>
    <n v="3149"/>
    <n v="102469.79"/>
    <n v="1"/>
    <n v="40.47"/>
    <x v="2"/>
    <x v="2"/>
  </r>
  <r>
    <s v="深圳市时时购网络科技有限公司"/>
    <n v="136.85"/>
    <n v="228.26952095808301"/>
    <n v="782"/>
    <n v="38121.01"/>
    <n v="103"/>
    <n v="5599.91"/>
    <x v="2"/>
    <x v="2"/>
  </r>
  <r>
    <s v="广州澳骏国际贸易有限公司"/>
    <n v="639.99"/>
    <n v="757.94333333333304"/>
    <n v="403"/>
    <n v="165989.59"/>
    <n v="9"/>
    <n v="3169.92"/>
    <x v="2"/>
    <x v="2"/>
  </r>
  <r>
    <s v="华强聚丰网络科技（香港）有限公司"/>
    <n v="819.43"/>
    <n v="1147.6725657894699"/>
    <n v="1679"/>
    <n v="348892.46"/>
    <n v="168"/>
    <n v="37268.769999999997"/>
    <x v="0"/>
    <x v="0"/>
  </r>
  <r>
    <s v="东海县纽奈珠宝商行"/>
    <n v="1685.55"/>
    <n v="1840.05815151515"/>
    <n v="6945"/>
    <n v="607219.18999999994"/>
    <n v="620"/>
    <n v="64064.22"/>
    <x v="0"/>
    <x v="0"/>
  </r>
  <r>
    <s v="深圳幸运儿贸易有限公司"/>
    <n v="21184.395"/>
    <n v="21569.143813775099"/>
    <n v="212727"/>
    <n v="7117817.4585458003"/>
    <n v="13071"/>
    <n v="380365.9"/>
    <x v="1"/>
    <x v="1"/>
  </r>
  <r>
    <s v="terna network technology co., limited"/>
    <n v="6620.62"/>
    <n v="10002.5382745098"/>
    <n v="47542"/>
    <n v="2550647.2599999998"/>
    <m/>
    <m/>
    <x v="1"/>
    <x v="1"/>
  </r>
  <r>
    <s v="中山市微漫文化科技有限公司"/>
    <n v="211.05"/>
    <n v="397.608745491425"/>
    <n v="1335"/>
    <n v="104571.10006424499"/>
    <n v="202"/>
    <n v="21028.459202974998"/>
    <x v="2"/>
    <x v="2"/>
  </r>
  <r>
    <s v="成都佳优尚品电子商务有限公司"/>
    <n v="892.01499999999999"/>
    <n v="1089.4438732394301"/>
    <n v="3431"/>
    <n v="309402.06"/>
    <n v="12"/>
    <n v="1023.31"/>
    <x v="0"/>
    <x v="0"/>
  </r>
  <r>
    <s v="大庆锋瑞优品电子商务有限公司"/>
    <n v="1635.08"/>
    <n v="1924.9953333333301"/>
    <n v="22"/>
    <n v="28874.93"/>
    <m/>
    <m/>
    <x v="0"/>
    <x v="0"/>
  </r>
  <r>
    <s v="天津奇酷科技有限公司"/>
    <n v="260.47000000000003"/>
    <n v="301.79336000000001"/>
    <n v="631"/>
    <n v="75448.34"/>
    <n v="8"/>
    <n v="1692.87"/>
    <x v="2"/>
    <x v="2"/>
  </r>
  <r>
    <s v="广州北斗互联技术有限公司"/>
    <n v="986.59"/>
    <n v="1221.77470190181"/>
    <n v="3289"/>
    <n v="397076.77811809001"/>
    <n v="288"/>
    <n v="53290.44310325"/>
    <x v="0"/>
    <x v="0"/>
  </r>
  <r>
    <s v="xunlan technology limited"/>
    <n v="16644.174999999999"/>
    <n v="20383.408529718901"/>
    <n v="155185"/>
    <n v="5381219.8518457999"/>
    <m/>
    <m/>
    <x v="1"/>
    <x v="1"/>
  </r>
  <r>
    <s v="重庆简灿网络科技有限公司"/>
    <n v="1102.8167000000001"/>
    <n v="959.88198516049601"/>
    <n v="31161"/>
    <n v="270686.71981525997"/>
    <n v="18"/>
    <n v="470.99626244500001"/>
    <x v="0"/>
    <x v="0"/>
  </r>
  <r>
    <s v="深圳市信天达电子有限公司"/>
    <n v="72.099999999999994"/>
    <n v="80.881831529678294"/>
    <n v="242"/>
    <n v="13830.793191575"/>
    <n v="6"/>
    <n v="279.94"/>
    <x v="2"/>
    <x v="2"/>
  </r>
  <r>
    <s v="广州啪哒贸易有限公司"/>
    <n v="297.26499999999999"/>
    <n v="1079.1836138613801"/>
    <n v="4502"/>
    <n v="217995.09"/>
    <n v="1"/>
    <n v="53.99"/>
    <x v="0"/>
    <x v="0"/>
  </r>
  <r>
    <s v="广州极光蓝信息技术有限公司"/>
    <n v="2652.4450000000002"/>
    <n v="2969.3684788867299"/>
    <n v="12030"/>
    <n v="599812.43273511995"/>
    <m/>
    <m/>
    <x v="0"/>
    <x v="0"/>
  </r>
  <r>
    <s v="youzu (singapore) pte. ltd(游族)"/>
    <n v="294.06"/>
    <n v="360.38290909090898"/>
    <n v="8496"/>
    <n v="118926.36"/>
    <n v="829"/>
    <n v="13978.43"/>
    <x v="2"/>
    <x v="2"/>
  </r>
  <r>
    <s v="佛山市泽峰电子贸易有限公司"/>
    <n v="111.98"/>
    <n v="159.34572231953601"/>
    <n v="296"/>
    <n v="24061.204070250002"/>
    <n v="42"/>
    <n v="3986.85"/>
    <x v="2"/>
    <x v="2"/>
  </r>
  <r>
    <s v="Woody Pride Limited"/>
    <n v="7306.3778499999999"/>
    <n v="9501.6087120576703"/>
    <n v="41747"/>
    <n v="2413408.6128626498"/>
    <n v="13808"/>
    <n v="883676.56733191502"/>
    <x v="0"/>
    <x v="0"/>
  </r>
  <r>
    <s v="广州环羽时代科技有限公司"/>
    <n v="383.26"/>
    <n v="436.46821011673097"/>
    <n v="2195"/>
    <n v="112172.33"/>
    <n v="22"/>
    <n v="1106.8599999999999"/>
    <x v="2"/>
    <x v="2"/>
  </r>
  <r>
    <s v="吉林省方福商贸有限公司"/>
    <n v="64.989999999999995"/>
    <n v="86.130126582278393"/>
    <n v="132"/>
    <n v="6804.28"/>
    <n v="28"/>
    <n v="1220.45"/>
    <x v="2"/>
    <x v="2"/>
  </r>
  <r>
    <s v="深圳雷拉洛智能科技有限公司"/>
    <n v="682.92"/>
    <n v="1243.1937993920901"/>
    <n v="2784"/>
    <n v="409010.76"/>
    <n v="317"/>
    <n v="43154.65"/>
    <x v="0"/>
    <x v="0"/>
  </r>
  <r>
    <s v="广州途伴体育用品有限公司"/>
    <n v="79.989999999999995"/>
    <n v="102.28914893616999"/>
    <n v="295"/>
    <n v="19230.36"/>
    <n v="50"/>
    <n v="3130.89"/>
    <x v="2"/>
    <x v="2"/>
  </r>
  <r>
    <s v="丹东信友网络科技有限公司"/>
    <n v="2796"/>
    <n v="3371.3687943262398"/>
    <n v="789"/>
    <n v="475363"/>
    <m/>
    <m/>
    <x v="0"/>
    <x v="0"/>
  </r>
  <r>
    <s v="东海县品轩珠宝有限公司"/>
    <n v="239.8"/>
    <n v="304.44634686346802"/>
    <n v="1293"/>
    <n v="82504.960000000006"/>
    <n v="32"/>
    <n v="4053.05"/>
    <x v="2"/>
    <x v="2"/>
  </r>
  <r>
    <s v="杰瑞华创科技有限公司"/>
    <n v="99"/>
    <n v="261.65199999999999"/>
    <n v="5"/>
    <n v="1308.26"/>
    <m/>
    <m/>
    <x v="2"/>
    <x v="2"/>
  </r>
  <r>
    <s v="映卓营销咨询（上海）有限公司"/>
    <n v="97.11"/>
    <n v="150.03650306748401"/>
    <n v="417"/>
    <n v="24455.95"/>
    <m/>
    <m/>
    <x v="2"/>
    <x v="2"/>
  </r>
  <r>
    <s v="广州二嘉网络科技有限公司"/>
    <n v="1871.2550000000001"/>
    <n v="2371.51528169014"/>
    <n v="11240"/>
    <n v="336755.17"/>
    <m/>
    <m/>
    <x v="0"/>
    <x v="0"/>
  </r>
  <r>
    <s v="ato mobi limited"/>
    <n v="347.5"/>
    <n v="1070.87884672821"/>
    <n v="3438"/>
    <n v="275215.86360914999"/>
    <n v="5"/>
    <n v="474.21953589999998"/>
    <x v="0"/>
    <x v="0"/>
  </r>
  <r>
    <s v="深圳市方圆天成科技有限公司"/>
    <n v="199.42"/>
    <n v="237.720143540669"/>
    <n v="1475"/>
    <n v="49683.51"/>
    <m/>
    <m/>
    <x v="2"/>
    <x v="2"/>
  </r>
  <r>
    <s v="扬州长鲸跨海电子商务有限公司"/>
    <n v="50"/>
    <n v="76.235887096774107"/>
    <n v="195"/>
    <n v="9453.25"/>
    <n v="16"/>
    <n v="765"/>
    <x v="2"/>
    <x v="2"/>
  </r>
  <r>
    <s v="上海罗晶实业有限公司"/>
    <n v="99.9"/>
    <n v="86.185714285714198"/>
    <n v="7"/>
    <n v="603.29999999999995"/>
    <n v="2"/>
    <n v="175.9"/>
    <x v="2"/>
    <x v="2"/>
  </r>
  <r>
    <s v="北京野猴文化有限公司"/>
    <n v="103.89"/>
    <n v="125.507142857142"/>
    <n v="166"/>
    <n v="7028.4"/>
    <m/>
    <m/>
    <x v="2"/>
    <x v="2"/>
  </r>
  <r>
    <s v="南京盛奥网络科技有限公司"/>
    <n v="46.64"/>
    <n v="77.427368421052606"/>
    <n v="48"/>
    <n v="1471.12"/>
    <m/>
    <m/>
    <x v="2"/>
    <x v="2"/>
  </r>
  <r>
    <s v="广州秦泰商贸有限公司"/>
    <n v="124.1"/>
    <n v="223.130666666666"/>
    <n v="131"/>
    <n v="10040.879999999999"/>
    <m/>
    <m/>
    <x v="2"/>
    <x v="2"/>
  </r>
  <r>
    <s v="连城县日向百货商行"/>
    <n v="252.74"/>
    <n v="562.57089108910895"/>
    <n v="2586"/>
    <n v="113639.32"/>
    <m/>
    <m/>
    <x v="2"/>
    <x v="2"/>
  </r>
  <r>
    <s v="深圳市巨火商贸有限公司"/>
    <n v="3030.42"/>
    <n v="3627.8545833333301"/>
    <n v="3693"/>
    <n v="174137.02"/>
    <m/>
    <m/>
    <x v="0"/>
    <x v="0"/>
  </r>
  <r>
    <s v="remai trading llc"/>
    <n v="1430.96"/>
    <n v="1549.3180357142801"/>
    <n v="2167"/>
    <n v="86761.81"/>
    <m/>
    <m/>
    <x v="0"/>
    <x v="0"/>
  </r>
  <r>
    <s v="陸地飛花實業有限公司"/>
    <n v="159.99"/>
    <n v="131.43"/>
    <n v="5"/>
    <n v="657.15"/>
    <m/>
    <m/>
    <x v="2"/>
    <x v="2"/>
  </r>
  <r>
    <s v="亿舒特科技（深圳）有限公司"/>
    <n v="99"/>
    <n v="165.77948717948701"/>
    <n v="48"/>
    <n v="6465.4"/>
    <n v="16"/>
    <n v="2833.65"/>
    <x v="2"/>
    <x v="2"/>
  </r>
  <r>
    <s v="西安蚍蜉信息科技有限公司"/>
    <n v="160.32"/>
    <n v="182.952258064516"/>
    <n v="178"/>
    <n v="17014.560000000001"/>
    <m/>
    <m/>
    <x v="2"/>
    <x v="2"/>
  </r>
  <r>
    <s v="深圳市绿拓电子商务有限公司"/>
    <n v="48.48"/>
    <n v="61.288181818181798"/>
    <n v="46"/>
    <n v="2022.51"/>
    <n v="1"/>
    <n v="18.89"/>
    <x v="2"/>
    <x v="2"/>
  </r>
  <r>
    <s v="上海牧琛服饰有限公司"/>
    <n v="485.54"/>
    <n v="885.311883116883"/>
    <n v="2018"/>
    <n v="136338.03"/>
    <m/>
    <m/>
    <x v="2"/>
    <x v="2"/>
  </r>
  <r>
    <s v="广州鸣谦科技有限公司"/>
    <n v="223.2"/>
    <n v="393.04648275862002"/>
    <n v="463"/>
    <n v="56991.74"/>
    <m/>
    <m/>
    <x v="2"/>
    <x v="2"/>
  </r>
  <r>
    <s v="杭立詢有限公司"/>
    <n v="187.9"/>
    <n v="246.46006582509301"/>
    <n v="578"/>
    <n v="26371.227043284998"/>
    <m/>
    <m/>
    <x v="2"/>
    <x v="2"/>
  </r>
  <r>
    <s v="江阴市亚松电子有限公司"/>
    <n v="78.39"/>
    <n v="101.439098712446"/>
    <n v="518"/>
    <n v="23635.31"/>
    <n v="47"/>
    <n v="2120.38"/>
    <x v="2"/>
    <x v="2"/>
  </r>
  <r>
    <s v="泰芝贸易有限公司"/>
    <n v="2620.23"/>
    <n v="4079.1901492537299"/>
    <n v="4067"/>
    <n v="273305.74"/>
    <m/>
    <m/>
    <x v="0"/>
    <x v="0"/>
  </r>
  <r>
    <s v="香港琥珀实业有限公司"/>
    <n v="235.26"/>
    <n v="324.20322580645097"/>
    <n v="451"/>
    <n v="50251.5"/>
    <n v="13"/>
    <n v="3338.87"/>
    <x v="2"/>
    <x v="2"/>
  </r>
  <r>
    <s v="阳江市阳东区环宇实业有限公司"/>
    <n v="1703.09"/>
    <n v="1670.6552380952301"/>
    <n v="1046"/>
    <n v="35083.760000000002"/>
    <m/>
    <m/>
    <x v="0"/>
    <x v="0"/>
  </r>
  <r>
    <s v="吉水县本楠百货店"/>
    <n v="1128.635"/>
    <n v="1574.4170588235199"/>
    <n v="1477"/>
    <n v="53530.18"/>
    <m/>
    <m/>
    <x v="0"/>
    <x v="0"/>
  </r>
  <r>
    <s v="广州市如易贸易有限公司"/>
    <n v="3784.665"/>
    <n v="5103.6354166666597"/>
    <n v="5441"/>
    <n v="244974.5"/>
    <m/>
    <m/>
    <x v="0"/>
    <x v="0"/>
  </r>
  <r>
    <s v="厦门膳多堂食品有限公司"/>
    <n v="4592.1674000000003"/>
    <n v="4304.6434880345196"/>
    <n v="4272"/>
    <n v="314238.97462652001"/>
    <m/>
    <m/>
    <x v="0"/>
    <x v="0"/>
  </r>
  <r>
    <s v="广州市天河区珠吉金喜商贸行"/>
    <n v="4031.12"/>
    <n v="3202.6953225806401"/>
    <n v="5809"/>
    <n v="397134.22"/>
    <m/>
    <m/>
    <x v="0"/>
    <x v="0"/>
  </r>
  <r>
    <s v="上海博亿麻业有限公司"/>
    <n v="90.45"/>
    <n v="110.58703125"/>
    <n v="86"/>
    <n v="7077.57"/>
    <m/>
    <m/>
    <x v="2"/>
    <x v="2"/>
  </r>
  <r>
    <s v="广州小超梦贸易有限公司"/>
    <n v="3963.15"/>
    <n v="4360.7465693430604"/>
    <n v="19335"/>
    <n v="597422.28"/>
    <m/>
    <m/>
    <x v="0"/>
    <x v="0"/>
  </r>
  <r>
    <s v="dokelike company limited"/>
    <n v="47.47"/>
    <n v="53.4905940594059"/>
    <n v="149"/>
    <n v="5402.55"/>
    <n v="6"/>
    <n v="213.87"/>
    <x v="2"/>
    <x v="2"/>
  </r>
  <r>
    <s v="hackables ltd"/>
    <n v="7414.2299499999999"/>
    <n v="8065.5248368399998"/>
    <n v="27513"/>
    <n v="96786.298042080001"/>
    <m/>
    <m/>
    <x v="0"/>
    <x v="0"/>
  </r>
  <r>
    <s v="glamour central ltd"/>
    <n v="5861.3136999999997"/>
    <n v="6098.2145124054096"/>
    <n v="52365"/>
    <n v="219535.722446595"/>
    <m/>
    <m/>
    <x v="0"/>
    <x v="0"/>
  </r>
  <r>
    <s v="haohanxingcheninternationaltradelimited"/>
    <n v="165.435"/>
    <n v="1259.961"/>
    <n v="605"/>
    <n v="25199.22"/>
    <m/>
    <m/>
    <x v="0"/>
    <x v="0"/>
  </r>
  <r>
    <s v="xinyuda ltd"/>
    <n v="81.25"/>
    <n v="94.922291666666595"/>
    <n v="86"/>
    <n v="4556.2700000000004"/>
    <n v="44"/>
    <n v="2504.14"/>
    <x v="2"/>
    <x v="2"/>
  </r>
  <r>
    <s v="广州古神生物科技有限公司"/>
    <n v="31.71"/>
    <n v="48.065691056910502"/>
    <n v="211"/>
    <n v="5912.08"/>
    <n v="40"/>
    <n v="990.43"/>
    <x v="2"/>
    <x v="2"/>
  </r>
  <r>
    <s v="成都普卢途思信息技术有限公司"/>
    <n v="419"/>
    <n v="289.47272727272701"/>
    <n v="11"/>
    <n v="3184.2"/>
    <m/>
    <m/>
    <x v="2"/>
    <x v="2"/>
  </r>
  <r>
    <s v="福建富柏实业有限公司"/>
    <n v="175.61515"/>
    <n v="180.21306106403799"/>
    <n v="112"/>
    <n v="4685.539587665"/>
    <m/>
    <m/>
    <x v="2"/>
    <x v="2"/>
  </r>
  <r>
    <s v="厦门讯简科技有限公司"/>
    <n v="161.05000000000001"/>
    <n v="261.85832258064499"/>
    <n v="346"/>
    <n v="40588.04"/>
    <m/>
    <m/>
    <x v="2"/>
    <x v="2"/>
  </r>
  <r>
    <s v="深圳市迪刻科技有限公司"/>
    <n v="9102.11"/>
    <n v="11143.213466666601"/>
    <n v="12062"/>
    <n v="835741.01"/>
    <m/>
    <m/>
    <x v="1"/>
    <x v="1"/>
  </r>
  <r>
    <s v="厦门耀洋创想科技有限公司"/>
    <n v="6658.8053"/>
    <n v="7243.17801340607"/>
    <n v="9942"/>
    <n v="470806.570871395"/>
    <m/>
    <m/>
    <x v="0"/>
    <x v="0"/>
  </r>
  <r>
    <s v="广州安瑞盈途会议展览有限公司"/>
    <n v="5465"/>
    <n v="5709.4773684210504"/>
    <n v="1193"/>
    <n v="108480.07"/>
    <m/>
    <m/>
    <x v="0"/>
    <x v="0"/>
  </r>
  <r>
    <s v="广州拓欣贸易有限公司"/>
    <n v="685.81"/>
    <n v="3938.7346268656702"/>
    <n v="6352"/>
    <n v="263895.21999999997"/>
    <m/>
    <m/>
    <x v="0"/>
    <x v="0"/>
  </r>
  <r>
    <s v="千隐科技有限公司"/>
    <n v="2694.4949999999999"/>
    <n v="2903.9234999999999"/>
    <n v="1084"/>
    <n v="174235.41"/>
    <m/>
    <m/>
    <x v="0"/>
    <x v="0"/>
  </r>
  <r>
    <s v="reayou ecommerce limited"/>
    <n v="30"/>
    <n v="37.170149968965497"/>
    <n v="46"/>
    <n v="1077.9343491"/>
    <n v="20"/>
    <n v="528.80594225000004"/>
    <x v="2"/>
    <x v="2"/>
  </r>
  <r>
    <s v="shuncaitechnologylimited"/>
    <n v="54.984999999999999"/>
    <n v="181.57249999999999"/>
    <n v="10"/>
    <n v="1452.58"/>
    <n v="4"/>
    <n v="945.87"/>
    <x v="2"/>
    <x v="2"/>
  </r>
  <r>
    <s v="bobbleme limited"/>
    <n v="506.66"/>
    <n v="510.62733333333301"/>
    <n v="43"/>
    <n v="7659.41"/>
    <m/>
    <m/>
    <x v="2"/>
    <x v="2"/>
  </r>
  <r>
    <s v="rbest company limited"/>
    <n v="32.700000000000003"/>
    <n v="37.326944444444401"/>
    <n v="37"/>
    <n v="1343.77"/>
    <n v="4"/>
    <n v="204.04"/>
    <x v="2"/>
    <x v="2"/>
  </r>
  <r>
    <s v="四川省跨博引领电子商务有限公司"/>
    <n v="199"/>
    <n v="242.447368421052"/>
    <n v="81"/>
    <n v="13819.5"/>
    <m/>
    <m/>
    <x v="2"/>
    <x v="2"/>
  </r>
  <r>
    <s v="giraffe tools corp."/>
    <n v="2218.1837999999998"/>
    <n v="2334.1711678366601"/>
    <n v="18"/>
    <n v="7002.5135035100002"/>
    <n v="18"/>
    <n v="7002.5135035100002"/>
    <x v="0"/>
    <x v="0"/>
  </r>
  <r>
    <s v="无锡三面体智能科技有限公司"/>
    <n v="92.495000000000005"/>
    <n v="93.588999999999999"/>
    <n v="10"/>
    <n v="935.89"/>
    <n v="1"/>
    <n v="159"/>
    <x v="2"/>
    <x v="2"/>
  </r>
  <r>
    <s v="匠森貿易有限公司"/>
    <n v="586.64"/>
    <n v="1359.3093877551"/>
    <n v="1670"/>
    <n v="66606.16"/>
    <m/>
    <m/>
    <x v="0"/>
    <x v="0"/>
  </r>
  <r>
    <s v="义乌市新繁电子商务商行"/>
    <n v="45.9"/>
    <n v="66.363157894736801"/>
    <n v="53"/>
    <n v="2521.8000000000002"/>
    <m/>
    <m/>
    <x v="2"/>
    <x v="2"/>
  </r>
  <r>
    <s v="hongkong jugo co.,limited"/>
    <n v="69.900000000000006"/>
    <n v="69.900000000000006"/>
    <n v="5"/>
    <n v="349.5"/>
    <m/>
    <m/>
    <x v="2"/>
    <x v="2"/>
  </r>
  <r>
    <s v="north america pacfic trading co., limited"/>
    <n v="780.65499999999997"/>
    <n v="871.08749999999998"/>
    <n v="779"/>
    <n v="27874.799999999999"/>
    <m/>
    <m/>
    <x v="2"/>
    <x v="2"/>
  </r>
  <r>
    <s v="海南博加贸易有限公司"/>
    <n v="13763.145"/>
    <n v="14088.552083333299"/>
    <n v="4770"/>
    <n v="338125.25"/>
    <m/>
    <m/>
    <x v="1"/>
    <x v="1"/>
  </r>
  <r>
    <s v="瑞兰斯科技（天津）有限公司"/>
    <n v="14"/>
    <n v="14.0930769230769"/>
    <n v="13"/>
    <n v="183.21"/>
    <m/>
    <m/>
    <x v="2"/>
    <x v="2"/>
  </r>
  <r>
    <s v="深圳市深成创意设计有限公司"/>
    <n v="700"/>
    <n v="807.20333333333303"/>
    <n v="10"/>
    <n v="7264.83"/>
    <m/>
    <m/>
    <x v="2"/>
    <x v="2"/>
  </r>
  <r>
    <s v="莆田市恒发网络科技有限公司"/>
    <n v="204.23"/>
    <n v="984.28933333333305"/>
    <n v="1295"/>
    <n v="14764.34"/>
    <m/>
    <m/>
    <x v="2"/>
    <x v="2"/>
  </r>
  <r>
    <s v="佛山市禅城区千二贸易商行"/>
    <n v="46"/>
    <n v="59.3333333333333"/>
    <n v="3"/>
    <n v="178"/>
    <m/>
    <m/>
    <x v="2"/>
    <x v="2"/>
  </r>
  <r>
    <s v="maxineinternationalco.,limited"/>
    <n v="49.98"/>
    <n v="53.639090909090903"/>
    <n v="12"/>
    <n v="590.03"/>
    <n v="9"/>
    <n v="418.43"/>
    <x v="2"/>
    <x v="2"/>
  </r>
  <r>
    <s v="通城裕隆电子商务商行"/>
    <n v="1474.52"/>
    <n v="1843.4374074074001"/>
    <n v="508"/>
    <n v="49772.81"/>
    <m/>
    <m/>
    <x v="0"/>
    <x v="0"/>
  </r>
  <r>
    <s v="seitu pte. ltd."/>
    <n v="45.957000000000001"/>
    <n v="60.734104216666601"/>
    <n v="18"/>
    <n v="911.01156324999999"/>
    <m/>
    <m/>
    <x v="2"/>
    <x v="2"/>
  </r>
  <r>
    <s v="义乌市黎庆电子商务商行"/>
    <n v="85.97"/>
    <n v="103.08"/>
    <n v="43"/>
    <n v="2473.92"/>
    <m/>
    <m/>
    <x v="2"/>
    <x v="2"/>
  </r>
  <r>
    <s v="大连向阳花信息技术有限公司"/>
    <n v="6.85"/>
    <n v="6.85"/>
    <n v="2"/>
    <n v="13.7"/>
    <m/>
    <m/>
    <x v="2"/>
    <x v="2"/>
  </r>
  <r>
    <s v="dolphin cross-border tech(hong kong)co.,limited"/>
    <n v="9.98"/>
    <n v="17.98"/>
    <n v="5"/>
    <n v="89.9"/>
    <m/>
    <m/>
    <x v="2"/>
    <x v="2"/>
  </r>
  <r>
    <s v="深圳市伊瑟拉科技有限公司"/>
    <n v="235.69499999999999"/>
    <n v="228.72833333333301"/>
    <n v="28"/>
    <n v="1372.37"/>
    <m/>
    <m/>
    <x v="2"/>
    <x v="2"/>
  </r>
  <r>
    <s v="厦门苏邦科技有限公司"/>
    <n v="309"/>
    <n v="530.20000000000005"/>
    <n v="5"/>
    <n v="2651"/>
    <m/>
    <m/>
    <x v="2"/>
    <x v="2"/>
  </r>
  <r>
    <s v="广州侠聚科技网络有限公司"/>
    <n v="156.24"/>
    <n v="156.24"/>
    <n v="5"/>
    <n v="312.48"/>
    <m/>
    <m/>
    <x v="2"/>
    <x v="2"/>
  </r>
  <r>
    <s v="广州哦耶贸易有限公司"/>
    <n v="298.61"/>
    <n v="343.83600000000001"/>
    <n v="17"/>
    <n v="5157.54"/>
    <m/>
    <m/>
    <x v="2"/>
    <x v="2"/>
  </r>
  <r>
    <s v="great booming trading co.,limited"/>
    <n v="101.93"/>
    <n v="111.886666666666"/>
    <n v="3"/>
    <n v="335.66"/>
    <m/>
    <m/>
    <x v="2"/>
    <x v="2"/>
  </r>
  <r>
    <s v="广州掌悦文化传媒有限公司"/>
    <n v="39.72"/>
    <n v="50.265400596818097"/>
    <n v="25"/>
    <n v="552.91940656500003"/>
    <m/>
    <m/>
    <x v="2"/>
    <x v="2"/>
  </r>
  <r>
    <s v="河南德被企业管理有限公司"/>
    <n v="39.950000000000003"/>
    <n v="63.417499999999997"/>
    <n v="12"/>
    <n v="507.34"/>
    <m/>
    <m/>
    <x v="2"/>
    <x v="2"/>
  </r>
  <r>
    <s v="深圳市硬酷科技有限公司"/>
    <n v="389"/>
    <n v="467.94222222222197"/>
    <n v="12"/>
    <n v="4211.4799999999996"/>
    <m/>
    <m/>
    <x v="2"/>
    <x v="2"/>
  </r>
  <r>
    <s v="广州云行跨境电商有限公司"/>
    <n v="28.094999999999999"/>
    <n v="28.094999999999999"/>
    <n v="2"/>
    <n v="56.19"/>
    <m/>
    <m/>
    <x v="2"/>
    <x v="2"/>
  </r>
  <r>
    <s v="深圳市蔡氏兄弟服饰贸易有限公司"/>
    <n v="49.89"/>
    <n v="61.556666666666601"/>
    <n v="3"/>
    <n v="184.67"/>
    <m/>
    <m/>
    <x v="2"/>
    <x v="2"/>
  </r>
  <r>
    <s v="elegantenvy ltd"/>
    <n v="6700.1976999999997"/>
    <n v="6308.5193831049901"/>
    <n v="7990"/>
    <n v="37851.116298629997"/>
    <m/>
    <m/>
    <x v="0"/>
    <x v="0"/>
  </r>
  <r>
    <s v="广州泛亚联合互联网有限公司"/>
    <n v="114.37945000000001"/>
    <n v="117.806400208333"/>
    <n v="15"/>
    <n v="1413.6768024999999"/>
    <m/>
    <m/>
    <x v="2"/>
    <x v="2"/>
  </r>
  <r>
    <s v="raleigh technology co., ltd"/>
    <n v="42.674999999999997"/>
    <n v="68.059743857142806"/>
    <n v="21"/>
    <n v="952.83641399999999"/>
    <m/>
    <m/>
    <x v="2"/>
    <x v="2"/>
  </r>
  <r>
    <s v="南昌朝雨电子商务有限公司"/>
    <n v="135"/>
    <n v="135"/>
    <n v="9"/>
    <n v="135"/>
    <m/>
    <m/>
    <x v="2"/>
    <x v="2"/>
  </r>
  <r>
    <s v="香港伯斯貝科技有限公司"/>
    <n v="31.875"/>
    <n v="31.875"/>
    <n v="2"/>
    <n v="63.75"/>
    <m/>
    <m/>
    <x v="2"/>
    <x v="2"/>
  </r>
  <r>
    <s v="无锡柔缦纺织有限公司"/>
    <n v="5.9850000000000003"/>
    <n v="5.9850000000000003"/>
    <n v="3"/>
    <n v="11.97"/>
    <m/>
    <m/>
    <x v="2"/>
    <x v="2"/>
  </r>
  <r>
    <s v="yaszl limited"/>
    <n v="19.29"/>
    <n v="19.29"/>
    <n v="1"/>
    <n v="19.29"/>
    <m/>
    <m/>
    <x v="2"/>
    <x v="2"/>
  </r>
  <r>
    <s v="qicheng ltd"/>
    <n v="50.99"/>
    <n v="58.145714285714199"/>
    <n v="7"/>
    <n v="407.02"/>
    <m/>
    <m/>
    <x v="2"/>
    <x v="2"/>
  </r>
  <r>
    <s v="安徽小池出海信息技术有限公司"/>
    <n v="24.95"/>
    <n v="21.83"/>
    <n v="3"/>
    <n v="65.489999999999995"/>
    <m/>
    <m/>
    <x v="2"/>
    <x v="2"/>
  </r>
  <r>
    <s v="品汇科技（深圳）有限公司"/>
    <n v="6602.63"/>
    <n v="7339.6616666666596"/>
    <n v="532"/>
    <n v="44037.97"/>
    <m/>
    <m/>
    <x v="0"/>
    <x v="0"/>
  </r>
  <r>
    <s v="长沙点触网络科技有限公司"/>
    <n v="37.76"/>
    <n v="37.76"/>
    <n v="1"/>
    <n v="37.76"/>
    <m/>
    <m/>
    <x v="2"/>
    <x v="2"/>
  </r>
  <r>
    <s v="新大陸科技有限公司"/>
    <n v="38.93"/>
    <n v="53.508000000000003"/>
    <n v="12"/>
    <n v="267.54000000000002"/>
    <m/>
    <m/>
    <x v="2"/>
    <x v="2"/>
  </r>
  <r>
    <s v=" radiasun international group ltd."/>
    <n v="1.9379"/>
    <n v="1.93788066"/>
    <n v="1"/>
    <n v="1.93788066"/>
    <m/>
    <m/>
    <x v="2"/>
    <x v="2"/>
  </r>
  <r>
    <s v="hong kong huixiang network technology co., limited"/>
    <n v="860.13499999999999"/>
    <n v="1083.8319047619"/>
    <n v="2364"/>
    <n v="91041.88"/>
    <n v="1"/>
    <n v="19.52"/>
    <x v="0"/>
    <x v="0"/>
  </r>
  <r>
    <s v="niu information technology co.,limited"/>
    <n v="10144.135"/>
    <n v="8900.8632500000003"/>
    <n v="7880"/>
    <n v="356034.53"/>
    <m/>
    <m/>
    <x v="1"/>
    <x v="1"/>
  </r>
  <r>
    <s v="helico trading co., limited"/>
    <n v="6503.63"/>
    <n v="5957.7461403508696"/>
    <n v="6493"/>
    <n v="339591.53"/>
    <m/>
    <m/>
    <x v="0"/>
    <x v="0"/>
  </r>
  <r>
    <s v="东海县舵手水晶制品有限公司"/>
    <n v="291.98"/>
    <n v="460.84099644128099"/>
    <n v="1010"/>
    <n v="129496.32000000001"/>
    <n v="86"/>
    <n v="12623.5"/>
    <x v="2"/>
    <x v="2"/>
  </r>
  <r>
    <s v="kiel group marketing limited"/>
    <n v="9267.8811000000005"/>
    <n v="9570.9049804624192"/>
    <n v="54976"/>
    <n v="2928696.9240215002"/>
    <n v="11532"/>
    <n v="638267.12852015998"/>
    <x v="0"/>
    <x v="0"/>
  </r>
  <r>
    <s v="四川多尔豪思网络科技有限公司"/>
    <n v="63.375"/>
    <n v="90.063148148148102"/>
    <n v="743"/>
    <n v="24317.05"/>
    <n v="104"/>
    <n v="3435.8"/>
    <x v="2"/>
    <x v="2"/>
  </r>
  <r>
    <s v="gosoloxin limited"/>
    <n v="4623.8"/>
    <n v="4472.8954545454499"/>
    <n v="12148"/>
    <n v="442816.65"/>
    <m/>
    <m/>
    <x v="0"/>
    <x v="0"/>
  </r>
  <r>
    <s v="phoenix ecom group limited"/>
    <n v="133.11240000000001"/>
    <n v="162.45272284239101"/>
    <n v="255"/>
    <n v="14945.6505015"/>
    <n v="69"/>
    <n v="4341.9410170000001"/>
    <x v="2"/>
    <x v="2"/>
  </r>
  <r>
    <s v="dencrest limited"/>
    <n v="4783.3437999999996"/>
    <n v="5020.9537748738803"/>
    <n v="6728"/>
    <n v="858583.095503435"/>
    <n v="2590"/>
    <n v="301826.91557980498"/>
    <x v="0"/>
    <x v="0"/>
  </r>
  <r>
    <s v="four seasons network technology co., limited"/>
    <n v="4229.2"/>
    <n v="3997.3154739998699"/>
    <n v="14275"/>
    <n v="315787.92244599003"/>
    <m/>
    <m/>
    <x v="0"/>
    <x v="0"/>
  </r>
  <r>
    <s v="meshop limited"/>
    <n v="264.15039999999999"/>
    <n v="379.32742676060502"/>
    <n v="1205"/>
    <n v="97107.821250715002"/>
    <n v="17"/>
    <n v="1895.1512542"/>
    <x v="2"/>
    <x v="2"/>
  </r>
  <r>
    <s v="hong kong beihai times network technology co.,limited"/>
    <n v="6998.44"/>
    <n v="7349.1785559051395"/>
    <n v="18112"/>
    <n v="756965.39125822997"/>
    <m/>
    <m/>
    <x v="0"/>
    <x v="0"/>
  </r>
  <r>
    <s v="yingtonghan technology co., ltd"/>
    <n v="2112.2649999999999"/>
    <n v="2732.0703571428498"/>
    <n v="1608"/>
    <n v="76497.97"/>
    <m/>
    <m/>
    <x v="0"/>
    <x v="0"/>
  </r>
  <r>
    <s v="ct international trade limited"/>
    <n v="1061.54"/>
    <n v="1552.1290740740701"/>
    <n v="2101"/>
    <n v="83814.97"/>
    <m/>
    <m/>
    <x v="0"/>
    <x v="0"/>
  </r>
  <r>
    <s v="team professional clothing limited"/>
    <n v="332.88720000000001"/>
    <n v="408.68023202825998"/>
    <n v="421"/>
    <n v="28198.936009950001"/>
    <n v="128"/>
    <n v="8366.7087396650004"/>
    <x v="2"/>
    <x v="2"/>
  </r>
  <r>
    <s v="red planet international trading co.,limited"/>
    <n v="6043.8608999999997"/>
    <n v="5989.5937394762304"/>
    <n v="7797"/>
    <n v="413281.96802386001"/>
    <n v="4099"/>
    <n v="209661.33580898499"/>
    <x v="0"/>
    <x v="0"/>
  </r>
  <r>
    <s v="思维灵动（广州）文化传媒有限公司"/>
    <n v="288.8"/>
    <n v="318.37007299269999"/>
    <n v="1853"/>
    <n v="43616.7"/>
    <m/>
    <m/>
    <x v="2"/>
    <x v="2"/>
  </r>
  <r>
    <s v="leo digital (hong kong) company limited"/>
    <n v="701.14"/>
    <n v="881.449556650246"/>
    <n v="2820"/>
    <n v="178934.26"/>
    <n v="674"/>
    <n v="56037.18"/>
    <x v="2"/>
    <x v="2"/>
  </r>
  <r>
    <s v="深圳市愚公视觉传媒有限公司"/>
    <n v="4167.3850000000002"/>
    <n v="8756.0562499999996"/>
    <n v="3285"/>
    <n v="140096.9"/>
    <m/>
    <m/>
    <x v="0"/>
    <x v="0"/>
  </r>
  <r>
    <s v="hong kong xu yuan jieinternational limited"/>
    <n v="866.62"/>
    <n v="769.56846153846095"/>
    <n v="290"/>
    <n v="10004.39"/>
    <m/>
    <m/>
    <x v="2"/>
    <x v="2"/>
  </r>
  <r>
    <s v="hong kong huijushidai co., limited"/>
    <n v="404.32"/>
    <n v="490.10931034482701"/>
    <n v="238"/>
    <n v="14213.17"/>
    <m/>
    <m/>
    <x v="2"/>
    <x v="2"/>
  </r>
  <r>
    <s v="Bamboo Information Technology Co.,Limited"/>
    <n v="591.04"/>
    <n v="1351.94090053276"/>
    <n v="4456"/>
    <n v="232533.83489163499"/>
    <m/>
    <m/>
    <x v="0"/>
    <x v="0"/>
  </r>
  <r>
    <s v="香港雲品国际有限公司"/>
    <n v="2096.1329500000002"/>
    <n v="3973.6742922708499"/>
    <n v="14025"/>
    <n v="747050.76694691996"/>
    <m/>
    <m/>
    <x v="0"/>
    <x v="0"/>
  </r>
  <r>
    <s v="carefree digital co., limited"/>
    <n v="79.94"/>
    <n v="165.79127659574399"/>
    <n v="155"/>
    <n v="7792.19"/>
    <m/>
    <m/>
    <x v="2"/>
    <x v="2"/>
  </r>
  <r>
    <s v="lingruisi e-commerce co., limited"/>
    <n v="183.85"/>
    <n v="248.76574468085099"/>
    <n v="234"/>
    <n v="11691.99"/>
    <n v="45"/>
    <n v="2706.39"/>
    <x v="2"/>
    <x v="2"/>
  </r>
  <r>
    <s v="senhuan technology co., limited"/>
    <n v="4919.8073999999997"/>
    <n v="4704.2217022022796"/>
    <n v="23382"/>
    <n v="832647.24128980504"/>
    <n v="784"/>
    <n v="32879.747003254997"/>
    <x v="0"/>
    <x v="0"/>
  </r>
  <r>
    <s v="pin network limited"/>
    <n v="100"/>
    <n v="136.14918699186899"/>
    <n v="339"/>
    <n v="16746.349999999999"/>
    <n v="61"/>
    <n v="3856.97"/>
    <x v="2"/>
    <x v="2"/>
  </r>
  <r>
    <s v="hong kong dawang international trade limited"/>
    <n v="198.5"/>
    <n v="249.1"/>
    <n v="84"/>
    <n v="9964"/>
    <n v="32"/>
    <n v="3400"/>
    <x v="2"/>
    <x v="2"/>
  </r>
  <r>
    <s v="hangzhoukexinmediacultureco.,ltd"/>
    <n v="418.3"/>
    <n v="423.92433698421502"/>
    <n v="925"/>
    <n v="43240.28237239"/>
    <n v="4"/>
    <n v="190.71"/>
    <x v="2"/>
    <x v="2"/>
  </r>
  <r>
    <s v="maxzone holding co., limited"/>
    <n v="407.94"/>
    <n v="527.15327305714197"/>
    <n v="123"/>
    <n v="14760.2916456"/>
    <m/>
    <m/>
    <x v="2"/>
    <x v="2"/>
  </r>
  <r>
    <s v="深圳美日淘电子商务有限公司"/>
    <n v="240"/>
    <n v="253.075384615384"/>
    <n v="15"/>
    <n v="3289.98"/>
    <m/>
    <m/>
    <x v="2"/>
    <x v="2"/>
  </r>
  <r>
    <s v="桑植未知机能服装店"/>
    <n v="343"/>
    <n v="459.37426877470301"/>
    <n v="1615"/>
    <n v="116221.69"/>
    <n v="521"/>
    <n v="32256.3"/>
    <x v="2"/>
    <x v="2"/>
  </r>
  <r>
    <s v="鹤立（上海）电子商务有限公司"/>
    <n v="250.41"/>
    <n v="403.60947154471501"/>
    <n v="2048"/>
    <n v="99287.93"/>
    <m/>
    <m/>
    <x v="2"/>
    <x v="2"/>
  </r>
  <r>
    <s v="广州林柯贸易有限公司"/>
    <n v="15274.99"/>
    <n v="15961.100333333299"/>
    <n v="154160"/>
    <n v="5267163.1100000003"/>
    <n v="10919"/>
    <n v="306440.96000000002"/>
    <x v="1"/>
    <x v="1"/>
  </r>
  <r>
    <s v="杭州单凡科技有限公司"/>
    <n v="1116.69"/>
    <n v="1516.86422591684"/>
    <n v="1019"/>
    <n v="465677.31735646998"/>
    <n v="93"/>
    <n v="40794.016689930002"/>
    <x v="0"/>
    <x v="0"/>
  </r>
  <r>
    <s v="深圳沃行科技有限公司"/>
    <n v="688.99"/>
    <n v="903.07594142259404"/>
    <n v="636"/>
    <n v="215835.15"/>
    <m/>
    <m/>
    <x v="2"/>
    <x v="2"/>
  </r>
  <r>
    <s v="深圳市南山区喜讯互联网科技工作室"/>
    <n v="853.36"/>
    <n v="929.19724242424195"/>
    <n v="6127"/>
    <n v="306635.09000000003"/>
    <n v="775"/>
    <n v="43807.15"/>
    <x v="2"/>
    <x v="2"/>
  </r>
  <r>
    <s v="杭州嘉漫科技有限公司"/>
    <n v="202.92"/>
    <n v="395.41740983606502"/>
    <n v="1597"/>
    <n v="120602.31"/>
    <n v="46"/>
    <n v="3906.22"/>
    <x v="2"/>
    <x v="2"/>
  </r>
  <r>
    <s v="深圳市悦博信息科技有限公司"/>
    <n v="5096.3900000000003"/>
    <n v="5751.9831818181801"/>
    <n v="37395"/>
    <n v="1898154.45"/>
    <n v="2446"/>
    <n v="143643.63"/>
    <x v="0"/>
    <x v="0"/>
  </r>
  <r>
    <s v="宁波达麦网络科技有限公司"/>
    <n v="114.99"/>
    <n v="135.094464285714"/>
    <n v="61"/>
    <n v="7565.29"/>
    <n v="15"/>
    <n v="1837.84"/>
    <x v="2"/>
    <x v="2"/>
  </r>
  <r>
    <s v="深圳立麦网络科技有限公司"/>
    <n v="938.03"/>
    <n v="1064.8686018236999"/>
    <n v="5446"/>
    <n v="350341.77"/>
    <n v="427"/>
    <n v="35224.730000000003"/>
    <x v="0"/>
    <x v="0"/>
  </r>
  <r>
    <s v="zhuowei hongkong co.,limited"/>
    <n v="507.18"/>
    <n v="562.44872222222205"/>
    <n v="3319"/>
    <n v="101240.77"/>
    <n v="923"/>
    <n v="25650.89"/>
    <x v="2"/>
    <x v="2"/>
  </r>
  <r>
    <s v="连云港锐恒珠宝有限公司"/>
    <n v="99.125"/>
    <n v="135.11077464788701"/>
    <n v="309"/>
    <n v="19185.73"/>
    <n v="53"/>
    <n v="2882.74"/>
    <x v="2"/>
    <x v="2"/>
  </r>
  <r>
    <s v="成都熙飞润网络科技有限公司"/>
    <n v="2038.82"/>
    <n v="2306.5345806451601"/>
    <n v="8387"/>
    <n v="357512.86"/>
    <m/>
    <m/>
    <x v="0"/>
    <x v="0"/>
  </r>
  <r>
    <s v="aibrou international co., limited"/>
    <n v="2958.16"/>
    <n v="3901.3038688739798"/>
    <n v="14578"/>
    <n v="479860.3758715"/>
    <m/>
    <m/>
    <x v="0"/>
    <x v="0"/>
  </r>
  <r>
    <s v="广州佐创科技有限公司"/>
    <n v="191.86"/>
    <n v="248.903658536585"/>
    <n v="860"/>
    <n v="40820.199999999997"/>
    <n v="10"/>
    <n v="721.46"/>
    <x v="2"/>
    <x v="2"/>
  </r>
  <r>
    <s v="樂盈億觀科技有限公司"/>
    <n v="1936.5650000000001"/>
    <n v="2109.5570967741901"/>
    <n v="5370"/>
    <n v="261585.08"/>
    <m/>
    <m/>
    <x v="0"/>
    <x v="0"/>
  </r>
  <r>
    <s v="paicker uk limited"/>
    <n v="10570.8447"/>
    <n v="8512.8638297324705"/>
    <n v="29128"/>
    <n v="2221857.4595601698"/>
    <n v="7"/>
    <n v="526.34116258999995"/>
    <x v="1"/>
    <x v="1"/>
  </r>
  <r>
    <s v="inmirror limited"/>
    <n v="7251.9441999999999"/>
    <n v="8534.8536474029897"/>
    <n v="2988"/>
    <n v="2807966.84999558"/>
    <n v="363"/>
    <n v="338666.40454209002"/>
    <x v="0"/>
    <x v="0"/>
  </r>
  <r>
    <s v="丹东市元宝区闲美软件开发部"/>
    <n v="295.14109999999999"/>
    <n v="335.74022566365102"/>
    <n v="3268"/>
    <n v="110794.274469005"/>
    <n v="350"/>
    <n v="11497.109000695"/>
    <x v="2"/>
    <x v="2"/>
  </r>
  <r>
    <s v="uhouzz london limlted"/>
    <n v="109.09075"/>
    <n v="214.189990080858"/>
    <n v="695"/>
    <n v="42409.618036009997"/>
    <n v="7"/>
    <n v="118.569692645"/>
    <x v="2"/>
    <x v="2"/>
  </r>
  <r>
    <s v="香港鼎鋒網絡科技有限公司"/>
    <n v="946.85"/>
    <n v="1272.38661016949"/>
    <n v="2061"/>
    <n v="75070.81"/>
    <m/>
    <m/>
    <x v="0"/>
    <x v="0"/>
  </r>
  <r>
    <s v="wider talent hong kong limited"/>
    <n v="546.63"/>
    <n v="611.16017621145295"/>
    <n v="2961"/>
    <n v="138733.35999999999"/>
    <n v="525"/>
    <n v="24039.21"/>
    <x v="2"/>
    <x v="2"/>
  </r>
  <r>
    <s v="topec electronics technology co., limited"/>
    <n v="90.694999999999993"/>
    <n v="122.419590163934"/>
    <n v="471"/>
    <n v="29870.38"/>
    <n v="57"/>
    <n v="3228.53"/>
    <x v="2"/>
    <x v="2"/>
  </r>
  <r>
    <s v="kyosho jp limited"/>
    <n v="3339.96"/>
    <n v="13121.619475076501"/>
    <n v="10888"/>
    <n v="800418.78797966999"/>
    <m/>
    <m/>
    <x v="1"/>
    <x v="1"/>
  </r>
  <r>
    <s v="深圳市拓恒达贸易有限公司"/>
    <n v="71.099999999999994"/>
    <n v="94.734740740740705"/>
    <n v="221"/>
    <n v="12789.19"/>
    <n v="4"/>
    <n v="129.71"/>
    <x v="2"/>
    <x v="2"/>
  </r>
  <r>
    <s v="源氏木语有限公司"/>
    <n v="875.35500000000002"/>
    <n v="1259.41207407407"/>
    <n v="940"/>
    <n v="340041.26"/>
    <n v="77"/>
    <n v="35126.53"/>
    <x v="0"/>
    <x v="0"/>
  </r>
  <r>
    <s v="广州晶闪网络科技有限公司"/>
    <n v="824.45500000000004"/>
    <n v="1018.97079831932"/>
    <n v="3847"/>
    <n v="242515.05"/>
    <m/>
    <m/>
    <x v="0"/>
    <x v="0"/>
  </r>
  <r>
    <s v="广州卡婷化妆品有限公司"/>
    <n v="87.58"/>
    <n v="110.94252032520301"/>
    <n v="497"/>
    <n v="27291.86"/>
    <n v="90"/>
    <n v="4746.17"/>
    <x v="2"/>
    <x v="2"/>
  </r>
  <r>
    <s v="深圳市森凯沃网络科技有限公司"/>
    <n v="210.24"/>
    <n v="296.319680508928"/>
    <n v="532"/>
    <n v="33187.804216999997"/>
    <n v="260"/>
    <n v="17848.314216999999"/>
    <x v="2"/>
    <x v="2"/>
  </r>
  <r>
    <s v="武汉浅蓝跳动商贸有限公司"/>
    <n v="188.45500000000001"/>
    <n v="252.62164893617"/>
    <n v="1095"/>
    <n v="47492.87"/>
    <m/>
    <m/>
    <x v="2"/>
    <x v="2"/>
  </r>
  <r>
    <s v="fiido technology co., limited"/>
    <n v="1444.4516000000001"/>
    <n v="1641.4918316089099"/>
    <n v="197"/>
    <n v="218318.41360398501"/>
    <n v="10"/>
    <n v="8547.8960473000006"/>
    <x v="0"/>
    <x v="0"/>
  </r>
  <r>
    <s v="sendfu trading co., limited"/>
    <n v="149.99"/>
    <n v="191.320534759358"/>
    <n v="343"/>
    <n v="35776.94"/>
    <n v="16"/>
    <n v="2316.85"/>
    <x v="2"/>
    <x v="2"/>
  </r>
  <r>
    <s v="成都黄橙绿科技有限公司"/>
    <n v="244.71"/>
    <n v="317.45190972222201"/>
    <n v="2886"/>
    <n v="91426.15"/>
    <n v="7"/>
    <n v="134.56"/>
    <x v="2"/>
    <x v="2"/>
  </r>
  <r>
    <s v="香港艾克貿易有限公司"/>
    <n v="296.79000000000002"/>
    <n v="681.37949044585901"/>
    <n v="3549"/>
    <n v="213953.16"/>
    <n v="124"/>
    <n v="6988.75"/>
    <x v="2"/>
    <x v="2"/>
  </r>
  <r>
    <s v="东台市火炬网络科技有限公司"/>
    <n v="64.320300000000003"/>
    <n v="79.843483337264104"/>
    <n v="381"/>
    <n v="16926.818467500001"/>
    <n v="16"/>
    <n v="802.38296000000003"/>
    <x v="2"/>
    <x v="2"/>
  </r>
  <r>
    <s v="广州悦来智通科技发展有限公司"/>
    <n v="2702.5650000000001"/>
    <n v="3442.9324999999999"/>
    <n v="10466"/>
    <n v="550869.19999999995"/>
    <m/>
    <m/>
    <x v="0"/>
    <x v="0"/>
  </r>
  <r>
    <s v="hongkong yangshan information technology limited"/>
    <n v="70.102599999999995"/>
    <n v="115.915359874044"/>
    <n v="284"/>
    <n v="18198.711500224999"/>
    <n v="11"/>
    <n v="563.50446140999998"/>
    <x v="2"/>
    <x v="2"/>
  </r>
  <r>
    <s v="深圳市煅石网络科技有限公司"/>
    <n v="126.36"/>
    <n v="211.415454545454"/>
    <n v="374"/>
    <n v="18604.560000000001"/>
    <m/>
    <m/>
    <x v="2"/>
    <x v="2"/>
  </r>
  <r>
    <s v="杭州绿苑贸易有限公司"/>
    <n v="37.742400000000004"/>
    <n v="47.871305989473598"/>
    <n v="144"/>
    <n v="4547.7740690000001"/>
    <n v="16"/>
    <n v="442.15728999999999"/>
    <x v="2"/>
    <x v="2"/>
  </r>
  <r>
    <s v="深圳市惠视通科技有限公司"/>
    <n v="279"/>
    <n v="373.16884353741398"/>
    <n v="206"/>
    <n v="54855.82"/>
    <n v="20"/>
    <n v="4988.99"/>
    <x v="2"/>
    <x v="2"/>
  </r>
  <r>
    <s v="追觅国际（香港）有限公司"/>
    <n v="438.2869"/>
    <n v="1517.12624910463"/>
    <n v="503"/>
    <n v="271565.59858972998"/>
    <n v="232"/>
    <n v="159330.87673362499"/>
    <x v="0"/>
    <x v="0"/>
  </r>
  <r>
    <s v="南京茂欧"/>
    <n v="49.13"/>
    <n v="71.060277777777699"/>
    <n v="103"/>
    <n v="5116.34"/>
    <m/>
    <m/>
    <x v="2"/>
    <x v="2"/>
  </r>
  <r>
    <s v="witkey"/>
    <n v="647.32815000000005"/>
    <n v="736.10551837142805"/>
    <n v="3204"/>
    <n v="206109.545144"/>
    <m/>
    <m/>
    <x v="2"/>
    <x v="2"/>
  </r>
  <r>
    <s v="时空跨径科技（深圳）有限公司"/>
    <n v="4248.74"/>
    <n v="4051.0359459459401"/>
    <n v="2864"/>
    <n v="149888.32999999999"/>
    <m/>
    <m/>
    <x v="0"/>
    <x v="0"/>
  </r>
  <r>
    <s v="ontoo technology limited"/>
    <n v="1124.8"/>
    <n v="1265.90744680851"/>
    <n v="701"/>
    <n v="59497.65"/>
    <m/>
    <m/>
    <x v="0"/>
    <x v="0"/>
  </r>
  <r>
    <s v="佛山市神奇种子科技有限公司"/>
    <n v="529"/>
    <n v="850.61081871345004"/>
    <n v="237"/>
    <n v="145454.45000000001"/>
    <n v="9"/>
    <n v="4457.8999999999996"/>
    <x v="2"/>
    <x v="2"/>
  </r>
  <r>
    <s v="武汉卓益电子商务有限公司"/>
    <n v="144.99"/>
    <n v="146.13388888888801"/>
    <n v="22"/>
    <n v="2630.41"/>
    <m/>
    <m/>
    <x v="2"/>
    <x v="2"/>
  </r>
  <r>
    <s v="海丰县城东镇宏通达珠宝商行"/>
    <n v="28.8"/>
    <n v="30.793076923076899"/>
    <n v="13"/>
    <n v="400.31"/>
    <n v="1"/>
    <n v="28.8"/>
    <x v="2"/>
    <x v="2"/>
  </r>
  <r>
    <s v="成都陌蕊奇珠电子商务有限公司"/>
    <n v="4478.3"/>
    <n v="4239.3686666666599"/>
    <n v="4755"/>
    <n v="190771.59"/>
    <m/>
    <m/>
    <x v="0"/>
    <x v="0"/>
  </r>
  <r>
    <s v="cc information technology co.,limited"/>
    <n v="5.2"/>
    <n v="6.1491176470588202"/>
    <n v="52"/>
    <n v="209.07"/>
    <n v="7"/>
    <n v="40.200000000000003"/>
    <x v="2"/>
    <x v="2"/>
  </r>
  <r>
    <s v="hongkong zhu andian industrial co.,limited"/>
    <n v="40.98"/>
    <n v="43.95"/>
    <n v="9"/>
    <n v="351.6"/>
    <n v="4"/>
    <n v="197.42"/>
    <x v="2"/>
    <x v="2"/>
  </r>
  <r>
    <s v="dimensional intelligent development company limited"/>
    <n v="742.77729999999997"/>
    <n v="871.63996542857103"/>
    <n v="81"/>
    <n v="6101.4797580000004"/>
    <m/>
    <m/>
    <x v="2"/>
    <x v="2"/>
  </r>
  <r>
    <s v="超越新洋科技发展有限公司"/>
    <n v="64.97"/>
    <n v="99.874313725490197"/>
    <n v="67"/>
    <n v="5093.59"/>
    <m/>
    <m/>
    <x v="2"/>
    <x v="2"/>
  </r>
  <r>
    <s v="广州易丝倩发制品有限公司"/>
    <n v="272.57"/>
    <n v="682.51563380281596"/>
    <n v="85"/>
    <n v="48458.61"/>
    <n v="16"/>
    <n v="16205"/>
    <x v="2"/>
    <x v="2"/>
  </r>
  <r>
    <s v="上海丝所文化科技有限公司"/>
    <n v="110.4"/>
    <n v="128.75714285714199"/>
    <n v="26"/>
    <n v="2703.9"/>
    <n v="18"/>
    <n v="1687.25"/>
    <x v="2"/>
    <x v="2"/>
  </r>
  <r>
    <s v="惠州布莱顿贸易有限公司"/>
    <n v="56.77"/>
    <n v="70.6845"/>
    <n v="83"/>
    <n v="2827.38"/>
    <m/>
    <m/>
    <x v="2"/>
    <x v="2"/>
  </r>
  <r>
    <s v="深圳市桐趣科技有限公司"/>
    <n v="359.12"/>
    <n v="365.71717948717901"/>
    <n v="491"/>
    <n v="14262.97"/>
    <m/>
    <m/>
    <x v="2"/>
    <x v="2"/>
  </r>
  <r>
    <s v="深圳市越来越酷贸易有限公司"/>
    <n v="63.39"/>
    <n v="83.590299999999999"/>
    <n v="205"/>
    <n v="8359.0300000000007"/>
    <m/>
    <m/>
    <x v="2"/>
    <x v="2"/>
  </r>
  <r>
    <s v="深圳市寻梦园科技有限公司"/>
    <n v="132.13999999999999"/>
    <n v="373.24534883720901"/>
    <n v="499"/>
    <n v="16049.55"/>
    <m/>
    <m/>
    <x v="2"/>
    <x v="2"/>
  </r>
  <r>
    <s v="泉州勒嘉贸易有限公司"/>
    <n v="45.784999999999997"/>
    <n v="59.9845238095238"/>
    <n v="58"/>
    <n v="2519.35"/>
    <m/>
    <m/>
    <x v="2"/>
    <x v="2"/>
  </r>
  <r>
    <s v="hljone network ltd"/>
    <n v="976.38670000000002"/>
    <n v="892.14173672893901"/>
    <n v="12638"/>
    <n v="29440.677312054999"/>
    <m/>
    <m/>
    <x v="2"/>
    <x v="2"/>
  </r>
  <r>
    <s v="fashionfever ltd"/>
    <n v="1047.0273"/>
    <n v="2489.5229756164799"/>
    <n v="20530"/>
    <n v="92112.350097810006"/>
    <n v="6436"/>
    <n v="31294.310942159998"/>
    <x v="0"/>
    <x v="0"/>
  </r>
  <r>
    <s v="hbb global llc"/>
    <n v="100.99"/>
    <n v="204.51625000000001"/>
    <n v="16"/>
    <n v="1636.13"/>
    <m/>
    <m/>
    <x v="2"/>
    <x v="2"/>
  </r>
  <r>
    <s v="hongkong bailun technology limited"/>
    <n v="231.33250000000001"/>
    <n v="291.98484144269202"/>
    <n v="665"/>
    <n v="37958.029387549999"/>
    <m/>
    <m/>
    <x v="2"/>
    <x v="2"/>
  </r>
  <r>
    <s v="运城轻雷网络科技有限责任公司"/>
    <n v="6381"/>
    <n v="9963.36584415584"/>
    <n v="14907"/>
    <n v="767179.17"/>
    <m/>
    <m/>
    <x v="0"/>
    <x v="0"/>
  </r>
  <r>
    <s v="fashionfinds ltd"/>
    <n v="895.87440000000004"/>
    <n v="1115.89687052666"/>
    <n v="6834"/>
    <n v="40172.287338959999"/>
    <n v="6349"/>
    <n v="29862.496177090001"/>
    <x v="0"/>
    <x v="0"/>
  </r>
  <r>
    <s v="top clear solution hk limited"/>
    <n v="67.22"/>
    <n v="70.510000000000005"/>
    <n v="9"/>
    <n v="493.57"/>
    <m/>
    <m/>
    <x v="2"/>
    <x v="2"/>
  </r>
  <r>
    <s v="born4sports limited"/>
    <n v="12952.411"/>
    <n v="11732.8347165"/>
    <n v="37649"/>
    <n v="187725.35546399999"/>
    <m/>
    <m/>
    <x v="1"/>
    <x v="1"/>
  </r>
  <r>
    <s v="mychway co., limited"/>
    <n v="517.44000000000005"/>
    <n v="733.02676923076899"/>
    <n v="113"/>
    <n v="47646.74"/>
    <m/>
    <m/>
    <x v="2"/>
    <x v="2"/>
  </r>
  <r>
    <s v="西安锐驰摩尔网络科技有限公司"/>
    <n v="82.066699999999997"/>
    <n v="74.796280681111099"/>
    <n v="13"/>
    <n v="673.16652612999997"/>
    <m/>
    <m/>
    <x v="2"/>
    <x v="2"/>
  </r>
  <r>
    <s v="天津易诚电子商务有限公司"/>
    <n v="96.245000000000005"/>
    <n v="138.85153846153801"/>
    <n v="34"/>
    <n v="3610.14"/>
    <m/>
    <m/>
    <x v="2"/>
    <x v="2"/>
  </r>
  <r>
    <s v="东莞市麦创电子商务有限公司"/>
    <n v="126.91500000000001"/>
    <n v="136.495584250517"/>
    <n v="87"/>
    <n v="7916.7438865300001"/>
    <m/>
    <m/>
    <x v="2"/>
    <x v="2"/>
  </r>
  <r>
    <s v="xiang feng yu international co.，limited"/>
    <n v="1964.87"/>
    <n v="2063.3337735849"/>
    <n v="3477"/>
    <n v="109356.69"/>
    <m/>
    <m/>
    <x v="0"/>
    <x v="0"/>
  </r>
  <r>
    <s v="广州巨量同创网络有限公司"/>
    <n v="336.98"/>
    <n v="1164.8826315789399"/>
    <n v="1129"/>
    <n v="44265.54"/>
    <m/>
    <m/>
    <x v="0"/>
    <x v="0"/>
  </r>
  <r>
    <s v="西安阿喳哩电子商务有限公司"/>
    <n v="126.0168"/>
    <n v="191.21765993437501"/>
    <n v="64"/>
    <n v="3059.4825589500001"/>
    <m/>
    <m/>
    <x v="2"/>
    <x v="2"/>
  </r>
  <r>
    <s v="深圳市趣臻科技有限公司"/>
    <n v="72"/>
    <n v="70.364444444444402"/>
    <n v="38"/>
    <n v="2533.12"/>
    <n v="1"/>
    <n v="78.989999999999995"/>
    <x v="2"/>
    <x v="2"/>
  </r>
  <r>
    <s v="东莞市艾樱电子商务有限公司"/>
    <n v="102.8648"/>
    <n v="122.69594333333301"/>
    <n v="21"/>
    <n v="1840.4391499999999"/>
    <m/>
    <m/>
    <x v="2"/>
    <x v="2"/>
  </r>
  <r>
    <s v="青岛美目科技有限公司"/>
    <n v="85.775000000000006"/>
    <n v="85.775000000000006"/>
    <n v="4"/>
    <n v="171.55"/>
    <m/>
    <m/>
    <x v="2"/>
    <x v="2"/>
  </r>
  <r>
    <s v="深圳掌之门科技有限公司"/>
    <n v="33.99"/>
    <n v="55.267391304347797"/>
    <n v="26"/>
    <n v="1271.1500000000001"/>
    <m/>
    <m/>
    <x v="2"/>
    <x v="2"/>
  </r>
  <r>
    <s v="浙江趣乐拼信息技术有限公司"/>
    <n v="43.98"/>
    <n v="77.355395920689602"/>
    <n v="40"/>
    <n v="2243.3064816999999"/>
    <m/>
    <m/>
    <x v="2"/>
    <x v="2"/>
  </r>
  <r>
    <s v="东海县美购珠宝有限公司"/>
    <n v="65.489999999999995"/>
    <n v="76.846666666666593"/>
    <n v="11"/>
    <n v="691.62"/>
    <m/>
    <m/>
    <x v="2"/>
    <x v="2"/>
  </r>
  <r>
    <s v="咸安区衣行天下商贸中心"/>
    <n v="2889.75"/>
    <n v="3258.8"/>
    <n v="340"/>
    <n v="32588"/>
    <m/>
    <m/>
    <x v="0"/>
    <x v="0"/>
  </r>
  <r>
    <s v="贝淘聚合购广州网络科技有限公司"/>
    <n v="41.65"/>
    <n v="390.05026442666599"/>
    <n v="7"/>
    <n v="2340.30158656"/>
    <n v="1"/>
    <n v="20.93"/>
    <x v="2"/>
    <x v="2"/>
  </r>
  <r>
    <s v="莆田市众诚投资有限公司"/>
    <n v="3.99"/>
    <n v="7.3966666666666603"/>
    <n v="3"/>
    <n v="22.19"/>
    <m/>
    <m/>
    <x v="2"/>
    <x v="2"/>
  </r>
  <r>
    <s v="深圳市洛麟网络科技有限公司"/>
    <n v="35.979999999999997"/>
    <n v="35.979999999999997"/>
    <n v="1"/>
    <n v="35.979999999999997"/>
    <m/>
    <m/>
    <x v="2"/>
    <x v="2"/>
  </r>
  <r>
    <s v="广州兴鹏科技有限公司"/>
    <n v="819.76"/>
    <n v="739.28363636363599"/>
    <n v="244"/>
    <n v="16264.24"/>
    <m/>
    <m/>
    <x v="2"/>
    <x v="2"/>
  </r>
  <r>
    <s v="huanguan international trade co., limited"/>
    <n v="392"/>
    <n v="420"/>
    <n v="41"/>
    <n v="1260"/>
    <m/>
    <m/>
    <x v="2"/>
    <x v="2"/>
  </r>
  <r>
    <s v="厦门昌晟信息技术有限公司"/>
    <n v="154.24"/>
    <n v="115.22"/>
    <n v="3"/>
    <n v="345.66"/>
    <m/>
    <m/>
    <x v="2"/>
    <x v="2"/>
  </r>
  <r>
    <s v="武汉提丰网络技术有限公司"/>
    <n v="0.23"/>
    <n v="0.23"/>
    <n v="2"/>
    <n v="0.23"/>
    <m/>
    <m/>
    <x v="2"/>
    <x v="2"/>
  </r>
  <r>
    <s v="广州悦美瑜伽有限公司"/>
    <n v="70.334999999999994"/>
    <n v="70.334999999999994"/>
    <n v="3"/>
    <n v="140.66999999999999"/>
    <m/>
    <m/>
    <x v="2"/>
    <x v="2"/>
  </r>
  <r>
    <s v="广州卡羽贝日用品厂"/>
    <n v="71.91"/>
    <n v="71.91"/>
    <n v="1"/>
    <n v="71.91"/>
    <m/>
    <m/>
    <x v="2"/>
    <x v="2"/>
  </r>
  <r>
    <s v="huadun (hong kong) technology co., limited"/>
    <n v="9145.1299999999992"/>
    <n v="8514.7411764705794"/>
    <n v="2899"/>
    <n v="144750.6"/>
    <m/>
    <m/>
    <x v="0"/>
    <x v="0"/>
  </r>
  <r>
    <s v="wisteria trade limited"/>
    <n v="0.66239999999999999"/>
    <n v="0.58813283999999999"/>
    <n v="12"/>
    <n v="1.7643985200000001"/>
    <n v="12"/>
    <n v="1.7643985200000001"/>
    <x v="2"/>
    <x v="2"/>
  </r>
  <r>
    <s v="bestaio"/>
    <n v="81.25"/>
    <n v="105.625"/>
    <n v="5"/>
    <n v="422.5"/>
    <m/>
    <m/>
    <x v="2"/>
    <x v="2"/>
  </r>
  <r>
    <s v="t.t.o.o ltd (this thing of ours ltd)"/>
    <n v="363.63774999999998"/>
    <n v="376.21228645125001"/>
    <n v="4"/>
    <n v="1504.849145805"/>
    <m/>
    <m/>
    <x v="2"/>
    <x v="2"/>
  </r>
  <r>
    <s v="深圳丰禾日丽贸易有限公司"/>
    <n v="89.92"/>
    <n v="88.152500000000003"/>
    <n v="14"/>
    <n v="705.22"/>
    <m/>
    <m/>
    <x v="2"/>
    <x v="2"/>
  </r>
  <r>
    <s v="minas fashion ltd"/>
    <n v="3124.2842500000002"/>
    <n v="2863.7086923100001"/>
    <n v="1871"/>
    <n v="11454.83476924"/>
    <n v="1734"/>
    <n v="10517.501262039999"/>
    <x v="0"/>
    <x v="0"/>
  </r>
  <r>
    <s v="vitina limited"/>
    <n v="69.8"/>
    <n v="69.8"/>
    <n v="1"/>
    <n v="69.8"/>
    <m/>
    <m/>
    <x v="2"/>
    <x v="2"/>
  </r>
  <r>
    <s v="阳江市必红厨具制品有限公司"/>
    <n v="77.98"/>
    <n v="106.853333333333"/>
    <n v="10"/>
    <n v="961.68"/>
    <m/>
    <m/>
    <x v="2"/>
    <x v="2"/>
  </r>
  <r>
    <s v="宏皇兰（深圳）国际贸易有限公司"/>
    <n v="47.735100000000003"/>
    <n v="47.735080000000004"/>
    <n v="2"/>
    <n v="95.470160000000007"/>
    <m/>
    <m/>
    <x v="2"/>
    <x v="2"/>
  </r>
  <r>
    <s v="成都墨图电子商务有限公司"/>
    <n v="49.465000000000003"/>
    <n v="49.465000000000003"/>
    <n v="2"/>
    <n v="98.93"/>
    <m/>
    <m/>
    <x v="2"/>
    <x v="2"/>
  </r>
  <r>
    <s v="上海盛心堂文化发展有限公司"/>
    <n v="47.1"/>
    <n v="50.458407630000004"/>
    <n v="8"/>
    <n v="403.66726104000003"/>
    <m/>
    <m/>
    <x v="2"/>
    <x v="2"/>
  </r>
  <r>
    <s v="上海洁佧实业有限公司"/>
    <n v="50.39"/>
    <n v="50.39"/>
    <n v="1"/>
    <n v="50.39"/>
    <m/>
    <m/>
    <x v="2"/>
    <x v="2"/>
  </r>
  <r>
    <s v="维电优品供应链（深圳）有限公司"/>
    <n v="35.020000000000003"/>
    <n v="51.866666666666603"/>
    <n v="3"/>
    <n v="155.6"/>
    <m/>
    <m/>
    <x v="2"/>
    <x v="2"/>
  </r>
  <r>
    <s v="居角（深圳）科技有限公司"/>
    <n v="29.99"/>
    <n v="29.99"/>
    <n v="1"/>
    <n v="29.99"/>
    <m/>
    <m/>
    <x v="2"/>
    <x v="2"/>
  </r>
  <r>
    <s v="yicen business co., limited"/>
    <n v="525.9"/>
    <n v="525.9"/>
    <n v="18"/>
    <n v="1051.8"/>
    <m/>
    <m/>
    <x v="2"/>
    <x v="2"/>
  </r>
  <r>
    <s v="高鑫圣香港实业有限公司"/>
    <n v="0.1"/>
    <n v="0.1"/>
    <n v="1"/>
    <n v="0.1"/>
    <m/>
    <m/>
    <x v="2"/>
    <x v="2"/>
  </r>
  <r>
    <s v="mai cool international limited"/>
    <n v="79.766199999999998"/>
    <n v="79.766212499999995"/>
    <n v="1"/>
    <n v="79.766212499999995"/>
    <m/>
    <m/>
    <x v="2"/>
    <x v="2"/>
  </r>
  <r>
    <s v="四川深星煜海商贸有限公司"/>
    <n v="320"/>
    <n v="320"/>
    <n v="2"/>
    <n v="320"/>
    <m/>
    <m/>
    <x v="2"/>
    <x v="2"/>
  </r>
  <r>
    <s v="yingan technology co., limited"/>
    <n v="4269.34"/>
    <n v="6299.1710526315701"/>
    <n v="11666"/>
    <n v="598421.25"/>
    <m/>
    <m/>
    <x v="0"/>
    <x v="0"/>
  </r>
  <r>
    <s v="成都旭蓝网络科技有限公司"/>
    <n v="43666.861550000001"/>
    <n v="44525.640293064302"/>
    <n v="368000"/>
    <n v="12021922.879127299"/>
    <m/>
    <m/>
    <x v="1"/>
    <x v="1"/>
  </r>
  <r>
    <s v="hongyang network technology limited"/>
    <n v="9368.9500000000007"/>
    <n v="8729.4496078431293"/>
    <n v="22162"/>
    <n v="890403.86"/>
    <m/>
    <m/>
    <x v="0"/>
    <x v="0"/>
  </r>
  <r>
    <s v="aries network limited"/>
    <n v="243.6387"/>
    <n v="2076.3905347958198"/>
    <n v="6272"/>
    <n v="315611.36128896498"/>
    <m/>
    <m/>
    <x v="0"/>
    <x v="0"/>
  </r>
  <r>
    <s v="WO LIN (HONG KONG INTERNATIONAL TRADING LIMITED"/>
    <n v="858.92"/>
    <n v="2652.1596340573701"/>
    <n v="3039"/>
    <n v="161781.7376775"/>
    <m/>
    <m/>
    <x v="0"/>
    <x v="0"/>
  </r>
  <r>
    <s v="kachishop"/>
    <n v="16.830300000000001"/>
    <n v="33.818894696428501"/>
    <n v="95"/>
    <n v="946.92905150000001"/>
    <m/>
    <m/>
    <x v="2"/>
    <x v="2"/>
  </r>
  <r>
    <s v="罗拉"/>
    <n v="3699.0374999999999"/>
    <n v="5258.5022462768102"/>
    <n v="46770"/>
    <n v="1735305.7412713501"/>
    <n v="3774"/>
    <n v="146093.41212413"/>
    <x v="0"/>
    <x v="0"/>
  </r>
  <r>
    <s v="深圳市点逗科技有限公司"/>
    <n v="1535.54"/>
    <n v="2238.03206060606"/>
    <n v="13478"/>
    <n v="738550.58"/>
    <n v="431"/>
    <n v="30267.21"/>
    <x v="0"/>
    <x v="0"/>
  </r>
  <r>
    <s v="blue star trade co., limited"/>
    <n v="3748.2849999999999"/>
    <n v="5488.5017307692297"/>
    <n v="4581"/>
    <n v="285402.09000000003"/>
    <m/>
    <m/>
    <x v="0"/>
    <x v="0"/>
  </r>
  <r>
    <s v="dongfangnetworktechnologyco.,limited"/>
    <n v="31874.42"/>
    <n v="42727.320120193297"/>
    <n v="43086"/>
    <n v="1837274.7651683099"/>
    <m/>
    <m/>
    <x v="1"/>
    <x v="1"/>
  </r>
  <r>
    <s v="武汉图摩诺网络科技有限公司"/>
    <n v="16413.59"/>
    <n v="20036.7788189077"/>
    <n v="131333"/>
    <n v="4728679.8012622399"/>
    <m/>
    <m/>
    <x v="1"/>
    <x v="1"/>
  </r>
  <r>
    <s v="hongkong hushnow limited"/>
    <n v="39643.49"/>
    <n v="50329.768063205804"/>
    <n v="209138"/>
    <n v="13538707.6090023"/>
    <m/>
    <m/>
    <x v="3"/>
    <x v="3"/>
  </r>
  <r>
    <s v="sawld trade limited"/>
    <n v="575.78"/>
    <n v="825.50471910112299"/>
    <n v="984"/>
    <n v="73469.919999999998"/>
    <m/>
    <m/>
    <x v="2"/>
    <x v="2"/>
  </r>
  <r>
    <s v="datalodge ltd"/>
    <n v="5059.0833000000002"/>
    <n v="4739.8571786765797"/>
    <n v="106352"/>
    <n v="957451.15009267"/>
    <n v="13507"/>
    <n v="160541.83440091001"/>
    <x v="0"/>
    <x v="0"/>
  </r>
  <r>
    <s v="HONG KONG EPP TIMES TECHNOLOGY CO., LIMITED"/>
    <n v="97337.737500000003"/>
    <n v="91059.299308751302"/>
    <n v="289949"/>
    <n v="30049568.771887898"/>
    <n v="16452"/>
    <n v="1694136.5693570101"/>
    <x v="3"/>
    <x v="3"/>
  </r>
  <r>
    <s v="thg_ondemand"/>
    <n v="125.5942"/>
    <n v="183.89033885117999"/>
    <n v="123"/>
    <n v="13240.104397285"/>
    <n v="1"/>
    <n v="55.787647999999997"/>
    <x v="2"/>
    <x v="2"/>
  </r>
  <r>
    <s v="hongkong dfyz network co.,limited"/>
    <n v="2876.42"/>
    <n v="3385.47192982456"/>
    <n v="4506"/>
    <n v="192971.9"/>
    <m/>
    <m/>
    <x v="0"/>
    <x v="0"/>
  </r>
  <r>
    <s v="comand shop ltd"/>
    <n v="6387.2333500000004"/>
    <n v="9676.9101020038997"/>
    <n v="69560"/>
    <n v="309661.12326412502"/>
    <m/>
    <m/>
    <x v="0"/>
    <x v="0"/>
  </r>
  <r>
    <s v="nb embroidery &amp; sewing supplies co..limited"/>
    <n v="65.89"/>
    <n v="81.138761061946894"/>
    <n v="189"/>
    <n v="9168.68"/>
    <n v="42"/>
    <n v="2323.4699999999998"/>
    <x v="2"/>
    <x v="2"/>
  </r>
  <r>
    <s v="wing win limited"/>
    <n v="322.40499999999997"/>
    <n v="504.18826923076898"/>
    <n v="1735"/>
    <n v="26217.79"/>
    <m/>
    <m/>
    <x v="2"/>
    <x v="2"/>
  </r>
  <r>
    <s v="haiaoelectroniccommercecompanylimited"/>
    <n v="168.09655000000001"/>
    <n v="191.69946963102899"/>
    <n v="544"/>
    <n v="13035.56393491"/>
    <n v="195"/>
    <n v="4846.991225705"/>
    <x v="2"/>
    <x v="2"/>
  </r>
  <r>
    <s v="ok knives outdoor limited"/>
    <n v="642.33000000000004"/>
    <n v="727.53555555555499"/>
    <n v="725"/>
    <n v="45834.74"/>
    <n v="360"/>
    <n v="23494.03"/>
    <x v="2"/>
    <x v="2"/>
  </r>
  <r>
    <s v="Haike Network Technology Co., Limited"/>
    <n v="154.69"/>
    <n v="170.74285943640601"/>
    <n v="1319"/>
    <n v="16391.314505894999"/>
    <n v="100"/>
    <n v="1371.233304205"/>
    <x v="2"/>
    <x v="2"/>
  </r>
  <r>
    <s v="layla limited"/>
    <n v="20737.044900000001"/>
    <n v="20634.315210268"/>
    <n v="191154"/>
    <n v="6809324.0193884503"/>
    <n v="21685"/>
    <n v="775889.89589315502"/>
    <x v="1"/>
    <x v="1"/>
  </r>
  <r>
    <s v="乐泰礼泰"/>
    <n v="9556.3942999999999"/>
    <n v="11918.6004738961"/>
    <n v="35540"/>
    <n v="3933138.1563857398"/>
    <n v="7242"/>
    <n v="959088.74753626005"/>
    <x v="1"/>
    <x v="1"/>
  </r>
  <r>
    <s v="广州宜领贸易有限公司"/>
    <n v="566.73"/>
    <n v="584.89006644518201"/>
    <n v="3459"/>
    <n v="176051.91"/>
    <n v="43"/>
    <n v="1900.04"/>
    <x v="2"/>
    <x v="2"/>
  </r>
  <r>
    <s v="yatsen trading （hk）limited"/>
    <n v="452.17540000000002"/>
    <n v="499.80463135000002"/>
    <n v="2743"/>
    <n v="164935.5283455"/>
    <n v="289"/>
    <n v="17853.797067"/>
    <x v="2"/>
    <x v="2"/>
  </r>
  <r>
    <s v="昀璟国际贸易有限公司"/>
    <n v="225.48"/>
    <n v="243.927764705882"/>
    <n v="1171"/>
    <n v="62201.58"/>
    <n v="181"/>
    <n v="9855.19"/>
    <x v="2"/>
    <x v="2"/>
  </r>
  <r>
    <s v="aobeike technology limited"/>
    <n v="734.15"/>
    <n v="1911.86871426739"/>
    <n v="5181"/>
    <n v="275309.09485450498"/>
    <n v="696"/>
    <n v="35114.81"/>
    <x v="0"/>
    <x v="0"/>
  </r>
  <r>
    <s v="valence trading co., limited"/>
    <n v="8952.84"/>
    <n v="9254.7441077440999"/>
    <n v="33777"/>
    <n v="2748659"/>
    <n v="3"/>
    <n v="254"/>
    <x v="0"/>
    <x v="0"/>
  </r>
  <r>
    <s v="八零九零零零电子商务（重庆）有限责任公司"/>
    <n v="148.965"/>
    <n v="179.455981308411"/>
    <n v="481"/>
    <n v="38403.58"/>
    <n v="65"/>
    <n v="5443.9"/>
    <x v="2"/>
    <x v="2"/>
  </r>
  <r>
    <s v="yinglai hong kong limited"/>
    <n v="857.23074999999994"/>
    <n v="941.68944228954399"/>
    <n v="5743"/>
    <n v="299457.24264807499"/>
    <n v="29"/>
    <n v="1708.77256818"/>
    <x v="2"/>
    <x v="2"/>
  </r>
  <r>
    <s v="海口市慕扬游盟科技有限公司"/>
    <n v="35.830150000000003"/>
    <n v="54.765168367083298"/>
    <n v="125"/>
    <n v="5257.45616324"/>
    <n v="5"/>
    <n v="174.58216362499999"/>
    <x v="2"/>
    <x v="2"/>
  </r>
  <r>
    <s v="sup boundless limited"/>
    <n v="2014.27"/>
    <n v="2225.4799696969699"/>
    <n v="18608"/>
    <n v="734408.39"/>
    <n v="767"/>
    <n v="39332.61"/>
    <x v="0"/>
    <x v="0"/>
  </r>
  <r>
    <s v="长沙讯鸟科技有限公司"/>
    <n v="1905.27"/>
    <n v="1909.7463958282401"/>
    <n v="6793"/>
    <n v="347573.84404073999"/>
    <m/>
    <m/>
    <x v="0"/>
    <x v="0"/>
  </r>
  <r>
    <s v="丰泽区东湖姚晨敏服装店"/>
    <n v="714.47"/>
    <n v="760.577886597938"/>
    <n v="3577"/>
    <n v="147552.10999999999"/>
    <m/>
    <m/>
    <x v="2"/>
    <x v="2"/>
  </r>
  <r>
    <s v="陕西月宝鑫网络科技有限责任公司"/>
    <n v="2467.62"/>
    <n v="2611.3489485334298"/>
    <n v="5638"/>
    <n v="859133.80406750005"/>
    <n v="714"/>
    <n v="105182.57"/>
    <x v="0"/>
    <x v="0"/>
  </r>
  <r>
    <s v="广州才捷通科技有限公司"/>
    <n v="70.95"/>
    <n v="102.75387096774099"/>
    <n v="292"/>
    <n v="12741.48"/>
    <m/>
    <m/>
    <x v="2"/>
    <x v="2"/>
  </r>
  <r>
    <s v="heng victory trading limited"/>
    <n v="1908.48"/>
    <n v="4276.7788825081298"/>
    <n v="30410"/>
    <n v="1124792.84609964"/>
    <m/>
    <m/>
    <x v="0"/>
    <x v="0"/>
  </r>
  <r>
    <s v="深圳小时米丰网络科技有限公司"/>
    <n v="7727.25"/>
    <n v="7245.0080898876404"/>
    <n v="59028"/>
    <n v="1934417.16"/>
    <m/>
    <m/>
    <x v="0"/>
    <x v="0"/>
  </r>
  <r>
    <s v="深圳市圳声电子商务有限公司"/>
    <n v="329.2"/>
    <n v="371.45670807453399"/>
    <n v="1701"/>
    <n v="119609.06"/>
    <n v="124"/>
    <n v="8089.2"/>
    <x v="2"/>
    <x v="2"/>
  </r>
  <r>
    <s v="深圳市浩瀚宇星网络科技有限公司"/>
    <n v="73.165000000000006"/>
    <n v="89.148973214285704"/>
    <n v="414"/>
    <n v="19969.37"/>
    <n v="21"/>
    <n v="965.71"/>
    <x v="2"/>
    <x v="2"/>
  </r>
  <r>
    <s v="深圳市振烜网络科技有限公司"/>
    <n v="1283.93"/>
    <n v="1573.51148264984"/>
    <n v="2230"/>
    <n v="498803.14"/>
    <n v="182"/>
    <n v="44398.03"/>
    <x v="0"/>
    <x v="0"/>
  </r>
  <r>
    <s v="willow holding limited"/>
    <n v="257.23860000000002"/>
    <n v="261.66652290085102"/>
    <n v="3042"/>
    <n v="84518.286896974998"/>
    <n v="280"/>
    <n v="8462.9129398950008"/>
    <x v="2"/>
    <x v="2"/>
  </r>
  <r>
    <s v="深圳市徕柠科技有限公司"/>
    <n v="117.38500000000001"/>
    <n v="151.82914062500001"/>
    <n v="422"/>
    <n v="19434.13"/>
    <n v="37"/>
    <n v="1853.2"/>
    <x v="2"/>
    <x v="2"/>
  </r>
  <r>
    <s v="青岛乐德网络科技有限公司"/>
    <n v="124.74"/>
    <n v="195.87836538461499"/>
    <n v="190"/>
    <n v="20371.349999999999"/>
    <m/>
    <m/>
    <x v="2"/>
    <x v="2"/>
  </r>
  <r>
    <s v="深圳是爱唯电子商务有限公司"/>
    <n v="71.959999999999994"/>
    <n v="85.980142857142795"/>
    <n v="149"/>
    <n v="6018.61"/>
    <m/>
    <m/>
    <x v="2"/>
    <x v="2"/>
  </r>
  <r>
    <s v="rsgm"/>
    <n v="185.72305"/>
    <n v="243.15195024754601"/>
    <n v="1496"/>
    <n v="79267.535780699996"/>
    <n v="122"/>
    <n v="6856.3527942700002"/>
    <x v="2"/>
    <x v="2"/>
  </r>
  <r>
    <s v="hk weihai trading co.,limited"/>
    <n v="284.5"/>
    <n v="450.28671232876701"/>
    <n v="95"/>
    <n v="32870.93"/>
    <m/>
    <m/>
    <x v="2"/>
    <x v="2"/>
  </r>
  <r>
    <s v="深圳盛特贸易有限公司"/>
    <n v="25"/>
    <n v="29.4553571428571"/>
    <n v="74"/>
    <n v="1649.5"/>
    <n v="2"/>
    <n v="32"/>
    <x v="2"/>
    <x v="2"/>
  </r>
  <r>
    <s v="广州奇客国际贸易有限公司"/>
    <n v="1079.06"/>
    <n v="1134.6313026819901"/>
    <n v="2557"/>
    <n v="296138.77"/>
    <m/>
    <m/>
    <x v="0"/>
    <x v="0"/>
  </r>
  <r>
    <s v="biyue beijing technology co., ltd"/>
    <n v="1174.71"/>
    <n v="1775.8963720930201"/>
    <n v="4076"/>
    <n v="381817.72"/>
    <n v="1318"/>
    <n v="130032.32000000001"/>
    <x v="0"/>
    <x v="0"/>
  </r>
  <r>
    <s v="港滙有限公司"/>
    <n v="133.739"/>
    <n v="382.62412073537899"/>
    <n v="2207"/>
    <n v="60454.611076189998"/>
    <m/>
    <m/>
    <x v="2"/>
    <x v="2"/>
  </r>
  <r>
    <s v="莆田市安斯泰贸易有限公司"/>
    <n v="785.5"/>
    <n v="1052.9048780487799"/>
    <n v="1169"/>
    <n v="302183.7"/>
    <n v="133"/>
    <n v="39020"/>
    <x v="0"/>
    <x v="0"/>
  </r>
  <r>
    <s v="深圳市炫彩瞳颜网络科技有限公司"/>
    <n v="39.979999999999997"/>
    <n v="55.310632911392403"/>
    <n v="103"/>
    <n v="4369.54"/>
    <n v="2"/>
    <n v="59.96"/>
    <x v="2"/>
    <x v="2"/>
  </r>
  <r>
    <s v="红安泽聚电子商务有限责任公司"/>
    <n v="140.87"/>
    <n v="262.11042585766199"/>
    <n v="402"/>
    <n v="20182.502791039999"/>
    <n v="2"/>
    <n v="87.9"/>
    <x v="2"/>
    <x v="2"/>
  </r>
  <r>
    <s v="VIKING STUDIO LIMITED"/>
    <n v="170.03139999999999"/>
    <n v="241.790335179457"/>
    <n v="663"/>
    <n v="40137.195639789999"/>
    <n v="279"/>
    <n v="16154.538758835"/>
    <x v="2"/>
    <x v="2"/>
  </r>
  <r>
    <s v="深圳市晰途传媒科技有限公司"/>
    <n v="86.144999999999996"/>
    <n v="140.86380681818099"/>
    <n v="835"/>
    <n v="24792.03"/>
    <m/>
    <m/>
    <x v="2"/>
    <x v="2"/>
  </r>
  <r>
    <s v="kai feng development limited"/>
    <n v="498.87"/>
    <n v="900.91"/>
    <n v="4688"/>
    <n v="290993.93"/>
    <n v="102"/>
    <n v="6555.05"/>
    <x v="2"/>
    <x v="2"/>
  </r>
  <r>
    <s v="广西御正网络科技有限公司"/>
    <n v="739.14"/>
    <n v="1327.85915379314"/>
    <n v="7323"/>
    <n v="318686.19691035501"/>
    <m/>
    <m/>
    <x v="0"/>
    <x v="0"/>
  </r>
  <r>
    <s v="华人游戏"/>
    <n v="52.214199999999998"/>
    <n v="108.693275473706"/>
    <n v="983"/>
    <n v="31086.27678548"/>
    <n v="35"/>
    <n v="663.05623773000002"/>
    <x v="2"/>
    <x v="2"/>
  </r>
  <r>
    <s v="汕尾市旺达电子商务有限公司"/>
    <n v="387.25"/>
    <n v="502.35183333333299"/>
    <n v="2102"/>
    <n v="150705.54999999999"/>
    <n v="34"/>
    <n v="3081.2"/>
    <x v="2"/>
    <x v="2"/>
  </r>
  <r>
    <s v="海南云海方舟科技有限公司"/>
    <n v="88.954999999999998"/>
    <n v="116.181249999999"/>
    <n v="309"/>
    <n v="13012.3"/>
    <n v="3"/>
    <n v="225.6"/>
    <x v="2"/>
    <x v="2"/>
  </r>
  <r>
    <s v="香港衣韵国际贸易有限公司"/>
    <n v="1245.7650000000001"/>
    <n v="1650.6223076923"/>
    <n v="1385"/>
    <n v="85832.36"/>
    <m/>
    <m/>
    <x v="0"/>
    <x v="0"/>
  </r>
  <r>
    <s v="广州鹏派科技有限公司"/>
    <n v="404.39"/>
    <n v="583.79613333333305"/>
    <n v="4531"/>
    <n v="87569.42"/>
    <m/>
    <m/>
    <x v="2"/>
    <x v="2"/>
  </r>
  <r>
    <s v="四川天听网络科技有限公司"/>
    <n v="1152.0181"/>
    <n v="1389.22669111802"/>
    <n v="162"/>
    <n v="151425.70933186499"/>
    <n v="10"/>
    <n v="1582.6070580000001"/>
    <x v="0"/>
    <x v="0"/>
  </r>
  <r>
    <s v="paiou network technology co., limited"/>
    <n v="489.79"/>
    <n v="571.96165048543696"/>
    <n v="1154"/>
    <n v="58912.05"/>
    <m/>
    <m/>
    <x v="2"/>
    <x v="2"/>
  </r>
  <r>
    <s v="atriolachilimited"/>
    <n v="495.72230000000002"/>
    <n v="1195.84569186321"/>
    <n v="3033"/>
    <n v="163830.85978525999"/>
    <m/>
    <m/>
    <x v="0"/>
    <x v="0"/>
  </r>
  <r>
    <s v="武汉智影科技有限公司"/>
    <n v="50.48"/>
    <n v="69.181250000000006"/>
    <n v="280"/>
    <n v="11069"/>
    <n v="18"/>
    <n v="608.34"/>
    <x v="2"/>
    <x v="2"/>
  </r>
  <r>
    <s v="深圳市乐骑智能科技有限公司"/>
    <n v="254.98"/>
    <n v="334.550866141732"/>
    <n v="570"/>
    <n v="84975.92"/>
    <n v="63"/>
    <n v="11829.3"/>
    <x v="2"/>
    <x v="2"/>
  </r>
  <r>
    <s v="广州思达科技有限公司"/>
    <n v="47.025350000000003"/>
    <n v="84.137375851163796"/>
    <n v="173"/>
    <n v="9759.9355987350009"/>
    <n v="16"/>
    <n v="537.04523454000002"/>
    <x v="2"/>
    <x v="2"/>
  </r>
  <r>
    <s v="深圳市云恺网络科技有限公司"/>
    <n v="1177.7750000000001"/>
    <n v="1182.4770909090901"/>
    <n v="5785"/>
    <n v="390217.44"/>
    <n v="155"/>
    <n v="11931.37"/>
    <x v="0"/>
    <x v="0"/>
  </r>
  <r>
    <s v="广州品沃电子商务有限公司"/>
    <n v="4507.5052500000002"/>
    <n v="4538.2346743996004"/>
    <n v="20110"/>
    <n v="1080099.8525071"/>
    <m/>
    <m/>
    <x v="0"/>
    <x v="0"/>
  </r>
  <r>
    <s v="东海县莹来珠宝有限公司"/>
    <n v="153.26499999999999"/>
    <n v="302.49900000000002"/>
    <n v="875"/>
    <n v="69574.77"/>
    <n v="8"/>
    <n v="444.42"/>
    <x v="2"/>
    <x v="2"/>
  </r>
  <r>
    <s v="uk yuan-e limited"/>
    <n v="2843.1550000000002"/>
    <n v="4188.9839999999904"/>
    <n v="8610"/>
    <n v="335118.71999999997"/>
    <m/>
    <m/>
    <x v="0"/>
    <x v="0"/>
  </r>
  <r>
    <s v="xincheng communication (hk) limited"/>
    <n v="1440.81"/>
    <n v="2261.1133684210499"/>
    <n v="5069"/>
    <n v="214805.77"/>
    <m/>
    <m/>
    <x v="0"/>
    <x v="0"/>
  </r>
  <r>
    <s v="苏州瑞锦信息科技有限公司"/>
    <n v="79.989999999999995"/>
    <n v="83.959696969696907"/>
    <n v="33"/>
    <n v="2770.67"/>
    <n v="4"/>
    <n v="424.95"/>
    <x v="2"/>
    <x v="2"/>
  </r>
  <r>
    <s v="深圳市尔宣贸易有限公司"/>
    <n v="664.79499999999996"/>
    <n v="1532.7817543859601"/>
    <n v="3732"/>
    <n v="174737.12"/>
    <m/>
    <m/>
    <x v="0"/>
    <x v="0"/>
  </r>
  <r>
    <s v="广州彦谨科技有限公司"/>
    <n v="232.97"/>
    <n v="388.08448484848401"/>
    <n v="1511"/>
    <n v="64033.94"/>
    <n v="32"/>
    <n v="3082.68"/>
    <x v="2"/>
    <x v="2"/>
  </r>
  <r>
    <s v="深圳市奇铃电子商务有限公司"/>
    <n v="82.05"/>
    <n v="106.990174418604"/>
    <n v="475"/>
    <n v="18402.310000000001"/>
    <m/>
    <m/>
    <x v="2"/>
    <x v="2"/>
  </r>
  <r>
    <s v="杭州星犀科技有限公司"/>
    <n v="37.840000000000003"/>
    <n v="221.21944444444401"/>
    <n v="43"/>
    <n v="7963.9"/>
    <n v="2"/>
    <n v="1528.9"/>
    <x v="2"/>
    <x v="2"/>
  </r>
  <r>
    <s v="东海县悠宙珠宝有限公司"/>
    <n v="377.5"/>
    <n v="460.19811846689799"/>
    <n v="2574"/>
    <n v="132076.85999999999"/>
    <n v="124"/>
    <n v="6829.24"/>
    <x v="2"/>
    <x v="2"/>
  </r>
  <r>
    <s v="泉州市京涛时代电子商务有限公司"/>
    <n v="131.93"/>
    <n v="156.455458515283"/>
    <n v="947"/>
    <n v="35828.300000000003"/>
    <m/>
    <m/>
    <x v="2"/>
    <x v="2"/>
  </r>
  <r>
    <s v="青白江艺茗轩手工艺品商贸部"/>
    <n v="55.98"/>
    <n v="67.760169491525403"/>
    <n v="207"/>
    <n v="7995.7"/>
    <n v="1"/>
    <n v="62.29"/>
    <x v="2"/>
    <x v="2"/>
  </r>
  <r>
    <s v="hong kong curtain network technology co., limited"/>
    <n v="1858.82"/>
    <n v="11474.934183855999"/>
    <n v="4927"/>
    <n v="378672.82806725003"/>
    <m/>
    <m/>
    <x v="1"/>
    <x v="1"/>
  </r>
  <r>
    <s v="茂略（厦门）贸易有限公司"/>
    <n v="80.34"/>
    <n v="113.45751724137899"/>
    <n v="366"/>
    <n v="16451.34"/>
    <n v="2"/>
    <n v="134.94999999999999"/>
    <x v="2"/>
    <x v="2"/>
  </r>
  <r>
    <s v="广州柏乐运动器材有限公司"/>
    <n v="145"/>
    <n v="368.59592356687898"/>
    <n v="266"/>
    <n v="57869.56"/>
    <n v="18"/>
    <n v="1398"/>
    <x v="2"/>
    <x v="2"/>
  </r>
  <r>
    <s v="konwin electrical appliance co., limited"/>
    <n v="251.09"/>
    <n v="301.18863636363602"/>
    <n v="27"/>
    <n v="6626.15"/>
    <m/>
    <m/>
    <x v="2"/>
    <x v="2"/>
  </r>
  <r>
    <s v="深圳市鹏瑞塑胶科技有限公司"/>
    <n v="22.99"/>
    <n v="39.491086002636301"/>
    <n v="71"/>
    <n v="2172.009730145"/>
    <m/>
    <m/>
    <x v="2"/>
    <x v="2"/>
  </r>
  <r>
    <s v="mojia (hk) holding limited"/>
    <n v="309.99"/>
    <n v="474.156624999999"/>
    <n v="89"/>
    <n v="37932.53"/>
    <n v="9"/>
    <n v="5200.63"/>
    <x v="2"/>
    <x v="2"/>
  </r>
  <r>
    <s v="武汉艾利英科网络科技有限公司"/>
    <n v="74.930000000000007"/>
    <n v="102.326746031746"/>
    <n v="236"/>
    <n v="12893.17"/>
    <m/>
    <m/>
    <x v="2"/>
    <x v="2"/>
  </r>
  <r>
    <s v="chiyu technology co., limited"/>
    <n v="171.93"/>
    <n v="271.15014492753602"/>
    <n v="574"/>
    <n v="18709.36"/>
    <m/>
    <m/>
    <x v="2"/>
    <x v="2"/>
  </r>
  <r>
    <s v="quality future co.,limited"/>
    <n v="239"/>
    <n v="235.51065880625001"/>
    <n v="24"/>
    <n v="5652.2558113499999"/>
    <m/>
    <m/>
    <x v="2"/>
    <x v="2"/>
  </r>
  <r>
    <s v="bootao international limited"/>
    <n v="401.30500000000001"/>
    <n v="491.624057971014"/>
    <n v="604"/>
    <n v="67844.12"/>
    <n v="240"/>
    <n v="27363.72"/>
    <x v="2"/>
    <x v="2"/>
  </r>
  <r>
    <s v="boolv（hong kong）limited"/>
    <n v="152.83500000000001"/>
    <n v="210.11"/>
    <n v="82"/>
    <n v="9244.84"/>
    <n v="2"/>
    <n v="208.38"/>
    <x v="2"/>
    <x v="2"/>
  </r>
  <r>
    <s v="wonderone limited"/>
    <n v="110.94"/>
    <n v="102.996"/>
    <n v="13"/>
    <n v="514.98"/>
    <m/>
    <m/>
    <x v="2"/>
    <x v="2"/>
  </r>
  <r>
    <s v="koleh commen ltd"/>
    <n v="3660.7946999999999"/>
    <n v="3555.3639225873499"/>
    <n v="14630"/>
    <n v="60441.186683984997"/>
    <m/>
    <m/>
    <x v="0"/>
    <x v="0"/>
  </r>
  <r>
    <s v="huiya hair products co.,ltd"/>
    <n v="258.08"/>
    <n v="356.56434782608602"/>
    <n v="55"/>
    <n v="8200.98"/>
    <n v="55"/>
    <n v="8200.98"/>
    <x v="2"/>
    <x v="2"/>
  </r>
  <r>
    <s v="上海亿偲信息科技有限公司"/>
    <n v="149"/>
    <n v="173.71428571428501"/>
    <n v="7"/>
    <n v="1216"/>
    <m/>
    <m/>
    <x v="2"/>
    <x v="2"/>
  </r>
  <r>
    <s v="深圳市博奇诺科技有限公司"/>
    <n v="39.99"/>
    <n v="60.774747143684202"/>
    <n v="19"/>
    <n v="1154.7201957299999"/>
    <n v="2"/>
    <n v="129.88999999999999"/>
    <x v="2"/>
    <x v="2"/>
  </r>
  <r>
    <s v="maxsafes llc"/>
    <n v="559.97"/>
    <n v="629.82453551912499"/>
    <n v="621"/>
    <n v="115257.89"/>
    <n v="11"/>
    <n v="1741.42"/>
    <x v="2"/>
    <x v="2"/>
  </r>
  <r>
    <s v="惠州市有眼光科技有限公司"/>
    <n v="74.989999999999995"/>
    <n v="685.99545454545398"/>
    <n v="11"/>
    <n v="7545.95"/>
    <m/>
    <m/>
    <x v="2"/>
    <x v="2"/>
  </r>
  <r>
    <s v="深圳迷鹿网络有限公司"/>
    <n v="34.85"/>
    <n v="80.864062500000003"/>
    <n v="71"/>
    <n v="2587.65"/>
    <m/>
    <m/>
    <x v="2"/>
    <x v="2"/>
  </r>
  <r>
    <s v="厦门翠迪鸟贸易有限公司"/>
    <n v="231.95"/>
    <n v="585.80105263157895"/>
    <n v="448"/>
    <n v="22260.44"/>
    <m/>
    <m/>
    <x v="2"/>
    <x v="2"/>
  </r>
  <r>
    <s v="深圳市佰分网络科技电子有限公司"/>
    <n v="3103.95"/>
    <n v="4812.2342105263097"/>
    <n v="12886"/>
    <n v="365729.8"/>
    <m/>
    <m/>
    <x v="0"/>
    <x v="0"/>
  </r>
  <r>
    <s v="葵中科技有限公司"/>
    <n v="341.96"/>
    <n v="663.60181818181798"/>
    <n v="945"/>
    <n v="36498.1"/>
    <m/>
    <m/>
    <x v="2"/>
    <x v="2"/>
  </r>
  <r>
    <s v="广州市创联工业科技有限公司"/>
    <n v="49.8"/>
    <n v="66.684035087719295"/>
    <n v="77"/>
    <n v="3800.99"/>
    <m/>
    <m/>
    <x v="2"/>
    <x v="2"/>
  </r>
  <r>
    <s v="aiglobalinformation technology co,. limited"/>
    <n v="113.66145"/>
    <n v="155.36397352924999"/>
    <n v="93"/>
    <n v="3107.2794705850001"/>
    <m/>
    <m/>
    <x v="2"/>
    <x v="2"/>
  </r>
  <r>
    <s v="厦门市启中网络科技有限公司"/>
    <n v="616.42999999999995"/>
    <n v="617.52206185567002"/>
    <n v="1627"/>
    <n v="59899.64"/>
    <m/>
    <m/>
    <x v="2"/>
    <x v="2"/>
  </r>
  <r>
    <s v="lex hair inc"/>
    <n v="158.0993"/>
    <n v="137.24825034374999"/>
    <n v="4"/>
    <n v="548.99300137499995"/>
    <n v="3"/>
    <n v="524.66506384000002"/>
    <x v="2"/>
    <x v="2"/>
  </r>
  <r>
    <s v="copyninja e-commerce inc"/>
    <n v="45.61"/>
    <n v="60.785999999999902"/>
    <n v="17"/>
    <n v="911.79"/>
    <m/>
    <m/>
    <x v="2"/>
    <x v="2"/>
  </r>
  <r>
    <s v="chongchonglong technology limited"/>
    <n v="69.307699999999997"/>
    <n v="73.363248847222195"/>
    <n v="24"/>
    <n v="660.26923962499995"/>
    <n v="1"/>
    <n v="21.32685"/>
    <x v="2"/>
    <x v="2"/>
  </r>
  <r>
    <s v="天津祺馨网络科技有限公司"/>
    <n v="46.915100000000002"/>
    <n v="124.35625126315701"/>
    <n v="45"/>
    <n v="4725.5375480000002"/>
    <m/>
    <m/>
    <x v="2"/>
    <x v="2"/>
  </r>
  <r>
    <s v="郑州奥利弗电子科技有限公司"/>
    <n v="810"/>
    <n v="1488.5634580097999"/>
    <n v="57"/>
    <n v="75916.736358499998"/>
    <n v="6"/>
    <n v="6996.18"/>
    <x v="0"/>
    <x v="0"/>
  </r>
  <r>
    <s v="easy toys rental limited"/>
    <n v="4425.2196999999996"/>
    <n v="5471.2901061954499"/>
    <n v="35835"/>
    <n v="180552.57350445"/>
    <m/>
    <m/>
    <x v="0"/>
    <x v="0"/>
  </r>
  <r>
    <s v="classy elegance ltd"/>
    <n v="13076.687449999999"/>
    <n v="13140.166121148"/>
    <n v="30716"/>
    <n v="131401.66121148001"/>
    <m/>
    <m/>
    <x v="1"/>
    <x v="1"/>
  </r>
  <r>
    <s v="深圳市客库科技有限公司"/>
    <n v="21.96"/>
    <n v="21.830454545454501"/>
    <n v="28"/>
    <n v="480.27"/>
    <m/>
    <m/>
    <x v="2"/>
    <x v="2"/>
  </r>
  <r>
    <s v="高比斯电子有限公司"/>
    <n v="124.955"/>
    <n v="150.846904761904"/>
    <n v="49"/>
    <n v="6335.57"/>
    <n v="1"/>
    <n v="162"/>
    <x v="2"/>
    <x v="2"/>
  </r>
  <r>
    <s v="深圳市友和优品科技有限公司"/>
    <n v="121.6"/>
    <n v="160.31666666666601"/>
    <n v="13"/>
    <n v="1923.8"/>
    <m/>
    <m/>
    <x v="2"/>
    <x v="2"/>
  </r>
  <r>
    <s v="gsousnow limited"/>
    <n v="282.07"/>
    <n v="282.07"/>
    <n v="11"/>
    <n v="564.14"/>
    <m/>
    <m/>
    <x v="2"/>
    <x v="2"/>
  </r>
  <r>
    <s v="shihai(hk)technologyco.,limited"/>
    <n v="1090.96"/>
    <n v="1107.6537499999999"/>
    <n v="159"/>
    <n v="8861.23"/>
    <m/>
    <m/>
    <x v="0"/>
    <x v="0"/>
  </r>
  <r>
    <s v="lai beautiful ltd"/>
    <n v="678.34230000000002"/>
    <n v="854.35798902952297"/>
    <n v="47"/>
    <n v="17941.517769620001"/>
    <n v="44"/>
    <n v="16966.857388159999"/>
    <x v="2"/>
    <x v="2"/>
  </r>
  <r>
    <s v="hong kong mandevi network technology co., limited"/>
    <n v="47.975000000000001"/>
    <n v="47.975000000000001"/>
    <n v="2"/>
    <n v="95.95"/>
    <m/>
    <m/>
    <x v="2"/>
    <x v="2"/>
  </r>
  <r>
    <s v="深圳中深为科技有限公司"/>
    <n v="204.34"/>
    <n v="235.112424242424"/>
    <n v="156"/>
    <n v="7758.71"/>
    <m/>
    <m/>
    <x v="2"/>
    <x v="2"/>
  </r>
  <r>
    <s v="广州达礼艺术有限公司"/>
    <n v="55.2"/>
    <n v="94.896666666666604"/>
    <n v="3"/>
    <n v="284.69"/>
    <m/>
    <m/>
    <x v="2"/>
    <x v="2"/>
  </r>
  <r>
    <s v="netizenslimited"/>
    <n v="181.41"/>
    <n v="1805.96635367258"/>
    <n v="7795"/>
    <n v="104746.04851301"/>
    <m/>
    <m/>
    <x v="0"/>
    <x v="0"/>
  </r>
  <r>
    <s v="Boxlucky Trading Co., Limited"/>
    <n v="1.4556500000000001"/>
    <n v="1.45564"/>
    <n v="5"/>
    <n v="2.9112800000000001"/>
    <m/>
    <m/>
    <x v="2"/>
    <x v="2"/>
  </r>
  <r>
    <s v="wangruigroup(hongkong)co.,limited"/>
    <n v="978.89390000000003"/>
    <n v="1372.5219755887499"/>
    <n v="15"/>
    <n v="16470.263707065002"/>
    <n v="2"/>
    <n v="246.1"/>
    <x v="0"/>
    <x v="0"/>
  </r>
  <r>
    <s v="qi miao international co., limited"/>
    <n v="171.27"/>
    <n v="1420.03428571428"/>
    <n v="28"/>
    <n v="19880.48"/>
    <m/>
    <m/>
    <x v="0"/>
    <x v="0"/>
  </r>
  <r>
    <s v="深圳市合欣盈商贸有限公司"/>
    <n v="459.565"/>
    <n v="963.49142857142795"/>
    <n v="1414"/>
    <n v="53955.519999999997"/>
    <m/>
    <m/>
    <x v="2"/>
    <x v="2"/>
  </r>
  <r>
    <s v="深圳帝凯科技有限公司"/>
    <n v="463.27620000000002"/>
    <n v="557.99128995454498"/>
    <n v="60"/>
    <n v="24551.616758"/>
    <m/>
    <m/>
    <x v="2"/>
    <x v="2"/>
  </r>
  <r>
    <s v="广东敏婕服装有限公司"/>
    <n v="2282.0500000000002"/>
    <n v="2272.4473684210502"/>
    <n v="530"/>
    <n v="43176.5"/>
    <m/>
    <m/>
    <x v="0"/>
    <x v="0"/>
  </r>
  <r>
    <s v="潍坊法斯特网络科技有限公司"/>
    <n v="350.29"/>
    <n v="356.68400000000003"/>
    <n v="170"/>
    <n v="5350.26"/>
    <m/>
    <m/>
    <x v="2"/>
    <x v="2"/>
  </r>
  <r>
    <s v="kittenkuo trading co., limited"/>
    <n v="539.79660000000001"/>
    <n v="586.61186124676397"/>
    <n v="146"/>
    <n v="9972.4016411949997"/>
    <m/>
    <m/>
    <x v="2"/>
    <x v="2"/>
  </r>
  <r>
    <s v="长沙君焱科技有限公司"/>
    <n v="51.98"/>
    <n v="53.551428571428502"/>
    <n v="7"/>
    <n v="374.86"/>
    <m/>
    <m/>
    <x v="2"/>
    <x v="2"/>
  </r>
  <r>
    <s v="威联科发展有限公司"/>
    <n v="109.99"/>
    <n v="127.49"/>
    <n v="4"/>
    <n v="509.96"/>
    <m/>
    <m/>
    <x v="2"/>
    <x v="2"/>
  </r>
  <r>
    <s v="天隼科技有限公司"/>
    <n v="312.77"/>
    <n v="623.06133333333298"/>
    <n v="229"/>
    <n v="9345.92"/>
    <m/>
    <m/>
    <x v="2"/>
    <x v="2"/>
  </r>
  <r>
    <s v="hong kong verigood trading co., limited"/>
    <n v="160.80000000000001"/>
    <n v="149.74444444444401"/>
    <n v="17"/>
    <n v="1347.7"/>
    <m/>
    <m/>
    <x v="2"/>
    <x v="2"/>
  </r>
  <r>
    <s v="义乌市华意网络科技有限公司"/>
    <n v="122.9"/>
    <n v="119.65"/>
    <n v="20"/>
    <n v="478.6"/>
    <m/>
    <m/>
    <x v="2"/>
    <x v="2"/>
  </r>
  <r>
    <s v="ape planet llc limited"/>
    <n v="399"/>
    <n v="538.88760000000002"/>
    <n v="28"/>
    <n v="13472.19"/>
    <m/>
    <m/>
    <x v="2"/>
    <x v="2"/>
  </r>
  <r>
    <s v="广州市逸起跳动信息技术有限公司"/>
    <n v="90.32"/>
    <n v="156.07523809523801"/>
    <n v="64"/>
    <n v="3277.58"/>
    <m/>
    <m/>
    <x v="2"/>
    <x v="2"/>
  </r>
  <r>
    <s v="成都机随超户外运动有限公司"/>
    <n v="322"/>
    <n v="550.25882352941096"/>
    <n v="21"/>
    <n v="9354.4"/>
    <m/>
    <m/>
    <x v="2"/>
    <x v="2"/>
  </r>
  <r>
    <s v="六盒（广州）信息科技有限公司"/>
    <n v="34.24"/>
    <n v="49.365714285714198"/>
    <n v="14"/>
    <n v="691.12"/>
    <m/>
    <m/>
    <x v="2"/>
    <x v="2"/>
  </r>
  <r>
    <s v="jun tai company limited"/>
    <n v="1484.7"/>
    <n v="1336.31083333333"/>
    <n v="1144"/>
    <n v="16035.73"/>
    <m/>
    <m/>
    <x v="0"/>
    <x v="0"/>
  </r>
  <r>
    <s v="武汉市洪山区兴亨宏通电子经营部"/>
    <n v="7334.0950000000003"/>
    <n v="7369.2994444444403"/>
    <n v="1374"/>
    <n v="132647.39000000001"/>
    <m/>
    <m/>
    <x v="0"/>
    <x v="0"/>
  </r>
  <r>
    <s v="深圳市博宁诺贸易有限公司"/>
    <n v="138.97999999999999"/>
    <n v="151.65"/>
    <n v="235"/>
    <n v="8795.7000000000007"/>
    <m/>
    <m/>
    <x v="2"/>
    <x v="2"/>
  </r>
  <r>
    <s v="xianglong information technology co., ltd 800366"/>
    <n v="96.25"/>
    <n v="87.674999999999997"/>
    <n v="4"/>
    <n v="350.7"/>
    <n v="1"/>
    <n v="98"/>
    <x v="2"/>
    <x v="2"/>
  </r>
  <r>
    <s v="佛山禅城区诸事皆顺服装店"/>
    <n v="21.98"/>
    <n v="24.98"/>
    <n v="4"/>
    <n v="99.92"/>
    <m/>
    <m/>
    <x v="2"/>
    <x v="2"/>
  </r>
  <r>
    <s v="mizura limited"/>
    <n v="54.458100000000002"/>
    <n v="66.023574394999997"/>
    <n v="4"/>
    <n v="198.07072318499999"/>
    <m/>
    <m/>
    <x v="2"/>
    <x v="2"/>
  </r>
  <r>
    <s v="赣州文钦电子商务有限公司"/>
    <n v="1850"/>
    <n v="2192.82071428571"/>
    <n v="20"/>
    <n v="30699.49"/>
    <m/>
    <m/>
    <x v="0"/>
    <x v="0"/>
  </r>
  <r>
    <s v="cjchen trade limited"/>
    <n v="50.5"/>
    <n v="60.615714285714198"/>
    <n v="14"/>
    <n v="848.62"/>
    <n v="2"/>
    <n v="79"/>
    <x v="2"/>
    <x v="2"/>
  </r>
  <r>
    <s v="深圳市宏远盈贸易有限公司"/>
    <n v="280.99"/>
    <n v="292.827916666666"/>
    <n v="27"/>
    <n v="7027.87"/>
    <m/>
    <m/>
    <x v="2"/>
    <x v="2"/>
  </r>
  <r>
    <s v="深圳壹联点讯科技有限公司"/>
    <n v="39.840000000000003"/>
    <n v="43.635714285714201"/>
    <n v="8"/>
    <n v="305.45"/>
    <m/>
    <m/>
    <x v="2"/>
    <x v="2"/>
  </r>
  <r>
    <s v="广州林锋服装有限公司"/>
    <n v="65.34"/>
    <n v="90.169499999999999"/>
    <n v="57"/>
    <n v="3606.78"/>
    <m/>
    <m/>
    <x v="2"/>
    <x v="2"/>
  </r>
  <r>
    <s v="hongkong yingxing technology co., limited"/>
    <n v="42.5"/>
    <n v="43.75"/>
    <n v="4"/>
    <n v="175"/>
    <m/>
    <m/>
    <x v="2"/>
    <x v="2"/>
  </r>
  <r>
    <s v="西安木客鸟科技有限公司"/>
    <n v="81.356200000000001"/>
    <n v="96.451958334210502"/>
    <n v="22"/>
    <n v="1832.5872083500001"/>
    <m/>
    <m/>
    <x v="2"/>
    <x v="2"/>
  </r>
  <r>
    <s v="深圳飞向月球贸易有限公司"/>
    <n v="27"/>
    <n v="38.485714285714202"/>
    <n v="23"/>
    <n v="538.79999999999995"/>
    <m/>
    <m/>
    <x v="2"/>
    <x v="2"/>
  </r>
  <r>
    <s v="常州流雪信息科技有限公司"/>
    <n v="79.45"/>
    <n v="97.491052631578896"/>
    <n v="26"/>
    <n v="1852.33"/>
    <m/>
    <m/>
    <x v="2"/>
    <x v="2"/>
  </r>
  <r>
    <s v="glamourglam ltd"/>
    <n v="2427.7793999999999"/>
    <n v="2236.5832563674999"/>
    <n v="5774"/>
    <n v="17892.666050939999"/>
    <n v="104"/>
    <n v="898.54232463999995"/>
    <x v="0"/>
    <x v="0"/>
  </r>
  <r>
    <s v="广州日日收米电子商务有限公司"/>
    <n v="52.884999999999998"/>
    <n v="52.9"/>
    <n v="7"/>
    <n v="317.39999999999998"/>
    <m/>
    <m/>
    <x v="2"/>
    <x v="2"/>
  </r>
  <r>
    <s v="深圳市宜乐美家居科技有限公司"/>
    <n v="35.8476"/>
    <n v="35.847617"/>
    <n v="1"/>
    <n v="35.847617"/>
    <m/>
    <m/>
    <x v="2"/>
    <x v="2"/>
  </r>
  <r>
    <s v="淄博青鸟时代文化传播有限公司"/>
    <n v="2107.36"/>
    <n v="2810.5459999999998"/>
    <n v="164"/>
    <n v="14052.73"/>
    <m/>
    <m/>
    <x v="0"/>
    <x v="0"/>
  </r>
  <r>
    <s v="广州佐德电子商务有限公司"/>
    <n v="14698"/>
    <n v="13066.9983333333"/>
    <n v="813"/>
    <n v="78401.990000000005"/>
    <m/>
    <m/>
    <x v="1"/>
    <x v="1"/>
  </r>
  <r>
    <s v="深圳普瑞迪光电有限公司"/>
    <n v="215.1"/>
    <n v="201.06666666666601"/>
    <n v="3"/>
    <n v="603.20000000000005"/>
    <m/>
    <m/>
    <x v="2"/>
    <x v="2"/>
  </r>
  <r>
    <s v="青岛中领网络科技有限公司"/>
    <n v="89.99"/>
    <n v="89.99"/>
    <n v="2"/>
    <n v="179.98"/>
    <n v="1"/>
    <n v="89.99"/>
    <x v="2"/>
    <x v="2"/>
  </r>
  <r>
    <s v="laxi huiguo paus limited"/>
    <n v="339.92"/>
    <n v="561.476"/>
    <n v="31"/>
    <n v="2807.38"/>
    <m/>
    <m/>
    <x v="2"/>
    <x v="2"/>
  </r>
  <r>
    <s v="joybos group holdings (hongkong) limited"/>
    <n v="30.01"/>
    <n v="30.01"/>
    <n v="1"/>
    <n v="30.01"/>
    <m/>
    <m/>
    <x v="2"/>
    <x v="2"/>
  </r>
  <r>
    <s v="深圳市蒂风行科技有限公司"/>
    <n v="44.74"/>
    <n v="54.553333333333299"/>
    <n v="5"/>
    <n v="163.66"/>
    <m/>
    <m/>
    <x v="2"/>
    <x v="2"/>
  </r>
  <r>
    <s v="hong kong xiayuan technology limited"/>
    <n v="167.43790000000001"/>
    <n v="167.43789749999999"/>
    <n v="1"/>
    <n v="167.43789749999999"/>
    <m/>
    <m/>
    <x v="2"/>
    <x v="2"/>
  </r>
  <r>
    <s v="arctic leopard technology co., limited"/>
    <n v="287.88499999999999"/>
    <n v="439.21118421052603"/>
    <n v="1386"/>
    <n v="33380.050000000003"/>
    <m/>
    <m/>
    <x v="2"/>
    <x v="2"/>
  </r>
  <r>
    <s v="hong kong aosun international trade co., ltd."/>
    <n v="3463.58"/>
    <n v="5365.5451264575704"/>
    <n v="22063"/>
    <n v="697520.86643948499"/>
    <n v="10005"/>
    <n v="266388.559077835"/>
    <x v="0"/>
    <x v="0"/>
  </r>
  <r>
    <s v="huakui technology limited"/>
    <n v="147.57"/>
    <n v="594.03702702702697"/>
    <n v="352"/>
    <n v="21979.37"/>
    <m/>
    <m/>
    <x v="2"/>
    <x v="2"/>
  </r>
  <r>
    <s v="北京博慕国际文化传媒有限公司"/>
    <n v="747.7"/>
    <n v="1336.77960396039"/>
    <n v="240"/>
    <n v="135014.74"/>
    <n v="6"/>
    <n v="6427.5"/>
    <x v="0"/>
    <x v="0"/>
  </r>
  <r>
    <s v="thg_luxury"/>
    <n v="2695.2073"/>
    <n v="3608.3343034560298"/>
    <n v="4434"/>
    <n v="1172708.6486232099"/>
    <n v="879"/>
    <n v="208688.30002890999"/>
    <x v="0"/>
    <x v="0"/>
  </r>
  <r>
    <s v="深圳市扬立铭电子科技有限公司"/>
    <n v="213.1234"/>
    <n v="273.95634039753298"/>
    <n v="434"/>
    <n v="61092.263908649998"/>
    <n v="5"/>
    <n v="700.08738559999995"/>
    <x v="2"/>
    <x v="2"/>
  </r>
  <r>
    <s v="海芈威上海智能科技有限公司"/>
    <n v="37019.117749999998"/>
    <n v="36694.006001460999"/>
    <n v="13333"/>
    <n v="12109021.9804821"/>
    <n v="934"/>
    <n v="904042.09159798"/>
    <x v="1"/>
    <x v="1"/>
  </r>
  <r>
    <s v="venture shop ltd"/>
    <n v="4385.2694499999998"/>
    <n v="6389.2635855029102"/>
    <n v="73669"/>
    <n v="230013.48907810499"/>
    <m/>
    <m/>
    <x v="0"/>
    <x v="0"/>
  </r>
  <r>
    <s v="不疑貿易有限公司"/>
    <n v="2852.61"/>
    <n v="3402.5283236994201"/>
    <n v="16940"/>
    <n v="588637.4"/>
    <n v="87"/>
    <n v="2998.66"/>
    <x v="0"/>
    <x v="0"/>
  </r>
  <r>
    <s v="深蓝"/>
    <n v="178162.66500000001"/>
    <n v="193005.303490577"/>
    <n v="1434765"/>
    <n v="54041484.977361597"/>
    <m/>
    <m/>
    <x v="4"/>
    <x v="4"/>
  </r>
  <r>
    <s v="starpony (hk) limited"/>
    <n v="2119.0169500000002"/>
    <n v="2132.8557578278301"/>
    <n v="7482"/>
    <n v="319928.36367417499"/>
    <n v="1214"/>
    <n v="48449.811186355"/>
    <x v="0"/>
    <x v="0"/>
  </r>
  <r>
    <s v="上海宇樊贸易有限公司"/>
    <n v="221.98"/>
    <n v="500.806754716981"/>
    <n v="1524"/>
    <n v="132713.79"/>
    <n v="65"/>
    <n v="6874.16"/>
    <x v="2"/>
    <x v="2"/>
  </r>
  <r>
    <s v="深圳市鹏东兴智能科技有限公司"/>
    <n v="16145.2"/>
    <n v="18414.828434605301"/>
    <n v="119795"/>
    <n v="4456388.4811744802"/>
    <n v="6"/>
    <n v="290.04000000000002"/>
    <x v="1"/>
    <x v="1"/>
  </r>
  <r>
    <s v="waves hk holdings limited"/>
    <n v="2776.8233"/>
    <n v="2996.8373347614902"/>
    <n v="3585"/>
    <n v="764193.52036417997"/>
    <m/>
    <m/>
    <x v="0"/>
    <x v="0"/>
  </r>
  <r>
    <s v="xinshang electronics co., limited"/>
    <n v="40249.5674"/>
    <n v="46974.607778623002"/>
    <n v="30404"/>
    <n v="1174365.1944655699"/>
    <m/>
    <m/>
    <x v="1"/>
    <x v="1"/>
  </r>
  <r>
    <s v="UNITEMAN TECHNOLOGY (HK) LIMITED"/>
    <n v="274.93040000000002"/>
    <n v="450.25491952626402"/>
    <n v="2022"/>
    <n v="113914.494640145"/>
    <n v="13"/>
    <n v="934.79650104999996"/>
    <x v="2"/>
    <x v="2"/>
  </r>
  <r>
    <s v="MOSMO（HONGKONG）LIMITED"/>
    <n v="2323.48"/>
    <n v="6504.4798906746501"/>
    <n v="31734"/>
    <n v="1587093.09332461"/>
    <n v="586"/>
    <n v="28848.746771229999"/>
    <x v="0"/>
    <x v="0"/>
  </r>
  <r>
    <s v="香港星辰創想科技有限公司"/>
    <n v="160.99"/>
    <n v="489.09046582246901"/>
    <n v="735"/>
    <n v="40594.508663264998"/>
    <n v="475"/>
    <n v="28929.880361970001"/>
    <x v="2"/>
    <x v="2"/>
  </r>
  <r>
    <s v="star dream bay trading limited"/>
    <n v="49.99"/>
    <n v="230.154"/>
    <n v="23"/>
    <n v="1150.77"/>
    <n v="22"/>
    <n v="1149.77"/>
    <x v="2"/>
    <x v="2"/>
  </r>
  <r>
    <s v="biubiubuy co., limited"/>
    <n v="957.61530000000005"/>
    <n v="1007.66837195202"/>
    <n v="6289"/>
    <n v="273078.128799"/>
    <m/>
    <m/>
    <x v="0"/>
    <x v="0"/>
  </r>
  <r>
    <s v="thg_nutrition"/>
    <n v="696.91549999999995"/>
    <n v="907.04134651238599"/>
    <n v="2948"/>
    <n v="298416.60300257499"/>
    <n v="217"/>
    <n v="19337.780102230001"/>
    <x v="2"/>
    <x v="2"/>
  </r>
  <r>
    <s v="trendyavenue ltd"/>
    <n v="4128.3816500000003"/>
    <n v="4712.3664259876296"/>
    <n v="40148"/>
    <n v="169645.19133555499"/>
    <m/>
    <m/>
    <x v="0"/>
    <x v="0"/>
  </r>
  <r>
    <s v="哔酷（上海）智能科技有限公司"/>
    <n v="7214"/>
    <n v="8324.4383276840108"/>
    <n v="2104"/>
    <n v="2738740.2098080399"/>
    <n v="175"/>
    <n v="194754.38"/>
    <x v="0"/>
    <x v="0"/>
  </r>
  <r>
    <s v="hongkong bochuang network technology co., limited"/>
    <n v="26614.91"/>
    <n v="38207.3782451753"/>
    <n v="48865"/>
    <n v="2712723.8554074499"/>
    <m/>
    <m/>
    <x v="1"/>
    <x v="1"/>
  </r>
  <r>
    <s v="gemsmagic limited"/>
    <n v="919"/>
    <n v="1045.7465517241301"/>
    <n v="34"/>
    <n v="30326.65"/>
    <n v="5"/>
    <n v="2900.4"/>
    <x v="0"/>
    <x v="0"/>
  </r>
  <r>
    <s v="Starlink Global Holding Limited"/>
    <n v="1284.48"/>
    <n v="2404.1539256173"/>
    <n v="3149"/>
    <n v="512084.78615648497"/>
    <n v="1031"/>
    <n v="166498.80638533999"/>
    <x v="0"/>
    <x v="0"/>
  </r>
  <r>
    <s v="yinghai international trading limited"/>
    <n v="463.05"/>
    <n v="595.57028169013995"/>
    <n v="512"/>
    <n v="42285.49"/>
    <n v="336"/>
    <n v="27997.08"/>
    <x v="2"/>
    <x v="2"/>
  </r>
  <r>
    <s v="papaya software pte.ltd"/>
    <n v="975"/>
    <n v="933.33333333333303"/>
    <n v="94"/>
    <n v="22400"/>
    <m/>
    <m/>
    <x v="2"/>
    <x v="2"/>
  </r>
  <r>
    <s v="machen trading co., limited"/>
    <n v="3754.4"/>
    <n v="4217.94319620428"/>
    <n v="1657"/>
    <n v="118102.40949372"/>
    <m/>
    <m/>
    <x v="0"/>
    <x v="0"/>
  </r>
  <r>
    <s v="eshente ltd"/>
    <n v="6747.9844999999996"/>
    <n v="7145.7562688862799"/>
    <n v="63733"/>
    <n v="278684.494486565"/>
    <m/>
    <m/>
    <x v="0"/>
    <x v="0"/>
  </r>
  <r>
    <s v="中湾贸易有限公司"/>
    <n v="2764.89"/>
    <n v="3412.1266777197702"/>
    <n v="1616"/>
    <n v="75066.786909835006"/>
    <m/>
    <m/>
    <x v="0"/>
    <x v="0"/>
  </r>
  <r>
    <s v="xianglong information technology co., ltd 800344"/>
    <n v="322.60000000000002"/>
    <n v="514.15"/>
    <n v="150"/>
    <n v="35476.35"/>
    <n v="73"/>
    <n v="16694.82"/>
    <x v="2"/>
    <x v="2"/>
  </r>
  <r>
    <s v="oubo network technology co., limited"/>
    <n v="12367.365"/>
    <n v="13131.858977272699"/>
    <n v="77421"/>
    <n v="3466810.77"/>
    <m/>
    <m/>
    <x v="1"/>
    <x v="1"/>
  </r>
  <r>
    <s v="HongkongLinemartLimited___赛维"/>
    <n v="12190.485549999999"/>
    <n v="12474.9811805114"/>
    <n v="52177"/>
    <n v="4116743.7895687702"/>
    <n v="7405"/>
    <n v="539165.63970566494"/>
    <x v="1"/>
    <x v="1"/>
  </r>
  <r>
    <s v="milies information co., limited"/>
    <n v="7043.04"/>
    <n v="23267.4906552998"/>
    <n v="99958"/>
    <n v="4653498.1310599605"/>
    <m/>
    <m/>
    <x v="1"/>
    <x v="1"/>
  </r>
  <r>
    <s v="极润-midodo international trading limited"/>
    <n v="3216.0349999999999"/>
    <n v="3523.4260303030301"/>
    <n v="19770"/>
    <n v="1162730.5900000001"/>
    <n v="3233"/>
    <n v="192040.03"/>
    <x v="0"/>
    <x v="0"/>
  </r>
  <r>
    <s v="shanghai yanzhou group ltd"/>
    <n v="1107.2650000000001"/>
    <n v="1407.03787581699"/>
    <n v="1284"/>
    <n v="430553.59"/>
    <n v="248"/>
    <n v="84027.98"/>
    <x v="0"/>
    <x v="0"/>
  </r>
  <r>
    <s v="honglu international trade co., limited"/>
    <n v="297.92"/>
    <n v="426.47886075949299"/>
    <n v="637"/>
    <n v="33691.83"/>
    <m/>
    <m/>
    <x v="2"/>
    <x v="2"/>
  </r>
  <r>
    <s v="hongkong nyx technology limited"/>
    <n v="2395.6799999999998"/>
    <n v="2731.3363829787199"/>
    <n v="10596"/>
    <n v="770236.86"/>
    <n v="375"/>
    <n v="25824.66"/>
    <x v="0"/>
    <x v="0"/>
  </r>
  <r>
    <s v="SHIYING INTERNATIONAL TRADING CO.,LIMITED-新时颖"/>
    <n v="364.83"/>
    <n v="529.48905487804802"/>
    <n v="3520"/>
    <n v="173672.41"/>
    <n v="220"/>
    <n v="12560.55"/>
    <x v="2"/>
    <x v="2"/>
  </r>
  <r>
    <s v="feng tong culture communication (hong kong) co., limited"/>
    <n v="3082.1149999999998"/>
    <n v="3068.8540432098698"/>
    <n v="5314"/>
    <n v="994308.71"/>
    <n v="412"/>
    <n v="83098.06"/>
    <x v="0"/>
    <x v="0"/>
  </r>
  <r>
    <s v="little turtle technology co.,limited"/>
    <n v="2046.48"/>
    <n v="2895.5067826086902"/>
    <n v="8015"/>
    <n v="332983.28000000003"/>
    <m/>
    <m/>
    <x v="0"/>
    <x v="0"/>
  </r>
  <r>
    <s v="杭州华加文化有限公司"/>
    <n v="2810.7649999999999"/>
    <n v="3048.8181818181802"/>
    <n v="8650"/>
    <n v="1006110"/>
    <n v="855"/>
    <n v="104003.58"/>
    <x v="0"/>
    <x v="0"/>
  </r>
  <r>
    <s v="通拓科技有限公司"/>
    <n v="2399.3512000000001"/>
    <n v="2630.3449775572499"/>
    <n v="11387"/>
    <n v="868013.84259389504"/>
    <n v="1413"/>
    <n v="131693.73144639499"/>
    <x v="0"/>
    <x v="0"/>
  </r>
  <r>
    <s v="广州市麦行贸易有限公司"/>
    <n v="510.35"/>
    <n v="788.74819875776404"/>
    <n v="4744"/>
    <n v="253976.92"/>
    <n v="327"/>
    <n v="16727.2"/>
    <x v="2"/>
    <x v="2"/>
  </r>
  <r>
    <s v="minstinct co., limited"/>
    <n v="295.23"/>
    <n v="1212.3317704917999"/>
    <n v="7180"/>
    <n v="369761.19"/>
    <n v="86"/>
    <n v="5020.03"/>
    <x v="0"/>
    <x v="0"/>
  </r>
  <r>
    <s v="Daphne Holding Limited"/>
    <n v="3945.1968000000002"/>
    <n v="4678.6625521903798"/>
    <n v="8817"/>
    <n v="547403.51860627497"/>
    <n v="3683"/>
    <n v="248836.02066378499"/>
    <x v="0"/>
    <x v="0"/>
  </r>
  <r>
    <s v="etecheasy limited"/>
    <n v="3872.6747999999998"/>
    <n v="3936.90208674937"/>
    <n v="10814"/>
    <n v="1299177.6886272901"/>
    <n v="1059"/>
    <n v="125962.70975769999"/>
    <x v="0"/>
    <x v="0"/>
  </r>
  <r>
    <s v="leadcool technology co.ltd"/>
    <n v="668.65520000000004"/>
    <n v="1994.6012553246001"/>
    <n v="19653"/>
    <n v="658218.41425711999"/>
    <n v="410"/>
    <n v="14752.19485136"/>
    <x v="0"/>
    <x v="0"/>
  </r>
  <r>
    <s v="adflurry network technology limited"/>
    <n v="3766.7649999999999"/>
    <n v="4374.4294409937802"/>
    <n v="22818"/>
    <n v="1408566.28"/>
    <n v="1200"/>
    <n v="65845.72"/>
    <x v="0"/>
    <x v="0"/>
  </r>
  <r>
    <s v="深圳市中悦科技有限公司"/>
    <n v="1379.36"/>
    <n v="1347.6384242424199"/>
    <n v="27242"/>
    <n v="444720.68"/>
    <n v="2680"/>
    <n v="47104.33"/>
    <x v="0"/>
    <x v="0"/>
  </r>
  <r>
    <s v="long way fashion jewellery co ltd"/>
    <n v="1791.99"/>
    <n v="2040.0742543859601"/>
    <n v="6659"/>
    <n v="465136.93"/>
    <n v="256"/>
    <n v="21257.4"/>
    <x v="0"/>
    <x v="0"/>
  </r>
  <r>
    <s v="hong kong jihuan electronic commerce co., limited"/>
    <n v="8843.2950000000001"/>
    <n v="9537.6846341463406"/>
    <n v="68638"/>
    <n v="3128360.56"/>
    <n v="186"/>
    <n v="8732.99"/>
    <x v="0"/>
    <x v="0"/>
  </r>
  <r>
    <s v="安徽游蜂信息科技有限公司"/>
    <n v="810.55809999999997"/>
    <n v="1043.12145422821"/>
    <n v="14197"/>
    <n v="344230.07989530999"/>
    <n v="3655"/>
    <n v="93156.179941155002"/>
    <x v="0"/>
    <x v="0"/>
  </r>
  <r>
    <s v="广州美甚佳贸易有限公司"/>
    <n v="160.6"/>
    <n v="213.83873720136501"/>
    <n v="724"/>
    <n v="62654.75"/>
    <n v="57"/>
    <n v="5688.41"/>
    <x v="2"/>
    <x v="2"/>
  </r>
  <r>
    <s v="南京梦幻时光网络科技有限公司"/>
    <n v="551.65"/>
    <n v="1245.5407692307599"/>
    <n v="6943"/>
    <n v="372416.69"/>
    <n v="90"/>
    <n v="10063.959999999999"/>
    <x v="0"/>
    <x v="0"/>
  </r>
  <r>
    <s v="广州市爱莱依服装实业有限公司"/>
    <n v="20288.080000000002"/>
    <n v="21727.123016949099"/>
    <n v="192772"/>
    <n v="6409501.29"/>
    <n v="2"/>
    <n v="100.8"/>
    <x v="1"/>
    <x v="1"/>
  </r>
  <r>
    <s v="成都锦逸翔网络科技有限公司"/>
    <n v="11086.48"/>
    <n v="11373.158788840399"/>
    <n v="101988"/>
    <n v="3048006.5554092298"/>
    <m/>
    <m/>
    <x v="1"/>
    <x v="1"/>
  </r>
  <r>
    <s v="厦门山靠山网络科技有限公司"/>
    <n v="1494.51"/>
    <n v="1740.5039436299801"/>
    <n v="6410"/>
    <n v="462974.04900557501"/>
    <m/>
    <m/>
    <x v="0"/>
    <x v="0"/>
  </r>
  <r>
    <s v="深圳市精一智能电子科技有限公司"/>
    <n v="232"/>
    <n v="258.88632218844901"/>
    <n v="2779"/>
    <n v="85173.6"/>
    <n v="231"/>
    <n v="6985"/>
    <x v="2"/>
    <x v="2"/>
  </r>
  <r>
    <s v="成都尘光兄弟文化传媒有限公司"/>
    <n v="194.19"/>
    <n v="260.24167487684701"/>
    <n v="498"/>
    <n v="52829.06"/>
    <n v="1"/>
    <n v="95.87"/>
    <x v="2"/>
    <x v="2"/>
  </r>
  <r>
    <s v="深圳市深枫湾科技有限公司"/>
    <n v="255.51"/>
    <n v="364.65113924050598"/>
    <n v="2012"/>
    <n v="86422.32"/>
    <m/>
    <m/>
    <x v="2"/>
    <x v="2"/>
  </r>
  <r>
    <s v="hong kong tailin techonlogy co., limited"/>
    <n v="24216.36"/>
    <n v="32400.390824919399"/>
    <n v="249945"/>
    <n v="8780505.9135531802"/>
    <m/>
    <m/>
    <x v="1"/>
    <x v="1"/>
  </r>
  <r>
    <s v="广州峡明网络科技有限公司"/>
    <n v="15341.52"/>
    <n v="19227.3382583694"/>
    <n v="142848"/>
    <n v="5152926.6532429997"/>
    <m/>
    <m/>
    <x v="1"/>
    <x v="1"/>
  </r>
  <r>
    <s v="广州衣海电子商务有限公司"/>
    <n v="3765.3744999999999"/>
    <n v="4611.1246361214498"/>
    <n v="12453"/>
    <n v="1521671.1299200801"/>
    <n v="1291"/>
    <n v="152617.98501380999"/>
    <x v="0"/>
    <x v="0"/>
  </r>
  <r>
    <s v="深圳市富高达科技有限公司"/>
    <n v="7490.8850000000002"/>
    <n v="9197.9233576059596"/>
    <n v="69818"/>
    <n v="3035314.7080099699"/>
    <n v="687"/>
    <n v="29678.7"/>
    <x v="0"/>
    <x v="0"/>
  </r>
  <r>
    <s v="sonderad limited"/>
    <n v="9572.6049999999996"/>
    <n v="13059.9801732098"/>
    <n v="108574"/>
    <n v="3735154.3295380198"/>
    <m/>
    <m/>
    <x v="1"/>
    <x v="1"/>
  </r>
  <r>
    <s v="all4home inc."/>
    <n v="2727.88"/>
    <n v="2957.7824489795898"/>
    <n v="653"/>
    <n v="434794.02"/>
    <n v="121"/>
    <n v="80155.679999999993"/>
    <x v="0"/>
    <x v="0"/>
  </r>
  <r>
    <s v="深圳市合裕电子商务有限公司"/>
    <n v="601.39"/>
    <n v="697.08127906976699"/>
    <n v="2816"/>
    <n v="119897.98"/>
    <n v="5"/>
    <n v="193.91"/>
    <x v="2"/>
    <x v="2"/>
  </r>
  <r>
    <s v="HONG KONG DONGSHENG TECHNOLOGY CO., LIMITED"/>
    <n v="19601.32"/>
    <n v="19165.0285675388"/>
    <n v="58001"/>
    <n v="2491453.7137800502"/>
    <m/>
    <m/>
    <x v="1"/>
    <x v="1"/>
  </r>
  <r>
    <s v="panasia trading group limited"/>
    <n v="1399.5623499999999"/>
    <n v="1847.6989346524099"/>
    <n v="1933"/>
    <n v="572786.66974225"/>
    <n v="448"/>
    <n v="137432.38487037999"/>
    <x v="0"/>
    <x v="0"/>
  </r>
  <r>
    <s v="深圳市盈汐科技有限公司"/>
    <n v="129.13999999999999"/>
    <n v="178.037789473684"/>
    <n v="396"/>
    <n v="33827.18"/>
    <n v="122"/>
    <n v="10761.81"/>
    <x v="2"/>
    <x v="2"/>
  </r>
  <r>
    <s v="北京海蓝德网络科技有限公司"/>
    <n v="2094.0450000000001"/>
    <n v="2975.8628991596602"/>
    <n v="14486"/>
    <n v="708255.37"/>
    <m/>
    <m/>
    <x v="0"/>
    <x v="0"/>
  </r>
  <r>
    <s v="hongkong inofia technology co.,limited"/>
    <n v="995.89160000000004"/>
    <n v="1175.92842389208"/>
    <n v="1400"/>
    <n v="379824.880917145"/>
    <n v="166"/>
    <n v="39536.655839159997"/>
    <x v="0"/>
    <x v="0"/>
  </r>
  <r>
    <s v="广州市木东科技信息有限公司"/>
    <n v="143.81"/>
    <n v="184.41576271186401"/>
    <n v="609"/>
    <n v="43522.12"/>
    <n v="28"/>
    <n v="1866.3"/>
    <x v="2"/>
    <x v="2"/>
  </r>
  <r>
    <s v="张家港保税区创启贸易有限公司"/>
    <n v="72.344899999999996"/>
    <n v="90.147917904933905"/>
    <n v="834"/>
    <n v="20463.577364420002"/>
    <n v="46"/>
    <n v="1228.1604511349999"/>
    <x v="2"/>
    <x v="2"/>
  </r>
  <r>
    <s v="深圳市卓美瑞电子商务有限公司"/>
    <n v="230.42"/>
    <n v="322.34573599499998"/>
    <n v="645"/>
    <n v="37392.105375419997"/>
    <n v="29"/>
    <n v="1853.79"/>
    <x v="2"/>
    <x v="2"/>
  </r>
  <r>
    <s v="桑田科技（深圳）有限公司"/>
    <n v="152.755"/>
    <n v="194.544868421052"/>
    <n v="583"/>
    <n v="44356.23"/>
    <m/>
    <m/>
    <x v="2"/>
    <x v="2"/>
  </r>
  <r>
    <s v="深圳市亿美网络科技有限公司"/>
    <n v="1323.0074500000001"/>
    <n v="1254.95291179879"/>
    <n v="64"/>
    <n v="72787.268884329998"/>
    <m/>
    <m/>
    <x v="0"/>
    <x v="0"/>
  </r>
  <r>
    <s v="深圳市爱迪时科技有限公司"/>
    <n v="148.995"/>
    <n v="183.58925418510199"/>
    <n v="350"/>
    <n v="35983.493820279997"/>
    <n v="70"/>
    <n v="5920.47"/>
    <x v="2"/>
    <x v="2"/>
  </r>
  <r>
    <s v="无锡宝恩洛进出口有限公司"/>
    <n v="115.75"/>
    <n v="166.01029411764699"/>
    <n v="332"/>
    <n v="22577.4"/>
    <n v="40"/>
    <n v="2128.5100000000002"/>
    <x v="2"/>
    <x v="2"/>
  </r>
  <r>
    <s v="深圳米乐优品电商有限公司"/>
    <n v="2342.2600000000002"/>
    <n v="2555.16103448275"/>
    <n v="2498"/>
    <n v="518697.69"/>
    <m/>
    <m/>
    <x v="0"/>
    <x v="0"/>
  </r>
  <r>
    <s v="深圳市树远科技有限公司"/>
    <n v="47.94"/>
    <n v="82.273893129770897"/>
    <n v="326"/>
    <n v="10777.88"/>
    <n v="26"/>
    <n v="952.93"/>
    <x v="2"/>
    <x v="2"/>
  </r>
  <r>
    <s v="广州亚迪纳贸易有限公司"/>
    <n v="250.23"/>
    <n v="278.67688356164302"/>
    <n v="827"/>
    <n v="81373.649999999994"/>
    <n v="133"/>
    <n v="12881.32"/>
    <x v="2"/>
    <x v="2"/>
  </r>
  <r>
    <s v="green cloud technology limited"/>
    <n v="580.70000000000005"/>
    <n v="965.21894009216498"/>
    <n v="3436"/>
    <n v="209452.51"/>
    <m/>
    <m/>
    <x v="2"/>
    <x v="2"/>
  </r>
  <r>
    <s v="香港成燕电子商务有限公司"/>
    <n v="2138.9063999999998"/>
    <n v="3910.5692066021502"/>
    <n v="15122"/>
    <n v="715634.16480819497"/>
    <m/>
    <m/>
    <x v="0"/>
    <x v="0"/>
  </r>
  <r>
    <s v="深圳市优易贝科技有限公司"/>
    <n v="170.94499999999999"/>
    <n v="211.46540816326501"/>
    <n v="318"/>
    <n v="20723.61"/>
    <m/>
    <m/>
    <x v="2"/>
    <x v="2"/>
  </r>
  <r>
    <s v="广州市百越盛鸿国际贸易有限公司"/>
    <n v="270.75"/>
    <n v="329.94926701570603"/>
    <n v="1112"/>
    <n v="63020.31"/>
    <m/>
    <m/>
    <x v="2"/>
    <x v="2"/>
  </r>
  <r>
    <s v="Hongkong Geekbuy International E-commerce Ltd"/>
    <n v="1018.18305"/>
    <n v="1239.87916975192"/>
    <n v="262"/>
    <n v="171103.32542576501"/>
    <m/>
    <m/>
    <x v="0"/>
    <x v="0"/>
  </r>
  <r>
    <s v="苏州逸品风尚礼品有限公司"/>
    <n v="41.2"/>
    <n v="53.450653594771197"/>
    <n v="217"/>
    <n v="8177.95"/>
    <n v="25"/>
    <n v="720.29"/>
    <x v="2"/>
    <x v="2"/>
  </r>
  <r>
    <s v="fanciviviinc"/>
    <n v="269.98"/>
    <n v="414.85426229508198"/>
    <n v="511"/>
    <n v="75918.33"/>
    <n v="14"/>
    <n v="2225.4499999999998"/>
    <x v="2"/>
    <x v="2"/>
  </r>
  <r>
    <s v="珠海美臻科技有限公司"/>
    <n v="154.66329999999999"/>
    <n v="180.96847865294399"/>
    <n v="108"/>
    <n v="16287.163078764999"/>
    <n v="6"/>
    <n v="821.25854418999995"/>
    <x v="2"/>
    <x v="2"/>
  </r>
  <r>
    <s v="深圳市阿帕科技有限公司"/>
    <n v="543.57000000000005"/>
    <n v="869.27323232323204"/>
    <n v="5357"/>
    <n v="258174.15"/>
    <n v="30"/>
    <n v="1446.55"/>
    <x v="2"/>
    <x v="2"/>
  </r>
  <r>
    <s v="soufeel jewelry limited"/>
    <n v="100.8265"/>
    <n v="129.19334015625"/>
    <n v="381"/>
    <n v="16019.974179375"/>
    <m/>
    <m/>
    <x v="2"/>
    <x v="2"/>
  </r>
  <r>
    <s v="广州吉享贸易有限公司"/>
    <n v="6073.6"/>
    <n v="8586.7665957446807"/>
    <n v="11431"/>
    <n v="403578.03"/>
    <m/>
    <m/>
    <x v="0"/>
    <x v="0"/>
  </r>
  <r>
    <s v="深圳市海兔企业管理咨询有限公司"/>
    <n v="39.950000000000003"/>
    <n v="39.950000000000003"/>
    <n v="4"/>
    <n v="159.80000000000001"/>
    <m/>
    <m/>
    <x v="2"/>
    <x v="2"/>
  </r>
  <r>
    <s v="深圳市誉跃网络科技有限公司"/>
    <n v="421.66"/>
    <n v="523.67294117646998"/>
    <n v="197"/>
    <n v="8902.44"/>
    <m/>
    <m/>
    <x v="2"/>
    <x v="2"/>
  </r>
  <r>
    <s v="深圳市森淞联贸易有限公司"/>
    <n v="54.854999999999997"/>
    <n v="69.705256410256396"/>
    <n v="291"/>
    <n v="10874.02"/>
    <n v="65"/>
    <n v="2298.31"/>
    <x v="2"/>
    <x v="2"/>
  </r>
  <r>
    <s v="深圳市伟创华宝贸易有限公司"/>
    <n v="185.95"/>
    <n v="232.91933823529399"/>
    <n v="615"/>
    <n v="31677.03"/>
    <m/>
    <m/>
    <x v="2"/>
    <x v="2"/>
  </r>
  <r>
    <s v="深圳市能量无限贸易有限公司"/>
    <n v="160"/>
    <n v="328.84152466367698"/>
    <n v="1999"/>
    <n v="73331.66"/>
    <m/>
    <m/>
    <x v="2"/>
    <x v="2"/>
  </r>
  <r>
    <s v="everadstechnologylimited"/>
    <n v="122.19"/>
    <n v="204.18035714285699"/>
    <n v="78"/>
    <n v="5717.05"/>
    <m/>
    <m/>
    <x v="2"/>
    <x v="2"/>
  </r>
  <r>
    <s v="hong kong singyu trading limited"/>
    <n v="216.33"/>
    <n v="473.2955"/>
    <n v="111"/>
    <n v="9465.91"/>
    <m/>
    <m/>
    <x v="2"/>
    <x v="2"/>
  </r>
  <r>
    <s v="guangzhou miya industrial limited"/>
    <n v="134.65"/>
    <n v="201.23702380952301"/>
    <n v="194"/>
    <n v="16903.91"/>
    <n v="46"/>
    <n v="3550.92"/>
    <x v="2"/>
    <x v="2"/>
  </r>
  <r>
    <s v="inorla fashion limited"/>
    <n v="831.67065000000002"/>
    <n v="1030.6295983646601"/>
    <n v="8369"/>
    <n v="30918.887950939999"/>
    <n v="8369"/>
    <n v="30918.887950939999"/>
    <x v="0"/>
    <x v="0"/>
  </r>
  <r>
    <s v="香港錦繁國際貿易有限公司"/>
    <n v="34.4"/>
    <n v="53.983846153846102"/>
    <n v="25"/>
    <n v="701.79"/>
    <m/>
    <m/>
    <x v="2"/>
    <x v="2"/>
  </r>
  <r>
    <s v="commohat shop limited"/>
    <n v="2256.66525"/>
    <n v="2093.7605966337501"/>
    <n v="5275"/>
    <n v="16750.084773070001"/>
    <n v="129"/>
    <n v="1065.4798657199999"/>
    <x v="0"/>
    <x v="0"/>
  </r>
  <r>
    <s v="geekdrive limited"/>
    <n v="10412.0237"/>
    <n v="11104.218071474799"/>
    <n v="128007"/>
    <n v="377543.414430145"/>
    <m/>
    <m/>
    <x v="1"/>
    <x v="1"/>
  </r>
  <r>
    <s v="CLEVERGUARD TECHNOLOGY CO., LIMITED"/>
    <n v="89.99"/>
    <n v="101.986666666666"/>
    <n v="4"/>
    <n v="305.95999999999998"/>
    <m/>
    <m/>
    <x v="2"/>
    <x v="2"/>
  </r>
  <r>
    <s v="hexcal inc."/>
    <n v="749"/>
    <n v="749"/>
    <n v="2"/>
    <n v="1498"/>
    <n v="2"/>
    <n v="1498"/>
    <x v="2"/>
    <x v="2"/>
  </r>
  <r>
    <s v="hongkong yongxing technology co. ,limited"/>
    <n v="58.433100000000003"/>
    <n v="71.984208912213703"/>
    <n v="269"/>
    <n v="9429.9313674999994"/>
    <n v="74"/>
    <n v="2488.8259880000001"/>
    <x v="2"/>
    <x v="2"/>
  </r>
  <r>
    <s v="北京新奇易通网络科技有限公司"/>
    <n v="49.96"/>
    <n v="54.890227272727202"/>
    <n v="80"/>
    <n v="2415.17"/>
    <m/>
    <m/>
    <x v="2"/>
    <x v="2"/>
  </r>
  <r>
    <s v="上海嘟佰商贸有限公司"/>
    <n v="47.62"/>
    <n v="63.557272727272696"/>
    <n v="13"/>
    <n v="699.13"/>
    <n v="1"/>
    <n v="77.2"/>
    <x v="2"/>
    <x v="2"/>
  </r>
  <r>
    <s v="深圳美佳豪电商服务有限公司"/>
    <n v="655.59"/>
    <n v="1795.83574642647"/>
    <n v="1114"/>
    <n v="61058.415378500002"/>
    <m/>
    <m/>
    <x v="0"/>
    <x v="0"/>
  </r>
  <r>
    <s v="深圳市卓升贸易有限公司"/>
    <n v="54.98"/>
    <n v="102.54818181818101"/>
    <n v="80"/>
    <n v="3384.09"/>
    <m/>
    <m/>
    <x v="2"/>
    <x v="2"/>
  </r>
  <r>
    <s v="广州市好汇集科技有限公司"/>
    <n v="59.704700000000003"/>
    <n v="148.02860967812501"/>
    <n v="51"/>
    <n v="5921.1443871250003"/>
    <m/>
    <m/>
    <x v="2"/>
    <x v="2"/>
  </r>
  <r>
    <s v="东勋信息有限公司"/>
    <n v="149.73500000000001"/>
    <n v="164.77964285714199"/>
    <n v="89"/>
    <n v="4613.83"/>
    <m/>
    <m/>
    <x v="2"/>
    <x v="2"/>
  </r>
  <r>
    <s v="天津君柏电子商务有限公司"/>
    <n v="44.39"/>
    <n v="44.39"/>
    <n v="2"/>
    <n v="88.78"/>
    <m/>
    <m/>
    <x v="2"/>
    <x v="2"/>
  </r>
  <r>
    <s v="wind chaser technology limited"/>
    <n v="1827.36"/>
    <n v="1969.7690898656899"/>
    <n v="2781"/>
    <n v="183188.52535750999"/>
    <m/>
    <m/>
    <x v="0"/>
    <x v="0"/>
  </r>
  <r>
    <s v="西安晶闪网络科技有限公司"/>
    <n v="1273.6400000000001"/>
    <n v="1156.74588235294"/>
    <n v="261"/>
    <n v="19664.68"/>
    <m/>
    <m/>
    <x v="0"/>
    <x v="0"/>
  </r>
  <r>
    <s v="深圳聚汇通跨境电商有限公司"/>
    <n v="6124.47"/>
    <n v="16027.5362162162"/>
    <n v="7509"/>
    <n v="593018.84"/>
    <m/>
    <m/>
    <x v="1"/>
    <x v="1"/>
  </r>
  <r>
    <s v="hongkong xinghong info tech co., limited"/>
    <n v="161.86009999999999"/>
    <n v="186.140198109426"/>
    <n v="148"/>
    <n v="11354.552084675001"/>
    <m/>
    <m/>
    <x v="2"/>
    <x v="2"/>
  </r>
  <r>
    <s v="raremace limited"/>
    <n v="902.49"/>
    <n v="1253.5923076923"/>
    <n v="20"/>
    <n v="16296.7"/>
    <n v="20"/>
    <n v="16296.7"/>
    <x v="0"/>
    <x v="0"/>
  </r>
  <r>
    <s v="享坐科技有限公司"/>
    <n v="1079.0999999999999"/>
    <n v="961.42923076923"/>
    <n v="15"/>
    <n v="12498.58"/>
    <m/>
    <m/>
    <x v="0"/>
    <x v="0"/>
  </r>
  <r>
    <s v="jieshunda electronic commerce co., ltd"/>
    <n v="75.959999999999994"/>
    <n v="77.582121212121194"/>
    <n v="79"/>
    <n v="2560.21"/>
    <n v="1"/>
    <n v="15"/>
    <x v="2"/>
    <x v="2"/>
  </r>
  <r>
    <s v="argentum apothecary limited"/>
    <n v="349.63914999999997"/>
    <n v="445.98010613000002"/>
    <n v="45"/>
    <n v="13379.4031839"/>
    <n v="22"/>
    <n v="3535.0109304500002"/>
    <x v="2"/>
    <x v="2"/>
  </r>
  <r>
    <s v="jiujiutop trading co., ltd"/>
    <n v="60.76"/>
    <n v="69.72"/>
    <n v="58"/>
    <n v="2300.7600000000002"/>
    <m/>
    <m/>
    <x v="2"/>
    <x v="2"/>
  </r>
  <r>
    <s v="深圳市柏美科技有限公司"/>
    <n v="119.96"/>
    <n v="161.69423357664201"/>
    <n v="346"/>
    <n v="22152.11"/>
    <n v="2"/>
    <n v="120.58"/>
    <x v="2"/>
    <x v="2"/>
  </r>
  <r>
    <s v="厦门议心商贸有限公司"/>
    <n v="52.95"/>
    <n v="959.55066666666596"/>
    <n v="1250"/>
    <n v="28786.52"/>
    <m/>
    <m/>
    <x v="2"/>
    <x v="2"/>
  </r>
  <r>
    <s v="广州茜童会贸易有限公司"/>
    <n v="48.244999999999997"/>
    <n v="78.003636363636303"/>
    <n v="24"/>
    <n v="1716.08"/>
    <m/>
    <m/>
    <x v="2"/>
    <x v="2"/>
  </r>
  <r>
    <s v="tom clegg search ltd"/>
    <n v="7919.5335500000001"/>
    <n v="8786.68067913921"/>
    <n v="73494"/>
    <n v="333893.86580729001"/>
    <m/>
    <m/>
    <x v="0"/>
    <x v="0"/>
  </r>
  <r>
    <s v="sonar digital co., limited"/>
    <n v="15.9"/>
    <n v="18.557692307692299"/>
    <n v="15"/>
    <n v="241.25"/>
    <n v="2"/>
    <n v="29.4"/>
    <x v="2"/>
    <x v="2"/>
  </r>
  <r>
    <s v="双流区椰子出海日用百货店"/>
    <n v="41.6021"/>
    <n v="56.672350999999999"/>
    <n v="6"/>
    <n v="283.36175500000002"/>
    <n v="1"/>
    <n v="41.602060000000002"/>
    <x v="2"/>
    <x v="2"/>
  </r>
  <r>
    <s v="上海德杰瑞克光学有限公司"/>
    <n v="820"/>
    <n v="890"/>
    <n v="3"/>
    <n v="2670"/>
    <m/>
    <m/>
    <x v="2"/>
    <x v="2"/>
  </r>
  <r>
    <s v="深圳市木简莫贸易有限公司"/>
    <n v="102.96"/>
    <n v="156.86891566265001"/>
    <n v="120"/>
    <n v="13020.12"/>
    <m/>
    <m/>
    <x v="2"/>
    <x v="2"/>
  </r>
  <r>
    <s v="重庆元彩互娱科技有限公司"/>
    <n v="241.9349"/>
    <n v="389.90175426972598"/>
    <n v="434"/>
    <n v="49907.424546524999"/>
    <m/>
    <m/>
    <x v="2"/>
    <x v="2"/>
  </r>
  <r>
    <s v="深圳市前昊科技有限公司"/>
    <n v="9710.06"/>
    <n v="9519.5168085106307"/>
    <n v="11706"/>
    <n v="447417.29"/>
    <m/>
    <m/>
    <x v="0"/>
    <x v="0"/>
  </r>
  <r>
    <s v="踏浪2"/>
    <n v="197.12"/>
    <n v="256.589117647058"/>
    <n v="42"/>
    <n v="8724.0300000000007"/>
    <m/>
    <m/>
    <x v="2"/>
    <x v="2"/>
  </r>
  <r>
    <s v="chameleon network co., limited"/>
    <n v="894.35"/>
    <n v="1607.5149122806999"/>
    <n v="1437"/>
    <n v="91628.35"/>
    <m/>
    <m/>
    <x v="0"/>
    <x v="0"/>
  </r>
  <r>
    <s v="东海县璀恰百货商行"/>
    <n v="218.965"/>
    <n v="263.28396551724097"/>
    <n v="165"/>
    <n v="15270.47"/>
    <m/>
    <m/>
    <x v="2"/>
    <x v="2"/>
  </r>
  <r>
    <s v="深圳市聚才邦信息科技有限公司"/>
    <n v="181.21"/>
    <n v="195.98454545454501"/>
    <n v="51"/>
    <n v="2155.83"/>
    <m/>
    <m/>
    <x v="2"/>
    <x v="2"/>
  </r>
  <r>
    <s v="金华市荟美电子商务有限公司"/>
    <n v="79.989999999999995"/>
    <n v="145.26341463414599"/>
    <n v="65"/>
    <n v="5955.8"/>
    <m/>
    <m/>
    <x v="2"/>
    <x v="2"/>
  </r>
  <r>
    <s v="东莞云瓴电子商务有限公司"/>
    <n v="32"/>
    <n v="36.71"/>
    <n v="24"/>
    <n v="697.49"/>
    <m/>
    <m/>
    <x v="2"/>
    <x v="2"/>
  </r>
  <r>
    <s v="潍坊汇益网络科技有限公司"/>
    <n v="50"/>
    <n v="65.764406779661002"/>
    <n v="184"/>
    <n v="3880.1"/>
    <m/>
    <m/>
    <x v="2"/>
    <x v="2"/>
  </r>
  <r>
    <s v="四会市锦诚珠宝店"/>
    <n v="65.650000000000006"/>
    <n v="96.166521739130403"/>
    <n v="126"/>
    <n v="4423.66"/>
    <m/>
    <m/>
    <x v="2"/>
    <x v="2"/>
  </r>
  <r>
    <s v="广东美固嘉贸易有限公司"/>
    <n v="74.484999999999999"/>
    <n v="113.73423076923"/>
    <n v="36"/>
    <n v="2957.09"/>
    <m/>
    <m/>
    <x v="2"/>
    <x v="2"/>
  </r>
  <r>
    <s v="路尚（广州）国际贸易有限公司"/>
    <n v="62.96"/>
    <n v="74.709285714285699"/>
    <n v="23"/>
    <n v="1045.93"/>
    <m/>
    <m/>
    <x v="2"/>
    <x v="2"/>
  </r>
  <r>
    <s v="npb-tech limited"/>
    <n v="21"/>
    <n v="45.3604347826086"/>
    <n v="42"/>
    <n v="1043.29"/>
    <n v="30"/>
    <n v="590.91999999999996"/>
    <x v="2"/>
    <x v="2"/>
  </r>
  <r>
    <s v="oceanus global limited"/>
    <n v="47.98"/>
    <n v="47.98"/>
    <n v="2"/>
    <n v="95.96"/>
    <n v="2"/>
    <n v="95.96"/>
    <x v="2"/>
    <x v="2"/>
  </r>
  <r>
    <s v="enjoy ad media limited"/>
    <n v="2688"/>
    <n v="2402"/>
    <n v="1201"/>
    <n v="19216"/>
    <m/>
    <m/>
    <x v="0"/>
    <x v="0"/>
  </r>
  <r>
    <s v="高密市风腾跨境电子商务有限公司"/>
    <n v="511.82"/>
    <n v="1024.97636363636"/>
    <n v="135"/>
    <n v="11274.74"/>
    <m/>
    <m/>
    <x v="0"/>
    <x v="0"/>
  </r>
  <r>
    <s v="广州赛施电子科技有限公司"/>
    <n v="37.992249999999999"/>
    <n v="46.644825454545398"/>
    <n v="47"/>
    <n v="2052.3723199999999"/>
    <m/>
    <m/>
    <x v="2"/>
    <x v="2"/>
  </r>
  <r>
    <s v="深圳市龙岗区艾维生商行"/>
    <n v="57.97"/>
    <n v="123.851818181818"/>
    <n v="41"/>
    <n v="1362.37"/>
    <m/>
    <m/>
    <x v="2"/>
    <x v="2"/>
  </r>
  <r>
    <s v="支點国际（香港）有限公司"/>
    <n v="74.849999999999994"/>
    <n v="81.475999999999999"/>
    <n v="6"/>
    <n v="407.38"/>
    <m/>
    <m/>
    <x v="2"/>
    <x v="2"/>
  </r>
  <r>
    <s v="万辉商业(深圳)有限公司"/>
    <n v="17.484999999999999"/>
    <n v="20.082999999999998"/>
    <n v="11"/>
    <n v="200.83"/>
    <m/>
    <m/>
    <x v="2"/>
    <x v="2"/>
  </r>
  <r>
    <s v="hongkong bright forever company limited"/>
    <n v="686.71130000000005"/>
    <n v="771.07510038095199"/>
    <n v="24"/>
    <n v="16192.577107999999"/>
    <m/>
    <m/>
    <x v="2"/>
    <x v="2"/>
  </r>
  <r>
    <s v="连城县君雪百货商行"/>
    <n v="44.98"/>
    <n v="70.757142857142796"/>
    <n v="9"/>
    <n v="495.3"/>
    <m/>
    <m/>
    <x v="2"/>
    <x v="2"/>
  </r>
  <r>
    <s v="深圳市欧思龙贸易有限公司"/>
    <n v="197.44"/>
    <n v="248.118333333333"/>
    <n v="15"/>
    <n v="1488.71"/>
    <m/>
    <m/>
    <x v="2"/>
    <x v="2"/>
  </r>
  <r>
    <s v="深圳市邦博科技有限公司"/>
    <n v="18.989999999999998"/>
    <n v="20.99"/>
    <n v="3"/>
    <n v="62.97"/>
    <m/>
    <m/>
    <x v="2"/>
    <x v="2"/>
  </r>
  <r>
    <s v="深圳沃鸣科技有限公司"/>
    <n v="168.45"/>
    <n v="223.37333333333299"/>
    <n v="18"/>
    <n v="1340.24"/>
    <m/>
    <m/>
    <x v="2"/>
    <x v="2"/>
  </r>
  <r>
    <s v="香港怡趣科技有限公司"/>
    <n v="140"/>
    <n v="144.57"/>
    <n v="7"/>
    <n v="1011.99"/>
    <m/>
    <m/>
    <x v="2"/>
    <x v="2"/>
  </r>
  <r>
    <s v="丰泽区焓焓服装商行"/>
    <n v="110.29"/>
    <n v="110.29"/>
    <n v="1"/>
    <n v="110.29"/>
    <m/>
    <m/>
    <x v="2"/>
    <x v="2"/>
  </r>
  <r>
    <s v="东莞云凌"/>
    <n v="41.396549999999998"/>
    <n v="41.396562899999999"/>
    <n v="2"/>
    <n v="82.793125799999999"/>
    <m/>
    <m/>
    <x v="2"/>
    <x v="2"/>
  </r>
  <r>
    <s v="guludesignlimited"/>
    <n v="3.0449999999999999"/>
    <n v="3.0449999999999999"/>
    <n v="2"/>
    <n v="6.09"/>
    <m/>
    <m/>
    <x v="2"/>
    <x v="2"/>
  </r>
  <r>
    <s v="jia rong international supply chain limited"/>
    <n v="179.93"/>
    <n v="179.93"/>
    <n v="7"/>
    <n v="359.86"/>
    <m/>
    <m/>
    <x v="2"/>
    <x v="2"/>
  </r>
  <r>
    <s v="raja naishi supply chain co., limited"/>
    <n v="141.416"/>
    <n v="149.8297005"/>
    <n v="19"/>
    <n v="599.31880200000001"/>
    <m/>
    <m/>
    <x v="2"/>
    <x v="2"/>
  </r>
  <r>
    <s v="hyw uk ltd"/>
    <n v="220"/>
    <n v="474.96666666666601"/>
    <n v="3"/>
    <n v="1424.9"/>
    <m/>
    <m/>
    <x v="2"/>
    <x v="2"/>
  </r>
  <r>
    <s v="厦门启量信息技术有限公司"/>
    <n v="23.87"/>
    <n v="23.87"/>
    <n v="2"/>
    <n v="47.74"/>
    <m/>
    <m/>
    <x v="2"/>
    <x v="2"/>
  </r>
  <r>
    <s v="厦门君知电子商务有限公司"/>
    <n v="29.99"/>
    <n v="29.99"/>
    <n v="1"/>
    <n v="29.99"/>
    <m/>
    <m/>
    <x v="2"/>
    <x v="2"/>
  </r>
  <r>
    <s v="广州觅海科技有限公司"/>
    <n v="36.475000000000001"/>
    <n v="36.475000000000001"/>
    <n v="2"/>
    <n v="72.95"/>
    <m/>
    <m/>
    <x v="2"/>
    <x v="2"/>
  </r>
  <r>
    <s v="rice coming ltd"/>
    <n v="8.8499999999999995E-2"/>
    <n v="8.8455220000000001E-2"/>
    <n v="7"/>
    <n v="8.8455220000000001E-2"/>
    <m/>
    <m/>
    <x v="2"/>
    <x v="2"/>
  </r>
  <r>
    <s v="wdt innovation co., limited"/>
    <n v="43.48"/>
    <n v="43.48"/>
    <n v="2"/>
    <n v="86.96"/>
    <m/>
    <m/>
    <x v="2"/>
    <x v="2"/>
  </r>
  <r>
    <s v="深圳世纪长航贸易有限公司"/>
    <n v="2.79"/>
    <n v="2.79"/>
    <n v="1"/>
    <n v="2.79"/>
    <m/>
    <m/>
    <x v="2"/>
    <x v="2"/>
  </r>
  <r>
    <s v="青羊区沃瑞鑫商贸部"/>
    <n v="73.98"/>
    <n v="73.98"/>
    <n v="1"/>
    <n v="73.98"/>
    <m/>
    <m/>
    <x v="2"/>
    <x v="2"/>
  </r>
  <r>
    <s v="hk lingyi international technology co., limited"/>
    <n v="137.97"/>
    <n v="137.97"/>
    <n v="7"/>
    <n v="275.94"/>
    <m/>
    <m/>
    <x v="2"/>
    <x v="2"/>
  </r>
  <r>
    <s v="惠临实业香港有限公司"/>
    <n v="47.98"/>
    <n v="54.311111111111103"/>
    <n v="14"/>
    <n v="488.8"/>
    <m/>
    <m/>
    <x v="2"/>
    <x v="2"/>
  </r>
  <r>
    <s v="comet electronic technology co., limited"/>
    <n v="1.417"/>
    <n v="1.4170185"/>
    <n v="1"/>
    <n v="1.4170185"/>
    <n v="1"/>
    <n v="1.4170185"/>
    <x v="2"/>
    <x v="2"/>
  </r>
  <r>
    <s v="郑州大头五金制品有限公司"/>
    <n v="119.2"/>
    <n v="119.2"/>
    <n v="2"/>
    <n v="238.4"/>
    <m/>
    <m/>
    <x v="2"/>
    <x v="2"/>
  </r>
  <r>
    <s v="杭州得熹婴童用品有限公司"/>
    <n v="61.5"/>
    <n v="61.5"/>
    <n v="2"/>
    <n v="123"/>
    <m/>
    <m/>
    <x v="2"/>
    <x v="2"/>
  </r>
  <r>
    <s v="theia limited"/>
    <n v="216.61304999999999"/>
    <n v="216.61304749999999"/>
    <n v="2"/>
    <n v="433.22609499999999"/>
    <m/>
    <m/>
    <x v="2"/>
    <x v="2"/>
  </r>
  <r>
    <s v="hk yonghai technology limited"/>
    <n v="1"/>
    <n v="1"/>
    <n v="1"/>
    <n v="1"/>
    <m/>
    <m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7" cacheId="2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M3:T10" firstHeaderRow="1" firstDataRow="2" firstDataCol="1"/>
  <pivotFields count="11">
    <pivotField dataField="1" compact="0" outline="0" showAll="0"/>
    <pivotField compact="0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dataField="1" compact="0" numFmtId="3" outline="0" showAll="0"/>
    <pivotField dataField="1" compact="0" numFmtId="3" outline="0" showAll="0"/>
    <pivotField compact="0" numFmtId="3" outline="0" showAll="0"/>
    <pivotField dataField="1" compact="0" numFmtId="3" outline="0" showAll="0"/>
    <pivotField axis="axisRow" compact="0" outline="0" showAll="0">
      <items count="8">
        <item x="4"/>
        <item x="1"/>
        <item x="2"/>
        <item m="1" x="5"/>
        <item m="1" x="6"/>
        <item x="0"/>
        <item x="3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计数项:lift_type" fld="0" subtotal="count" baseField="0" baseItem="0" numFmtId="3"/>
    <dataField name="计数项:lift_type2" fld="0" subtotal="count" showDataAs="percentOfCol" baseField="0" baseItem="0" numFmtId="10"/>
    <dataField name="求和项:last_30d_succ_orders2" fld="6" showDataAs="percentOfCol" baseField="0" baseItem="0" numFmtId="10"/>
    <dataField name="求和项:last_30d_succ_money" fld="7" baseField="0" baseItem="0" numFmtId="3"/>
    <dataField name="求和项:last_30d_succ_money2" fld="7" showDataAs="percentOfCol" baseField="0" baseItem="0" numFmtId="10"/>
    <dataField name="求和项:pay_succ_money" fld="9" baseField="0" baseItem="0" numFmtId="3"/>
    <dataField name="求和项:pay_succ_money2" fld="9" showDataAs="percentOfCol" baseField="0" baseItem="0" numFmtId="10"/>
  </dataFields>
  <formats count="10">
    <format dxfId="68">
      <pivotArea outline="0" fieldPosition="0">
        <references count="1">
          <reference field="4294967294" count="1" selected="0">
            <x v="0"/>
          </reference>
        </references>
      </pivotArea>
    </format>
    <format dxfId="67">
      <pivotArea field="-2" type="button" dataOnly="0" labelOnly="1" outline="0" axis="axisCol" fieldPosition="0"/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5">
      <pivotArea outline="0" fieldPosition="0">
        <references count="2">
          <reference field="4294967294" count="1" selected="0">
            <x v="1"/>
          </reference>
          <reference field="10" count="0" selected="0"/>
        </references>
      </pivotArea>
    </format>
    <format dxfId="64">
      <pivotArea outline="0" fieldPosition="0">
        <references count="1">
          <reference field="4294967294" count="1" selected="0">
            <x v="3"/>
          </reference>
        </references>
      </pivotArea>
    </format>
    <format dxfId="63">
      <pivotArea outline="0" fieldPosition="0">
        <references count="1">
          <reference field="4294967294" count="1" selected="0">
            <x v="4"/>
          </reference>
        </references>
      </pivotArea>
    </format>
    <format dxfId="62">
      <pivotArea outline="0" fieldPosition="0">
        <references count="1">
          <reference field="4294967294" count="1">
            <x v="4"/>
          </reference>
        </references>
      </pivotArea>
    </format>
    <format dxfId="61">
      <pivotArea outline="0" fieldPosition="0">
        <references count="1">
          <reference field="4294967294" count="1" selected="0">
            <x v="5"/>
          </reference>
        </references>
      </pivotArea>
    </format>
    <format dxfId="60">
      <pivotArea outline="0" fieldPosition="0">
        <references count="1">
          <reference field="4294967294" count="1" selected="0">
            <x v="6"/>
          </reference>
        </references>
      </pivotArea>
    </format>
    <format dxfId="59">
      <pivotArea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1" cacheId="3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S4:X10" firstHeaderRow="1" firstDataRow="2" firstDataCol="2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76" outline="0" showAll="0"/>
    <pivotField axis="axisRow" compact="0" outline="0" showAll="0" defaultSubtotal="0">
      <items count="7">
        <item m="1" x="6"/>
        <item x="2"/>
        <item x="0"/>
        <item x="1"/>
        <item m="1" x="5"/>
        <item m="1" x="4"/>
        <item x="3"/>
      </items>
    </pivotField>
    <pivotField axis="axisRow" compact="0" outline="0" showAll="0">
      <items count="7">
        <item m="1" x="5"/>
        <item x="3"/>
        <item x="1"/>
        <item x="0"/>
        <item x="2"/>
        <item m="1" x="4"/>
        <item t="default"/>
      </items>
    </pivotField>
  </pivotFields>
  <rowFields count="2">
    <field x="11"/>
    <field x="12"/>
  </rowFields>
  <rowItems count="5">
    <i>
      <x v="1"/>
      <x v="4"/>
    </i>
    <i>
      <x v="2"/>
      <x v="3"/>
    </i>
    <i>
      <x v="3"/>
      <x v="2"/>
    </i>
    <i>
      <x v="6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计数项:same_merchant_name" fld="0" subtotal="count" baseField="0" baseItem="0"/>
    <dataField name="计数项:same_merchant_name2" fld="0" subtotal="count" showDataAs="percentOfCol" baseField="0" baseItem="0" numFmtId="177"/>
    <dataField name="求和项:last_30d_succ_money" fld="9" baseField="0" baseItem="0" numFmtId="3"/>
    <dataField name="求和项:last_30d_succ_money2" fld="9" showDataAs="percentOfCol" baseField="0" baseItem="0" numFmtId="177"/>
  </dataFields>
  <formats count="6">
    <format dxfId="58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 selected="0">
            <x v="1"/>
          </reference>
        </references>
      </pivotArea>
    </format>
    <format dxfId="55">
      <pivotArea type="topRight" dataOnly="0" labelOnly="1" outline="0" fieldPosition="0"/>
    </format>
    <format dxfId="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3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15" cacheId="5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P4:U11" firstHeaderRow="1" firstDataRow="2" firstDataCol="2"/>
  <pivotFields count="9">
    <pivotField dataField="1" compact="0" outline="0" showAll="0"/>
    <pivotField compact="0" outline="0" showAll="0"/>
    <pivotField compact="0" numFmtId="3" outline="0" showAll="0"/>
    <pivotField compact="0" numFmtId="3" outline="0" showAll="0"/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8">
        <item m="1" x="7"/>
        <item m="1" x="6"/>
        <item m="1" x="5"/>
        <item x="2"/>
        <item x="0"/>
        <item x="1"/>
        <item x="3"/>
        <item x="4"/>
      </items>
    </pivotField>
    <pivotField axis="axisRow" compact="0" outline="0" showAll="0">
      <items count="7">
        <item m="1" x="5"/>
        <item x="4"/>
        <item x="3"/>
        <item x="1"/>
        <item x="0"/>
        <item x="2"/>
        <item t="default"/>
      </items>
    </pivotField>
  </pivotFields>
  <rowFields count="2">
    <field x="7"/>
    <field x="8"/>
  </rowFields>
  <rowItems count="6">
    <i>
      <x v="3"/>
      <x v="5"/>
    </i>
    <i>
      <x v="4"/>
      <x v="4"/>
    </i>
    <i>
      <x v="5"/>
      <x v="3"/>
    </i>
    <i>
      <x v="6"/>
      <x v="2"/>
    </i>
    <i>
      <x v="7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计数项:same_merchant_name" fld="0" subtotal="count" baseField="0" baseItem="0"/>
    <dataField name="计数项:same_merchant_name2" fld="0" subtotal="count" showDataAs="percentOfCol" baseField="0" baseItem="0" numFmtId="10"/>
    <dataField name="求和项:pay_succ_money" fld="4" baseField="0" baseItem="0" numFmtId="3"/>
    <dataField name="求和项:pay_succ_money2" fld="4" showDataAs="percentOfCol" baseField="0" baseItem="0" numFmtId="10"/>
  </dataFields>
  <formats count="2">
    <format dxfId="52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51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3" cacheId="1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15:V21" firstHeaderRow="1" firstDataRow="2" firstDataCol="1" rowPageCount="1" colPageCount="1"/>
  <pivotFields count="16">
    <pivotField dataField="1" compact="0" outline="0" showAll="0"/>
    <pivotField axis="axisPage" compact="0" outline="0" multipleItemSelectionAllowed="1" showAll="0">
      <items count="946">
        <item m="1"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m="1" x="939"/>
        <item x="649"/>
        <item x="648"/>
        <item m="1" x="798"/>
        <item x="647"/>
        <item x="646"/>
        <item x="645"/>
        <item x="644"/>
        <item x="642"/>
        <item x="641"/>
        <item x="640"/>
        <item x="639"/>
        <item x="638"/>
        <item x="637"/>
        <item x="635"/>
        <item x="634"/>
        <item x="633"/>
        <item m="1" x="910"/>
        <item x="632"/>
        <item x="630"/>
        <item x="629"/>
        <item x="628"/>
        <item x="627"/>
        <item x="626"/>
        <item x="625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7"/>
        <item x="606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m="1" x="806"/>
        <item x="591"/>
        <item x="590"/>
        <item x="589"/>
        <item x="588"/>
        <item x="587"/>
        <item m="1" x="730"/>
        <item x="586"/>
        <item x="585"/>
        <item x="584"/>
        <item x="583"/>
        <item x="582"/>
        <item m="1" x="690"/>
        <item x="580"/>
        <item x="579"/>
        <item x="578"/>
        <item x="577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m="1" x="916"/>
        <item x="563"/>
        <item x="562"/>
        <item m="1" x="880"/>
        <item m="1" x="911"/>
        <item x="560"/>
        <item m="1" x="695"/>
        <item x="559"/>
        <item x="558"/>
        <item x="557"/>
        <item m="1" x="862"/>
        <item x="556"/>
        <item x="554"/>
        <item x="553"/>
        <item x="552"/>
        <item x="551"/>
        <item x="550"/>
        <item x="548"/>
        <item x="547"/>
        <item m="1" x="850"/>
        <item x="545"/>
        <item x="544"/>
        <item x="543"/>
        <item x="542"/>
        <item x="541"/>
        <item x="539"/>
        <item x="538"/>
        <item x="537"/>
        <item m="1" x="814"/>
        <item m="1" x="866"/>
        <item x="535"/>
        <item x="533"/>
        <item x="532"/>
        <item m="1" x="754"/>
        <item m="1" x="759"/>
        <item x="530"/>
        <item x="527"/>
        <item m="1" x="868"/>
        <item x="525"/>
        <item x="524"/>
        <item x="523"/>
        <item m="1" x="940"/>
        <item m="1" x="681"/>
        <item x="521"/>
        <item x="520"/>
        <item x="519"/>
        <item x="516"/>
        <item m="1" x="836"/>
        <item x="513"/>
        <item m="1" x="872"/>
        <item x="512"/>
        <item m="1" x="898"/>
        <item x="511"/>
        <item x="510"/>
        <item x="509"/>
        <item x="508"/>
        <item m="1" x="776"/>
        <item x="506"/>
        <item m="1" x="803"/>
        <item m="1" x="831"/>
        <item x="503"/>
        <item m="1" x="858"/>
        <item x="502"/>
        <item x="501"/>
        <item m="1" x="920"/>
        <item x="499"/>
        <item m="1" x="740"/>
        <item x="498"/>
        <item x="497"/>
        <item x="496"/>
        <item x="495"/>
        <item m="1" x="834"/>
        <item x="494"/>
        <item x="493"/>
        <item m="1" x="907"/>
        <item x="492"/>
        <item x="490"/>
        <item x="489"/>
        <item x="488"/>
        <item m="1" x="791"/>
        <item m="1" x="809"/>
        <item x="487"/>
        <item x="485"/>
        <item m="1" x="891"/>
        <item x="482"/>
        <item m="1" x="703"/>
        <item x="481"/>
        <item x="480"/>
        <item m="1" x="731"/>
        <item x="479"/>
        <item x="477"/>
        <item x="476"/>
        <item x="475"/>
        <item m="1" x="865"/>
        <item x="473"/>
        <item x="472"/>
        <item m="1" x="684"/>
        <item m="1" x="766"/>
        <item x="469"/>
        <item m="1" x="801"/>
        <item x="467"/>
        <item m="1" x="919"/>
        <item m="1" x="931"/>
        <item x="466"/>
        <item x="465"/>
        <item x="463"/>
        <item x="461"/>
        <item x="458"/>
        <item x="457"/>
        <item m="1" x="864"/>
        <item x="455"/>
        <item m="1" x="897"/>
        <item m="1" x="937"/>
        <item x="451"/>
        <item x="450"/>
        <item x="449"/>
        <item m="1" x="726"/>
        <item x="448"/>
        <item x="447"/>
        <item m="1" x="756"/>
        <item m="1" x="889"/>
        <item x="443"/>
        <item x="442"/>
        <item m="1" x="679"/>
        <item x="441"/>
        <item x="439"/>
        <item x="437"/>
        <item x="436"/>
        <item m="1" x="797"/>
        <item x="434"/>
        <item m="1" x="818"/>
        <item m="1" x="832"/>
        <item x="432"/>
        <item m="1" x="893"/>
        <item x="431"/>
        <item x="430"/>
        <item x="429"/>
        <item m="1" x="682"/>
        <item x="427"/>
        <item x="425"/>
        <item m="1" x="796"/>
        <item x="424"/>
        <item m="1" x="871"/>
        <item x="423"/>
        <item m="1" x="895"/>
        <item x="422"/>
        <item m="1" x="899"/>
        <item m="1" x="712"/>
        <item x="420"/>
        <item x="417"/>
        <item x="414"/>
        <item m="1" x="877"/>
        <item x="413"/>
        <item x="412"/>
        <item x="411"/>
        <item x="407"/>
        <item x="406"/>
        <item m="1" x="822"/>
        <item x="405"/>
        <item x="403"/>
        <item x="402"/>
        <item m="1" x="750"/>
        <item m="1" x="758"/>
        <item m="1" x="805"/>
        <item x="399"/>
        <item x="397"/>
        <item m="1" x="843"/>
        <item x="395"/>
        <item m="1" x="746"/>
        <item x="394"/>
        <item m="1" x="794"/>
        <item x="393"/>
        <item x="391"/>
        <item x="390"/>
        <item x="389"/>
        <item m="1" x="933"/>
        <item m="1" x="700"/>
        <item x="387"/>
        <item m="1" x="784"/>
        <item m="1" x="823"/>
        <item x="385"/>
        <item m="1" x="849"/>
        <item x="383"/>
        <item x="382"/>
        <item x="381"/>
        <item x="380"/>
        <item x="379"/>
        <item x="378"/>
        <item x="377"/>
        <item x="376"/>
        <item x="375"/>
        <item x="374"/>
        <item m="1" x="753"/>
        <item m="1" x="887"/>
        <item x="373"/>
        <item m="1" x="770"/>
        <item m="1" x="903"/>
        <item m="1" x="908"/>
        <item x="371"/>
        <item m="1" x="810"/>
        <item x="369"/>
        <item x="367"/>
        <item x="366"/>
        <item x="365"/>
        <item x="364"/>
        <item m="1" x="793"/>
        <item m="1" x="686"/>
        <item x="363"/>
        <item m="1" x="896"/>
        <item m="1" x="769"/>
        <item m="1" x="902"/>
        <item x="359"/>
        <item m="1" x="782"/>
        <item x="357"/>
        <item m="1" x="883"/>
        <item m="1" x="901"/>
        <item m="1" x="786"/>
        <item x="354"/>
        <item m="1" x="691"/>
        <item x="353"/>
        <item x="352"/>
        <item m="1" x="741"/>
        <item x="349"/>
        <item x="348"/>
        <item m="1" x="747"/>
        <item x="347"/>
        <item x="346"/>
        <item m="1" x="772"/>
        <item m="1" x="775"/>
        <item x="344"/>
        <item x="343"/>
        <item x="342"/>
        <item x="340"/>
        <item m="1" x="900"/>
        <item m="1" x="713"/>
        <item x="337"/>
        <item m="1" x="767"/>
        <item x="334"/>
        <item m="1" x="688"/>
        <item x="333"/>
        <item x="332"/>
        <item m="1" x="737"/>
        <item x="331"/>
        <item m="1" x="890"/>
        <item x="327"/>
        <item x="326"/>
        <item x="325"/>
        <item x="324"/>
        <item m="1" x="789"/>
        <item m="1" x="802"/>
        <item x="322"/>
        <item x="321"/>
        <item x="320"/>
        <item x="319"/>
        <item m="1" x="906"/>
        <item m="1" x="779"/>
        <item m="1" x="799"/>
        <item m="1" x="934"/>
        <item m="1" x="826"/>
        <item x="315"/>
        <item m="1" x="839"/>
        <item m="1" x="856"/>
        <item x="314"/>
        <item x="313"/>
        <item x="312"/>
        <item x="310"/>
        <item x="309"/>
        <item m="1" x="845"/>
        <item x="308"/>
        <item x="306"/>
        <item m="1" x="905"/>
        <item x="305"/>
        <item x="302"/>
        <item m="1" x="874"/>
        <item x="300"/>
        <item m="1" x="894"/>
        <item m="1" x="764"/>
        <item x="297"/>
        <item x="296"/>
        <item m="1" x="732"/>
        <item m="1" x="936"/>
        <item m="1" x="748"/>
        <item x="293"/>
        <item m="1" x="930"/>
        <item m="1" x="886"/>
        <item x="291"/>
        <item m="1" x="783"/>
        <item x="290"/>
        <item x="289"/>
        <item x="288"/>
        <item m="1" x="768"/>
        <item m="1" x="745"/>
        <item m="1" x="878"/>
        <item m="1" x="773"/>
        <item x="283"/>
        <item x="281"/>
        <item m="1" x="870"/>
        <item x="279"/>
        <item x="277"/>
        <item m="1" x="714"/>
        <item x="275"/>
        <item x="274"/>
        <item m="1" x="739"/>
        <item m="1" x="879"/>
        <item m="1" x="932"/>
        <item m="1" x="873"/>
        <item x="270"/>
        <item m="1" x="846"/>
        <item m="1" x="723"/>
        <item x="269"/>
        <item m="1" x="875"/>
        <item m="1" x="881"/>
        <item m="1" x="719"/>
        <item x="263"/>
        <item x="262"/>
        <item m="1" x="718"/>
        <item m="1" x="869"/>
        <item x="261"/>
        <item m="1" x="853"/>
        <item x="260"/>
        <item m="1" x="927"/>
        <item m="1" x="935"/>
        <item m="1" x="807"/>
        <item x="255"/>
        <item x="254"/>
        <item m="1" x="701"/>
        <item m="1" x="716"/>
        <item x="252"/>
        <item x="251"/>
        <item m="1" x="722"/>
        <item m="1" x="851"/>
        <item x="248"/>
        <item x="247"/>
        <item x="246"/>
        <item x="245"/>
        <item m="1" x="820"/>
        <item x="244"/>
        <item x="243"/>
        <item x="242"/>
        <item x="241"/>
        <item x="239"/>
        <item m="1" x="709"/>
        <item x="238"/>
        <item x="237"/>
        <item m="1" x="909"/>
        <item x="235"/>
        <item m="1" x="923"/>
        <item x="234"/>
        <item m="1" x="780"/>
        <item x="233"/>
        <item m="1" x="687"/>
        <item x="230"/>
        <item x="229"/>
        <item m="1" x="811"/>
        <item x="228"/>
        <item x="225"/>
        <item m="1" x="885"/>
        <item x="224"/>
        <item m="1" x="904"/>
        <item x="222"/>
        <item x="220"/>
        <item x="219"/>
        <item x="218"/>
        <item x="217"/>
        <item x="216"/>
        <item x="215"/>
        <item x="213"/>
        <item x="212"/>
        <item m="1" x="863"/>
        <item x="209"/>
        <item x="208"/>
        <item x="207"/>
        <item m="1" x="697"/>
        <item x="205"/>
        <item m="1" x="705"/>
        <item x="204"/>
        <item m="1" x="785"/>
        <item x="203"/>
        <item m="1" x="696"/>
        <item x="201"/>
        <item x="199"/>
        <item m="1" x="929"/>
        <item x="197"/>
        <item m="1" x="913"/>
        <item x="195"/>
        <item m="1" x="715"/>
        <item x="194"/>
        <item x="193"/>
        <item m="1" x="689"/>
        <item m="1" x="762"/>
        <item x="190"/>
        <item x="189"/>
        <item x="187"/>
        <item x="186"/>
        <item m="1" x="942"/>
        <item x="185"/>
        <item x="184"/>
        <item m="1" x="707"/>
        <item x="181"/>
        <item x="180"/>
        <item m="1" x="680"/>
        <item m="1" x="841"/>
        <item m="1" x="694"/>
        <item m="1" x="692"/>
        <item m="1" x="884"/>
        <item x="174"/>
        <item x="173"/>
        <item x="172"/>
        <item x="171"/>
        <item m="1" x="749"/>
        <item m="1" x="734"/>
        <item x="170"/>
        <item x="168"/>
        <item m="1" x="765"/>
        <item x="166"/>
        <item x="165"/>
        <item x="164"/>
        <item m="1" x="724"/>
        <item x="162"/>
        <item m="1" x="706"/>
        <item m="1" x="943"/>
        <item m="1" x="790"/>
        <item x="160"/>
        <item x="157"/>
        <item m="1" x="842"/>
        <item x="154"/>
        <item x="152"/>
        <item x="151"/>
        <item x="150"/>
        <item m="1" x="698"/>
        <item x="149"/>
        <item x="147"/>
        <item x="146"/>
        <item m="1" x="819"/>
        <item m="1" x="855"/>
        <item m="1" x="788"/>
        <item x="145"/>
        <item m="1" x="728"/>
        <item x="143"/>
        <item m="1" x="804"/>
        <item x="140"/>
        <item m="1" x="921"/>
        <item x="138"/>
        <item x="137"/>
        <item x="136"/>
        <item m="1" x="812"/>
        <item x="135"/>
        <item m="1" x="857"/>
        <item x="134"/>
        <item x="133"/>
        <item x="132"/>
        <item x="131"/>
        <item m="1" x="743"/>
        <item m="1" x="757"/>
        <item x="128"/>
        <item m="1" x="771"/>
        <item x="127"/>
        <item x="125"/>
        <item m="1" x="751"/>
        <item x="122"/>
        <item m="1" x="729"/>
        <item x="121"/>
        <item x="120"/>
        <item x="119"/>
        <item x="117"/>
        <item x="116"/>
        <item x="114"/>
        <item x="113"/>
        <item x="112"/>
        <item x="111"/>
        <item x="110"/>
        <item m="1" x="683"/>
        <item m="1" x="717"/>
        <item m="1" x="833"/>
        <item m="1" x="837"/>
        <item m="1" x="760"/>
        <item x="106"/>
        <item x="105"/>
        <item m="1" x="742"/>
        <item x="104"/>
        <item m="1" x="924"/>
        <item m="1" x="738"/>
        <item m="1" x="859"/>
        <item m="1" x="735"/>
        <item x="101"/>
        <item x="100"/>
        <item m="1" x="882"/>
        <item x="97"/>
        <item m="1" x="708"/>
        <item x="95"/>
        <item x="94"/>
        <item x="92"/>
        <item m="1" x="938"/>
        <item m="1" x="699"/>
        <item m="1" x="781"/>
        <item x="90"/>
        <item m="1" x="693"/>
        <item m="1" x="725"/>
        <item x="88"/>
        <item m="1" x="761"/>
        <item m="1" x="774"/>
        <item m="1" x="925"/>
        <item x="84"/>
        <item x="83"/>
        <item x="82"/>
        <item x="80"/>
        <item m="1" x="838"/>
        <item m="1" x="888"/>
        <item m="1" x="817"/>
        <item x="79"/>
        <item x="78"/>
        <item x="77"/>
        <item x="75"/>
        <item x="74"/>
        <item m="1" x="816"/>
        <item m="1" x="685"/>
        <item m="1" x="915"/>
        <item m="1" x="847"/>
        <item x="69"/>
        <item m="1" x="795"/>
        <item x="68"/>
        <item x="67"/>
        <item x="66"/>
        <item x="65"/>
        <item m="1" x="852"/>
        <item x="64"/>
        <item x="62"/>
        <item m="1" x="828"/>
        <item m="1" x="861"/>
        <item x="60"/>
        <item m="1" x="854"/>
        <item m="1" x="914"/>
        <item m="1" x="926"/>
        <item x="58"/>
        <item m="1" x="792"/>
        <item m="1" x="755"/>
        <item x="56"/>
        <item m="1" x="848"/>
        <item x="54"/>
        <item x="53"/>
        <item x="52"/>
        <item x="51"/>
        <item x="50"/>
        <item m="1" x="825"/>
        <item x="49"/>
        <item x="47"/>
        <item m="1" x="744"/>
        <item x="46"/>
        <item m="1" x="800"/>
        <item x="43"/>
        <item x="42"/>
        <item x="41"/>
        <item x="40"/>
        <item m="1" x="918"/>
        <item m="1" x="835"/>
        <item x="38"/>
        <item m="1" x="840"/>
        <item m="1" x="824"/>
        <item x="35"/>
        <item x="34"/>
        <item m="1" x="829"/>
        <item m="1" x="867"/>
        <item m="1" x="763"/>
        <item m="1" x="892"/>
        <item x="32"/>
        <item m="1" x="944"/>
        <item x="30"/>
        <item m="1" x="733"/>
        <item m="1" x="830"/>
        <item x="29"/>
        <item m="1" x="736"/>
        <item x="27"/>
        <item m="1" x="815"/>
        <item x="25"/>
        <item x="24"/>
        <item m="1" x="808"/>
        <item x="23"/>
        <item m="1" x="720"/>
        <item x="20"/>
        <item m="1" x="813"/>
        <item x="17"/>
        <item m="1" x="827"/>
        <item x="15"/>
        <item x="14"/>
        <item m="1" x="727"/>
        <item m="1" x="860"/>
        <item x="12"/>
        <item m="1" x="778"/>
        <item x="9"/>
        <item x="8"/>
        <item m="1" x="752"/>
        <item x="6"/>
        <item x="5"/>
        <item m="1" x="787"/>
        <item x="3"/>
        <item m="1" x="844"/>
        <item m="1" x="912"/>
        <item x="2"/>
        <item x="0"/>
        <item x="1"/>
        <item m="1" x="821"/>
        <item x="7"/>
        <item x="10"/>
        <item x="11"/>
        <item x="13"/>
        <item x="16"/>
        <item h="1" m="1" x="710"/>
        <item x="19"/>
        <item x="21"/>
        <item x="22"/>
        <item x="26"/>
        <item h="1" m="1" x="876"/>
        <item x="31"/>
        <item x="33"/>
        <item x="36"/>
        <item x="37"/>
        <item x="39"/>
        <item x="44"/>
        <item x="45"/>
        <item x="48"/>
        <item x="55"/>
        <item x="57"/>
        <item x="59"/>
        <item x="61"/>
        <item h="1" m="1" x="702"/>
        <item x="70"/>
        <item x="71"/>
        <item x="72"/>
        <item x="73"/>
        <item x="76"/>
        <item x="81"/>
        <item x="85"/>
        <item x="86"/>
        <item x="87"/>
        <item x="89"/>
        <item x="91"/>
        <item x="93"/>
        <item x="96"/>
        <item x="98"/>
        <item x="99"/>
        <item x="102"/>
        <item x="103"/>
        <item x="107"/>
        <item x="108"/>
        <item x="109"/>
        <item x="115"/>
        <item x="118"/>
        <item x="123"/>
        <item x="124"/>
        <item x="126"/>
        <item x="129"/>
        <item x="130"/>
        <item x="139"/>
        <item x="141"/>
        <item x="142"/>
        <item x="144"/>
        <item x="148"/>
        <item x="153"/>
        <item x="155"/>
        <item x="156"/>
        <item x="158"/>
        <item x="159"/>
        <item x="161"/>
        <item x="163"/>
        <item x="167"/>
        <item x="169"/>
        <item x="175"/>
        <item x="176"/>
        <item x="177"/>
        <item x="178"/>
        <item x="179"/>
        <item x="182"/>
        <item x="183"/>
        <item x="188"/>
        <item x="191"/>
        <item x="192"/>
        <item x="196"/>
        <item x="198"/>
        <item x="200"/>
        <item x="202"/>
        <item x="206"/>
        <item x="210"/>
        <item x="211"/>
        <item x="214"/>
        <item x="221"/>
        <item x="223"/>
        <item x="226"/>
        <item x="227"/>
        <item x="231"/>
        <item x="232"/>
        <item x="236"/>
        <item x="240"/>
        <item x="249"/>
        <item x="250"/>
        <item x="253"/>
        <item x="256"/>
        <item x="257"/>
        <item x="258"/>
        <item x="259"/>
        <item x="264"/>
        <item x="265"/>
        <item x="266"/>
        <item x="267"/>
        <item x="268"/>
        <item x="271"/>
        <item x="272"/>
        <item x="273"/>
        <item x="276"/>
        <item x="278"/>
        <item x="280"/>
        <item x="282"/>
        <item x="284"/>
        <item x="285"/>
        <item x="286"/>
        <item x="287"/>
        <item x="292"/>
        <item x="294"/>
        <item x="295"/>
        <item x="298"/>
        <item x="299"/>
        <item x="301"/>
        <item x="303"/>
        <item x="304"/>
        <item x="307"/>
        <item x="311"/>
        <item x="316"/>
        <item x="317"/>
        <item x="318"/>
        <item x="323"/>
        <item x="328"/>
        <item x="329"/>
        <item x="335"/>
        <item x="336"/>
        <item x="338"/>
        <item x="339"/>
        <item x="341"/>
        <item x="345"/>
        <item x="350"/>
        <item x="351"/>
        <item x="355"/>
        <item x="356"/>
        <item x="358"/>
        <item x="360"/>
        <item x="361"/>
        <item x="362"/>
        <item x="368"/>
        <item x="370"/>
        <item x="372"/>
        <item x="384"/>
        <item x="386"/>
        <item x="388"/>
        <item x="392"/>
        <item x="396"/>
        <item x="398"/>
        <item x="400"/>
        <item x="401"/>
        <item x="404"/>
        <item x="408"/>
        <item x="409"/>
        <item x="410"/>
        <item h="1" m="1" x="917"/>
        <item x="415"/>
        <item x="416"/>
        <item x="418"/>
        <item x="419"/>
        <item x="421"/>
        <item x="426"/>
        <item x="428"/>
        <item x="433"/>
        <item x="435"/>
        <item x="438"/>
        <item x="440"/>
        <item x="444"/>
        <item x="445"/>
        <item x="446"/>
        <item x="452"/>
        <item x="453"/>
        <item x="454"/>
        <item x="456"/>
        <item x="459"/>
        <item x="460"/>
        <item x="462"/>
        <item x="464"/>
        <item x="468"/>
        <item x="470"/>
        <item x="471"/>
        <item x="474"/>
        <item x="478"/>
        <item x="483"/>
        <item x="484"/>
        <item x="486"/>
        <item x="491"/>
        <item x="500"/>
        <item x="504"/>
        <item x="505"/>
        <item x="507"/>
        <item x="514"/>
        <item x="515"/>
        <item x="517"/>
        <item x="518"/>
        <item x="522"/>
        <item x="526"/>
        <item x="528"/>
        <item x="529"/>
        <item x="531"/>
        <item x="534"/>
        <item x="536"/>
        <item x="540"/>
        <item x="546"/>
        <item x="549"/>
        <item x="555"/>
        <item m="1" x="777"/>
        <item x="561"/>
        <item x="564"/>
        <item x="576"/>
        <item x="581"/>
        <item x="605"/>
        <item x="608"/>
        <item x="624"/>
        <item x="631"/>
        <item x="636"/>
        <item x="643"/>
        <item m="1" x="711"/>
        <item m="1" x="922"/>
        <item m="1" x="704"/>
        <item m="1" x="928"/>
        <item m="1" x="721"/>
        <item m="1" x="941"/>
        <item x="18"/>
        <item x="28"/>
        <item x="63"/>
        <item x="330"/>
        <item x="4"/>
        <item t="default"/>
      </items>
    </pivotField>
    <pivotField dataField="1" compact="0" outline="0" showAll="0"/>
    <pivotField compact="0" numFmtId="9" outline="0" showAll="0"/>
    <pivotField compact="0" numFmtId="9" outline="0" showAll="0"/>
    <pivotField compact="0" numFmtId="9" outline="0" showAll="0"/>
    <pivotField compact="0" outline="0" showAll="0"/>
    <pivotField compact="0" outline="0" showAll="0" defaultSubtota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计数项:merchant_no" fld="0" subtotal="count" baseField="0" baseItem="0"/>
    <dataField name="计数项:merchant_no2" fld="0" subtotal="count" showDataAs="percentOfCol" baseField="0" baseItem="0" numFmtId="177"/>
    <dataField name="求和项:pay_succ_money" fld="2" baseField="0" baseItem="0" numFmtId="3"/>
    <dataField name="求和项:pay_succ_money2" fld="2" showDataAs="percentOfCol" baseField="0" baseItem="0" numFmtId="177"/>
  </dataFields>
  <formats count="10">
    <format dxfId="21">
      <pivotArea outline="0" fieldPosition="0">
        <references count="1">
          <reference field="4294967294" count="1" selected="0">
            <x v="2"/>
          </reference>
        </references>
      </pivotArea>
    </format>
    <format dxfId="20">
      <pivotArea outline="0" collapsedLevelsAreSubtotals="1" fieldPosition="0"/>
    </format>
    <format dxfId="19">
      <pivotArea field="-2" type="button" dataOnly="0" labelOnly="1" outline="0" axis="axisCol" fieldPosition="0"/>
    </format>
    <format dxfId="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">
      <pivotArea outline="0" fieldPosition="0">
        <references count="1">
          <reference field="4294967294" count="1">
            <x v="1"/>
          </reference>
        </references>
      </pivotArea>
    </format>
    <format dxfId="16">
      <pivotArea outline="0" fieldPosition="0">
        <references count="1">
          <reference field="4294967294" count="1">
            <x v="3"/>
          </reference>
        </references>
      </pivotArea>
    </format>
    <format dxfId="15">
      <pivotArea outline="0" fieldPosition="0">
        <references count="1">
          <reference field="4294967294" count="1" selected="0">
            <x v="3"/>
          </reference>
        </references>
      </pivotArea>
    </format>
    <format dxfId="14">
      <pivotArea outline="0" fieldPosition="0">
        <references count="1">
          <reference field="4294967294" count="1" selected="0">
            <x v="1"/>
          </reference>
        </references>
      </pivotArea>
    </format>
    <format dxfId="13">
      <pivotArea type="topRight" dataOnly="0" labelOnly="1" outline="0" fieldPosition="0"/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11" cacheId="4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25:V31" firstHeaderRow="1" firstDataRow="2" firstDataCol="1"/>
  <pivotFields count="9">
    <pivotField dataField="1" compact="0" outline="0" showAll="0"/>
    <pivotField compact="0" numFmtId="3" outline="0" showAll="0"/>
    <pivotField dataField="1" compact="0" outline="0" showAll="0"/>
    <pivotField compact="0" numFmtId="3" outline="0" showAll="0"/>
    <pivotField compact="0" numFmtId="3" outline="0" showAll="0"/>
    <pivotField compact="0" numFmtId="177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计数项:same_merchant_name" fld="0" subtotal="count" baseField="0" baseItem="0"/>
    <dataField name="计数项:same_merchant_name2" fld="0" subtotal="count" showDataAs="percentOfCol" baseField="0" baseItem="0" numFmtId="10"/>
    <dataField name="求和项:pay_succ_money" fld="2" baseField="0" baseItem="0" numFmtId="3"/>
    <dataField name="求和项:pay_succ_money2" fld="2" showDataAs="percentOfCol" baseField="0" baseItem="0" numFmtId="177"/>
  </dataFields>
  <formats count="8">
    <format dxfId="2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5:V11" firstHeaderRow="1" firstDataRow="2" firstDataCol="1" rowPageCount="1" colPageCount="1"/>
  <pivotFields count="16">
    <pivotField dataField="1" compact="0" outline="0" showAll="0"/>
    <pivotField axis="axisPage" compact="0" outline="0" multipleItemSelectionAllowed="1" showAll="0">
      <items count="946">
        <item m="1"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m="1" x="939"/>
        <item x="649"/>
        <item x="648"/>
        <item m="1" x="798"/>
        <item x="647"/>
        <item x="646"/>
        <item x="645"/>
        <item x="644"/>
        <item x="642"/>
        <item x="641"/>
        <item x="640"/>
        <item x="639"/>
        <item x="638"/>
        <item x="637"/>
        <item x="635"/>
        <item x="634"/>
        <item x="633"/>
        <item m="1" x="910"/>
        <item x="632"/>
        <item x="630"/>
        <item x="629"/>
        <item x="628"/>
        <item x="627"/>
        <item x="626"/>
        <item x="625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7"/>
        <item x="606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m="1" x="806"/>
        <item x="591"/>
        <item x="590"/>
        <item x="589"/>
        <item x="588"/>
        <item x="587"/>
        <item m="1" x="730"/>
        <item x="586"/>
        <item x="585"/>
        <item x="584"/>
        <item x="583"/>
        <item x="582"/>
        <item m="1" x="690"/>
        <item x="580"/>
        <item x="579"/>
        <item x="578"/>
        <item x="577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m="1" x="916"/>
        <item x="563"/>
        <item x="562"/>
        <item m="1" x="880"/>
        <item m="1" x="911"/>
        <item x="560"/>
        <item m="1" x="695"/>
        <item x="559"/>
        <item x="558"/>
        <item x="557"/>
        <item m="1" x="862"/>
        <item x="556"/>
        <item x="554"/>
        <item x="553"/>
        <item x="552"/>
        <item x="551"/>
        <item x="550"/>
        <item x="548"/>
        <item x="547"/>
        <item m="1" x="850"/>
        <item x="545"/>
        <item x="544"/>
        <item x="543"/>
        <item x="542"/>
        <item x="541"/>
        <item x="539"/>
        <item x="538"/>
        <item x="537"/>
        <item m="1" x="814"/>
        <item m="1" x="866"/>
        <item x="535"/>
        <item x="533"/>
        <item x="532"/>
        <item m="1" x="754"/>
        <item m="1" x="759"/>
        <item x="530"/>
        <item x="527"/>
        <item m="1" x="868"/>
        <item x="525"/>
        <item x="524"/>
        <item x="523"/>
        <item m="1" x="940"/>
        <item m="1" x="681"/>
        <item x="521"/>
        <item x="520"/>
        <item x="519"/>
        <item x="516"/>
        <item m="1" x="836"/>
        <item x="513"/>
        <item m="1" x="872"/>
        <item x="512"/>
        <item m="1" x="898"/>
        <item x="511"/>
        <item x="510"/>
        <item x="509"/>
        <item x="508"/>
        <item m="1" x="776"/>
        <item x="506"/>
        <item m="1" x="803"/>
        <item m="1" x="831"/>
        <item x="503"/>
        <item m="1" x="858"/>
        <item x="502"/>
        <item x="501"/>
        <item m="1" x="920"/>
        <item x="499"/>
        <item m="1" x="740"/>
        <item x="498"/>
        <item x="497"/>
        <item x="496"/>
        <item x="495"/>
        <item m="1" x="834"/>
        <item x="494"/>
        <item x="493"/>
        <item m="1" x="907"/>
        <item x="492"/>
        <item x="490"/>
        <item x="489"/>
        <item x="488"/>
        <item m="1" x="791"/>
        <item m="1" x="809"/>
        <item x="487"/>
        <item x="485"/>
        <item m="1" x="891"/>
        <item x="482"/>
        <item m="1" x="703"/>
        <item x="481"/>
        <item x="480"/>
        <item m="1" x="731"/>
        <item x="479"/>
        <item x="477"/>
        <item x="476"/>
        <item x="475"/>
        <item m="1" x="865"/>
        <item x="473"/>
        <item x="472"/>
        <item m="1" x="684"/>
        <item m="1" x="766"/>
        <item x="469"/>
        <item m="1" x="801"/>
        <item x="467"/>
        <item m="1" x="919"/>
        <item m="1" x="931"/>
        <item x="466"/>
        <item x="465"/>
        <item x="463"/>
        <item x="461"/>
        <item x="458"/>
        <item x="457"/>
        <item m="1" x="864"/>
        <item x="455"/>
        <item m="1" x="897"/>
        <item m="1" x="937"/>
        <item x="451"/>
        <item x="450"/>
        <item x="449"/>
        <item m="1" x="726"/>
        <item x="448"/>
        <item x="447"/>
        <item m="1" x="756"/>
        <item m="1" x="889"/>
        <item x="443"/>
        <item x="442"/>
        <item m="1" x="679"/>
        <item x="441"/>
        <item x="439"/>
        <item x="437"/>
        <item x="436"/>
        <item m="1" x="797"/>
        <item x="434"/>
        <item m="1" x="818"/>
        <item m="1" x="832"/>
        <item x="432"/>
        <item m="1" x="893"/>
        <item x="431"/>
        <item x="430"/>
        <item x="429"/>
        <item m="1" x="682"/>
        <item x="427"/>
        <item x="425"/>
        <item m="1" x="796"/>
        <item x="424"/>
        <item m="1" x="871"/>
        <item x="423"/>
        <item m="1" x="895"/>
        <item x="422"/>
        <item m="1" x="899"/>
        <item m="1" x="712"/>
        <item x="420"/>
        <item x="417"/>
        <item x="414"/>
        <item m="1" x="877"/>
        <item x="413"/>
        <item x="412"/>
        <item x="411"/>
        <item x="407"/>
        <item x="406"/>
        <item m="1" x="822"/>
        <item x="405"/>
        <item x="403"/>
        <item x="402"/>
        <item m="1" x="750"/>
        <item m="1" x="758"/>
        <item m="1" x="805"/>
        <item x="399"/>
        <item x="397"/>
        <item m="1" x="843"/>
        <item x="395"/>
        <item m="1" x="746"/>
        <item x="394"/>
        <item m="1" x="794"/>
        <item x="393"/>
        <item x="391"/>
        <item x="390"/>
        <item x="389"/>
        <item m="1" x="933"/>
        <item m="1" x="700"/>
        <item x="387"/>
        <item m="1" x="784"/>
        <item m="1" x="823"/>
        <item x="385"/>
        <item m="1" x="849"/>
        <item x="383"/>
        <item x="382"/>
        <item x="381"/>
        <item x="380"/>
        <item x="379"/>
        <item x="378"/>
        <item x="377"/>
        <item x="376"/>
        <item x="375"/>
        <item x="374"/>
        <item m="1" x="753"/>
        <item m="1" x="887"/>
        <item x="373"/>
        <item m="1" x="770"/>
        <item m="1" x="903"/>
        <item m="1" x="908"/>
        <item x="371"/>
        <item m="1" x="810"/>
        <item x="369"/>
        <item x="367"/>
        <item x="366"/>
        <item x="365"/>
        <item x="364"/>
        <item m="1" x="793"/>
        <item m="1" x="686"/>
        <item x="363"/>
        <item m="1" x="896"/>
        <item m="1" x="769"/>
        <item m="1" x="902"/>
        <item x="359"/>
        <item m="1" x="782"/>
        <item x="357"/>
        <item m="1" x="883"/>
        <item m="1" x="901"/>
        <item m="1" x="786"/>
        <item x="354"/>
        <item m="1" x="691"/>
        <item x="353"/>
        <item x="352"/>
        <item m="1" x="741"/>
        <item x="349"/>
        <item x="348"/>
        <item m="1" x="747"/>
        <item x="347"/>
        <item x="346"/>
        <item m="1" x="772"/>
        <item m="1" x="775"/>
        <item x="344"/>
        <item x="343"/>
        <item x="342"/>
        <item x="340"/>
        <item m="1" x="900"/>
        <item m="1" x="713"/>
        <item x="337"/>
        <item m="1" x="767"/>
        <item x="334"/>
        <item m="1" x="688"/>
        <item x="333"/>
        <item x="332"/>
        <item m="1" x="737"/>
        <item x="331"/>
        <item m="1" x="890"/>
        <item x="327"/>
        <item x="326"/>
        <item x="325"/>
        <item x="324"/>
        <item m="1" x="789"/>
        <item m="1" x="802"/>
        <item x="322"/>
        <item x="321"/>
        <item x="320"/>
        <item x="319"/>
        <item m="1" x="906"/>
        <item m="1" x="779"/>
        <item m="1" x="799"/>
        <item m="1" x="934"/>
        <item m="1" x="826"/>
        <item x="315"/>
        <item m="1" x="839"/>
        <item m="1" x="856"/>
        <item x="314"/>
        <item x="313"/>
        <item x="312"/>
        <item x="310"/>
        <item x="309"/>
        <item m="1" x="845"/>
        <item x="308"/>
        <item x="306"/>
        <item m="1" x="905"/>
        <item x="305"/>
        <item x="302"/>
        <item m="1" x="874"/>
        <item x="300"/>
        <item m="1" x="894"/>
        <item m="1" x="764"/>
        <item x="297"/>
        <item x="296"/>
        <item m="1" x="732"/>
        <item m="1" x="936"/>
        <item m="1" x="748"/>
        <item x="293"/>
        <item m="1" x="930"/>
        <item m="1" x="886"/>
        <item x="291"/>
        <item m="1" x="783"/>
        <item x="290"/>
        <item x="289"/>
        <item x="288"/>
        <item m="1" x="768"/>
        <item m="1" x="745"/>
        <item m="1" x="878"/>
        <item m="1" x="773"/>
        <item x="283"/>
        <item x="281"/>
        <item m="1" x="870"/>
        <item x="279"/>
        <item x="277"/>
        <item m="1" x="714"/>
        <item x="275"/>
        <item x="274"/>
        <item m="1" x="739"/>
        <item m="1" x="879"/>
        <item m="1" x="932"/>
        <item m="1" x="873"/>
        <item x="270"/>
        <item m="1" x="846"/>
        <item m="1" x="723"/>
        <item x="269"/>
        <item m="1" x="875"/>
        <item m="1" x="881"/>
        <item m="1" x="719"/>
        <item x="263"/>
        <item x="262"/>
        <item m="1" x="718"/>
        <item m="1" x="869"/>
        <item x="261"/>
        <item m="1" x="853"/>
        <item x="260"/>
        <item m="1" x="927"/>
        <item m="1" x="935"/>
        <item m="1" x="807"/>
        <item x="255"/>
        <item x="254"/>
        <item m="1" x="701"/>
        <item m="1" x="716"/>
        <item x="252"/>
        <item x="251"/>
        <item m="1" x="722"/>
        <item m="1" x="851"/>
        <item x="248"/>
        <item x="247"/>
        <item x="246"/>
        <item x="245"/>
        <item m="1" x="820"/>
        <item x="244"/>
        <item x="243"/>
        <item x="242"/>
        <item x="241"/>
        <item x="239"/>
        <item m="1" x="709"/>
        <item x="238"/>
        <item x="237"/>
        <item m="1" x="909"/>
        <item x="235"/>
        <item m="1" x="923"/>
        <item x="234"/>
        <item m="1" x="780"/>
        <item x="233"/>
        <item m="1" x="687"/>
        <item x="230"/>
        <item x="229"/>
        <item m="1" x="811"/>
        <item x="228"/>
        <item x="225"/>
        <item m="1" x="885"/>
        <item x="224"/>
        <item m="1" x="904"/>
        <item x="222"/>
        <item x="220"/>
        <item x="219"/>
        <item x="218"/>
        <item x="217"/>
        <item x="216"/>
        <item x="215"/>
        <item x="213"/>
        <item x="212"/>
        <item m="1" x="863"/>
        <item x="209"/>
        <item x="208"/>
        <item x="207"/>
        <item m="1" x="697"/>
        <item x="205"/>
        <item m="1" x="705"/>
        <item x="204"/>
        <item m="1" x="785"/>
        <item x="203"/>
        <item m="1" x="696"/>
        <item x="201"/>
        <item x="199"/>
        <item m="1" x="929"/>
        <item x="197"/>
        <item m="1" x="913"/>
        <item x="195"/>
        <item m="1" x="715"/>
        <item x="194"/>
        <item x="193"/>
        <item m="1" x="689"/>
        <item m="1" x="762"/>
        <item x="190"/>
        <item x="189"/>
        <item x="187"/>
        <item x="186"/>
        <item m="1" x="942"/>
        <item x="185"/>
        <item x="184"/>
        <item m="1" x="707"/>
        <item x="181"/>
        <item x="180"/>
        <item m="1" x="680"/>
        <item m="1" x="841"/>
        <item m="1" x="694"/>
        <item m="1" x="692"/>
        <item m="1" x="884"/>
        <item x="174"/>
        <item x="173"/>
        <item x="172"/>
        <item x="171"/>
        <item m="1" x="749"/>
        <item m="1" x="734"/>
        <item x="170"/>
        <item x="168"/>
        <item m="1" x="765"/>
        <item x="166"/>
        <item x="165"/>
        <item x="164"/>
        <item m="1" x="724"/>
        <item x="162"/>
        <item m="1" x="706"/>
        <item m="1" x="943"/>
        <item m="1" x="790"/>
        <item x="160"/>
        <item x="157"/>
        <item m="1" x="842"/>
        <item x="154"/>
        <item x="152"/>
        <item x="151"/>
        <item x="150"/>
        <item m="1" x="698"/>
        <item x="149"/>
        <item x="147"/>
        <item x="146"/>
        <item m="1" x="819"/>
        <item m="1" x="855"/>
        <item m="1" x="788"/>
        <item x="145"/>
        <item m="1" x="728"/>
        <item x="143"/>
        <item m="1" x="804"/>
        <item x="140"/>
        <item m="1" x="921"/>
        <item x="138"/>
        <item x="137"/>
        <item x="136"/>
        <item m="1" x="812"/>
        <item x="135"/>
        <item m="1" x="857"/>
        <item x="134"/>
        <item x="133"/>
        <item x="132"/>
        <item x="131"/>
        <item m="1" x="743"/>
        <item m="1" x="757"/>
        <item x="128"/>
        <item m="1" x="771"/>
        <item x="127"/>
        <item x="125"/>
        <item m="1" x="751"/>
        <item x="122"/>
        <item m="1" x="729"/>
        <item x="121"/>
        <item x="120"/>
        <item x="119"/>
        <item x="117"/>
        <item x="116"/>
        <item x="114"/>
        <item x="113"/>
        <item x="112"/>
        <item x="111"/>
        <item x="110"/>
        <item m="1" x="683"/>
        <item m="1" x="717"/>
        <item m="1" x="833"/>
        <item m="1" x="837"/>
        <item m="1" x="760"/>
        <item x="106"/>
        <item x="105"/>
        <item m="1" x="742"/>
        <item x="104"/>
        <item m="1" x="924"/>
        <item m="1" x="738"/>
        <item m="1" x="859"/>
        <item m="1" x="735"/>
        <item x="101"/>
        <item x="100"/>
        <item m="1" x="882"/>
        <item x="97"/>
        <item m="1" x="708"/>
        <item x="95"/>
        <item x="94"/>
        <item x="92"/>
        <item m="1" x="938"/>
        <item m="1" x="699"/>
        <item m="1" x="781"/>
        <item x="90"/>
        <item m="1" x="693"/>
        <item m="1" x="725"/>
        <item x="88"/>
        <item m="1" x="761"/>
        <item m="1" x="774"/>
        <item m="1" x="925"/>
        <item x="84"/>
        <item x="83"/>
        <item x="82"/>
        <item x="80"/>
        <item m="1" x="838"/>
        <item m="1" x="888"/>
        <item m="1" x="817"/>
        <item x="79"/>
        <item x="78"/>
        <item x="77"/>
        <item x="75"/>
        <item x="74"/>
        <item m="1" x="816"/>
        <item m="1" x="685"/>
        <item m="1" x="915"/>
        <item m="1" x="847"/>
        <item x="69"/>
        <item m="1" x="795"/>
        <item x="68"/>
        <item x="67"/>
        <item x="66"/>
        <item x="65"/>
        <item m="1" x="852"/>
        <item x="64"/>
        <item x="62"/>
        <item m="1" x="828"/>
        <item m="1" x="861"/>
        <item x="60"/>
        <item m="1" x="854"/>
        <item m="1" x="914"/>
        <item m="1" x="926"/>
        <item x="58"/>
        <item m="1" x="792"/>
        <item m="1" x="755"/>
        <item x="56"/>
        <item m="1" x="848"/>
        <item x="54"/>
        <item x="53"/>
        <item x="52"/>
        <item x="51"/>
        <item x="50"/>
        <item m="1" x="825"/>
        <item x="49"/>
        <item x="47"/>
        <item m="1" x="744"/>
        <item x="46"/>
        <item m="1" x="800"/>
        <item x="43"/>
        <item x="42"/>
        <item x="41"/>
        <item x="40"/>
        <item m="1" x="918"/>
        <item m="1" x="835"/>
        <item x="38"/>
        <item m="1" x="840"/>
        <item m="1" x="824"/>
        <item x="35"/>
        <item x="34"/>
        <item m="1" x="829"/>
        <item m="1" x="867"/>
        <item m="1" x="763"/>
        <item m="1" x="892"/>
        <item x="32"/>
        <item m="1" x="944"/>
        <item x="30"/>
        <item m="1" x="733"/>
        <item m="1" x="830"/>
        <item x="29"/>
        <item m="1" x="736"/>
        <item x="27"/>
        <item m="1" x="815"/>
        <item x="25"/>
        <item x="24"/>
        <item m="1" x="808"/>
        <item x="23"/>
        <item m="1" x="720"/>
        <item x="20"/>
        <item m="1" x="813"/>
        <item x="17"/>
        <item m="1" x="827"/>
        <item x="15"/>
        <item x="14"/>
        <item m="1" x="727"/>
        <item m="1" x="860"/>
        <item x="12"/>
        <item m="1" x="778"/>
        <item x="9"/>
        <item x="8"/>
        <item m="1" x="752"/>
        <item x="6"/>
        <item x="5"/>
        <item m="1" x="787"/>
        <item x="3"/>
        <item m="1" x="844"/>
        <item m="1" x="912"/>
        <item x="2"/>
        <item x="0"/>
        <item x="1"/>
        <item m="1" x="821"/>
        <item x="7"/>
        <item x="10"/>
        <item x="11"/>
        <item x="13"/>
        <item x="16"/>
        <item h="1" m="1" x="710"/>
        <item x="19"/>
        <item x="21"/>
        <item x="22"/>
        <item x="26"/>
        <item h="1" m="1" x="876"/>
        <item x="31"/>
        <item x="33"/>
        <item x="36"/>
        <item x="37"/>
        <item x="39"/>
        <item x="44"/>
        <item x="45"/>
        <item x="48"/>
        <item x="55"/>
        <item x="57"/>
        <item x="59"/>
        <item x="61"/>
        <item h="1" m="1" x="702"/>
        <item x="70"/>
        <item x="71"/>
        <item x="72"/>
        <item x="73"/>
        <item x="76"/>
        <item x="81"/>
        <item x="85"/>
        <item x="86"/>
        <item x="87"/>
        <item x="89"/>
        <item x="91"/>
        <item x="93"/>
        <item x="96"/>
        <item x="98"/>
        <item x="99"/>
        <item x="102"/>
        <item x="103"/>
        <item x="107"/>
        <item x="108"/>
        <item x="109"/>
        <item x="115"/>
        <item x="118"/>
        <item x="123"/>
        <item x="124"/>
        <item x="126"/>
        <item x="129"/>
        <item x="130"/>
        <item x="139"/>
        <item x="141"/>
        <item x="142"/>
        <item x="144"/>
        <item x="148"/>
        <item x="153"/>
        <item x="155"/>
        <item x="156"/>
        <item x="158"/>
        <item x="159"/>
        <item x="161"/>
        <item x="163"/>
        <item x="167"/>
        <item x="169"/>
        <item x="175"/>
        <item x="176"/>
        <item x="177"/>
        <item x="178"/>
        <item x="179"/>
        <item x="182"/>
        <item x="183"/>
        <item x="188"/>
        <item x="191"/>
        <item x="192"/>
        <item x="196"/>
        <item x="198"/>
        <item x="200"/>
        <item x="202"/>
        <item x="206"/>
        <item x="210"/>
        <item x="211"/>
        <item x="214"/>
        <item x="221"/>
        <item x="223"/>
        <item x="226"/>
        <item x="227"/>
        <item x="231"/>
        <item x="232"/>
        <item x="236"/>
        <item x="240"/>
        <item x="249"/>
        <item x="250"/>
        <item x="253"/>
        <item x="256"/>
        <item x="257"/>
        <item x="258"/>
        <item x="259"/>
        <item x="264"/>
        <item x="265"/>
        <item x="266"/>
        <item x="267"/>
        <item x="268"/>
        <item x="271"/>
        <item x="272"/>
        <item x="273"/>
        <item x="276"/>
        <item x="278"/>
        <item x="280"/>
        <item x="282"/>
        <item x="284"/>
        <item x="285"/>
        <item x="286"/>
        <item x="287"/>
        <item x="292"/>
        <item x="294"/>
        <item x="295"/>
        <item x="298"/>
        <item x="299"/>
        <item x="301"/>
        <item x="303"/>
        <item x="304"/>
        <item x="307"/>
        <item x="311"/>
        <item x="316"/>
        <item x="317"/>
        <item x="318"/>
        <item x="323"/>
        <item x="328"/>
        <item x="329"/>
        <item x="335"/>
        <item x="336"/>
        <item x="338"/>
        <item x="339"/>
        <item x="341"/>
        <item x="345"/>
        <item x="350"/>
        <item x="351"/>
        <item x="355"/>
        <item x="356"/>
        <item x="358"/>
        <item x="360"/>
        <item x="361"/>
        <item x="362"/>
        <item x="368"/>
        <item x="370"/>
        <item x="372"/>
        <item x="384"/>
        <item x="386"/>
        <item x="388"/>
        <item x="392"/>
        <item x="396"/>
        <item x="398"/>
        <item x="400"/>
        <item x="401"/>
        <item x="404"/>
        <item x="408"/>
        <item x="409"/>
        <item x="410"/>
        <item h="1" m="1" x="917"/>
        <item x="415"/>
        <item x="416"/>
        <item x="418"/>
        <item x="419"/>
        <item x="421"/>
        <item x="426"/>
        <item x="428"/>
        <item x="433"/>
        <item x="435"/>
        <item x="438"/>
        <item x="440"/>
        <item x="444"/>
        <item x="445"/>
        <item x="446"/>
        <item x="452"/>
        <item x="453"/>
        <item x="454"/>
        <item x="456"/>
        <item x="459"/>
        <item x="460"/>
        <item x="462"/>
        <item x="464"/>
        <item x="468"/>
        <item x="470"/>
        <item x="471"/>
        <item x="474"/>
        <item x="478"/>
        <item x="483"/>
        <item x="484"/>
        <item x="486"/>
        <item x="491"/>
        <item x="500"/>
        <item x="504"/>
        <item x="505"/>
        <item x="507"/>
        <item x="514"/>
        <item x="515"/>
        <item x="517"/>
        <item x="518"/>
        <item x="522"/>
        <item x="526"/>
        <item x="528"/>
        <item x="529"/>
        <item x="531"/>
        <item x="534"/>
        <item x="536"/>
        <item x="540"/>
        <item x="546"/>
        <item x="549"/>
        <item x="555"/>
        <item m="1" x="777"/>
        <item x="561"/>
        <item x="564"/>
        <item x="576"/>
        <item x="581"/>
        <item x="605"/>
        <item x="608"/>
        <item x="624"/>
        <item x="631"/>
        <item x="636"/>
        <item x="643"/>
        <item m="1" x="711"/>
        <item m="1" x="922"/>
        <item m="1" x="704"/>
        <item m="1" x="928"/>
        <item m="1" x="721"/>
        <item m="1" x="941"/>
        <item x="18"/>
        <item x="28"/>
        <item x="63"/>
        <item x="330"/>
        <item x="4"/>
        <item t="default"/>
      </items>
    </pivotField>
    <pivotField dataField="1" compact="0" outline="0" showAll="0"/>
    <pivotField compact="0" numFmtId="9" outline="0" showAll="0"/>
    <pivotField compact="0" numFmtId="9" outline="0" showAll="0"/>
    <pivotField compact="0" numFmtId="9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计数项:merchant_no" fld="0" subtotal="count" baseField="0" baseItem="0"/>
    <dataField name="计数项:merchant_no2" fld="0" subtotal="count" showDataAs="percentOfCol" baseField="0" baseItem="0" numFmtId="177"/>
    <dataField name="求和项:pay_succ_money" fld="2" baseField="0" baseItem="0" numFmtId="3"/>
    <dataField name="求和项:pay_succ_money2" fld="2" showDataAs="percentOfCol" baseField="0" baseItem="0" numFmtId="10"/>
  </dataFields>
  <formats count="10">
    <format dxfId="39">
      <pivotArea outline="0" fieldPosition="0">
        <references count="1">
          <reference field="4294967294" count="1" selected="0">
            <x v="2"/>
          </reference>
        </references>
      </pivotArea>
    </format>
    <format dxfId="38">
      <pivotArea outline="0" collapsedLevelsAreSubtotals="1" fieldPosition="0"/>
    </format>
    <format dxfId="37">
      <pivotArea field="-2" type="button" dataOnly="0" labelOnly="1" outline="0" axis="axisCol" fieldPosition="0"/>
    </format>
    <format dxfId="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">
      <pivotArea outline="0" fieldPosition="0">
        <references count="1">
          <reference field="4294967294" count="1">
            <x v="1"/>
          </reference>
        </references>
      </pivotArea>
    </format>
    <format dxfId="34">
      <pivotArea outline="0" fieldPosition="0">
        <references count="1">
          <reference field="4294967294" count="1">
            <x v="3"/>
          </reference>
        </references>
      </pivotArea>
    </format>
    <format dxfId="33">
      <pivotArea outline="0" fieldPosition="0">
        <references count="1">
          <reference field="4294967294" count="1" selected="0">
            <x v="1"/>
          </reference>
        </references>
      </pivotArea>
    </format>
    <format dxfId="32">
      <pivotArea type="topRight" dataOnly="0" labelOnly="1" outline="0" fieldPosition="0"/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数据透视表6" cacheId="1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J7:AN14" firstHeaderRow="1" firstDataRow="2" firstDataCol="1" rowPageCount="1" colPageCount="1"/>
  <pivotFields count="16">
    <pivotField dataField="1" compact="0" outline="0" showAll="0"/>
    <pivotField axis="axisPage" compact="0" outline="0" multipleItemSelectionAllowed="1" showAll="0">
      <items count="946">
        <item m="1"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m="1" x="939"/>
        <item x="649"/>
        <item x="648"/>
        <item m="1" x="798"/>
        <item x="647"/>
        <item x="646"/>
        <item x="645"/>
        <item x="644"/>
        <item x="642"/>
        <item x="641"/>
        <item x="640"/>
        <item x="639"/>
        <item x="638"/>
        <item x="637"/>
        <item x="635"/>
        <item x="634"/>
        <item x="633"/>
        <item m="1" x="910"/>
        <item x="632"/>
        <item x="630"/>
        <item x="629"/>
        <item x="628"/>
        <item x="627"/>
        <item x="626"/>
        <item x="625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7"/>
        <item x="606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m="1" x="806"/>
        <item x="591"/>
        <item x="590"/>
        <item x="589"/>
        <item x="588"/>
        <item x="587"/>
        <item m="1" x="730"/>
        <item x="586"/>
        <item x="585"/>
        <item x="584"/>
        <item x="583"/>
        <item x="582"/>
        <item m="1" x="690"/>
        <item x="580"/>
        <item x="579"/>
        <item x="578"/>
        <item x="577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m="1" x="916"/>
        <item x="563"/>
        <item x="562"/>
        <item m="1" x="880"/>
        <item m="1" x="911"/>
        <item x="560"/>
        <item m="1" x="695"/>
        <item x="559"/>
        <item x="558"/>
        <item x="557"/>
        <item m="1" x="862"/>
        <item x="556"/>
        <item x="554"/>
        <item x="553"/>
        <item x="552"/>
        <item x="551"/>
        <item x="550"/>
        <item x="548"/>
        <item x="547"/>
        <item m="1" x="850"/>
        <item x="545"/>
        <item x="544"/>
        <item x="543"/>
        <item x="542"/>
        <item x="541"/>
        <item x="539"/>
        <item x="538"/>
        <item x="537"/>
        <item m="1" x="814"/>
        <item m="1" x="866"/>
        <item x="535"/>
        <item x="533"/>
        <item x="532"/>
        <item m="1" x="754"/>
        <item m="1" x="759"/>
        <item x="530"/>
        <item x="527"/>
        <item m="1" x="868"/>
        <item x="525"/>
        <item x="524"/>
        <item x="523"/>
        <item m="1" x="940"/>
        <item m="1" x="681"/>
        <item x="521"/>
        <item x="520"/>
        <item x="519"/>
        <item x="516"/>
        <item m="1" x="836"/>
        <item x="513"/>
        <item m="1" x="872"/>
        <item x="512"/>
        <item m="1" x="898"/>
        <item x="511"/>
        <item x="510"/>
        <item x="509"/>
        <item x="508"/>
        <item m="1" x="776"/>
        <item x="506"/>
        <item m="1" x="803"/>
        <item m="1" x="831"/>
        <item x="503"/>
        <item m="1" x="858"/>
        <item x="502"/>
        <item x="501"/>
        <item m="1" x="920"/>
        <item x="499"/>
        <item m="1" x="740"/>
        <item x="498"/>
        <item x="497"/>
        <item x="496"/>
        <item x="495"/>
        <item m="1" x="834"/>
        <item x="494"/>
        <item x="493"/>
        <item m="1" x="907"/>
        <item x="492"/>
        <item x="490"/>
        <item x="489"/>
        <item x="488"/>
        <item m="1" x="791"/>
        <item m="1" x="809"/>
        <item x="487"/>
        <item x="485"/>
        <item m="1" x="891"/>
        <item x="482"/>
        <item m="1" x="703"/>
        <item x="481"/>
        <item x="480"/>
        <item m="1" x="731"/>
        <item x="479"/>
        <item x="477"/>
        <item x="476"/>
        <item x="475"/>
        <item m="1" x="865"/>
        <item x="473"/>
        <item x="472"/>
        <item m="1" x="684"/>
        <item m="1" x="766"/>
        <item x="469"/>
        <item m="1" x="801"/>
        <item x="467"/>
        <item m="1" x="919"/>
        <item m="1" x="931"/>
        <item x="466"/>
        <item x="465"/>
        <item x="463"/>
        <item x="461"/>
        <item x="458"/>
        <item x="457"/>
        <item m="1" x="864"/>
        <item x="455"/>
        <item m="1" x="897"/>
        <item m="1" x="937"/>
        <item x="451"/>
        <item x="450"/>
        <item x="449"/>
        <item m="1" x="726"/>
        <item x="448"/>
        <item x="447"/>
        <item m="1" x="756"/>
        <item m="1" x="889"/>
        <item x="443"/>
        <item x="442"/>
        <item m="1" x="679"/>
        <item x="441"/>
        <item x="439"/>
        <item x="437"/>
        <item x="436"/>
        <item m="1" x="797"/>
        <item x="434"/>
        <item m="1" x="818"/>
        <item m="1" x="832"/>
        <item x="432"/>
        <item m="1" x="893"/>
        <item x="431"/>
        <item x="430"/>
        <item x="429"/>
        <item m="1" x="682"/>
        <item x="427"/>
        <item x="425"/>
        <item m="1" x="796"/>
        <item x="424"/>
        <item m="1" x="871"/>
        <item x="423"/>
        <item m="1" x="895"/>
        <item x="422"/>
        <item m="1" x="899"/>
        <item m="1" x="712"/>
        <item x="420"/>
        <item x="417"/>
        <item x="414"/>
        <item m="1" x="877"/>
        <item x="413"/>
        <item x="412"/>
        <item x="411"/>
        <item x="407"/>
        <item x="406"/>
        <item m="1" x="822"/>
        <item x="405"/>
        <item x="403"/>
        <item x="402"/>
        <item m="1" x="750"/>
        <item m="1" x="758"/>
        <item m="1" x="805"/>
        <item x="399"/>
        <item x="397"/>
        <item m="1" x="843"/>
        <item x="395"/>
        <item m="1" x="746"/>
        <item x="394"/>
        <item m="1" x="794"/>
        <item x="393"/>
        <item x="391"/>
        <item x="390"/>
        <item x="389"/>
        <item m="1" x="933"/>
        <item m="1" x="700"/>
        <item x="387"/>
        <item m="1" x="784"/>
        <item m="1" x="823"/>
        <item x="385"/>
        <item m="1" x="849"/>
        <item x="383"/>
        <item x="382"/>
        <item x="381"/>
        <item x="380"/>
        <item x="379"/>
        <item x="378"/>
        <item x="377"/>
        <item x="376"/>
        <item x="375"/>
        <item x="374"/>
        <item m="1" x="753"/>
        <item m="1" x="887"/>
        <item x="373"/>
        <item m="1" x="770"/>
        <item m="1" x="903"/>
        <item m="1" x="908"/>
        <item x="371"/>
        <item m="1" x="810"/>
        <item x="369"/>
        <item x="367"/>
        <item x="366"/>
        <item x="365"/>
        <item x="364"/>
        <item m="1" x="793"/>
        <item m="1" x="686"/>
        <item x="363"/>
        <item m="1" x="896"/>
        <item m="1" x="769"/>
        <item m="1" x="902"/>
        <item x="359"/>
        <item m="1" x="782"/>
        <item x="357"/>
        <item m="1" x="883"/>
        <item m="1" x="901"/>
        <item m="1" x="786"/>
        <item x="354"/>
        <item m="1" x="691"/>
        <item x="353"/>
        <item x="352"/>
        <item m="1" x="741"/>
        <item x="349"/>
        <item x="348"/>
        <item m="1" x="747"/>
        <item x="347"/>
        <item x="346"/>
        <item m="1" x="772"/>
        <item m="1" x="775"/>
        <item x="344"/>
        <item x="343"/>
        <item x="342"/>
        <item x="340"/>
        <item m="1" x="900"/>
        <item m="1" x="713"/>
        <item x="337"/>
        <item m="1" x="767"/>
        <item x="334"/>
        <item m="1" x="688"/>
        <item x="333"/>
        <item x="332"/>
        <item m="1" x="737"/>
        <item x="331"/>
        <item m="1" x="890"/>
        <item x="327"/>
        <item x="326"/>
        <item x="325"/>
        <item x="324"/>
        <item m="1" x="789"/>
        <item m="1" x="802"/>
        <item x="322"/>
        <item x="321"/>
        <item x="320"/>
        <item x="319"/>
        <item m="1" x="906"/>
        <item m="1" x="779"/>
        <item m="1" x="799"/>
        <item m="1" x="934"/>
        <item m="1" x="826"/>
        <item x="315"/>
        <item m="1" x="839"/>
        <item m="1" x="856"/>
        <item x="314"/>
        <item x="313"/>
        <item x="312"/>
        <item x="310"/>
        <item x="309"/>
        <item m="1" x="845"/>
        <item x="308"/>
        <item x="306"/>
        <item m="1" x="905"/>
        <item x="305"/>
        <item x="302"/>
        <item m="1" x="874"/>
        <item x="300"/>
        <item m="1" x="894"/>
        <item m="1" x="764"/>
        <item x="297"/>
        <item x="296"/>
        <item m="1" x="732"/>
        <item m="1" x="936"/>
        <item m="1" x="748"/>
        <item x="293"/>
        <item m="1" x="930"/>
        <item m="1" x="886"/>
        <item x="291"/>
        <item m="1" x="783"/>
        <item x="290"/>
        <item x="289"/>
        <item x="288"/>
        <item m="1" x="768"/>
        <item m="1" x="745"/>
        <item m="1" x="878"/>
        <item m="1" x="773"/>
        <item x="283"/>
        <item x="281"/>
        <item m="1" x="870"/>
        <item x="279"/>
        <item x="277"/>
        <item m="1" x="714"/>
        <item x="275"/>
        <item x="274"/>
        <item m="1" x="739"/>
        <item m="1" x="879"/>
        <item m="1" x="932"/>
        <item m="1" x="873"/>
        <item x="270"/>
        <item m="1" x="846"/>
        <item m="1" x="723"/>
        <item x="269"/>
        <item m="1" x="875"/>
        <item m="1" x="881"/>
        <item m="1" x="719"/>
        <item x="263"/>
        <item x="262"/>
        <item m="1" x="718"/>
        <item m="1" x="869"/>
        <item x="261"/>
        <item m="1" x="853"/>
        <item x="260"/>
        <item m="1" x="927"/>
        <item m="1" x="935"/>
        <item m="1" x="807"/>
        <item x="255"/>
        <item x="254"/>
        <item m="1" x="701"/>
        <item m="1" x="716"/>
        <item x="252"/>
        <item x="251"/>
        <item m="1" x="722"/>
        <item m="1" x="851"/>
        <item x="248"/>
        <item x="247"/>
        <item x="246"/>
        <item x="245"/>
        <item m="1" x="820"/>
        <item x="244"/>
        <item x="243"/>
        <item x="242"/>
        <item x="241"/>
        <item x="239"/>
        <item m="1" x="709"/>
        <item x="238"/>
        <item x="237"/>
        <item m="1" x="909"/>
        <item x="235"/>
        <item m="1" x="923"/>
        <item x="234"/>
        <item m="1" x="780"/>
        <item x="233"/>
        <item m="1" x="687"/>
        <item x="230"/>
        <item x="229"/>
        <item m="1" x="811"/>
        <item x="228"/>
        <item x="225"/>
        <item m="1" x="885"/>
        <item x="224"/>
        <item m="1" x="904"/>
        <item x="222"/>
        <item x="220"/>
        <item x="219"/>
        <item x="218"/>
        <item x="217"/>
        <item x="216"/>
        <item x="215"/>
        <item x="213"/>
        <item x="212"/>
        <item m="1" x="863"/>
        <item x="209"/>
        <item x="208"/>
        <item x="207"/>
        <item m="1" x="697"/>
        <item x="205"/>
        <item m="1" x="705"/>
        <item x="204"/>
        <item m="1" x="785"/>
        <item x="203"/>
        <item m="1" x="696"/>
        <item x="201"/>
        <item x="199"/>
        <item m="1" x="929"/>
        <item x="197"/>
        <item m="1" x="913"/>
        <item x="195"/>
        <item m="1" x="715"/>
        <item x="194"/>
        <item x="193"/>
        <item m="1" x="689"/>
        <item m="1" x="762"/>
        <item x="190"/>
        <item x="189"/>
        <item x="187"/>
        <item x="186"/>
        <item m="1" x="942"/>
        <item x="185"/>
        <item x="184"/>
        <item m="1" x="707"/>
        <item x="181"/>
        <item x="180"/>
        <item m="1" x="680"/>
        <item m="1" x="841"/>
        <item m="1" x="694"/>
        <item m="1" x="692"/>
        <item m="1" x="884"/>
        <item x="174"/>
        <item x="173"/>
        <item x="172"/>
        <item x="171"/>
        <item m="1" x="749"/>
        <item m="1" x="734"/>
        <item x="170"/>
        <item x="168"/>
        <item m="1" x="765"/>
        <item x="166"/>
        <item x="165"/>
        <item x="164"/>
        <item m="1" x="724"/>
        <item x="162"/>
        <item m="1" x="706"/>
        <item m="1" x="943"/>
        <item m="1" x="790"/>
        <item x="160"/>
        <item x="157"/>
        <item m="1" x="842"/>
        <item x="154"/>
        <item x="152"/>
        <item x="151"/>
        <item x="150"/>
        <item m="1" x="698"/>
        <item x="149"/>
        <item x="147"/>
        <item x="146"/>
        <item m="1" x="819"/>
        <item m="1" x="855"/>
        <item m="1" x="788"/>
        <item x="145"/>
        <item m="1" x="728"/>
        <item x="143"/>
        <item m="1" x="804"/>
        <item x="140"/>
        <item m="1" x="921"/>
        <item x="138"/>
        <item x="137"/>
        <item x="136"/>
        <item m="1" x="812"/>
        <item x="135"/>
        <item m="1" x="857"/>
        <item x="134"/>
        <item x="133"/>
        <item x="132"/>
        <item x="131"/>
        <item m="1" x="743"/>
        <item m="1" x="757"/>
        <item x="128"/>
        <item m="1" x="771"/>
        <item x="127"/>
        <item x="125"/>
        <item m="1" x="751"/>
        <item x="122"/>
        <item m="1" x="729"/>
        <item x="121"/>
        <item x="120"/>
        <item x="119"/>
        <item x="117"/>
        <item x="116"/>
        <item x="114"/>
        <item x="113"/>
        <item x="112"/>
        <item x="111"/>
        <item x="110"/>
        <item m="1" x="683"/>
        <item m="1" x="717"/>
        <item m="1" x="833"/>
        <item m="1" x="837"/>
        <item m="1" x="760"/>
        <item x="106"/>
        <item x="105"/>
        <item m="1" x="742"/>
        <item x="104"/>
        <item m="1" x="924"/>
        <item m="1" x="738"/>
        <item m="1" x="859"/>
        <item m="1" x="735"/>
        <item x="101"/>
        <item x="100"/>
        <item m="1" x="882"/>
        <item x="97"/>
        <item m="1" x="708"/>
        <item x="95"/>
        <item x="94"/>
        <item x="92"/>
        <item m="1" x="938"/>
        <item m="1" x="699"/>
        <item m="1" x="781"/>
        <item x="90"/>
        <item m="1" x="693"/>
        <item m="1" x="725"/>
        <item x="88"/>
        <item m="1" x="761"/>
        <item m="1" x="774"/>
        <item m="1" x="925"/>
        <item x="84"/>
        <item x="83"/>
        <item x="82"/>
        <item x="80"/>
        <item m="1" x="838"/>
        <item m="1" x="888"/>
        <item m="1" x="817"/>
        <item x="79"/>
        <item x="78"/>
        <item x="77"/>
        <item x="75"/>
        <item x="74"/>
        <item m="1" x="816"/>
        <item m="1" x="685"/>
        <item m="1" x="915"/>
        <item m="1" x="847"/>
        <item x="69"/>
        <item m="1" x="795"/>
        <item x="68"/>
        <item x="67"/>
        <item x="66"/>
        <item x="65"/>
        <item m="1" x="852"/>
        <item x="64"/>
        <item x="62"/>
        <item m="1" x="828"/>
        <item m="1" x="861"/>
        <item x="60"/>
        <item m="1" x="854"/>
        <item m="1" x="914"/>
        <item m="1" x="926"/>
        <item x="58"/>
        <item m="1" x="792"/>
        <item m="1" x="755"/>
        <item x="56"/>
        <item m="1" x="848"/>
        <item x="54"/>
        <item x="53"/>
        <item x="52"/>
        <item x="51"/>
        <item x="50"/>
        <item m="1" x="825"/>
        <item x="49"/>
        <item x="47"/>
        <item m="1" x="744"/>
        <item x="46"/>
        <item m="1" x="800"/>
        <item x="43"/>
        <item x="42"/>
        <item x="41"/>
        <item x="40"/>
        <item m="1" x="918"/>
        <item m="1" x="835"/>
        <item x="38"/>
        <item m="1" x="840"/>
        <item m="1" x="824"/>
        <item x="35"/>
        <item x="34"/>
        <item m="1" x="829"/>
        <item m="1" x="867"/>
        <item m="1" x="763"/>
        <item m="1" x="892"/>
        <item x="32"/>
        <item m="1" x="944"/>
        <item x="30"/>
        <item m="1" x="733"/>
        <item m="1" x="830"/>
        <item x="29"/>
        <item m="1" x="736"/>
        <item x="27"/>
        <item m="1" x="815"/>
        <item x="25"/>
        <item x="24"/>
        <item m="1" x="808"/>
        <item x="23"/>
        <item m="1" x="720"/>
        <item x="20"/>
        <item m="1" x="813"/>
        <item x="17"/>
        <item m="1" x="827"/>
        <item x="15"/>
        <item x="14"/>
        <item m="1" x="727"/>
        <item m="1" x="860"/>
        <item x="12"/>
        <item m="1" x="778"/>
        <item x="9"/>
        <item x="8"/>
        <item m="1" x="752"/>
        <item x="6"/>
        <item x="5"/>
        <item m="1" x="787"/>
        <item x="3"/>
        <item m="1" x="844"/>
        <item m="1" x="912"/>
        <item x="2"/>
        <item x="0"/>
        <item x="1"/>
        <item m="1" x="821"/>
        <item x="7"/>
        <item x="10"/>
        <item x="11"/>
        <item x="13"/>
        <item x="16"/>
        <item m="1" x="710"/>
        <item x="19"/>
        <item x="21"/>
        <item x="22"/>
        <item x="26"/>
        <item m="1" x="876"/>
        <item x="31"/>
        <item x="33"/>
        <item x="36"/>
        <item x="37"/>
        <item x="39"/>
        <item x="44"/>
        <item x="45"/>
        <item x="48"/>
        <item x="55"/>
        <item x="57"/>
        <item x="59"/>
        <item x="61"/>
        <item m="1" x="702"/>
        <item x="70"/>
        <item x="71"/>
        <item x="72"/>
        <item x="73"/>
        <item x="76"/>
        <item x="81"/>
        <item x="85"/>
        <item x="86"/>
        <item x="87"/>
        <item x="89"/>
        <item x="91"/>
        <item x="93"/>
        <item x="96"/>
        <item x="98"/>
        <item x="99"/>
        <item x="102"/>
        <item x="103"/>
        <item x="107"/>
        <item x="108"/>
        <item x="109"/>
        <item x="115"/>
        <item x="118"/>
        <item x="123"/>
        <item x="124"/>
        <item x="126"/>
        <item x="129"/>
        <item x="130"/>
        <item x="139"/>
        <item x="141"/>
        <item x="142"/>
        <item x="144"/>
        <item x="148"/>
        <item x="153"/>
        <item x="155"/>
        <item x="156"/>
        <item x="158"/>
        <item x="159"/>
        <item x="161"/>
        <item x="163"/>
        <item x="167"/>
        <item x="169"/>
        <item x="175"/>
        <item x="176"/>
        <item x="177"/>
        <item x="178"/>
        <item x="179"/>
        <item x="182"/>
        <item x="183"/>
        <item x="188"/>
        <item x="191"/>
        <item x="192"/>
        <item x="196"/>
        <item x="198"/>
        <item x="200"/>
        <item x="202"/>
        <item x="206"/>
        <item x="210"/>
        <item x="211"/>
        <item x="214"/>
        <item x="221"/>
        <item x="223"/>
        <item x="226"/>
        <item x="227"/>
        <item x="231"/>
        <item x="232"/>
        <item x="236"/>
        <item x="240"/>
        <item x="249"/>
        <item x="250"/>
        <item x="253"/>
        <item x="256"/>
        <item x="257"/>
        <item x="258"/>
        <item x="259"/>
        <item x="264"/>
        <item x="265"/>
        <item x="266"/>
        <item x="267"/>
        <item x="268"/>
        <item x="271"/>
        <item x="272"/>
        <item x="273"/>
        <item x="276"/>
        <item x="278"/>
        <item x="280"/>
        <item x="282"/>
        <item x="284"/>
        <item x="285"/>
        <item x="286"/>
        <item x="287"/>
        <item x="292"/>
        <item x="294"/>
        <item x="295"/>
        <item x="298"/>
        <item x="299"/>
        <item x="301"/>
        <item x="303"/>
        <item x="304"/>
        <item x="307"/>
        <item x="311"/>
        <item x="316"/>
        <item x="317"/>
        <item x="318"/>
        <item x="323"/>
        <item x="328"/>
        <item x="329"/>
        <item x="335"/>
        <item x="336"/>
        <item x="338"/>
        <item x="339"/>
        <item x="341"/>
        <item x="345"/>
        <item x="350"/>
        <item x="351"/>
        <item x="355"/>
        <item x="356"/>
        <item x="358"/>
        <item x="360"/>
        <item x="361"/>
        <item x="362"/>
        <item x="368"/>
        <item x="370"/>
        <item x="372"/>
        <item x="384"/>
        <item x="386"/>
        <item x="388"/>
        <item x="392"/>
        <item x="396"/>
        <item x="398"/>
        <item x="400"/>
        <item x="401"/>
        <item x="404"/>
        <item x="408"/>
        <item x="409"/>
        <item x="410"/>
        <item m="1" x="917"/>
        <item x="415"/>
        <item x="416"/>
        <item x="418"/>
        <item x="419"/>
        <item x="421"/>
        <item x="426"/>
        <item x="428"/>
        <item x="433"/>
        <item x="435"/>
        <item x="438"/>
        <item x="440"/>
        <item x="444"/>
        <item x="445"/>
        <item x="446"/>
        <item x="452"/>
        <item x="453"/>
        <item x="454"/>
        <item x="456"/>
        <item x="459"/>
        <item x="460"/>
        <item x="462"/>
        <item x="464"/>
        <item x="468"/>
        <item x="470"/>
        <item x="471"/>
        <item x="474"/>
        <item x="478"/>
        <item x="483"/>
        <item x="484"/>
        <item x="486"/>
        <item x="491"/>
        <item x="500"/>
        <item x="504"/>
        <item x="505"/>
        <item x="507"/>
        <item x="514"/>
        <item x="515"/>
        <item x="517"/>
        <item x="518"/>
        <item x="522"/>
        <item x="526"/>
        <item x="528"/>
        <item x="529"/>
        <item x="531"/>
        <item x="534"/>
        <item x="536"/>
        <item x="540"/>
        <item x="546"/>
        <item x="549"/>
        <item x="555"/>
        <item m="1" x="777"/>
        <item x="561"/>
        <item x="564"/>
        <item x="576"/>
        <item x="581"/>
        <item x="605"/>
        <item x="608"/>
        <item x="624"/>
        <item x="631"/>
        <item x="636"/>
        <item x="643"/>
        <item m="1" x="711"/>
        <item m="1" x="922"/>
        <item m="1" x="704"/>
        <item m="1" x="928"/>
        <item m="1" x="721"/>
        <item m="1" x="941"/>
        <item x="18"/>
        <item x="28"/>
        <item x="63"/>
        <item x="330"/>
        <item x="4"/>
        <item t="default"/>
      </items>
    </pivotField>
    <pivotField dataField="1" compact="0" outline="0" showAll="0"/>
    <pivotField compact="0" numFmtId="9" outline="0" showAll="0"/>
    <pivotField compact="0" numFmtId="9" outline="0" showAll="0"/>
    <pivotField compact="0" numFmtId="9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2"/>
        <item x="0"/>
        <item x="3"/>
        <item x="4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计数项:merchant_no" fld="0" subtotal="count" baseField="0" baseItem="0"/>
    <dataField name="计数项:merchant_no2" fld="0" subtotal="count" showDataAs="percentOfCol" baseField="0" baseItem="0" numFmtId="177"/>
    <dataField name="求和项:pay_succ_money" fld="2" baseField="0" baseItem="0" numFmtId="3"/>
    <dataField name="求和项:pay_succ_money2" fld="2" showDataAs="percentOfCol" baseField="0" baseItem="0" numFmtId="177"/>
  </dataFields>
  <formats count="11">
    <format dxfId="50">
      <pivotArea outline="0" fieldPosition="0">
        <references count="1">
          <reference field="4294967294" count="1" selected="0">
            <x v="2"/>
          </reference>
        </references>
      </pivotArea>
    </format>
    <format dxfId="49">
      <pivotArea outline="0" collapsedLevelsAreSubtotals="1" fieldPosition="0"/>
    </format>
    <format dxfId="48">
      <pivotArea field="-2" type="button" dataOnly="0" labelOnly="1" outline="0" axis="axisCol" fieldPosition="0"/>
    </format>
    <format dxfId="4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">
      <pivotArea outline="0" fieldPosition="0">
        <references count="1">
          <reference field="4294967294" count="1">
            <x v="1"/>
          </reference>
        </references>
      </pivotArea>
    </format>
    <format dxfId="45">
      <pivotArea outline="0" fieldPosition="0">
        <references count="1">
          <reference field="4294967294" count="1">
            <x v="3"/>
          </reference>
        </references>
      </pivotArea>
    </format>
    <format dxfId="44">
      <pivotArea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format>
    <format dxfId="43">
      <pivotArea outline="0" fieldPosition="0">
        <references count="1">
          <reference field="4294967294" count="1" selected="0">
            <x v="1"/>
          </reference>
        </references>
      </pivotArea>
    </format>
    <format dxfId="42">
      <pivotArea type="topRight" dataOnly="0" labelOnly="1" outline="0" fieldPosition="0"/>
    </format>
    <format dxfId="4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0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数据透视表33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16:W18" firstHeaderRow="1" firstDataRow="2" firstDataCol="1"/>
  <pivotFields count="15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axis="axisCol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数据透视表32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11:X13" firstHeaderRow="1" firstDataRow="2" firstDataCol="1"/>
  <pivotFields count="15">
    <pivotField dataField="1" compact="0" outline="0" showAll="0"/>
    <pivotField compact="0" outline="0" showAll="0"/>
    <pivotField compact="0" outline="0" showAll="0"/>
    <pivotField axis="axisCol" compact="0" outline="0" showAll="0">
      <items count="11">
        <item m="1" x="9"/>
        <item m="1" x="5"/>
        <item m="1" x="7"/>
        <item m="1" x="6"/>
        <item m="1" x="8"/>
        <item x="0"/>
        <item x="2"/>
        <item x="1"/>
        <item x="3"/>
        <item x="4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3"/>
  </colFields>
  <colItems count="6">
    <i>
      <x v="5"/>
    </i>
    <i>
      <x v="6"/>
    </i>
    <i>
      <x v="7"/>
    </i>
    <i>
      <x v="8"/>
    </i>
    <i>
      <x v="9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数据透视表31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6:W8" firstHeaderRow="1" firstDataRow="2" firstDataCol="1"/>
  <pivotFields count="15">
    <pivotField dataField="1"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数据透视表30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1:X3" firstHeaderRow="1" firstDataRow="2" firstDataCol="1"/>
  <pivotFields count="15">
    <pivotField dataField="1" compact="0" outline="0" showAll="0"/>
    <pivotField axis="axisCol" compact="0" outline="0" showAll="0">
      <items count="6">
        <item x="1"/>
        <item x="4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数据透视表35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26:W28" firstHeaderRow="1" firstDataRow="2" firstDataCol="1"/>
  <pivotFields count="15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Col" compact="0" outline="0" showAll="0">
      <items count="5">
        <item x="1"/>
        <item x="2"/>
        <item x="0"/>
        <item x="3"/>
        <item t="default"/>
      </items>
    </pivotField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数据透视表34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R21:W23" firstHeaderRow="1" firstDataRow="2" firstDataCol="1"/>
  <pivotFields count="15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axis="axisCol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计数项:商户大账号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数据透视表21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15:E22" firstHeaderRow="1" firstDataRow="2" firstDataCol="2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>
      <items count="6">
        <item x="4"/>
        <item x="1"/>
        <item x="2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>
      <items count="11">
        <item h="1" x="4"/>
        <item h="1" x="3"/>
        <item h="1" x="1"/>
        <item x="2"/>
        <item x="0"/>
        <item h="1" m="1" x="6"/>
        <item h="1" m="1" x="7"/>
        <item h="1" m="1" x="8"/>
        <item h="1" m="1" x="5"/>
        <item h="1" m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2"/>
        <item x="0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6">
    <i>
      <x/>
      <x v="4"/>
    </i>
    <i>
      <x v="1"/>
      <x v="3"/>
    </i>
    <i>
      <x v="2"/>
      <x v="3"/>
    </i>
    <i r="1">
      <x v="4"/>
    </i>
    <i>
      <x v="3"/>
      <x v="3"/>
    </i>
    <i t="grand">
      <x/>
    </i>
  </rowItems>
  <colFields count="1">
    <field x="1"/>
  </colFields>
  <colItems count="3">
    <i>
      <x v="1"/>
    </i>
    <i>
      <x v="3"/>
    </i>
    <i t="grand">
      <x/>
    </i>
  </colItems>
  <dataFields count="1">
    <dataField name="计数项:商户大账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数据透视表20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I2:O9" firstHeaderRow="1" firstDataRow="2" firstDataCol="1"/>
  <pivotFields count="15">
    <pivotField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compact="0" outline="0" multipleItemSelectionAllowed="1" showAll="0" sortType="descending"/>
    <pivotField compact="0" outline="0" multipleItemSelectionAllowed="1" showAll="0"/>
    <pivotField axis="axisRow"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贡献率(%)" fld="10" baseField="0" baseItem="0" numFmtId="17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数据透视表26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I15:M22" firstHeaderRow="1" firstDataRow="2" firstDataCol="2"/>
  <pivotFields count="15">
    <pivotField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compact="0" outline="0" multipleItemSelectionAllowed="1" showAll="0" sortType="descending"/>
    <pivotField axis="axisRow" compact="0" outline="0" multipleItemSelectionAllowed="1" showAll="0">
      <items count="11">
        <item h="1" x="4"/>
        <item h="1" x="3"/>
        <item h="1" x="1"/>
        <item x="2"/>
        <item x="0"/>
        <item h="1" m="1" x="6"/>
        <item h="1" m="1" x="7"/>
        <item h="1" m="1" x="8"/>
        <item h="1" m="1" x="5"/>
        <item h="1" m="1" x="9"/>
        <item t="default"/>
      </items>
    </pivotField>
    <pivotField axis="axisRow" compact="0" outline="0" showAll="0" defaultSubtotal="0">
      <items count="5">
        <item x="1"/>
        <item x="2"/>
        <item x="0"/>
        <item x="3"/>
        <item x="4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3"/>
  </rowFields>
  <rowItems count="6">
    <i>
      <x/>
      <x v="4"/>
    </i>
    <i>
      <x v="1"/>
      <x v="3"/>
    </i>
    <i>
      <x v="2"/>
      <x v="3"/>
    </i>
    <i r="1">
      <x v="4"/>
    </i>
    <i>
      <x v="3"/>
      <x v="3"/>
    </i>
    <i t="grand">
      <x/>
    </i>
  </rowItems>
  <colFields count="1">
    <field x="1"/>
  </colFields>
  <colItems count="3">
    <i>
      <x v="1"/>
    </i>
    <i>
      <x v="3"/>
    </i>
    <i t="grand">
      <x/>
    </i>
  </colItems>
  <dataFields count="1">
    <dataField name="求和项:贡献率(%)" fld="10" baseField="0" baseItem="0" numFmtId="176"/>
  </dataFields>
  <formats count="2">
    <format dxfId="2">
      <pivotArea outline="0" fieldPosition="0">
        <references count="3">
          <reference field="1" count="2" selected="0">
            <x v="1"/>
            <x v="3"/>
          </reference>
          <reference field="3" count="0" selected="0"/>
          <reference field="4" count="3" selected="0">
            <x v="0"/>
            <x v="1"/>
            <x v="2"/>
          </reference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数据透视表19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2:G9" firstHeaderRow="1" firstDataRow="2" firstDataCol="1"/>
  <pivotFields count="15">
    <pivotField dataField="1"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compact="0" outline="0" multipleItemSelectionAllowed="1" showAll="0" sortType="descending"/>
    <pivotField compact="0" outline="0" multipleItemSelectionAllowed="1" showAll="0"/>
    <pivotField axis="axisRow"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商户大账号" fld="0" subtotal="count" baseField="0" baseItem="0"/>
  </dataFields>
  <formats count="2">
    <format dxfId="4">
      <pivotArea outline="0" fieldPosition="0">
        <references count="2">
          <reference field="1" count="1" selected="0">
            <x v="3"/>
          </reference>
          <reference field="4" count="1" selected="0">
            <x v="3"/>
          </reference>
        </references>
      </pivotArea>
    </format>
    <format dxfId="3">
      <pivotArea outline="0" collapsedLevelsAreSubtotals="1" fieldPosition="0">
        <references count="2">
          <reference field="1" count="1" selected="0">
            <x v="2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数据透视表18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28:G33" firstHeaderRow="1" firstDataRow="2" firstDataCol="1" rowPageCount="1" colPageCount="1"/>
  <pivotFields count="15">
    <pivotField dataField="1"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Page" compact="0" outline="0" multipleItemSelectionAllowed="1" showAll="0" sortType="descending">
      <items count="5">
        <item x="3"/>
        <item x="2"/>
        <item x="1"/>
        <item x="0"/>
        <item t="default"/>
      </items>
    </pivotField>
    <pivotField axis="axisRow" compact="0" outline="0" multipleItemSelectionAllowed="1" showAll="0">
      <items count="11">
        <item x="4"/>
        <item x="3"/>
        <item x="1"/>
        <item h="1" x="2"/>
        <item h="1" x="0"/>
        <item h="1" m="1" x="6"/>
        <item h="1" m="1" x="7"/>
        <item h="1" m="1" x="8"/>
        <item h="1" m="1" x="5"/>
        <item h="1" m="1" x="9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计数项:商户大账号" fld="0" subtotal="count" baseField="0" baseItem="0"/>
  </dataFields>
  <formats count="1">
    <format dxfId="5">
      <pivotArea dataOnly="0" outline="0" fieldPosition="0">
        <references count="1">
          <reference field="3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数据透视表24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42:E48" firstHeaderRow="1" firstDataRow="2" firstDataCol="1" rowPageCount="2" colPageCount="1"/>
  <pivotFields count="15">
    <pivotField dataField="1"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Page" compact="0" outline="0" multipleItemSelectionAllowed="1" showAll="0" sortType="descending">
      <items count="5">
        <item h="1" x="3"/>
        <item h="1" x="2"/>
        <item x="1"/>
        <item x="0"/>
        <item t="default"/>
      </items>
    </pivotField>
    <pivotField axis="axisRow" compact="0" outline="0" multipleItemSelectionAllowed="1" showAll="0">
      <items count="11">
        <item x="4"/>
        <item x="3"/>
        <item x="1"/>
        <item x="2"/>
        <item x="0"/>
        <item m="1" x="6"/>
        <item m="1" x="7"/>
        <item m="1" x="8"/>
        <item m="1" x="5"/>
        <item m="1" x="9"/>
        <item t="default"/>
      </items>
    </pivotField>
    <pivotField axis="axisPage" compact="0" outline="0" multipleItemSelectionAllowed="1" showAll="0">
      <items count="6">
        <item x="1"/>
        <item x="2"/>
        <item x="0"/>
        <item h="1" x="3"/>
        <item h="1" x="4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 v="1"/>
    </i>
    <i>
      <x v="2"/>
    </i>
    <i>
      <x v="3"/>
    </i>
    <i t="grand">
      <x/>
    </i>
  </colItems>
  <pageFields count="2">
    <pageField fld="4" hier="-1"/>
    <pageField fld="2" hier="-1"/>
  </pageFields>
  <dataFields count="1">
    <dataField name="计数项:商户大账号" fld="0" subtotal="count" baseField="0" baseItem="0"/>
  </dataFields>
  <formats count="1">
    <format dxfId="6">
      <pivotArea dataOnly="0" outline="0" fieldPosition="0">
        <references count="1">
          <reference field="3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数据透视表23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I28:O35" firstHeaderRow="1" firstDataRow="2" firstDataCol="1" rowPageCount="1" colPageCount="1"/>
  <pivotFields count="15">
    <pivotField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Page" compact="0" outline="0" multipleItemSelectionAllowed="1" showAll="0" sortType="descending">
      <items count="5">
        <item x="3"/>
        <item x="2"/>
        <item x="1"/>
        <item x="0"/>
        <item t="default"/>
      </items>
    </pivotField>
    <pivotField axis="axisRow" compact="0" outline="0" multipleItemSelectionAllowed="1" showAll="0">
      <items count="11">
        <item x="4"/>
        <item x="3"/>
        <item x="1"/>
        <item x="2"/>
        <item x="0"/>
        <item m="1" x="6"/>
        <item m="1" x="7"/>
        <item m="1" x="8"/>
        <item m="1" x="5"/>
        <item m="1" x="9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求和项:贡献率(%)" fld="10" baseField="0" baseItem="0" numFmtId="176"/>
  </dataFields>
  <formats count="2">
    <format dxfId="8">
      <pivotArea dataOnly="0" outline="0" fieldPosition="0">
        <references count="1">
          <reference field="3" count="0" defaultSubtotal="1"/>
        </references>
      </pivotArea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数据透视表28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A56:G62" firstHeaderRow="1" firstDataRow="2" firstDataCol="1"/>
  <pivotFields count="15">
    <pivotField dataField="1"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Row" compact="0" outline="0" multipleItemSelectionAllowed="1" showAll="0" sortType="descending">
      <items count="5">
        <item x="3"/>
        <item x="2"/>
        <item x="1"/>
        <item x="0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商户大账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数据透视表27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I56:O62" firstHeaderRow="1" firstDataRow="2" firstDataCol="1"/>
  <pivotFields count="15">
    <pivotField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Row" compact="0" outline="0" multipleItemSelectionAllowed="1" showAll="0" sortType="descending">
      <items count="5">
        <item x="3"/>
        <item x="2"/>
        <item x="1"/>
        <item x="0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贡献率(%)" fld="10" baseField="0" baseItem="0" numFmtId="17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数据透视表25" cacheId="0" applyNumberFormats="0" applyBorderFormats="0" applyFontFormats="0" applyPatternFormats="0" applyAlignmentFormats="0" applyWidthHeightFormats="1" dataCaption="值" updatedVersion="5" minRefreshableVersion="3" itemPrintTitles="1" createdVersion="8" indent="0" compact="0" compactData="0" gridDropZones="1" multipleFieldFilters="0">
  <location ref="I42:M48" firstHeaderRow="1" firstDataRow="2" firstDataCol="1" rowPageCount="2" colPageCount="1"/>
  <pivotFields count="15">
    <pivotField compact="0" outline="0" showAll="0"/>
    <pivotField axis="axisCol" compact="0" outline="0" showAll="0" sortType="ascending">
      <items count="6">
        <item x="4"/>
        <item x="1"/>
        <item x="2"/>
        <item x="0"/>
        <item x="3"/>
        <item t="default"/>
      </items>
    </pivotField>
    <pivotField axis="axisPage" compact="0" outline="0" multipleItemSelectionAllowed="1" showAll="0" sortType="descending">
      <items count="5">
        <item h="1" x="3"/>
        <item h="1" x="2"/>
        <item x="1"/>
        <item x="0"/>
        <item t="default"/>
      </items>
    </pivotField>
    <pivotField axis="axisRow" compact="0" outline="0" multipleItemSelectionAllowed="1" showAll="0">
      <items count="11">
        <item x="4"/>
        <item x="3"/>
        <item x="1"/>
        <item x="2"/>
        <item x="0"/>
        <item m="1" x="6"/>
        <item m="1" x="7"/>
        <item m="1" x="8"/>
        <item m="1" x="5"/>
        <item m="1" x="9"/>
        <item t="default"/>
      </items>
    </pivotField>
    <pivotField axis="axisPage" compact="0" outline="0" multipleItemSelectionAllowed="1" showAll="0">
      <items count="6">
        <item x="1"/>
        <item x="2"/>
        <item h="1" x="4"/>
        <item x="0"/>
        <item h="1" x="3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176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 v="1"/>
    </i>
    <i>
      <x v="2"/>
    </i>
    <i>
      <x v="3"/>
    </i>
    <i t="grand">
      <x/>
    </i>
  </colItems>
  <pageFields count="2">
    <pageField fld="4" hier="-1"/>
    <pageField fld="2" hier="-1"/>
  </pageFields>
  <dataFields count="1">
    <dataField name="求和项:贡献率(%)" fld="10" baseField="0" baseItem="0" numFmtId="176"/>
  </dataFields>
  <formats count="2">
    <format dxfId="11">
      <pivotArea dataOnly="0" outline="0" fieldPosition="0">
        <references count="1">
          <reference field="3" count="0" defaultSubtotal="1"/>
        </references>
      </pivotArea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4"/>
  <sheetViews>
    <sheetView topLeftCell="J1" workbookViewId="0">
      <selection activeCell="P35" sqref="P35"/>
    </sheetView>
  </sheetViews>
  <sheetFormatPr defaultRowHeight="14.25" x14ac:dyDescent="0.2"/>
  <cols>
    <col min="1" max="1" width="7.75" bestFit="1" customWidth="1"/>
    <col min="2" max="2" width="23.125" customWidth="1"/>
    <col min="3" max="3" width="12.375" style="2" bestFit="1" customWidth="1"/>
    <col min="4" max="4" width="22.5" style="2" customWidth="1"/>
    <col min="5" max="5" width="18.125" style="2" bestFit="1" customWidth="1"/>
    <col min="6" max="6" width="18.125" style="2" customWidth="1"/>
    <col min="7" max="7" width="19.25" style="2" bestFit="1" customWidth="1"/>
    <col min="8" max="10" width="19.25" style="2" customWidth="1"/>
    <col min="13" max="13" width="14.875" bestFit="1" customWidth="1"/>
    <col min="14" max="14" width="14.875" style="2" bestFit="1" customWidth="1"/>
    <col min="15" max="15" width="16" bestFit="1" customWidth="1"/>
    <col min="16" max="16" width="26.625" style="2" bestFit="1" customWidth="1"/>
    <col min="17" max="17" width="27.75" bestFit="1" customWidth="1"/>
    <col min="18" max="18" width="28.125" style="2" bestFit="1" customWidth="1"/>
    <col min="19" max="19" width="23" style="2" bestFit="1" customWidth="1"/>
    <col min="20" max="20" width="24.125" style="2" bestFit="1" customWidth="1"/>
  </cols>
  <sheetData>
    <row r="1" spans="1:20" x14ac:dyDescent="0.2">
      <c r="A1" t="s">
        <v>1030</v>
      </c>
      <c r="B1" t="s">
        <v>10</v>
      </c>
      <c r="C1" s="2" t="s">
        <v>1031</v>
      </c>
      <c r="D1" s="2" t="s">
        <v>1032</v>
      </c>
      <c r="E1" s="2" t="s">
        <v>13</v>
      </c>
      <c r="F1" s="2" t="s">
        <v>1071</v>
      </c>
      <c r="G1" s="2" t="s">
        <v>16</v>
      </c>
      <c r="H1" s="2" t="s">
        <v>1072</v>
      </c>
      <c r="I1" s="2" t="s">
        <v>1073</v>
      </c>
      <c r="J1" s="2" t="s">
        <v>1074</v>
      </c>
      <c r="K1" s="12" t="s">
        <v>1042</v>
      </c>
    </row>
    <row r="2" spans="1:20" x14ac:dyDescent="0.2">
      <c r="A2" t="s">
        <v>1055</v>
      </c>
      <c r="B2" t="s">
        <v>312</v>
      </c>
      <c r="C2" s="2">
        <v>1</v>
      </c>
      <c r="D2" s="2">
        <v>389</v>
      </c>
      <c r="E2" s="2">
        <v>0</v>
      </c>
      <c r="F2" s="2">
        <v>0</v>
      </c>
      <c r="G2" s="2">
        <v>0</v>
      </c>
      <c r="H2" s="2">
        <v>0</v>
      </c>
      <c r="I2" s="2">
        <v>352</v>
      </c>
      <c r="J2" s="2">
        <v>21979.37</v>
      </c>
      <c r="K2" t="str">
        <f>A2</f>
        <v>03流失</v>
      </c>
    </row>
    <row r="3" spans="1:20" x14ac:dyDescent="0.2">
      <c r="A3" t="s">
        <v>8</v>
      </c>
      <c r="B3" t="s">
        <v>277</v>
      </c>
      <c r="C3" s="2">
        <v>1</v>
      </c>
      <c r="D3" s="2">
        <v>1663</v>
      </c>
      <c r="E3" s="2">
        <v>2669</v>
      </c>
      <c r="F3" s="2">
        <v>192220.04</v>
      </c>
      <c r="G3" s="2">
        <v>7405</v>
      </c>
      <c r="H3" s="2">
        <v>531678.42000000004</v>
      </c>
      <c r="I3" s="2">
        <v>52177</v>
      </c>
      <c r="J3" s="2">
        <v>4045905.12</v>
      </c>
      <c r="K3" t="str">
        <f t="shared" ref="K3:K66" si="0">A3</f>
        <v>02活跃</v>
      </c>
      <c r="N3" s="9" t="s">
        <v>25</v>
      </c>
      <c r="P3"/>
      <c r="R3"/>
      <c r="S3"/>
      <c r="T3"/>
    </row>
    <row r="4" spans="1:20" x14ac:dyDescent="0.2">
      <c r="A4" t="s">
        <v>1055</v>
      </c>
      <c r="B4" t="s">
        <v>309</v>
      </c>
      <c r="C4" s="2">
        <v>1</v>
      </c>
      <c r="D4" s="2">
        <v>356</v>
      </c>
      <c r="E4" s="2">
        <v>0</v>
      </c>
      <c r="F4" s="2">
        <v>0</v>
      </c>
      <c r="G4" s="2">
        <v>0</v>
      </c>
      <c r="H4" s="2">
        <v>0</v>
      </c>
      <c r="I4" s="2">
        <v>94</v>
      </c>
      <c r="J4" s="2">
        <v>22400</v>
      </c>
      <c r="K4" t="str">
        <f t="shared" si="0"/>
        <v>03流失</v>
      </c>
      <c r="M4" s="7" t="s">
        <v>1044</v>
      </c>
      <c r="N4" s="2" t="s">
        <v>1046</v>
      </c>
      <c r="O4" t="s">
        <v>1047</v>
      </c>
      <c r="P4" t="s">
        <v>1048</v>
      </c>
      <c r="Q4" t="s">
        <v>23</v>
      </c>
      <c r="R4" t="s">
        <v>24</v>
      </c>
      <c r="S4" t="s">
        <v>43</v>
      </c>
      <c r="T4" t="s">
        <v>45</v>
      </c>
    </row>
    <row r="5" spans="1:20" x14ac:dyDescent="0.2">
      <c r="A5" t="s">
        <v>1055</v>
      </c>
      <c r="B5" t="s">
        <v>311</v>
      </c>
      <c r="C5" s="2">
        <v>1</v>
      </c>
      <c r="D5" s="2">
        <v>257</v>
      </c>
      <c r="E5" s="2">
        <v>0</v>
      </c>
      <c r="F5" s="2">
        <v>0</v>
      </c>
      <c r="G5" s="2">
        <v>0</v>
      </c>
      <c r="H5" s="2">
        <v>0</v>
      </c>
      <c r="I5" s="2">
        <v>19</v>
      </c>
      <c r="J5" s="2">
        <v>6321</v>
      </c>
      <c r="K5" t="str">
        <f t="shared" si="0"/>
        <v>03流失</v>
      </c>
      <c r="M5" t="s">
        <v>7</v>
      </c>
      <c r="N5" s="2">
        <v>9</v>
      </c>
      <c r="O5" s="26">
        <v>9.3457943925233638E-3</v>
      </c>
      <c r="P5" s="8">
        <v>1.0832017370706671E-3</v>
      </c>
      <c r="Q5" s="2">
        <v>55103.54</v>
      </c>
      <c r="R5" s="8">
        <v>1.0722128731114838E-3</v>
      </c>
      <c r="S5" s="2">
        <v>55103.54</v>
      </c>
      <c r="T5" s="8">
        <v>4.7642360752700027E-5</v>
      </c>
    </row>
    <row r="6" spans="1:20" x14ac:dyDescent="0.2">
      <c r="A6" t="s">
        <v>1055</v>
      </c>
      <c r="B6" t="s">
        <v>310</v>
      </c>
      <c r="C6" s="2">
        <v>1</v>
      </c>
      <c r="D6" s="2">
        <v>404</v>
      </c>
      <c r="E6" s="2">
        <v>0</v>
      </c>
      <c r="F6" s="2">
        <v>0</v>
      </c>
      <c r="G6" s="2">
        <v>0</v>
      </c>
      <c r="H6" s="2">
        <v>0</v>
      </c>
      <c r="I6" s="2">
        <v>2</v>
      </c>
      <c r="J6" s="2">
        <v>3382.5</v>
      </c>
      <c r="K6" t="str">
        <f t="shared" si="0"/>
        <v>03流失</v>
      </c>
      <c r="M6" t="s">
        <v>8</v>
      </c>
      <c r="N6" s="2">
        <v>299</v>
      </c>
      <c r="O6" s="26">
        <v>0.31048805815160957</v>
      </c>
      <c r="P6" s="8">
        <v>0.98459336754836158</v>
      </c>
      <c r="Q6" s="2">
        <v>51072316.660000034</v>
      </c>
      <c r="R6" s="8">
        <v>0.9937727300728435</v>
      </c>
      <c r="S6" s="2">
        <v>376386458.56999981</v>
      </c>
      <c r="T6" s="8">
        <v>0.32542263966386031</v>
      </c>
    </row>
    <row r="7" spans="1:20" x14ac:dyDescent="0.2">
      <c r="A7" t="s">
        <v>1055</v>
      </c>
      <c r="B7" t="s">
        <v>317</v>
      </c>
      <c r="C7" s="2">
        <v>1</v>
      </c>
      <c r="D7" s="2">
        <v>102</v>
      </c>
      <c r="E7" s="2">
        <v>0</v>
      </c>
      <c r="F7" s="2">
        <v>0</v>
      </c>
      <c r="G7" s="2">
        <v>0</v>
      </c>
      <c r="H7" s="2">
        <v>0</v>
      </c>
      <c r="I7" s="2">
        <v>1</v>
      </c>
      <c r="J7" s="2">
        <v>1</v>
      </c>
      <c r="K7" t="str">
        <f t="shared" si="0"/>
        <v>03流失</v>
      </c>
      <c r="M7" t="s">
        <v>9</v>
      </c>
      <c r="N7" s="2">
        <v>67</v>
      </c>
      <c r="O7" s="26">
        <v>6.9574247144340601E-2</v>
      </c>
      <c r="P7" s="8">
        <v>1.4323430714567707E-2</v>
      </c>
      <c r="Q7" s="2">
        <v>264930.49999999994</v>
      </c>
      <c r="R7" s="8">
        <v>5.1550570540452008E-3</v>
      </c>
      <c r="S7" s="2">
        <v>18851644.580000002</v>
      </c>
      <c r="T7" s="8">
        <v>1.6299077189270275E-2</v>
      </c>
    </row>
    <row r="8" spans="1:20" x14ac:dyDescent="0.2">
      <c r="A8" t="s">
        <v>8</v>
      </c>
      <c r="B8" t="s">
        <v>299</v>
      </c>
      <c r="C8" s="2">
        <v>1</v>
      </c>
      <c r="D8" s="2">
        <v>563</v>
      </c>
      <c r="E8" s="2">
        <v>631</v>
      </c>
      <c r="F8" s="2">
        <v>799180.88</v>
      </c>
      <c r="G8" s="2">
        <v>1291</v>
      </c>
      <c r="H8" s="2">
        <v>1688459.74</v>
      </c>
      <c r="I8" s="2">
        <v>12453</v>
      </c>
      <c r="J8" s="2">
        <v>5400887.7000000002</v>
      </c>
      <c r="K8" t="str">
        <f t="shared" si="0"/>
        <v>02活跃</v>
      </c>
      <c r="M8" t="s">
        <v>1055</v>
      </c>
      <c r="N8" s="2">
        <v>541</v>
      </c>
      <c r="O8" s="26">
        <v>0.56178608515057116</v>
      </c>
      <c r="P8" s="8">
        <v>0</v>
      </c>
      <c r="Q8" s="2">
        <v>0</v>
      </c>
      <c r="R8" s="8">
        <v>0</v>
      </c>
      <c r="S8" s="2">
        <v>748734730.68999946</v>
      </c>
      <c r="T8" s="8">
        <v>0.64735387504339381</v>
      </c>
    </row>
    <row r="9" spans="1:20" x14ac:dyDescent="0.2">
      <c r="A9" t="s">
        <v>8</v>
      </c>
      <c r="B9" t="s">
        <v>297</v>
      </c>
      <c r="C9" s="2">
        <v>1</v>
      </c>
      <c r="D9" s="2">
        <v>706</v>
      </c>
      <c r="E9" s="2">
        <v>247</v>
      </c>
      <c r="F9" s="2">
        <v>232886.81</v>
      </c>
      <c r="G9" s="2">
        <v>1059</v>
      </c>
      <c r="H9" s="2">
        <v>536085.78</v>
      </c>
      <c r="I9" s="2">
        <v>10814</v>
      </c>
      <c r="J9" s="2">
        <v>2844751.22</v>
      </c>
      <c r="K9" t="str">
        <f t="shared" si="0"/>
        <v>02活跃</v>
      </c>
      <c r="M9" t="s">
        <v>1056</v>
      </c>
      <c r="N9" s="2">
        <v>47</v>
      </c>
      <c r="O9" s="26">
        <v>4.8805815160955349E-2</v>
      </c>
      <c r="P9" s="8">
        <v>0</v>
      </c>
      <c r="Q9" s="2">
        <v>0</v>
      </c>
      <c r="R9" s="8">
        <v>0</v>
      </c>
      <c r="S9" s="2">
        <v>12580155.280000001</v>
      </c>
      <c r="T9" s="8">
        <v>1.0876765742722592E-2</v>
      </c>
    </row>
    <row r="10" spans="1:20" x14ac:dyDescent="0.2">
      <c r="A10" t="s">
        <v>8</v>
      </c>
      <c r="B10" t="s">
        <v>304</v>
      </c>
      <c r="C10" s="2">
        <v>1</v>
      </c>
      <c r="D10" s="2">
        <v>1042</v>
      </c>
      <c r="E10" s="2">
        <v>1145</v>
      </c>
      <c r="F10" s="2">
        <v>127935.8</v>
      </c>
      <c r="G10" s="2">
        <v>3655</v>
      </c>
      <c r="H10" s="2">
        <v>452266.59</v>
      </c>
      <c r="I10" s="2">
        <v>14197</v>
      </c>
      <c r="J10" s="2">
        <v>865788.6</v>
      </c>
      <c r="K10" t="str">
        <f t="shared" si="0"/>
        <v>02活跃</v>
      </c>
      <c r="M10" t="s">
        <v>20</v>
      </c>
      <c r="N10" s="2">
        <v>963</v>
      </c>
      <c r="O10" s="8">
        <v>1</v>
      </c>
      <c r="P10" s="8">
        <v>1</v>
      </c>
      <c r="Q10" s="2">
        <v>51392350.700000025</v>
      </c>
      <c r="R10" s="8">
        <v>1</v>
      </c>
      <c r="S10" s="2">
        <v>1156608092.6599996</v>
      </c>
      <c r="T10" s="8">
        <v>1</v>
      </c>
    </row>
    <row r="11" spans="1:20" x14ac:dyDescent="0.2">
      <c r="A11" t="s">
        <v>8</v>
      </c>
      <c r="B11" t="s">
        <v>278</v>
      </c>
      <c r="C11" s="2">
        <v>1</v>
      </c>
      <c r="D11" s="2">
        <v>1418</v>
      </c>
      <c r="E11" s="2">
        <v>427</v>
      </c>
      <c r="F11" s="2">
        <v>182397.17</v>
      </c>
      <c r="G11" s="2">
        <v>1413</v>
      </c>
      <c r="H11" s="2">
        <v>446214.13</v>
      </c>
      <c r="I11" s="2">
        <v>11387</v>
      </c>
      <c r="J11" s="2">
        <v>4014944.85</v>
      </c>
      <c r="K11" t="str">
        <f t="shared" si="0"/>
        <v>02活跃</v>
      </c>
    </row>
    <row r="12" spans="1:20" x14ac:dyDescent="0.2">
      <c r="A12" t="s">
        <v>8</v>
      </c>
      <c r="B12" t="s">
        <v>303</v>
      </c>
      <c r="C12" s="2">
        <v>1</v>
      </c>
      <c r="D12" s="2">
        <v>704</v>
      </c>
      <c r="E12" s="2">
        <v>13</v>
      </c>
      <c r="F12" s="2">
        <v>1090.1600000000001</v>
      </c>
      <c r="G12" s="2">
        <v>57</v>
      </c>
      <c r="H12" s="2">
        <v>5688.41</v>
      </c>
      <c r="I12" s="2">
        <v>724</v>
      </c>
      <c r="J12" s="2">
        <v>62654.75</v>
      </c>
      <c r="K12" t="str">
        <f t="shared" si="0"/>
        <v>02活跃</v>
      </c>
    </row>
    <row r="13" spans="1:20" x14ac:dyDescent="0.2">
      <c r="A13" t="s">
        <v>8</v>
      </c>
      <c r="B13" t="s">
        <v>259</v>
      </c>
      <c r="C13" s="2">
        <v>1</v>
      </c>
      <c r="D13" s="2">
        <v>978</v>
      </c>
      <c r="E13" s="2">
        <v>65</v>
      </c>
      <c r="F13" s="2">
        <v>3724.61</v>
      </c>
      <c r="G13" s="2">
        <v>220</v>
      </c>
      <c r="H13" s="2">
        <v>12560.55</v>
      </c>
      <c r="I13" s="2">
        <v>3520</v>
      </c>
      <c r="J13" s="2">
        <v>173672.41</v>
      </c>
      <c r="K13" t="str">
        <f t="shared" si="0"/>
        <v>02活跃</v>
      </c>
    </row>
    <row r="14" spans="1:20" x14ac:dyDescent="0.2">
      <c r="A14" t="s">
        <v>8</v>
      </c>
      <c r="B14" t="s">
        <v>301</v>
      </c>
      <c r="C14" s="2">
        <v>1</v>
      </c>
      <c r="D14" s="2">
        <v>713</v>
      </c>
      <c r="E14" s="2">
        <v>79</v>
      </c>
      <c r="F14" s="2">
        <v>3878.68</v>
      </c>
      <c r="G14" s="2">
        <v>327</v>
      </c>
      <c r="H14" s="2">
        <v>16727.2</v>
      </c>
      <c r="I14" s="2">
        <v>4744</v>
      </c>
      <c r="J14" s="2">
        <v>253976.92</v>
      </c>
      <c r="K14" t="str">
        <f t="shared" si="0"/>
        <v>02活跃</v>
      </c>
    </row>
    <row r="15" spans="1:20" x14ac:dyDescent="0.2">
      <c r="A15" t="s">
        <v>1055</v>
      </c>
      <c r="B15" t="s">
        <v>315</v>
      </c>
      <c r="C15" s="2">
        <v>1</v>
      </c>
      <c r="D15" s="2">
        <v>173</v>
      </c>
      <c r="E15" s="2">
        <v>0</v>
      </c>
      <c r="F15" s="2">
        <v>0</v>
      </c>
      <c r="G15" s="2">
        <v>0</v>
      </c>
      <c r="H15" s="2">
        <v>0</v>
      </c>
      <c r="I15" s="2">
        <v>7</v>
      </c>
      <c r="J15" s="2">
        <v>275.94</v>
      </c>
      <c r="K15" t="str">
        <f t="shared" si="0"/>
        <v>03流失</v>
      </c>
    </row>
    <row r="16" spans="1:20" x14ac:dyDescent="0.2">
      <c r="A16" t="s">
        <v>1055</v>
      </c>
      <c r="B16" t="s">
        <v>298</v>
      </c>
      <c r="C16" s="2">
        <v>1</v>
      </c>
      <c r="D16" s="2">
        <v>301</v>
      </c>
      <c r="E16" s="2">
        <v>0</v>
      </c>
      <c r="F16" s="2">
        <v>0</v>
      </c>
      <c r="G16" s="2">
        <v>0</v>
      </c>
      <c r="H16" s="2">
        <v>0</v>
      </c>
      <c r="I16" s="2">
        <v>58001</v>
      </c>
      <c r="J16" s="2">
        <v>2491325</v>
      </c>
      <c r="K16" t="str">
        <f t="shared" si="0"/>
        <v>03流失</v>
      </c>
    </row>
    <row r="17" spans="1:11" x14ac:dyDescent="0.2">
      <c r="A17" t="s">
        <v>1055</v>
      </c>
      <c r="B17" t="s">
        <v>305</v>
      </c>
      <c r="C17" s="2">
        <v>1</v>
      </c>
      <c r="D17" s="2">
        <v>394</v>
      </c>
      <c r="E17" s="2">
        <v>0</v>
      </c>
      <c r="F17" s="2">
        <v>0</v>
      </c>
      <c r="G17" s="2">
        <v>0</v>
      </c>
      <c r="H17" s="2">
        <v>0</v>
      </c>
      <c r="I17" s="2">
        <v>14486</v>
      </c>
      <c r="J17" s="2">
        <v>708255.37</v>
      </c>
      <c r="K17" t="str">
        <f t="shared" si="0"/>
        <v>03流失</v>
      </c>
    </row>
    <row r="18" spans="1:11" x14ac:dyDescent="0.2">
      <c r="A18" t="s">
        <v>1055</v>
      </c>
      <c r="B18" t="s">
        <v>300</v>
      </c>
      <c r="C18" s="2">
        <v>1</v>
      </c>
      <c r="D18" s="2">
        <v>844</v>
      </c>
      <c r="E18" s="2">
        <v>0</v>
      </c>
      <c r="F18" s="2">
        <v>0</v>
      </c>
      <c r="G18" s="2">
        <v>0</v>
      </c>
      <c r="H18" s="2">
        <v>0</v>
      </c>
      <c r="I18" s="2">
        <v>6410</v>
      </c>
      <c r="J18" s="2">
        <v>462630.38</v>
      </c>
      <c r="K18" t="str">
        <f t="shared" si="0"/>
        <v>03流失</v>
      </c>
    </row>
    <row r="19" spans="1:11" x14ac:dyDescent="0.2">
      <c r="A19" t="s">
        <v>1055</v>
      </c>
      <c r="B19" t="s">
        <v>302</v>
      </c>
      <c r="C19" s="2">
        <v>1</v>
      </c>
      <c r="D19" s="2">
        <v>187</v>
      </c>
      <c r="E19" s="2">
        <v>0</v>
      </c>
      <c r="F19" s="2">
        <v>0</v>
      </c>
      <c r="G19" s="2">
        <v>0</v>
      </c>
      <c r="H19" s="2">
        <v>0</v>
      </c>
      <c r="I19" s="2">
        <v>637</v>
      </c>
      <c r="J19" s="2">
        <v>33691.83</v>
      </c>
      <c r="K19" t="str">
        <f t="shared" si="0"/>
        <v>03流失</v>
      </c>
    </row>
    <row r="20" spans="1:11" x14ac:dyDescent="0.2">
      <c r="A20" t="s">
        <v>1055</v>
      </c>
      <c r="B20" t="s">
        <v>313</v>
      </c>
      <c r="C20" s="2">
        <v>1</v>
      </c>
      <c r="D20" s="2">
        <v>391</v>
      </c>
      <c r="E20" s="2">
        <v>0</v>
      </c>
      <c r="F20" s="2">
        <v>0</v>
      </c>
      <c r="G20" s="2">
        <v>0</v>
      </c>
      <c r="H20" s="2">
        <v>0</v>
      </c>
      <c r="I20" s="2">
        <v>51</v>
      </c>
      <c r="J20" s="2">
        <v>22228.9</v>
      </c>
      <c r="K20" t="str">
        <f t="shared" si="0"/>
        <v>03流失</v>
      </c>
    </row>
    <row r="21" spans="1:11" x14ac:dyDescent="0.2">
      <c r="A21" t="s">
        <v>1055</v>
      </c>
      <c r="B21" t="s">
        <v>266</v>
      </c>
      <c r="C21" s="2">
        <v>1</v>
      </c>
      <c r="D21" s="2">
        <v>703</v>
      </c>
      <c r="E21" s="2">
        <v>0</v>
      </c>
      <c r="F21" s="2">
        <v>0</v>
      </c>
      <c r="G21" s="2">
        <v>0</v>
      </c>
      <c r="H21" s="2">
        <v>0</v>
      </c>
      <c r="I21" s="2">
        <v>262</v>
      </c>
      <c r="J21" s="2">
        <v>157912.79</v>
      </c>
      <c r="K21" t="str">
        <f t="shared" si="0"/>
        <v>03流失</v>
      </c>
    </row>
    <row r="22" spans="1:11" x14ac:dyDescent="0.2">
      <c r="A22" t="s">
        <v>9</v>
      </c>
      <c r="B22" t="s">
        <v>306</v>
      </c>
      <c r="C22" s="2">
        <v>1</v>
      </c>
      <c r="D22" s="2">
        <v>536</v>
      </c>
      <c r="E22" s="2">
        <v>0</v>
      </c>
      <c r="F22" s="2">
        <v>0</v>
      </c>
      <c r="G22" s="2">
        <v>1</v>
      </c>
      <c r="H22" s="2">
        <v>6290</v>
      </c>
      <c r="I22" s="2">
        <v>6</v>
      </c>
      <c r="J22" s="2">
        <v>40320</v>
      </c>
      <c r="K22" t="str">
        <f t="shared" si="0"/>
        <v>03沉默</v>
      </c>
    </row>
    <row r="23" spans="1:11" x14ac:dyDescent="0.2">
      <c r="A23" t="s">
        <v>1055</v>
      </c>
      <c r="B23" t="s">
        <v>308</v>
      </c>
      <c r="C23" s="2">
        <v>1</v>
      </c>
      <c r="D23" s="2">
        <v>278</v>
      </c>
      <c r="E23" s="2">
        <v>0</v>
      </c>
      <c r="F23" s="2">
        <v>0</v>
      </c>
      <c r="G23" s="2">
        <v>0</v>
      </c>
      <c r="H23" s="2">
        <v>0</v>
      </c>
      <c r="I23" s="2">
        <v>24</v>
      </c>
      <c r="J23" s="2">
        <v>697.49</v>
      </c>
      <c r="K23" t="str">
        <f t="shared" si="0"/>
        <v>03流失</v>
      </c>
    </row>
    <row r="24" spans="1:11" x14ac:dyDescent="0.2">
      <c r="A24" t="s">
        <v>1055</v>
      </c>
      <c r="B24" t="s">
        <v>307</v>
      </c>
      <c r="C24" s="2">
        <v>1</v>
      </c>
      <c r="D24" s="2">
        <v>1459</v>
      </c>
      <c r="E24" s="2">
        <v>0</v>
      </c>
      <c r="F24" s="2">
        <v>0</v>
      </c>
      <c r="G24" s="2">
        <v>0</v>
      </c>
      <c r="H24" s="2">
        <v>0</v>
      </c>
      <c r="I24" s="2">
        <v>3</v>
      </c>
      <c r="J24" s="2">
        <v>62.97</v>
      </c>
      <c r="K24" t="str">
        <f t="shared" si="0"/>
        <v>03流失</v>
      </c>
    </row>
    <row r="25" spans="1:11" x14ac:dyDescent="0.2">
      <c r="A25" t="s">
        <v>1055</v>
      </c>
      <c r="B25" t="s">
        <v>314</v>
      </c>
      <c r="C25" s="2">
        <v>1</v>
      </c>
      <c r="D25" s="2">
        <v>608</v>
      </c>
      <c r="E25" s="2">
        <v>0</v>
      </c>
      <c r="F25" s="2">
        <v>0</v>
      </c>
      <c r="G25" s="2">
        <v>0</v>
      </c>
      <c r="H25" s="2">
        <v>0</v>
      </c>
      <c r="I25" s="2">
        <v>165</v>
      </c>
      <c r="J25" s="2">
        <v>15270.47</v>
      </c>
      <c r="K25" t="str">
        <f t="shared" si="0"/>
        <v>03流失</v>
      </c>
    </row>
    <row r="26" spans="1:11" x14ac:dyDescent="0.2">
      <c r="A26" t="s">
        <v>1055</v>
      </c>
      <c r="B26" t="s">
        <v>316</v>
      </c>
      <c r="C26" s="2">
        <v>1</v>
      </c>
      <c r="D26" s="2">
        <v>325</v>
      </c>
      <c r="E26" s="2">
        <v>0</v>
      </c>
      <c r="F26" s="2">
        <v>0</v>
      </c>
      <c r="G26" s="2">
        <v>0</v>
      </c>
      <c r="H26" s="2">
        <v>0</v>
      </c>
      <c r="I26" s="2">
        <v>14</v>
      </c>
      <c r="J26" s="2">
        <v>488.8</v>
      </c>
      <c r="K26" t="str">
        <f t="shared" si="0"/>
        <v>03流失</v>
      </c>
    </row>
    <row r="27" spans="1:11" x14ac:dyDescent="0.2">
      <c r="A27" t="s">
        <v>1055</v>
      </c>
      <c r="B27" t="s">
        <v>318</v>
      </c>
      <c r="C27" s="2">
        <v>1</v>
      </c>
      <c r="D27" s="2">
        <v>431</v>
      </c>
      <c r="E27" s="2">
        <v>0</v>
      </c>
      <c r="F27" s="2">
        <v>0</v>
      </c>
      <c r="G27" s="2">
        <v>0</v>
      </c>
      <c r="H27" s="2">
        <v>0</v>
      </c>
      <c r="I27" s="2">
        <v>51</v>
      </c>
      <c r="J27" s="2">
        <v>2155.83</v>
      </c>
      <c r="K27" t="str">
        <f t="shared" si="0"/>
        <v>03流失</v>
      </c>
    </row>
    <row r="28" spans="1:11" x14ac:dyDescent="0.2">
      <c r="A28" t="s">
        <v>1055</v>
      </c>
      <c r="B28" t="s">
        <v>319</v>
      </c>
      <c r="C28" s="2">
        <v>1</v>
      </c>
      <c r="D28" s="2">
        <v>788</v>
      </c>
      <c r="E28" s="2">
        <v>0</v>
      </c>
      <c r="F28" s="2">
        <v>0</v>
      </c>
      <c r="G28" s="2">
        <v>0</v>
      </c>
      <c r="H28" s="2">
        <v>0</v>
      </c>
      <c r="I28" s="2">
        <v>23</v>
      </c>
      <c r="J28" s="2">
        <v>1045.93</v>
      </c>
      <c r="K28" t="str">
        <f t="shared" si="0"/>
        <v>03流失</v>
      </c>
    </row>
    <row r="29" spans="1:11" x14ac:dyDescent="0.2">
      <c r="A29" t="s">
        <v>1055</v>
      </c>
      <c r="B29" t="s">
        <v>321</v>
      </c>
      <c r="C29" s="2">
        <v>1</v>
      </c>
      <c r="D29" s="2">
        <v>443</v>
      </c>
      <c r="E29" s="2">
        <v>0</v>
      </c>
      <c r="F29" s="2">
        <v>0</v>
      </c>
      <c r="G29" s="2">
        <v>0</v>
      </c>
      <c r="H29" s="2">
        <v>0</v>
      </c>
      <c r="I29" s="2">
        <v>2</v>
      </c>
      <c r="J29" s="2">
        <v>123</v>
      </c>
      <c r="K29" t="str">
        <f t="shared" si="0"/>
        <v>03流失</v>
      </c>
    </row>
    <row r="30" spans="1:11" x14ac:dyDescent="0.2">
      <c r="A30" t="s">
        <v>1055</v>
      </c>
      <c r="B30" t="s">
        <v>320</v>
      </c>
      <c r="C30" s="2">
        <v>1</v>
      </c>
      <c r="D30" s="2">
        <v>368</v>
      </c>
      <c r="E30" s="2">
        <v>0</v>
      </c>
      <c r="F30" s="2">
        <v>0</v>
      </c>
      <c r="G30" s="2">
        <v>0</v>
      </c>
      <c r="H30" s="2">
        <v>0</v>
      </c>
      <c r="I30" s="2">
        <v>1</v>
      </c>
      <c r="J30" s="2">
        <v>29.99</v>
      </c>
      <c r="K30" t="str">
        <f t="shared" si="0"/>
        <v>03流失</v>
      </c>
    </row>
    <row r="31" spans="1:11" x14ac:dyDescent="0.2">
      <c r="A31" t="s">
        <v>8</v>
      </c>
      <c r="B31" t="s">
        <v>364</v>
      </c>
      <c r="C31" s="2">
        <v>1</v>
      </c>
      <c r="D31" s="2">
        <v>390</v>
      </c>
      <c r="E31" s="2">
        <v>8</v>
      </c>
      <c r="F31" s="2">
        <v>531.53</v>
      </c>
      <c r="G31" s="2">
        <v>40</v>
      </c>
      <c r="H31" s="2">
        <v>2128.5100000000002</v>
      </c>
      <c r="I31" s="2">
        <v>332</v>
      </c>
      <c r="J31" s="2">
        <v>22577.4</v>
      </c>
      <c r="K31" t="str">
        <f t="shared" si="0"/>
        <v>02活跃</v>
      </c>
    </row>
    <row r="32" spans="1:11" x14ac:dyDescent="0.2">
      <c r="A32" t="s">
        <v>8</v>
      </c>
      <c r="B32" t="s">
        <v>360</v>
      </c>
      <c r="C32" s="2">
        <v>1</v>
      </c>
      <c r="D32" s="2">
        <v>327</v>
      </c>
      <c r="E32" s="2">
        <v>27</v>
      </c>
      <c r="F32" s="2">
        <v>2350.81</v>
      </c>
      <c r="G32" s="2">
        <v>70</v>
      </c>
      <c r="H32" s="2">
        <v>5920.47</v>
      </c>
      <c r="I32" s="2">
        <v>350</v>
      </c>
      <c r="J32" s="2">
        <v>35645.050000000003</v>
      </c>
      <c r="K32" t="str">
        <f t="shared" si="0"/>
        <v>02活跃</v>
      </c>
    </row>
    <row r="33" spans="1:11" x14ac:dyDescent="0.2">
      <c r="A33" t="s">
        <v>8</v>
      </c>
      <c r="B33" t="s">
        <v>361</v>
      </c>
      <c r="C33" s="2">
        <v>1</v>
      </c>
      <c r="D33" s="2">
        <v>475</v>
      </c>
      <c r="E33" s="2">
        <v>34</v>
      </c>
      <c r="F33" s="2">
        <v>3199.01</v>
      </c>
      <c r="G33" s="2">
        <v>133</v>
      </c>
      <c r="H33" s="2">
        <v>12881.32</v>
      </c>
      <c r="I33" s="2">
        <v>827</v>
      </c>
      <c r="J33" s="2">
        <v>81373.649999999994</v>
      </c>
      <c r="K33" t="str">
        <f t="shared" si="0"/>
        <v>02活跃</v>
      </c>
    </row>
    <row r="34" spans="1:11" x14ac:dyDescent="0.2">
      <c r="A34" t="s">
        <v>1055</v>
      </c>
      <c r="B34" t="s">
        <v>359</v>
      </c>
      <c r="C34" s="2">
        <v>1</v>
      </c>
      <c r="D34" s="2">
        <v>436</v>
      </c>
      <c r="E34" s="2">
        <v>0</v>
      </c>
      <c r="F34" s="2">
        <v>0</v>
      </c>
      <c r="G34" s="2">
        <v>0</v>
      </c>
      <c r="H34" s="2">
        <v>0</v>
      </c>
      <c r="I34" s="2">
        <v>77421</v>
      </c>
      <c r="J34" s="2">
        <v>3466810.77</v>
      </c>
      <c r="K34" t="str">
        <f t="shared" si="0"/>
        <v>03流失</v>
      </c>
    </row>
    <row r="35" spans="1:11" x14ac:dyDescent="0.2">
      <c r="A35" t="s">
        <v>9</v>
      </c>
      <c r="B35" t="s">
        <v>358</v>
      </c>
      <c r="C35" s="2">
        <v>1</v>
      </c>
      <c r="D35" s="2">
        <v>447</v>
      </c>
      <c r="E35" s="2">
        <v>0</v>
      </c>
      <c r="F35" s="2">
        <v>0</v>
      </c>
      <c r="G35" s="2">
        <v>375</v>
      </c>
      <c r="H35" s="2">
        <v>25824.66</v>
      </c>
      <c r="I35" s="2">
        <v>10596</v>
      </c>
      <c r="J35" s="2">
        <v>770236.86</v>
      </c>
      <c r="K35" t="str">
        <f t="shared" si="0"/>
        <v>03沉默</v>
      </c>
    </row>
    <row r="36" spans="1:11" x14ac:dyDescent="0.2">
      <c r="A36" t="s">
        <v>1055</v>
      </c>
      <c r="B36" t="s">
        <v>363</v>
      </c>
      <c r="C36" s="2">
        <v>1</v>
      </c>
      <c r="D36" s="2">
        <v>204</v>
      </c>
      <c r="E36" s="2">
        <v>0</v>
      </c>
      <c r="F36" s="2">
        <v>0</v>
      </c>
      <c r="G36" s="2">
        <v>0</v>
      </c>
      <c r="H36" s="2">
        <v>0</v>
      </c>
      <c r="I36" s="2">
        <v>8015</v>
      </c>
      <c r="J36" s="2">
        <v>332983.28000000003</v>
      </c>
      <c r="K36" t="str">
        <f t="shared" si="0"/>
        <v>03流失</v>
      </c>
    </row>
    <row r="37" spans="1:11" x14ac:dyDescent="0.2">
      <c r="A37" t="s">
        <v>9</v>
      </c>
      <c r="B37" t="s">
        <v>357</v>
      </c>
      <c r="C37" s="2">
        <v>1</v>
      </c>
      <c r="D37" s="2">
        <v>464</v>
      </c>
      <c r="E37" s="2">
        <v>0</v>
      </c>
      <c r="F37" s="2">
        <v>0</v>
      </c>
      <c r="G37" s="2">
        <v>2</v>
      </c>
      <c r="H37" s="2">
        <v>100.8</v>
      </c>
      <c r="I37" s="2">
        <v>192772</v>
      </c>
      <c r="J37" s="2">
        <v>6409501.29</v>
      </c>
      <c r="K37" t="str">
        <f t="shared" si="0"/>
        <v>03沉默</v>
      </c>
    </row>
    <row r="38" spans="1:11" x14ac:dyDescent="0.2">
      <c r="A38" t="s">
        <v>8</v>
      </c>
      <c r="B38" t="s">
        <v>362</v>
      </c>
      <c r="C38" s="2">
        <v>1</v>
      </c>
      <c r="D38" s="2">
        <v>261</v>
      </c>
      <c r="E38" s="2">
        <v>256</v>
      </c>
      <c r="F38" s="2">
        <v>21257.4</v>
      </c>
      <c r="G38" s="2">
        <v>256</v>
      </c>
      <c r="H38" s="2">
        <v>21257.4</v>
      </c>
      <c r="I38" s="2">
        <v>6659</v>
      </c>
      <c r="J38" s="2">
        <v>465136.93</v>
      </c>
      <c r="K38" t="str">
        <f t="shared" si="0"/>
        <v>02活跃</v>
      </c>
    </row>
    <row r="39" spans="1:11" x14ac:dyDescent="0.2">
      <c r="A39" t="s">
        <v>1055</v>
      </c>
      <c r="B39" t="s">
        <v>365</v>
      </c>
      <c r="C39" s="2">
        <v>1</v>
      </c>
      <c r="D39" s="2">
        <v>251</v>
      </c>
      <c r="E39" s="2">
        <v>0</v>
      </c>
      <c r="F39" s="2">
        <v>0</v>
      </c>
      <c r="G39" s="2">
        <v>0</v>
      </c>
      <c r="H39" s="2">
        <v>0</v>
      </c>
      <c r="I39" s="2">
        <v>1112</v>
      </c>
      <c r="J39" s="2">
        <v>63020.31</v>
      </c>
      <c r="K39" t="str">
        <f t="shared" si="0"/>
        <v>03流失</v>
      </c>
    </row>
    <row r="40" spans="1:11" x14ac:dyDescent="0.2">
      <c r="A40" t="s">
        <v>1055</v>
      </c>
      <c r="B40" t="s">
        <v>370</v>
      </c>
      <c r="C40" s="2">
        <v>1</v>
      </c>
      <c r="D40" s="2">
        <v>565</v>
      </c>
      <c r="E40" s="2">
        <v>0</v>
      </c>
      <c r="F40" s="2">
        <v>0</v>
      </c>
      <c r="G40" s="2">
        <v>0</v>
      </c>
      <c r="H40" s="2">
        <v>0</v>
      </c>
      <c r="I40" s="2">
        <v>11</v>
      </c>
      <c r="J40" s="2">
        <v>200.83</v>
      </c>
      <c r="K40" t="str">
        <f t="shared" si="0"/>
        <v>03流失</v>
      </c>
    </row>
    <row r="41" spans="1:11" x14ac:dyDescent="0.2">
      <c r="A41" t="s">
        <v>8</v>
      </c>
      <c r="B41" t="s">
        <v>353</v>
      </c>
      <c r="C41" s="2">
        <v>1</v>
      </c>
      <c r="D41" s="2">
        <v>397</v>
      </c>
      <c r="E41" s="2">
        <v>1</v>
      </c>
      <c r="F41" s="2">
        <v>69.989999999999995</v>
      </c>
      <c r="G41" s="2">
        <v>13</v>
      </c>
      <c r="H41" s="2">
        <v>923.69</v>
      </c>
      <c r="I41" s="2">
        <v>2022</v>
      </c>
      <c r="J41" s="2">
        <v>112969.29</v>
      </c>
      <c r="K41" t="str">
        <f t="shared" si="0"/>
        <v>02活跃</v>
      </c>
    </row>
    <row r="42" spans="1:11" x14ac:dyDescent="0.2">
      <c r="A42" t="s">
        <v>8</v>
      </c>
      <c r="B42" t="s">
        <v>367</v>
      </c>
      <c r="C42" s="2">
        <v>1</v>
      </c>
      <c r="D42" s="2">
        <v>292</v>
      </c>
      <c r="E42" s="2">
        <v>8</v>
      </c>
      <c r="F42" s="2">
        <v>364.43</v>
      </c>
      <c r="G42" s="2">
        <v>26</v>
      </c>
      <c r="H42" s="2">
        <v>952.93</v>
      </c>
      <c r="I42" s="2">
        <v>326</v>
      </c>
      <c r="J42" s="2">
        <v>10777.88</v>
      </c>
      <c r="K42" t="str">
        <f t="shared" si="0"/>
        <v>02活跃</v>
      </c>
    </row>
    <row r="43" spans="1:11" x14ac:dyDescent="0.2">
      <c r="A43" t="s">
        <v>1055</v>
      </c>
      <c r="B43" t="s">
        <v>366</v>
      </c>
      <c r="C43" s="2">
        <v>1</v>
      </c>
      <c r="D43" s="2">
        <v>570</v>
      </c>
      <c r="E43" s="2">
        <v>0</v>
      </c>
      <c r="F43" s="2">
        <v>0</v>
      </c>
      <c r="G43" s="2">
        <v>0</v>
      </c>
      <c r="H43" s="2">
        <v>0</v>
      </c>
      <c r="I43" s="2">
        <v>24</v>
      </c>
      <c r="J43" s="2">
        <v>496219</v>
      </c>
      <c r="K43" t="str">
        <f t="shared" si="0"/>
        <v>03流失</v>
      </c>
    </row>
    <row r="44" spans="1:11" x14ac:dyDescent="0.2">
      <c r="A44" t="s">
        <v>1055</v>
      </c>
      <c r="B44" t="s">
        <v>369</v>
      </c>
      <c r="C44" s="2">
        <v>1</v>
      </c>
      <c r="D44" s="2">
        <v>979</v>
      </c>
      <c r="E44" s="2">
        <v>0</v>
      </c>
      <c r="F44" s="2">
        <v>0</v>
      </c>
      <c r="G44" s="2">
        <v>0</v>
      </c>
      <c r="H44" s="2">
        <v>0</v>
      </c>
      <c r="I44" s="2">
        <v>2</v>
      </c>
      <c r="J44" s="2">
        <v>47.74</v>
      </c>
      <c r="K44" t="str">
        <f t="shared" si="0"/>
        <v>03流失</v>
      </c>
    </row>
    <row r="45" spans="1:11" x14ac:dyDescent="0.2">
      <c r="A45" t="s">
        <v>1055</v>
      </c>
      <c r="B45" t="s">
        <v>371</v>
      </c>
      <c r="C45" s="2">
        <v>1</v>
      </c>
      <c r="D45" s="2">
        <v>801</v>
      </c>
      <c r="E45" s="2">
        <v>0</v>
      </c>
      <c r="F45" s="2">
        <v>0</v>
      </c>
      <c r="G45" s="2">
        <v>0</v>
      </c>
      <c r="H45" s="2">
        <v>0</v>
      </c>
      <c r="I45" s="2">
        <v>2781</v>
      </c>
      <c r="J45" s="2">
        <v>196649.59</v>
      </c>
      <c r="K45" t="str">
        <f t="shared" si="0"/>
        <v>03流失</v>
      </c>
    </row>
    <row r="46" spans="1:11" x14ac:dyDescent="0.2">
      <c r="A46" t="s">
        <v>1055</v>
      </c>
      <c r="B46" t="s">
        <v>373</v>
      </c>
      <c r="C46" s="2">
        <v>1</v>
      </c>
      <c r="D46" s="2">
        <v>941</v>
      </c>
      <c r="E46" s="2">
        <v>0</v>
      </c>
      <c r="F46" s="2">
        <v>0</v>
      </c>
      <c r="G46" s="2">
        <v>0</v>
      </c>
      <c r="H46" s="2">
        <v>0</v>
      </c>
      <c r="I46" s="2">
        <v>89</v>
      </c>
      <c r="J46" s="2">
        <v>4613.83</v>
      </c>
      <c r="K46" t="str">
        <f t="shared" si="0"/>
        <v>03流失</v>
      </c>
    </row>
    <row r="47" spans="1:11" x14ac:dyDescent="0.2">
      <c r="A47" t="s">
        <v>1056</v>
      </c>
      <c r="B47" t="s">
        <v>376</v>
      </c>
      <c r="C47" s="2">
        <v>0</v>
      </c>
      <c r="D47" s="2">
        <v>270</v>
      </c>
      <c r="E47" s="2">
        <v>0</v>
      </c>
      <c r="F47" s="2">
        <v>0</v>
      </c>
      <c r="G47" s="2">
        <v>0</v>
      </c>
      <c r="H47" s="2">
        <v>0</v>
      </c>
      <c r="I47" s="2">
        <v>18</v>
      </c>
      <c r="J47" s="2">
        <v>1340.24</v>
      </c>
      <c r="K47" t="str">
        <f t="shared" si="0"/>
        <v>04清退</v>
      </c>
    </row>
    <row r="48" spans="1:11" x14ac:dyDescent="0.2">
      <c r="A48" t="s">
        <v>1055</v>
      </c>
      <c r="B48" t="s">
        <v>377</v>
      </c>
      <c r="C48" s="2">
        <v>1</v>
      </c>
      <c r="D48" s="2">
        <v>643</v>
      </c>
      <c r="E48" s="2">
        <v>0</v>
      </c>
      <c r="F48" s="2">
        <v>0</v>
      </c>
      <c r="G48" s="2">
        <v>0</v>
      </c>
      <c r="H48" s="2">
        <v>0</v>
      </c>
      <c r="I48" s="2">
        <v>2</v>
      </c>
      <c r="J48" s="2">
        <v>72.95</v>
      </c>
      <c r="K48" t="str">
        <f t="shared" si="0"/>
        <v>03流失</v>
      </c>
    </row>
    <row r="49" spans="1:11" x14ac:dyDescent="0.2">
      <c r="A49" t="s">
        <v>1055</v>
      </c>
      <c r="B49" t="s">
        <v>374</v>
      </c>
      <c r="C49" s="2">
        <v>1</v>
      </c>
      <c r="D49" s="2">
        <v>864</v>
      </c>
      <c r="E49" s="2">
        <v>0</v>
      </c>
      <c r="F49" s="2">
        <v>0</v>
      </c>
      <c r="G49" s="2">
        <v>0</v>
      </c>
      <c r="H49" s="2">
        <v>0</v>
      </c>
      <c r="I49" s="2">
        <v>11431</v>
      </c>
      <c r="J49" s="2">
        <v>403578.03</v>
      </c>
      <c r="K49" t="str">
        <f t="shared" si="0"/>
        <v>03流失</v>
      </c>
    </row>
    <row r="50" spans="1:11" x14ac:dyDescent="0.2">
      <c r="A50" t="s">
        <v>1055</v>
      </c>
      <c r="B50" t="s">
        <v>375</v>
      </c>
      <c r="C50" s="2">
        <v>1</v>
      </c>
      <c r="D50" s="2">
        <v>598</v>
      </c>
      <c r="E50" s="2">
        <v>0</v>
      </c>
      <c r="F50" s="2">
        <v>0</v>
      </c>
      <c r="G50" s="2">
        <v>0</v>
      </c>
      <c r="H50" s="2">
        <v>0</v>
      </c>
      <c r="I50" s="2">
        <v>41</v>
      </c>
      <c r="J50" s="2">
        <v>1362.37</v>
      </c>
      <c r="K50" t="str">
        <f t="shared" si="0"/>
        <v>03流失</v>
      </c>
    </row>
    <row r="51" spans="1:11" x14ac:dyDescent="0.2">
      <c r="A51" t="s">
        <v>1055</v>
      </c>
      <c r="B51" t="s">
        <v>372</v>
      </c>
      <c r="C51" s="2">
        <v>1</v>
      </c>
      <c r="D51" s="2">
        <v>613</v>
      </c>
      <c r="E51" s="2">
        <v>0</v>
      </c>
      <c r="F51" s="2">
        <v>0</v>
      </c>
      <c r="G51" s="2">
        <v>0</v>
      </c>
      <c r="H51" s="2">
        <v>0</v>
      </c>
      <c r="I51" s="2">
        <v>1114</v>
      </c>
      <c r="J51" s="2">
        <v>61402.53</v>
      </c>
      <c r="K51" t="str">
        <f t="shared" si="0"/>
        <v>03流失</v>
      </c>
    </row>
    <row r="52" spans="1:11" x14ac:dyDescent="0.2">
      <c r="A52" t="s">
        <v>8</v>
      </c>
      <c r="B52" t="s">
        <v>255</v>
      </c>
      <c r="C52" s="2">
        <v>1</v>
      </c>
      <c r="D52" s="2">
        <v>894</v>
      </c>
      <c r="E52" s="2">
        <v>56</v>
      </c>
      <c r="F52" s="2">
        <v>2601.2199999999998</v>
      </c>
      <c r="G52" s="2">
        <v>586</v>
      </c>
      <c r="H52" s="2">
        <v>28844.12</v>
      </c>
      <c r="I52" s="2">
        <v>31734</v>
      </c>
      <c r="J52" s="2">
        <v>1587064.63</v>
      </c>
      <c r="K52" t="str">
        <f t="shared" si="0"/>
        <v>02活跃</v>
      </c>
    </row>
    <row r="53" spans="1:11" x14ac:dyDescent="0.2">
      <c r="A53" t="s">
        <v>1056</v>
      </c>
      <c r="B53" t="s">
        <v>354</v>
      </c>
      <c r="C53" s="2">
        <v>0</v>
      </c>
      <c r="D53" s="2">
        <v>109</v>
      </c>
      <c r="E53" s="2">
        <v>0</v>
      </c>
      <c r="F53" s="2">
        <v>0</v>
      </c>
      <c r="G53" s="2">
        <v>0</v>
      </c>
      <c r="H53" s="2">
        <v>0</v>
      </c>
      <c r="I53" s="2">
        <v>30404</v>
      </c>
      <c r="J53" s="2">
        <v>1679471.12</v>
      </c>
      <c r="K53" t="str">
        <f t="shared" si="0"/>
        <v>04清退</v>
      </c>
    </row>
    <row r="54" spans="1:11" x14ac:dyDescent="0.2">
      <c r="A54" t="s">
        <v>1055</v>
      </c>
      <c r="B54" t="s">
        <v>351</v>
      </c>
      <c r="C54" s="2">
        <v>1</v>
      </c>
      <c r="D54" s="2">
        <v>381</v>
      </c>
      <c r="E54" s="2">
        <v>0</v>
      </c>
      <c r="F54" s="2">
        <v>0</v>
      </c>
      <c r="G54" s="2">
        <v>0</v>
      </c>
      <c r="H54" s="2">
        <v>0</v>
      </c>
      <c r="I54" s="2">
        <v>3585</v>
      </c>
      <c r="J54" s="2">
        <v>692025.33</v>
      </c>
      <c r="K54" t="str">
        <f t="shared" si="0"/>
        <v>03流失</v>
      </c>
    </row>
    <row r="55" spans="1:11" x14ac:dyDescent="0.2">
      <c r="A55" t="s">
        <v>9</v>
      </c>
      <c r="B55" t="s">
        <v>350</v>
      </c>
      <c r="C55" s="2">
        <v>1</v>
      </c>
      <c r="D55" s="2">
        <v>361</v>
      </c>
      <c r="E55" s="2">
        <v>0</v>
      </c>
      <c r="F55" s="2">
        <v>0</v>
      </c>
      <c r="G55" s="2">
        <v>5</v>
      </c>
      <c r="H55" s="2">
        <v>3500.7</v>
      </c>
      <c r="I55" s="2">
        <v>434</v>
      </c>
      <c r="J55" s="2">
        <v>306128.05</v>
      </c>
      <c r="K55" t="str">
        <f t="shared" si="0"/>
        <v>03沉默</v>
      </c>
    </row>
    <row r="56" spans="1:11" x14ac:dyDescent="0.2">
      <c r="A56" t="s">
        <v>1055</v>
      </c>
      <c r="B56" t="s">
        <v>352</v>
      </c>
      <c r="C56" s="2">
        <v>1</v>
      </c>
      <c r="D56" s="2">
        <v>164</v>
      </c>
      <c r="E56" s="2">
        <v>0</v>
      </c>
      <c r="F56" s="2">
        <v>0</v>
      </c>
      <c r="G56" s="2">
        <v>0</v>
      </c>
      <c r="H56" s="2">
        <v>0</v>
      </c>
      <c r="I56" s="2">
        <v>111</v>
      </c>
      <c r="J56" s="2">
        <v>9465.91</v>
      </c>
      <c r="K56" t="str">
        <f t="shared" si="0"/>
        <v>03流失</v>
      </c>
    </row>
    <row r="57" spans="1:11" x14ac:dyDescent="0.2">
      <c r="A57" t="s">
        <v>9</v>
      </c>
      <c r="B57" t="s">
        <v>355</v>
      </c>
      <c r="C57" s="2">
        <v>1</v>
      </c>
      <c r="D57" s="2">
        <v>139</v>
      </c>
      <c r="E57" s="2">
        <v>0</v>
      </c>
      <c r="F57" s="2">
        <v>0</v>
      </c>
      <c r="G57" s="2">
        <v>2</v>
      </c>
      <c r="H57" s="2">
        <v>29.4</v>
      </c>
      <c r="I57" s="2">
        <v>15</v>
      </c>
      <c r="J57" s="2">
        <v>241.25</v>
      </c>
      <c r="K57" t="str">
        <f t="shared" si="0"/>
        <v>03沉默</v>
      </c>
    </row>
    <row r="58" spans="1:11" x14ac:dyDescent="0.2">
      <c r="A58" t="s">
        <v>8</v>
      </c>
      <c r="B58" t="s">
        <v>356</v>
      </c>
      <c r="C58" s="2">
        <v>1</v>
      </c>
      <c r="D58" s="2">
        <v>32</v>
      </c>
      <c r="E58" s="2">
        <v>1</v>
      </c>
      <c r="F58" s="2">
        <v>45.98</v>
      </c>
      <c r="G58" s="2">
        <v>2</v>
      </c>
      <c r="H58" s="2">
        <v>95.96</v>
      </c>
      <c r="I58" s="2">
        <v>2</v>
      </c>
      <c r="J58" s="2">
        <v>95.96</v>
      </c>
      <c r="K58" t="str">
        <f t="shared" si="0"/>
        <v>02活跃</v>
      </c>
    </row>
    <row r="59" spans="1:11" x14ac:dyDescent="0.2">
      <c r="A59" t="s">
        <v>1055</v>
      </c>
      <c r="B59" t="s">
        <v>368</v>
      </c>
      <c r="C59" s="2">
        <v>1</v>
      </c>
      <c r="D59" s="2">
        <v>423</v>
      </c>
      <c r="E59" s="2">
        <v>0</v>
      </c>
      <c r="F59" s="2">
        <v>0</v>
      </c>
      <c r="G59" s="2">
        <v>0</v>
      </c>
      <c r="H59" s="2">
        <v>0</v>
      </c>
      <c r="I59" s="2">
        <v>7</v>
      </c>
      <c r="J59" s="2">
        <v>7.0000000000000007E-2</v>
      </c>
      <c r="K59" t="str">
        <f t="shared" si="0"/>
        <v>03流失</v>
      </c>
    </row>
    <row r="60" spans="1:11" x14ac:dyDescent="0.2">
      <c r="A60" t="s">
        <v>1055</v>
      </c>
      <c r="B60" t="s">
        <v>378</v>
      </c>
      <c r="C60" s="2">
        <v>1</v>
      </c>
      <c r="D60" s="2">
        <v>478</v>
      </c>
      <c r="E60" s="2">
        <v>0</v>
      </c>
      <c r="F60" s="2">
        <v>0</v>
      </c>
      <c r="G60" s="2">
        <v>0</v>
      </c>
      <c r="H60" s="2">
        <v>0</v>
      </c>
      <c r="I60" s="2">
        <v>6</v>
      </c>
      <c r="J60" s="2">
        <v>407.38</v>
      </c>
      <c r="K60" t="str">
        <f t="shared" si="0"/>
        <v>03流失</v>
      </c>
    </row>
    <row r="61" spans="1:11" x14ac:dyDescent="0.2">
      <c r="A61" t="s">
        <v>1055</v>
      </c>
      <c r="B61" t="s">
        <v>282</v>
      </c>
      <c r="C61" s="2">
        <v>1</v>
      </c>
      <c r="D61" s="2">
        <v>268</v>
      </c>
      <c r="E61" s="2">
        <v>0</v>
      </c>
      <c r="F61" s="2">
        <v>0</v>
      </c>
      <c r="G61" s="2">
        <v>0</v>
      </c>
      <c r="H61" s="2">
        <v>0</v>
      </c>
      <c r="I61" s="2">
        <v>99958</v>
      </c>
      <c r="J61" s="2">
        <v>14606502.16</v>
      </c>
      <c r="K61" t="str">
        <f t="shared" si="0"/>
        <v>03流失</v>
      </c>
    </row>
    <row r="62" spans="1:11" x14ac:dyDescent="0.2">
      <c r="A62" t="s">
        <v>8</v>
      </c>
      <c r="B62" t="s">
        <v>281</v>
      </c>
      <c r="C62" s="2">
        <v>1</v>
      </c>
      <c r="D62" s="2">
        <v>758</v>
      </c>
      <c r="E62" s="2">
        <v>178</v>
      </c>
      <c r="F62" s="2">
        <v>7813.91</v>
      </c>
      <c r="G62" s="2">
        <v>687</v>
      </c>
      <c r="H62" s="2">
        <v>29678.7</v>
      </c>
      <c r="I62" s="2">
        <v>69818</v>
      </c>
      <c r="J62" s="2">
        <v>3035292.55</v>
      </c>
      <c r="K62" t="str">
        <f t="shared" si="0"/>
        <v>02活跃</v>
      </c>
    </row>
    <row r="63" spans="1:11" x14ac:dyDescent="0.2">
      <c r="A63" t="s">
        <v>8</v>
      </c>
      <c r="B63" t="s">
        <v>285</v>
      </c>
      <c r="C63" s="2">
        <v>1</v>
      </c>
      <c r="D63" s="2">
        <v>286</v>
      </c>
      <c r="E63" s="2">
        <v>6</v>
      </c>
      <c r="F63" s="2">
        <v>1035.5999999999999</v>
      </c>
      <c r="G63" s="2">
        <v>14</v>
      </c>
      <c r="H63" s="2">
        <v>2225.4499999999998</v>
      </c>
      <c r="I63" s="2">
        <v>511</v>
      </c>
      <c r="J63" s="2">
        <v>75918.33</v>
      </c>
      <c r="K63" t="str">
        <f t="shared" si="0"/>
        <v>02活跃</v>
      </c>
    </row>
    <row r="64" spans="1:11" x14ac:dyDescent="0.2">
      <c r="A64" t="s">
        <v>8</v>
      </c>
      <c r="B64" t="s">
        <v>283</v>
      </c>
      <c r="C64" s="2">
        <v>1</v>
      </c>
      <c r="D64" s="2">
        <v>978</v>
      </c>
      <c r="E64" s="2">
        <v>1152</v>
      </c>
      <c r="F64" s="2">
        <v>66181.22</v>
      </c>
      <c r="G64" s="2">
        <v>3233</v>
      </c>
      <c r="H64" s="2">
        <v>192040.03</v>
      </c>
      <c r="I64" s="2">
        <v>19770</v>
      </c>
      <c r="J64" s="2">
        <v>1162730.5900000001</v>
      </c>
      <c r="K64" t="str">
        <f t="shared" si="0"/>
        <v>02活跃</v>
      </c>
    </row>
    <row r="65" spans="1:11" x14ac:dyDescent="0.2">
      <c r="A65" t="s">
        <v>8</v>
      </c>
      <c r="B65" t="s">
        <v>286</v>
      </c>
      <c r="C65" s="2">
        <v>1</v>
      </c>
      <c r="D65" s="2">
        <v>590</v>
      </c>
      <c r="E65" s="2">
        <v>62</v>
      </c>
      <c r="F65" s="2">
        <v>1915</v>
      </c>
      <c r="G65" s="2">
        <v>231</v>
      </c>
      <c r="H65" s="2">
        <v>6985</v>
      </c>
      <c r="I65" s="2">
        <v>2779</v>
      </c>
      <c r="J65" s="2">
        <v>85173.6</v>
      </c>
      <c r="K65" t="str">
        <f t="shared" si="0"/>
        <v>02活跃</v>
      </c>
    </row>
    <row r="66" spans="1:11" x14ac:dyDescent="0.2">
      <c r="A66" t="s">
        <v>8</v>
      </c>
      <c r="B66" t="s">
        <v>287</v>
      </c>
      <c r="C66" s="2">
        <v>1</v>
      </c>
      <c r="D66" s="2">
        <v>905</v>
      </c>
      <c r="E66" s="2">
        <v>16</v>
      </c>
      <c r="F66" s="2">
        <v>1906.18</v>
      </c>
      <c r="G66" s="2">
        <v>65</v>
      </c>
      <c r="H66" s="2">
        <v>6874.16</v>
      </c>
      <c r="I66" s="2">
        <v>1524</v>
      </c>
      <c r="J66" s="2">
        <v>132713.79</v>
      </c>
      <c r="K66" t="str">
        <f t="shared" si="0"/>
        <v>02活跃</v>
      </c>
    </row>
    <row r="67" spans="1:11" x14ac:dyDescent="0.2">
      <c r="A67" t="s">
        <v>8</v>
      </c>
      <c r="B67" t="s">
        <v>238</v>
      </c>
      <c r="C67" s="2">
        <v>1</v>
      </c>
      <c r="D67" s="2">
        <v>1444</v>
      </c>
      <c r="E67" s="2">
        <v>272</v>
      </c>
      <c r="F67" s="2">
        <v>338470.57</v>
      </c>
      <c r="G67" s="2">
        <v>934</v>
      </c>
      <c r="H67" s="2">
        <v>906067.88</v>
      </c>
      <c r="I67" s="2">
        <v>13333</v>
      </c>
      <c r="J67" s="2">
        <v>12177491.720000001</v>
      </c>
      <c r="K67" t="str">
        <f t="shared" ref="K67:K130" si="1">A67</f>
        <v>02活跃</v>
      </c>
    </row>
    <row r="68" spans="1:11" x14ac:dyDescent="0.2">
      <c r="A68" t="s">
        <v>1055</v>
      </c>
      <c r="B68" t="s">
        <v>291</v>
      </c>
      <c r="C68" s="2">
        <v>1</v>
      </c>
      <c r="D68" s="2">
        <v>425</v>
      </c>
      <c r="E68" s="2">
        <v>0</v>
      </c>
      <c r="F68" s="2">
        <v>0</v>
      </c>
      <c r="G68" s="2">
        <v>0</v>
      </c>
      <c r="H68" s="2">
        <v>0</v>
      </c>
      <c r="I68" s="2">
        <v>3436</v>
      </c>
      <c r="J68" s="2">
        <v>209452.51</v>
      </c>
      <c r="K68" t="str">
        <f t="shared" si="1"/>
        <v>03流失</v>
      </c>
    </row>
    <row r="69" spans="1:11" x14ac:dyDescent="0.2">
      <c r="A69" t="s">
        <v>8</v>
      </c>
      <c r="B69" t="s">
        <v>288</v>
      </c>
      <c r="C69" s="2">
        <v>1</v>
      </c>
      <c r="D69" s="2">
        <v>933</v>
      </c>
      <c r="E69" s="2">
        <v>20</v>
      </c>
      <c r="F69" s="2">
        <v>1071.8900000000001</v>
      </c>
      <c r="G69" s="2">
        <v>86</v>
      </c>
      <c r="H69" s="2">
        <v>5020.03</v>
      </c>
      <c r="I69" s="2">
        <v>7180</v>
      </c>
      <c r="J69" s="2">
        <v>369761.19</v>
      </c>
      <c r="K69" t="str">
        <f t="shared" si="1"/>
        <v>02活跃</v>
      </c>
    </row>
    <row r="70" spans="1:11" x14ac:dyDescent="0.2">
      <c r="A70" t="s">
        <v>1055</v>
      </c>
      <c r="B70" t="s">
        <v>284</v>
      </c>
      <c r="C70" s="2">
        <v>1</v>
      </c>
      <c r="D70" s="2">
        <v>327</v>
      </c>
      <c r="E70" s="2">
        <v>0</v>
      </c>
      <c r="F70" s="2">
        <v>0</v>
      </c>
      <c r="G70" s="2">
        <v>0</v>
      </c>
      <c r="H70" s="2">
        <v>0</v>
      </c>
      <c r="I70" s="2">
        <v>2012</v>
      </c>
      <c r="J70" s="2">
        <v>86422.32</v>
      </c>
      <c r="K70" t="str">
        <f t="shared" si="1"/>
        <v>03流失</v>
      </c>
    </row>
    <row r="71" spans="1:11" x14ac:dyDescent="0.2">
      <c r="A71" t="s">
        <v>9</v>
      </c>
      <c r="B71" t="s">
        <v>290</v>
      </c>
      <c r="C71" s="2">
        <v>1</v>
      </c>
      <c r="D71" s="2">
        <v>451</v>
      </c>
      <c r="E71" s="2">
        <v>0</v>
      </c>
      <c r="F71" s="2">
        <v>0</v>
      </c>
      <c r="G71" s="2">
        <v>1</v>
      </c>
      <c r="H71" s="2">
        <v>77.2</v>
      </c>
      <c r="I71" s="2">
        <v>13</v>
      </c>
      <c r="J71" s="2">
        <v>699.13</v>
      </c>
      <c r="K71" t="str">
        <f t="shared" si="1"/>
        <v>03沉默</v>
      </c>
    </row>
    <row r="72" spans="1:11" x14ac:dyDescent="0.2">
      <c r="A72" t="s">
        <v>1055</v>
      </c>
      <c r="B72" t="s">
        <v>289</v>
      </c>
      <c r="C72" s="2">
        <v>1</v>
      </c>
      <c r="D72" s="2">
        <v>390</v>
      </c>
      <c r="E72" s="2">
        <v>0</v>
      </c>
      <c r="F72" s="2">
        <v>0</v>
      </c>
      <c r="G72" s="2">
        <v>0</v>
      </c>
      <c r="H72" s="2">
        <v>0</v>
      </c>
      <c r="I72" s="2">
        <v>7</v>
      </c>
      <c r="J72" s="2">
        <v>1011.99</v>
      </c>
      <c r="K72" t="str">
        <f t="shared" si="1"/>
        <v>03流失</v>
      </c>
    </row>
    <row r="73" spans="1:11" x14ac:dyDescent="0.2">
      <c r="A73" t="s">
        <v>8</v>
      </c>
      <c r="B73" t="s">
        <v>292</v>
      </c>
      <c r="C73" s="2">
        <v>1</v>
      </c>
      <c r="D73" s="2">
        <v>1320</v>
      </c>
      <c r="E73" s="2">
        <v>264</v>
      </c>
      <c r="F73" s="2">
        <v>34833.49</v>
      </c>
      <c r="G73" s="2">
        <v>1031</v>
      </c>
      <c r="H73" s="2">
        <v>141839.12</v>
      </c>
      <c r="I73" s="2">
        <v>3149</v>
      </c>
      <c r="J73" s="2">
        <v>516936.97</v>
      </c>
      <c r="K73" t="str">
        <f t="shared" si="1"/>
        <v>02活跃</v>
      </c>
    </row>
    <row r="74" spans="1:11" x14ac:dyDescent="0.2">
      <c r="A74" t="s">
        <v>1055</v>
      </c>
      <c r="B74" t="s">
        <v>294</v>
      </c>
      <c r="C74" s="2">
        <v>1</v>
      </c>
      <c r="D74" s="2">
        <v>192</v>
      </c>
      <c r="E74" s="2">
        <v>0</v>
      </c>
      <c r="F74" s="2">
        <v>0</v>
      </c>
      <c r="G74" s="2">
        <v>0</v>
      </c>
      <c r="H74" s="2">
        <v>0</v>
      </c>
      <c r="I74" s="2">
        <v>1201</v>
      </c>
      <c r="J74" s="2">
        <v>19216</v>
      </c>
      <c r="K74" t="str">
        <f t="shared" si="1"/>
        <v>03流失</v>
      </c>
    </row>
    <row r="75" spans="1:11" x14ac:dyDescent="0.2">
      <c r="A75" t="s">
        <v>1055</v>
      </c>
      <c r="B75" t="s">
        <v>295</v>
      </c>
      <c r="C75" s="2">
        <v>1</v>
      </c>
      <c r="D75" s="2">
        <v>568</v>
      </c>
      <c r="E75" s="2">
        <v>0</v>
      </c>
      <c r="F75" s="2">
        <v>0</v>
      </c>
      <c r="G75" s="2">
        <v>0</v>
      </c>
      <c r="H75" s="2">
        <v>0</v>
      </c>
      <c r="I75" s="2">
        <v>15</v>
      </c>
      <c r="J75" s="2">
        <v>1488.71</v>
      </c>
      <c r="K75" t="str">
        <f t="shared" si="1"/>
        <v>03流失</v>
      </c>
    </row>
    <row r="76" spans="1:11" x14ac:dyDescent="0.2">
      <c r="A76" t="s">
        <v>1056</v>
      </c>
      <c r="B76" t="s">
        <v>293</v>
      </c>
      <c r="C76" s="2">
        <v>0</v>
      </c>
      <c r="D76" s="2">
        <v>579</v>
      </c>
      <c r="E76" s="2">
        <v>0</v>
      </c>
      <c r="F76" s="2">
        <v>0</v>
      </c>
      <c r="G76" s="2">
        <v>0</v>
      </c>
      <c r="H76" s="2">
        <v>0</v>
      </c>
      <c r="I76" s="2">
        <v>261</v>
      </c>
      <c r="J76" s="2">
        <v>19664.68</v>
      </c>
      <c r="K76" t="str">
        <f t="shared" si="1"/>
        <v>04清退</v>
      </c>
    </row>
    <row r="77" spans="1:11" x14ac:dyDescent="0.2">
      <c r="A77" t="s">
        <v>1055</v>
      </c>
      <c r="B77" t="s">
        <v>296</v>
      </c>
      <c r="C77" s="2">
        <v>1</v>
      </c>
      <c r="D77" s="2">
        <v>592</v>
      </c>
      <c r="E77" s="2">
        <v>0</v>
      </c>
      <c r="F77" s="2">
        <v>0</v>
      </c>
      <c r="G77" s="2">
        <v>0</v>
      </c>
      <c r="H77" s="2">
        <v>0</v>
      </c>
      <c r="I77" s="2">
        <v>1</v>
      </c>
      <c r="J77" s="2">
        <v>110.29</v>
      </c>
      <c r="K77" t="str">
        <f t="shared" si="1"/>
        <v>03流失</v>
      </c>
    </row>
    <row r="78" spans="1:11" x14ac:dyDescent="0.2">
      <c r="A78" t="s">
        <v>1055</v>
      </c>
      <c r="B78" t="s">
        <v>275</v>
      </c>
      <c r="C78" s="2">
        <v>1</v>
      </c>
      <c r="D78" s="2">
        <v>142</v>
      </c>
      <c r="E78" s="2">
        <v>0</v>
      </c>
      <c r="F78" s="2">
        <v>0</v>
      </c>
      <c r="G78" s="2">
        <v>0</v>
      </c>
      <c r="H78" s="2">
        <v>0</v>
      </c>
      <c r="I78" s="2">
        <v>48865</v>
      </c>
      <c r="J78" s="2">
        <v>2581184.38</v>
      </c>
      <c r="K78" t="str">
        <f t="shared" si="1"/>
        <v>03流失</v>
      </c>
    </row>
    <row r="79" spans="1:11" x14ac:dyDescent="0.2">
      <c r="A79" t="s">
        <v>8</v>
      </c>
      <c r="B79" t="s">
        <v>274</v>
      </c>
      <c r="C79" s="2">
        <v>1</v>
      </c>
      <c r="D79" s="2">
        <v>250</v>
      </c>
      <c r="E79" s="2">
        <v>46</v>
      </c>
      <c r="F79" s="2">
        <v>1670.73</v>
      </c>
      <c r="G79" s="2">
        <v>87</v>
      </c>
      <c r="H79" s="2">
        <v>2998.66</v>
      </c>
      <c r="I79" s="2">
        <v>16940</v>
      </c>
      <c r="J79" s="2">
        <v>588637.4</v>
      </c>
      <c r="K79" t="str">
        <f t="shared" si="1"/>
        <v>02活跃</v>
      </c>
    </row>
    <row r="80" spans="1:11" x14ac:dyDescent="0.2">
      <c r="A80" t="s">
        <v>1055</v>
      </c>
      <c r="B80" t="s">
        <v>272</v>
      </c>
      <c r="C80" s="2">
        <v>1</v>
      </c>
      <c r="D80" s="2">
        <v>482</v>
      </c>
      <c r="E80" s="2">
        <v>0</v>
      </c>
      <c r="F80" s="2">
        <v>0</v>
      </c>
      <c r="G80" s="2">
        <v>0</v>
      </c>
      <c r="H80" s="2">
        <v>0</v>
      </c>
      <c r="I80" s="2">
        <v>6289</v>
      </c>
      <c r="J80" s="2">
        <v>8438682</v>
      </c>
      <c r="K80" t="str">
        <f t="shared" si="1"/>
        <v>03流失</v>
      </c>
    </row>
    <row r="81" spans="1:11" x14ac:dyDescent="0.2">
      <c r="A81" t="s">
        <v>8</v>
      </c>
      <c r="B81" t="s">
        <v>273</v>
      </c>
      <c r="C81" s="2">
        <v>1</v>
      </c>
      <c r="D81" s="2">
        <v>517</v>
      </c>
      <c r="E81" s="2">
        <v>466</v>
      </c>
      <c r="F81" s="2">
        <v>340392.09</v>
      </c>
      <c r="G81" s="2">
        <v>879</v>
      </c>
      <c r="H81" s="2">
        <v>592915.72</v>
      </c>
      <c r="I81" s="2">
        <v>4434</v>
      </c>
      <c r="J81" s="2">
        <v>3445966.18</v>
      </c>
      <c r="K81" t="str">
        <f t="shared" si="1"/>
        <v>02活跃</v>
      </c>
    </row>
    <row r="82" spans="1:11" x14ac:dyDescent="0.2">
      <c r="A82" t="s">
        <v>1055</v>
      </c>
      <c r="B82" t="s">
        <v>280</v>
      </c>
      <c r="C82" s="2">
        <v>1</v>
      </c>
      <c r="D82" s="2">
        <v>102</v>
      </c>
      <c r="E82" s="2">
        <v>0</v>
      </c>
      <c r="F82" s="2">
        <v>0</v>
      </c>
      <c r="G82" s="2">
        <v>0</v>
      </c>
      <c r="H82" s="2">
        <v>0</v>
      </c>
      <c r="I82" s="2">
        <v>2</v>
      </c>
      <c r="J82" s="2">
        <v>6.09</v>
      </c>
      <c r="K82" t="str">
        <f t="shared" si="1"/>
        <v>03流失</v>
      </c>
    </row>
    <row r="83" spans="1:11" x14ac:dyDescent="0.2">
      <c r="A83" t="s">
        <v>1055</v>
      </c>
      <c r="B83" t="s">
        <v>276</v>
      </c>
      <c r="C83" s="2">
        <v>1</v>
      </c>
      <c r="D83" s="2">
        <v>114</v>
      </c>
      <c r="E83" s="2">
        <v>0</v>
      </c>
      <c r="F83" s="2">
        <v>0</v>
      </c>
      <c r="G83" s="2">
        <v>0</v>
      </c>
      <c r="H83" s="2">
        <v>0</v>
      </c>
      <c r="I83" s="2">
        <v>7</v>
      </c>
      <c r="J83" s="2">
        <v>359.86</v>
      </c>
      <c r="K83" t="str">
        <f t="shared" si="1"/>
        <v>03流失</v>
      </c>
    </row>
    <row r="84" spans="1:11" x14ac:dyDescent="0.2">
      <c r="A84" t="s">
        <v>1055</v>
      </c>
      <c r="B84" t="s">
        <v>234</v>
      </c>
      <c r="C84" s="2">
        <v>1</v>
      </c>
      <c r="D84" s="2">
        <v>424</v>
      </c>
      <c r="E84" s="2">
        <v>0</v>
      </c>
      <c r="F84" s="2">
        <v>0</v>
      </c>
      <c r="G84" s="2">
        <v>0</v>
      </c>
      <c r="H84" s="2">
        <v>0</v>
      </c>
      <c r="I84" s="2">
        <v>1434765</v>
      </c>
      <c r="J84" s="2">
        <v>52660067.649999999</v>
      </c>
      <c r="K84" t="str">
        <f t="shared" si="1"/>
        <v>03流失</v>
      </c>
    </row>
    <row r="85" spans="1:11" x14ac:dyDescent="0.2">
      <c r="A85" t="s">
        <v>8</v>
      </c>
      <c r="B85" t="s">
        <v>391</v>
      </c>
      <c r="C85" s="2">
        <v>1</v>
      </c>
      <c r="D85" s="2">
        <v>394</v>
      </c>
      <c r="E85" s="2">
        <v>712</v>
      </c>
      <c r="F85" s="2">
        <v>13175.83</v>
      </c>
      <c r="G85" s="2">
        <v>2680</v>
      </c>
      <c r="H85" s="2">
        <v>47104.33</v>
      </c>
      <c r="I85" s="2">
        <v>27242</v>
      </c>
      <c r="J85" s="2">
        <v>444720.68</v>
      </c>
      <c r="K85" t="str">
        <f t="shared" si="1"/>
        <v>02活跃</v>
      </c>
    </row>
    <row r="86" spans="1:11" x14ac:dyDescent="0.2">
      <c r="A86" t="s">
        <v>1055</v>
      </c>
      <c r="B86" t="s">
        <v>392</v>
      </c>
      <c r="C86" s="2">
        <v>1</v>
      </c>
      <c r="D86" s="2">
        <v>668</v>
      </c>
      <c r="E86" s="2">
        <v>0</v>
      </c>
      <c r="F86" s="2">
        <v>0</v>
      </c>
      <c r="G86" s="2">
        <v>0</v>
      </c>
      <c r="H86" s="2">
        <v>0</v>
      </c>
      <c r="I86" s="2">
        <v>142848</v>
      </c>
      <c r="J86" s="2">
        <v>5153066.13</v>
      </c>
      <c r="K86" t="str">
        <f t="shared" si="1"/>
        <v>03流失</v>
      </c>
    </row>
    <row r="87" spans="1:11" x14ac:dyDescent="0.2">
      <c r="A87" t="s">
        <v>1055</v>
      </c>
      <c r="B87" t="s">
        <v>393</v>
      </c>
      <c r="C87" s="2">
        <v>1</v>
      </c>
      <c r="D87" s="2">
        <v>373</v>
      </c>
      <c r="E87" s="2">
        <v>0</v>
      </c>
      <c r="F87" s="2">
        <v>0</v>
      </c>
      <c r="G87" s="2">
        <v>0</v>
      </c>
      <c r="H87" s="2">
        <v>0</v>
      </c>
      <c r="I87" s="2">
        <v>249945</v>
      </c>
      <c r="J87" s="2">
        <v>8780476.4800000004</v>
      </c>
      <c r="K87" t="str">
        <f t="shared" si="1"/>
        <v>03流失</v>
      </c>
    </row>
    <row r="88" spans="1:11" x14ac:dyDescent="0.2">
      <c r="A88" t="s">
        <v>8</v>
      </c>
      <c r="B88" t="s">
        <v>395</v>
      </c>
      <c r="C88" s="2">
        <v>1</v>
      </c>
      <c r="D88" s="2">
        <v>319</v>
      </c>
      <c r="E88" s="2">
        <v>1</v>
      </c>
      <c r="F88" s="2">
        <v>35.979999999999997</v>
      </c>
      <c r="G88" s="2">
        <v>5</v>
      </c>
      <c r="H88" s="2">
        <v>193.91</v>
      </c>
      <c r="I88" s="2">
        <v>2816</v>
      </c>
      <c r="J88" s="2">
        <v>119897.98</v>
      </c>
      <c r="K88" t="str">
        <f t="shared" si="1"/>
        <v>02活跃</v>
      </c>
    </row>
    <row r="89" spans="1:11" x14ac:dyDescent="0.2">
      <c r="A89" t="s">
        <v>1055</v>
      </c>
      <c r="B89" t="s">
        <v>394</v>
      </c>
      <c r="C89" s="2">
        <v>1</v>
      </c>
      <c r="D89" s="2">
        <v>474</v>
      </c>
      <c r="E89" s="2">
        <v>0</v>
      </c>
      <c r="F89" s="2">
        <v>0</v>
      </c>
      <c r="G89" s="2">
        <v>0</v>
      </c>
      <c r="H89" s="2">
        <v>0</v>
      </c>
      <c r="I89" s="2">
        <v>108574</v>
      </c>
      <c r="J89" s="2">
        <v>3735023.71</v>
      </c>
      <c r="K89" t="str">
        <f t="shared" si="1"/>
        <v>03流失</v>
      </c>
    </row>
    <row r="90" spans="1:11" x14ac:dyDescent="0.2">
      <c r="A90" t="s">
        <v>1055</v>
      </c>
      <c r="B90" t="s">
        <v>397</v>
      </c>
      <c r="C90" s="2">
        <v>1</v>
      </c>
      <c r="D90" s="2">
        <v>436</v>
      </c>
      <c r="E90" s="2">
        <v>0</v>
      </c>
      <c r="F90" s="2">
        <v>0</v>
      </c>
      <c r="G90" s="2">
        <v>0</v>
      </c>
      <c r="H90" s="2">
        <v>0</v>
      </c>
      <c r="I90" s="2">
        <v>583</v>
      </c>
      <c r="J90" s="2">
        <v>44356.23</v>
      </c>
      <c r="K90" t="str">
        <f t="shared" si="1"/>
        <v>03流失</v>
      </c>
    </row>
    <row r="91" spans="1:11" x14ac:dyDescent="0.2">
      <c r="A91" t="s">
        <v>1055</v>
      </c>
      <c r="B91" t="s">
        <v>399</v>
      </c>
      <c r="C91" s="2">
        <v>1</v>
      </c>
      <c r="D91" s="2">
        <v>366</v>
      </c>
      <c r="E91" s="2">
        <v>0</v>
      </c>
      <c r="F91" s="2">
        <v>0</v>
      </c>
      <c r="G91" s="2">
        <v>0</v>
      </c>
      <c r="H91" s="2">
        <v>0</v>
      </c>
      <c r="I91" s="2">
        <v>1999</v>
      </c>
      <c r="J91" s="2">
        <v>73331.66</v>
      </c>
      <c r="K91" t="str">
        <f t="shared" si="1"/>
        <v>03流失</v>
      </c>
    </row>
    <row r="92" spans="1:11" x14ac:dyDescent="0.2">
      <c r="A92" t="s">
        <v>8</v>
      </c>
      <c r="B92" t="s">
        <v>398</v>
      </c>
      <c r="C92" s="2">
        <v>1</v>
      </c>
      <c r="D92" s="2">
        <v>898</v>
      </c>
      <c r="E92" s="2">
        <v>3</v>
      </c>
      <c r="F92" s="2">
        <v>104.96</v>
      </c>
      <c r="G92" s="2">
        <v>1200</v>
      </c>
      <c r="H92" s="2">
        <v>65845.72</v>
      </c>
      <c r="I92" s="2">
        <v>22818</v>
      </c>
      <c r="J92" s="2">
        <v>1408566.28</v>
      </c>
      <c r="K92" t="str">
        <f t="shared" si="1"/>
        <v>02活跃</v>
      </c>
    </row>
    <row r="93" spans="1:11" x14ac:dyDescent="0.2">
      <c r="A93" t="s">
        <v>8</v>
      </c>
      <c r="B93" t="s">
        <v>396</v>
      </c>
      <c r="C93" s="2">
        <v>1</v>
      </c>
      <c r="D93" s="2">
        <v>740</v>
      </c>
      <c r="E93" s="2">
        <v>9</v>
      </c>
      <c r="F93" s="2">
        <v>356.62</v>
      </c>
      <c r="G93" s="2">
        <v>65</v>
      </c>
      <c r="H93" s="2">
        <v>2298.31</v>
      </c>
      <c r="I93" s="2">
        <v>291</v>
      </c>
      <c r="J93" s="2">
        <v>10874.02</v>
      </c>
      <c r="K93" t="str">
        <f t="shared" si="1"/>
        <v>02活跃</v>
      </c>
    </row>
    <row r="94" spans="1:11" x14ac:dyDescent="0.2">
      <c r="A94" t="s">
        <v>8</v>
      </c>
      <c r="B94" t="s">
        <v>248</v>
      </c>
      <c r="C94" s="2">
        <v>1</v>
      </c>
      <c r="D94" s="2">
        <v>1210</v>
      </c>
      <c r="E94" s="2">
        <v>82</v>
      </c>
      <c r="F94" s="2">
        <v>6794.05</v>
      </c>
      <c r="G94" s="2">
        <v>410</v>
      </c>
      <c r="H94" s="2">
        <v>19691.07</v>
      </c>
      <c r="I94" s="2">
        <v>19653</v>
      </c>
      <c r="J94" s="2">
        <v>726855.22</v>
      </c>
      <c r="K94" t="str">
        <f t="shared" si="1"/>
        <v>02活跃</v>
      </c>
    </row>
    <row r="95" spans="1:11" x14ac:dyDescent="0.2">
      <c r="A95" t="s">
        <v>8</v>
      </c>
      <c r="B95" t="s">
        <v>279</v>
      </c>
      <c r="C95" s="2">
        <v>1</v>
      </c>
      <c r="D95" s="2">
        <v>116</v>
      </c>
      <c r="E95" s="2">
        <v>907</v>
      </c>
      <c r="F95" s="2">
        <v>337579.8</v>
      </c>
      <c r="G95" s="2">
        <v>3683</v>
      </c>
      <c r="H95" s="2">
        <v>1282999.74</v>
      </c>
      <c r="I95" s="2">
        <v>8817</v>
      </c>
      <c r="J95" s="2">
        <v>3129578.76</v>
      </c>
      <c r="K95" t="str">
        <f t="shared" si="1"/>
        <v>02活跃</v>
      </c>
    </row>
    <row r="96" spans="1:11" x14ac:dyDescent="0.2">
      <c r="A96" t="s">
        <v>8</v>
      </c>
      <c r="B96" t="s">
        <v>390</v>
      </c>
      <c r="C96" s="2">
        <v>1</v>
      </c>
      <c r="D96" s="2">
        <v>444</v>
      </c>
      <c r="E96" s="2">
        <v>46</v>
      </c>
      <c r="F96" s="2">
        <v>3966.6</v>
      </c>
      <c r="G96" s="2">
        <v>122</v>
      </c>
      <c r="H96" s="2">
        <v>10761.81</v>
      </c>
      <c r="I96" s="2">
        <v>396</v>
      </c>
      <c r="J96" s="2">
        <v>33827.18</v>
      </c>
      <c r="K96" t="str">
        <f t="shared" si="1"/>
        <v>02活跃</v>
      </c>
    </row>
    <row r="97" spans="1:11" x14ac:dyDescent="0.2">
      <c r="A97" t="s">
        <v>8</v>
      </c>
      <c r="B97" t="s">
        <v>328</v>
      </c>
      <c r="C97" s="2">
        <v>1</v>
      </c>
      <c r="D97" s="2">
        <v>902</v>
      </c>
      <c r="E97" s="2">
        <v>64</v>
      </c>
      <c r="F97" s="2">
        <v>78885.59</v>
      </c>
      <c r="G97" s="2">
        <v>175</v>
      </c>
      <c r="H97" s="2">
        <v>194754.38</v>
      </c>
      <c r="I97" s="2">
        <v>2104</v>
      </c>
      <c r="J97" s="2">
        <v>2767227.53</v>
      </c>
      <c r="K97" t="str">
        <f t="shared" si="1"/>
        <v>02活跃</v>
      </c>
    </row>
    <row r="98" spans="1:11" x14ac:dyDescent="0.2">
      <c r="A98" t="s">
        <v>8</v>
      </c>
      <c r="B98" t="s">
        <v>380</v>
      </c>
      <c r="C98" s="2">
        <v>1</v>
      </c>
      <c r="D98" s="2">
        <v>220</v>
      </c>
      <c r="E98" s="2">
        <v>24</v>
      </c>
      <c r="F98" s="2">
        <v>25709</v>
      </c>
      <c r="G98" s="2">
        <v>74</v>
      </c>
      <c r="H98" s="2">
        <v>79628</v>
      </c>
      <c r="I98" s="2">
        <v>269</v>
      </c>
      <c r="J98" s="2">
        <v>298703</v>
      </c>
      <c r="K98" t="str">
        <f t="shared" si="1"/>
        <v>02活跃</v>
      </c>
    </row>
    <row r="99" spans="1:11" x14ac:dyDescent="0.2">
      <c r="A99" t="s">
        <v>1055</v>
      </c>
      <c r="B99" t="s">
        <v>383</v>
      </c>
      <c r="C99" s="2">
        <v>1</v>
      </c>
      <c r="D99" s="2">
        <v>108</v>
      </c>
      <c r="E99" s="2">
        <v>0</v>
      </c>
      <c r="F99" s="2">
        <v>0</v>
      </c>
      <c r="G99" s="2">
        <v>0</v>
      </c>
      <c r="H99" s="2">
        <v>0</v>
      </c>
      <c r="I99" s="2">
        <v>40148</v>
      </c>
      <c r="J99" s="2">
        <v>135243.63</v>
      </c>
      <c r="K99" t="str">
        <f t="shared" si="1"/>
        <v>03流失</v>
      </c>
    </row>
    <row r="100" spans="1:11" x14ac:dyDescent="0.2">
      <c r="A100" t="s">
        <v>8</v>
      </c>
      <c r="B100" t="s">
        <v>384</v>
      </c>
      <c r="C100" s="2">
        <v>1</v>
      </c>
      <c r="D100" s="2">
        <v>87</v>
      </c>
      <c r="E100" s="2">
        <v>26</v>
      </c>
      <c r="F100" s="2">
        <v>6817.2</v>
      </c>
      <c r="G100" s="2">
        <v>73</v>
      </c>
      <c r="H100" s="2">
        <v>16694.82</v>
      </c>
      <c r="I100" s="2">
        <v>150</v>
      </c>
      <c r="J100" s="2">
        <v>35476.35</v>
      </c>
      <c r="K100" t="str">
        <f t="shared" si="1"/>
        <v>02活跃</v>
      </c>
    </row>
    <row r="101" spans="1:11" x14ac:dyDescent="0.2">
      <c r="A101" t="s">
        <v>1055</v>
      </c>
      <c r="B101" t="s">
        <v>379</v>
      </c>
      <c r="C101" s="2">
        <v>1</v>
      </c>
      <c r="D101" s="2">
        <v>213</v>
      </c>
      <c r="E101" s="2">
        <v>0</v>
      </c>
      <c r="F101" s="2">
        <v>0</v>
      </c>
      <c r="G101" s="2">
        <v>0</v>
      </c>
      <c r="H101" s="2">
        <v>0</v>
      </c>
      <c r="I101" s="2">
        <v>15</v>
      </c>
      <c r="J101" s="2">
        <v>12498.58</v>
      </c>
      <c r="K101" t="str">
        <f t="shared" si="1"/>
        <v>03流失</v>
      </c>
    </row>
    <row r="102" spans="1:11" x14ac:dyDescent="0.2">
      <c r="A102" t="s">
        <v>8</v>
      </c>
      <c r="B102" t="s">
        <v>385</v>
      </c>
      <c r="C102" s="2">
        <v>1</v>
      </c>
      <c r="D102" s="2">
        <v>96</v>
      </c>
      <c r="E102" s="2">
        <v>161</v>
      </c>
      <c r="F102" s="2">
        <v>14236.49</v>
      </c>
      <c r="G102" s="2">
        <v>336</v>
      </c>
      <c r="H102" s="2">
        <v>27997.08</v>
      </c>
      <c r="I102" s="2">
        <v>512</v>
      </c>
      <c r="J102" s="2">
        <v>42285.49</v>
      </c>
      <c r="K102" t="str">
        <f t="shared" si="1"/>
        <v>02活跃</v>
      </c>
    </row>
    <row r="103" spans="1:11" x14ac:dyDescent="0.2">
      <c r="A103" t="s">
        <v>8</v>
      </c>
      <c r="B103" t="s">
        <v>386</v>
      </c>
      <c r="C103" s="2">
        <v>1</v>
      </c>
      <c r="D103" s="2">
        <v>31</v>
      </c>
      <c r="E103" s="2">
        <v>1865</v>
      </c>
      <c r="F103" s="2">
        <v>4557.8900000000003</v>
      </c>
      <c r="G103" s="2">
        <v>8369</v>
      </c>
      <c r="H103" s="2">
        <v>25091.02</v>
      </c>
      <c r="I103" s="2">
        <v>8369</v>
      </c>
      <c r="J103" s="2">
        <v>25091.02</v>
      </c>
      <c r="K103" t="str">
        <f t="shared" si="1"/>
        <v>02活跃</v>
      </c>
    </row>
    <row r="104" spans="1:11" x14ac:dyDescent="0.2">
      <c r="A104" t="s">
        <v>1055</v>
      </c>
      <c r="B104" t="s">
        <v>387</v>
      </c>
      <c r="C104" s="2">
        <v>1</v>
      </c>
      <c r="D104" s="2">
        <v>342</v>
      </c>
      <c r="E104" s="2">
        <v>0</v>
      </c>
      <c r="F104" s="2">
        <v>0</v>
      </c>
      <c r="G104" s="2">
        <v>0</v>
      </c>
      <c r="H104" s="2">
        <v>0</v>
      </c>
      <c r="I104" s="2">
        <v>1657</v>
      </c>
      <c r="J104" s="2">
        <v>118042.55</v>
      </c>
      <c r="K104" t="str">
        <f t="shared" si="1"/>
        <v>03流失</v>
      </c>
    </row>
    <row r="105" spans="1:11" x14ac:dyDescent="0.2">
      <c r="A105" t="s">
        <v>1055</v>
      </c>
      <c r="B105" t="s">
        <v>388</v>
      </c>
      <c r="C105" s="2">
        <v>1</v>
      </c>
      <c r="D105" s="2">
        <v>342</v>
      </c>
      <c r="E105" s="2">
        <v>0</v>
      </c>
      <c r="F105" s="2">
        <v>0</v>
      </c>
      <c r="G105" s="2">
        <v>0</v>
      </c>
      <c r="H105" s="2">
        <v>0</v>
      </c>
      <c r="I105" s="2">
        <v>25</v>
      </c>
      <c r="J105" s="2">
        <v>701.79</v>
      </c>
      <c r="K105" t="str">
        <f t="shared" si="1"/>
        <v>03流失</v>
      </c>
    </row>
    <row r="106" spans="1:11" x14ac:dyDescent="0.2">
      <c r="A106" t="s">
        <v>1055</v>
      </c>
      <c r="B106" t="s">
        <v>382</v>
      </c>
      <c r="C106" s="2">
        <v>1</v>
      </c>
      <c r="D106" s="2">
        <v>164</v>
      </c>
      <c r="E106" s="2">
        <v>0</v>
      </c>
      <c r="F106" s="2">
        <v>0</v>
      </c>
      <c r="G106" s="2">
        <v>0</v>
      </c>
      <c r="H106" s="2">
        <v>0</v>
      </c>
      <c r="I106" s="2">
        <v>78</v>
      </c>
      <c r="J106" s="2">
        <v>5717.05</v>
      </c>
      <c r="K106" t="str">
        <f t="shared" si="1"/>
        <v>03流失</v>
      </c>
    </row>
    <row r="107" spans="1:11" x14ac:dyDescent="0.2">
      <c r="A107" t="s">
        <v>9</v>
      </c>
      <c r="B107" t="s">
        <v>381</v>
      </c>
      <c r="C107" s="2">
        <v>1</v>
      </c>
      <c r="D107" s="2">
        <v>236</v>
      </c>
      <c r="E107" s="2">
        <v>0</v>
      </c>
      <c r="F107" s="2">
        <v>0</v>
      </c>
      <c r="G107" s="2">
        <v>5</v>
      </c>
      <c r="H107" s="2">
        <v>2900.4</v>
      </c>
      <c r="I107" s="2">
        <v>34</v>
      </c>
      <c r="J107" s="2">
        <v>30326.65</v>
      </c>
      <c r="K107" t="str">
        <f t="shared" si="1"/>
        <v>03沉默</v>
      </c>
    </row>
    <row r="108" spans="1:11" x14ac:dyDescent="0.2">
      <c r="A108" t="s">
        <v>8</v>
      </c>
      <c r="B108" t="s">
        <v>339</v>
      </c>
      <c r="C108" s="2">
        <v>1</v>
      </c>
      <c r="D108" s="2">
        <v>775</v>
      </c>
      <c r="E108" s="2">
        <v>22</v>
      </c>
      <c r="F108" s="2">
        <v>1336.93</v>
      </c>
      <c r="G108" s="2">
        <v>29</v>
      </c>
      <c r="H108" s="2">
        <v>1853.79</v>
      </c>
      <c r="I108" s="2">
        <v>645</v>
      </c>
      <c r="J108" s="2">
        <v>37333.96</v>
      </c>
      <c r="K108" t="str">
        <f t="shared" si="1"/>
        <v>02活跃</v>
      </c>
    </row>
    <row r="109" spans="1:11" x14ac:dyDescent="0.2">
      <c r="A109" t="s">
        <v>1055</v>
      </c>
      <c r="B109" t="s">
        <v>402</v>
      </c>
      <c r="C109" s="2">
        <v>1</v>
      </c>
      <c r="D109" s="2">
        <v>460</v>
      </c>
      <c r="E109" s="2">
        <v>0</v>
      </c>
      <c r="F109" s="2">
        <v>0</v>
      </c>
      <c r="G109" s="2">
        <v>0</v>
      </c>
      <c r="H109" s="2">
        <v>0</v>
      </c>
      <c r="I109" s="2">
        <v>3</v>
      </c>
      <c r="J109" s="2">
        <v>2670</v>
      </c>
      <c r="K109" t="str">
        <f t="shared" si="1"/>
        <v>03流失</v>
      </c>
    </row>
    <row r="110" spans="1:11" x14ac:dyDescent="0.2">
      <c r="A110" t="s">
        <v>1055</v>
      </c>
      <c r="B110" t="s">
        <v>403</v>
      </c>
      <c r="C110" s="2">
        <v>1</v>
      </c>
      <c r="D110" s="2">
        <v>601</v>
      </c>
      <c r="E110" s="2">
        <v>0</v>
      </c>
      <c r="F110" s="2">
        <v>0</v>
      </c>
      <c r="G110" s="2">
        <v>0</v>
      </c>
      <c r="H110" s="2">
        <v>0</v>
      </c>
      <c r="I110" s="2">
        <v>381</v>
      </c>
      <c r="J110" s="2">
        <v>80387.600000000006</v>
      </c>
      <c r="K110" t="str">
        <f t="shared" si="1"/>
        <v>03流失</v>
      </c>
    </row>
    <row r="111" spans="1:11" x14ac:dyDescent="0.2">
      <c r="A111" t="s">
        <v>8</v>
      </c>
      <c r="B111" t="s">
        <v>389</v>
      </c>
      <c r="C111" s="2">
        <v>1</v>
      </c>
      <c r="D111" s="2">
        <v>76</v>
      </c>
      <c r="E111" s="2">
        <v>22</v>
      </c>
      <c r="F111" s="2">
        <v>1149.77</v>
      </c>
      <c r="G111" s="2">
        <v>22</v>
      </c>
      <c r="H111" s="2">
        <v>1149.77</v>
      </c>
      <c r="I111" s="2">
        <v>23</v>
      </c>
      <c r="J111" s="2">
        <v>1150.77</v>
      </c>
      <c r="K111" t="str">
        <f t="shared" si="1"/>
        <v>02活跃</v>
      </c>
    </row>
    <row r="112" spans="1:11" x14ac:dyDescent="0.2">
      <c r="A112" t="s">
        <v>1055</v>
      </c>
      <c r="B112" t="s">
        <v>401</v>
      </c>
      <c r="C112" s="2">
        <v>1</v>
      </c>
      <c r="D112" s="2">
        <v>795</v>
      </c>
      <c r="E112" s="2">
        <v>0</v>
      </c>
      <c r="F112" s="2">
        <v>0</v>
      </c>
      <c r="G112" s="2">
        <v>0</v>
      </c>
      <c r="H112" s="2">
        <v>0</v>
      </c>
      <c r="I112" s="2">
        <v>120</v>
      </c>
      <c r="J112" s="2">
        <v>13020.12</v>
      </c>
      <c r="K112" t="str">
        <f t="shared" si="1"/>
        <v>03流失</v>
      </c>
    </row>
    <row r="113" spans="1:11" x14ac:dyDescent="0.2">
      <c r="A113" t="s">
        <v>1055</v>
      </c>
      <c r="B113" t="s">
        <v>407</v>
      </c>
      <c r="C113" s="2">
        <v>1</v>
      </c>
      <c r="D113" s="2">
        <v>348</v>
      </c>
      <c r="E113" s="2">
        <v>0</v>
      </c>
      <c r="F113" s="2">
        <v>0</v>
      </c>
      <c r="G113" s="2">
        <v>0</v>
      </c>
      <c r="H113" s="2">
        <v>0</v>
      </c>
      <c r="I113" s="2">
        <v>80</v>
      </c>
      <c r="J113" s="2">
        <v>2415.17</v>
      </c>
      <c r="K113" t="str">
        <f t="shared" si="1"/>
        <v>03流失</v>
      </c>
    </row>
    <row r="114" spans="1:11" x14ac:dyDescent="0.2">
      <c r="A114" t="s">
        <v>1055</v>
      </c>
      <c r="B114" t="s">
        <v>404</v>
      </c>
      <c r="C114" s="2">
        <v>1</v>
      </c>
      <c r="D114" s="2">
        <v>248</v>
      </c>
      <c r="E114" s="2">
        <v>0</v>
      </c>
      <c r="F114" s="2">
        <v>0</v>
      </c>
      <c r="G114" s="2">
        <v>0</v>
      </c>
      <c r="H114" s="2">
        <v>0</v>
      </c>
      <c r="I114" s="2">
        <v>1250</v>
      </c>
      <c r="J114" s="2">
        <v>28786.52</v>
      </c>
      <c r="K114" t="str">
        <f t="shared" si="1"/>
        <v>03流失</v>
      </c>
    </row>
    <row r="115" spans="1:11" x14ac:dyDescent="0.2">
      <c r="A115" t="s">
        <v>1055</v>
      </c>
      <c r="B115" t="s">
        <v>400</v>
      </c>
      <c r="C115" s="2">
        <v>1</v>
      </c>
      <c r="D115" s="2">
        <v>359</v>
      </c>
      <c r="E115" s="2">
        <v>0</v>
      </c>
      <c r="F115" s="2">
        <v>0</v>
      </c>
      <c r="G115" s="2">
        <v>0</v>
      </c>
      <c r="H115" s="2">
        <v>0</v>
      </c>
      <c r="I115" s="2">
        <v>1437</v>
      </c>
      <c r="J115" s="2">
        <v>91628.35</v>
      </c>
      <c r="K115" t="str">
        <f t="shared" si="1"/>
        <v>03流失</v>
      </c>
    </row>
    <row r="116" spans="1:11" x14ac:dyDescent="0.2">
      <c r="A116" t="s">
        <v>1055</v>
      </c>
      <c r="B116" t="s">
        <v>405</v>
      </c>
      <c r="C116" s="2">
        <v>1</v>
      </c>
      <c r="D116" s="2">
        <v>556</v>
      </c>
      <c r="E116" s="2">
        <v>0</v>
      </c>
      <c r="F116" s="2">
        <v>0</v>
      </c>
      <c r="G116" s="2">
        <v>0</v>
      </c>
      <c r="H116" s="2">
        <v>0</v>
      </c>
      <c r="I116" s="2">
        <v>184</v>
      </c>
      <c r="J116" s="2">
        <v>3880.1</v>
      </c>
      <c r="K116" t="str">
        <f t="shared" si="1"/>
        <v>03流失</v>
      </c>
    </row>
    <row r="117" spans="1:11" x14ac:dyDescent="0.2">
      <c r="A117" t="s">
        <v>1055</v>
      </c>
      <c r="B117" t="s">
        <v>408</v>
      </c>
      <c r="C117" s="2">
        <v>1</v>
      </c>
      <c r="D117" s="2">
        <v>353</v>
      </c>
      <c r="E117" s="2">
        <v>0</v>
      </c>
      <c r="F117" s="2">
        <v>0</v>
      </c>
      <c r="G117" s="2">
        <v>0</v>
      </c>
      <c r="H117" s="2">
        <v>0</v>
      </c>
      <c r="I117" s="2">
        <v>126</v>
      </c>
      <c r="J117" s="2">
        <v>4423.66</v>
      </c>
      <c r="K117" t="str">
        <f t="shared" si="1"/>
        <v>03流失</v>
      </c>
    </row>
    <row r="118" spans="1:11" x14ac:dyDescent="0.2">
      <c r="A118" t="s">
        <v>1055</v>
      </c>
      <c r="B118" t="s">
        <v>409</v>
      </c>
      <c r="C118" s="2">
        <v>1</v>
      </c>
      <c r="D118" s="2">
        <v>389</v>
      </c>
      <c r="E118" s="2">
        <v>0</v>
      </c>
      <c r="F118" s="2">
        <v>0</v>
      </c>
      <c r="G118" s="2">
        <v>0</v>
      </c>
      <c r="H118" s="2">
        <v>0</v>
      </c>
      <c r="I118" s="2">
        <v>11706</v>
      </c>
      <c r="J118" s="2">
        <v>447417.29</v>
      </c>
      <c r="K118" t="str">
        <f t="shared" si="1"/>
        <v>03流失</v>
      </c>
    </row>
    <row r="119" spans="1:11" x14ac:dyDescent="0.2">
      <c r="A119" t="s">
        <v>1055</v>
      </c>
      <c r="B119" t="s">
        <v>406</v>
      </c>
      <c r="C119" s="2">
        <v>1</v>
      </c>
      <c r="D119" s="2">
        <v>467</v>
      </c>
      <c r="E119" s="2">
        <v>0</v>
      </c>
      <c r="F119" s="2">
        <v>0</v>
      </c>
      <c r="G119" s="2">
        <v>0</v>
      </c>
      <c r="H119" s="2">
        <v>0</v>
      </c>
      <c r="I119" s="2">
        <v>80</v>
      </c>
      <c r="J119" s="2">
        <v>3384.09</v>
      </c>
      <c r="K119" t="str">
        <f t="shared" si="1"/>
        <v>03流失</v>
      </c>
    </row>
    <row r="120" spans="1:11" x14ac:dyDescent="0.2">
      <c r="A120" t="s">
        <v>8</v>
      </c>
      <c r="B120" t="s">
        <v>249</v>
      </c>
      <c r="C120" s="2">
        <v>1</v>
      </c>
      <c r="D120" s="2">
        <v>978</v>
      </c>
      <c r="E120" s="2">
        <v>287</v>
      </c>
      <c r="F120" s="2">
        <v>35592.22</v>
      </c>
      <c r="G120" s="2">
        <v>855</v>
      </c>
      <c r="H120" s="2">
        <v>104003.58</v>
      </c>
      <c r="I120" s="2">
        <v>8650</v>
      </c>
      <c r="J120" s="2">
        <v>1006110</v>
      </c>
      <c r="K120" t="str">
        <f t="shared" si="1"/>
        <v>02活跃</v>
      </c>
    </row>
    <row r="121" spans="1:11" x14ac:dyDescent="0.2">
      <c r="A121" t="s">
        <v>8</v>
      </c>
      <c r="B121" t="s">
        <v>247</v>
      </c>
      <c r="C121" s="2">
        <v>1</v>
      </c>
      <c r="D121" s="2">
        <v>433</v>
      </c>
      <c r="E121" s="2">
        <v>41</v>
      </c>
      <c r="F121" s="2">
        <v>2005.6</v>
      </c>
      <c r="G121" s="2">
        <v>186</v>
      </c>
      <c r="H121" s="2">
        <v>8732.99</v>
      </c>
      <c r="I121" s="2">
        <v>68638</v>
      </c>
      <c r="J121" s="2">
        <v>3128360.56</v>
      </c>
      <c r="K121" t="str">
        <f t="shared" si="1"/>
        <v>02活跃</v>
      </c>
    </row>
    <row r="122" spans="1:11" x14ac:dyDescent="0.2">
      <c r="A122" t="s">
        <v>8</v>
      </c>
      <c r="B122" t="s">
        <v>246</v>
      </c>
      <c r="C122" s="2">
        <v>1</v>
      </c>
      <c r="D122" s="2">
        <v>348</v>
      </c>
      <c r="E122" s="2">
        <v>95</v>
      </c>
      <c r="F122" s="2">
        <v>16902.14</v>
      </c>
      <c r="G122" s="2">
        <v>412</v>
      </c>
      <c r="H122" s="2">
        <v>83098.06</v>
      </c>
      <c r="I122" s="2">
        <v>5314</v>
      </c>
      <c r="J122" s="2">
        <v>994308.71</v>
      </c>
      <c r="K122" t="str">
        <f t="shared" si="1"/>
        <v>02活跃</v>
      </c>
    </row>
    <row r="123" spans="1:11" x14ac:dyDescent="0.2">
      <c r="A123" t="s">
        <v>8</v>
      </c>
      <c r="B123" t="s">
        <v>254</v>
      </c>
      <c r="C123" s="2">
        <v>1</v>
      </c>
      <c r="D123" s="2">
        <v>1266</v>
      </c>
      <c r="E123" s="2">
        <v>58</v>
      </c>
      <c r="F123" s="2">
        <v>11799.28</v>
      </c>
      <c r="G123" s="2">
        <v>166</v>
      </c>
      <c r="H123" s="2">
        <v>32763.83</v>
      </c>
      <c r="I123" s="2">
        <v>1400</v>
      </c>
      <c r="J123" s="2">
        <v>319201.26</v>
      </c>
      <c r="K123" t="str">
        <f t="shared" si="1"/>
        <v>02活跃</v>
      </c>
    </row>
    <row r="124" spans="1:11" x14ac:dyDescent="0.2">
      <c r="A124" t="s">
        <v>8</v>
      </c>
      <c r="B124" t="s">
        <v>250</v>
      </c>
      <c r="C124" s="2">
        <v>1</v>
      </c>
      <c r="D124" s="2">
        <v>151</v>
      </c>
      <c r="E124" s="2">
        <v>26</v>
      </c>
      <c r="F124" s="2">
        <v>16994.16</v>
      </c>
      <c r="G124" s="2">
        <v>121</v>
      </c>
      <c r="H124" s="2">
        <v>80155.679999999993</v>
      </c>
      <c r="I124" s="2">
        <v>653</v>
      </c>
      <c r="J124" s="2">
        <v>434794.02</v>
      </c>
      <c r="K124" t="str">
        <f t="shared" si="1"/>
        <v>02活跃</v>
      </c>
    </row>
    <row r="125" spans="1:11" x14ac:dyDescent="0.2">
      <c r="A125" t="s">
        <v>8</v>
      </c>
      <c r="B125" t="s">
        <v>251</v>
      </c>
      <c r="C125" s="2">
        <v>1</v>
      </c>
      <c r="D125" s="2">
        <v>543</v>
      </c>
      <c r="E125" s="2">
        <v>6</v>
      </c>
      <c r="F125" s="2">
        <v>429.9</v>
      </c>
      <c r="G125" s="2">
        <v>28</v>
      </c>
      <c r="H125" s="2">
        <v>1866.3</v>
      </c>
      <c r="I125" s="2">
        <v>609</v>
      </c>
      <c r="J125" s="2">
        <v>43522.12</v>
      </c>
      <c r="K125" t="str">
        <f t="shared" si="1"/>
        <v>02活跃</v>
      </c>
    </row>
    <row r="126" spans="1:11" x14ac:dyDescent="0.2">
      <c r="A126" t="s">
        <v>9</v>
      </c>
      <c r="B126" t="s">
        <v>256</v>
      </c>
      <c r="C126" s="2">
        <v>1</v>
      </c>
      <c r="D126" s="2">
        <v>831</v>
      </c>
      <c r="E126" s="2">
        <v>0</v>
      </c>
      <c r="F126" s="2">
        <v>0</v>
      </c>
      <c r="G126" s="2">
        <v>46</v>
      </c>
      <c r="H126" s="2">
        <v>998.76</v>
      </c>
      <c r="I126" s="2">
        <v>834</v>
      </c>
      <c r="J126" s="2">
        <v>16287.21</v>
      </c>
      <c r="K126" t="str">
        <f t="shared" si="1"/>
        <v>03沉默</v>
      </c>
    </row>
    <row r="127" spans="1:11" x14ac:dyDescent="0.2">
      <c r="A127" t="s">
        <v>8</v>
      </c>
      <c r="B127" t="s">
        <v>253</v>
      </c>
      <c r="C127" s="2">
        <v>1</v>
      </c>
      <c r="D127" s="2">
        <v>389</v>
      </c>
      <c r="E127" s="2">
        <v>1</v>
      </c>
      <c r="F127" s="2">
        <v>63.79</v>
      </c>
      <c r="G127" s="2">
        <v>2</v>
      </c>
      <c r="H127" s="2">
        <v>120.58</v>
      </c>
      <c r="I127" s="2">
        <v>346</v>
      </c>
      <c r="J127" s="2">
        <v>22152.11</v>
      </c>
      <c r="K127" t="str">
        <f t="shared" si="1"/>
        <v>02活跃</v>
      </c>
    </row>
    <row r="128" spans="1:11" x14ac:dyDescent="0.2">
      <c r="A128" t="s">
        <v>8</v>
      </c>
      <c r="B128" t="s">
        <v>262</v>
      </c>
      <c r="C128" s="2">
        <v>1</v>
      </c>
      <c r="D128" s="2">
        <v>321</v>
      </c>
      <c r="E128" s="2">
        <v>1</v>
      </c>
      <c r="F128" s="2">
        <v>80.45</v>
      </c>
      <c r="G128" s="2">
        <v>6</v>
      </c>
      <c r="H128" s="2">
        <v>290.04000000000002</v>
      </c>
      <c r="I128" s="2">
        <v>119795</v>
      </c>
      <c r="J128" s="2">
        <v>4485805.3899999997</v>
      </c>
      <c r="K128" t="str">
        <f t="shared" si="1"/>
        <v>02活跃</v>
      </c>
    </row>
    <row r="129" spans="1:11" x14ac:dyDescent="0.2">
      <c r="A129" t="s">
        <v>1055</v>
      </c>
      <c r="B129" t="s">
        <v>263</v>
      </c>
      <c r="C129" s="2">
        <v>1</v>
      </c>
      <c r="D129" s="2">
        <v>867</v>
      </c>
      <c r="E129" s="2">
        <v>0</v>
      </c>
      <c r="F129" s="2">
        <v>0</v>
      </c>
      <c r="G129" s="2">
        <v>0</v>
      </c>
      <c r="H129" s="2">
        <v>0</v>
      </c>
      <c r="I129" s="2">
        <v>24</v>
      </c>
      <c r="J129" s="2">
        <v>1716.08</v>
      </c>
      <c r="K129" t="str">
        <f t="shared" si="1"/>
        <v>03流失</v>
      </c>
    </row>
    <row r="130" spans="1:11" x14ac:dyDescent="0.2">
      <c r="A130" t="s">
        <v>1055</v>
      </c>
      <c r="B130" t="s">
        <v>252</v>
      </c>
      <c r="C130" s="2">
        <v>1</v>
      </c>
      <c r="D130" s="2">
        <v>961</v>
      </c>
      <c r="E130" s="2">
        <v>0</v>
      </c>
      <c r="F130" s="2">
        <v>0</v>
      </c>
      <c r="G130" s="2">
        <v>0</v>
      </c>
      <c r="H130" s="2">
        <v>0</v>
      </c>
      <c r="I130" s="2">
        <v>64</v>
      </c>
      <c r="J130" s="2">
        <v>66910.11</v>
      </c>
      <c r="K130" t="str">
        <f t="shared" si="1"/>
        <v>03流失</v>
      </c>
    </row>
    <row r="131" spans="1:11" x14ac:dyDescent="0.2">
      <c r="A131" t="s">
        <v>1055</v>
      </c>
      <c r="B131" t="s">
        <v>258</v>
      </c>
      <c r="C131" s="2">
        <v>1</v>
      </c>
      <c r="D131" s="2">
        <v>905</v>
      </c>
      <c r="E131" s="2">
        <v>0</v>
      </c>
      <c r="F131" s="2">
        <v>0</v>
      </c>
      <c r="G131" s="2">
        <v>0</v>
      </c>
      <c r="H131" s="2">
        <v>0</v>
      </c>
      <c r="I131" s="2">
        <v>47</v>
      </c>
      <c r="J131" s="2">
        <v>36439.5</v>
      </c>
      <c r="K131" t="str">
        <f t="shared" ref="K131:K194" si="2">A131</f>
        <v>03流失</v>
      </c>
    </row>
    <row r="132" spans="1:11" x14ac:dyDescent="0.2">
      <c r="A132" t="s">
        <v>1055</v>
      </c>
      <c r="B132" t="s">
        <v>261</v>
      </c>
      <c r="C132" s="2">
        <v>1</v>
      </c>
      <c r="D132" s="2">
        <v>324</v>
      </c>
      <c r="E132" s="2">
        <v>0</v>
      </c>
      <c r="F132" s="2">
        <v>0</v>
      </c>
      <c r="G132" s="2">
        <v>0</v>
      </c>
      <c r="H132" s="2">
        <v>0</v>
      </c>
      <c r="I132" s="2">
        <v>15122</v>
      </c>
      <c r="J132" s="2">
        <v>3417212.35</v>
      </c>
      <c r="K132" t="str">
        <f t="shared" si="2"/>
        <v>03流失</v>
      </c>
    </row>
    <row r="133" spans="1:11" x14ac:dyDescent="0.2">
      <c r="A133" t="s">
        <v>1055</v>
      </c>
      <c r="B133" t="s">
        <v>264</v>
      </c>
      <c r="C133" s="2">
        <v>1</v>
      </c>
      <c r="D133" s="2">
        <v>921</v>
      </c>
      <c r="E133" s="2">
        <v>0</v>
      </c>
      <c r="F133" s="2">
        <v>0</v>
      </c>
      <c r="G133" s="2">
        <v>0</v>
      </c>
      <c r="H133" s="2">
        <v>0</v>
      </c>
      <c r="I133" s="2">
        <v>318</v>
      </c>
      <c r="J133" s="2">
        <v>20723.61</v>
      </c>
      <c r="K133" t="str">
        <f t="shared" si="2"/>
        <v>03流失</v>
      </c>
    </row>
    <row r="134" spans="1:11" x14ac:dyDescent="0.2">
      <c r="A134" t="s">
        <v>1055</v>
      </c>
      <c r="B134" t="s">
        <v>260</v>
      </c>
      <c r="C134" s="2">
        <v>1</v>
      </c>
      <c r="D134" s="2">
        <v>874</v>
      </c>
      <c r="E134" s="2">
        <v>0</v>
      </c>
      <c r="F134" s="2">
        <v>0</v>
      </c>
      <c r="G134" s="2">
        <v>0</v>
      </c>
      <c r="H134" s="2">
        <v>0</v>
      </c>
      <c r="I134" s="2">
        <v>615</v>
      </c>
      <c r="J134" s="2">
        <v>31677.03</v>
      </c>
      <c r="K134" t="str">
        <f t="shared" si="2"/>
        <v>03流失</v>
      </c>
    </row>
    <row r="135" spans="1:11" x14ac:dyDescent="0.2">
      <c r="A135" t="s">
        <v>1055</v>
      </c>
      <c r="B135" t="s">
        <v>257</v>
      </c>
      <c r="C135" s="2">
        <v>1</v>
      </c>
      <c r="D135" s="2">
        <v>725</v>
      </c>
      <c r="E135" s="2">
        <v>0</v>
      </c>
      <c r="F135" s="2">
        <v>0</v>
      </c>
      <c r="G135" s="2">
        <v>0</v>
      </c>
      <c r="H135" s="2">
        <v>0</v>
      </c>
      <c r="I135" s="2">
        <v>65</v>
      </c>
      <c r="J135" s="2">
        <v>5955.8</v>
      </c>
      <c r="K135" t="str">
        <f t="shared" si="2"/>
        <v>03流失</v>
      </c>
    </row>
    <row r="136" spans="1:11" x14ac:dyDescent="0.2">
      <c r="A136" t="s">
        <v>9</v>
      </c>
      <c r="B136" t="s">
        <v>232</v>
      </c>
      <c r="C136" s="2">
        <v>1</v>
      </c>
      <c r="D136" s="2">
        <v>166</v>
      </c>
      <c r="E136" s="2">
        <v>0</v>
      </c>
      <c r="F136" s="2">
        <v>0</v>
      </c>
      <c r="G136" s="2">
        <v>1214</v>
      </c>
      <c r="H136" s="2">
        <v>48256.93</v>
      </c>
      <c r="I136" s="2">
        <v>7482</v>
      </c>
      <c r="J136" s="2">
        <v>318330.89</v>
      </c>
      <c r="K136" t="str">
        <f t="shared" si="2"/>
        <v>03沉默</v>
      </c>
    </row>
    <row r="137" spans="1:11" x14ac:dyDescent="0.2">
      <c r="A137" t="s">
        <v>8</v>
      </c>
      <c r="B137" t="s">
        <v>233</v>
      </c>
      <c r="C137" s="2">
        <v>1</v>
      </c>
      <c r="D137" s="2">
        <v>167</v>
      </c>
      <c r="E137" s="2">
        <v>5663</v>
      </c>
      <c r="F137" s="2">
        <v>361063.41</v>
      </c>
      <c r="G137" s="2">
        <v>10005</v>
      </c>
      <c r="H137" s="2">
        <v>749758.2</v>
      </c>
      <c r="I137" s="2">
        <v>22063</v>
      </c>
      <c r="J137" s="2">
        <v>1180904.29</v>
      </c>
      <c r="K137" t="str">
        <f t="shared" si="2"/>
        <v>02活跃</v>
      </c>
    </row>
    <row r="138" spans="1:11" x14ac:dyDescent="0.2">
      <c r="A138" t="s">
        <v>8</v>
      </c>
      <c r="B138" t="s">
        <v>236</v>
      </c>
      <c r="C138" s="2">
        <v>1</v>
      </c>
      <c r="D138" s="2">
        <v>116</v>
      </c>
      <c r="E138" s="2">
        <v>6</v>
      </c>
      <c r="F138" s="2">
        <v>307.93</v>
      </c>
      <c r="G138" s="2">
        <v>46</v>
      </c>
      <c r="H138" s="2">
        <v>3550.92</v>
      </c>
      <c r="I138" s="2">
        <v>194</v>
      </c>
      <c r="J138" s="2">
        <v>16903.91</v>
      </c>
      <c r="K138" t="str">
        <f t="shared" si="2"/>
        <v>02活跃</v>
      </c>
    </row>
    <row r="139" spans="1:11" x14ac:dyDescent="0.2">
      <c r="A139" t="s">
        <v>8</v>
      </c>
      <c r="B139" t="s">
        <v>230</v>
      </c>
      <c r="C139" s="2">
        <v>1</v>
      </c>
      <c r="D139" s="2">
        <v>517</v>
      </c>
      <c r="E139" s="2">
        <v>93</v>
      </c>
      <c r="F139" s="2">
        <v>26808.14</v>
      </c>
      <c r="G139" s="2">
        <v>217</v>
      </c>
      <c r="H139" s="2">
        <v>83905.96</v>
      </c>
      <c r="I139" s="2">
        <v>2948</v>
      </c>
      <c r="J139" s="2">
        <v>1559100.36</v>
      </c>
      <c r="K139" t="str">
        <f t="shared" si="2"/>
        <v>02活跃</v>
      </c>
    </row>
    <row r="140" spans="1:11" x14ac:dyDescent="0.2">
      <c r="A140" t="s">
        <v>1055</v>
      </c>
      <c r="B140" t="s">
        <v>237</v>
      </c>
      <c r="C140" s="2">
        <v>1</v>
      </c>
      <c r="D140" s="2">
        <v>121</v>
      </c>
      <c r="E140" s="2">
        <v>0</v>
      </c>
      <c r="F140" s="2">
        <v>0</v>
      </c>
      <c r="G140" s="2">
        <v>0</v>
      </c>
      <c r="H140" s="2">
        <v>0</v>
      </c>
      <c r="I140" s="2">
        <v>63733</v>
      </c>
      <c r="J140" s="2">
        <v>218371.75</v>
      </c>
      <c r="K140" t="str">
        <f t="shared" si="2"/>
        <v>03流失</v>
      </c>
    </row>
    <row r="141" spans="1:11" x14ac:dyDescent="0.2">
      <c r="A141" t="s">
        <v>1055</v>
      </c>
      <c r="B141" t="s">
        <v>239</v>
      </c>
      <c r="C141" s="2">
        <v>1</v>
      </c>
      <c r="D141" s="2">
        <v>108</v>
      </c>
      <c r="E141" s="2">
        <v>0</v>
      </c>
      <c r="F141" s="2">
        <v>0</v>
      </c>
      <c r="G141" s="2">
        <v>0</v>
      </c>
      <c r="H141" s="2">
        <v>0</v>
      </c>
      <c r="I141" s="2">
        <v>73669</v>
      </c>
      <c r="J141" s="2">
        <v>183786.92</v>
      </c>
      <c r="K141" t="str">
        <f t="shared" si="2"/>
        <v>03流失</v>
      </c>
    </row>
    <row r="142" spans="1:11" x14ac:dyDescent="0.2">
      <c r="A142" t="s">
        <v>8</v>
      </c>
      <c r="B142" t="s">
        <v>235</v>
      </c>
      <c r="C142" s="2">
        <v>1</v>
      </c>
      <c r="D142" s="2">
        <v>499</v>
      </c>
      <c r="E142" s="2">
        <v>14</v>
      </c>
      <c r="F142" s="2">
        <v>2093</v>
      </c>
      <c r="G142" s="2">
        <v>22</v>
      </c>
      <c r="H142" s="2">
        <v>2828.7</v>
      </c>
      <c r="I142" s="2">
        <v>45</v>
      </c>
      <c r="J142" s="2">
        <v>10816.1</v>
      </c>
      <c r="K142" t="str">
        <f t="shared" si="2"/>
        <v>02活跃</v>
      </c>
    </row>
    <row r="143" spans="1:11" x14ac:dyDescent="0.2">
      <c r="A143" t="s">
        <v>8</v>
      </c>
      <c r="B143" t="s">
        <v>231</v>
      </c>
      <c r="C143" s="2">
        <v>1</v>
      </c>
      <c r="D143" s="2">
        <v>286</v>
      </c>
      <c r="E143" s="2">
        <v>61</v>
      </c>
      <c r="F143" s="2">
        <v>5249.12</v>
      </c>
      <c r="G143" s="2">
        <v>475</v>
      </c>
      <c r="H143" s="2">
        <v>29272.28</v>
      </c>
      <c r="I143" s="2">
        <v>735</v>
      </c>
      <c r="J143" s="2">
        <v>40919.24</v>
      </c>
      <c r="K143" t="str">
        <f t="shared" si="2"/>
        <v>02活跃</v>
      </c>
    </row>
    <row r="144" spans="1:11" x14ac:dyDescent="0.2">
      <c r="A144" t="s">
        <v>1055</v>
      </c>
      <c r="B144" t="s">
        <v>241</v>
      </c>
      <c r="C144" s="2">
        <v>1</v>
      </c>
      <c r="D144" s="2">
        <v>276</v>
      </c>
      <c r="E144" s="2">
        <v>0</v>
      </c>
      <c r="F144" s="2">
        <v>0</v>
      </c>
      <c r="G144" s="2">
        <v>0</v>
      </c>
      <c r="H144" s="2">
        <v>0</v>
      </c>
      <c r="I144" s="2">
        <v>1616</v>
      </c>
      <c r="J144" s="2">
        <v>75048.509999999995</v>
      </c>
      <c r="K144" t="str">
        <f t="shared" si="2"/>
        <v>03流失</v>
      </c>
    </row>
    <row r="145" spans="1:11" x14ac:dyDescent="0.2">
      <c r="A145" t="s">
        <v>1055</v>
      </c>
      <c r="B145" t="s">
        <v>245</v>
      </c>
      <c r="C145" s="2">
        <v>1</v>
      </c>
      <c r="D145" s="2">
        <v>558</v>
      </c>
      <c r="E145" s="2">
        <v>0</v>
      </c>
      <c r="F145" s="2">
        <v>0</v>
      </c>
      <c r="G145" s="2">
        <v>0</v>
      </c>
      <c r="H145" s="2">
        <v>0</v>
      </c>
      <c r="I145" s="2">
        <v>4</v>
      </c>
      <c r="J145" s="2">
        <v>305.95999999999998</v>
      </c>
      <c r="K145" t="str">
        <f t="shared" si="2"/>
        <v>03流失</v>
      </c>
    </row>
    <row r="146" spans="1:11" x14ac:dyDescent="0.2">
      <c r="A146" t="s">
        <v>9</v>
      </c>
      <c r="B146" t="s">
        <v>242</v>
      </c>
      <c r="C146" s="2">
        <v>1</v>
      </c>
      <c r="D146" s="2">
        <v>68</v>
      </c>
      <c r="E146" s="2">
        <v>0</v>
      </c>
      <c r="F146" s="2">
        <v>0</v>
      </c>
      <c r="G146" s="2">
        <v>129</v>
      </c>
      <c r="H146" s="2">
        <v>870.51</v>
      </c>
      <c r="I146" s="2">
        <v>5275</v>
      </c>
      <c r="J146" s="2">
        <v>13531.11</v>
      </c>
      <c r="K146" t="str">
        <f t="shared" si="2"/>
        <v>03沉默</v>
      </c>
    </row>
    <row r="147" spans="1:11" x14ac:dyDescent="0.2">
      <c r="A147" t="s">
        <v>1055</v>
      </c>
      <c r="B147" t="s">
        <v>243</v>
      </c>
      <c r="C147" s="2">
        <v>1</v>
      </c>
      <c r="D147" s="2">
        <v>89</v>
      </c>
      <c r="E147" s="2">
        <v>0</v>
      </c>
      <c r="F147" s="2">
        <v>0</v>
      </c>
      <c r="G147" s="2">
        <v>0</v>
      </c>
      <c r="H147" s="2">
        <v>0</v>
      </c>
      <c r="I147" s="2">
        <v>3</v>
      </c>
      <c r="J147" s="2">
        <v>1424.9</v>
      </c>
      <c r="K147" t="str">
        <f t="shared" si="2"/>
        <v>03流失</v>
      </c>
    </row>
    <row r="148" spans="1:11" x14ac:dyDescent="0.2">
      <c r="A148" t="s">
        <v>7</v>
      </c>
      <c r="B148" t="s">
        <v>240</v>
      </c>
      <c r="C148" s="2">
        <v>1</v>
      </c>
      <c r="D148" s="2">
        <v>23</v>
      </c>
      <c r="E148" s="2">
        <v>12</v>
      </c>
      <c r="F148" s="2">
        <v>9078.89</v>
      </c>
      <c r="G148" s="2">
        <v>20</v>
      </c>
      <c r="H148" s="2">
        <v>16296.7</v>
      </c>
      <c r="I148" s="2">
        <v>20</v>
      </c>
      <c r="J148" s="2">
        <v>16296.7</v>
      </c>
      <c r="K148" t="str">
        <f t="shared" si="2"/>
        <v>01新</v>
      </c>
    </row>
    <row r="149" spans="1:11" x14ac:dyDescent="0.2">
      <c r="A149" t="s">
        <v>1055</v>
      </c>
      <c r="B149" t="s">
        <v>265</v>
      </c>
      <c r="C149" s="2">
        <v>1</v>
      </c>
      <c r="D149" s="2">
        <v>1199</v>
      </c>
      <c r="E149" s="2">
        <v>0</v>
      </c>
      <c r="F149" s="2">
        <v>0</v>
      </c>
      <c r="G149" s="2">
        <v>0</v>
      </c>
      <c r="H149" s="2">
        <v>0</v>
      </c>
      <c r="I149" s="2">
        <v>2</v>
      </c>
      <c r="J149" s="2">
        <v>569.98</v>
      </c>
      <c r="K149" t="str">
        <f t="shared" si="2"/>
        <v>03流失</v>
      </c>
    </row>
    <row r="150" spans="1:11" x14ac:dyDescent="0.2">
      <c r="A150" t="s">
        <v>8</v>
      </c>
      <c r="B150" t="s">
        <v>244</v>
      </c>
      <c r="C150" s="2">
        <v>1</v>
      </c>
      <c r="D150" s="2">
        <v>45</v>
      </c>
      <c r="E150" s="2">
        <v>1</v>
      </c>
      <c r="F150" s="2">
        <v>6.9</v>
      </c>
      <c r="G150" s="2">
        <v>1</v>
      </c>
      <c r="H150" s="2">
        <v>6.9</v>
      </c>
      <c r="I150" s="2">
        <v>1</v>
      </c>
      <c r="J150" s="2">
        <v>6.9</v>
      </c>
      <c r="K150" t="str">
        <f t="shared" si="2"/>
        <v>02活跃</v>
      </c>
    </row>
    <row r="151" spans="1:11" x14ac:dyDescent="0.2">
      <c r="A151" t="s">
        <v>1055</v>
      </c>
      <c r="B151" t="s">
        <v>270</v>
      </c>
      <c r="C151" s="2">
        <v>1</v>
      </c>
      <c r="D151" s="2">
        <v>635</v>
      </c>
      <c r="E151" s="2">
        <v>0</v>
      </c>
      <c r="F151" s="2">
        <v>0</v>
      </c>
      <c r="G151" s="2">
        <v>0</v>
      </c>
      <c r="H151" s="2">
        <v>0</v>
      </c>
      <c r="I151" s="2">
        <v>1</v>
      </c>
      <c r="J151" s="2">
        <v>2.79</v>
      </c>
      <c r="K151" t="str">
        <f t="shared" si="2"/>
        <v>03流失</v>
      </c>
    </row>
    <row r="152" spans="1:11" x14ac:dyDescent="0.2">
      <c r="A152" t="s">
        <v>1055</v>
      </c>
      <c r="B152" t="s">
        <v>268</v>
      </c>
      <c r="C152" s="2">
        <v>1</v>
      </c>
      <c r="D152" s="2">
        <v>310</v>
      </c>
      <c r="E152" s="2">
        <v>0</v>
      </c>
      <c r="F152" s="2">
        <v>0</v>
      </c>
      <c r="G152" s="2">
        <v>0</v>
      </c>
      <c r="H152" s="2">
        <v>0</v>
      </c>
      <c r="I152" s="2">
        <v>4</v>
      </c>
      <c r="J152" s="2">
        <v>159.80000000000001</v>
      </c>
      <c r="K152" t="str">
        <f t="shared" si="2"/>
        <v>03流失</v>
      </c>
    </row>
    <row r="153" spans="1:11" x14ac:dyDescent="0.2">
      <c r="A153" t="s">
        <v>1055</v>
      </c>
      <c r="B153" t="s">
        <v>269</v>
      </c>
      <c r="C153" s="2">
        <v>1</v>
      </c>
      <c r="D153" s="2">
        <v>706</v>
      </c>
      <c r="E153" s="2">
        <v>0</v>
      </c>
      <c r="F153" s="2">
        <v>0</v>
      </c>
      <c r="G153" s="2">
        <v>0</v>
      </c>
      <c r="H153" s="2">
        <v>0</v>
      </c>
      <c r="I153" s="2">
        <v>2</v>
      </c>
      <c r="J153" s="2">
        <v>86.96</v>
      </c>
      <c r="K153" t="str">
        <f t="shared" si="2"/>
        <v>03流失</v>
      </c>
    </row>
    <row r="154" spans="1:11" x14ac:dyDescent="0.2">
      <c r="A154" t="s">
        <v>1055</v>
      </c>
      <c r="B154" t="s">
        <v>267</v>
      </c>
      <c r="C154" s="2">
        <v>1</v>
      </c>
      <c r="D154" s="2">
        <v>369</v>
      </c>
      <c r="E154" s="2">
        <v>0</v>
      </c>
      <c r="F154" s="2">
        <v>0</v>
      </c>
      <c r="G154" s="2">
        <v>0</v>
      </c>
      <c r="H154" s="2">
        <v>0</v>
      </c>
      <c r="I154" s="2">
        <v>2</v>
      </c>
      <c r="J154" s="2">
        <v>88.78</v>
      </c>
      <c r="K154" t="str">
        <f t="shared" si="2"/>
        <v>03流失</v>
      </c>
    </row>
    <row r="155" spans="1:11" x14ac:dyDescent="0.2">
      <c r="A155" t="s">
        <v>1055</v>
      </c>
      <c r="B155" t="s">
        <v>271</v>
      </c>
      <c r="C155" s="2">
        <v>1</v>
      </c>
      <c r="D155" s="2">
        <v>548</v>
      </c>
      <c r="E155" s="2">
        <v>0</v>
      </c>
      <c r="F155" s="2">
        <v>0</v>
      </c>
      <c r="G155" s="2">
        <v>0</v>
      </c>
      <c r="H155" s="2">
        <v>0</v>
      </c>
      <c r="I155" s="2">
        <v>1</v>
      </c>
      <c r="J155" s="2">
        <v>73.98</v>
      </c>
      <c r="K155" t="str">
        <f t="shared" si="2"/>
        <v>03流失</v>
      </c>
    </row>
    <row r="156" spans="1:11" x14ac:dyDescent="0.2">
      <c r="A156" t="s">
        <v>1055</v>
      </c>
      <c r="B156" t="s">
        <v>323</v>
      </c>
      <c r="C156" s="2">
        <v>1</v>
      </c>
      <c r="D156" s="2">
        <v>164</v>
      </c>
      <c r="E156" s="2">
        <v>0</v>
      </c>
      <c r="F156" s="2">
        <v>0</v>
      </c>
      <c r="G156" s="2">
        <v>0</v>
      </c>
      <c r="H156" s="2">
        <v>0</v>
      </c>
      <c r="I156" s="2">
        <v>1386</v>
      </c>
      <c r="J156" s="2">
        <v>33380.050000000003</v>
      </c>
      <c r="K156" t="str">
        <f t="shared" si="2"/>
        <v>03流失</v>
      </c>
    </row>
    <row r="157" spans="1:11" x14ac:dyDescent="0.2">
      <c r="A157" t="s">
        <v>1055</v>
      </c>
      <c r="B157" t="s">
        <v>326</v>
      </c>
      <c r="C157" s="2">
        <v>1</v>
      </c>
      <c r="D157" s="2">
        <v>121</v>
      </c>
      <c r="E157" s="2">
        <v>0</v>
      </c>
      <c r="F157" s="2">
        <v>0</v>
      </c>
      <c r="G157" s="2">
        <v>0</v>
      </c>
      <c r="H157" s="2">
        <v>0</v>
      </c>
      <c r="I157" s="2">
        <v>128007</v>
      </c>
      <c r="J157" s="2">
        <v>295647.78000000003</v>
      </c>
      <c r="K157" t="str">
        <f t="shared" si="2"/>
        <v>03流失</v>
      </c>
    </row>
    <row r="158" spans="1:11" x14ac:dyDescent="0.2">
      <c r="A158" t="s">
        <v>1055</v>
      </c>
      <c r="B158" t="s">
        <v>327</v>
      </c>
      <c r="C158" s="2">
        <v>1</v>
      </c>
      <c r="D158" s="2">
        <v>121</v>
      </c>
      <c r="E158" s="2">
        <v>0</v>
      </c>
      <c r="F158" s="2">
        <v>0</v>
      </c>
      <c r="G158" s="2">
        <v>0</v>
      </c>
      <c r="H158" s="2">
        <v>0</v>
      </c>
      <c r="I158" s="2">
        <v>73494</v>
      </c>
      <c r="J158" s="2">
        <v>261665.69</v>
      </c>
      <c r="K158" t="str">
        <f t="shared" si="2"/>
        <v>03流失</v>
      </c>
    </row>
    <row r="159" spans="1:11" x14ac:dyDescent="0.2">
      <c r="A159" t="s">
        <v>9</v>
      </c>
      <c r="B159" t="s">
        <v>322</v>
      </c>
      <c r="C159" s="2">
        <v>1</v>
      </c>
      <c r="D159" s="2">
        <v>384</v>
      </c>
      <c r="E159" s="2">
        <v>0</v>
      </c>
      <c r="F159" s="2">
        <v>0</v>
      </c>
      <c r="G159" s="2">
        <v>6</v>
      </c>
      <c r="H159" s="2">
        <v>6427.5</v>
      </c>
      <c r="I159" s="2">
        <v>240</v>
      </c>
      <c r="J159" s="2">
        <v>135014.74</v>
      </c>
      <c r="K159" t="str">
        <f t="shared" si="2"/>
        <v>03沉默</v>
      </c>
    </row>
    <row r="160" spans="1:11" x14ac:dyDescent="0.2">
      <c r="A160" t="s">
        <v>8</v>
      </c>
      <c r="B160" t="s">
        <v>325</v>
      </c>
      <c r="C160" s="2">
        <v>1</v>
      </c>
      <c r="D160" s="2">
        <v>158</v>
      </c>
      <c r="E160" s="2">
        <v>1</v>
      </c>
      <c r="F160" s="2">
        <v>15</v>
      </c>
      <c r="G160" s="2">
        <v>1</v>
      </c>
      <c r="H160" s="2">
        <v>15</v>
      </c>
      <c r="I160" s="2">
        <v>79</v>
      </c>
      <c r="J160" s="2">
        <v>2560.21</v>
      </c>
      <c r="K160" t="str">
        <f t="shared" si="2"/>
        <v>02活跃</v>
      </c>
    </row>
    <row r="161" spans="1:11" x14ac:dyDescent="0.2">
      <c r="A161" t="s">
        <v>8</v>
      </c>
      <c r="B161" t="s">
        <v>324</v>
      </c>
      <c r="C161" s="2">
        <v>1</v>
      </c>
      <c r="D161" s="2">
        <v>169</v>
      </c>
      <c r="E161" s="2">
        <v>6</v>
      </c>
      <c r="F161" s="2">
        <v>104.4</v>
      </c>
      <c r="G161" s="2">
        <v>30</v>
      </c>
      <c r="H161" s="2">
        <v>590.91999999999996</v>
      </c>
      <c r="I161" s="2">
        <v>42</v>
      </c>
      <c r="J161" s="2">
        <v>1043.29</v>
      </c>
      <c r="K161" t="str">
        <f t="shared" si="2"/>
        <v>02活跃</v>
      </c>
    </row>
    <row r="162" spans="1:11" x14ac:dyDescent="0.2">
      <c r="A162" t="s">
        <v>1055</v>
      </c>
      <c r="B162" t="s">
        <v>330</v>
      </c>
      <c r="C162" s="2">
        <v>1</v>
      </c>
      <c r="D162" s="2">
        <v>523</v>
      </c>
      <c r="E162" s="2">
        <v>0</v>
      </c>
      <c r="F162" s="2">
        <v>0</v>
      </c>
      <c r="G162" s="2">
        <v>0</v>
      </c>
      <c r="H162" s="2">
        <v>0</v>
      </c>
      <c r="I162" s="2">
        <v>101988</v>
      </c>
      <c r="J162" s="2">
        <v>3047840.97</v>
      </c>
      <c r="K162" t="str">
        <f t="shared" si="2"/>
        <v>03流失</v>
      </c>
    </row>
    <row r="163" spans="1:11" x14ac:dyDescent="0.2">
      <c r="A163" t="s">
        <v>8</v>
      </c>
      <c r="B163" t="s">
        <v>332</v>
      </c>
      <c r="C163" s="2">
        <v>1</v>
      </c>
      <c r="D163" s="2">
        <v>948</v>
      </c>
      <c r="E163" s="2">
        <v>104</v>
      </c>
      <c r="F163" s="2">
        <v>34900.870000000003</v>
      </c>
      <c r="G163" s="2">
        <v>248</v>
      </c>
      <c r="H163" s="2">
        <v>84027.98</v>
      </c>
      <c r="I163" s="2">
        <v>1284</v>
      </c>
      <c r="J163" s="2">
        <v>430553.59</v>
      </c>
      <c r="K163" t="str">
        <f t="shared" si="2"/>
        <v>02活跃</v>
      </c>
    </row>
    <row r="164" spans="1:11" x14ac:dyDescent="0.2">
      <c r="A164" t="s">
        <v>8</v>
      </c>
      <c r="B164" t="s">
        <v>333</v>
      </c>
      <c r="C164" s="2">
        <v>1</v>
      </c>
      <c r="D164" s="2">
        <v>382</v>
      </c>
      <c r="E164" s="2">
        <v>22</v>
      </c>
      <c r="F164" s="2">
        <v>2438.46</v>
      </c>
      <c r="G164" s="2">
        <v>90</v>
      </c>
      <c r="H164" s="2">
        <v>10063.959999999999</v>
      </c>
      <c r="I164" s="2">
        <v>6943</v>
      </c>
      <c r="J164" s="2">
        <v>372416.69</v>
      </c>
      <c r="K164" t="str">
        <f t="shared" si="2"/>
        <v>02活跃</v>
      </c>
    </row>
    <row r="165" spans="1:11" x14ac:dyDescent="0.2">
      <c r="A165" t="s">
        <v>8</v>
      </c>
      <c r="B165" t="s">
        <v>334</v>
      </c>
      <c r="C165" s="2">
        <v>1</v>
      </c>
      <c r="D165" s="2">
        <v>821</v>
      </c>
      <c r="E165" s="2">
        <v>143</v>
      </c>
      <c r="F165" s="2">
        <v>36344.589999999997</v>
      </c>
      <c r="G165" s="2">
        <v>448</v>
      </c>
      <c r="H165" s="2">
        <v>111889.28</v>
      </c>
      <c r="I165" s="2">
        <v>1933</v>
      </c>
      <c r="J165" s="2">
        <v>462428.76</v>
      </c>
      <c r="K165" t="str">
        <f t="shared" si="2"/>
        <v>02活跃</v>
      </c>
    </row>
    <row r="166" spans="1:11" x14ac:dyDescent="0.2">
      <c r="A166" t="s">
        <v>8</v>
      </c>
      <c r="B166" t="s">
        <v>335</v>
      </c>
      <c r="C166" s="2">
        <v>1</v>
      </c>
      <c r="D166" s="2">
        <v>509</v>
      </c>
      <c r="E166" s="2">
        <v>1</v>
      </c>
      <c r="F166" s="2">
        <v>46.98</v>
      </c>
      <c r="G166" s="2">
        <v>30</v>
      </c>
      <c r="H166" s="2">
        <v>1446.55</v>
      </c>
      <c r="I166" s="2">
        <v>5357</v>
      </c>
      <c r="J166" s="2">
        <v>258174.15</v>
      </c>
      <c r="K166" t="str">
        <f t="shared" si="2"/>
        <v>02活跃</v>
      </c>
    </row>
    <row r="167" spans="1:11" x14ac:dyDescent="0.2">
      <c r="A167" t="s">
        <v>8</v>
      </c>
      <c r="B167" t="s">
        <v>336</v>
      </c>
      <c r="C167" s="2">
        <v>1</v>
      </c>
      <c r="D167" s="2">
        <v>1584</v>
      </c>
      <c r="E167" s="2">
        <v>3</v>
      </c>
      <c r="F167" s="2">
        <v>404.68</v>
      </c>
      <c r="G167" s="2">
        <v>6</v>
      </c>
      <c r="H167" s="2">
        <v>817.25</v>
      </c>
      <c r="I167" s="2">
        <v>108</v>
      </c>
      <c r="J167" s="2">
        <v>15887.05</v>
      </c>
      <c r="K167" t="str">
        <f t="shared" si="2"/>
        <v>02活跃</v>
      </c>
    </row>
    <row r="168" spans="1:11" x14ac:dyDescent="0.2">
      <c r="A168" t="s">
        <v>8</v>
      </c>
      <c r="B168" t="s">
        <v>337</v>
      </c>
      <c r="C168" s="2">
        <v>1</v>
      </c>
      <c r="D168" s="2">
        <v>538</v>
      </c>
      <c r="E168" s="2">
        <v>2</v>
      </c>
      <c r="F168" s="2">
        <v>49.58</v>
      </c>
      <c r="G168" s="2">
        <v>25</v>
      </c>
      <c r="H168" s="2">
        <v>720.29</v>
      </c>
      <c r="I168" s="2">
        <v>217</v>
      </c>
      <c r="J168" s="2">
        <v>8177.95</v>
      </c>
      <c r="K168" t="str">
        <f t="shared" si="2"/>
        <v>02活跃</v>
      </c>
    </row>
    <row r="169" spans="1:11" x14ac:dyDescent="0.2">
      <c r="A169" t="s">
        <v>1055</v>
      </c>
      <c r="B169" t="s">
        <v>331</v>
      </c>
      <c r="C169" s="2">
        <v>1</v>
      </c>
      <c r="D169" s="2">
        <v>354</v>
      </c>
      <c r="E169" s="2">
        <v>0</v>
      </c>
      <c r="F169" s="2">
        <v>0</v>
      </c>
      <c r="G169" s="2">
        <v>0</v>
      </c>
      <c r="H169" s="2">
        <v>0</v>
      </c>
      <c r="I169" s="2">
        <v>197</v>
      </c>
      <c r="J169" s="2">
        <v>8902.44</v>
      </c>
      <c r="K169" t="str">
        <f t="shared" si="2"/>
        <v>03流失</v>
      </c>
    </row>
    <row r="170" spans="1:11" x14ac:dyDescent="0.2">
      <c r="A170" t="s">
        <v>9</v>
      </c>
      <c r="B170" t="s">
        <v>338</v>
      </c>
      <c r="C170" s="2">
        <v>1</v>
      </c>
      <c r="D170" s="2">
        <v>758</v>
      </c>
      <c r="E170" s="2">
        <v>0</v>
      </c>
      <c r="F170" s="2">
        <v>0</v>
      </c>
      <c r="G170" s="2">
        <v>1</v>
      </c>
      <c r="H170" s="2">
        <v>95.87</v>
      </c>
      <c r="I170" s="2">
        <v>498</v>
      </c>
      <c r="J170" s="2">
        <v>52829.06</v>
      </c>
      <c r="K170" t="str">
        <f t="shared" si="2"/>
        <v>03沉默</v>
      </c>
    </row>
    <row r="171" spans="1:11" x14ac:dyDescent="0.2">
      <c r="A171" t="s">
        <v>1055</v>
      </c>
      <c r="B171" t="s">
        <v>343</v>
      </c>
      <c r="C171" s="2">
        <v>1</v>
      </c>
      <c r="D171" s="2">
        <v>181</v>
      </c>
      <c r="E171" s="2">
        <v>0</v>
      </c>
      <c r="F171" s="2">
        <v>0</v>
      </c>
      <c r="G171" s="2">
        <v>0</v>
      </c>
      <c r="H171" s="2">
        <v>0</v>
      </c>
      <c r="I171" s="2">
        <v>58</v>
      </c>
      <c r="J171" s="2">
        <v>2300.7600000000002</v>
      </c>
      <c r="K171" t="str">
        <f t="shared" si="2"/>
        <v>03流失</v>
      </c>
    </row>
    <row r="172" spans="1:11" x14ac:dyDescent="0.2">
      <c r="A172" t="s">
        <v>1055</v>
      </c>
      <c r="B172" t="s">
        <v>340</v>
      </c>
      <c r="C172" s="2">
        <v>1</v>
      </c>
      <c r="D172" s="2">
        <v>650</v>
      </c>
      <c r="E172" s="2">
        <v>0</v>
      </c>
      <c r="F172" s="2">
        <v>0</v>
      </c>
      <c r="G172" s="2">
        <v>0</v>
      </c>
      <c r="H172" s="2">
        <v>0</v>
      </c>
      <c r="I172" s="2">
        <v>2498</v>
      </c>
      <c r="J172" s="2">
        <v>518697.69</v>
      </c>
      <c r="K172" t="str">
        <f t="shared" si="2"/>
        <v>03流失</v>
      </c>
    </row>
    <row r="173" spans="1:11" x14ac:dyDescent="0.2">
      <c r="A173" t="s">
        <v>1055</v>
      </c>
      <c r="B173" t="s">
        <v>342</v>
      </c>
      <c r="C173" s="2">
        <v>1</v>
      </c>
      <c r="D173" s="2">
        <v>474</v>
      </c>
      <c r="E173" s="2">
        <v>0</v>
      </c>
      <c r="F173" s="2">
        <v>0</v>
      </c>
      <c r="G173" s="2">
        <v>0</v>
      </c>
      <c r="H173" s="2">
        <v>0</v>
      </c>
      <c r="I173" s="2">
        <v>36</v>
      </c>
      <c r="J173" s="2">
        <v>2957.09</v>
      </c>
      <c r="K173" t="str">
        <f t="shared" si="2"/>
        <v>03流失</v>
      </c>
    </row>
    <row r="174" spans="1:11" x14ac:dyDescent="0.2">
      <c r="A174" t="s">
        <v>1055</v>
      </c>
      <c r="B174" t="s">
        <v>345</v>
      </c>
      <c r="C174" s="2">
        <v>1</v>
      </c>
      <c r="D174" s="2">
        <v>545</v>
      </c>
      <c r="E174" s="2">
        <v>0</v>
      </c>
      <c r="F174" s="2">
        <v>0</v>
      </c>
      <c r="G174" s="2">
        <v>0</v>
      </c>
      <c r="H174" s="2">
        <v>0</v>
      </c>
      <c r="I174" s="2">
        <v>148</v>
      </c>
      <c r="J174" s="2">
        <v>34897.279999999999</v>
      </c>
      <c r="K174" t="str">
        <f t="shared" si="2"/>
        <v>03流失</v>
      </c>
    </row>
    <row r="175" spans="1:11" x14ac:dyDescent="0.2">
      <c r="A175" t="s">
        <v>1055</v>
      </c>
      <c r="B175" t="s">
        <v>346</v>
      </c>
      <c r="C175" s="2">
        <v>1</v>
      </c>
      <c r="D175" s="2">
        <v>1273</v>
      </c>
      <c r="E175" s="2">
        <v>0</v>
      </c>
      <c r="F175" s="2">
        <v>0</v>
      </c>
      <c r="G175" s="2">
        <v>0</v>
      </c>
      <c r="H175" s="2">
        <v>0</v>
      </c>
      <c r="I175" s="2">
        <v>434</v>
      </c>
      <c r="J175" s="2">
        <v>1177140.6299999999</v>
      </c>
      <c r="K175" t="str">
        <f t="shared" si="2"/>
        <v>03流失</v>
      </c>
    </row>
    <row r="176" spans="1:11" x14ac:dyDescent="0.2">
      <c r="A176" t="s">
        <v>1055</v>
      </c>
      <c r="B176" t="s">
        <v>341</v>
      </c>
      <c r="C176" s="2">
        <v>1</v>
      </c>
      <c r="D176" s="2">
        <v>957</v>
      </c>
      <c r="E176" s="2">
        <v>0</v>
      </c>
      <c r="F176" s="2">
        <v>0</v>
      </c>
      <c r="G176" s="2">
        <v>0</v>
      </c>
      <c r="H176" s="2">
        <v>0</v>
      </c>
      <c r="I176" s="2">
        <v>42</v>
      </c>
      <c r="J176" s="2">
        <v>8724.0300000000007</v>
      </c>
      <c r="K176" t="str">
        <f t="shared" si="2"/>
        <v>03流失</v>
      </c>
    </row>
    <row r="177" spans="1:11" x14ac:dyDescent="0.2">
      <c r="A177" t="s">
        <v>1055</v>
      </c>
      <c r="B177" t="s">
        <v>349</v>
      </c>
      <c r="C177" s="2">
        <v>1</v>
      </c>
      <c r="D177" s="2">
        <v>619</v>
      </c>
      <c r="E177" s="2">
        <v>0</v>
      </c>
      <c r="F177" s="2">
        <v>0</v>
      </c>
      <c r="G177" s="2">
        <v>0</v>
      </c>
      <c r="H177" s="2">
        <v>0</v>
      </c>
      <c r="I177" s="2">
        <v>9</v>
      </c>
      <c r="J177" s="2">
        <v>495.3</v>
      </c>
      <c r="K177" t="str">
        <f t="shared" si="2"/>
        <v>03流失</v>
      </c>
    </row>
    <row r="178" spans="1:11" x14ac:dyDescent="0.2">
      <c r="A178" t="s">
        <v>7</v>
      </c>
      <c r="B178" t="s">
        <v>329</v>
      </c>
      <c r="C178" s="2">
        <v>1</v>
      </c>
      <c r="D178" s="2">
        <v>24</v>
      </c>
      <c r="E178" s="2">
        <v>1</v>
      </c>
      <c r="F178" s="2">
        <v>749</v>
      </c>
      <c r="G178" s="2">
        <v>2</v>
      </c>
      <c r="H178" s="2">
        <v>1498</v>
      </c>
      <c r="I178" s="2">
        <v>2</v>
      </c>
      <c r="J178" s="2">
        <v>1498</v>
      </c>
      <c r="K178" t="str">
        <f t="shared" si="2"/>
        <v>01新</v>
      </c>
    </row>
    <row r="179" spans="1:11" x14ac:dyDescent="0.2">
      <c r="A179" t="s">
        <v>1056</v>
      </c>
      <c r="B179" t="s">
        <v>348</v>
      </c>
      <c r="C179" s="2">
        <v>0</v>
      </c>
      <c r="D179" s="2">
        <v>361</v>
      </c>
      <c r="E179" s="2">
        <v>0</v>
      </c>
      <c r="F179" s="2">
        <v>0</v>
      </c>
      <c r="G179" s="2">
        <v>0</v>
      </c>
      <c r="H179" s="2">
        <v>0</v>
      </c>
      <c r="I179" s="2">
        <v>135</v>
      </c>
      <c r="J179" s="2">
        <v>11274.74</v>
      </c>
      <c r="K179" t="str">
        <f t="shared" si="2"/>
        <v>04清退</v>
      </c>
    </row>
    <row r="180" spans="1:11" x14ac:dyDescent="0.2">
      <c r="A180" t="s">
        <v>1055</v>
      </c>
      <c r="B180" t="s">
        <v>347</v>
      </c>
      <c r="C180" s="2">
        <v>1</v>
      </c>
      <c r="D180" s="2">
        <v>430</v>
      </c>
      <c r="E180" s="2">
        <v>0</v>
      </c>
      <c r="F180" s="2">
        <v>0</v>
      </c>
      <c r="G180" s="2">
        <v>0</v>
      </c>
      <c r="H180" s="2">
        <v>0</v>
      </c>
      <c r="I180" s="2">
        <v>7509</v>
      </c>
      <c r="J180" s="2">
        <v>593018.84</v>
      </c>
      <c r="K180" t="str">
        <f t="shared" si="2"/>
        <v>03流失</v>
      </c>
    </row>
    <row r="181" spans="1:11" x14ac:dyDescent="0.2">
      <c r="A181" t="s">
        <v>1055</v>
      </c>
      <c r="B181" t="s">
        <v>344</v>
      </c>
      <c r="C181" s="2">
        <v>1</v>
      </c>
      <c r="D181" s="2">
        <v>577</v>
      </c>
      <c r="E181" s="2">
        <v>0</v>
      </c>
      <c r="F181" s="2">
        <v>0</v>
      </c>
      <c r="G181" s="2">
        <v>0</v>
      </c>
      <c r="H181" s="2">
        <v>0</v>
      </c>
      <c r="I181" s="2">
        <v>2</v>
      </c>
      <c r="J181" s="2">
        <v>238.4</v>
      </c>
      <c r="K181" t="str">
        <f t="shared" si="2"/>
        <v>03流失</v>
      </c>
    </row>
    <row r="182" spans="1:11" x14ac:dyDescent="0.2">
      <c r="A182" t="s">
        <v>1055</v>
      </c>
      <c r="B182" t="s">
        <v>447</v>
      </c>
      <c r="C182" s="2">
        <v>1</v>
      </c>
      <c r="D182" s="2">
        <v>666</v>
      </c>
      <c r="E182" s="2">
        <v>0</v>
      </c>
      <c r="F182" s="2">
        <v>0</v>
      </c>
      <c r="G182" s="2">
        <v>0</v>
      </c>
      <c r="H182" s="2">
        <v>0</v>
      </c>
      <c r="I182" s="2">
        <v>3518</v>
      </c>
      <c r="J182" s="2">
        <v>249652.34</v>
      </c>
      <c r="K182" t="str">
        <f t="shared" si="2"/>
        <v>03流失</v>
      </c>
    </row>
    <row r="183" spans="1:11" x14ac:dyDescent="0.2">
      <c r="A183" t="s">
        <v>8</v>
      </c>
      <c r="B183" t="s">
        <v>446</v>
      </c>
      <c r="C183" s="2">
        <v>1</v>
      </c>
      <c r="D183" s="2">
        <v>373</v>
      </c>
      <c r="E183" s="2">
        <v>359</v>
      </c>
      <c r="F183" s="2">
        <v>5776.37</v>
      </c>
      <c r="G183" s="2">
        <v>1325</v>
      </c>
      <c r="H183" s="2">
        <v>19801.53</v>
      </c>
      <c r="I183" s="2">
        <v>12809</v>
      </c>
      <c r="J183" s="2">
        <v>205380.19</v>
      </c>
      <c r="K183" t="str">
        <f t="shared" si="2"/>
        <v>02活跃</v>
      </c>
    </row>
    <row r="184" spans="1:11" x14ac:dyDescent="0.2">
      <c r="A184" t="s">
        <v>1055</v>
      </c>
      <c r="B184" t="s">
        <v>451</v>
      </c>
      <c r="C184" s="2">
        <v>1</v>
      </c>
      <c r="D184" s="2">
        <v>460</v>
      </c>
      <c r="E184" s="2">
        <v>0</v>
      </c>
      <c r="F184" s="2">
        <v>0</v>
      </c>
      <c r="G184" s="2">
        <v>0</v>
      </c>
      <c r="H184" s="2">
        <v>0</v>
      </c>
      <c r="I184" s="2">
        <v>152</v>
      </c>
      <c r="J184" s="2">
        <v>22648.21</v>
      </c>
      <c r="K184" t="str">
        <f t="shared" si="2"/>
        <v>03流失</v>
      </c>
    </row>
    <row r="185" spans="1:11" x14ac:dyDescent="0.2">
      <c r="A185" t="s">
        <v>1055</v>
      </c>
      <c r="B185" t="s">
        <v>434</v>
      </c>
      <c r="C185" s="2">
        <v>1</v>
      </c>
      <c r="D185" s="2">
        <v>535</v>
      </c>
      <c r="E185" s="2">
        <v>0</v>
      </c>
      <c r="F185" s="2">
        <v>0</v>
      </c>
      <c r="G185" s="2">
        <v>0</v>
      </c>
      <c r="H185" s="2">
        <v>0</v>
      </c>
      <c r="I185" s="2">
        <v>47176</v>
      </c>
      <c r="J185" s="2">
        <v>3034629.87</v>
      </c>
      <c r="K185" t="str">
        <f t="shared" si="2"/>
        <v>03流失</v>
      </c>
    </row>
    <row r="186" spans="1:11" x14ac:dyDescent="0.2">
      <c r="A186" t="s">
        <v>8</v>
      </c>
      <c r="B186" t="s">
        <v>456</v>
      </c>
      <c r="C186" s="2">
        <v>1</v>
      </c>
      <c r="D186" s="2">
        <v>779</v>
      </c>
      <c r="E186" s="2">
        <v>64</v>
      </c>
      <c r="F186" s="2">
        <v>4153.16</v>
      </c>
      <c r="G186" s="2">
        <v>210</v>
      </c>
      <c r="H186" s="2">
        <v>15162.28</v>
      </c>
      <c r="I186" s="2">
        <v>904</v>
      </c>
      <c r="J186" s="2">
        <v>69424.37</v>
      </c>
      <c r="K186" t="str">
        <f t="shared" si="2"/>
        <v>02活跃</v>
      </c>
    </row>
    <row r="187" spans="1:11" x14ac:dyDescent="0.2">
      <c r="A187" t="s">
        <v>8</v>
      </c>
      <c r="B187" t="s">
        <v>454</v>
      </c>
      <c r="C187" s="2">
        <v>1</v>
      </c>
      <c r="D187" s="2">
        <v>550</v>
      </c>
      <c r="E187" s="2">
        <v>5</v>
      </c>
      <c r="F187" s="2">
        <v>235.9</v>
      </c>
      <c r="G187" s="2">
        <v>14</v>
      </c>
      <c r="H187" s="2">
        <v>680.69</v>
      </c>
      <c r="I187" s="2">
        <v>98</v>
      </c>
      <c r="J187" s="2">
        <v>5217.1400000000003</v>
      </c>
      <c r="K187" t="str">
        <f t="shared" si="2"/>
        <v>02活跃</v>
      </c>
    </row>
    <row r="188" spans="1:11" x14ac:dyDescent="0.2">
      <c r="A188" t="s">
        <v>1055</v>
      </c>
      <c r="B188" t="s">
        <v>458</v>
      </c>
      <c r="C188" s="2">
        <v>1</v>
      </c>
      <c r="D188" s="2">
        <v>625</v>
      </c>
      <c r="E188" s="2">
        <v>0</v>
      </c>
      <c r="F188" s="2">
        <v>0</v>
      </c>
      <c r="G188" s="2">
        <v>0</v>
      </c>
      <c r="H188" s="2">
        <v>0</v>
      </c>
      <c r="I188" s="2">
        <v>18014</v>
      </c>
      <c r="J188" s="2">
        <v>1211977.24</v>
      </c>
      <c r="K188" t="str">
        <f t="shared" si="2"/>
        <v>03流失</v>
      </c>
    </row>
    <row r="189" spans="1:11" x14ac:dyDescent="0.2">
      <c r="A189" t="s">
        <v>8</v>
      </c>
      <c r="B189" t="s">
        <v>449</v>
      </c>
      <c r="C189" s="2">
        <v>1</v>
      </c>
      <c r="D189" s="2">
        <v>916</v>
      </c>
      <c r="E189" s="2">
        <v>5</v>
      </c>
      <c r="F189" s="2">
        <v>4080.48</v>
      </c>
      <c r="G189" s="2">
        <v>20</v>
      </c>
      <c r="H189" s="2">
        <v>14945.02</v>
      </c>
      <c r="I189" s="2">
        <v>864</v>
      </c>
      <c r="J189" s="2">
        <v>524509.38</v>
      </c>
      <c r="K189" t="str">
        <f t="shared" si="2"/>
        <v>02活跃</v>
      </c>
    </row>
    <row r="190" spans="1:11" x14ac:dyDescent="0.2">
      <c r="A190" t="s">
        <v>1055</v>
      </c>
      <c r="B190" t="s">
        <v>455</v>
      </c>
      <c r="C190" s="2">
        <v>1</v>
      </c>
      <c r="D190" s="2">
        <v>327</v>
      </c>
      <c r="E190" s="2">
        <v>0</v>
      </c>
      <c r="F190" s="2">
        <v>0</v>
      </c>
      <c r="G190" s="2">
        <v>0</v>
      </c>
      <c r="H190" s="2">
        <v>0</v>
      </c>
      <c r="I190" s="2">
        <v>9790</v>
      </c>
      <c r="J190" s="2">
        <v>3512439.09</v>
      </c>
      <c r="K190" t="str">
        <f t="shared" si="2"/>
        <v>03流失</v>
      </c>
    </row>
    <row r="191" spans="1:11" x14ac:dyDescent="0.2">
      <c r="A191" t="s">
        <v>1055</v>
      </c>
      <c r="B191" t="s">
        <v>450</v>
      </c>
      <c r="C191" s="2">
        <v>1</v>
      </c>
      <c r="D191" s="2">
        <v>285</v>
      </c>
      <c r="E191" s="2">
        <v>0</v>
      </c>
      <c r="F191" s="2">
        <v>0</v>
      </c>
      <c r="G191" s="2">
        <v>0</v>
      </c>
      <c r="H191" s="2">
        <v>0</v>
      </c>
      <c r="I191" s="2">
        <v>6006</v>
      </c>
      <c r="J191" s="2">
        <v>286920.71999999997</v>
      </c>
      <c r="K191" t="str">
        <f t="shared" si="2"/>
        <v>03流失</v>
      </c>
    </row>
    <row r="192" spans="1:11" x14ac:dyDescent="0.2">
      <c r="A192" t="s">
        <v>8</v>
      </c>
      <c r="B192" t="s">
        <v>448</v>
      </c>
      <c r="C192" s="2">
        <v>1</v>
      </c>
      <c r="D192" s="2">
        <v>552</v>
      </c>
      <c r="E192" s="2">
        <v>8</v>
      </c>
      <c r="F192" s="2">
        <v>674.4</v>
      </c>
      <c r="G192" s="2">
        <v>33</v>
      </c>
      <c r="H192" s="2">
        <v>2990.3</v>
      </c>
      <c r="I192" s="2">
        <v>241</v>
      </c>
      <c r="J192" s="2">
        <v>13149.03</v>
      </c>
      <c r="K192" t="str">
        <f t="shared" si="2"/>
        <v>02活跃</v>
      </c>
    </row>
    <row r="193" spans="1:11" x14ac:dyDescent="0.2">
      <c r="A193" t="s">
        <v>1055</v>
      </c>
      <c r="B193" t="s">
        <v>459</v>
      </c>
      <c r="C193" s="2">
        <v>1</v>
      </c>
      <c r="D193" s="2">
        <v>684</v>
      </c>
      <c r="E193" s="2">
        <v>0</v>
      </c>
      <c r="F193" s="2">
        <v>0</v>
      </c>
      <c r="G193" s="2">
        <v>0</v>
      </c>
      <c r="H193" s="2">
        <v>0</v>
      </c>
      <c r="I193" s="2">
        <v>40</v>
      </c>
      <c r="J193" s="2">
        <v>35701.79</v>
      </c>
      <c r="K193" t="str">
        <f t="shared" si="2"/>
        <v>03流失</v>
      </c>
    </row>
    <row r="194" spans="1:11" x14ac:dyDescent="0.2">
      <c r="A194" t="s">
        <v>9</v>
      </c>
      <c r="B194" t="s">
        <v>452</v>
      </c>
      <c r="C194" s="2">
        <v>1</v>
      </c>
      <c r="D194" s="2">
        <v>184</v>
      </c>
      <c r="E194" s="2">
        <v>0</v>
      </c>
      <c r="F194" s="2">
        <v>0</v>
      </c>
      <c r="G194" s="2">
        <v>3</v>
      </c>
      <c r="H194" s="2">
        <v>1066.8599999999999</v>
      </c>
      <c r="I194" s="2">
        <v>16</v>
      </c>
      <c r="J194" s="2">
        <v>3324.35</v>
      </c>
      <c r="K194" t="str">
        <f t="shared" si="2"/>
        <v>03沉默</v>
      </c>
    </row>
    <row r="195" spans="1:11" x14ac:dyDescent="0.2">
      <c r="A195" t="s">
        <v>8</v>
      </c>
      <c r="B195" t="s">
        <v>457</v>
      </c>
      <c r="C195" s="2">
        <v>1</v>
      </c>
      <c r="D195" s="2">
        <v>506</v>
      </c>
      <c r="E195" s="2">
        <v>2</v>
      </c>
      <c r="F195" s="2">
        <v>108</v>
      </c>
      <c r="G195" s="2">
        <v>2</v>
      </c>
      <c r="H195" s="2">
        <v>108</v>
      </c>
      <c r="I195" s="2">
        <v>11</v>
      </c>
      <c r="J195" s="2">
        <v>748.45</v>
      </c>
      <c r="K195" t="str">
        <f t="shared" ref="K195:K258" si="3">A195</f>
        <v>02活跃</v>
      </c>
    </row>
    <row r="196" spans="1:11" x14ac:dyDescent="0.2">
      <c r="A196" t="s">
        <v>1055</v>
      </c>
      <c r="B196" t="s">
        <v>461</v>
      </c>
      <c r="C196" s="2">
        <v>1</v>
      </c>
      <c r="D196" s="2">
        <v>254</v>
      </c>
      <c r="E196" s="2">
        <v>0</v>
      </c>
      <c r="F196" s="2">
        <v>0</v>
      </c>
      <c r="G196" s="2">
        <v>0</v>
      </c>
      <c r="H196" s="2">
        <v>0</v>
      </c>
      <c r="I196" s="2">
        <v>82</v>
      </c>
      <c r="J196" s="2">
        <v>3762.95</v>
      </c>
      <c r="K196" t="str">
        <f t="shared" si="3"/>
        <v>03流失</v>
      </c>
    </row>
    <row r="197" spans="1:11" x14ac:dyDescent="0.2">
      <c r="A197" t="s">
        <v>1055</v>
      </c>
      <c r="B197" t="s">
        <v>438</v>
      </c>
      <c r="C197" s="2">
        <v>1</v>
      </c>
      <c r="D197" s="2">
        <v>250</v>
      </c>
      <c r="E197" s="2">
        <v>0</v>
      </c>
      <c r="F197" s="2">
        <v>0</v>
      </c>
      <c r="G197" s="2">
        <v>0</v>
      </c>
      <c r="H197" s="2">
        <v>0</v>
      </c>
      <c r="I197" s="2">
        <v>5024</v>
      </c>
      <c r="J197" s="2">
        <v>236140.4</v>
      </c>
      <c r="K197" t="str">
        <f t="shared" si="3"/>
        <v>03流失</v>
      </c>
    </row>
    <row r="198" spans="1:11" x14ac:dyDescent="0.2">
      <c r="A198" t="s">
        <v>1055</v>
      </c>
      <c r="B198" t="s">
        <v>460</v>
      </c>
      <c r="C198" s="2">
        <v>1</v>
      </c>
      <c r="D198" s="2">
        <v>184</v>
      </c>
      <c r="E198" s="2">
        <v>0</v>
      </c>
      <c r="F198" s="2">
        <v>0</v>
      </c>
      <c r="G198" s="2">
        <v>0</v>
      </c>
      <c r="H198" s="2">
        <v>0</v>
      </c>
      <c r="I198" s="2">
        <v>41</v>
      </c>
      <c r="J198" s="2">
        <v>3216.78</v>
      </c>
      <c r="K198" t="str">
        <f t="shared" si="3"/>
        <v>03流失</v>
      </c>
    </row>
    <row r="199" spans="1:11" x14ac:dyDescent="0.2">
      <c r="A199" t="s">
        <v>1055</v>
      </c>
      <c r="B199" t="s">
        <v>462</v>
      </c>
      <c r="C199" s="2">
        <v>1</v>
      </c>
      <c r="D199" s="2">
        <v>732</v>
      </c>
      <c r="E199" s="2">
        <v>0</v>
      </c>
      <c r="F199" s="2">
        <v>0</v>
      </c>
      <c r="G199" s="2">
        <v>0</v>
      </c>
      <c r="H199" s="2">
        <v>0</v>
      </c>
      <c r="I199" s="2">
        <v>370</v>
      </c>
      <c r="J199" s="2">
        <v>40470.550000000003</v>
      </c>
      <c r="K199" t="str">
        <f t="shared" si="3"/>
        <v>03流失</v>
      </c>
    </row>
    <row r="200" spans="1:11" x14ac:dyDescent="0.2">
      <c r="A200" t="s">
        <v>1055</v>
      </c>
      <c r="B200" t="s">
        <v>453</v>
      </c>
      <c r="C200" s="2">
        <v>1</v>
      </c>
      <c r="D200" s="2">
        <v>492</v>
      </c>
      <c r="E200" s="2">
        <v>0</v>
      </c>
      <c r="F200" s="2">
        <v>0</v>
      </c>
      <c r="G200" s="2">
        <v>0</v>
      </c>
      <c r="H200" s="2">
        <v>0</v>
      </c>
      <c r="I200" s="2">
        <v>5</v>
      </c>
      <c r="J200" s="2">
        <v>221000</v>
      </c>
      <c r="K200" t="str">
        <f t="shared" si="3"/>
        <v>03流失</v>
      </c>
    </row>
    <row r="201" spans="1:11" x14ac:dyDescent="0.2">
      <c r="A201" t="s">
        <v>1056</v>
      </c>
      <c r="B201" t="s">
        <v>463</v>
      </c>
      <c r="C201" s="2">
        <v>0</v>
      </c>
      <c r="D201" s="2">
        <v>376</v>
      </c>
      <c r="E201" s="2">
        <v>0</v>
      </c>
      <c r="F201" s="2">
        <v>0</v>
      </c>
      <c r="G201" s="2">
        <v>0</v>
      </c>
      <c r="H201" s="2">
        <v>0</v>
      </c>
      <c r="I201" s="2">
        <v>33377</v>
      </c>
      <c r="J201" s="2">
        <v>558175.18000000005</v>
      </c>
      <c r="K201" t="str">
        <f t="shared" si="3"/>
        <v>04清退</v>
      </c>
    </row>
    <row r="202" spans="1:11" x14ac:dyDescent="0.2">
      <c r="A202" t="s">
        <v>1055</v>
      </c>
      <c r="B202" t="s">
        <v>464</v>
      </c>
      <c r="C202" s="2">
        <v>1</v>
      </c>
      <c r="D202" s="2">
        <v>923</v>
      </c>
      <c r="E202" s="2">
        <v>0</v>
      </c>
      <c r="F202" s="2">
        <v>0</v>
      </c>
      <c r="G202" s="2">
        <v>0</v>
      </c>
      <c r="H202" s="2">
        <v>0</v>
      </c>
      <c r="I202" s="2">
        <v>147</v>
      </c>
      <c r="J202" s="2">
        <v>4107.5</v>
      </c>
      <c r="K202" t="str">
        <f t="shared" si="3"/>
        <v>03流失</v>
      </c>
    </row>
    <row r="203" spans="1:11" x14ac:dyDescent="0.2">
      <c r="A203" t="s">
        <v>1056</v>
      </c>
      <c r="B203" t="s">
        <v>467</v>
      </c>
      <c r="C203" s="2">
        <v>0</v>
      </c>
      <c r="D203" s="2">
        <v>401</v>
      </c>
      <c r="E203" s="2">
        <v>0</v>
      </c>
      <c r="F203" s="2">
        <v>0</v>
      </c>
      <c r="G203" s="2">
        <v>0</v>
      </c>
      <c r="H203" s="2">
        <v>0</v>
      </c>
      <c r="I203" s="2">
        <v>1027</v>
      </c>
      <c r="J203" s="2">
        <v>79183.850000000006</v>
      </c>
      <c r="K203" t="str">
        <f t="shared" si="3"/>
        <v>04清退</v>
      </c>
    </row>
    <row r="204" spans="1:11" x14ac:dyDescent="0.2">
      <c r="A204" t="s">
        <v>1056</v>
      </c>
      <c r="B204" t="s">
        <v>468</v>
      </c>
      <c r="C204" s="2">
        <v>0</v>
      </c>
      <c r="D204" s="2">
        <v>430</v>
      </c>
      <c r="E204" s="2">
        <v>0</v>
      </c>
      <c r="F204" s="2">
        <v>0</v>
      </c>
      <c r="G204" s="2">
        <v>0</v>
      </c>
      <c r="H204" s="2">
        <v>0</v>
      </c>
      <c r="I204" s="2">
        <v>1181</v>
      </c>
      <c r="J204" s="2">
        <v>37992.06</v>
      </c>
      <c r="K204" t="str">
        <f t="shared" si="3"/>
        <v>04清退</v>
      </c>
    </row>
    <row r="205" spans="1:11" x14ac:dyDescent="0.2">
      <c r="A205" t="s">
        <v>1055</v>
      </c>
      <c r="B205" t="s">
        <v>466</v>
      </c>
      <c r="C205" s="2">
        <v>1</v>
      </c>
      <c r="D205" s="2">
        <v>978</v>
      </c>
      <c r="E205" s="2">
        <v>0</v>
      </c>
      <c r="F205" s="2">
        <v>0</v>
      </c>
      <c r="G205" s="2">
        <v>0</v>
      </c>
      <c r="H205" s="2">
        <v>0</v>
      </c>
      <c r="I205" s="2">
        <v>4</v>
      </c>
      <c r="J205" s="2">
        <v>174.71</v>
      </c>
      <c r="K205" t="str">
        <f t="shared" si="3"/>
        <v>03流失</v>
      </c>
    </row>
    <row r="206" spans="1:11" x14ac:dyDescent="0.2">
      <c r="A206" t="s">
        <v>1055</v>
      </c>
      <c r="B206" t="s">
        <v>469</v>
      </c>
      <c r="C206" s="2">
        <v>1</v>
      </c>
      <c r="D206" s="2">
        <v>1173</v>
      </c>
      <c r="E206" s="2">
        <v>0</v>
      </c>
      <c r="F206" s="2">
        <v>0</v>
      </c>
      <c r="G206" s="2">
        <v>0</v>
      </c>
      <c r="H206" s="2">
        <v>0</v>
      </c>
      <c r="I206" s="2">
        <v>3</v>
      </c>
      <c r="J206" s="2">
        <v>437</v>
      </c>
      <c r="K206" t="str">
        <f t="shared" si="3"/>
        <v>03流失</v>
      </c>
    </row>
    <row r="207" spans="1:11" x14ac:dyDescent="0.2">
      <c r="A207" t="s">
        <v>8</v>
      </c>
      <c r="B207" t="s">
        <v>435</v>
      </c>
      <c r="C207" s="2">
        <v>1</v>
      </c>
      <c r="D207" s="2">
        <v>160</v>
      </c>
      <c r="E207" s="2">
        <v>3307</v>
      </c>
      <c r="F207" s="2">
        <v>90586.11</v>
      </c>
      <c r="G207" s="2">
        <v>6862</v>
      </c>
      <c r="H207" s="2">
        <v>190507.51</v>
      </c>
      <c r="I207" s="2">
        <v>25022</v>
      </c>
      <c r="J207" s="2">
        <v>790065.36</v>
      </c>
      <c r="K207" t="str">
        <f t="shared" si="3"/>
        <v>02活跃</v>
      </c>
    </row>
    <row r="208" spans="1:11" x14ac:dyDescent="0.2">
      <c r="A208" t="s">
        <v>1055</v>
      </c>
      <c r="B208" t="s">
        <v>436</v>
      </c>
      <c r="C208" s="2">
        <v>1</v>
      </c>
      <c r="D208" s="2">
        <v>159</v>
      </c>
      <c r="E208" s="2">
        <v>0</v>
      </c>
      <c r="F208" s="2">
        <v>0</v>
      </c>
      <c r="G208" s="2">
        <v>0</v>
      </c>
      <c r="H208" s="2">
        <v>0</v>
      </c>
      <c r="I208" s="2">
        <v>30714</v>
      </c>
      <c r="J208" s="2">
        <v>1282621.17</v>
      </c>
      <c r="K208" t="str">
        <f t="shared" si="3"/>
        <v>03流失</v>
      </c>
    </row>
    <row r="209" spans="1:11" x14ac:dyDescent="0.2">
      <c r="A209" t="s">
        <v>1055</v>
      </c>
      <c r="B209" t="s">
        <v>437</v>
      </c>
      <c r="C209" s="2">
        <v>1</v>
      </c>
      <c r="D209" s="2">
        <v>170</v>
      </c>
      <c r="E209" s="2">
        <v>0</v>
      </c>
      <c r="F209" s="2">
        <v>0</v>
      </c>
      <c r="G209" s="2">
        <v>0</v>
      </c>
      <c r="H209" s="2">
        <v>0</v>
      </c>
      <c r="I209" s="2">
        <v>4177</v>
      </c>
      <c r="J209" s="2">
        <v>139901.97</v>
      </c>
      <c r="K209" t="str">
        <f t="shared" si="3"/>
        <v>03流失</v>
      </c>
    </row>
    <row r="210" spans="1:11" x14ac:dyDescent="0.2">
      <c r="A210" t="s">
        <v>1055</v>
      </c>
      <c r="B210" t="s">
        <v>444</v>
      </c>
      <c r="C210" s="2">
        <v>1</v>
      </c>
      <c r="D210" s="2">
        <v>93</v>
      </c>
      <c r="E210" s="2">
        <v>0</v>
      </c>
      <c r="F210" s="2">
        <v>0</v>
      </c>
      <c r="G210" s="2">
        <v>0</v>
      </c>
      <c r="H210" s="2">
        <v>0</v>
      </c>
      <c r="I210" s="2">
        <v>3838</v>
      </c>
      <c r="J210" s="2">
        <v>194082.99</v>
      </c>
      <c r="K210" t="str">
        <f t="shared" si="3"/>
        <v>03流失</v>
      </c>
    </row>
    <row r="211" spans="1:11" x14ac:dyDescent="0.2">
      <c r="A211" t="s">
        <v>1055</v>
      </c>
      <c r="B211" t="s">
        <v>440</v>
      </c>
      <c r="C211" s="2">
        <v>1</v>
      </c>
      <c r="D211" s="2">
        <v>167</v>
      </c>
      <c r="E211" s="2">
        <v>0</v>
      </c>
      <c r="F211" s="2">
        <v>0</v>
      </c>
      <c r="G211" s="2">
        <v>0</v>
      </c>
      <c r="H211" s="2">
        <v>0</v>
      </c>
      <c r="I211" s="2">
        <v>16</v>
      </c>
      <c r="J211" s="2">
        <v>556.89</v>
      </c>
      <c r="K211" t="str">
        <f t="shared" si="3"/>
        <v>03流失</v>
      </c>
    </row>
    <row r="212" spans="1:11" x14ac:dyDescent="0.2">
      <c r="A212" t="s">
        <v>8</v>
      </c>
      <c r="B212" t="s">
        <v>439</v>
      </c>
      <c r="C212" s="2">
        <v>1</v>
      </c>
      <c r="D212" s="2">
        <v>31</v>
      </c>
      <c r="E212" s="2">
        <v>57</v>
      </c>
      <c r="F212" s="2">
        <v>19261.28</v>
      </c>
      <c r="G212" s="2">
        <v>76</v>
      </c>
      <c r="H212" s="2">
        <v>25919.08</v>
      </c>
      <c r="I212" s="2">
        <v>76</v>
      </c>
      <c r="J212" s="2">
        <v>25919.08</v>
      </c>
      <c r="K212" t="str">
        <f t="shared" si="3"/>
        <v>02活跃</v>
      </c>
    </row>
    <row r="213" spans="1:11" x14ac:dyDescent="0.2">
      <c r="A213" t="s">
        <v>1055</v>
      </c>
      <c r="B213" t="s">
        <v>442</v>
      </c>
      <c r="C213" s="2">
        <v>1</v>
      </c>
      <c r="D213" s="2">
        <v>361</v>
      </c>
      <c r="E213" s="2">
        <v>0</v>
      </c>
      <c r="F213" s="2">
        <v>0</v>
      </c>
      <c r="G213" s="2">
        <v>0</v>
      </c>
      <c r="H213" s="2">
        <v>0</v>
      </c>
      <c r="I213" s="2">
        <v>13</v>
      </c>
      <c r="J213" s="2">
        <v>502.45</v>
      </c>
      <c r="K213" t="str">
        <f t="shared" si="3"/>
        <v>03流失</v>
      </c>
    </row>
    <row r="214" spans="1:11" x14ac:dyDescent="0.2">
      <c r="A214" t="s">
        <v>1055</v>
      </c>
      <c r="B214" t="s">
        <v>445</v>
      </c>
      <c r="C214" s="2">
        <v>1</v>
      </c>
      <c r="D214" s="2">
        <v>185</v>
      </c>
      <c r="E214" s="2">
        <v>0</v>
      </c>
      <c r="F214" s="2">
        <v>0</v>
      </c>
      <c r="G214" s="2">
        <v>0</v>
      </c>
      <c r="H214" s="2">
        <v>0</v>
      </c>
      <c r="I214" s="2">
        <v>1757</v>
      </c>
      <c r="J214" s="2">
        <v>117396.2</v>
      </c>
      <c r="K214" t="str">
        <f t="shared" si="3"/>
        <v>03流失</v>
      </c>
    </row>
    <row r="215" spans="1:11" x14ac:dyDescent="0.2">
      <c r="A215" t="s">
        <v>1055</v>
      </c>
      <c r="B215" t="s">
        <v>443</v>
      </c>
      <c r="C215" s="2">
        <v>1</v>
      </c>
      <c r="D215" s="2">
        <v>408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0.11</v>
      </c>
      <c r="K215" t="str">
        <f t="shared" si="3"/>
        <v>03流失</v>
      </c>
    </row>
    <row r="216" spans="1:11" x14ac:dyDescent="0.2">
      <c r="A216" t="s">
        <v>1055</v>
      </c>
      <c r="B216" t="s">
        <v>441</v>
      </c>
      <c r="C216" s="2">
        <v>1</v>
      </c>
      <c r="D216" s="2">
        <v>100</v>
      </c>
      <c r="E216" s="2">
        <v>0</v>
      </c>
      <c r="F216" s="2">
        <v>0</v>
      </c>
      <c r="G216" s="2">
        <v>0</v>
      </c>
      <c r="H216" s="2">
        <v>0</v>
      </c>
      <c r="I216" s="2">
        <v>48</v>
      </c>
      <c r="J216" s="2">
        <v>1764.9</v>
      </c>
      <c r="K216" t="str">
        <f t="shared" si="3"/>
        <v>03流失</v>
      </c>
    </row>
    <row r="217" spans="1:11" x14ac:dyDescent="0.2">
      <c r="A217" t="s">
        <v>1055</v>
      </c>
      <c r="B217" t="s">
        <v>465</v>
      </c>
      <c r="C217" s="2">
        <v>1</v>
      </c>
      <c r="D217" s="2">
        <v>696</v>
      </c>
      <c r="E217" s="2">
        <v>0</v>
      </c>
      <c r="F217" s="2">
        <v>0</v>
      </c>
      <c r="G217" s="2">
        <v>0</v>
      </c>
      <c r="H217" s="2">
        <v>0</v>
      </c>
      <c r="I217" s="2">
        <v>3</v>
      </c>
      <c r="J217" s="2">
        <v>917.09</v>
      </c>
      <c r="K217" t="str">
        <f t="shared" si="3"/>
        <v>03流失</v>
      </c>
    </row>
    <row r="218" spans="1:11" x14ac:dyDescent="0.2">
      <c r="A218" t="s">
        <v>1055</v>
      </c>
      <c r="B218" t="s">
        <v>477</v>
      </c>
      <c r="C218" s="2">
        <v>1</v>
      </c>
      <c r="D218" s="2">
        <v>822</v>
      </c>
      <c r="E218" s="2">
        <v>0</v>
      </c>
      <c r="F218" s="2">
        <v>0</v>
      </c>
      <c r="G218" s="2">
        <v>0</v>
      </c>
      <c r="H218" s="2">
        <v>0</v>
      </c>
      <c r="I218" s="2">
        <v>48275</v>
      </c>
      <c r="J218" s="2">
        <v>1741488.27</v>
      </c>
      <c r="K218" t="str">
        <f t="shared" si="3"/>
        <v>03流失</v>
      </c>
    </row>
    <row r="219" spans="1:11" x14ac:dyDescent="0.2">
      <c r="A219" t="s">
        <v>8</v>
      </c>
      <c r="B219" t="s">
        <v>416</v>
      </c>
      <c r="C219" s="2">
        <v>1</v>
      </c>
      <c r="D219" s="2">
        <v>795</v>
      </c>
      <c r="E219" s="2">
        <v>4720</v>
      </c>
      <c r="F219" s="2">
        <v>3059187.74</v>
      </c>
      <c r="G219" s="2">
        <v>15761</v>
      </c>
      <c r="H219" s="2">
        <v>9347444.9900000002</v>
      </c>
      <c r="I219" s="2">
        <v>140721</v>
      </c>
      <c r="J219" s="2">
        <v>23225748.460000001</v>
      </c>
      <c r="K219" t="str">
        <f t="shared" si="3"/>
        <v>02活跃</v>
      </c>
    </row>
    <row r="220" spans="1:11" x14ac:dyDescent="0.2">
      <c r="A220" t="s">
        <v>8</v>
      </c>
      <c r="B220" t="s">
        <v>478</v>
      </c>
      <c r="C220" s="2">
        <v>1</v>
      </c>
      <c r="D220" s="2">
        <v>527</v>
      </c>
      <c r="E220" s="2">
        <v>36</v>
      </c>
      <c r="F220" s="2">
        <v>2590.25</v>
      </c>
      <c r="G220" s="2">
        <v>77</v>
      </c>
      <c r="H220" s="2">
        <v>5920.76</v>
      </c>
      <c r="I220" s="2">
        <v>984</v>
      </c>
      <c r="J220" s="2">
        <v>56405.95</v>
      </c>
      <c r="K220" t="str">
        <f t="shared" si="3"/>
        <v>02活跃</v>
      </c>
    </row>
    <row r="221" spans="1:11" x14ac:dyDescent="0.2">
      <c r="A221" t="s">
        <v>8</v>
      </c>
      <c r="B221" t="s">
        <v>482</v>
      </c>
      <c r="C221" s="2">
        <v>1</v>
      </c>
      <c r="D221" s="2">
        <v>409</v>
      </c>
      <c r="E221" s="2">
        <v>87</v>
      </c>
      <c r="F221" s="2">
        <v>5034.6400000000003</v>
      </c>
      <c r="G221" s="2">
        <v>342</v>
      </c>
      <c r="H221" s="2">
        <v>19736.62</v>
      </c>
      <c r="I221" s="2">
        <v>2763</v>
      </c>
      <c r="J221" s="2">
        <v>154935.5</v>
      </c>
      <c r="K221" t="str">
        <f t="shared" si="3"/>
        <v>02活跃</v>
      </c>
    </row>
    <row r="222" spans="1:11" x14ac:dyDescent="0.2">
      <c r="A222" t="s">
        <v>8</v>
      </c>
      <c r="B222" t="s">
        <v>413</v>
      </c>
      <c r="C222" s="2">
        <v>1</v>
      </c>
      <c r="D222" s="2">
        <v>836</v>
      </c>
      <c r="E222" s="2">
        <v>4785</v>
      </c>
      <c r="F222" s="2">
        <v>381625.63</v>
      </c>
      <c r="G222" s="2">
        <v>28212</v>
      </c>
      <c r="H222" s="2">
        <v>2465792.04</v>
      </c>
      <c r="I222" s="2">
        <v>422389</v>
      </c>
      <c r="J222" s="2">
        <v>16406767.73</v>
      </c>
      <c r="K222" t="str">
        <f t="shared" si="3"/>
        <v>02活跃</v>
      </c>
    </row>
    <row r="223" spans="1:11" x14ac:dyDescent="0.2">
      <c r="A223" t="s">
        <v>8</v>
      </c>
      <c r="B223" t="s">
        <v>479</v>
      </c>
      <c r="C223" s="2">
        <v>1</v>
      </c>
      <c r="D223" s="2">
        <v>426</v>
      </c>
      <c r="E223" s="2">
        <v>748</v>
      </c>
      <c r="F223" s="2">
        <v>29447.8</v>
      </c>
      <c r="G223" s="2">
        <v>3010</v>
      </c>
      <c r="H223" s="2">
        <v>116931.6</v>
      </c>
      <c r="I223" s="2">
        <v>30481</v>
      </c>
      <c r="J223" s="2">
        <v>1206653.2</v>
      </c>
      <c r="K223" t="str">
        <f t="shared" si="3"/>
        <v>02活跃</v>
      </c>
    </row>
    <row r="224" spans="1:11" x14ac:dyDescent="0.2">
      <c r="A224" t="s">
        <v>8</v>
      </c>
      <c r="B224" t="s">
        <v>483</v>
      </c>
      <c r="C224" s="2">
        <v>1</v>
      </c>
      <c r="D224" s="2">
        <v>791</v>
      </c>
      <c r="E224" s="2">
        <v>19</v>
      </c>
      <c r="F224" s="2">
        <v>668.83</v>
      </c>
      <c r="G224" s="2">
        <v>61</v>
      </c>
      <c r="H224" s="2">
        <v>2273.5</v>
      </c>
      <c r="I224" s="2">
        <v>457</v>
      </c>
      <c r="J224" s="2">
        <v>22244.44</v>
      </c>
      <c r="K224" t="str">
        <f t="shared" si="3"/>
        <v>02活跃</v>
      </c>
    </row>
    <row r="225" spans="1:11" x14ac:dyDescent="0.2">
      <c r="A225" t="s">
        <v>8</v>
      </c>
      <c r="B225" t="s">
        <v>480</v>
      </c>
      <c r="C225" s="2">
        <v>1</v>
      </c>
      <c r="D225" s="2">
        <v>380</v>
      </c>
      <c r="E225" s="2">
        <v>678</v>
      </c>
      <c r="F225" s="2">
        <v>35031.78</v>
      </c>
      <c r="G225" s="2">
        <v>2193</v>
      </c>
      <c r="H225" s="2">
        <v>117866.71</v>
      </c>
      <c r="I225" s="2">
        <v>18566</v>
      </c>
      <c r="J225" s="2">
        <v>982241.34</v>
      </c>
      <c r="K225" t="str">
        <f t="shared" si="3"/>
        <v>02活跃</v>
      </c>
    </row>
    <row r="226" spans="1:11" x14ac:dyDescent="0.2">
      <c r="A226" t="s">
        <v>1055</v>
      </c>
      <c r="B226" t="s">
        <v>484</v>
      </c>
      <c r="C226" s="2">
        <v>1</v>
      </c>
      <c r="D226" s="2">
        <v>409</v>
      </c>
      <c r="E226" s="2">
        <v>0</v>
      </c>
      <c r="F226" s="2">
        <v>0</v>
      </c>
      <c r="G226" s="2">
        <v>0</v>
      </c>
      <c r="H226" s="2">
        <v>0</v>
      </c>
      <c r="I226" s="2">
        <v>1735</v>
      </c>
      <c r="J226" s="2">
        <v>71437.75</v>
      </c>
      <c r="K226" t="str">
        <f t="shared" si="3"/>
        <v>03流失</v>
      </c>
    </row>
    <row r="227" spans="1:11" x14ac:dyDescent="0.2">
      <c r="A227" t="s">
        <v>9</v>
      </c>
      <c r="B227" t="s">
        <v>481</v>
      </c>
      <c r="C227" s="2">
        <v>1</v>
      </c>
      <c r="D227" s="2">
        <v>515</v>
      </c>
      <c r="E227" s="2">
        <v>0</v>
      </c>
      <c r="F227" s="2">
        <v>0</v>
      </c>
      <c r="G227" s="2">
        <v>1</v>
      </c>
      <c r="H227" s="2">
        <v>88.81</v>
      </c>
      <c r="I227" s="2">
        <v>4353</v>
      </c>
      <c r="J227" s="2">
        <v>185583.46</v>
      </c>
      <c r="K227" t="str">
        <f t="shared" si="3"/>
        <v>03沉默</v>
      </c>
    </row>
    <row r="228" spans="1:11" x14ac:dyDescent="0.2">
      <c r="A228" t="s">
        <v>1055</v>
      </c>
      <c r="B228" t="s">
        <v>470</v>
      </c>
      <c r="C228" s="2">
        <v>1</v>
      </c>
      <c r="D228" s="2">
        <v>195</v>
      </c>
      <c r="E228" s="2">
        <v>0</v>
      </c>
      <c r="F228" s="2">
        <v>0</v>
      </c>
      <c r="G228" s="2">
        <v>0</v>
      </c>
      <c r="H228" s="2">
        <v>0</v>
      </c>
      <c r="I228" s="2">
        <v>14596</v>
      </c>
      <c r="J228" s="2">
        <v>668632.67000000004</v>
      </c>
      <c r="K228" t="str">
        <f t="shared" si="3"/>
        <v>03流失</v>
      </c>
    </row>
    <row r="229" spans="1:11" x14ac:dyDescent="0.2">
      <c r="A229" t="s">
        <v>1055</v>
      </c>
      <c r="B229" t="s">
        <v>471</v>
      </c>
      <c r="C229" s="2">
        <v>1</v>
      </c>
      <c r="D229" s="2">
        <v>145</v>
      </c>
      <c r="E229" s="2">
        <v>0</v>
      </c>
      <c r="F229" s="2">
        <v>0</v>
      </c>
      <c r="G229" s="2">
        <v>0</v>
      </c>
      <c r="H229" s="2">
        <v>0</v>
      </c>
      <c r="I229" s="2">
        <v>134</v>
      </c>
      <c r="J229" s="2">
        <v>158023.98000000001</v>
      </c>
      <c r="K229" t="str">
        <f t="shared" si="3"/>
        <v>03流失</v>
      </c>
    </row>
    <row r="230" spans="1:11" x14ac:dyDescent="0.2">
      <c r="A230" t="s">
        <v>8</v>
      </c>
      <c r="B230" t="s">
        <v>475</v>
      </c>
      <c r="C230" s="2">
        <v>1</v>
      </c>
      <c r="D230" s="2">
        <v>87</v>
      </c>
      <c r="E230" s="2">
        <v>29</v>
      </c>
      <c r="F230" s="2">
        <v>110061.54</v>
      </c>
      <c r="G230" s="2">
        <v>119</v>
      </c>
      <c r="H230" s="2">
        <v>504136.42</v>
      </c>
      <c r="I230" s="2">
        <v>333</v>
      </c>
      <c r="J230" s="2">
        <v>1651439.41</v>
      </c>
      <c r="K230" t="str">
        <f t="shared" si="3"/>
        <v>02活跃</v>
      </c>
    </row>
    <row r="231" spans="1:11" x14ac:dyDescent="0.2">
      <c r="A231" t="s">
        <v>1055</v>
      </c>
      <c r="B231" t="s">
        <v>476</v>
      </c>
      <c r="C231" s="2">
        <v>1</v>
      </c>
      <c r="D231" s="2">
        <v>87</v>
      </c>
      <c r="E231" s="2">
        <v>0</v>
      </c>
      <c r="F231" s="2">
        <v>0</v>
      </c>
      <c r="G231" s="2">
        <v>0</v>
      </c>
      <c r="H231" s="2">
        <v>0</v>
      </c>
      <c r="I231" s="2">
        <v>273</v>
      </c>
      <c r="J231" s="2">
        <v>11986.39</v>
      </c>
      <c r="K231" t="str">
        <f t="shared" si="3"/>
        <v>03流失</v>
      </c>
    </row>
    <row r="232" spans="1:11" x14ac:dyDescent="0.2">
      <c r="A232" t="s">
        <v>1055</v>
      </c>
      <c r="B232" t="s">
        <v>474</v>
      </c>
      <c r="C232" s="2">
        <v>1</v>
      </c>
      <c r="D232" s="2">
        <v>138</v>
      </c>
      <c r="E232" s="2">
        <v>0</v>
      </c>
      <c r="F232" s="2">
        <v>0</v>
      </c>
      <c r="G232" s="2">
        <v>0</v>
      </c>
      <c r="H232" s="2">
        <v>0</v>
      </c>
      <c r="I232" s="2">
        <v>32585</v>
      </c>
      <c r="J232" s="2">
        <v>130062.71</v>
      </c>
      <c r="K232" t="str">
        <f t="shared" si="3"/>
        <v>03流失</v>
      </c>
    </row>
    <row r="233" spans="1:11" x14ac:dyDescent="0.2">
      <c r="A233" t="s">
        <v>1055</v>
      </c>
      <c r="B233" t="s">
        <v>473</v>
      </c>
      <c r="C233" s="2">
        <v>1</v>
      </c>
      <c r="D233" s="2">
        <v>226</v>
      </c>
      <c r="E233" s="2">
        <v>0</v>
      </c>
      <c r="F233" s="2">
        <v>0</v>
      </c>
      <c r="G233" s="2">
        <v>0</v>
      </c>
      <c r="H233" s="2">
        <v>0</v>
      </c>
      <c r="I233" s="2">
        <v>27609</v>
      </c>
      <c r="J233" s="2">
        <v>132690.54999999999</v>
      </c>
      <c r="K233" t="str">
        <f t="shared" si="3"/>
        <v>03流失</v>
      </c>
    </row>
    <row r="234" spans="1:11" x14ac:dyDescent="0.2">
      <c r="A234" t="s">
        <v>1055</v>
      </c>
      <c r="B234" t="s">
        <v>472</v>
      </c>
      <c r="C234" s="2">
        <v>1</v>
      </c>
      <c r="D234" s="2">
        <v>160</v>
      </c>
      <c r="E234" s="2">
        <v>0</v>
      </c>
      <c r="F234" s="2">
        <v>0</v>
      </c>
      <c r="G234" s="2">
        <v>0</v>
      </c>
      <c r="H234" s="2">
        <v>0</v>
      </c>
      <c r="I234" s="2">
        <v>122</v>
      </c>
      <c r="J234" s="2">
        <v>9220.92</v>
      </c>
      <c r="K234" t="str">
        <f t="shared" si="3"/>
        <v>03流失</v>
      </c>
    </row>
    <row r="235" spans="1:11" x14ac:dyDescent="0.2">
      <c r="A235" t="s">
        <v>1055</v>
      </c>
      <c r="B235" t="s">
        <v>485</v>
      </c>
      <c r="C235" s="2">
        <v>1</v>
      </c>
      <c r="D235" s="2">
        <v>226</v>
      </c>
      <c r="E235" s="2">
        <v>0</v>
      </c>
      <c r="F235" s="2">
        <v>0</v>
      </c>
      <c r="G235" s="2">
        <v>0</v>
      </c>
      <c r="H235" s="2">
        <v>0</v>
      </c>
      <c r="I235" s="2">
        <v>14</v>
      </c>
      <c r="J235" s="2">
        <v>2196.9</v>
      </c>
      <c r="K235" t="str">
        <f t="shared" si="3"/>
        <v>03流失</v>
      </c>
    </row>
    <row r="236" spans="1:11" x14ac:dyDescent="0.2">
      <c r="A236" t="s">
        <v>1055</v>
      </c>
      <c r="B236" t="s">
        <v>489</v>
      </c>
      <c r="C236" s="2">
        <v>1</v>
      </c>
      <c r="D236" s="2">
        <v>457</v>
      </c>
      <c r="E236" s="2">
        <v>0</v>
      </c>
      <c r="F236" s="2">
        <v>0</v>
      </c>
      <c r="G236" s="2">
        <v>0</v>
      </c>
      <c r="H236" s="2">
        <v>0</v>
      </c>
      <c r="I236" s="2">
        <v>80801</v>
      </c>
      <c r="J236" s="2">
        <v>2327791.2999999998</v>
      </c>
      <c r="K236" t="str">
        <f t="shared" si="3"/>
        <v>03流失</v>
      </c>
    </row>
    <row r="237" spans="1:11" x14ac:dyDescent="0.2">
      <c r="A237" t="s">
        <v>1055</v>
      </c>
      <c r="B237" t="s">
        <v>487</v>
      </c>
      <c r="C237" s="2">
        <v>1</v>
      </c>
      <c r="D237" s="2">
        <v>452</v>
      </c>
      <c r="E237" s="2">
        <v>0</v>
      </c>
      <c r="F237" s="2">
        <v>0</v>
      </c>
      <c r="G237" s="2">
        <v>0</v>
      </c>
      <c r="H237" s="2">
        <v>0</v>
      </c>
      <c r="I237" s="2">
        <v>205</v>
      </c>
      <c r="J237" s="2">
        <v>11602.37</v>
      </c>
      <c r="K237" t="str">
        <f t="shared" si="3"/>
        <v>03流失</v>
      </c>
    </row>
    <row r="238" spans="1:11" x14ac:dyDescent="0.2">
      <c r="A238" t="s">
        <v>1055</v>
      </c>
      <c r="B238" t="s">
        <v>488</v>
      </c>
      <c r="C238" s="2">
        <v>1</v>
      </c>
      <c r="D238" s="2">
        <v>718</v>
      </c>
      <c r="E238" s="2">
        <v>0</v>
      </c>
      <c r="F238" s="2">
        <v>0</v>
      </c>
      <c r="G238" s="2">
        <v>0</v>
      </c>
      <c r="H238" s="2">
        <v>0</v>
      </c>
      <c r="I238" s="2">
        <v>4</v>
      </c>
      <c r="J238" s="2">
        <v>136.91999999999999</v>
      </c>
      <c r="K238" t="str">
        <f t="shared" si="3"/>
        <v>03流失</v>
      </c>
    </row>
    <row r="239" spans="1:11" x14ac:dyDescent="0.2">
      <c r="A239" t="s">
        <v>1055</v>
      </c>
      <c r="B239" t="s">
        <v>490</v>
      </c>
      <c r="C239" s="2">
        <v>1</v>
      </c>
      <c r="D239" s="2">
        <v>475</v>
      </c>
      <c r="E239" s="2">
        <v>0</v>
      </c>
      <c r="F239" s="2">
        <v>0</v>
      </c>
      <c r="G239" s="2">
        <v>0</v>
      </c>
      <c r="H239" s="2">
        <v>0</v>
      </c>
      <c r="I239" s="2">
        <v>2</v>
      </c>
      <c r="J239" s="2">
        <v>108.96</v>
      </c>
      <c r="K239" t="str">
        <f t="shared" si="3"/>
        <v>03流失</v>
      </c>
    </row>
    <row r="240" spans="1:11" x14ac:dyDescent="0.2">
      <c r="A240" t="s">
        <v>1056</v>
      </c>
      <c r="B240" t="s">
        <v>491</v>
      </c>
      <c r="C240" s="2">
        <v>0</v>
      </c>
      <c r="D240" s="2">
        <v>972</v>
      </c>
      <c r="E240" s="2">
        <v>0</v>
      </c>
      <c r="F240" s="2">
        <v>0</v>
      </c>
      <c r="G240" s="2">
        <v>0</v>
      </c>
      <c r="H240" s="2">
        <v>0</v>
      </c>
      <c r="I240" s="2">
        <v>2574</v>
      </c>
      <c r="J240" s="2">
        <v>136220.34</v>
      </c>
      <c r="K240" t="str">
        <f t="shared" si="3"/>
        <v>04清退</v>
      </c>
    </row>
    <row r="241" spans="1:11" x14ac:dyDescent="0.2">
      <c r="A241" t="s">
        <v>1055</v>
      </c>
      <c r="B241" t="s">
        <v>486</v>
      </c>
      <c r="C241" s="2">
        <v>1</v>
      </c>
      <c r="D241" s="2">
        <v>536</v>
      </c>
      <c r="E241" s="2">
        <v>0</v>
      </c>
      <c r="F241" s="2">
        <v>0</v>
      </c>
      <c r="G241" s="2">
        <v>0</v>
      </c>
      <c r="H241" s="2">
        <v>0</v>
      </c>
      <c r="I241" s="2">
        <v>1</v>
      </c>
      <c r="J241" s="2">
        <v>0.4</v>
      </c>
      <c r="K241" t="str">
        <f t="shared" si="3"/>
        <v>03流失</v>
      </c>
    </row>
    <row r="242" spans="1:11" x14ac:dyDescent="0.2">
      <c r="A242" t="s">
        <v>1055</v>
      </c>
      <c r="B242" t="s">
        <v>532</v>
      </c>
      <c r="C242" s="2">
        <v>1</v>
      </c>
      <c r="D242" s="2">
        <v>118</v>
      </c>
      <c r="E242" s="2">
        <v>0</v>
      </c>
      <c r="F242" s="2">
        <v>0</v>
      </c>
      <c r="G242" s="2">
        <v>0</v>
      </c>
      <c r="H242" s="2">
        <v>0</v>
      </c>
      <c r="I242" s="2">
        <v>4806</v>
      </c>
      <c r="J242" s="2">
        <v>194752.03</v>
      </c>
      <c r="K242" t="str">
        <f t="shared" si="3"/>
        <v>03流失</v>
      </c>
    </row>
    <row r="243" spans="1:11" x14ac:dyDescent="0.2">
      <c r="A243" t="s">
        <v>1055</v>
      </c>
      <c r="B243" t="s">
        <v>534</v>
      </c>
      <c r="C243" s="2">
        <v>1</v>
      </c>
      <c r="D243" s="2">
        <v>114</v>
      </c>
      <c r="E243" s="2">
        <v>0</v>
      </c>
      <c r="F243" s="2">
        <v>0</v>
      </c>
      <c r="G243" s="2">
        <v>0</v>
      </c>
      <c r="H243" s="2">
        <v>0</v>
      </c>
      <c r="I243" s="2">
        <v>2024</v>
      </c>
      <c r="J243" s="2">
        <v>103048.95</v>
      </c>
      <c r="K243" t="str">
        <f t="shared" si="3"/>
        <v>03流失</v>
      </c>
    </row>
    <row r="244" spans="1:11" x14ac:dyDescent="0.2">
      <c r="A244" t="s">
        <v>8</v>
      </c>
      <c r="B244" t="s">
        <v>530</v>
      </c>
      <c r="C244" s="2">
        <v>1</v>
      </c>
      <c r="D244" s="2">
        <v>243</v>
      </c>
      <c r="E244" s="2">
        <v>24</v>
      </c>
      <c r="F244" s="2">
        <v>231705</v>
      </c>
      <c r="G244" s="2">
        <v>81</v>
      </c>
      <c r="H244" s="2">
        <v>728377</v>
      </c>
      <c r="I244" s="2">
        <v>776</v>
      </c>
      <c r="J244" s="2">
        <v>7118525</v>
      </c>
      <c r="K244" t="str">
        <f t="shared" si="3"/>
        <v>02活跃</v>
      </c>
    </row>
    <row r="245" spans="1:11" x14ac:dyDescent="0.2">
      <c r="A245" t="s">
        <v>8</v>
      </c>
      <c r="B245" t="s">
        <v>533</v>
      </c>
      <c r="C245" s="2">
        <v>1</v>
      </c>
      <c r="D245" s="2">
        <v>142</v>
      </c>
      <c r="E245" s="2">
        <v>1</v>
      </c>
      <c r="F245" s="2">
        <v>52.1</v>
      </c>
      <c r="G245" s="2">
        <v>8</v>
      </c>
      <c r="H245" s="2">
        <v>1286.0999999999999</v>
      </c>
      <c r="I245" s="2">
        <v>77</v>
      </c>
      <c r="J245" s="2">
        <v>25091.03</v>
      </c>
      <c r="K245" t="str">
        <f t="shared" si="3"/>
        <v>02活跃</v>
      </c>
    </row>
    <row r="246" spans="1:11" x14ac:dyDescent="0.2">
      <c r="A246" t="s">
        <v>1055</v>
      </c>
      <c r="B246" t="s">
        <v>539</v>
      </c>
      <c r="C246" s="2">
        <v>1</v>
      </c>
      <c r="D246" s="2">
        <v>321</v>
      </c>
      <c r="E246" s="2">
        <v>0</v>
      </c>
      <c r="F246" s="2">
        <v>0</v>
      </c>
      <c r="G246" s="2">
        <v>0</v>
      </c>
      <c r="H246" s="2">
        <v>0</v>
      </c>
      <c r="I246" s="2">
        <v>151</v>
      </c>
      <c r="J246" s="2">
        <v>6100.99</v>
      </c>
      <c r="K246" t="str">
        <f t="shared" si="3"/>
        <v>03流失</v>
      </c>
    </row>
    <row r="247" spans="1:11" x14ac:dyDescent="0.2">
      <c r="A247" t="s">
        <v>1055</v>
      </c>
      <c r="B247" t="s">
        <v>529</v>
      </c>
      <c r="C247" s="2">
        <v>1</v>
      </c>
      <c r="D247" s="2">
        <v>380</v>
      </c>
      <c r="E247" s="2">
        <v>0</v>
      </c>
      <c r="F247" s="2">
        <v>0</v>
      </c>
      <c r="G247" s="2">
        <v>0</v>
      </c>
      <c r="H247" s="2">
        <v>0</v>
      </c>
      <c r="I247" s="2">
        <v>47</v>
      </c>
      <c r="J247" s="2">
        <v>381721</v>
      </c>
      <c r="K247" t="str">
        <f t="shared" si="3"/>
        <v>03流失</v>
      </c>
    </row>
    <row r="248" spans="1:11" x14ac:dyDescent="0.2">
      <c r="A248" t="s">
        <v>1055</v>
      </c>
      <c r="B248" t="s">
        <v>538</v>
      </c>
      <c r="C248" s="2">
        <v>1</v>
      </c>
      <c r="D248" s="2">
        <v>366</v>
      </c>
      <c r="E248" s="2">
        <v>0</v>
      </c>
      <c r="F248" s="2">
        <v>0</v>
      </c>
      <c r="G248" s="2">
        <v>0</v>
      </c>
      <c r="H248" s="2">
        <v>0</v>
      </c>
      <c r="I248" s="2">
        <v>36</v>
      </c>
      <c r="J248" s="2">
        <v>1611.52</v>
      </c>
      <c r="K248" t="str">
        <f t="shared" si="3"/>
        <v>03流失</v>
      </c>
    </row>
    <row r="249" spans="1:11" x14ac:dyDescent="0.2">
      <c r="A249" t="s">
        <v>9</v>
      </c>
      <c r="B249" t="s">
        <v>536</v>
      </c>
      <c r="C249" s="2">
        <v>1</v>
      </c>
      <c r="D249" s="2">
        <v>90</v>
      </c>
      <c r="E249" s="2">
        <v>0</v>
      </c>
      <c r="F249" s="2">
        <v>0</v>
      </c>
      <c r="G249" s="2">
        <v>4</v>
      </c>
      <c r="H249" s="2">
        <v>234.02</v>
      </c>
      <c r="I249" s="2">
        <v>1959</v>
      </c>
      <c r="J249" s="2">
        <v>87909.66</v>
      </c>
      <c r="K249" t="str">
        <f t="shared" si="3"/>
        <v>03沉默</v>
      </c>
    </row>
    <row r="250" spans="1:11" x14ac:dyDescent="0.2">
      <c r="A250" t="s">
        <v>8</v>
      </c>
      <c r="B250" t="s">
        <v>535</v>
      </c>
      <c r="C250" s="2">
        <v>1</v>
      </c>
      <c r="D250" s="2">
        <v>88</v>
      </c>
      <c r="E250" s="2">
        <v>27</v>
      </c>
      <c r="F250" s="2">
        <v>1007.5</v>
      </c>
      <c r="G250" s="2">
        <v>56</v>
      </c>
      <c r="H250" s="2">
        <v>1671.15</v>
      </c>
      <c r="I250" s="2">
        <v>409</v>
      </c>
      <c r="J250" s="2">
        <v>11109.71</v>
      </c>
      <c r="K250" t="str">
        <f t="shared" si="3"/>
        <v>02活跃</v>
      </c>
    </row>
    <row r="251" spans="1:11" x14ac:dyDescent="0.2">
      <c r="A251" t="s">
        <v>8</v>
      </c>
      <c r="B251" t="s">
        <v>531</v>
      </c>
      <c r="C251" s="2">
        <v>1</v>
      </c>
      <c r="D251" s="2">
        <v>130</v>
      </c>
      <c r="E251" s="2">
        <v>5</v>
      </c>
      <c r="F251" s="2">
        <v>437.6</v>
      </c>
      <c r="G251" s="2">
        <v>13</v>
      </c>
      <c r="H251" s="2">
        <v>1249.56</v>
      </c>
      <c r="I251" s="2">
        <v>37</v>
      </c>
      <c r="J251" s="2">
        <v>4689.12</v>
      </c>
      <c r="K251" t="str">
        <f t="shared" si="3"/>
        <v>02活跃</v>
      </c>
    </row>
    <row r="252" spans="1:11" x14ac:dyDescent="0.2">
      <c r="A252" t="s">
        <v>8</v>
      </c>
      <c r="B252" t="s">
        <v>537</v>
      </c>
      <c r="C252" s="2">
        <v>1</v>
      </c>
      <c r="D252" s="2">
        <v>68</v>
      </c>
      <c r="E252" s="2">
        <v>2370</v>
      </c>
      <c r="F252" s="2">
        <v>7483.27</v>
      </c>
      <c r="G252" s="2">
        <v>6452</v>
      </c>
      <c r="H252" s="2">
        <v>25426.53</v>
      </c>
      <c r="I252" s="2">
        <v>9641</v>
      </c>
      <c r="J252" s="2">
        <v>42183.79</v>
      </c>
      <c r="K252" t="str">
        <f t="shared" si="3"/>
        <v>02活跃</v>
      </c>
    </row>
    <row r="253" spans="1:11" x14ac:dyDescent="0.2">
      <c r="A253" t="s">
        <v>8</v>
      </c>
      <c r="B253" t="s">
        <v>524</v>
      </c>
      <c r="C253" s="2">
        <v>1</v>
      </c>
      <c r="D253" s="2">
        <v>886</v>
      </c>
      <c r="E253" s="2">
        <v>83</v>
      </c>
      <c r="F253" s="2">
        <v>6827.42</v>
      </c>
      <c r="G253" s="2">
        <v>255</v>
      </c>
      <c r="H253" s="2">
        <v>20864.03</v>
      </c>
      <c r="I253" s="2">
        <v>1175</v>
      </c>
      <c r="J253" s="2">
        <v>95565.93</v>
      </c>
      <c r="K253" t="str">
        <f t="shared" si="3"/>
        <v>02活跃</v>
      </c>
    </row>
    <row r="254" spans="1:11" x14ac:dyDescent="0.2">
      <c r="A254" t="s">
        <v>8</v>
      </c>
      <c r="B254" t="s">
        <v>522</v>
      </c>
      <c r="C254" s="2">
        <v>1</v>
      </c>
      <c r="D254" s="2">
        <v>835</v>
      </c>
      <c r="E254" s="2">
        <v>177</v>
      </c>
      <c r="F254" s="2">
        <v>8656.43</v>
      </c>
      <c r="G254" s="2">
        <v>914</v>
      </c>
      <c r="H254" s="2">
        <v>49123.62</v>
      </c>
      <c r="I254" s="2">
        <v>9240</v>
      </c>
      <c r="J254" s="2">
        <v>488832.06</v>
      </c>
      <c r="K254" t="str">
        <f t="shared" si="3"/>
        <v>02活跃</v>
      </c>
    </row>
    <row r="255" spans="1:11" x14ac:dyDescent="0.2">
      <c r="A255" t="s">
        <v>8</v>
      </c>
      <c r="B255" t="s">
        <v>516</v>
      </c>
      <c r="C255" s="2">
        <v>1</v>
      </c>
      <c r="D255" s="2">
        <v>892</v>
      </c>
      <c r="E255" s="2">
        <v>123</v>
      </c>
      <c r="F255" s="2">
        <v>6982.62</v>
      </c>
      <c r="G255" s="2">
        <v>360</v>
      </c>
      <c r="H255" s="2">
        <v>18079.669999999998</v>
      </c>
      <c r="I255" s="2">
        <v>3334</v>
      </c>
      <c r="J255" s="2">
        <v>238011.65</v>
      </c>
      <c r="K255" t="str">
        <f t="shared" si="3"/>
        <v>02活跃</v>
      </c>
    </row>
    <row r="256" spans="1:11" x14ac:dyDescent="0.2">
      <c r="A256" t="s">
        <v>8</v>
      </c>
      <c r="B256" t="s">
        <v>523</v>
      </c>
      <c r="C256" s="2">
        <v>1</v>
      </c>
      <c r="D256" s="2">
        <v>859</v>
      </c>
      <c r="E256" s="2">
        <v>20</v>
      </c>
      <c r="F256" s="2">
        <v>18682.59</v>
      </c>
      <c r="G256" s="2">
        <v>94</v>
      </c>
      <c r="H256" s="2">
        <v>78490.33</v>
      </c>
      <c r="I256" s="2">
        <v>1675</v>
      </c>
      <c r="J256" s="2">
        <v>1216797.7</v>
      </c>
      <c r="K256" t="str">
        <f t="shared" si="3"/>
        <v>02活跃</v>
      </c>
    </row>
    <row r="257" spans="1:11" x14ac:dyDescent="0.2">
      <c r="A257" t="s">
        <v>1055</v>
      </c>
      <c r="B257" t="s">
        <v>517</v>
      </c>
      <c r="C257" s="2">
        <v>1</v>
      </c>
      <c r="D257" s="2">
        <v>382</v>
      </c>
      <c r="E257" s="2">
        <v>0</v>
      </c>
      <c r="F257" s="2">
        <v>0</v>
      </c>
      <c r="G257" s="2">
        <v>0</v>
      </c>
      <c r="H257" s="2">
        <v>0</v>
      </c>
      <c r="I257" s="2">
        <v>180589</v>
      </c>
      <c r="J257" s="2">
        <v>7811107.6799999997</v>
      </c>
      <c r="K257" t="str">
        <f t="shared" si="3"/>
        <v>03流失</v>
      </c>
    </row>
    <row r="258" spans="1:11" x14ac:dyDescent="0.2">
      <c r="A258" t="s">
        <v>8</v>
      </c>
      <c r="B258" t="s">
        <v>518</v>
      </c>
      <c r="C258" s="2">
        <v>1</v>
      </c>
      <c r="D258" s="2">
        <v>314</v>
      </c>
      <c r="E258" s="2">
        <v>7312</v>
      </c>
      <c r="F258" s="2">
        <v>661562.37</v>
      </c>
      <c r="G258" s="2">
        <v>30632</v>
      </c>
      <c r="H258" s="2">
        <v>2778365.36</v>
      </c>
      <c r="I258" s="2">
        <v>100209</v>
      </c>
      <c r="J258" s="2">
        <v>8091267.1699999999</v>
      </c>
      <c r="K258" t="str">
        <f t="shared" si="3"/>
        <v>02活跃</v>
      </c>
    </row>
    <row r="259" spans="1:11" x14ac:dyDescent="0.2">
      <c r="A259" t="s">
        <v>1055</v>
      </c>
      <c r="B259" t="s">
        <v>520</v>
      </c>
      <c r="C259" s="2">
        <v>1</v>
      </c>
      <c r="D259" s="2">
        <v>191</v>
      </c>
      <c r="E259" s="2">
        <v>0</v>
      </c>
      <c r="F259" s="2">
        <v>0</v>
      </c>
      <c r="G259" s="2">
        <v>0</v>
      </c>
      <c r="H259" s="2">
        <v>0</v>
      </c>
      <c r="I259" s="2">
        <v>2036</v>
      </c>
      <c r="J259" s="2">
        <v>77110.02</v>
      </c>
      <c r="K259" t="str">
        <f t="shared" ref="K259:K322" si="4">A259</f>
        <v>03流失</v>
      </c>
    </row>
    <row r="260" spans="1:11" x14ac:dyDescent="0.2">
      <c r="A260" t="s">
        <v>1055</v>
      </c>
      <c r="B260" t="s">
        <v>521</v>
      </c>
      <c r="C260" s="2">
        <v>1</v>
      </c>
      <c r="D260" s="2">
        <v>284</v>
      </c>
      <c r="E260" s="2">
        <v>0</v>
      </c>
      <c r="F260" s="2">
        <v>0</v>
      </c>
      <c r="G260" s="2">
        <v>0</v>
      </c>
      <c r="H260" s="2">
        <v>0</v>
      </c>
      <c r="I260" s="2">
        <v>51480</v>
      </c>
      <c r="J260" s="2">
        <v>1885805.42</v>
      </c>
      <c r="K260" t="str">
        <f t="shared" si="4"/>
        <v>03流失</v>
      </c>
    </row>
    <row r="261" spans="1:11" x14ac:dyDescent="0.2">
      <c r="A261" t="s">
        <v>8</v>
      </c>
      <c r="B261" t="s">
        <v>527</v>
      </c>
      <c r="C261" s="2">
        <v>1</v>
      </c>
      <c r="D261" s="2">
        <v>1286</v>
      </c>
      <c r="E261" s="2">
        <v>1</v>
      </c>
      <c r="F261" s="2">
        <v>30.4</v>
      </c>
      <c r="G261" s="2">
        <v>1</v>
      </c>
      <c r="H261" s="2">
        <v>30.4</v>
      </c>
      <c r="I261" s="2">
        <v>281</v>
      </c>
      <c r="J261" s="2">
        <v>15259.8</v>
      </c>
      <c r="K261" t="str">
        <f t="shared" si="4"/>
        <v>02活跃</v>
      </c>
    </row>
    <row r="262" spans="1:11" x14ac:dyDescent="0.2">
      <c r="A262" t="s">
        <v>8</v>
      </c>
      <c r="B262" t="s">
        <v>519</v>
      </c>
      <c r="C262" s="2">
        <v>1</v>
      </c>
      <c r="D262" s="2">
        <v>832</v>
      </c>
      <c r="E262" s="2">
        <v>167</v>
      </c>
      <c r="F262" s="2">
        <v>34657.040000000001</v>
      </c>
      <c r="G262" s="2">
        <v>562</v>
      </c>
      <c r="H262" s="2">
        <v>114547.85</v>
      </c>
      <c r="I262" s="2">
        <v>4551</v>
      </c>
      <c r="J262" s="2">
        <v>947786.14</v>
      </c>
      <c r="K262" t="str">
        <f t="shared" si="4"/>
        <v>02活跃</v>
      </c>
    </row>
    <row r="263" spans="1:11" x14ac:dyDescent="0.2">
      <c r="A263" t="s">
        <v>1055</v>
      </c>
      <c r="B263" t="s">
        <v>540</v>
      </c>
      <c r="C263" s="2">
        <v>1</v>
      </c>
      <c r="D263" s="2">
        <v>320</v>
      </c>
      <c r="E263" s="2">
        <v>0</v>
      </c>
      <c r="F263" s="2">
        <v>0</v>
      </c>
      <c r="G263" s="2">
        <v>0</v>
      </c>
      <c r="H263" s="2">
        <v>0</v>
      </c>
      <c r="I263" s="2">
        <v>19279</v>
      </c>
      <c r="J263" s="2">
        <v>718038.14</v>
      </c>
      <c r="K263" t="str">
        <f t="shared" si="4"/>
        <v>03流失</v>
      </c>
    </row>
    <row r="264" spans="1:11" x14ac:dyDescent="0.2">
      <c r="A264" t="s">
        <v>1055</v>
      </c>
      <c r="B264" t="s">
        <v>525</v>
      </c>
      <c r="C264" s="2">
        <v>1</v>
      </c>
      <c r="D264" s="2">
        <v>929</v>
      </c>
      <c r="E264" s="2">
        <v>0</v>
      </c>
      <c r="F264" s="2">
        <v>0</v>
      </c>
      <c r="G264" s="2">
        <v>0</v>
      </c>
      <c r="H264" s="2">
        <v>0</v>
      </c>
      <c r="I264" s="2">
        <v>1730</v>
      </c>
      <c r="J264" s="2">
        <v>112032.97</v>
      </c>
      <c r="K264" t="str">
        <f t="shared" si="4"/>
        <v>03流失</v>
      </c>
    </row>
    <row r="265" spans="1:11" x14ac:dyDescent="0.2">
      <c r="A265" t="s">
        <v>8</v>
      </c>
      <c r="B265" t="s">
        <v>528</v>
      </c>
      <c r="C265" s="2">
        <v>1</v>
      </c>
      <c r="D265" s="2">
        <v>320</v>
      </c>
      <c r="E265" s="2">
        <v>1</v>
      </c>
      <c r="F265" s="2">
        <v>1866</v>
      </c>
      <c r="G265" s="2">
        <v>1</v>
      </c>
      <c r="H265" s="2">
        <v>1866</v>
      </c>
      <c r="I265" s="2">
        <v>307</v>
      </c>
      <c r="J265" s="2">
        <v>496218.1</v>
      </c>
      <c r="K265" t="str">
        <f t="shared" si="4"/>
        <v>02活跃</v>
      </c>
    </row>
    <row r="266" spans="1:11" x14ac:dyDescent="0.2">
      <c r="A266" t="s">
        <v>1055</v>
      </c>
      <c r="B266" t="s">
        <v>541</v>
      </c>
      <c r="C266" s="2">
        <v>1</v>
      </c>
      <c r="D266" s="2">
        <v>606</v>
      </c>
      <c r="E266" s="2">
        <v>0</v>
      </c>
      <c r="F266" s="2">
        <v>0</v>
      </c>
      <c r="G266" s="2">
        <v>0</v>
      </c>
      <c r="H266" s="2">
        <v>0</v>
      </c>
      <c r="I266" s="2">
        <v>291</v>
      </c>
      <c r="J266" s="2">
        <v>6923.05</v>
      </c>
      <c r="K266" t="str">
        <f t="shared" si="4"/>
        <v>03流失</v>
      </c>
    </row>
    <row r="267" spans="1:11" x14ac:dyDescent="0.2">
      <c r="A267" t="s">
        <v>1055</v>
      </c>
      <c r="B267" t="s">
        <v>526</v>
      </c>
      <c r="C267" s="2">
        <v>1</v>
      </c>
      <c r="D267" s="2">
        <v>696</v>
      </c>
      <c r="E267" s="2">
        <v>0</v>
      </c>
      <c r="F267" s="2">
        <v>0</v>
      </c>
      <c r="G267" s="2">
        <v>0</v>
      </c>
      <c r="H267" s="2">
        <v>0</v>
      </c>
      <c r="I267" s="2">
        <v>242</v>
      </c>
      <c r="J267" s="2">
        <v>28290.959999999999</v>
      </c>
      <c r="K267" t="str">
        <f t="shared" si="4"/>
        <v>03流失</v>
      </c>
    </row>
    <row r="268" spans="1:11" x14ac:dyDescent="0.2">
      <c r="A268" t="s">
        <v>1055</v>
      </c>
      <c r="B268" t="s">
        <v>542</v>
      </c>
      <c r="C268" s="2">
        <v>1</v>
      </c>
      <c r="D268" s="2">
        <v>556</v>
      </c>
      <c r="E268" s="2">
        <v>0</v>
      </c>
      <c r="F268" s="2">
        <v>0</v>
      </c>
      <c r="G268" s="2">
        <v>0</v>
      </c>
      <c r="H268" s="2">
        <v>0</v>
      </c>
      <c r="I268" s="2">
        <v>483</v>
      </c>
      <c r="J268" s="2">
        <v>13900.82</v>
      </c>
      <c r="K268" t="str">
        <f t="shared" si="4"/>
        <v>03流失</v>
      </c>
    </row>
    <row r="269" spans="1:11" x14ac:dyDescent="0.2">
      <c r="A269" t="s">
        <v>1055</v>
      </c>
      <c r="B269" t="s">
        <v>544</v>
      </c>
      <c r="C269" s="2">
        <v>1</v>
      </c>
      <c r="D269" s="2">
        <v>489</v>
      </c>
      <c r="E269" s="2">
        <v>0</v>
      </c>
      <c r="F269" s="2">
        <v>0</v>
      </c>
      <c r="G269" s="2">
        <v>0</v>
      </c>
      <c r="H269" s="2">
        <v>0</v>
      </c>
      <c r="I269" s="2">
        <v>2</v>
      </c>
      <c r="J269" s="2">
        <v>57.5</v>
      </c>
      <c r="K269" t="str">
        <f t="shared" si="4"/>
        <v>03流失</v>
      </c>
    </row>
    <row r="270" spans="1:11" x14ac:dyDescent="0.2">
      <c r="A270" t="s">
        <v>1055</v>
      </c>
      <c r="B270" t="s">
        <v>543</v>
      </c>
      <c r="C270" s="2">
        <v>1</v>
      </c>
      <c r="D270" s="2">
        <v>978</v>
      </c>
      <c r="E270" s="2">
        <v>0</v>
      </c>
      <c r="F270" s="2">
        <v>0</v>
      </c>
      <c r="G270" s="2">
        <v>0</v>
      </c>
      <c r="H270" s="2">
        <v>0</v>
      </c>
      <c r="I270" s="2">
        <v>2379</v>
      </c>
      <c r="J270" s="2">
        <v>35259.24</v>
      </c>
      <c r="K270" t="str">
        <f t="shared" si="4"/>
        <v>03流失</v>
      </c>
    </row>
    <row r="271" spans="1:11" x14ac:dyDescent="0.2">
      <c r="A271" t="s">
        <v>1055</v>
      </c>
      <c r="B271" t="s">
        <v>545</v>
      </c>
      <c r="C271" s="2">
        <v>1</v>
      </c>
      <c r="D271" s="2">
        <v>282</v>
      </c>
      <c r="E271" s="2">
        <v>0</v>
      </c>
      <c r="F271" s="2">
        <v>0</v>
      </c>
      <c r="G271" s="2">
        <v>0</v>
      </c>
      <c r="H271" s="2">
        <v>0</v>
      </c>
      <c r="I271" s="2">
        <v>224</v>
      </c>
      <c r="J271" s="2">
        <v>6301.14</v>
      </c>
      <c r="K271" t="str">
        <f t="shared" si="4"/>
        <v>03流失</v>
      </c>
    </row>
    <row r="272" spans="1:11" x14ac:dyDescent="0.2">
      <c r="A272" t="s">
        <v>1055</v>
      </c>
      <c r="B272" t="s">
        <v>547</v>
      </c>
      <c r="C272" s="2">
        <v>1</v>
      </c>
      <c r="D272" s="2">
        <v>930</v>
      </c>
      <c r="E272" s="2">
        <v>0</v>
      </c>
      <c r="F272" s="2">
        <v>0</v>
      </c>
      <c r="G272" s="2">
        <v>0</v>
      </c>
      <c r="H272" s="2">
        <v>0</v>
      </c>
      <c r="I272" s="2">
        <v>97</v>
      </c>
      <c r="J272" s="2">
        <v>9988.76</v>
      </c>
      <c r="K272" t="str">
        <f t="shared" si="4"/>
        <v>03流失</v>
      </c>
    </row>
    <row r="273" spans="1:11" x14ac:dyDescent="0.2">
      <c r="A273" t="s">
        <v>1055</v>
      </c>
      <c r="B273" t="s">
        <v>549</v>
      </c>
      <c r="C273" s="2">
        <v>1</v>
      </c>
      <c r="D273" s="2">
        <v>360</v>
      </c>
      <c r="E273" s="2">
        <v>0</v>
      </c>
      <c r="F273" s="2">
        <v>0</v>
      </c>
      <c r="G273" s="2">
        <v>0</v>
      </c>
      <c r="H273" s="2">
        <v>0</v>
      </c>
      <c r="I273" s="2">
        <v>4</v>
      </c>
      <c r="J273" s="2">
        <v>114.92</v>
      </c>
      <c r="K273" t="str">
        <f t="shared" si="4"/>
        <v>03流失</v>
      </c>
    </row>
    <row r="274" spans="1:11" x14ac:dyDescent="0.2">
      <c r="A274" t="s">
        <v>1056</v>
      </c>
      <c r="B274" t="s">
        <v>546</v>
      </c>
      <c r="C274" s="2">
        <v>0</v>
      </c>
      <c r="D274" s="2">
        <v>276</v>
      </c>
      <c r="E274" s="2">
        <v>0</v>
      </c>
      <c r="F274" s="2">
        <v>0</v>
      </c>
      <c r="G274" s="2">
        <v>0</v>
      </c>
      <c r="H274" s="2">
        <v>0</v>
      </c>
      <c r="I274" s="2">
        <v>132</v>
      </c>
      <c r="J274" s="2">
        <v>13383.48</v>
      </c>
      <c r="K274" t="str">
        <f t="shared" si="4"/>
        <v>04清退</v>
      </c>
    </row>
    <row r="275" spans="1:11" x14ac:dyDescent="0.2">
      <c r="A275" t="s">
        <v>1055</v>
      </c>
      <c r="B275" t="s">
        <v>548</v>
      </c>
      <c r="C275" s="2">
        <v>1</v>
      </c>
      <c r="D275" s="2">
        <v>501</v>
      </c>
      <c r="E275" s="2">
        <v>0</v>
      </c>
      <c r="F275" s="2">
        <v>0</v>
      </c>
      <c r="G275" s="2">
        <v>0</v>
      </c>
      <c r="H275" s="2">
        <v>0</v>
      </c>
      <c r="I275" s="2">
        <v>2</v>
      </c>
      <c r="J275" s="2">
        <v>54.98</v>
      </c>
      <c r="K275" t="str">
        <f t="shared" si="4"/>
        <v>03流失</v>
      </c>
    </row>
    <row r="276" spans="1:11" x14ac:dyDescent="0.2">
      <c r="A276" t="s">
        <v>8</v>
      </c>
      <c r="B276" t="s">
        <v>498</v>
      </c>
      <c r="C276" s="2">
        <v>1</v>
      </c>
      <c r="D276" s="2">
        <v>516</v>
      </c>
      <c r="E276" s="2">
        <v>311</v>
      </c>
      <c r="F276" s="2">
        <v>25459.5</v>
      </c>
      <c r="G276" s="2">
        <v>889</v>
      </c>
      <c r="H276" s="2">
        <v>78078.89</v>
      </c>
      <c r="I276" s="2">
        <v>6023</v>
      </c>
      <c r="J276" s="2">
        <v>400588.98</v>
      </c>
      <c r="K276" t="str">
        <f t="shared" si="4"/>
        <v>02活跃</v>
      </c>
    </row>
    <row r="277" spans="1:11" x14ac:dyDescent="0.2">
      <c r="A277" t="s">
        <v>8</v>
      </c>
      <c r="B277" t="s">
        <v>497</v>
      </c>
      <c r="C277" s="2">
        <v>1</v>
      </c>
      <c r="D277" s="2">
        <v>1152</v>
      </c>
      <c r="E277" s="2">
        <v>34</v>
      </c>
      <c r="F277" s="2">
        <v>14401.88</v>
      </c>
      <c r="G277" s="2">
        <v>146</v>
      </c>
      <c r="H277" s="2">
        <v>43521.66</v>
      </c>
      <c r="I277" s="2">
        <v>1312</v>
      </c>
      <c r="J277" s="2">
        <v>1292611.6100000001</v>
      </c>
      <c r="K277" t="str">
        <f t="shared" si="4"/>
        <v>02活跃</v>
      </c>
    </row>
    <row r="278" spans="1:11" x14ac:dyDescent="0.2">
      <c r="A278" t="s">
        <v>1055</v>
      </c>
      <c r="B278" t="s">
        <v>502</v>
      </c>
      <c r="C278" s="2">
        <v>1</v>
      </c>
      <c r="D278" s="2">
        <v>828</v>
      </c>
      <c r="E278" s="2">
        <v>0</v>
      </c>
      <c r="F278" s="2">
        <v>0</v>
      </c>
      <c r="G278" s="2">
        <v>0</v>
      </c>
      <c r="H278" s="2">
        <v>0</v>
      </c>
      <c r="I278" s="2">
        <v>254</v>
      </c>
      <c r="J278" s="2">
        <v>36551.879999999997</v>
      </c>
      <c r="K278" t="str">
        <f t="shared" si="4"/>
        <v>03流失</v>
      </c>
    </row>
    <row r="279" spans="1:11" x14ac:dyDescent="0.2">
      <c r="A279" t="s">
        <v>1055</v>
      </c>
      <c r="B279" t="s">
        <v>508</v>
      </c>
      <c r="C279" s="2">
        <v>1</v>
      </c>
      <c r="D279" s="2">
        <v>755</v>
      </c>
      <c r="E279" s="2">
        <v>0</v>
      </c>
      <c r="F279" s="2">
        <v>0</v>
      </c>
      <c r="G279" s="2">
        <v>0</v>
      </c>
      <c r="H279" s="2">
        <v>0</v>
      </c>
      <c r="I279" s="2">
        <v>6</v>
      </c>
      <c r="J279" s="2">
        <v>349.06</v>
      </c>
      <c r="K279" t="str">
        <f t="shared" si="4"/>
        <v>03流失</v>
      </c>
    </row>
    <row r="280" spans="1:11" x14ac:dyDescent="0.2">
      <c r="A280" t="s">
        <v>9</v>
      </c>
      <c r="B280" t="s">
        <v>503</v>
      </c>
      <c r="C280" s="2">
        <v>1</v>
      </c>
      <c r="D280" s="2">
        <v>851</v>
      </c>
      <c r="E280" s="2">
        <v>0</v>
      </c>
      <c r="F280" s="2">
        <v>0</v>
      </c>
      <c r="G280" s="2">
        <v>6</v>
      </c>
      <c r="H280" s="2">
        <v>180.66</v>
      </c>
      <c r="I280" s="2">
        <v>254</v>
      </c>
      <c r="J280" s="2">
        <v>11057.28</v>
      </c>
      <c r="K280" t="str">
        <f t="shared" si="4"/>
        <v>03沉默</v>
      </c>
    </row>
    <row r="281" spans="1:11" x14ac:dyDescent="0.2">
      <c r="A281" t="s">
        <v>9</v>
      </c>
      <c r="B281" t="s">
        <v>501</v>
      </c>
      <c r="C281" s="2">
        <v>1</v>
      </c>
      <c r="D281" s="2">
        <v>382</v>
      </c>
      <c r="E281" s="2">
        <v>0</v>
      </c>
      <c r="F281" s="2">
        <v>0</v>
      </c>
      <c r="G281" s="2">
        <v>3</v>
      </c>
      <c r="H281" s="2">
        <v>1499</v>
      </c>
      <c r="I281" s="2">
        <v>13</v>
      </c>
      <c r="J281" s="2">
        <v>5125</v>
      </c>
      <c r="K281" t="str">
        <f t="shared" si="4"/>
        <v>03沉默</v>
      </c>
    </row>
    <row r="282" spans="1:11" x14ac:dyDescent="0.2">
      <c r="A282" t="s">
        <v>1055</v>
      </c>
      <c r="B282" t="s">
        <v>499</v>
      </c>
      <c r="C282" s="2">
        <v>1</v>
      </c>
      <c r="D282" s="2">
        <v>705</v>
      </c>
      <c r="E282" s="2">
        <v>0</v>
      </c>
      <c r="F282" s="2">
        <v>0</v>
      </c>
      <c r="G282" s="2">
        <v>0</v>
      </c>
      <c r="H282" s="2">
        <v>0</v>
      </c>
      <c r="I282" s="2">
        <v>81</v>
      </c>
      <c r="J282" s="2">
        <v>24520.36</v>
      </c>
      <c r="K282" t="str">
        <f t="shared" si="4"/>
        <v>03流失</v>
      </c>
    </row>
    <row r="283" spans="1:11" x14ac:dyDescent="0.2">
      <c r="A283" t="s">
        <v>1055</v>
      </c>
      <c r="B283" t="s">
        <v>504</v>
      </c>
      <c r="C283" s="2">
        <v>1</v>
      </c>
      <c r="D283" s="2">
        <v>425</v>
      </c>
      <c r="E283" s="2">
        <v>0</v>
      </c>
      <c r="F283" s="2">
        <v>0</v>
      </c>
      <c r="G283" s="2">
        <v>0</v>
      </c>
      <c r="H283" s="2">
        <v>0</v>
      </c>
      <c r="I283" s="2">
        <v>232</v>
      </c>
      <c r="J283" s="2">
        <v>16408.61</v>
      </c>
      <c r="K283" t="str">
        <f t="shared" si="4"/>
        <v>03流失</v>
      </c>
    </row>
    <row r="284" spans="1:11" x14ac:dyDescent="0.2">
      <c r="A284" t="s">
        <v>9</v>
      </c>
      <c r="B284" t="s">
        <v>505</v>
      </c>
      <c r="C284" s="2">
        <v>1</v>
      </c>
      <c r="D284" s="2">
        <v>321</v>
      </c>
      <c r="E284" s="2">
        <v>0</v>
      </c>
      <c r="F284" s="2">
        <v>0</v>
      </c>
      <c r="G284" s="2">
        <v>3</v>
      </c>
      <c r="H284" s="2">
        <v>275.97000000000003</v>
      </c>
      <c r="I284" s="2">
        <v>6</v>
      </c>
      <c r="J284" s="2">
        <v>476.93</v>
      </c>
      <c r="K284" t="str">
        <f t="shared" si="4"/>
        <v>03沉默</v>
      </c>
    </row>
    <row r="285" spans="1:11" x14ac:dyDescent="0.2">
      <c r="A285" t="s">
        <v>1055</v>
      </c>
      <c r="B285" t="s">
        <v>509</v>
      </c>
      <c r="C285" s="2">
        <v>1</v>
      </c>
      <c r="D285" s="2">
        <v>198</v>
      </c>
      <c r="E285" s="2">
        <v>0</v>
      </c>
      <c r="F285" s="2">
        <v>0</v>
      </c>
      <c r="G285" s="2">
        <v>0</v>
      </c>
      <c r="H285" s="2">
        <v>0</v>
      </c>
      <c r="I285" s="2">
        <v>20</v>
      </c>
      <c r="J285" s="2">
        <v>896.94</v>
      </c>
      <c r="K285" t="str">
        <f t="shared" si="4"/>
        <v>03流失</v>
      </c>
    </row>
    <row r="286" spans="1:11" x14ac:dyDescent="0.2">
      <c r="A286" t="s">
        <v>1055</v>
      </c>
      <c r="B286" t="s">
        <v>507</v>
      </c>
      <c r="C286" s="2">
        <v>1</v>
      </c>
      <c r="D286" s="2">
        <v>891</v>
      </c>
      <c r="E286" s="2">
        <v>0</v>
      </c>
      <c r="F286" s="2">
        <v>0</v>
      </c>
      <c r="G286" s="2">
        <v>0</v>
      </c>
      <c r="H286" s="2">
        <v>0</v>
      </c>
      <c r="I286" s="2">
        <v>5</v>
      </c>
      <c r="J286" s="2">
        <v>175.62</v>
      </c>
      <c r="K286" t="str">
        <f t="shared" si="4"/>
        <v>03流失</v>
      </c>
    </row>
    <row r="287" spans="1:11" x14ac:dyDescent="0.2">
      <c r="A287" t="s">
        <v>1055</v>
      </c>
      <c r="B287" t="s">
        <v>511</v>
      </c>
      <c r="C287" s="2">
        <v>1</v>
      </c>
      <c r="D287" s="2">
        <v>250</v>
      </c>
      <c r="E287" s="2">
        <v>0</v>
      </c>
      <c r="F287" s="2">
        <v>0</v>
      </c>
      <c r="G287" s="2">
        <v>0</v>
      </c>
      <c r="H287" s="2">
        <v>0</v>
      </c>
      <c r="I287" s="2">
        <v>12</v>
      </c>
      <c r="J287" s="2">
        <v>1776.64</v>
      </c>
      <c r="K287" t="str">
        <f t="shared" si="4"/>
        <v>03流失</v>
      </c>
    </row>
    <row r="288" spans="1:11" x14ac:dyDescent="0.2">
      <c r="A288" t="s">
        <v>1055</v>
      </c>
      <c r="B288" t="s">
        <v>506</v>
      </c>
      <c r="C288" s="2">
        <v>1</v>
      </c>
      <c r="D288" s="2">
        <v>858</v>
      </c>
      <c r="E288" s="2">
        <v>0</v>
      </c>
      <c r="F288" s="2">
        <v>0</v>
      </c>
      <c r="G288" s="2">
        <v>0</v>
      </c>
      <c r="H288" s="2">
        <v>0</v>
      </c>
      <c r="I288" s="2">
        <v>9726</v>
      </c>
      <c r="J288" s="2">
        <v>667037.39</v>
      </c>
      <c r="K288" t="str">
        <f t="shared" si="4"/>
        <v>03流失</v>
      </c>
    </row>
    <row r="289" spans="1:11" x14ac:dyDescent="0.2">
      <c r="A289" t="s">
        <v>1055</v>
      </c>
      <c r="B289" t="s">
        <v>510</v>
      </c>
      <c r="C289" s="2">
        <v>1</v>
      </c>
      <c r="D289" s="2">
        <v>360</v>
      </c>
      <c r="E289" s="2">
        <v>0</v>
      </c>
      <c r="F289" s="2">
        <v>0</v>
      </c>
      <c r="G289" s="2">
        <v>0</v>
      </c>
      <c r="H289" s="2">
        <v>0</v>
      </c>
      <c r="I289" s="2">
        <v>5076</v>
      </c>
      <c r="J289" s="2">
        <v>145647.53</v>
      </c>
      <c r="K289" t="str">
        <f t="shared" si="4"/>
        <v>03流失</v>
      </c>
    </row>
    <row r="290" spans="1:11" x14ac:dyDescent="0.2">
      <c r="A290" t="s">
        <v>1055</v>
      </c>
      <c r="B290" t="s">
        <v>512</v>
      </c>
      <c r="C290" s="2">
        <v>1</v>
      </c>
      <c r="D290" s="2">
        <v>384</v>
      </c>
      <c r="E290" s="2">
        <v>0</v>
      </c>
      <c r="F290" s="2">
        <v>0</v>
      </c>
      <c r="G290" s="2">
        <v>0</v>
      </c>
      <c r="H290" s="2">
        <v>0</v>
      </c>
      <c r="I290" s="2">
        <v>10742</v>
      </c>
      <c r="J290" s="2">
        <v>276376.83</v>
      </c>
      <c r="K290" t="str">
        <f t="shared" si="4"/>
        <v>03流失</v>
      </c>
    </row>
    <row r="291" spans="1:11" x14ac:dyDescent="0.2">
      <c r="A291" t="s">
        <v>1056</v>
      </c>
      <c r="B291" t="s">
        <v>500</v>
      </c>
      <c r="C291" s="2">
        <v>0</v>
      </c>
      <c r="D291" s="2">
        <v>705</v>
      </c>
      <c r="E291" s="2">
        <v>0</v>
      </c>
      <c r="F291" s="2">
        <v>0</v>
      </c>
      <c r="G291" s="2">
        <v>0</v>
      </c>
      <c r="H291" s="2">
        <v>0</v>
      </c>
      <c r="I291" s="2">
        <v>6</v>
      </c>
      <c r="J291" s="2">
        <v>947.96</v>
      </c>
      <c r="K291" t="str">
        <f t="shared" si="4"/>
        <v>04清退</v>
      </c>
    </row>
    <row r="292" spans="1:11" x14ac:dyDescent="0.2">
      <c r="A292" t="s">
        <v>8</v>
      </c>
      <c r="B292" t="s">
        <v>493</v>
      </c>
      <c r="C292" s="2">
        <v>1</v>
      </c>
      <c r="D292" s="2">
        <v>188</v>
      </c>
      <c r="E292" s="2">
        <v>1238</v>
      </c>
      <c r="F292" s="2">
        <v>74262.899999999994</v>
      </c>
      <c r="G292" s="2">
        <v>2159</v>
      </c>
      <c r="H292" s="2">
        <v>130975.19</v>
      </c>
      <c r="I292" s="2">
        <v>11157</v>
      </c>
      <c r="J292" s="2">
        <v>487713.94</v>
      </c>
      <c r="K292" t="str">
        <f t="shared" si="4"/>
        <v>02活跃</v>
      </c>
    </row>
    <row r="293" spans="1:11" x14ac:dyDescent="0.2">
      <c r="A293" t="s">
        <v>8</v>
      </c>
      <c r="B293" t="s">
        <v>492</v>
      </c>
      <c r="C293" s="2">
        <v>1</v>
      </c>
      <c r="D293" s="2">
        <v>517</v>
      </c>
      <c r="E293" s="2">
        <v>43</v>
      </c>
      <c r="F293" s="2">
        <v>26198.68</v>
      </c>
      <c r="G293" s="2">
        <v>69</v>
      </c>
      <c r="H293" s="2">
        <v>51315.87</v>
      </c>
      <c r="I293" s="2">
        <v>541</v>
      </c>
      <c r="J293" s="2">
        <v>428578.21</v>
      </c>
      <c r="K293" t="str">
        <f t="shared" si="4"/>
        <v>02活跃</v>
      </c>
    </row>
    <row r="294" spans="1:11" x14ac:dyDescent="0.2">
      <c r="A294" t="s">
        <v>8</v>
      </c>
      <c r="B294" t="s">
        <v>496</v>
      </c>
      <c r="C294" s="2">
        <v>1</v>
      </c>
      <c r="D294" s="2">
        <v>109</v>
      </c>
      <c r="E294" s="2">
        <v>1</v>
      </c>
      <c r="F294" s="2">
        <v>74.8</v>
      </c>
      <c r="G294" s="2">
        <v>2</v>
      </c>
      <c r="H294" s="2">
        <v>149.6</v>
      </c>
      <c r="I294" s="2">
        <v>3</v>
      </c>
      <c r="J294" s="2">
        <v>208.99</v>
      </c>
      <c r="K294" t="str">
        <f t="shared" si="4"/>
        <v>02活跃</v>
      </c>
    </row>
    <row r="295" spans="1:11" x14ac:dyDescent="0.2">
      <c r="A295" t="s">
        <v>8</v>
      </c>
      <c r="B295" t="s">
        <v>495</v>
      </c>
      <c r="C295" s="2">
        <v>1</v>
      </c>
      <c r="D295" s="2">
        <v>89</v>
      </c>
      <c r="E295" s="2">
        <v>273</v>
      </c>
      <c r="F295" s="2">
        <v>13783.86</v>
      </c>
      <c r="G295" s="2">
        <v>1233</v>
      </c>
      <c r="H295" s="2">
        <v>59878.3</v>
      </c>
      <c r="I295" s="2">
        <v>3098</v>
      </c>
      <c r="J295" s="2">
        <v>152331.79999999999</v>
      </c>
      <c r="K295" t="str">
        <f t="shared" si="4"/>
        <v>02活跃</v>
      </c>
    </row>
    <row r="296" spans="1:11" x14ac:dyDescent="0.2">
      <c r="A296" t="s">
        <v>1055</v>
      </c>
      <c r="B296" t="s">
        <v>494</v>
      </c>
      <c r="C296" s="2">
        <v>1</v>
      </c>
      <c r="D296" s="2">
        <v>138</v>
      </c>
      <c r="E296" s="2">
        <v>0</v>
      </c>
      <c r="F296" s="2">
        <v>0</v>
      </c>
      <c r="G296" s="2">
        <v>0</v>
      </c>
      <c r="H296" s="2">
        <v>0</v>
      </c>
      <c r="I296" s="2">
        <v>6506</v>
      </c>
      <c r="J296" s="2">
        <v>43518.96</v>
      </c>
      <c r="K296" t="str">
        <f t="shared" si="4"/>
        <v>03流失</v>
      </c>
    </row>
    <row r="297" spans="1:11" x14ac:dyDescent="0.2">
      <c r="A297" t="s">
        <v>1055</v>
      </c>
      <c r="B297" t="s">
        <v>513</v>
      </c>
      <c r="C297" s="2">
        <v>1</v>
      </c>
      <c r="D297" s="2">
        <v>453</v>
      </c>
      <c r="E297" s="2">
        <v>0</v>
      </c>
      <c r="F297" s="2">
        <v>0</v>
      </c>
      <c r="G297" s="2">
        <v>0</v>
      </c>
      <c r="H297" s="2">
        <v>0</v>
      </c>
      <c r="I297" s="2">
        <v>11</v>
      </c>
      <c r="J297" s="2">
        <v>920.2</v>
      </c>
      <c r="K297" t="str">
        <f t="shared" si="4"/>
        <v>03流失</v>
      </c>
    </row>
    <row r="298" spans="1:11" x14ac:dyDescent="0.2">
      <c r="A298" t="s">
        <v>1055</v>
      </c>
      <c r="B298" t="s">
        <v>515</v>
      </c>
      <c r="C298" s="2">
        <v>1</v>
      </c>
      <c r="D298" s="2">
        <v>324</v>
      </c>
      <c r="E298" s="2">
        <v>0</v>
      </c>
      <c r="F298" s="2">
        <v>0</v>
      </c>
      <c r="G298" s="2">
        <v>0</v>
      </c>
      <c r="H298" s="2">
        <v>0</v>
      </c>
      <c r="I298" s="2">
        <v>1</v>
      </c>
      <c r="J298" s="2">
        <v>36.979999999999997</v>
      </c>
      <c r="K298" t="str">
        <f t="shared" si="4"/>
        <v>03流失</v>
      </c>
    </row>
    <row r="299" spans="1:11" x14ac:dyDescent="0.2">
      <c r="A299" t="s">
        <v>1055</v>
      </c>
      <c r="B299" t="s">
        <v>514</v>
      </c>
      <c r="C299" s="2">
        <v>1</v>
      </c>
      <c r="D299" s="2">
        <v>213</v>
      </c>
      <c r="E299" s="2">
        <v>0</v>
      </c>
      <c r="F299" s="2">
        <v>0</v>
      </c>
      <c r="G299" s="2">
        <v>0</v>
      </c>
      <c r="H299" s="2">
        <v>0</v>
      </c>
      <c r="I299" s="2">
        <v>1</v>
      </c>
      <c r="J299" s="2">
        <v>5.08</v>
      </c>
      <c r="K299" t="str">
        <f t="shared" si="4"/>
        <v>03流失</v>
      </c>
    </row>
    <row r="300" spans="1:11" x14ac:dyDescent="0.2">
      <c r="A300" t="s">
        <v>1055</v>
      </c>
      <c r="B300" t="s">
        <v>418</v>
      </c>
      <c r="C300" s="2">
        <v>1</v>
      </c>
      <c r="D300" s="2">
        <v>212</v>
      </c>
      <c r="E300" s="2">
        <v>0</v>
      </c>
      <c r="F300" s="2">
        <v>0</v>
      </c>
      <c r="G300" s="2">
        <v>0</v>
      </c>
      <c r="H300" s="2">
        <v>0</v>
      </c>
      <c r="I300" s="2">
        <v>18364</v>
      </c>
      <c r="J300" s="2">
        <v>739321.3</v>
      </c>
      <c r="K300" t="str">
        <f t="shared" si="4"/>
        <v>03流失</v>
      </c>
    </row>
    <row r="301" spans="1:11" x14ac:dyDescent="0.2">
      <c r="A301" t="s">
        <v>8</v>
      </c>
      <c r="B301" t="s">
        <v>415</v>
      </c>
      <c r="C301" s="2">
        <v>1</v>
      </c>
      <c r="D301" s="2">
        <v>744</v>
      </c>
      <c r="E301" s="2">
        <v>62</v>
      </c>
      <c r="F301" s="2">
        <v>31378</v>
      </c>
      <c r="G301" s="2">
        <v>212</v>
      </c>
      <c r="H301" s="2">
        <v>115302</v>
      </c>
      <c r="I301" s="2">
        <v>2414</v>
      </c>
      <c r="J301" s="2">
        <v>1310849.68</v>
      </c>
      <c r="K301" t="str">
        <f t="shared" si="4"/>
        <v>02活跃</v>
      </c>
    </row>
    <row r="302" spans="1:11" x14ac:dyDescent="0.2">
      <c r="A302" t="s">
        <v>8</v>
      </c>
      <c r="B302" t="s">
        <v>417</v>
      </c>
      <c r="C302" s="2">
        <v>1</v>
      </c>
      <c r="D302" s="2">
        <v>643</v>
      </c>
      <c r="E302" s="2">
        <v>351</v>
      </c>
      <c r="F302" s="2">
        <v>18197.75</v>
      </c>
      <c r="G302" s="2">
        <v>1690</v>
      </c>
      <c r="H302" s="2">
        <v>90659.11</v>
      </c>
      <c r="I302" s="2">
        <v>30833</v>
      </c>
      <c r="J302" s="2">
        <v>1655243.85</v>
      </c>
      <c r="K302" t="str">
        <f t="shared" si="4"/>
        <v>02活跃</v>
      </c>
    </row>
    <row r="303" spans="1:11" x14ac:dyDescent="0.2">
      <c r="A303" t="s">
        <v>8</v>
      </c>
      <c r="B303" t="s">
        <v>419</v>
      </c>
      <c r="C303" s="2">
        <v>1</v>
      </c>
      <c r="D303" s="2">
        <v>467</v>
      </c>
      <c r="E303" s="2">
        <v>180</v>
      </c>
      <c r="F303" s="2">
        <v>6381.29</v>
      </c>
      <c r="G303" s="2">
        <v>800</v>
      </c>
      <c r="H303" s="2">
        <v>27098.43</v>
      </c>
      <c r="I303" s="2">
        <v>11047</v>
      </c>
      <c r="J303" s="2">
        <v>397625.46</v>
      </c>
      <c r="K303" t="str">
        <f t="shared" si="4"/>
        <v>02活跃</v>
      </c>
    </row>
    <row r="304" spans="1:11" x14ac:dyDescent="0.2">
      <c r="A304" t="s">
        <v>8</v>
      </c>
      <c r="B304" t="s">
        <v>425</v>
      </c>
      <c r="C304" s="2">
        <v>1</v>
      </c>
      <c r="D304" s="2">
        <v>872</v>
      </c>
      <c r="E304" s="2">
        <v>2</v>
      </c>
      <c r="F304" s="2">
        <v>105.03</v>
      </c>
      <c r="G304" s="2">
        <v>9</v>
      </c>
      <c r="H304" s="2">
        <v>848.96</v>
      </c>
      <c r="I304" s="2">
        <v>83</v>
      </c>
      <c r="J304" s="2">
        <v>6362.99</v>
      </c>
      <c r="K304" t="str">
        <f t="shared" si="4"/>
        <v>02活跃</v>
      </c>
    </row>
    <row r="305" spans="1:11" x14ac:dyDescent="0.2">
      <c r="A305" t="s">
        <v>8</v>
      </c>
      <c r="B305" t="s">
        <v>422</v>
      </c>
      <c r="C305" s="2">
        <v>1</v>
      </c>
      <c r="D305" s="2">
        <v>142</v>
      </c>
      <c r="E305" s="2">
        <v>38</v>
      </c>
      <c r="F305" s="2">
        <v>2729.58</v>
      </c>
      <c r="G305" s="2">
        <v>123</v>
      </c>
      <c r="H305" s="2">
        <v>7943.56</v>
      </c>
      <c r="I305" s="2">
        <v>590</v>
      </c>
      <c r="J305" s="2">
        <v>34170.589999999997</v>
      </c>
      <c r="K305" t="str">
        <f t="shared" si="4"/>
        <v>02活跃</v>
      </c>
    </row>
    <row r="306" spans="1:11" x14ac:dyDescent="0.2">
      <c r="A306" t="s">
        <v>9</v>
      </c>
      <c r="B306" t="s">
        <v>421</v>
      </c>
      <c r="C306" s="2">
        <v>1</v>
      </c>
      <c r="D306" s="2">
        <v>982</v>
      </c>
      <c r="E306" s="2">
        <v>0</v>
      </c>
      <c r="F306" s="2">
        <v>0</v>
      </c>
      <c r="G306" s="2">
        <v>1</v>
      </c>
      <c r="H306" s="2">
        <v>200.99</v>
      </c>
      <c r="I306" s="2">
        <v>6748</v>
      </c>
      <c r="J306" s="2">
        <v>581418.30000000005</v>
      </c>
      <c r="K306" t="str">
        <f t="shared" si="4"/>
        <v>03沉默</v>
      </c>
    </row>
    <row r="307" spans="1:11" x14ac:dyDescent="0.2">
      <c r="A307" t="s">
        <v>8</v>
      </c>
      <c r="B307" t="s">
        <v>420</v>
      </c>
      <c r="C307" s="2">
        <v>1</v>
      </c>
      <c r="D307" s="2">
        <v>578</v>
      </c>
      <c r="E307" s="2">
        <v>5</v>
      </c>
      <c r="F307" s="2">
        <v>724.4</v>
      </c>
      <c r="G307" s="2">
        <v>25</v>
      </c>
      <c r="H307" s="2">
        <v>4205.72</v>
      </c>
      <c r="I307" s="2">
        <v>428</v>
      </c>
      <c r="J307" s="2">
        <v>60926.07</v>
      </c>
      <c r="K307" t="str">
        <f t="shared" si="4"/>
        <v>02活跃</v>
      </c>
    </row>
    <row r="308" spans="1:11" x14ac:dyDescent="0.2">
      <c r="A308" t="s">
        <v>1055</v>
      </c>
      <c r="B308" t="s">
        <v>430</v>
      </c>
      <c r="C308" s="2">
        <v>1</v>
      </c>
      <c r="D308" s="2">
        <v>503</v>
      </c>
      <c r="E308" s="2">
        <v>0</v>
      </c>
      <c r="F308" s="2">
        <v>0</v>
      </c>
      <c r="G308" s="2">
        <v>0</v>
      </c>
      <c r="H308" s="2">
        <v>0</v>
      </c>
      <c r="I308" s="2">
        <v>10</v>
      </c>
      <c r="J308" s="2">
        <v>2254.92</v>
      </c>
      <c r="K308" t="str">
        <f t="shared" si="4"/>
        <v>03流失</v>
      </c>
    </row>
    <row r="309" spans="1:11" x14ac:dyDescent="0.2">
      <c r="A309" t="s">
        <v>8</v>
      </c>
      <c r="B309" t="s">
        <v>424</v>
      </c>
      <c r="C309" s="2">
        <v>1</v>
      </c>
      <c r="D309" s="2">
        <v>220</v>
      </c>
      <c r="E309" s="2">
        <v>2</v>
      </c>
      <c r="F309" s="2">
        <v>260.27999999999997</v>
      </c>
      <c r="G309" s="2">
        <v>6</v>
      </c>
      <c r="H309" s="2">
        <v>663.74</v>
      </c>
      <c r="I309" s="2">
        <v>33</v>
      </c>
      <c r="J309" s="2">
        <v>3033.25</v>
      </c>
      <c r="K309" t="str">
        <f t="shared" si="4"/>
        <v>02活跃</v>
      </c>
    </row>
    <row r="310" spans="1:11" x14ac:dyDescent="0.2">
      <c r="A310" t="s">
        <v>1055</v>
      </c>
      <c r="B310" t="s">
        <v>423</v>
      </c>
      <c r="C310" s="2">
        <v>1</v>
      </c>
      <c r="D310" s="2">
        <v>495</v>
      </c>
      <c r="E310" s="2">
        <v>0</v>
      </c>
      <c r="F310" s="2">
        <v>0</v>
      </c>
      <c r="G310" s="2">
        <v>0</v>
      </c>
      <c r="H310" s="2">
        <v>0</v>
      </c>
      <c r="I310" s="2">
        <v>16</v>
      </c>
      <c r="J310" s="2">
        <v>301.77</v>
      </c>
      <c r="K310" t="str">
        <f t="shared" si="4"/>
        <v>03流失</v>
      </c>
    </row>
    <row r="311" spans="1:11" x14ac:dyDescent="0.2">
      <c r="A311" t="s">
        <v>8</v>
      </c>
      <c r="B311" t="s">
        <v>426</v>
      </c>
      <c r="C311" s="2">
        <v>1</v>
      </c>
      <c r="D311" s="2">
        <v>473</v>
      </c>
      <c r="E311" s="2">
        <v>3</v>
      </c>
      <c r="F311" s="2">
        <v>133.96</v>
      </c>
      <c r="G311" s="2">
        <v>4</v>
      </c>
      <c r="H311" s="2">
        <v>199.04</v>
      </c>
      <c r="I311" s="2">
        <v>21</v>
      </c>
      <c r="J311" s="2">
        <v>923.33</v>
      </c>
      <c r="K311" t="str">
        <f t="shared" si="4"/>
        <v>02活跃</v>
      </c>
    </row>
    <row r="312" spans="1:11" x14ac:dyDescent="0.2">
      <c r="A312" t="s">
        <v>1055</v>
      </c>
      <c r="B312" t="s">
        <v>429</v>
      </c>
      <c r="C312" s="2">
        <v>1</v>
      </c>
      <c r="D312" s="2">
        <v>814</v>
      </c>
      <c r="E312" s="2">
        <v>0</v>
      </c>
      <c r="F312" s="2">
        <v>0</v>
      </c>
      <c r="G312" s="2">
        <v>0</v>
      </c>
      <c r="H312" s="2">
        <v>0</v>
      </c>
      <c r="I312" s="2">
        <v>236079</v>
      </c>
      <c r="J312" s="2">
        <v>7022241.3600000003</v>
      </c>
      <c r="K312" t="str">
        <f t="shared" si="4"/>
        <v>03流失</v>
      </c>
    </row>
    <row r="313" spans="1:11" x14ac:dyDescent="0.2">
      <c r="A313" t="s">
        <v>1055</v>
      </c>
      <c r="B313" t="s">
        <v>427</v>
      </c>
      <c r="C313" s="2">
        <v>1</v>
      </c>
      <c r="D313" s="2">
        <v>859</v>
      </c>
      <c r="E313" s="2">
        <v>0</v>
      </c>
      <c r="F313" s="2">
        <v>0</v>
      </c>
      <c r="G313" s="2">
        <v>0</v>
      </c>
      <c r="H313" s="2">
        <v>0</v>
      </c>
      <c r="I313" s="2">
        <v>16</v>
      </c>
      <c r="J313" s="2">
        <v>6661.06</v>
      </c>
      <c r="K313" t="str">
        <f t="shared" si="4"/>
        <v>03流失</v>
      </c>
    </row>
    <row r="314" spans="1:11" x14ac:dyDescent="0.2">
      <c r="A314" t="s">
        <v>1055</v>
      </c>
      <c r="B314" t="s">
        <v>431</v>
      </c>
      <c r="C314" s="2">
        <v>1</v>
      </c>
      <c r="D314" s="2">
        <v>507</v>
      </c>
      <c r="E314" s="2">
        <v>0</v>
      </c>
      <c r="F314" s="2">
        <v>0</v>
      </c>
      <c r="G314" s="2">
        <v>0</v>
      </c>
      <c r="H314" s="2">
        <v>0</v>
      </c>
      <c r="I314" s="2">
        <v>5</v>
      </c>
      <c r="J314" s="2">
        <v>4888.1499999999996</v>
      </c>
      <c r="K314" t="str">
        <f t="shared" si="4"/>
        <v>03流失</v>
      </c>
    </row>
    <row r="315" spans="1:11" x14ac:dyDescent="0.2">
      <c r="A315" t="s">
        <v>8</v>
      </c>
      <c r="B315" t="s">
        <v>410</v>
      </c>
      <c r="C315" s="2">
        <v>1</v>
      </c>
      <c r="D315" s="2">
        <v>387</v>
      </c>
      <c r="E315" s="2">
        <v>33</v>
      </c>
      <c r="F315" s="2">
        <v>19123.330000000002</v>
      </c>
      <c r="G315" s="2">
        <v>139</v>
      </c>
      <c r="H315" s="2">
        <v>273011.43</v>
      </c>
      <c r="I315" s="2">
        <v>496</v>
      </c>
      <c r="J315" s="2">
        <v>1179581.31</v>
      </c>
      <c r="K315" t="str">
        <f t="shared" si="4"/>
        <v>02活跃</v>
      </c>
    </row>
    <row r="316" spans="1:11" x14ac:dyDescent="0.2">
      <c r="A316" t="s">
        <v>8</v>
      </c>
      <c r="B316" t="s">
        <v>412</v>
      </c>
      <c r="C316" s="2">
        <v>1</v>
      </c>
      <c r="D316" s="2">
        <v>170</v>
      </c>
      <c r="E316" s="2">
        <v>9</v>
      </c>
      <c r="F316" s="2">
        <v>3710.68</v>
      </c>
      <c r="G316" s="2">
        <v>138</v>
      </c>
      <c r="H316" s="2">
        <v>39709.360000000001</v>
      </c>
      <c r="I316" s="2">
        <v>244</v>
      </c>
      <c r="J316" s="2">
        <v>93136.83</v>
      </c>
      <c r="K316" t="str">
        <f t="shared" si="4"/>
        <v>02活跃</v>
      </c>
    </row>
    <row r="317" spans="1:11" x14ac:dyDescent="0.2">
      <c r="A317" t="s">
        <v>1055</v>
      </c>
      <c r="B317" t="s">
        <v>414</v>
      </c>
      <c r="C317" s="2">
        <v>1</v>
      </c>
      <c r="D317" s="2">
        <v>272</v>
      </c>
      <c r="E317" s="2">
        <v>0</v>
      </c>
      <c r="F317" s="2">
        <v>0</v>
      </c>
      <c r="G317" s="2">
        <v>0</v>
      </c>
      <c r="H317" s="2">
        <v>0</v>
      </c>
      <c r="I317" s="2">
        <v>1515</v>
      </c>
      <c r="J317" s="2">
        <v>146499.14000000001</v>
      </c>
      <c r="K317" t="str">
        <f t="shared" si="4"/>
        <v>03流失</v>
      </c>
    </row>
    <row r="318" spans="1:11" x14ac:dyDescent="0.2">
      <c r="A318" t="s">
        <v>1055</v>
      </c>
      <c r="B318" t="s">
        <v>411</v>
      </c>
      <c r="C318" s="2">
        <v>1</v>
      </c>
      <c r="D318" s="2">
        <v>150</v>
      </c>
      <c r="E318" s="2">
        <v>0</v>
      </c>
      <c r="F318" s="2">
        <v>0</v>
      </c>
      <c r="G318" s="2">
        <v>0</v>
      </c>
      <c r="H318" s="2">
        <v>0</v>
      </c>
      <c r="I318" s="2">
        <v>396</v>
      </c>
      <c r="J318" s="2">
        <v>18490.580000000002</v>
      </c>
      <c r="K318" t="str">
        <f t="shared" si="4"/>
        <v>03流失</v>
      </c>
    </row>
    <row r="319" spans="1:11" x14ac:dyDescent="0.2">
      <c r="A319" t="s">
        <v>1055</v>
      </c>
      <c r="B319" t="s">
        <v>432</v>
      </c>
      <c r="C319" s="2">
        <v>1</v>
      </c>
      <c r="D319" s="2">
        <v>653</v>
      </c>
      <c r="E319" s="2">
        <v>0</v>
      </c>
      <c r="F319" s="2">
        <v>0</v>
      </c>
      <c r="G319" s="2">
        <v>0</v>
      </c>
      <c r="H319" s="2">
        <v>0</v>
      </c>
      <c r="I319" s="2">
        <v>794</v>
      </c>
      <c r="J319" s="2">
        <v>140838.59</v>
      </c>
      <c r="K319" t="str">
        <f t="shared" si="4"/>
        <v>03流失</v>
      </c>
    </row>
    <row r="320" spans="1:11" x14ac:dyDescent="0.2">
      <c r="A320" t="s">
        <v>1055</v>
      </c>
      <c r="B320" t="s">
        <v>428</v>
      </c>
      <c r="C320" s="2">
        <v>1</v>
      </c>
      <c r="D320" s="2">
        <v>766</v>
      </c>
      <c r="E320" s="2">
        <v>0</v>
      </c>
      <c r="F320" s="2">
        <v>0</v>
      </c>
      <c r="G320" s="2">
        <v>0</v>
      </c>
      <c r="H320" s="2">
        <v>0</v>
      </c>
      <c r="I320" s="2">
        <v>7</v>
      </c>
      <c r="J320" s="2">
        <v>3863.76</v>
      </c>
      <c r="K320" t="str">
        <f t="shared" si="4"/>
        <v>03流失</v>
      </c>
    </row>
    <row r="321" spans="1:11" x14ac:dyDescent="0.2">
      <c r="A321" t="s">
        <v>1055</v>
      </c>
      <c r="B321" t="s">
        <v>433</v>
      </c>
      <c r="C321" s="2">
        <v>1</v>
      </c>
      <c r="D321" s="2">
        <v>654</v>
      </c>
      <c r="E321" s="2">
        <v>0</v>
      </c>
      <c r="F321" s="2">
        <v>0</v>
      </c>
      <c r="G321" s="2">
        <v>0</v>
      </c>
      <c r="H321" s="2">
        <v>0</v>
      </c>
      <c r="I321" s="2">
        <v>9</v>
      </c>
      <c r="J321" s="2">
        <v>253</v>
      </c>
      <c r="K321" t="str">
        <f t="shared" si="4"/>
        <v>03流失</v>
      </c>
    </row>
    <row r="322" spans="1:11" x14ac:dyDescent="0.2">
      <c r="A322" t="s">
        <v>1055</v>
      </c>
      <c r="B322" t="s">
        <v>550</v>
      </c>
      <c r="C322" s="2">
        <v>1</v>
      </c>
      <c r="D322" s="2">
        <v>298</v>
      </c>
      <c r="E322" s="2">
        <v>0</v>
      </c>
      <c r="F322" s="2">
        <v>0</v>
      </c>
      <c r="G322" s="2">
        <v>0</v>
      </c>
      <c r="H322" s="2">
        <v>0</v>
      </c>
      <c r="I322" s="2">
        <v>63705</v>
      </c>
      <c r="J322" s="2">
        <v>1975832.37</v>
      </c>
      <c r="K322" t="str">
        <f t="shared" si="4"/>
        <v>03流失</v>
      </c>
    </row>
    <row r="323" spans="1:11" x14ac:dyDescent="0.2">
      <c r="A323" t="s">
        <v>1055</v>
      </c>
      <c r="B323" t="s">
        <v>554</v>
      </c>
      <c r="C323" s="2">
        <v>1</v>
      </c>
      <c r="D323" s="2">
        <v>111</v>
      </c>
      <c r="E323" s="2">
        <v>0</v>
      </c>
      <c r="F323" s="2">
        <v>0</v>
      </c>
      <c r="G323" s="2">
        <v>0</v>
      </c>
      <c r="H323" s="2">
        <v>0</v>
      </c>
      <c r="I323" s="2">
        <v>2567</v>
      </c>
      <c r="J323" s="2">
        <v>67556.22</v>
      </c>
      <c r="K323" t="str">
        <f t="shared" ref="K323:K386" si="5">A323</f>
        <v>03流失</v>
      </c>
    </row>
    <row r="324" spans="1:11" x14ac:dyDescent="0.2">
      <c r="A324" t="s">
        <v>8</v>
      </c>
      <c r="B324" t="s">
        <v>553</v>
      </c>
      <c r="C324" s="2">
        <v>1</v>
      </c>
      <c r="D324" s="2">
        <v>118</v>
      </c>
      <c r="E324" s="2">
        <v>819</v>
      </c>
      <c r="F324" s="2">
        <v>84363.32</v>
      </c>
      <c r="G324" s="2">
        <v>2174</v>
      </c>
      <c r="H324" s="2">
        <v>226047.27</v>
      </c>
      <c r="I324" s="2">
        <v>2683</v>
      </c>
      <c r="J324" s="2">
        <v>280934.09999999998</v>
      </c>
      <c r="K324" t="str">
        <f t="shared" si="5"/>
        <v>02活跃</v>
      </c>
    </row>
    <row r="325" spans="1:11" x14ac:dyDescent="0.2">
      <c r="A325" t="s">
        <v>1055</v>
      </c>
      <c r="B325" t="s">
        <v>551</v>
      </c>
      <c r="C325" s="2">
        <v>1</v>
      </c>
      <c r="D325" s="2">
        <v>579</v>
      </c>
      <c r="E325" s="2">
        <v>0</v>
      </c>
      <c r="F325" s="2">
        <v>0</v>
      </c>
      <c r="G325" s="2">
        <v>0</v>
      </c>
      <c r="H325" s="2">
        <v>0</v>
      </c>
      <c r="I325" s="2">
        <v>938</v>
      </c>
      <c r="J325" s="2">
        <v>231964.72</v>
      </c>
      <c r="K325" t="str">
        <f t="shared" si="5"/>
        <v>03流失</v>
      </c>
    </row>
    <row r="326" spans="1:11" x14ac:dyDescent="0.2">
      <c r="A326" t="s">
        <v>1055</v>
      </c>
      <c r="B326" t="s">
        <v>552</v>
      </c>
      <c r="C326" s="2">
        <v>1</v>
      </c>
      <c r="D326" s="2">
        <v>262</v>
      </c>
      <c r="E326" s="2">
        <v>0</v>
      </c>
      <c r="F326" s="2">
        <v>0</v>
      </c>
      <c r="G326" s="2">
        <v>0</v>
      </c>
      <c r="H326" s="2">
        <v>0</v>
      </c>
      <c r="I326" s="2">
        <v>229</v>
      </c>
      <c r="J326" s="2">
        <v>1026210</v>
      </c>
      <c r="K326" t="str">
        <f t="shared" si="5"/>
        <v>03流失</v>
      </c>
    </row>
    <row r="327" spans="1:11" x14ac:dyDescent="0.2">
      <c r="A327" t="s">
        <v>1056</v>
      </c>
      <c r="B327" t="s">
        <v>566</v>
      </c>
      <c r="C327" s="2">
        <v>0</v>
      </c>
      <c r="D327" s="2">
        <v>324</v>
      </c>
      <c r="E327" s="2">
        <v>0</v>
      </c>
      <c r="F327" s="2">
        <v>0</v>
      </c>
      <c r="G327" s="2">
        <v>0</v>
      </c>
      <c r="H327" s="2">
        <v>0</v>
      </c>
      <c r="I327" s="2">
        <v>33876</v>
      </c>
      <c r="J327" s="2">
        <v>1390041.8</v>
      </c>
      <c r="K327" t="str">
        <f t="shared" si="5"/>
        <v>04清退</v>
      </c>
    </row>
    <row r="328" spans="1:11" x14ac:dyDescent="0.2">
      <c r="A328" t="s">
        <v>8</v>
      </c>
      <c r="B328" t="s">
        <v>558</v>
      </c>
      <c r="C328" s="2">
        <v>1</v>
      </c>
      <c r="D328" s="2">
        <v>576</v>
      </c>
      <c r="E328" s="2">
        <v>11</v>
      </c>
      <c r="F328" s="2">
        <v>1153.5</v>
      </c>
      <c r="G328" s="2">
        <v>33</v>
      </c>
      <c r="H328" s="2">
        <v>2901.5</v>
      </c>
      <c r="I328" s="2">
        <v>324</v>
      </c>
      <c r="J328" s="2">
        <v>31792.74</v>
      </c>
      <c r="K328" t="str">
        <f t="shared" si="5"/>
        <v>02活跃</v>
      </c>
    </row>
    <row r="329" spans="1:11" x14ac:dyDescent="0.2">
      <c r="A329" t="s">
        <v>1055</v>
      </c>
      <c r="B329" t="s">
        <v>565</v>
      </c>
      <c r="C329" s="2">
        <v>1</v>
      </c>
      <c r="D329" s="2">
        <v>745</v>
      </c>
      <c r="E329" s="2">
        <v>0</v>
      </c>
      <c r="F329" s="2">
        <v>0</v>
      </c>
      <c r="G329" s="2">
        <v>0</v>
      </c>
      <c r="H329" s="2">
        <v>0</v>
      </c>
      <c r="I329" s="2">
        <v>12765</v>
      </c>
      <c r="J329" s="2">
        <v>626680.03</v>
      </c>
      <c r="K329" t="str">
        <f t="shared" si="5"/>
        <v>03流失</v>
      </c>
    </row>
    <row r="330" spans="1:11" x14ac:dyDescent="0.2">
      <c r="A330" t="s">
        <v>9</v>
      </c>
      <c r="B330" t="s">
        <v>559</v>
      </c>
      <c r="C330" s="2">
        <v>1</v>
      </c>
      <c r="D330" s="2">
        <v>154</v>
      </c>
      <c r="E330" s="2">
        <v>0</v>
      </c>
      <c r="F330" s="2">
        <v>0</v>
      </c>
      <c r="G330" s="2">
        <v>7</v>
      </c>
      <c r="H330" s="2">
        <v>1064.4000000000001</v>
      </c>
      <c r="I330" s="2">
        <v>317</v>
      </c>
      <c r="J330" s="2">
        <v>27529.16</v>
      </c>
      <c r="K330" t="str">
        <f t="shared" si="5"/>
        <v>03沉默</v>
      </c>
    </row>
    <row r="331" spans="1:11" x14ac:dyDescent="0.2">
      <c r="A331" t="s">
        <v>9</v>
      </c>
      <c r="B331" t="s">
        <v>562</v>
      </c>
      <c r="C331" s="2">
        <v>1</v>
      </c>
      <c r="D331" s="2">
        <v>529</v>
      </c>
      <c r="E331" s="2">
        <v>0</v>
      </c>
      <c r="F331" s="2">
        <v>0</v>
      </c>
      <c r="G331" s="2">
        <v>20</v>
      </c>
      <c r="H331" s="2">
        <v>703.4</v>
      </c>
      <c r="I331" s="2">
        <v>364</v>
      </c>
      <c r="J331" s="2">
        <v>13473.73</v>
      </c>
      <c r="K331" t="str">
        <f t="shared" si="5"/>
        <v>03沉默</v>
      </c>
    </row>
    <row r="332" spans="1:11" x14ac:dyDescent="0.2">
      <c r="A332" t="s">
        <v>8</v>
      </c>
      <c r="B332" t="s">
        <v>561</v>
      </c>
      <c r="C332" s="2">
        <v>1</v>
      </c>
      <c r="D332" s="2">
        <v>809</v>
      </c>
      <c r="E332" s="2">
        <v>69</v>
      </c>
      <c r="F332" s="2">
        <v>5197.9799999999996</v>
      </c>
      <c r="G332" s="2">
        <v>264</v>
      </c>
      <c r="H332" s="2">
        <v>19500.330000000002</v>
      </c>
      <c r="I332" s="2">
        <v>2555</v>
      </c>
      <c r="J332" s="2">
        <v>137482.38</v>
      </c>
      <c r="K332" t="str">
        <f t="shared" si="5"/>
        <v>02活跃</v>
      </c>
    </row>
    <row r="333" spans="1:11" x14ac:dyDescent="0.2">
      <c r="A333" t="s">
        <v>1055</v>
      </c>
      <c r="B333" t="s">
        <v>560</v>
      </c>
      <c r="C333" s="2">
        <v>1</v>
      </c>
      <c r="D333" s="2">
        <v>387</v>
      </c>
      <c r="E333" s="2">
        <v>0</v>
      </c>
      <c r="F333" s="2">
        <v>0</v>
      </c>
      <c r="G333" s="2">
        <v>0</v>
      </c>
      <c r="H333" s="2">
        <v>0</v>
      </c>
      <c r="I333" s="2">
        <v>599</v>
      </c>
      <c r="J333" s="2">
        <v>153564.94</v>
      </c>
      <c r="K333" t="str">
        <f t="shared" si="5"/>
        <v>03流失</v>
      </c>
    </row>
    <row r="334" spans="1:11" x14ac:dyDescent="0.2">
      <c r="A334" t="s">
        <v>8</v>
      </c>
      <c r="B334" t="s">
        <v>557</v>
      </c>
      <c r="C334" s="2">
        <v>1</v>
      </c>
      <c r="D334" s="2">
        <v>738</v>
      </c>
      <c r="E334" s="2">
        <v>2</v>
      </c>
      <c r="F334" s="2">
        <v>69.959999999999994</v>
      </c>
      <c r="G334" s="2">
        <v>62</v>
      </c>
      <c r="H334" s="2">
        <v>2287.17</v>
      </c>
      <c r="I334" s="2">
        <v>1905</v>
      </c>
      <c r="J334" s="2">
        <v>89323.46</v>
      </c>
      <c r="K334" t="str">
        <f t="shared" si="5"/>
        <v>02活跃</v>
      </c>
    </row>
    <row r="335" spans="1:11" x14ac:dyDescent="0.2">
      <c r="A335" t="s">
        <v>8</v>
      </c>
      <c r="B335" t="s">
        <v>563</v>
      </c>
      <c r="C335" s="2">
        <v>1</v>
      </c>
      <c r="D335" s="2">
        <v>486</v>
      </c>
      <c r="E335" s="2">
        <v>18</v>
      </c>
      <c r="F335" s="2">
        <v>1199.3599999999999</v>
      </c>
      <c r="G335" s="2">
        <v>34</v>
      </c>
      <c r="H335" s="2">
        <v>2313.5700000000002</v>
      </c>
      <c r="I335" s="2">
        <v>85</v>
      </c>
      <c r="J335" s="2">
        <v>4890.96</v>
      </c>
      <c r="K335" t="str">
        <f t="shared" si="5"/>
        <v>02活跃</v>
      </c>
    </row>
    <row r="336" spans="1:11" x14ac:dyDescent="0.2">
      <c r="A336" t="s">
        <v>1055</v>
      </c>
      <c r="B336" t="s">
        <v>556</v>
      </c>
      <c r="C336" s="2">
        <v>1</v>
      </c>
      <c r="D336" s="2">
        <v>100</v>
      </c>
      <c r="E336" s="2">
        <v>0</v>
      </c>
      <c r="F336" s="2">
        <v>0</v>
      </c>
      <c r="G336" s="2">
        <v>0</v>
      </c>
      <c r="H336" s="2">
        <v>0</v>
      </c>
      <c r="I336" s="2">
        <v>2</v>
      </c>
      <c r="J336" s="2">
        <v>2.85</v>
      </c>
      <c r="K336" t="str">
        <f t="shared" si="5"/>
        <v>03流失</v>
      </c>
    </row>
    <row r="337" spans="1:11" x14ac:dyDescent="0.2">
      <c r="A337" t="s">
        <v>7</v>
      </c>
      <c r="B337" t="s">
        <v>555</v>
      </c>
      <c r="C337" s="2">
        <v>1</v>
      </c>
      <c r="D337" s="2">
        <v>30</v>
      </c>
      <c r="E337" s="2">
        <v>64</v>
      </c>
      <c r="F337" s="2">
        <v>3905.71</v>
      </c>
      <c r="G337" s="2">
        <v>326</v>
      </c>
      <c r="H337" s="2">
        <v>19035.689999999999</v>
      </c>
      <c r="I337" s="2">
        <v>326</v>
      </c>
      <c r="J337" s="2">
        <v>19035.689999999999</v>
      </c>
      <c r="K337" t="str">
        <f t="shared" si="5"/>
        <v>01新</v>
      </c>
    </row>
    <row r="338" spans="1:11" x14ac:dyDescent="0.2">
      <c r="A338" t="s">
        <v>1055</v>
      </c>
      <c r="B338" t="s">
        <v>564</v>
      </c>
      <c r="C338" s="2">
        <v>1</v>
      </c>
      <c r="D338" s="2">
        <v>684</v>
      </c>
      <c r="E338" s="2">
        <v>0</v>
      </c>
      <c r="F338" s="2">
        <v>0</v>
      </c>
      <c r="G338" s="2">
        <v>0</v>
      </c>
      <c r="H338" s="2">
        <v>0</v>
      </c>
      <c r="I338" s="2">
        <v>24</v>
      </c>
      <c r="J338" s="2">
        <v>4502.4399999999996</v>
      </c>
      <c r="K338" t="str">
        <f t="shared" si="5"/>
        <v>03流失</v>
      </c>
    </row>
    <row r="339" spans="1:11" x14ac:dyDescent="0.2">
      <c r="A339" t="s">
        <v>1055</v>
      </c>
      <c r="B339" t="s">
        <v>567</v>
      </c>
      <c r="C339" s="2">
        <v>1</v>
      </c>
      <c r="D339" s="2">
        <v>625</v>
      </c>
      <c r="E339" s="2">
        <v>0</v>
      </c>
      <c r="F339" s="2">
        <v>0</v>
      </c>
      <c r="G339" s="2">
        <v>0</v>
      </c>
      <c r="H339" s="2">
        <v>0</v>
      </c>
      <c r="I339" s="2">
        <v>521</v>
      </c>
      <c r="J339" s="2">
        <v>26498.04</v>
      </c>
      <c r="K339" t="str">
        <f t="shared" si="5"/>
        <v>03流失</v>
      </c>
    </row>
    <row r="340" spans="1:11" x14ac:dyDescent="0.2">
      <c r="A340" t="s">
        <v>1056</v>
      </c>
      <c r="B340" t="s">
        <v>568</v>
      </c>
      <c r="C340" s="2">
        <v>0</v>
      </c>
      <c r="D340" s="2">
        <v>373</v>
      </c>
      <c r="E340" s="2">
        <v>0</v>
      </c>
      <c r="F340" s="2">
        <v>0</v>
      </c>
      <c r="G340" s="2">
        <v>0</v>
      </c>
      <c r="H340" s="2">
        <v>0</v>
      </c>
      <c r="I340" s="2">
        <v>4686</v>
      </c>
      <c r="J340" s="2">
        <v>154258.01999999999</v>
      </c>
      <c r="K340" t="str">
        <f t="shared" si="5"/>
        <v>04清退</v>
      </c>
    </row>
    <row r="341" spans="1:11" x14ac:dyDescent="0.2">
      <c r="A341" t="s">
        <v>8</v>
      </c>
      <c r="B341" t="s">
        <v>109</v>
      </c>
      <c r="C341" s="2">
        <v>1</v>
      </c>
      <c r="D341" s="2">
        <v>524</v>
      </c>
      <c r="E341" s="2">
        <v>41</v>
      </c>
      <c r="F341" s="2">
        <v>3479.69</v>
      </c>
      <c r="G341" s="2">
        <v>123</v>
      </c>
      <c r="H341" s="2">
        <v>10576.91</v>
      </c>
      <c r="I341" s="2">
        <v>15884</v>
      </c>
      <c r="J341" s="2">
        <v>1610674.85</v>
      </c>
      <c r="K341" t="str">
        <f t="shared" si="5"/>
        <v>02活跃</v>
      </c>
    </row>
    <row r="342" spans="1:11" x14ac:dyDescent="0.2">
      <c r="A342" t="s">
        <v>8</v>
      </c>
      <c r="B342" t="s">
        <v>106</v>
      </c>
      <c r="C342" s="2">
        <v>1</v>
      </c>
      <c r="D342" s="2">
        <v>880</v>
      </c>
      <c r="E342" s="2">
        <v>125</v>
      </c>
      <c r="F342" s="2">
        <v>5611.94</v>
      </c>
      <c r="G342" s="2">
        <v>387</v>
      </c>
      <c r="H342" s="2">
        <v>18186.03</v>
      </c>
      <c r="I342" s="2">
        <v>3091</v>
      </c>
      <c r="J342" s="2">
        <v>176629.29</v>
      </c>
      <c r="K342" t="str">
        <f t="shared" si="5"/>
        <v>02活跃</v>
      </c>
    </row>
    <row r="343" spans="1:11" x14ac:dyDescent="0.2">
      <c r="A343" t="s">
        <v>8</v>
      </c>
      <c r="B343" t="s">
        <v>107</v>
      </c>
      <c r="C343" s="2">
        <v>1</v>
      </c>
      <c r="D343" s="2">
        <v>983</v>
      </c>
      <c r="E343" s="2">
        <v>194</v>
      </c>
      <c r="F343" s="2">
        <v>20711.75</v>
      </c>
      <c r="G343" s="2">
        <v>801</v>
      </c>
      <c r="H343" s="2">
        <v>82664.429999999993</v>
      </c>
      <c r="I343" s="2">
        <v>7271</v>
      </c>
      <c r="J343" s="2">
        <v>718319.5</v>
      </c>
      <c r="K343" t="str">
        <f t="shared" si="5"/>
        <v>02活跃</v>
      </c>
    </row>
    <row r="344" spans="1:11" x14ac:dyDescent="0.2">
      <c r="A344" t="s">
        <v>8</v>
      </c>
      <c r="B344" t="s">
        <v>110</v>
      </c>
      <c r="C344" s="2">
        <v>1</v>
      </c>
      <c r="D344" s="2">
        <v>849</v>
      </c>
      <c r="E344" s="2">
        <v>12</v>
      </c>
      <c r="F344" s="2">
        <v>1583.86</v>
      </c>
      <c r="G344" s="2">
        <v>31</v>
      </c>
      <c r="H344" s="2">
        <v>3780.63</v>
      </c>
      <c r="I344" s="2">
        <v>520</v>
      </c>
      <c r="J344" s="2">
        <v>60350.68</v>
      </c>
      <c r="K344" t="str">
        <f t="shared" si="5"/>
        <v>02活跃</v>
      </c>
    </row>
    <row r="345" spans="1:11" x14ac:dyDescent="0.2">
      <c r="A345" t="s">
        <v>8</v>
      </c>
      <c r="B345" t="s">
        <v>108</v>
      </c>
      <c r="C345" s="2">
        <v>1</v>
      </c>
      <c r="D345" s="2">
        <v>1279</v>
      </c>
      <c r="E345" s="2">
        <v>33</v>
      </c>
      <c r="F345" s="2">
        <v>1722.43</v>
      </c>
      <c r="G345" s="2">
        <v>98</v>
      </c>
      <c r="H345" s="2">
        <v>5166.7299999999996</v>
      </c>
      <c r="I345" s="2">
        <v>716</v>
      </c>
      <c r="J345" s="2">
        <v>36080.92</v>
      </c>
      <c r="K345" t="str">
        <f t="shared" si="5"/>
        <v>02活跃</v>
      </c>
    </row>
    <row r="346" spans="1:11" x14ac:dyDescent="0.2">
      <c r="A346" t="s">
        <v>8</v>
      </c>
      <c r="B346" t="s">
        <v>112</v>
      </c>
      <c r="C346" s="2">
        <v>1</v>
      </c>
      <c r="D346" s="2">
        <v>872</v>
      </c>
      <c r="E346" s="2">
        <v>2</v>
      </c>
      <c r="F346" s="2">
        <v>324.89</v>
      </c>
      <c r="G346" s="2">
        <v>4</v>
      </c>
      <c r="H346" s="2">
        <v>376.87</v>
      </c>
      <c r="I346" s="2">
        <v>36</v>
      </c>
      <c r="J346" s="2">
        <v>2001.09</v>
      </c>
      <c r="K346" t="str">
        <f t="shared" si="5"/>
        <v>02活跃</v>
      </c>
    </row>
    <row r="347" spans="1:11" x14ac:dyDescent="0.2">
      <c r="A347" t="s">
        <v>1055</v>
      </c>
      <c r="B347" t="s">
        <v>111</v>
      </c>
      <c r="C347" s="2">
        <v>1</v>
      </c>
      <c r="D347" s="2">
        <v>614</v>
      </c>
      <c r="E347" s="2">
        <v>0</v>
      </c>
      <c r="F347" s="2">
        <v>0</v>
      </c>
      <c r="G347" s="2">
        <v>0</v>
      </c>
      <c r="H347" s="2">
        <v>0</v>
      </c>
      <c r="I347" s="2">
        <v>7463</v>
      </c>
      <c r="J347" s="2">
        <v>207245.01</v>
      </c>
      <c r="K347" t="str">
        <f t="shared" si="5"/>
        <v>03流失</v>
      </c>
    </row>
    <row r="348" spans="1:11" x14ac:dyDescent="0.2">
      <c r="A348" t="s">
        <v>8</v>
      </c>
      <c r="B348" t="s">
        <v>115</v>
      </c>
      <c r="C348" s="2">
        <v>1</v>
      </c>
      <c r="D348" s="2">
        <v>516</v>
      </c>
      <c r="E348" s="2">
        <v>959</v>
      </c>
      <c r="F348" s="2">
        <v>43612.88</v>
      </c>
      <c r="G348" s="2">
        <v>2032</v>
      </c>
      <c r="H348" s="2">
        <v>94198.19</v>
      </c>
      <c r="I348" s="2">
        <v>10306</v>
      </c>
      <c r="J348" s="2">
        <v>499321.53</v>
      </c>
      <c r="K348" t="str">
        <f t="shared" si="5"/>
        <v>02活跃</v>
      </c>
    </row>
    <row r="349" spans="1:11" x14ac:dyDescent="0.2">
      <c r="A349" t="s">
        <v>1055</v>
      </c>
      <c r="B349" t="s">
        <v>113</v>
      </c>
      <c r="C349" s="2">
        <v>1</v>
      </c>
      <c r="D349" s="2">
        <v>278</v>
      </c>
      <c r="E349" s="2">
        <v>0</v>
      </c>
      <c r="F349" s="2">
        <v>0</v>
      </c>
      <c r="G349" s="2">
        <v>0</v>
      </c>
      <c r="H349" s="2">
        <v>0</v>
      </c>
      <c r="I349" s="2">
        <v>21</v>
      </c>
      <c r="J349" s="2">
        <v>1972.94</v>
      </c>
      <c r="K349" t="str">
        <f t="shared" si="5"/>
        <v>03流失</v>
      </c>
    </row>
    <row r="350" spans="1:11" x14ac:dyDescent="0.2">
      <c r="A350" t="s">
        <v>1055</v>
      </c>
      <c r="B350" t="s">
        <v>114</v>
      </c>
      <c r="C350" s="2">
        <v>1</v>
      </c>
      <c r="D350" s="2">
        <v>678</v>
      </c>
      <c r="E350" s="2">
        <v>0</v>
      </c>
      <c r="F350" s="2">
        <v>0</v>
      </c>
      <c r="G350" s="2">
        <v>0</v>
      </c>
      <c r="H350" s="2">
        <v>0</v>
      </c>
      <c r="I350" s="2">
        <v>6</v>
      </c>
      <c r="J350" s="2">
        <v>669.94</v>
      </c>
      <c r="K350" t="str">
        <f t="shared" si="5"/>
        <v>03流失</v>
      </c>
    </row>
    <row r="351" spans="1:11" x14ac:dyDescent="0.2">
      <c r="A351" t="s">
        <v>1055</v>
      </c>
      <c r="B351" t="s">
        <v>116</v>
      </c>
      <c r="C351" s="2">
        <v>1</v>
      </c>
      <c r="D351" s="2">
        <v>814</v>
      </c>
      <c r="E351" s="2">
        <v>0</v>
      </c>
      <c r="F351" s="2">
        <v>0</v>
      </c>
      <c r="G351" s="2">
        <v>0</v>
      </c>
      <c r="H351" s="2">
        <v>0</v>
      </c>
      <c r="I351" s="2">
        <v>17</v>
      </c>
      <c r="J351" s="2">
        <v>813.9</v>
      </c>
      <c r="K351" t="str">
        <f t="shared" si="5"/>
        <v>03流失</v>
      </c>
    </row>
    <row r="352" spans="1:11" x14ac:dyDescent="0.2">
      <c r="A352" t="s">
        <v>1055</v>
      </c>
      <c r="B352" t="s">
        <v>120</v>
      </c>
      <c r="C352" s="2">
        <v>1</v>
      </c>
      <c r="D352" s="2">
        <v>234</v>
      </c>
      <c r="E352" s="2">
        <v>0</v>
      </c>
      <c r="F352" s="2">
        <v>0</v>
      </c>
      <c r="G352" s="2">
        <v>0</v>
      </c>
      <c r="H352" s="2">
        <v>0</v>
      </c>
      <c r="I352" s="2">
        <v>13</v>
      </c>
      <c r="J352" s="2">
        <v>492.35</v>
      </c>
      <c r="K352" t="str">
        <f t="shared" si="5"/>
        <v>03流失</v>
      </c>
    </row>
    <row r="353" spans="1:11" x14ac:dyDescent="0.2">
      <c r="A353" t="s">
        <v>1055</v>
      </c>
      <c r="B353" t="s">
        <v>118</v>
      </c>
      <c r="C353" s="2">
        <v>1</v>
      </c>
      <c r="D353" s="2">
        <v>457</v>
      </c>
      <c r="E353" s="2">
        <v>0</v>
      </c>
      <c r="F353" s="2">
        <v>0</v>
      </c>
      <c r="G353" s="2">
        <v>0</v>
      </c>
      <c r="H353" s="2">
        <v>0</v>
      </c>
      <c r="I353" s="2">
        <v>532</v>
      </c>
      <c r="J353" s="2">
        <v>399526.66</v>
      </c>
      <c r="K353" t="str">
        <f t="shared" si="5"/>
        <v>03流失</v>
      </c>
    </row>
    <row r="354" spans="1:11" x14ac:dyDescent="0.2">
      <c r="A354" t="s">
        <v>1055</v>
      </c>
      <c r="B354" t="s">
        <v>121</v>
      </c>
      <c r="C354" s="2">
        <v>1</v>
      </c>
      <c r="D354" s="2">
        <v>516</v>
      </c>
      <c r="E354" s="2">
        <v>0</v>
      </c>
      <c r="F354" s="2">
        <v>0</v>
      </c>
      <c r="G354" s="2">
        <v>0</v>
      </c>
      <c r="H354" s="2">
        <v>0</v>
      </c>
      <c r="I354" s="2">
        <v>873</v>
      </c>
      <c r="J354" s="2">
        <v>46649.54</v>
      </c>
      <c r="K354" t="str">
        <f t="shared" si="5"/>
        <v>03流失</v>
      </c>
    </row>
    <row r="355" spans="1:11" x14ac:dyDescent="0.2">
      <c r="A355" t="s">
        <v>1055</v>
      </c>
      <c r="B355" t="s">
        <v>124</v>
      </c>
      <c r="C355" s="2">
        <v>1</v>
      </c>
      <c r="D355" s="2">
        <v>712</v>
      </c>
      <c r="E355" s="2">
        <v>0</v>
      </c>
      <c r="F355" s="2">
        <v>0</v>
      </c>
      <c r="G355" s="2">
        <v>0</v>
      </c>
      <c r="H355" s="2">
        <v>0</v>
      </c>
      <c r="I355" s="2">
        <v>6</v>
      </c>
      <c r="J355" s="2">
        <v>209.35</v>
      </c>
      <c r="K355" t="str">
        <f t="shared" si="5"/>
        <v>03流失</v>
      </c>
    </row>
    <row r="356" spans="1:11" x14ac:dyDescent="0.2">
      <c r="A356" t="s">
        <v>1055</v>
      </c>
      <c r="B356" t="s">
        <v>123</v>
      </c>
      <c r="C356" s="2">
        <v>1</v>
      </c>
      <c r="D356" s="2">
        <v>568</v>
      </c>
      <c r="E356" s="2">
        <v>0</v>
      </c>
      <c r="F356" s="2">
        <v>0</v>
      </c>
      <c r="G356" s="2">
        <v>0</v>
      </c>
      <c r="H356" s="2">
        <v>0</v>
      </c>
      <c r="I356" s="2">
        <v>19</v>
      </c>
      <c r="J356" s="2">
        <v>13054.79</v>
      </c>
      <c r="K356" t="str">
        <f t="shared" si="5"/>
        <v>03流失</v>
      </c>
    </row>
    <row r="357" spans="1:11" x14ac:dyDescent="0.2">
      <c r="A357" t="s">
        <v>1055</v>
      </c>
      <c r="B357" t="s">
        <v>122</v>
      </c>
      <c r="C357" s="2">
        <v>1</v>
      </c>
      <c r="D357" s="2">
        <v>459</v>
      </c>
      <c r="E357" s="2">
        <v>0</v>
      </c>
      <c r="F357" s="2">
        <v>0</v>
      </c>
      <c r="G357" s="2">
        <v>0</v>
      </c>
      <c r="H357" s="2">
        <v>0</v>
      </c>
      <c r="I357" s="2">
        <v>30</v>
      </c>
      <c r="J357" s="2">
        <v>1989.09</v>
      </c>
      <c r="K357" t="str">
        <f t="shared" si="5"/>
        <v>03流失</v>
      </c>
    </row>
    <row r="358" spans="1:11" x14ac:dyDescent="0.2">
      <c r="A358" t="s">
        <v>1055</v>
      </c>
      <c r="B358" t="s">
        <v>98</v>
      </c>
      <c r="C358" s="2">
        <v>1</v>
      </c>
      <c r="D358" s="2">
        <v>165</v>
      </c>
      <c r="E358" s="2">
        <v>0</v>
      </c>
      <c r="F358" s="2">
        <v>0</v>
      </c>
      <c r="G358" s="2">
        <v>0</v>
      </c>
      <c r="H358" s="2">
        <v>0</v>
      </c>
      <c r="I358" s="2">
        <v>76</v>
      </c>
      <c r="J358" s="2">
        <v>10246.049999999999</v>
      </c>
      <c r="K358" t="str">
        <f t="shared" si="5"/>
        <v>03流失</v>
      </c>
    </row>
    <row r="359" spans="1:11" x14ac:dyDescent="0.2">
      <c r="A359" t="s">
        <v>1055</v>
      </c>
      <c r="B359" t="s">
        <v>100</v>
      </c>
      <c r="C359" s="2">
        <v>1</v>
      </c>
      <c r="D359" s="2">
        <v>109</v>
      </c>
      <c r="E359" s="2">
        <v>0</v>
      </c>
      <c r="F359" s="2">
        <v>0</v>
      </c>
      <c r="G359" s="2">
        <v>0</v>
      </c>
      <c r="H359" s="2">
        <v>0</v>
      </c>
      <c r="I359" s="2">
        <v>257</v>
      </c>
      <c r="J359" s="2">
        <v>11358.49</v>
      </c>
      <c r="K359" t="str">
        <f t="shared" si="5"/>
        <v>03流失</v>
      </c>
    </row>
    <row r="360" spans="1:11" x14ac:dyDescent="0.2">
      <c r="A360" t="s">
        <v>1055</v>
      </c>
      <c r="B360" t="s">
        <v>105</v>
      </c>
      <c r="C360" s="2">
        <v>1</v>
      </c>
      <c r="D360" s="2">
        <v>94</v>
      </c>
      <c r="E360" s="2">
        <v>0</v>
      </c>
      <c r="F360" s="2">
        <v>0</v>
      </c>
      <c r="G360" s="2">
        <v>0</v>
      </c>
      <c r="H360" s="2">
        <v>0</v>
      </c>
      <c r="I360" s="2">
        <v>141</v>
      </c>
      <c r="J360" s="2">
        <v>7153.98</v>
      </c>
      <c r="K360" t="str">
        <f t="shared" si="5"/>
        <v>03流失</v>
      </c>
    </row>
    <row r="361" spans="1:11" x14ac:dyDescent="0.2">
      <c r="A361" t="s">
        <v>8</v>
      </c>
      <c r="B361" t="s">
        <v>101</v>
      </c>
      <c r="C361" s="2">
        <v>1</v>
      </c>
      <c r="D361" s="2">
        <v>94</v>
      </c>
      <c r="E361" s="2">
        <v>161</v>
      </c>
      <c r="F361" s="2">
        <v>37545.83</v>
      </c>
      <c r="G361" s="2">
        <v>567</v>
      </c>
      <c r="H361" s="2">
        <v>143432.22</v>
      </c>
      <c r="I361" s="2">
        <v>1395</v>
      </c>
      <c r="J361" s="2">
        <v>357292.58</v>
      </c>
      <c r="K361" t="str">
        <f t="shared" si="5"/>
        <v>02活跃</v>
      </c>
    </row>
    <row r="362" spans="1:11" x14ac:dyDescent="0.2">
      <c r="A362" t="s">
        <v>8</v>
      </c>
      <c r="B362" t="s">
        <v>97</v>
      </c>
      <c r="C362" s="2">
        <v>1</v>
      </c>
      <c r="D362" s="2">
        <v>474</v>
      </c>
      <c r="E362" s="2">
        <v>2</v>
      </c>
      <c r="F362" s="2">
        <v>203.97</v>
      </c>
      <c r="G362" s="2">
        <v>2</v>
      </c>
      <c r="H362" s="2">
        <v>203.97</v>
      </c>
      <c r="I362" s="2">
        <v>39</v>
      </c>
      <c r="J362" s="2">
        <v>3184.77</v>
      </c>
      <c r="K362" t="str">
        <f t="shared" si="5"/>
        <v>02活跃</v>
      </c>
    </row>
    <row r="363" spans="1:11" x14ac:dyDescent="0.2">
      <c r="A363" t="s">
        <v>8</v>
      </c>
      <c r="B363" t="s">
        <v>102</v>
      </c>
      <c r="C363" s="2">
        <v>1</v>
      </c>
      <c r="D363" s="2">
        <v>68</v>
      </c>
      <c r="E363" s="2">
        <v>2391</v>
      </c>
      <c r="F363" s="2">
        <v>7903.58</v>
      </c>
      <c r="G363" s="2">
        <v>6432</v>
      </c>
      <c r="H363" s="2">
        <v>24172.71</v>
      </c>
      <c r="I363" s="2">
        <v>14541</v>
      </c>
      <c r="J363" s="2">
        <v>53796.44</v>
      </c>
      <c r="K363" t="str">
        <f t="shared" si="5"/>
        <v>02活跃</v>
      </c>
    </row>
    <row r="364" spans="1:11" x14ac:dyDescent="0.2">
      <c r="A364" t="s">
        <v>1055</v>
      </c>
      <c r="B364" t="s">
        <v>96</v>
      </c>
      <c r="C364" s="2">
        <v>1</v>
      </c>
      <c r="D364" s="2">
        <v>472</v>
      </c>
      <c r="E364" s="2">
        <v>0</v>
      </c>
      <c r="F364" s="2">
        <v>0</v>
      </c>
      <c r="G364" s="2">
        <v>0</v>
      </c>
      <c r="H364" s="2">
        <v>0</v>
      </c>
      <c r="I364" s="2">
        <v>5635</v>
      </c>
      <c r="J364" s="2">
        <v>309724.53000000003</v>
      </c>
      <c r="K364" t="str">
        <f t="shared" si="5"/>
        <v>03流失</v>
      </c>
    </row>
    <row r="365" spans="1:11" x14ac:dyDescent="0.2">
      <c r="A365" t="s">
        <v>8</v>
      </c>
      <c r="B365" t="s">
        <v>99</v>
      </c>
      <c r="C365" s="2">
        <v>1</v>
      </c>
      <c r="D365" s="2">
        <v>122</v>
      </c>
      <c r="E365" s="2">
        <v>1</v>
      </c>
      <c r="F365" s="2">
        <v>103</v>
      </c>
      <c r="G365" s="2">
        <v>3</v>
      </c>
      <c r="H365" s="2">
        <v>3041</v>
      </c>
      <c r="I365" s="2">
        <v>14</v>
      </c>
      <c r="J365" s="2">
        <v>6343.7</v>
      </c>
      <c r="K365" t="str">
        <f t="shared" si="5"/>
        <v>02活跃</v>
      </c>
    </row>
    <row r="366" spans="1:11" x14ac:dyDescent="0.2">
      <c r="A366" t="s">
        <v>1055</v>
      </c>
      <c r="B366" t="s">
        <v>104</v>
      </c>
      <c r="C366" s="2">
        <v>1</v>
      </c>
      <c r="D366" s="2">
        <v>167</v>
      </c>
      <c r="E366" s="2">
        <v>0</v>
      </c>
      <c r="F366" s="2">
        <v>0</v>
      </c>
      <c r="G366" s="2">
        <v>0</v>
      </c>
      <c r="H366" s="2">
        <v>0</v>
      </c>
      <c r="I366" s="2">
        <v>754</v>
      </c>
      <c r="J366" s="2">
        <v>33557.03</v>
      </c>
      <c r="K366" t="str">
        <f t="shared" si="5"/>
        <v>03流失</v>
      </c>
    </row>
    <row r="367" spans="1:11" x14ac:dyDescent="0.2">
      <c r="A367" t="s">
        <v>8</v>
      </c>
      <c r="B367" t="s">
        <v>103</v>
      </c>
      <c r="C367" s="2">
        <v>1</v>
      </c>
      <c r="D367" s="2">
        <v>121</v>
      </c>
      <c r="E367" s="2">
        <v>1</v>
      </c>
      <c r="F367" s="2">
        <v>1205</v>
      </c>
      <c r="G367" s="2">
        <v>1</v>
      </c>
      <c r="H367" s="2">
        <v>1205</v>
      </c>
      <c r="I367" s="2">
        <v>9</v>
      </c>
      <c r="J367" s="2">
        <v>6445.48</v>
      </c>
      <c r="K367" t="str">
        <f t="shared" si="5"/>
        <v>02活跃</v>
      </c>
    </row>
    <row r="368" spans="1:11" x14ac:dyDescent="0.2">
      <c r="A368" t="s">
        <v>8</v>
      </c>
      <c r="B368" t="s">
        <v>119</v>
      </c>
      <c r="C368" s="2">
        <v>1</v>
      </c>
      <c r="D368" s="2">
        <v>885</v>
      </c>
      <c r="E368" s="2">
        <v>10</v>
      </c>
      <c r="F368" s="2">
        <v>500.89</v>
      </c>
      <c r="G368" s="2">
        <v>37</v>
      </c>
      <c r="H368" s="2">
        <v>1873.16</v>
      </c>
      <c r="I368" s="2">
        <v>2052</v>
      </c>
      <c r="J368" s="2">
        <v>183706.23</v>
      </c>
      <c r="K368" t="str">
        <f t="shared" si="5"/>
        <v>02活跃</v>
      </c>
    </row>
    <row r="369" spans="1:11" x14ac:dyDescent="0.2">
      <c r="A369" t="s">
        <v>1055</v>
      </c>
      <c r="B369" t="s">
        <v>125</v>
      </c>
      <c r="C369" s="2">
        <v>1</v>
      </c>
      <c r="D369" s="2">
        <v>390</v>
      </c>
      <c r="E369" s="2">
        <v>0</v>
      </c>
      <c r="F369" s="2">
        <v>0</v>
      </c>
      <c r="G369" s="2">
        <v>0</v>
      </c>
      <c r="H369" s="2">
        <v>0</v>
      </c>
      <c r="I369" s="2">
        <v>1</v>
      </c>
      <c r="J369" s="2">
        <v>329.4</v>
      </c>
      <c r="K369" t="str">
        <f t="shared" si="5"/>
        <v>03流失</v>
      </c>
    </row>
    <row r="370" spans="1:11" x14ac:dyDescent="0.2">
      <c r="A370" t="s">
        <v>1055</v>
      </c>
      <c r="B370" t="s">
        <v>117</v>
      </c>
      <c r="C370" s="2">
        <v>1</v>
      </c>
      <c r="D370" s="2">
        <v>807</v>
      </c>
      <c r="E370" s="2">
        <v>0</v>
      </c>
      <c r="F370" s="2">
        <v>0</v>
      </c>
      <c r="G370" s="2">
        <v>0</v>
      </c>
      <c r="H370" s="2">
        <v>0</v>
      </c>
      <c r="I370" s="2">
        <v>1</v>
      </c>
      <c r="J370" s="2">
        <v>46.98</v>
      </c>
      <c r="K370" t="str">
        <f t="shared" si="5"/>
        <v>03流失</v>
      </c>
    </row>
    <row r="371" spans="1:11" x14ac:dyDescent="0.2">
      <c r="A371" t="s">
        <v>1055</v>
      </c>
      <c r="B371" t="s">
        <v>126</v>
      </c>
      <c r="C371" s="2">
        <v>1</v>
      </c>
      <c r="D371" s="2">
        <v>284</v>
      </c>
      <c r="E371" s="2">
        <v>0</v>
      </c>
      <c r="F371" s="2">
        <v>0</v>
      </c>
      <c r="G371" s="2">
        <v>0</v>
      </c>
      <c r="H371" s="2">
        <v>0</v>
      </c>
      <c r="I371" s="2">
        <v>1</v>
      </c>
      <c r="J371" s="2">
        <v>38.159999999999997</v>
      </c>
      <c r="K371" t="str">
        <f t="shared" si="5"/>
        <v>03流失</v>
      </c>
    </row>
    <row r="372" spans="1:11" x14ac:dyDescent="0.2">
      <c r="A372" t="s">
        <v>9</v>
      </c>
      <c r="B372" t="s">
        <v>188</v>
      </c>
      <c r="C372" s="2">
        <v>1</v>
      </c>
      <c r="D372" s="2">
        <v>732</v>
      </c>
      <c r="E372" s="2">
        <v>0</v>
      </c>
      <c r="F372" s="2">
        <v>0</v>
      </c>
      <c r="G372" s="2">
        <v>4</v>
      </c>
      <c r="H372" s="2">
        <v>283.49</v>
      </c>
      <c r="I372" s="2">
        <v>4167</v>
      </c>
      <c r="J372" s="2">
        <v>309764.83</v>
      </c>
      <c r="K372" t="str">
        <f t="shared" si="5"/>
        <v>03沉默</v>
      </c>
    </row>
    <row r="373" spans="1:11" x14ac:dyDescent="0.2">
      <c r="A373" t="s">
        <v>8</v>
      </c>
      <c r="B373" t="s">
        <v>189</v>
      </c>
      <c r="C373" s="2">
        <v>1</v>
      </c>
      <c r="D373" s="2">
        <v>1677</v>
      </c>
      <c r="E373" s="2">
        <v>683</v>
      </c>
      <c r="F373" s="2">
        <v>85069.71</v>
      </c>
      <c r="G373" s="2">
        <v>2578</v>
      </c>
      <c r="H373" s="2">
        <v>284508.42</v>
      </c>
      <c r="I373" s="2">
        <v>23969</v>
      </c>
      <c r="J373" s="2">
        <v>2041685.74</v>
      </c>
      <c r="K373" t="str">
        <f t="shared" si="5"/>
        <v>02活跃</v>
      </c>
    </row>
    <row r="374" spans="1:11" x14ac:dyDescent="0.2">
      <c r="A374" t="s">
        <v>1055</v>
      </c>
      <c r="B374" t="s">
        <v>190</v>
      </c>
      <c r="C374" s="2">
        <v>1</v>
      </c>
      <c r="D374" s="2">
        <v>947</v>
      </c>
      <c r="E374" s="2">
        <v>0</v>
      </c>
      <c r="F374" s="2">
        <v>0</v>
      </c>
      <c r="G374" s="2">
        <v>0</v>
      </c>
      <c r="H374" s="2">
        <v>0</v>
      </c>
      <c r="I374" s="2">
        <v>23479</v>
      </c>
      <c r="J374" s="2">
        <v>1653002.94</v>
      </c>
      <c r="K374" t="str">
        <f t="shared" si="5"/>
        <v>03流失</v>
      </c>
    </row>
    <row r="375" spans="1:11" x14ac:dyDescent="0.2">
      <c r="A375" t="s">
        <v>9</v>
      </c>
      <c r="B375" t="s">
        <v>191</v>
      </c>
      <c r="C375" s="2">
        <v>1</v>
      </c>
      <c r="D375" s="2">
        <v>244</v>
      </c>
      <c r="E375" s="2">
        <v>0</v>
      </c>
      <c r="F375" s="2">
        <v>0</v>
      </c>
      <c r="G375" s="2">
        <v>3</v>
      </c>
      <c r="H375" s="2">
        <v>1317.7</v>
      </c>
      <c r="I375" s="2">
        <v>525</v>
      </c>
      <c r="J375" s="2">
        <v>187792.07</v>
      </c>
      <c r="K375" t="str">
        <f t="shared" si="5"/>
        <v>03沉默</v>
      </c>
    </row>
    <row r="376" spans="1:11" x14ac:dyDescent="0.2">
      <c r="A376" t="s">
        <v>8</v>
      </c>
      <c r="B376" t="s">
        <v>182</v>
      </c>
      <c r="C376" s="2">
        <v>1</v>
      </c>
      <c r="D376" s="2">
        <v>204</v>
      </c>
      <c r="E376" s="2">
        <v>130</v>
      </c>
      <c r="F376" s="2">
        <v>21710.44</v>
      </c>
      <c r="G376" s="2">
        <v>2184</v>
      </c>
      <c r="H376" s="2">
        <v>892655.21</v>
      </c>
      <c r="I376" s="2">
        <v>7890</v>
      </c>
      <c r="J376" s="2">
        <v>4596636.88</v>
      </c>
      <c r="K376" t="str">
        <f t="shared" si="5"/>
        <v>02活跃</v>
      </c>
    </row>
    <row r="377" spans="1:11" x14ac:dyDescent="0.2">
      <c r="A377" t="s">
        <v>8</v>
      </c>
      <c r="B377" t="s">
        <v>179</v>
      </c>
      <c r="C377" s="2">
        <v>1</v>
      </c>
      <c r="D377" s="2">
        <v>517</v>
      </c>
      <c r="E377" s="2">
        <v>3635</v>
      </c>
      <c r="F377" s="2">
        <v>1033090.36</v>
      </c>
      <c r="G377" s="2">
        <v>6839</v>
      </c>
      <c r="H377" s="2">
        <v>4714986.4000000004</v>
      </c>
      <c r="I377" s="2">
        <v>29394</v>
      </c>
      <c r="J377" s="2">
        <v>16022410.4</v>
      </c>
      <c r="K377" t="str">
        <f t="shared" si="5"/>
        <v>02活跃</v>
      </c>
    </row>
    <row r="378" spans="1:11" x14ac:dyDescent="0.2">
      <c r="A378" t="s">
        <v>1055</v>
      </c>
      <c r="B378" t="s">
        <v>183</v>
      </c>
      <c r="C378" s="2">
        <v>1</v>
      </c>
      <c r="D378" s="2">
        <v>167</v>
      </c>
      <c r="E378" s="2">
        <v>0</v>
      </c>
      <c r="F378" s="2">
        <v>0</v>
      </c>
      <c r="G378" s="2">
        <v>0</v>
      </c>
      <c r="H378" s="2">
        <v>0</v>
      </c>
      <c r="I378" s="2">
        <v>42</v>
      </c>
      <c r="J378" s="2">
        <v>3624.9</v>
      </c>
      <c r="K378" t="str">
        <f t="shared" si="5"/>
        <v>03流失</v>
      </c>
    </row>
    <row r="379" spans="1:11" x14ac:dyDescent="0.2">
      <c r="A379" t="s">
        <v>1055</v>
      </c>
      <c r="B379" t="s">
        <v>181</v>
      </c>
      <c r="C379" s="2">
        <v>1</v>
      </c>
      <c r="D379" s="2">
        <v>177</v>
      </c>
      <c r="E379" s="2">
        <v>0</v>
      </c>
      <c r="F379" s="2">
        <v>0</v>
      </c>
      <c r="G379" s="2">
        <v>0</v>
      </c>
      <c r="H379" s="2">
        <v>0</v>
      </c>
      <c r="I379" s="2">
        <v>8898</v>
      </c>
      <c r="J379" s="2">
        <v>411864.6</v>
      </c>
      <c r="K379" t="str">
        <f t="shared" si="5"/>
        <v>03流失</v>
      </c>
    </row>
    <row r="380" spans="1:11" x14ac:dyDescent="0.2">
      <c r="A380" t="s">
        <v>1055</v>
      </c>
      <c r="B380" t="s">
        <v>184</v>
      </c>
      <c r="C380" s="2">
        <v>1</v>
      </c>
      <c r="D380" s="2">
        <v>108</v>
      </c>
      <c r="E380" s="2">
        <v>0</v>
      </c>
      <c r="F380" s="2">
        <v>0</v>
      </c>
      <c r="G380" s="2">
        <v>0</v>
      </c>
      <c r="H380" s="2">
        <v>0</v>
      </c>
      <c r="I380" s="2">
        <v>48788</v>
      </c>
      <c r="J380" s="2">
        <v>178644.53</v>
      </c>
      <c r="K380" t="str">
        <f t="shared" si="5"/>
        <v>03流失</v>
      </c>
    </row>
    <row r="381" spans="1:11" x14ac:dyDescent="0.2">
      <c r="A381" t="s">
        <v>8</v>
      </c>
      <c r="B381" t="s">
        <v>185</v>
      </c>
      <c r="C381" s="2">
        <v>1</v>
      </c>
      <c r="D381" s="2">
        <v>62</v>
      </c>
      <c r="E381" s="2">
        <v>279</v>
      </c>
      <c r="F381" s="2">
        <v>16498.189999999999</v>
      </c>
      <c r="G381" s="2">
        <v>427</v>
      </c>
      <c r="H381" s="2">
        <v>26423.86</v>
      </c>
      <c r="I381" s="2">
        <v>484</v>
      </c>
      <c r="J381" s="2">
        <v>30969.21</v>
      </c>
      <c r="K381" t="str">
        <f t="shared" si="5"/>
        <v>02活跃</v>
      </c>
    </row>
    <row r="382" spans="1:11" x14ac:dyDescent="0.2">
      <c r="A382" t="s">
        <v>1055</v>
      </c>
      <c r="B382" t="s">
        <v>186</v>
      </c>
      <c r="C382" s="2">
        <v>1</v>
      </c>
      <c r="D382" s="2">
        <v>255</v>
      </c>
      <c r="E382" s="2">
        <v>0</v>
      </c>
      <c r="F382" s="2">
        <v>0</v>
      </c>
      <c r="G382" s="2">
        <v>0</v>
      </c>
      <c r="H382" s="2">
        <v>0</v>
      </c>
      <c r="I382" s="2">
        <v>2</v>
      </c>
      <c r="J382" s="2">
        <v>248</v>
      </c>
      <c r="K382" t="str">
        <f t="shared" si="5"/>
        <v>03流失</v>
      </c>
    </row>
    <row r="383" spans="1:11" x14ac:dyDescent="0.2">
      <c r="A383" t="s">
        <v>1055</v>
      </c>
      <c r="B383" t="s">
        <v>180</v>
      </c>
      <c r="C383" s="2">
        <v>1</v>
      </c>
      <c r="D383" s="2">
        <v>200</v>
      </c>
      <c r="E383" s="2">
        <v>0</v>
      </c>
      <c r="F383" s="2">
        <v>0</v>
      </c>
      <c r="G383" s="2">
        <v>0</v>
      </c>
      <c r="H383" s="2">
        <v>0</v>
      </c>
      <c r="I383" s="2">
        <v>4767</v>
      </c>
      <c r="J383" s="2">
        <v>270337.63</v>
      </c>
      <c r="K383" t="str">
        <f t="shared" si="5"/>
        <v>03流失</v>
      </c>
    </row>
    <row r="384" spans="1:11" x14ac:dyDescent="0.2">
      <c r="A384" t="s">
        <v>1055</v>
      </c>
      <c r="B384" t="s">
        <v>193</v>
      </c>
      <c r="C384" s="2">
        <v>1</v>
      </c>
      <c r="D384" s="2">
        <v>389</v>
      </c>
      <c r="E384" s="2">
        <v>0</v>
      </c>
      <c r="F384" s="2">
        <v>0</v>
      </c>
      <c r="G384" s="2">
        <v>0</v>
      </c>
      <c r="H384" s="2">
        <v>0</v>
      </c>
      <c r="I384" s="2">
        <v>23</v>
      </c>
      <c r="J384" s="2">
        <v>2959.8</v>
      </c>
      <c r="K384" t="str">
        <f t="shared" si="5"/>
        <v>03流失</v>
      </c>
    </row>
    <row r="385" spans="1:11" x14ac:dyDescent="0.2">
      <c r="A385" t="s">
        <v>1055</v>
      </c>
      <c r="B385" t="s">
        <v>195</v>
      </c>
      <c r="C385" s="2">
        <v>1</v>
      </c>
      <c r="D385" s="2">
        <v>387</v>
      </c>
      <c r="E385" s="2">
        <v>0</v>
      </c>
      <c r="F385" s="2">
        <v>0</v>
      </c>
      <c r="G385" s="2">
        <v>0</v>
      </c>
      <c r="H385" s="2">
        <v>0</v>
      </c>
      <c r="I385" s="2">
        <v>1755</v>
      </c>
      <c r="J385" s="2">
        <v>127050.86</v>
      </c>
      <c r="K385" t="str">
        <f t="shared" si="5"/>
        <v>03流失</v>
      </c>
    </row>
    <row r="386" spans="1:11" x14ac:dyDescent="0.2">
      <c r="A386" t="s">
        <v>7</v>
      </c>
      <c r="B386" t="s">
        <v>187</v>
      </c>
      <c r="C386" s="2">
        <v>1</v>
      </c>
      <c r="D386" s="2">
        <v>10</v>
      </c>
      <c r="E386" s="2">
        <v>3</v>
      </c>
      <c r="F386" s="2">
        <v>424.98</v>
      </c>
      <c r="G386" s="2">
        <v>3</v>
      </c>
      <c r="H386" s="2">
        <v>424.98</v>
      </c>
      <c r="I386" s="2">
        <v>3</v>
      </c>
      <c r="J386" s="2">
        <v>424.98</v>
      </c>
      <c r="K386" t="str">
        <f t="shared" si="5"/>
        <v>01新</v>
      </c>
    </row>
    <row r="387" spans="1:11" x14ac:dyDescent="0.2">
      <c r="A387" t="s">
        <v>1055</v>
      </c>
      <c r="B387" t="s">
        <v>194</v>
      </c>
      <c r="C387" s="2">
        <v>1</v>
      </c>
      <c r="D387" s="2">
        <v>367</v>
      </c>
      <c r="E387" s="2">
        <v>0</v>
      </c>
      <c r="F387" s="2">
        <v>0</v>
      </c>
      <c r="G387" s="2">
        <v>0</v>
      </c>
      <c r="H387" s="2">
        <v>0</v>
      </c>
      <c r="I387" s="2">
        <v>315</v>
      </c>
      <c r="J387" s="2">
        <v>21861.31</v>
      </c>
      <c r="K387" t="str">
        <f t="shared" ref="K387:K450" si="6">A387</f>
        <v>03流失</v>
      </c>
    </row>
    <row r="388" spans="1:11" x14ac:dyDescent="0.2">
      <c r="A388" t="s">
        <v>1055</v>
      </c>
      <c r="B388" t="s">
        <v>196</v>
      </c>
      <c r="C388" s="2">
        <v>1</v>
      </c>
      <c r="D388" s="2">
        <v>319</v>
      </c>
      <c r="E388" s="2">
        <v>0</v>
      </c>
      <c r="F388" s="2">
        <v>0</v>
      </c>
      <c r="G388" s="2">
        <v>0</v>
      </c>
      <c r="H388" s="2">
        <v>0</v>
      </c>
      <c r="I388" s="2">
        <v>1521</v>
      </c>
      <c r="J388" s="2">
        <v>48454.9</v>
      </c>
      <c r="K388" t="str">
        <f t="shared" si="6"/>
        <v>03流失</v>
      </c>
    </row>
    <row r="389" spans="1:11" x14ac:dyDescent="0.2">
      <c r="A389" t="s">
        <v>1055</v>
      </c>
      <c r="B389" t="s">
        <v>192</v>
      </c>
      <c r="C389" s="2">
        <v>1</v>
      </c>
      <c r="D389" s="2">
        <v>704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589</v>
      </c>
      <c r="K389" t="str">
        <f t="shared" si="6"/>
        <v>03流失</v>
      </c>
    </row>
    <row r="390" spans="1:11" x14ac:dyDescent="0.2">
      <c r="A390" t="s">
        <v>8</v>
      </c>
      <c r="B390" t="s">
        <v>211</v>
      </c>
      <c r="C390" s="2">
        <v>1</v>
      </c>
      <c r="D390" s="2">
        <v>1074</v>
      </c>
      <c r="E390" s="2">
        <v>153</v>
      </c>
      <c r="F390" s="2">
        <v>27152.66</v>
      </c>
      <c r="G390" s="2">
        <v>550</v>
      </c>
      <c r="H390" s="2">
        <v>94213.26</v>
      </c>
      <c r="I390" s="2">
        <v>4568</v>
      </c>
      <c r="J390" s="2">
        <v>659526.9</v>
      </c>
      <c r="K390" t="str">
        <f t="shared" si="6"/>
        <v>02活跃</v>
      </c>
    </row>
    <row r="391" spans="1:11" x14ac:dyDescent="0.2">
      <c r="A391" t="s">
        <v>8</v>
      </c>
      <c r="B391" t="s">
        <v>208</v>
      </c>
      <c r="C391" s="2">
        <v>1</v>
      </c>
      <c r="D391" s="2">
        <v>551</v>
      </c>
      <c r="E391" s="2">
        <v>150</v>
      </c>
      <c r="F391" s="2">
        <v>3365.63</v>
      </c>
      <c r="G391" s="2">
        <v>636</v>
      </c>
      <c r="H391" s="2">
        <v>14988.58</v>
      </c>
      <c r="I391" s="2">
        <v>6323</v>
      </c>
      <c r="J391" s="2">
        <v>143875.51999999999</v>
      </c>
      <c r="K391" t="str">
        <f t="shared" si="6"/>
        <v>02活跃</v>
      </c>
    </row>
    <row r="392" spans="1:11" x14ac:dyDescent="0.2">
      <c r="A392" t="s">
        <v>8</v>
      </c>
      <c r="B392" t="s">
        <v>206</v>
      </c>
      <c r="C392" s="2">
        <v>1</v>
      </c>
      <c r="D392" s="2">
        <v>828</v>
      </c>
      <c r="E392" s="2">
        <v>28</v>
      </c>
      <c r="F392" s="2">
        <v>1853.9</v>
      </c>
      <c r="G392" s="2">
        <v>99</v>
      </c>
      <c r="H392" s="2">
        <v>7127.52</v>
      </c>
      <c r="I392" s="2">
        <v>1257</v>
      </c>
      <c r="J392" s="2">
        <v>98259.17</v>
      </c>
      <c r="K392" t="str">
        <f t="shared" si="6"/>
        <v>02活跃</v>
      </c>
    </row>
    <row r="393" spans="1:11" x14ac:dyDescent="0.2">
      <c r="A393" t="s">
        <v>8</v>
      </c>
      <c r="B393" t="s">
        <v>213</v>
      </c>
      <c r="C393" s="2">
        <v>1</v>
      </c>
      <c r="D393" s="2">
        <v>556</v>
      </c>
      <c r="E393" s="2">
        <v>3</v>
      </c>
      <c r="F393" s="2">
        <v>271.33999999999997</v>
      </c>
      <c r="G393" s="2">
        <v>15</v>
      </c>
      <c r="H393" s="2">
        <v>1061.98</v>
      </c>
      <c r="I393" s="2">
        <v>39122</v>
      </c>
      <c r="J393" s="2">
        <v>933409.66</v>
      </c>
      <c r="K393" t="str">
        <f t="shared" si="6"/>
        <v>02活跃</v>
      </c>
    </row>
    <row r="394" spans="1:11" x14ac:dyDescent="0.2">
      <c r="A394" t="s">
        <v>9</v>
      </c>
      <c r="B394" t="s">
        <v>207</v>
      </c>
      <c r="C394" s="2">
        <v>1</v>
      </c>
      <c r="D394" s="2">
        <v>366</v>
      </c>
      <c r="E394" s="2">
        <v>0</v>
      </c>
      <c r="F394" s="2">
        <v>0</v>
      </c>
      <c r="G394" s="2">
        <v>2</v>
      </c>
      <c r="H394" s="2">
        <v>76.36</v>
      </c>
      <c r="I394" s="2">
        <v>14049</v>
      </c>
      <c r="J394" s="2">
        <v>777316.66</v>
      </c>
      <c r="K394" t="str">
        <f t="shared" si="6"/>
        <v>03沉默</v>
      </c>
    </row>
    <row r="395" spans="1:11" x14ac:dyDescent="0.2">
      <c r="A395" t="s">
        <v>1055</v>
      </c>
      <c r="B395" t="s">
        <v>215</v>
      </c>
      <c r="C395" s="2">
        <v>1</v>
      </c>
      <c r="D395" s="2">
        <v>212</v>
      </c>
      <c r="E395" s="2">
        <v>0</v>
      </c>
      <c r="F395" s="2">
        <v>0</v>
      </c>
      <c r="G395" s="2">
        <v>0</v>
      </c>
      <c r="H395" s="2">
        <v>0</v>
      </c>
      <c r="I395" s="2">
        <v>1752</v>
      </c>
      <c r="J395" s="2">
        <v>62743.09</v>
      </c>
      <c r="K395" t="str">
        <f t="shared" si="6"/>
        <v>03流失</v>
      </c>
    </row>
    <row r="396" spans="1:11" x14ac:dyDescent="0.2">
      <c r="A396" t="s">
        <v>9</v>
      </c>
      <c r="B396" t="s">
        <v>212</v>
      </c>
      <c r="C396" s="2">
        <v>1</v>
      </c>
      <c r="D396" s="2">
        <v>284</v>
      </c>
      <c r="E396" s="2">
        <v>0</v>
      </c>
      <c r="F396" s="2">
        <v>0</v>
      </c>
      <c r="G396" s="2">
        <v>2</v>
      </c>
      <c r="H396" s="2">
        <v>77.12</v>
      </c>
      <c r="I396" s="2">
        <v>9725</v>
      </c>
      <c r="J396" s="2">
        <v>377244.98</v>
      </c>
      <c r="K396" t="str">
        <f t="shared" si="6"/>
        <v>03沉默</v>
      </c>
    </row>
    <row r="397" spans="1:11" x14ac:dyDescent="0.2">
      <c r="A397" t="s">
        <v>1055</v>
      </c>
      <c r="B397" t="s">
        <v>214</v>
      </c>
      <c r="C397" s="2">
        <v>1</v>
      </c>
      <c r="D397" s="2">
        <v>508</v>
      </c>
      <c r="E397" s="2">
        <v>0</v>
      </c>
      <c r="F397" s="2">
        <v>0</v>
      </c>
      <c r="G397" s="2">
        <v>0</v>
      </c>
      <c r="H397" s="2">
        <v>0</v>
      </c>
      <c r="I397" s="2">
        <v>1834</v>
      </c>
      <c r="J397" s="2">
        <v>271813.23</v>
      </c>
      <c r="K397" t="str">
        <f t="shared" si="6"/>
        <v>03流失</v>
      </c>
    </row>
    <row r="398" spans="1:11" x14ac:dyDescent="0.2">
      <c r="A398" t="s">
        <v>1055</v>
      </c>
      <c r="B398" t="s">
        <v>220</v>
      </c>
      <c r="C398" s="2">
        <v>1</v>
      </c>
      <c r="D398" s="2">
        <v>430</v>
      </c>
      <c r="E398" s="2">
        <v>0</v>
      </c>
      <c r="F398" s="2">
        <v>0</v>
      </c>
      <c r="G398" s="2">
        <v>0</v>
      </c>
      <c r="H398" s="2">
        <v>0</v>
      </c>
      <c r="I398" s="2">
        <v>878</v>
      </c>
      <c r="J398" s="2">
        <v>32259.599999999999</v>
      </c>
      <c r="K398" t="str">
        <f t="shared" si="6"/>
        <v>03流失</v>
      </c>
    </row>
    <row r="399" spans="1:11" x14ac:dyDescent="0.2">
      <c r="A399" t="s">
        <v>8</v>
      </c>
      <c r="B399" t="s">
        <v>216</v>
      </c>
      <c r="C399" s="2">
        <v>1</v>
      </c>
      <c r="D399" s="2">
        <v>1231</v>
      </c>
      <c r="E399" s="2">
        <v>2</v>
      </c>
      <c r="F399" s="2">
        <v>1067.26</v>
      </c>
      <c r="G399" s="2">
        <v>14</v>
      </c>
      <c r="H399" s="2">
        <v>11170.66</v>
      </c>
      <c r="I399" s="2">
        <v>245</v>
      </c>
      <c r="J399" s="2">
        <v>108599.93</v>
      </c>
      <c r="K399" t="str">
        <f t="shared" si="6"/>
        <v>02活跃</v>
      </c>
    </row>
    <row r="400" spans="1:11" x14ac:dyDescent="0.2">
      <c r="A400" t="s">
        <v>8</v>
      </c>
      <c r="B400" t="s">
        <v>217</v>
      </c>
      <c r="C400" s="2">
        <v>1</v>
      </c>
      <c r="D400" s="2">
        <v>409</v>
      </c>
      <c r="E400" s="2">
        <v>31</v>
      </c>
      <c r="F400" s="2">
        <v>3658.19</v>
      </c>
      <c r="G400" s="2">
        <v>62</v>
      </c>
      <c r="H400" s="2">
        <v>7804.44</v>
      </c>
      <c r="I400" s="2">
        <v>383</v>
      </c>
      <c r="J400" s="2">
        <v>47780.68</v>
      </c>
      <c r="K400" t="str">
        <f t="shared" si="6"/>
        <v>02活跃</v>
      </c>
    </row>
    <row r="401" spans="1:11" x14ac:dyDescent="0.2">
      <c r="A401" t="s">
        <v>9</v>
      </c>
      <c r="B401" t="s">
        <v>209</v>
      </c>
      <c r="C401" s="2">
        <v>1</v>
      </c>
      <c r="D401" s="2">
        <v>481</v>
      </c>
      <c r="E401" s="2">
        <v>0</v>
      </c>
      <c r="F401" s="2">
        <v>0</v>
      </c>
      <c r="G401" s="2">
        <v>6</v>
      </c>
      <c r="H401" s="2">
        <v>533.6</v>
      </c>
      <c r="I401" s="2">
        <v>390</v>
      </c>
      <c r="J401" s="2">
        <v>38133.58</v>
      </c>
      <c r="K401" t="str">
        <f t="shared" si="6"/>
        <v>03沉默</v>
      </c>
    </row>
    <row r="402" spans="1:11" x14ac:dyDescent="0.2">
      <c r="A402" t="s">
        <v>8</v>
      </c>
      <c r="B402" t="s">
        <v>210</v>
      </c>
      <c r="C402" s="2">
        <v>1</v>
      </c>
      <c r="D402" s="2">
        <v>471</v>
      </c>
      <c r="E402" s="2">
        <v>6</v>
      </c>
      <c r="F402" s="2">
        <v>478.73</v>
      </c>
      <c r="G402" s="2">
        <v>11</v>
      </c>
      <c r="H402" s="2">
        <v>1166.8499999999999</v>
      </c>
      <c r="I402" s="2">
        <v>1182</v>
      </c>
      <c r="J402" s="2">
        <v>58983.24</v>
      </c>
      <c r="K402" t="str">
        <f t="shared" si="6"/>
        <v>02活跃</v>
      </c>
    </row>
    <row r="403" spans="1:11" x14ac:dyDescent="0.2">
      <c r="A403" t="s">
        <v>8</v>
      </c>
      <c r="B403" t="s">
        <v>205</v>
      </c>
      <c r="C403" s="2">
        <v>1</v>
      </c>
      <c r="D403" s="2">
        <v>902</v>
      </c>
      <c r="E403" s="2">
        <v>4</v>
      </c>
      <c r="F403" s="2">
        <v>541.76</v>
      </c>
      <c r="G403" s="2">
        <v>18</v>
      </c>
      <c r="H403" s="2">
        <v>3264.08</v>
      </c>
      <c r="I403" s="2">
        <v>298</v>
      </c>
      <c r="J403" s="2">
        <v>50164.95</v>
      </c>
      <c r="K403" t="str">
        <f t="shared" si="6"/>
        <v>02活跃</v>
      </c>
    </row>
    <row r="404" spans="1:11" x14ac:dyDescent="0.2">
      <c r="A404" t="s">
        <v>9</v>
      </c>
      <c r="B404" t="s">
        <v>218</v>
      </c>
      <c r="C404" s="2">
        <v>1</v>
      </c>
      <c r="D404" s="2">
        <v>767</v>
      </c>
      <c r="E404" s="2">
        <v>0</v>
      </c>
      <c r="F404" s="2">
        <v>0</v>
      </c>
      <c r="G404" s="2">
        <v>1</v>
      </c>
      <c r="H404" s="2">
        <v>18.39</v>
      </c>
      <c r="I404" s="2">
        <v>20</v>
      </c>
      <c r="J404" s="2">
        <v>706.33</v>
      </c>
      <c r="K404" t="str">
        <f t="shared" si="6"/>
        <v>03沉默</v>
      </c>
    </row>
    <row r="405" spans="1:11" x14ac:dyDescent="0.2">
      <c r="A405" t="s">
        <v>1055</v>
      </c>
      <c r="B405" t="s">
        <v>221</v>
      </c>
      <c r="C405" s="2">
        <v>1</v>
      </c>
      <c r="D405" s="2">
        <v>488</v>
      </c>
      <c r="E405" s="2">
        <v>0</v>
      </c>
      <c r="F405" s="2">
        <v>0</v>
      </c>
      <c r="G405" s="2">
        <v>0</v>
      </c>
      <c r="H405" s="2">
        <v>0</v>
      </c>
      <c r="I405" s="2">
        <v>25</v>
      </c>
      <c r="J405" s="2">
        <v>1001.5</v>
      </c>
      <c r="K405" t="str">
        <f t="shared" si="6"/>
        <v>03流失</v>
      </c>
    </row>
    <row r="406" spans="1:11" x14ac:dyDescent="0.2">
      <c r="A406" t="s">
        <v>9</v>
      </c>
      <c r="B406" t="s">
        <v>224</v>
      </c>
      <c r="C406" s="2">
        <v>1</v>
      </c>
      <c r="D406" s="2">
        <v>458</v>
      </c>
      <c r="E406" s="2">
        <v>0</v>
      </c>
      <c r="F406" s="2">
        <v>0</v>
      </c>
      <c r="G406" s="2">
        <v>2</v>
      </c>
      <c r="H406" s="2">
        <v>140.24</v>
      </c>
      <c r="I406" s="2">
        <v>113</v>
      </c>
      <c r="J406" s="2">
        <v>5567.3</v>
      </c>
      <c r="K406" t="str">
        <f t="shared" si="6"/>
        <v>03沉默</v>
      </c>
    </row>
    <row r="407" spans="1:11" x14ac:dyDescent="0.2">
      <c r="A407" t="s">
        <v>1055</v>
      </c>
      <c r="B407" t="s">
        <v>225</v>
      </c>
      <c r="C407" s="2">
        <v>1</v>
      </c>
      <c r="D407" s="2">
        <v>373</v>
      </c>
      <c r="E407" s="2">
        <v>0</v>
      </c>
      <c r="F407" s="2">
        <v>0</v>
      </c>
      <c r="G407" s="2">
        <v>0</v>
      </c>
      <c r="H407" s="2">
        <v>0</v>
      </c>
      <c r="I407" s="2">
        <v>114144</v>
      </c>
      <c r="J407" s="2">
        <v>3990198.74</v>
      </c>
      <c r="K407" t="str">
        <f t="shared" si="6"/>
        <v>03流失</v>
      </c>
    </row>
    <row r="408" spans="1:11" x14ac:dyDescent="0.2">
      <c r="A408" t="s">
        <v>1055</v>
      </c>
      <c r="B408" t="s">
        <v>228</v>
      </c>
      <c r="C408" s="2">
        <v>1</v>
      </c>
      <c r="D408" s="2">
        <v>898</v>
      </c>
      <c r="E408" s="2">
        <v>0</v>
      </c>
      <c r="F408" s="2">
        <v>0</v>
      </c>
      <c r="G408" s="2">
        <v>0</v>
      </c>
      <c r="H408" s="2">
        <v>0</v>
      </c>
      <c r="I408" s="2">
        <v>7</v>
      </c>
      <c r="J408" s="2">
        <v>1310.6400000000001</v>
      </c>
      <c r="K408" t="str">
        <f t="shared" si="6"/>
        <v>03流失</v>
      </c>
    </row>
    <row r="409" spans="1:11" x14ac:dyDescent="0.2">
      <c r="A409" t="s">
        <v>1055</v>
      </c>
      <c r="B409" t="s">
        <v>227</v>
      </c>
      <c r="C409" s="2">
        <v>1</v>
      </c>
      <c r="D409" s="2">
        <v>514</v>
      </c>
      <c r="E409" s="2">
        <v>0</v>
      </c>
      <c r="F409" s="2">
        <v>0</v>
      </c>
      <c r="G409" s="2">
        <v>0</v>
      </c>
      <c r="H409" s="2">
        <v>0</v>
      </c>
      <c r="I409" s="2">
        <v>657</v>
      </c>
      <c r="J409" s="2">
        <v>59664.63</v>
      </c>
      <c r="K409" t="str">
        <f t="shared" si="6"/>
        <v>03流失</v>
      </c>
    </row>
    <row r="410" spans="1:11" x14ac:dyDescent="0.2">
      <c r="A410" t="s">
        <v>1055</v>
      </c>
      <c r="B410" t="s">
        <v>202</v>
      </c>
      <c r="C410" s="2">
        <v>1</v>
      </c>
      <c r="D410" s="2">
        <v>300</v>
      </c>
      <c r="E410" s="2">
        <v>0</v>
      </c>
      <c r="F410" s="2">
        <v>0</v>
      </c>
      <c r="G410" s="2">
        <v>0</v>
      </c>
      <c r="H410" s="2">
        <v>0</v>
      </c>
      <c r="I410" s="2">
        <v>86</v>
      </c>
      <c r="J410" s="2">
        <v>3634.29</v>
      </c>
      <c r="K410" t="str">
        <f t="shared" si="6"/>
        <v>03流失</v>
      </c>
    </row>
    <row r="411" spans="1:11" x14ac:dyDescent="0.2">
      <c r="A411" t="s">
        <v>1055</v>
      </c>
      <c r="B411" t="s">
        <v>93</v>
      </c>
      <c r="C411" s="2">
        <v>1</v>
      </c>
      <c r="D411" s="2">
        <v>549</v>
      </c>
      <c r="E411" s="2">
        <v>0</v>
      </c>
      <c r="F411" s="2">
        <v>0</v>
      </c>
      <c r="G411" s="2">
        <v>0</v>
      </c>
      <c r="H411" s="2">
        <v>0</v>
      </c>
      <c r="I411" s="2">
        <v>5134</v>
      </c>
      <c r="J411" s="2">
        <v>276262.73</v>
      </c>
      <c r="K411" t="str">
        <f t="shared" si="6"/>
        <v>03流失</v>
      </c>
    </row>
    <row r="412" spans="1:11" x14ac:dyDescent="0.2">
      <c r="A412" t="s">
        <v>1055</v>
      </c>
      <c r="B412" t="s">
        <v>204</v>
      </c>
      <c r="C412" s="2">
        <v>1</v>
      </c>
      <c r="D412" s="2">
        <v>636</v>
      </c>
      <c r="E412" s="2">
        <v>0</v>
      </c>
      <c r="F412" s="2">
        <v>0</v>
      </c>
      <c r="G412" s="2">
        <v>0</v>
      </c>
      <c r="H412" s="2">
        <v>0</v>
      </c>
      <c r="I412" s="2">
        <v>1544</v>
      </c>
      <c r="J412" s="2">
        <v>176653.39</v>
      </c>
      <c r="K412" t="str">
        <f t="shared" si="6"/>
        <v>03流失</v>
      </c>
    </row>
    <row r="413" spans="1:11" x14ac:dyDescent="0.2">
      <c r="A413" t="s">
        <v>1055</v>
      </c>
      <c r="B413" t="s">
        <v>197</v>
      </c>
      <c r="C413" s="2">
        <v>1</v>
      </c>
      <c r="D413" s="2">
        <v>227</v>
      </c>
      <c r="E413" s="2">
        <v>0</v>
      </c>
      <c r="F413" s="2">
        <v>0</v>
      </c>
      <c r="G413" s="2">
        <v>0</v>
      </c>
      <c r="H413" s="2">
        <v>0</v>
      </c>
      <c r="I413" s="2">
        <v>109816</v>
      </c>
      <c r="J413" s="2">
        <v>576680.16</v>
      </c>
      <c r="K413" t="str">
        <f t="shared" si="6"/>
        <v>03流失</v>
      </c>
    </row>
    <row r="414" spans="1:11" x14ac:dyDescent="0.2">
      <c r="A414" t="s">
        <v>1055</v>
      </c>
      <c r="B414" t="s">
        <v>199</v>
      </c>
      <c r="C414" s="2">
        <v>1</v>
      </c>
      <c r="D414" s="2">
        <v>194</v>
      </c>
      <c r="E414" s="2">
        <v>0</v>
      </c>
      <c r="F414" s="2">
        <v>0</v>
      </c>
      <c r="G414" s="2">
        <v>0</v>
      </c>
      <c r="H414" s="2">
        <v>0</v>
      </c>
      <c r="I414" s="2">
        <v>1324558</v>
      </c>
      <c r="J414" s="2">
        <v>277660002</v>
      </c>
      <c r="K414" t="str">
        <f t="shared" si="6"/>
        <v>03流失</v>
      </c>
    </row>
    <row r="415" spans="1:11" x14ac:dyDescent="0.2">
      <c r="A415" t="s">
        <v>1055</v>
      </c>
      <c r="B415" t="s">
        <v>203</v>
      </c>
      <c r="C415" s="2">
        <v>1</v>
      </c>
      <c r="D415" s="2">
        <v>88</v>
      </c>
      <c r="E415" s="2">
        <v>0</v>
      </c>
      <c r="F415" s="2">
        <v>0</v>
      </c>
      <c r="G415" s="2">
        <v>0</v>
      </c>
      <c r="H415" s="2">
        <v>0</v>
      </c>
      <c r="I415" s="2">
        <v>125</v>
      </c>
      <c r="J415" s="2">
        <v>3655.33</v>
      </c>
      <c r="K415" t="str">
        <f t="shared" si="6"/>
        <v>03流失</v>
      </c>
    </row>
    <row r="416" spans="1:11" x14ac:dyDescent="0.2">
      <c r="A416" t="s">
        <v>1055</v>
      </c>
      <c r="B416" t="s">
        <v>198</v>
      </c>
      <c r="C416" s="2">
        <v>1</v>
      </c>
      <c r="D416" s="2">
        <v>226</v>
      </c>
      <c r="E416" s="2">
        <v>0</v>
      </c>
      <c r="F416" s="2">
        <v>0</v>
      </c>
      <c r="G416" s="2">
        <v>0</v>
      </c>
      <c r="H416" s="2">
        <v>0</v>
      </c>
      <c r="I416" s="2">
        <v>5144</v>
      </c>
      <c r="J416" s="2">
        <v>34515.25</v>
      </c>
      <c r="K416" t="str">
        <f t="shared" si="6"/>
        <v>03流失</v>
      </c>
    </row>
    <row r="417" spans="1:11" x14ac:dyDescent="0.2">
      <c r="A417" t="s">
        <v>1055</v>
      </c>
      <c r="B417" t="s">
        <v>200</v>
      </c>
      <c r="C417" s="2">
        <v>1</v>
      </c>
      <c r="D417" s="2">
        <v>178</v>
      </c>
      <c r="E417" s="2">
        <v>0</v>
      </c>
      <c r="F417" s="2">
        <v>0</v>
      </c>
      <c r="G417" s="2">
        <v>0</v>
      </c>
      <c r="H417" s="2">
        <v>0</v>
      </c>
      <c r="I417" s="2">
        <v>26</v>
      </c>
      <c r="J417" s="2">
        <v>36</v>
      </c>
      <c r="K417" t="str">
        <f t="shared" si="6"/>
        <v>03流失</v>
      </c>
    </row>
    <row r="418" spans="1:11" x14ac:dyDescent="0.2">
      <c r="A418" t="s">
        <v>1055</v>
      </c>
      <c r="B418" t="s">
        <v>222</v>
      </c>
      <c r="C418" s="2">
        <v>1</v>
      </c>
      <c r="D418" s="2">
        <v>256</v>
      </c>
      <c r="E418" s="2">
        <v>0</v>
      </c>
      <c r="F418" s="2">
        <v>0</v>
      </c>
      <c r="G418" s="2">
        <v>0</v>
      </c>
      <c r="H418" s="2">
        <v>0</v>
      </c>
      <c r="I418" s="2">
        <v>1</v>
      </c>
      <c r="J418" s="2">
        <v>15.33</v>
      </c>
      <c r="K418" t="str">
        <f t="shared" si="6"/>
        <v>03流失</v>
      </c>
    </row>
    <row r="419" spans="1:11" x14ac:dyDescent="0.2">
      <c r="A419" t="s">
        <v>8</v>
      </c>
      <c r="B419" t="s">
        <v>201</v>
      </c>
      <c r="C419" s="2">
        <v>1</v>
      </c>
      <c r="D419" s="2">
        <v>194</v>
      </c>
      <c r="E419" s="2">
        <v>2</v>
      </c>
      <c r="F419" s="2">
        <v>230.98</v>
      </c>
      <c r="G419" s="2">
        <v>8</v>
      </c>
      <c r="H419" s="2">
        <v>943.92</v>
      </c>
      <c r="I419" s="2">
        <v>12</v>
      </c>
      <c r="J419" s="2">
        <v>1244.1500000000001</v>
      </c>
      <c r="K419" t="str">
        <f t="shared" si="6"/>
        <v>02活跃</v>
      </c>
    </row>
    <row r="420" spans="1:11" x14ac:dyDescent="0.2">
      <c r="A420" t="s">
        <v>1055</v>
      </c>
      <c r="B420" t="s">
        <v>223</v>
      </c>
      <c r="C420" s="2">
        <v>1</v>
      </c>
      <c r="D420" s="2">
        <v>159</v>
      </c>
      <c r="E420" s="2">
        <v>0</v>
      </c>
      <c r="F420" s="2">
        <v>0</v>
      </c>
      <c r="G420" s="2">
        <v>0</v>
      </c>
      <c r="H420" s="2">
        <v>0</v>
      </c>
      <c r="I420" s="2">
        <v>169</v>
      </c>
      <c r="J420" s="2">
        <v>13477.53</v>
      </c>
      <c r="K420" t="str">
        <f t="shared" si="6"/>
        <v>03流失</v>
      </c>
    </row>
    <row r="421" spans="1:11" x14ac:dyDescent="0.2">
      <c r="A421" t="s">
        <v>1055</v>
      </c>
      <c r="B421" t="s">
        <v>219</v>
      </c>
      <c r="C421" s="2">
        <v>1</v>
      </c>
      <c r="D421" s="2">
        <v>913</v>
      </c>
      <c r="E421" s="2">
        <v>0</v>
      </c>
      <c r="F421" s="2">
        <v>0</v>
      </c>
      <c r="G421" s="2">
        <v>0</v>
      </c>
      <c r="H421" s="2">
        <v>0</v>
      </c>
      <c r="I421" s="2">
        <v>1</v>
      </c>
      <c r="J421" s="2">
        <v>55</v>
      </c>
      <c r="K421" t="str">
        <f t="shared" si="6"/>
        <v>03流失</v>
      </c>
    </row>
    <row r="422" spans="1:11" x14ac:dyDescent="0.2">
      <c r="A422" t="s">
        <v>1055</v>
      </c>
      <c r="B422" t="s">
        <v>229</v>
      </c>
      <c r="C422" s="2">
        <v>1</v>
      </c>
      <c r="D422" s="2">
        <v>789</v>
      </c>
      <c r="E422" s="2">
        <v>0</v>
      </c>
      <c r="F422" s="2">
        <v>0</v>
      </c>
      <c r="G422" s="2">
        <v>0</v>
      </c>
      <c r="H422" s="2">
        <v>0</v>
      </c>
      <c r="I422" s="2">
        <v>2</v>
      </c>
      <c r="J422" s="2">
        <v>61.6</v>
      </c>
      <c r="K422" t="str">
        <f t="shared" si="6"/>
        <v>03流失</v>
      </c>
    </row>
    <row r="423" spans="1:11" x14ac:dyDescent="0.2">
      <c r="A423" t="s">
        <v>1055</v>
      </c>
      <c r="B423" t="s">
        <v>226</v>
      </c>
      <c r="C423" s="2">
        <v>1</v>
      </c>
      <c r="D423" s="2">
        <v>261</v>
      </c>
      <c r="E423" s="2">
        <v>0</v>
      </c>
      <c r="F423" s="2">
        <v>0</v>
      </c>
      <c r="G423" s="2">
        <v>0</v>
      </c>
      <c r="H423" s="2">
        <v>0</v>
      </c>
      <c r="I423" s="2">
        <v>7</v>
      </c>
      <c r="J423" s="2">
        <v>313.76</v>
      </c>
      <c r="K423" t="str">
        <f t="shared" si="6"/>
        <v>03流失</v>
      </c>
    </row>
    <row r="424" spans="1:11" x14ac:dyDescent="0.2">
      <c r="A424" t="s">
        <v>1056</v>
      </c>
      <c r="B424" t="s">
        <v>139</v>
      </c>
      <c r="C424" s="2">
        <v>0</v>
      </c>
      <c r="D424" s="2">
        <v>222</v>
      </c>
      <c r="E424" s="2">
        <v>0</v>
      </c>
      <c r="F424" s="2">
        <v>0</v>
      </c>
      <c r="G424" s="2">
        <v>0</v>
      </c>
      <c r="H424" s="2">
        <v>0</v>
      </c>
      <c r="I424" s="2">
        <v>4106</v>
      </c>
      <c r="J424" s="2">
        <v>209358.44</v>
      </c>
      <c r="K424" t="str">
        <f t="shared" si="6"/>
        <v>04清退</v>
      </c>
    </row>
    <row r="425" spans="1:11" x14ac:dyDescent="0.2">
      <c r="A425" t="s">
        <v>9</v>
      </c>
      <c r="B425" t="s">
        <v>138</v>
      </c>
      <c r="C425" s="2">
        <v>1</v>
      </c>
      <c r="D425" s="2">
        <v>234</v>
      </c>
      <c r="E425" s="2">
        <v>0</v>
      </c>
      <c r="F425" s="2">
        <v>0</v>
      </c>
      <c r="G425" s="2">
        <v>1131</v>
      </c>
      <c r="H425" s="2">
        <v>41812.910000000003</v>
      </c>
      <c r="I425" s="2">
        <v>3838</v>
      </c>
      <c r="J425" s="2">
        <v>173095.81</v>
      </c>
      <c r="K425" t="str">
        <f t="shared" si="6"/>
        <v>03沉默</v>
      </c>
    </row>
    <row r="426" spans="1:11" x14ac:dyDescent="0.2">
      <c r="A426" t="s">
        <v>8</v>
      </c>
      <c r="B426" t="s">
        <v>136</v>
      </c>
      <c r="C426" s="2">
        <v>1</v>
      </c>
      <c r="D426" s="2">
        <v>367</v>
      </c>
      <c r="E426" s="2">
        <v>221</v>
      </c>
      <c r="F426" s="2">
        <v>32995</v>
      </c>
      <c r="G426" s="2">
        <v>1023</v>
      </c>
      <c r="H426" s="2">
        <v>167753</v>
      </c>
      <c r="I426" s="2">
        <v>32446</v>
      </c>
      <c r="J426" s="2">
        <v>5335637</v>
      </c>
      <c r="K426" t="str">
        <f t="shared" si="6"/>
        <v>02活跃</v>
      </c>
    </row>
    <row r="427" spans="1:11" x14ac:dyDescent="0.2">
      <c r="A427" t="s">
        <v>1055</v>
      </c>
      <c r="B427" t="s">
        <v>137</v>
      </c>
      <c r="C427" s="2">
        <v>1</v>
      </c>
      <c r="D427" s="2">
        <v>249</v>
      </c>
      <c r="E427" s="2">
        <v>0</v>
      </c>
      <c r="F427" s="2">
        <v>0</v>
      </c>
      <c r="G427" s="2">
        <v>0</v>
      </c>
      <c r="H427" s="2">
        <v>0</v>
      </c>
      <c r="I427" s="2">
        <v>29788</v>
      </c>
      <c r="J427" s="2">
        <v>232223.35999999999</v>
      </c>
      <c r="K427" t="str">
        <f t="shared" si="6"/>
        <v>03流失</v>
      </c>
    </row>
    <row r="428" spans="1:11" x14ac:dyDescent="0.2">
      <c r="A428" t="s">
        <v>1055</v>
      </c>
      <c r="B428" t="s">
        <v>141</v>
      </c>
      <c r="C428" s="2">
        <v>1</v>
      </c>
      <c r="D428" s="2">
        <v>108</v>
      </c>
      <c r="E428" s="2">
        <v>0</v>
      </c>
      <c r="F428" s="2">
        <v>0</v>
      </c>
      <c r="G428" s="2">
        <v>0</v>
      </c>
      <c r="H428" s="2">
        <v>0</v>
      </c>
      <c r="I428" s="2">
        <v>62322</v>
      </c>
      <c r="J428" s="2">
        <v>175404.97</v>
      </c>
      <c r="K428" t="str">
        <f t="shared" si="6"/>
        <v>03流失</v>
      </c>
    </row>
    <row r="429" spans="1:11" x14ac:dyDescent="0.2">
      <c r="A429" t="s">
        <v>8</v>
      </c>
      <c r="B429" t="s">
        <v>71</v>
      </c>
      <c r="C429" s="2">
        <v>1</v>
      </c>
      <c r="D429" s="2">
        <v>132</v>
      </c>
      <c r="E429" s="2">
        <v>13</v>
      </c>
      <c r="F429" s="2">
        <v>2045.55</v>
      </c>
      <c r="G429" s="2">
        <v>56</v>
      </c>
      <c r="H429" s="2">
        <v>10769.97</v>
      </c>
      <c r="I429" s="2">
        <v>122</v>
      </c>
      <c r="J429" s="2">
        <v>22314.67</v>
      </c>
      <c r="K429" t="str">
        <f t="shared" si="6"/>
        <v>02活跃</v>
      </c>
    </row>
    <row r="430" spans="1:11" x14ac:dyDescent="0.2">
      <c r="A430" t="s">
        <v>1055</v>
      </c>
      <c r="B430" t="s">
        <v>140</v>
      </c>
      <c r="C430" s="2">
        <v>1</v>
      </c>
      <c r="D430" s="2">
        <v>226</v>
      </c>
      <c r="E430" s="2">
        <v>0</v>
      </c>
      <c r="F430" s="2">
        <v>0</v>
      </c>
      <c r="G430" s="2">
        <v>0</v>
      </c>
      <c r="H430" s="2">
        <v>0</v>
      </c>
      <c r="I430" s="2">
        <v>11615</v>
      </c>
      <c r="J430" s="2">
        <v>60361.62</v>
      </c>
      <c r="K430" t="str">
        <f t="shared" si="6"/>
        <v>03流失</v>
      </c>
    </row>
    <row r="431" spans="1:11" x14ac:dyDescent="0.2">
      <c r="A431" t="s">
        <v>8</v>
      </c>
      <c r="B431" t="s">
        <v>130</v>
      </c>
      <c r="C431" s="2">
        <v>1</v>
      </c>
      <c r="D431" s="2">
        <v>354</v>
      </c>
      <c r="E431" s="2">
        <v>196</v>
      </c>
      <c r="F431" s="2">
        <v>14471.74</v>
      </c>
      <c r="G431" s="2">
        <v>397</v>
      </c>
      <c r="H431" s="2">
        <v>37988.57</v>
      </c>
      <c r="I431" s="2">
        <v>4201</v>
      </c>
      <c r="J431" s="2">
        <v>278792.42</v>
      </c>
      <c r="K431" t="str">
        <f t="shared" si="6"/>
        <v>02活跃</v>
      </c>
    </row>
    <row r="432" spans="1:11" x14ac:dyDescent="0.2">
      <c r="A432" t="s">
        <v>8</v>
      </c>
      <c r="B432" t="s">
        <v>135</v>
      </c>
      <c r="C432" s="2">
        <v>1</v>
      </c>
      <c r="D432" s="2">
        <v>993</v>
      </c>
      <c r="E432" s="2">
        <v>31</v>
      </c>
      <c r="F432" s="2">
        <v>1784.51</v>
      </c>
      <c r="G432" s="2">
        <v>62</v>
      </c>
      <c r="H432" s="2">
        <v>3837.21</v>
      </c>
      <c r="I432" s="2">
        <v>716</v>
      </c>
      <c r="J432" s="2">
        <v>52001.67</v>
      </c>
      <c r="K432" t="str">
        <f t="shared" si="6"/>
        <v>02活跃</v>
      </c>
    </row>
    <row r="433" spans="1:11" x14ac:dyDescent="0.2">
      <c r="A433" t="s">
        <v>1055</v>
      </c>
      <c r="B433" t="s">
        <v>127</v>
      </c>
      <c r="C433" s="2">
        <v>1</v>
      </c>
      <c r="D433" s="2">
        <v>366</v>
      </c>
      <c r="E433" s="2">
        <v>0</v>
      </c>
      <c r="F433" s="2">
        <v>0</v>
      </c>
      <c r="G433" s="2">
        <v>0</v>
      </c>
      <c r="H433" s="2">
        <v>0</v>
      </c>
      <c r="I433" s="2">
        <v>20683</v>
      </c>
      <c r="J433" s="2">
        <v>999415.98</v>
      </c>
      <c r="K433" t="str">
        <f t="shared" si="6"/>
        <v>03流失</v>
      </c>
    </row>
    <row r="434" spans="1:11" x14ac:dyDescent="0.2">
      <c r="A434" t="s">
        <v>1055</v>
      </c>
      <c r="B434" t="s">
        <v>134</v>
      </c>
      <c r="C434" s="2">
        <v>1</v>
      </c>
      <c r="D434" s="2">
        <v>289</v>
      </c>
      <c r="E434" s="2">
        <v>0</v>
      </c>
      <c r="F434" s="2">
        <v>0</v>
      </c>
      <c r="G434" s="2">
        <v>0</v>
      </c>
      <c r="H434" s="2">
        <v>0</v>
      </c>
      <c r="I434" s="2">
        <v>13691</v>
      </c>
      <c r="J434" s="2">
        <v>659922.25</v>
      </c>
      <c r="K434" t="str">
        <f t="shared" si="6"/>
        <v>03流失</v>
      </c>
    </row>
    <row r="435" spans="1:11" x14ac:dyDescent="0.2">
      <c r="A435" t="s">
        <v>1055</v>
      </c>
      <c r="B435" t="s">
        <v>129</v>
      </c>
      <c r="C435" s="2">
        <v>1</v>
      </c>
      <c r="D435" s="2">
        <v>732</v>
      </c>
      <c r="E435" s="2">
        <v>0</v>
      </c>
      <c r="F435" s="2">
        <v>0</v>
      </c>
      <c r="G435" s="2">
        <v>0</v>
      </c>
      <c r="H435" s="2">
        <v>0</v>
      </c>
      <c r="I435" s="2">
        <v>14104</v>
      </c>
      <c r="J435" s="2">
        <v>739537.25</v>
      </c>
      <c r="K435" t="str">
        <f t="shared" si="6"/>
        <v>03流失</v>
      </c>
    </row>
    <row r="436" spans="1:11" x14ac:dyDescent="0.2">
      <c r="A436" t="s">
        <v>1055</v>
      </c>
      <c r="B436" t="s">
        <v>143</v>
      </c>
      <c r="C436" s="2">
        <v>1</v>
      </c>
      <c r="D436" s="2">
        <v>179</v>
      </c>
      <c r="E436" s="2">
        <v>0</v>
      </c>
      <c r="F436" s="2">
        <v>0</v>
      </c>
      <c r="G436" s="2">
        <v>0</v>
      </c>
      <c r="H436" s="2">
        <v>0</v>
      </c>
      <c r="I436" s="2">
        <v>91</v>
      </c>
      <c r="J436" s="2">
        <v>3547.13</v>
      </c>
      <c r="K436" t="str">
        <f t="shared" si="6"/>
        <v>03流失</v>
      </c>
    </row>
    <row r="437" spans="1:11" x14ac:dyDescent="0.2">
      <c r="A437" t="s">
        <v>1055</v>
      </c>
      <c r="B437" t="s">
        <v>128</v>
      </c>
      <c r="C437" s="2">
        <v>1</v>
      </c>
      <c r="D437" s="2">
        <v>296</v>
      </c>
      <c r="E437" s="2">
        <v>0</v>
      </c>
      <c r="F437" s="2">
        <v>0</v>
      </c>
      <c r="G437" s="2">
        <v>0</v>
      </c>
      <c r="H437" s="2">
        <v>0</v>
      </c>
      <c r="I437" s="2">
        <v>961</v>
      </c>
      <c r="J437" s="2">
        <v>92196.92</v>
      </c>
      <c r="K437" t="str">
        <f t="shared" si="6"/>
        <v>03流失</v>
      </c>
    </row>
    <row r="438" spans="1:11" x14ac:dyDescent="0.2">
      <c r="A438" t="s">
        <v>8</v>
      </c>
      <c r="B438" t="s">
        <v>131</v>
      </c>
      <c r="C438" s="2">
        <v>1</v>
      </c>
      <c r="D438" s="2">
        <v>401</v>
      </c>
      <c r="E438" s="2">
        <v>11</v>
      </c>
      <c r="F438" s="2">
        <v>1352.82</v>
      </c>
      <c r="G438" s="2">
        <v>26</v>
      </c>
      <c r="H438" s="2">
        <v>4722.6099999999997</v>
      </c>
      <c r="I438" s="2">
        <v>240</v>
      </c>
      <c r="J438" s="2">
        <v>49282.12</v>
      </c>
      <c r="K438" t="str">
        <f t="shared" si="6"/>
        <v>02活跃</v>
      </c>
    </row>
    <row r="439" spans="1:11" x14ac:dyDescent="0.2">
      <c r="A439" t="s">
        <v>1055</v>
      </c>
      <c r="B439" t="s">
        <v>144</v>
      </c>
      <c r="C439" s="2">
        <v>1</v>
      </c>
      <c r="D439" s="2">
        <v>488</v>
      </c>
      <c r="E439" s="2">
        <v>0</v>
      </c>
      <c r="F439" s="2">
        <v>0</v>
      </c>
      <c r="G439" s="2">
        <v>0</v>
      </c>
      <c r="H439" s="2">
        <v>0</v>
      </c>
      <c r="I439" s="2">
        <v>7</v>
      </c>
      <c r="J439" s="2">
        <v>362.2</v>
      </c>
      <c r="K439" t="str">
        <f t="shared" si="6"/>
        <v>03流失</v>
      </c>
    </row>
    <row r="440" spans="1:11" x14ac:dyDescent="0.2">
      <c r="A440" t="s">
        <v>1055</v>
      </c>
      <c r="B440" t="s">
        <v>133</v>
      </c>
      <c r="C440" s="2">
        <v>1</v>
      </c>
      <c r="D440" s="2">
        <v>80</v>
      </c>
      <c r="E440" s="2">
        <v>0</v>
      </c>
      <c r="F440" s="2">
        <v>0</v>
      </c>
      <c r="G440" s="2">
        <v>0</v>
      </c>
      <c r="H440" s="2">
        <v>0</v>
      </c>
      <c r="I440" s="2">
        <v>8</v>
      </c>
      <c r="J440" s="2">
        <v>350</v>
      </c>
      <c r="K440" t="str">
        <f t="shared" si="6"/>
        <v>03流失</v>
      </c>
    </row>
    <row r="441" spans="1:11" x14ac:dyDescent="0.2">
      <c r="A441" t="s">
        <v>8</v>
      </c>
      <c r="B441" t="s">
        <v>132</v>
      </c>
      <c r="C441" s="2">
        <v>1</v>
      </c>
      <c r="D441" s="2">
        <v>598</v>
      </c>
      <c r="E441" s="2">
        <v>5</v>
      </c>
      <c r="F441" s="2">
        <v>839.89</v>
      </c>
      <c r="G441" s="2">
        <v>15</v>
      </c>
      <c r="H441" s="2">
        <v>2192.0300000000002</v>
      </c>
      <c r="I441" s="2">
        <v>425</v>
      </c>
      <c r="J441" s="2">
        <v>39022.959999999999</v>
      </c>
      <c r="K441" t="str">
        <f t="shared" si="6"/>
        <v>02活跃</v>
      </c>
    </row>
    <row r="442" spans="1:11" x14ac:dyDescent="0.2">
      <c r="A442" t="s">
        <v>1055</v>
      </c>
      <c r="B442" t="s">
        <v>146</v>
      </c>
      <c r="C442" s="2">
        <v>1</v>
      </c>
      <c r="D442" s="2">
        <v>831</v>
      </c>
      <c r="E442" s="2">
        <v>0</v>
      </c>
      <c r="F442" s="2">
        <v>0</v>
      </c>
      <c r="G442" s="2">
        <v>0</v>
      </c>
      <c r="H442" s="2">
        <v>0</v>
      </c>
      <c r="I442" s="2">
        <v>282</v>
      </c>
      <c r="J442" s="2">
        <v>11479.18</v>
      </c>
      <c r="K442" t="str">
        <f t="shared" si="6"/>
        <v>03流失</v>
      </c>
    </row>
    <row r="443" spans="1:11" x14ac:dyDescent="0.2">
      <c r="A443" t="s">
        <v>1055</v>
      </c>
      <c r="B443" t="s">
        <v>145</v>
      </c>
      <c r="C443" s="2">
        <v>1</v>
      </c>
      <c r="D443" s="2">
        <v>414</v>
      </c>
      <c r="E443" s="2">
        <v>0</v>
      </c>
      <c r="F443" s="2">
        <v>0</v>
      </c>
      <c r="G443" s="2">
        <v>0</v>
      </c>
      <c r="H443" s="2">
        <v>0</v>
      </c>
      <c r="I443" s="2">
        <v>98</v>
      </c>
      <c r="J443" s="2">
        <v>23134.9</v>
      </c>
      <c r="K443" t="str">
        <f t="shared" si="6"/>
        <v>03流失</v>
      </c>
    </row>
    <row r="444" spans="1:11" x14ac:dyDescent="0.2">
      <c r="A444" t="s">
        <v>1055</v>
      </c>
      <c r="B444" t="s">
        <v>147</v>
      </c>
      <c r="C444" s="2">
        <v>1</v>
      </c>
      <c r="D444" s="2">
        <v>326</v>
      </c>
      <c r="E444" s="2">
        <v>0</v>
      </c>
      <c r="F444" s="2">
        <v>0</v>
      </c>
      <c r="G444" s="2">
        <v>0</v>
      </c>
      <c r="H444" s="2">
        <v>0</v>
      </c>
      <c r="I444" s="2">
        <v>312</v>
      </c>
      <c r="J444" s="2">
        <v>20390.52</v>
      </c>
      <c r="K444" t="str">
        <f t="shared" si="6"/>
        <v>03流失</v>
      </c>
    </row>
    <row r="445" spans="1:11" x14ac:dyDescent="0.2">
      <c r="A445" t="s">
        <v>1055</v>
      </c>
      <c r="B445" t="s">
        <v>148</v>
      </c>
      <c r="C445" s="2">
        <v>1</v>
      </c>
      <c r="D445" s="2">
        <v>368</v>
      </c>
      <c r="E445" s="2">
        <v>0</v>
      </c>
      <c r="F445" s="2">
        <v>0</v>
      </c>
      <c r="G445" s="2">
        <v>0</v>
      </c>
      <c r="H445" s="2">
        <v>0</v>
      </c>
      <c r="I445" s="2">
        <v>368</v>
      </c>
      <c r="J445" s="2">
        <v>15305.79</v>
      </c>
      <c r="K445" t="str">
        <f t="shared" si="6"/>
        <v>03流失</v>
      </c>
    </row>
    <row r="446" spans="1:11" x14ac:dyDescent="0.2">
      <c r="A446" t="s">
        <v>1055</v>
      </c>
      <c r="B446" t="s">
        <v>149</v>
      </c>
      <c r="C446" s="2">
        <v>1</v>
      </c>
      <c r="D446" s="2">
        <v>816</v>
      </c>
      <c r="E446" s="2">
        <v>0</v>
      </c>
      <c r="F446" s="2">
        <v>0</v>
      </c>
      <c r="G446" s="2">
        <v>0</v>
      </c>
      <c r="H446" s="2">
        <v>0</v>
      </c>
      <c r="I446" s="2">
        <v>3</v>
      </c>
      <c r="J446" s="2">
        <v>69.66</v>
      </c>
      <c r="K446" t="str">
        <f t="shared" si="6"/>
        <v>03流失</v>
      </c>
    </row>
    <row r="447" spans="1:11" x14ac:dyDescent="0.2">
      <c r="A447" t="s">
        <v>8</v>
      </c>
      <c r="B447" t="s">
        <v>78</v>
      </c>
      <c r="C447" s="2">
        <v>1</v>
      </c>
      <c r="D447" s="2">
        <v>978</v>
      </c>
      <c r="E447" s="2">
        <v>22</v>
      </c>
      <c r="F447" s="2">
        <v>499.87</v>
      </c>
      <c r="G447" s="2">
        <v>98</v>
      </c>
      <c r="H447" s="2">
        <v>2386.9299999999998</v>
      </c>
      <c r="I447" s="2">
        <v>2850</v>
      </c>
      <c r="J447" s="2">
        <v>77306.42</v>
      </c>
      <c r="K447" t="str">
        <f t="shared" si="6"/>
        <v>02活跃</v>
      </c>
    </row>
    <row r="448" spans="1:11" x14ac:dyDescent="0.2">
      <c r="A448" t="s">
        <v>8</v>
      </c>
      <c r="B448" t="s">
        <v>74</v>
      </c>
      <c r="C448" s="2">
        <v>1</v>
      </c>
      <c r="D448" s="2">
        <v>891</v>
      </c>
      <c r="E448" s="2">
        <v>18</v>
      </c>
      <c r="F448" s="2">
        <v>534.91</v>
      </c>
      <c r="G448" s="2">
        <v>43</v>
      </c>
      <c r="H448" s="2">
        <v>1363.77</v>
      </c>
      <c r="I448" s="2">
        <v>5088</v>
      </c>
      <c r="J448" s="2">
        <v>223184.35</v>
      </c>
      <c r="K448" t="str">
        <f t="shared" si="6"/>
        <v>02活跃</v>
      </c>
    </row>
    <row r="449" spans="1:11" x14ac:dyDescent="0.2">
      <c r="A449" t="s">
        <v>8</v>
      </c>
      <c r="B449" t="s">
        <v>75</v>
      </c>
      <c r="C449" s="2">
        <v>1</v>
      </c>
      <c r="D449" s="2">
        <v>894</v>
      </c>
      <c r="E449" s="2">
        <v>20</v>
      </c>
      <c r="F449" s="2">
        <v>1236.43</v>
      </c>
      <c r="G449" s="2">
        <v>78</v>
      </c>
      <c r="H449" s="2">
        <v>4827.16</v>
      </c>
      <c r="I449" s="2">
        <v>1370</v>
      </c>
      <c r="J449" s="2">
        <v>88620.71</v>
      </c>
      <c r="K449" t="str">
        <f t="shared" si="6"/>
        <v>02活跃</v>
      </c>
    </row>
    <row r="450" spans="1:11" x14ac:dyDescent="0.2">
      <c r="A450" t="s">
        <v>1055</v>
      </c>
      <c r="B450" t="s">
        <v>81</v>
      </c>
      <c r="C450" s="2">
        <v>1</v>
      </c>
      <c r="D450" s="2">
        <v>283</v>
      </c>
      <c r="E450" s="2">
        <v>0</v>
      </c>
      <c r="F450" s="2">
        <v>0</v>
      </c>
      <c r="G450" s="2">
        <v>0</v>
      </c>
      <c r="H450" s="2">
        <v>0</v>
      </c>
      <c r="I450" s="2">
        <v>406</v>
      </c>
      <c r="J450" s="2">
        <v>18287.5</v>
      </c>
      <c r="K450" t="str">
        <f t="shared" si="6"/>
        <v>03流失</v>
      </c>
    </row>
    <row r="451" spans="1:11" x14ac:dyDescent="0.2">
      <c r="A451" t="s">
        <v>1055</v>
      </c>
      <c r="B451" t="s">
        <v>76</v>
      </c>
      <c r="C451" s="2">
        <v>1</v>
      </c>
      <c r="D451" s="2">
        <v>185</v>
      </c>
      <c r="E451" s="2">
        <v>0</v>
      </c>
      <c r="F451" s="2">
        <v>0</v>
      </c>
      <c r="G451" s="2">
        <v>0</v>
      </c>
      <c r="H451" s="2">
        <v>0</v>
      </c>
      <c r="I451" s="2">
        <v>290</v>
      </c>
      <c r="J451" s="2">
        <v>11792.22</v>
      </c>
      <c r="K451" t="str">
        <f t="shared" ref="K451:K514" si="7">A451</f>
        <v>03流失</v>
      </c>
    </row>
    <row r="452" spans="1:11" x14ac:dyDescent="0.2">
      <c r="A452" t="s">
        <v>1055</v>
      </c>
      <c r="B452" t="s">
        <v>85</v>
      </c>
      <c r="C452" s="2">
        <v>1</v>
      </c>
      <c r="D452" s="2">
        <v>395</v>
      </c>
      <c r="E452" s="2">
        <v>0</v>
      </c>
      <c r="F452" s="2">
        <v>0</v>
      </c>
      <c r="G452" s="2">
        <v>0</v>
      </c>
      <c r="H452" s="2">
        <v>0</v>
      </c>
      <c r="I452" s="2">
        <v>224</v>
      </c>
      <c r="J452" s="2">
        <v>14146.98</v>
      </c>
      <c r="K452" t="str">
        <f t="shared" si="7"/>
        <v>03流失</v>
      </c>
    </row>
    <row r="453" spans="1:11" x14ac:dyDescent="0.2">
      <c r="A453" t="s">
        <v>9</v>
      </c>
      <c r="B453" t="s">
        <v>79</v>
      </c>
      <c r="C453" s="2">
        <v>1</v>
      </c>
      <c r="D453" s="2">
        <v>793</v>
      </c>
      <c r="E453" s="2">
        <v>0</v>
      </c>
      <c r="F453" s="2">
        <v>0</v>
      </c>
      <c r="G453" s="2">
        <v>1</v>
      </c>
      <c r="H453" s="2">
        <v>89.24</v>
      </c>
      <c r="I453" s="2">
        <v>243</v>
      </c>
      <c r="J453" s="2">
        <v>32228.16</v>
      </c>
      <c r="K453" t="str">
        <f t="shared" si="7"/>
        <v>03沉默</v>
      </c>
    </row>
    <row r="454" spans="1:11" x14ac:dyDescent="0.2">
      <c r="A454" t="s">
        <v>9</v>
      </c>
      <c r="B454" t="s">
        <v>80</v>
      </c>
      <c r="C454" s="2">
        <v>1</v>
      </c>
      <c r="D454" s="2">
        <v>718</v>
      </c>
      <c r="E454" s="2">
        <v>0</v>
      </c>
      <c r="F454" s="2">
        <v>0</v>
      </c>
      <c r="G454" s="2">
        <v>2</v>
      </c>
      <c r="H454" s="2">
        <v>124.2</v>
      </c>
      <c r="I454" s="2">
        <v>1780</v>
      </c>
      <c r="J454" s="2">
        <v>69265.070000000007</v>
      </c>
      <c r="K454" t="str">
        <f t="shared" si="7"/>
        <v>03沉默</v>
      </c>
    </row>
    <row r="455" spans="1:11" x14ac:dyDescent="0.2">
      <c r="A455" t="s">
        <v>1055</v>
      </c>
      <c r="B455" t="s">
        <v>84</v>
      </c>
      <c r="C455" s="2">
        <v>1</v>
      </c>
      <c r="D455" s="2">
        <v>508</v>
      </c>
      <c r="E455" s="2">
        <v>0</v>
      </c>
      <c r="F455" s="2">
        <v>0</v>
      </c>
      <c r="G455" s="2">
        <v>0</v>
      </c>
      <c r="H455" s="2">
        <v>0</v>
      </c>
      <c r="I455" s="2">
        <v>54</v>
      </c>
      <c r="J455" s="2">
        <v>2452.37</v>
      </c>
      <c r="K455" t="str">
        <f t="shared" si="7"/>
        <v>03流失</v>
      </c>
    </row>
    <row r="456" spans="1:11" x14ac:dyDescent="0.2">
      <c r="A456" t="s">
        <v>1055</v>
      </c>
      <c r="B456" t="s">
        <v>87</v>
      </c>
      <c r="C456" s="2">
        <v>1</v>
      </c>
      <c r="D456" s="2">
        <v>829</v>
      </c>
      <c r="E456" s="2">
        <v>0</v>
      </c>
      <c r="F456" s="2">
        <v>0</v>
      </c>
      <c r="G456" s="2">
        <v>0</v>
      </c>
      <c r="H456" s="2">
        <v>0</v>
      </c>
      <c r="I456" s="2">
        <v>2</v>
      </c>
      <c r="J456" s="2">
        <v>35.36</v>
      </c>
      <c r="K456" t="str">
        <f t="shared" si="7"/>
        <v>03流失</v>
      </c>
    </row>
    <row r="457" spans="1:11" x14ac:dyDescent="0.2">
      <c r="A457" t="s">
        <v>1055</v>
      </c>
      <c r="B457" t="s">
        <v>86</v>
      </c>
      <c r="C457" s="2">
        <v>1</v>
      </c>
      <c r="D457" s="2">
        <v>690</v>
      </c>
      <c r="E457" s="2">
        <v>0</v>
      </c>
      <c r="F457" s="2">
        <v>0</v>
      </c>
      <c r="G457" s="2">
        <v>0</v>
      </c>
      <c r="H457" s="2">
        <v>0</v>
      </c>
      <c r="I457" s="2">
        <v>3970</v>
      </c>
      <c r="J457" s="2">
        <v>184454.36</v>
      </c>
      <c r="K457" t="str">
        <f t="shared" si="7"/>
        <v>03流失</v>
      </c>
    </row>
    <row r="458" spans="1:11" x14ac:dyDescent="0.2">
      <c r="A458" t="s">
        <v>1055</v>
      </c>
      <c r="B458" t="s">
        <v>88</v>
      </c>
      <c r="C458" s="2">
        <v>1</v>
      </c>
      <c r="D458" s="2">
        <v>603</v>
      </c>
      <c r="E458" s="2">
        <v>0</v>
      </c>
      <c r="F458" s="2">
        <v>0</v>
      </c>
      <c r="G458" s="2">
        <v>0</v>
      </c>
      <c r="H458" s="2">
        <v>0</v>
      </c>
      <c r="I458" s="2">
        <v>803</v>
      </c>
      <c r="J458" s="2">
        <v>89887.74</v>
      </c>
      <c r="K458" t="str">
        <f t="shared" si="7"/>
        <v>03流失</v>
      </c>
    </row>
    <row r="459" spans="1:11" x14ac:dyDescent="0.2">
      <c r="A459" t="s">
        <v>1055</v>
      </c>
      <c r="B459" t="s">
        <v>89</v>
      </c>
      <c r="C459" s="2">
        <v>1</v>
      </c>
      <c r="D459" s="2">
        <v>464</v>
      </c>
      <c r="E459" s="2">
        <v>0</v>
      </c>
      <c r="F459" s="2">
        <v>0</v>
      </c>
      <c r="G459" s="2">
        <v>0</v>
      </c>
      <c r="H459" s="2">
        <v>0</v>
      </c>
      <c r="I459" s="2">
        <v>4772</v>
      </c>
      <c r="J459" s="2">
        <v>274023.57</v>
      </c>
      <c r="K459" t="str">
        <f t="shared" si="7"/>
        <v>03流失</v>
      </c>
    </row>
    <row r="460" spans="1:11" x14ac:dyDescent="0.2">
      <c r="A460" t="s">
        <v>1055</v>
      </c>
      <c r="B460" t="s">
        <v>90</v>
      </c>
      <c r="C460" s="2">
        <v>1</v>
      </c>
      <c r="D460" s="2">
        <v>429</v>
      </c>
      <c r="E460" s="2">
        <v>0</v>
      </c>
      <c r="F460" s="2">
        <v>0</v>
      </c>
      <c r="G460" s="2">
        <v>0</v>
      </c>
      <c r="H460" s="2">
        <v>0</v>
      </c>
      <c r="I460" s="2">
        <v>19</v>
      </c>
      <c r="J460" s="2">
        <v>2337.33</v>
      </c>
      <c r="K460" t="str">
        <f t="shared" si="7"/>
        <v>03流失</v>
      </c>
    </row>
    <row r="461" spans="1:11" x14ac:dyDescent="0.2">
      <c r="A461" t="s">
        <v>1055</v>
      </c>
      <c r="B461" t="s">
        <v>67</v>
      </c>
      <c r="C461" s="2">
        <v>1</v>
      </c>
      <c r="D461" s="2">
        <v>282</v>
      </c>
      <c r="E461" s="2">
        <v>0</v>
      </c>
      <c r="F461" s="2">
        <v>0</v>
      </c>
      <c r="G461" s="2">
        <v>0</v>
      </c>
      <c r="H461" s="2">
        <v>0</v>
      </c>
      <c r="I461" s="2">
        <v>54886</v>
      </c>
      <c r="J461" s="2">
        <v>1822844.43</v>
      </c>
      <c r="K461" t="str">
        <f t="shared" si="7"/>
        <v>03流失</v>
      </c>
    </row>
    <row r="462" spans="1:11" x14ac:dyDescent="0.2">
      <c r="A462" t="s">
        <v>8</v>
      </c>
      <c r="B462" t="s">
        <v>69</v>
      </c>
      <c r="C462" s="2">
        <v>1</v>
      </c>
      <c r="D462" s="2">
        <v>377</v>
      </c>
      <c r="E462" s="2">
        <v>10</v>
      </c>
      <c r="F462" s="2">
        <v>10275</v>
      </c>
      <c r="G462" s="2">
        <v>39</v>
      </c>
      <c r="H462" s="2">
        <v>70940</v>
      </c>
      <c r="I462" s="2">
        <v>435</v>
      </c>
      <c r="J462" s="2">
        <v>676785.4</v>
      </c>
      <c r="K462" t="str">
        <f t="shared" si="7"/>
        <v>02活跃</v>
      </c>
    </row>
    <row r="463" spans="1:11" x14ac:dyDescent="0.2">
      <c r="A463" t="s">
        <v>1055</v>
      </c>
      <c r="B463" t="s">
        <v>73</v>
      </c>
      <c r="C463" s="2">
        <v>1</v>
      </c>
      <c r="D463" s="2">
        <v>110</v>
      </c>
      <c r="E463" s="2">
        <v>0</v>
      </c>
      <c r="F463" s="2">
        <v>0</v>
      </c>
      <c r="G463" s="2">
        <v>0</v>
      </c>
      <c r="H463" s="2">
        <v>0</v>
      </c>
      <c r="I463" s="2">
        <v>2902</v>
      </c>
      <c r="J463" s="2">
        <v>135364.71</v>
      </c>
      <c r="K463" t="str">
        <f t="shared" si="7"/>
        <v>03流失</v>
      </c>
    </row>
    <row r="464" spans="1:11" x14ac:dyDescent="0.2">
      <c r="A464" t="s">
        <v>1055</v>
      </c>
      <c r="B464" t="s">
        <v>70</v>
      </c>
      <c r="C464" s="2">
        <v>1</v>
      </c>
      <c r="D464" s="2">
        <v>150</v>
      </c>
      <c r="E464" s="2">
        <v>0</v>
      </c>
      <c r="F464" s="2">
        <v>0</v>
      </c>
      <c r="G464" s="2">
        <v>0</v>
      </c>
      <c r="H464" s="2">
        <v>0</v>
      </c>
      <c r="I464" s="2">
        <v>1012</v>
      </c>
      <c r="J464" s="2">
        <v>49155.86</v>
      </c>
      <c r="K464" t="str">
        <f t="shared" si="7"/>
        <v>03流失</v>
      </c>
    </row>
    <row r="465" spans="1:11" x14ac:dyDescent="0.2">
      <c r="A465" t="s">
        <v>8</v>
      </c>
      <c r="B465" t="s">
        <v>68</v>
      </c>
      <c r="C465" s="2">
        <v>1</v>
      </c>
      <c r="D465" s="2">
        <v>300</v>
      </c>
      <c r="E465" s="2">
        <v>47</v>
      </c>
      <c r="F465" s="2">
        <v>1400.75</v>
      </c>
      <c r="G465" s="2">
        <v>161</v>
      </c>
      <c r="H465" s="2">
        <v>9841.67</v>
      </c>
      <c r="I465" s="2">
        <v>2986</v>
      </c>
      <c r="J465" s="2">
        <v>144180.82999999999</v>
      </c>
      <c r="K465" t="str">
        <f t="shared" si="7"/>
        <v>02活跃</v>
      </c>
    </row>
    <row r="466" spans="1:11" x14ac:dyDescent="0.2">
      <c r="A466" t="s">
        <v>8</v>
      </c>
      <c r="B466" t="s">
        <v>72</v>
      </c>
      <c r="C466" s="2">
        <v>1</v>
      </c>
      <c r="D466" s="2">
        <v>88</v>
      </c>
      <c r="E466" s="2">
        <v>100</v>
      </c>
      <c r="F466" s="2">
        <v>3725.63</v>
      </c>
      <c r="G466" s="2">
        <v>283</v>
      </c>
      <c r="H466" s="2">
        <v>10969.78</v>
      </c>
      <c r="I466" s="2">
        <v>283</v>
      </c>
      <c r="J466" s="2">
        <v>10969.78</v>
      </c>
      <c r="K466" t="str">
        <f t="shared" si="7"/>
        <v>02活跃</v>
      </c>
    </row>
    <row r="467" spans="1:11" x14ac:dyDescent="0.2">
      <c r="A467" t="s">
        <v>1055</v>
      </c>
      <c r="B467" t="s">
        <v>91</v>
      </c>
      <c r="C467" s="2">
        <v>1</v>
      </c>
      <c r="D467" s="2">
        <v>997</v>
      </c>
      <c r="E467" s="2">
        <v>0</v>
      </c>
      <c r="F467" s="2">
        <v>0</v>
      </c>
      <c r="G467" s="2">
        <v>0</v>
      </c>
      <c r="H467" s="2">
        <v>0</v>
      </c>
      <c r="I467" s="2">
        <v>5</v>
      </c>
      <c r="J467" s="2">
        <v>9653</v>
      </c>
      <c r="K467" t="str">
        <f t="shared" si="7"/>
        <v>03流失</v>
      </c>
    </row>
    <row r="468" spans="1:11" x14ac:dyDescent="0.2">
      <c r="A468" t="s">
        <v>1055</v>
      </c>
      <c r="B468" t="s">
        <v>83</v>
      </c>
      <c r="C468" s="2">
        <v>1</v>
      </c>
      <c r="D468" s="2">
        <v>389</v>
      </c>
      <c r="E468" s="2">
        <v>0</v>
      </c>
      <c r="F468" s="2">
        <v>0</v>
      </c>
      <c r="G468" s="2">
        <v>0</v>
      </c>
      <c r="H468" s="2">
        <v>0</v>
      </c>
      <c r="I468" s="2">
        <v>47</v>
      </c>
      <c r="J468" s="2">
        <v>12649.18</v>
      </c>
      <c r="K468" t="str">
        <f t="shared" si="7"/>
        <v>03流失</v>
      </c>
    </row>
    <row r="469" spans="1:11" x14ac:dyDescent="0.2">
      <c r="A469" t="s">
        <v>1055</v>
      </c>
      <c r="B469" t="s">
        <v>94</v>
      </c>
      <c r="C469" s="2">
        <v>1</v>
      </c>
      <c r="D469" s="2">
        <v>353</v>
      </c>
      <c r="E469" s="2">
        <v>0</v>
      </c>
      <c r="F469" s="2">
        <v>0</v>
      </c>
      <c r="G469" s="2">
        <v>0</v>
      </c>
      <c r="H469" s="2">
        <v>0</v>
      </c>
      <c r="I469" s="2">
        <v>62</v>
      </c>
      <c r="J469" s="2">
        <v>4213.2299999999996</v>
      </c>
      <c r="K469" t="str">
        <f t="shared" si="7"/>
        <v>03流失</v>
      </c>
    </row>
    <row r="470" spans="1:11" x14ac:dyDescent="0.2">
      <c r="A470" t="s">
        <v>1055</v>
      </c>
      <c r="B470" t="s">
        <v>77</v>
      </c>
      <c r="C470" s="2">
        <v>1</v>
      </c>
      <c r="D470" s="2">
        <v>907</v>
      </c>
      <c r="E470" s="2">
        <v>0</v>
      </c>
      <c r="F470" s="2">
        <v>0</v>
      </c>
      <c r="G470" s="2">
        <v>0</v>
      </c>
      <c r="H470" s="2">
        <v>0</v>
      </c>
      <c r="I470" s="2">
        <v>6</v>
      </c>
      <c r="J470" s="2">
        <v>327.87</v>
      </c>
      <c r="K470" t="str">
        <f t="shared" si="7"/>
        <v>03流失</v>
      </c>
    </row>
    <row r="471" spans="1:11" x14ac:dyDescent="0.2">
      <c r="A471" t="s">
        <v>1055</v>
      </c>
      <c r="B471" t="s">
        <v>82</v>
      </c>
      <c r="C471" s="2">
        <v>1</v>
      </c>
      <c r="D471" s="2">
        <v>1080</v>
      </c>
      <c r="E471" s="2">
        <v>0</v>
      </c>
      <c r="F471" s="2">
        <v>0</v>
      </c>
      <c r="G471" s="2">
        <v>0</v>
      </c>
      <c r="H471" s="2">
        <v>0</v>
      </c>
      <c r="I471" s="2">
        <v>4</v>
      </c>
      <c r="J471" s="2">
        <v>220</v>
      </c>
      <c r="K471" t="str">
        <f t="shared" si="7"/>
        <v>03流失</v>
      </c>
    </row>
    <row r="472" spans="1:11" x14ac:dyDescent="0.2">
      <c r="A472" t="s">
        <v>1055</v>
      </c>
      <c r="B472" t="s">
        <v>92</v>
      </c>
      <c r="C472" s="2">
        <v>1</v>
      </c>
      <c r="D472" s="2">
        <v>755</v>
      </c>
      <c r="E472" s="2">
        <v>0</v>
      </c>
      <c r="F472" s="2">
        <v>0</v>
      </c>
      <c r="G472" s="2">
        <v>0</v>
      </c>
      <c r="H472" s="2">
        <v>0</v>
      </c>
      <c r="I472" s="2">
        <v>5</v>
      </c>
      <c r="J472" s="2">
        <v>702</v>
      </c>
      <c r="K472" t="str">
        <f t="shared" si="7"/>
        <v>03流失</v>
      </c>
    </row>
    <row r="473" spans="1:11" x14ac:dyDescent="0.2">
      <c r="A473" t="s">
        <v>1055</v>
      </c>
      <c r="B473" t="s">
        <v>95</v>
      </c>
      <c r="C473" s="2">
        <v>1</v>
      </c>
      <c r="D473" s="2">
        <v>632</v>
      </c>
      <c r="E473" s="2">
        <v>0</v>
      </c>
      <c r="F473" s="2">
        <v>0</v>
      </c>
      <c r="G473" s="2">
        <v>0</v>
      </c>
      <c r="H473" s="2">
        <v>0</v>
      </c>
      <c r="I473" s="2">
        <v>3</v>
      </c>
      <c r="J473" s="2">
        <v>131.91999999999999</v>
      </c>
      <c r="K473" t="str">
        <f t="shared" si="7"/>
        <v>03流失</v>
      </c>
    </row>
    <row r="474" spans="1:11" x14ac:dyDescent="0.2">
      <c r="A474" t="s">
        <v>1055</v>
      </c>
      <c r="B474" t="s">
        <v>156</v>
      </c>
      <c r="C474" s="2">
        <v>1</v>
      </c>
      <c r="D474" s="2">
        <v>121</v>
      </c>
      <c r="E474" s="2">
        <v>0</v>
      </c>
      <c r="F474" s="2">
        <v>0</v>
      </c>
      <c r="G474" s="2">
        <v>0</v>
      </c>
      <c r="H474" s="2">
        <v>0</v>
      </c>
      <c r="I474" s="2">
        <v>2846</v>
      </c>
      <c r="J474" s="2">
        <v>171217.06</v>
      </c>
      <c r="K474" t="str">
        <f t="shared" si="7"/>
        <v>03流失</v>
      </c>
    </row>
    <row r="475" spans="1:11" x14ac:dyDescent="0.2">
      <c r="A475" t="s">
        <v>8</v>
      </c>
      <c r="B475" t="s">
        <v>155</v>
      </c>
      <c r="C475" s="2">
        <v>1</v>
      </c>
      <c r="D475" s="2">
        <v>138</v>
      </c>
      <c r="E475" s="2">
        <v>8</v>
      </c>
      <c r="F475" s="2">
        <v>253.84</v>
      </c>
      <c r="G475" s="2">
        <v>80</v>
      </c>
      <c r="H475" s="2">
        <v>2959.25</v>
      </c>
      <c r="I475" s="2">
        <v>1560</v>
      </c>
      <c r="J475" s="2">
        <v>55000.24</v>
      </c>
      <c r="K475" t="str">
        <f t="shared" si="7"/>
        <v>02活跃</v>
      </c>
    </row>
    <row r="476" spans="1:11" x14ac:dyDescent="0.2">
      <c r="A476" t="s">
        <v>9</v>
      </c>
      <c r="B476" t="s">
        <v>154</v>
      </c>
      <c r="C476" s="2">
        <v>1</v>
      </c>
      <c r="D476" s="2">
        <v>152</v>
      </c>
      <c r="E476" s="2">
        <v>0</v>
      </c>
      <c r="F476" s="2">
        <v>0</v>
      </c>
      <c r="G476" s="2">
        <v>2</v>
      </c>
      <c r="H476" s="2">
        <v>139.99</v>
      </c>
      <c r="I476" s="2">
        <v>10</v>
      </c>
      <c r="J476" s="2">
        <v>484.95</v>
      </c>
      <c r="K476" t="str">
        <f t="shared" si="7"/>
        <v>03沉默</v>
      </c>
    </row>
    <row r="477" spans="1:11" x14ac:dyDescent="0.2">
      <c r="A477" t="s">
        <v>1056</v>
      </c>
      <c r="B477" t="s">
        <v>157</v>
      </c>
      <c r="C477" s="2">
        <v>0</v>
      </c>
      <c r="D477" s="2">
        <v>447</v>
      </c>
      <c r="E477" s="2">
        <v>0</v>
      </c>
      <c r="F477" s="2">
        <v>0</v>
      </c>
      <c r="G477" s="2">
        <v>0</v>
      </c>
      <c r="H477" s="2">
        <v>0</v>
      </c>
      <c r="I477" s="2">
        <v>389</v>
      </c>
      <c r="J477" s="2">
        <v>19687.48</v>
      </c>
      <c r="K477" t="str">
        <f t="shared" si="7"/>
        <v>04清退</v>
      </c>
    </row>
    <row r="478" spans="1:11" x14ac:dyDescent="0.2">
      <c r="A478" t="s">
        <v>1055</v>
      </c>
      <c r="B478" t="s">
        <v>152</v>
      </c>
      <c r="C478" s="2">
        <v>1</v>
      </c>
      <c r="D478" s="2">
        <v>194</v>
      </c>
      <c r="E478" s="2">
        <v>0</v>
      </c>
      <c r="F478" s="2">
        <v>0</v>
      </c>
      <c r="G478" s="2">
        <v>0</v>
      </c>
      <c r="H478" s="2">
        <v>0</v>
      </c>
      <c r="I478" s="2">
        <v>4727</v>
      </c>
      <c r="J478" s="2">
        <v>152872.45000000001</v>
      </c>
      <c r="K478" t="str">
        <f t="shared" si="7"/>
        <v>03流失</v>
      </c>
    </row>
    <row r="479" spans="1:11" x14ac:dyDescent="0.2">
      <c r="A479" t="s">
        <v>1055</v>
      </c>
      <c r="B479" t="s">
        <v>150</v>
      </c>
      <c r="C479" s="2">
        <v>1</v>
      </c>
      <c r="D479" s="2">
        <v>230</v>
      </c>
      <c r="E479" s="2">
        <v>0</v>
      </c>
      <c r="F479" s="2">
        <v>0</v>
      </c>
      <c r="G479" s="2">
        <v>0</v>
      </c>
      <c r="H479" s="2">
        <v>0</v>
      </c>
      <c r="I479" s="2">
        <v>606</v>
      </c>
      <c r="J479" s="2">
        <v>20080.62</v>
      </c>
      <c r="K479" t="str">
        <f t="shared" si="7"/>
        <v>03流失</v>
      </c>
    </row>
    <row r="480" spans="1:11" x14ac:dyDescent="0.2">
      <c r="A480" t="s">
        <v>1055</v>
      </c>
      <c r="B480" t="s">
        <v>151</v>
      </c>
      <c r="C480" s="2">
        <v>1</v>
      </c>
      <c r="D480" s="2">
        <v>217</v>
      </c>
      <c r="E480" s="2">
        <v>0</v>
      </c>
      <c r="F480" s="2">
        <v>0</v>
      </c>
      <c r="G480" s="2">
        <v>0</v>
      </c>
      <c r="H480" s="2">
        <v>0</v>
      </c>
      <c r="I480" s="2">
        <v>580956</v>
      </c>
      <c r="J480" s="2">
        <v>130758577.3</v>
      </c>
      <c r="K480" t="str">
        <f t="shared" si="7"/>
        <v>03流失</v>
      </c>
    </row>
    <row r="481" spans="1:11" x14ac:dyDescent="0.2">
      <c r="A481" t="s">
        <v>9</v>
      </c>
      <c r="B481" t="s">
        <v>162</v>
      </c>
      <c r="C481" s="2">
        <v>1</v>
      </c>
      <c r="D481" s="2">
        <v>713</v>
      </c>
      <c r="E481" s="2">
        <v>0</v>
      </c>
      <c r="F481" s="2">
        <v>0</v>
      </c>
      <c r="G481" s="2">
        <v>179</v>
      </c>
      <c r="H481" s="2">
        <v>10128.459999999999</v>
      </c>
      <c r="I481" s="2">
        <v>22883</v>
      </c>
      <c r="J481" s="2">
        <v>1376540.21</v>
      </c>
      <c r="K481" t="str">
        <f t="shared" si="7"/>
        <v>03沉默</v>
      </c>
    </row>
    <row r="482" spans="1:11" x14ac:dyDescent="0.2">
      <c r="A482" t="s">
        <v>8</v>
      </c>
      <c r="B482" t="s">
        <v>167</v>
      </c>
      <c r="C482" s="2">
        <v>1</v>
      </c>
      <c r="D482" s="2">
        <v>905</v>
      </c>
      <c r="E482" s="2">
        <v>276</v>
      </c>
      <c r="F482" s="2">
        <v>15059.36</v>
      </c>
      <c r="G482" s="2">
        <v>1134</v>
      </c>
      <c r="H482" s="2">
        <v>61214.41</v>
      </c>
      <c r="I482" s="2">
        <v>12449</v>
      </c>
      <c r="J482" s="2">
        <v>708629.15</v>
      </c>
      <c r="K482" t="str">
        <f t="shared" si="7"/>
        <v>02活跃</v>
      </c>
    </row>
    <row r="483" spans="1:11" x14ac:dyDescent="0.2">
      <c r="A483" t="s">
        <v>1055</v>
      </c>
      <c r="B483" t="s">
        <v>171</v>
      </c>
      <c r="C483" s="2">
        <v>1</v>
      </c>
      <c r="D483" s="2">
        <v>221</v>
      </c>
      <c r="E483" s="2">
        <v>0</v>
      </c>
      <c r="F483" s="2">
        <v>0</v>
      </c>
      <c r="G483" s="2">
        <v>0</v>
      </c>
      <c r="H483" s="2">
        <v>0</v>
      </c>
      <c r="I483" s="2">
        <v>1092</v>
      </c>
      <c r="J483" s="2">
        <v>53838.81</v>
      </c>
      <c r="K483" t="str">
        <f t="shared" si="7"/>
        <v>03流失</v>
      </c>
    </row>
    <row r="484" spans="1:11" x14ac:dyDescent="0.2">
      <c r="A484" t="s">
        <v>1055</v>
      </c>
      <c r="B484" t="s">
        <v>164</v>
      </c>
      <c r="C484" s="2">
        <v>1</v>
      </c>
      <c r="D484" s="2">
        <v>404</v>
      </c>
      <c r="E484" s="2">
        <v>0</v>
      </c>
      <c r="F484" s="2">
        <v>0</v>
      </c>
      <c r="G484" s="2">
        <v>0</v>
      </c>
      <c r="H484" s="2">
        <v>0</v>
      </c>
      <c r="I484" s="2">
        <v>730</v>
      </c>
      <c r="J484" s="2">
        <v>31273.08</v>
      </c>
      <c r="K484" t="str">
        <f t="shared" si="7"/>
        <v>03流失</v>
      </c>
    </row>
    <row r="485" spans="1:11" x14ac:dyDescent="0.2">
      <c r="A485" t="s">
        <v>8</v>
      </c>
      <c r="B485" t="s">
        <v>163</v>
      </c>
      <c r="C485" s="2">
        <v>1</v>
      </c>
      <c r="D485" s="2">
        <v>283</v>
      </c>
      <c r="E485" s="2">
        <v>44</v>
      </c>
      <c r="F485" s="2">
        <v>1607.74</v>
      </c>
      <c r="G485" s="2">
        <v>339</v>
      </c>
      <c r="H485" s="2">
        <v>11697.54</v>
      </c>
      <c r="I485" s="2">
        <v>2237</v>
      </c>
      <c r="J485" s="2">
        <v>92008.63</v>
      </c>
      <c r="K485" t="str">
        <f t="shared" si="7"/>
        <v>02活跃</v>
      </c>
    </row>
    <row r="486" spans="1:11" x14ac:dyDescent="0.2">
      <c r="A486" t="s">
        <v>8</v>
      </c>
      <c r="B486" t="s">
        <v>165</v>
      </c>
      <c r="C486" s="2">
        <v>1</v>
      </c>
      <c r="D486" s="2">
        <v>1476</v>
      </c>
      <c r="E486" s="2">
        <v>11</v>
      </c>
      <c r="F486" s="2">
        <v>1102.55</v>
      </c>
      <c r="G486" s="2">
        <v>36</v>
      </c>
      <c r="H486" s="2">
        <v>2785.07</v>
      </c>
      <c r="I486" s="2">
        <v>727</v>
      </c>
      <c r="J486" s="2">
        <v>139282.54</v>
      </c>
      <c r="K486" t="str">
        <f t="shared" si="7"/>
        <v>02活跃</v>
      </c>
    </row>
    <row r="487" spans="1:11" x14ac:dyDescent="0.2">
      <c r="A487" t="s">
        <v>9</v>
      </c>
      <c r="B487" t="s">
        <v>166</v>
      </c>
      <c r="C487" s="2">
        <v>1</v>
      </c>
      <c r="D487" s="2">
        <v>198</v>
      </c>
      <c r="E487" s="2">
        <v>0</v>
      </c>
      <c r="F487" s="2">
        <v>0</v>
      </c>
      <c r="G487" s="2">
        <v>1</v>
      </c>
      <c r="H487" s="2">
        <v>30.98</v>
      </c>
      <c r="I487" s="2">
        <v>343</v>
      </c>
      <c r="J487" s="2">
        <v>12589.78</v>
      </c>
      <c r="K487" t="str">
        <f t="shared" si="7"/>
        <v>03沉默</v>
      </c>
    </row>
    <row r="488" spans="1:11" x14ac:dyDescent="0.2">
      <c r="A488" t="s">
        <v>8</v>
      </c>
      <c r="B488" t="s">
        <v>168</v>
      </c>
      <c r="C488" s="2">
        <v>1</v>
      </c>
      <c r="D488" s="2">
        <v>139</v>
      </c>
      <c r="E488" s="2">
        <v>1452</v>
      </c>
      <c r="F488" s="2">
        <v>79600.710000000006</v>
      </c>
      <c r="G488" s="2">
        <v>5788</v>
      </c>
      <c r="H488" s="2">
        <v>325941.5</v>
      </c>
      <c r="I488" s="2">
        <v>15899</v>
      </c>
      <c r="J488" s="2">
        <v>836738.22</v>
      </c>
      <c r="K488" t="str">
        <f t="shared" si="7"/>
        <v>02活跃</v>
      </c>
    </row>
    <row r="489" spans="1:11" x14ac:dyDescent="0.2">
      <c r="A489" t="s">
        <v>8</v>
      </c>
      <c r="B489" t="s">
        <v>169</v>
      </c>
      <c r="C489" s="2">
        <v>1</v>
      </c>
      <c r="D489" s="2">
        <v>398</v>
      </c>
      <c r="E489" s="2">
        <v>66</v>
      </c>
      <c r="F489" s="2">
        <v>5472.57</v>
      </c>
      <c r="G489" s="2">
        <v>189</v>
      </c>
      <c r="H489" s="2">
        <v>15618.49</v>
      </c>
      <c r="I489" s="2">
        <v>317</v>
      </c>
      <c r="J489" s="2">
        <v>30081.52</v>
      </c>
      <c r="K489" t="str">
        <f t="shared" si="7"/>
        <v>02活跃</v>
      </c>
    </row>
    <row r="490" spans="1:11" x14ac:dyDescent="0.2">
      <c r="A490" t="s">
        <v>1055</v>
      </c>
      <c r="B490" t="s">
        <v>153</v>
      </c>
      <c r="C490" s="2">
        <v>1</v>
      </c>
      <c r="D490" s="2">
        <v>180</v>
      </c>
      <c r="E490" s="2">
        <v>0</v>
      </c>
      <c r="F490" s="2">
        <v>0</v>
      </c>
      <c r="G490" s="2">
        <v>0</v>
      </c>
      <c r="H490" s="2">
        <v>0</v>
      </c>
      <c r="I490" s="2">
        <v>7</v>
      </c>
      <c r="J490" s="2">
        <v>139.93</v>
      </c>
      <c r="K490" t="str">
        <f t="shared" si="7"/>
        <v>03流失</v>
      </c>
    </row>
    <row r="491" spans="1:11" x14ac:dyDescent="0.2">
      <c r="A491" t="s">
        <v>8</v>
      </c>
      <c r="B491" t="s">
        <v>159</v>
      </c>
      <c r="C491" s="2">
        <v>1</v>
      </c>
      <c r="D491" s="2">
        <v>117</v>
      </c>
      <c r="E491" s="2">
        <v>75</v>
      </c>
      <c r="F491" s="2">
        <v>7625.42</v>
      </c>
      <c r="G491" s="2">
        <v>87</v>
      </c>
      <c r="H491" s="2">
        <v>8930.35</v>
      </c>
      <c r="I491" s="2">
        <v>88</v>
      </c>
      <c r="J491" s="2">
        <v>8956.33</v>
      </c>
      <c r="K491" t="str">
        <f t="shared" si="7"/>
        <v>02活跃</v>
      </c>
    </row>
    <row r="492" spans="1:11" x14ac:dyDescent="0.2">
      <c r="A492" t="s">
        <v>1055</v>
      </c>
      <c r="B492" t="s">
        <v>158</v>
      </c>
      <c r="C492" s="2">
        <v>1</v>
      </c>
      <c r="D492" s="2">
        <v>297</v>
      </c>
      <c r="E492" s="2">
        <v>0</v>
      </c>
      <c r="F492" s="2">
        <v>0</v>
      </c>
      <c r="G492" s="2">
        <v>0</v>
      </c>
      <c r="H492" s="2">
        <v>0</v>
      </c>
      <c r="I492" s="2">
        <v>2</v>
      </c>
      <c r="J492" s="2">
        <v>24</v>
      </c>
      <c r="K492" t="str">
        <f t="shared" si="7"/>
        <v>03流失</v>
      </c>
    </row>
    <row r="493" spans="1:11" x14ac:dyDescent="0.2">
      <c r="A493" t="s">
        <v>7</v>
      </c>
      <c r="B493" t="s">
        <v>160</v>
      </c>
      <c r="C493" s="2">
        <v>1</v>
      </c>
      <c r="D493" s="2">
        <v>26</v>
      </c>
      <c r="E493" s="2">
        <v>0</v>
      </c>
      <c r="F493" s="2">
        <v>0</v>
      </c>
      <c r="G493" s="2">
        <v>1</v>
      </c>
      <c r="H493" s="2">
        <v>19</v>
      </c>
      <c r="I493" s="2">
        <v>1</v>
      </c>
      <c r="J493" s="2">
        <v>19</v>
      </c>
      <c r="K493" t="str">
        <f t="shared" si="7"/>
        <v>01新</v>
      </c>
    </row>
    <row r="494" spans="1:11" x14ac:dyDescent="0.2">
      <c r="A494" t="s">
        <v>1055</v>
      </c>
      <c r="B494" t="s">
        <v>172</v>
      </c>
      <c r="C494" s="2">
        <v>1</v>
      </c>
      <c r="D494" s="2">
        <v>464</v>
      </c>
      <c r="E494" s="2">
        <v>0</v>
      </c>
      <c r="F494" s="2">
        <v>0</v>
      </c>
      <c r="G494" s="2">
        <v>0</v>
      </c>
      <c r="H494" s="2">
        <v>0</v>
      </c>
      <c r="I494" s="2">
        <v>5964</v>
      </c>
      <c r="J494" s="2">
        <v>373391.49</v>
      </c>
      <c r="K494" t="str">
        <f t="shared" si="7"/>
        <v>03流失</v>
      </c>
    </row>
    <row r="495" spans="1:11" x14ac:dyDescent="0.2">
      <c r="A495" t="s">
        <v>1055</v>
      </c>
      <c r="B495" t="s">
        <v>170</v>
      </c>
      <c r="C495" s="2">
        <v>1</v>
      </c>
      <c r="D495" s="2">
        <v>488</v>
      </c>
      <c r="E495" s="2">
        <v>0</v>
      </c>
      <c r="F495" s="2">
        <v>0</v>
      </c>
      <c r="G495" s="2">
        <v>0</v>
      </c>
      <c r="H495" s="2">
        <v>0</v>
      </c>
      <c r="I495" s="2">
        <v>5665</v>
      </c>
      <c r="J495" s="2">
        <v>493779.87</v>
      </c>
      <c r="K495" t="str">
        <f t="shared" si="7"/>
        <v>03流失</v>
      </c>
    </row>
    <row r="496" spans="1:11" x14ac:dyDescent="0.2">
      <c r="A496" t="s">
        <v>1055</v>
      </c>
      <c r="B496" t="s">
        <v>173</v>
      </c>
      <c r="C496" s="2">
        <v>1</v>
      </c>
      <c r="D496" s="2">
        <v>334</v>
      </c>
      <c r="E496" s="2">
        <v>0</v>
      </c>
      <c r="F496" s="2">
        <v>0</v>
      </c>
      <c r="G496" s="2">
        <v>0</v>
      </c>
      <c r="H496" s="2">
        <v>0</v>
      </c>
      <c r="I496" s="2">
        <v>1149</v>
      </c>
      <c r="J496" s="2">
        <v>50818.16</v>
      </c>
      <c r="K496" t="str">
        <f t="shared" si="7"/>
        <v>03流失</v>
      </c>
    </row>
    <row r="497" spans="1:11" x14ac:dyDescent="0.2">
      <c r="A497" t="s">
        <v>7</v>
      </c>
      <c r="B497" t="s">
        <v>161</v>
      </c>
      <c r="C497" s="2">
        <v>1</v>
      </c>
      <c r="D497" s="2">
        <v>9</v>
      </c>
      <c r="E497" s="2">
        <v>2</v>
      </c>
      <c r="F497" s="2">
        <v>79.98</v>
      </c>
      <c r="G497" s="2">
        <v>2</v>
      </c>
      <c r="H497" s="2">
        <v>79.98</v>
      </c>
      <c r="I497" s="2">
        <v>2</v>
      </c>
      <c r="J497" s="2">
        <v>79.98</v>
      </c>
      <c r="K497" t="str">
        <f t="shared" si="7"/>
        <v>01新</v>
      </c>
    </row>
    <row r="498" spans="1:11" x14ac:dyDescent="0.2">
      <c r="A498" t="s">
        <v>1056</v>
      </c>
      <c r="B498" t="s">
        <v>174</v>
      </c>
      <c r="C498" s="2">
        <v>0</v>
      </c>
      <c r="D498" s="2">
        <v>361</v>
      </c>
      <c r="E498" s="2">
        <v>0</v>
      </c>
      <c r="F498" s="2">
        <v>0</v>
      </c>
      <c r="G498" s="2">
        <v>0</v>
      </c>
      <c r="H498" s="2">
        <v>0</v>
      </c>
      <c r="I498" s="2">
        <v>4215</v>
      </c>
      <c r="J498" s="2">
        <v>129484.89</v>
      </c>
      <c r="K498" t="str">
        <f t="shared" si="7"/>
        <v>04清退</v>
      </c>
    </row>
    <row r="499" spans="1:11" x14ac:dyDescent="0.2">
      <c r="A499" t="s">
        <v>1056</v>
      </c>
      <c r="B499" t="s">
        <v>142</v>
      </c>
      <c r="C499" s="2">
        <v>0</v>
      </c>
      <c r="D499" s="2">
        <v>282</v>
      </c>
      <c r="E499" s="2">
        <v>0</v>
      </c>
      <c r="F499" s="2">
        <v>0</v>
      </c>
      <c r="G499" s="2">
        <v>0</v>
      </c>
      <c r="H499" s="2">
        <v>0</v>
      </c>
      <c r="I499" s="2">
        <v>686</v>
      </c>
      <c r="J499" s="2">
        <v>67412.62</v>
      </c>
      <c r="K499" t="str">
        <f t="shared" si="7"/>
        <v>04清退</v>
      </c>
    </row>
    <row r="500" spans="1:11" x14ac:dyDescent="0.2">
      <c r="A500" t="s">
        <v>1055</v>
      </c>
      <c r="B500" t="s">
        <v>176</v>
      </c>
      <c r="C500" s="2">
        <v>1</v>
      </c>
      <c r="D500" s="2">
        <v>335</v>
      </c>
      <c r="E500" s="2">
        <v>0</v>
      </c>
      <c r="F500" s="2">
        <v>0</v>
      </c>
      <c r="G500" s="2">
        <v>0</v>
      </c>
      <c r="H500" s="2">
        <v>0</v>
      </c>
      <c r="I500" s="2">
        <v>149</v>
      </c>
      <c r="J500" s="2">
        <v>12830.48</v>
      </c>
      <c r="K500" t="str">
        <f t="shared" si="7"/>
        <v>03流失</v>
      </c>
    </row>
    <row r="501" spans="1:11" x14ac:dyDescent="0.2">
      <c r="A501" t="s">
        <v>1055</v>
      </c>
      <c r="B501" t="s">
        <v>175</v>
      </c>
      <c r="C501" s="2">
        <v>1</v>
      </c>
      <c r="D501" s="2">
        <v>678</v>
      </c>
      <c r="E501" s="2">
        <v>0</v>
      </c>
      <c r="F501" s="2">
        <v>0</v>
      </c>
      <c r="G501" s="2">
        <v>0</v>
      </c>
      <c r="H501" s="2">
        <v>0</v>
      </c>
      <c r="I501" s="2">
        <v>149</v>
      </c>
      <c r="J501" s="2">
        <v>40326.42</v>
      </c>
      <c r="K501" t="str">
        <f t="shared" si="7"/>
        <v>03流失</v>
      </c>
    </row>
    <row r="502" spans="1:11" x14ac:dyDescent="0.2">
      <c r="A502" t="s">
        <v>1055</v>
      </c>
      <c r="B502" t="s">
        <v>177</v>
      </c>
      <c r="C502" s="2">
        <v>1</v>
      </c>
      <c r="D502" s="2">
        <v>363</v>
      </c>
      <c r="E502" s="2">
        <v>0</v>
      </c>
      <c r="F502" s="2">
        <v>0</v>
      </c>
      <c r="G502" s="2">
        <v>0</v>
      </c>
      <c r="H502" s="2">
        <v>0</v>
      </c>
      <c r="I502" s="2">
        <v>3</v>
      </c>
      <c r="J502" s="2">
        <v>87.47</v>
      </c>
      <c r="K502" t="str">
        <f t="shared" si="7"/>
        <v>03流失</v>
      </c>
    </row>
    <row r="503" spans="1:11" x14ac:dyDescent="0.2">
      <c r="A503" t="s">
        <v>1055</v>
      </c>
      <c r="B503" t="s">
        <v>178</v>
      </c>
      <c r="C503" s="2">
        <v>1</v>
      </c>
      <c r="D503" s="2">
        <v>716</v>
      </c>
      <c r="E503" s="2">
        <v>0</v>
      </c>
      <c r="F503" s="2">
        <v>0</v>
      </c>
      <c r="G503" s="2">
        <v>0</v>
      </c>
      <c r="H503" s="2">
        <v>0</v>
      </c>
      <c r="I503" s="2">
        <v>1</v>
      </c>
      <c r="J503" s="2">
        <v>11920</v>
      </c>
      <c r="K503" t="str">
        <f t="shared" si="7"/>
        <v>03流失</v>
      </c>
    </row>
    <row r="504" spans="1:11" x14ac:dyDescent="0.2">
      <c r="A504" t="s">
        <v>1055</v>
      </c>
      <c r="B504" t="s">
        <v>866</v>
      </c>
      <c r="C504" s="2">
        <v>1</v>
      </c>
      <c r="D504" s="2">
        <v>152</v>
      </c>
      <c r="E504" s="2">
        <v>0</v>
      </c>
      <c r="F504" s="2">
        <v>0</v>
      </c>
      <c r="G504" s="2">
        <v>0</v>
      </c>
      <c r="H504" s="2">
        <v>0</v>
      </c>
      <c r="I504" s="2">
        <v>14275</v>
      </c>
      <c r="J504" s="2">
        <v>342405.69</v>
      </c>
      <c r="K504" t="str">
        <f t="shared" si="7"/>
        <v>03流失</v>
      </c>
    </row>
    <row r="505" spans="1:11" x14ac:dyDescent="0.2">
      <c r="A505" t="s">
        <v>9</v>
      </c>
      <c r="B505" t="s">
        <v>865</v>
      </c>
      <c r="C505" s="2">
        <v>1</v>
      </c>
      <c r="D505" s="2">
        <v>150</v>
      </c>
      <c r="E505" s="2">
        <v>0</v>
      </c>
      <c r="F505" s="2">
        <v>0</v>
      </c>
      <c r="G505" s="2">
        <v>4</v>
      </c>
      <c r="H505" s="2">
        <v>190.71</v>
      </c>
      <c r="I505" s="2">
        <v>925</v>
      </c>
      <c r="J505" s="2">
        <v>49832.75</v>
      </c>
      <c r="K505" t="str">
        <f t="shared" si="7"/>
        <v>03沉默</v>
      </c>
    </row>
    <row r="506" spans="1:11" x14ac:dyDescent="0.2">
      <c r="A506" t="s">
        <v>8</v>
      </c>
      <c r="B506" t="s">
        <v>863</v>
      </c>
      <c r="C506" s="2">
        <v>1</v>
      </c>
      <c r="D506" s="2">
        <v>213</v>
      </c>
      <c r="E506" s="2">
        <v>542</v>
      </c>
      <c r="F506" s="2">
        <v>57903.08</v>
      </c>
      <c r="G506" s="2">
        <v>2590</v>
      </c>
      <c r="H506" s="2">
        <v>281284.45</v>
      </c>
      <c r="I506" s="2">
        <v>6728</v>
      </c>
      <c r="J506" s="2">
        <v>803573.98</v>
      </c>
      <c r="K506" t="str">
        <f t="shared" si="7"/>
        <v>02活跃</v>
      </c>
    </row>
    <row r="507" spans="1:11" x14ac:dyDescent="0.2">
      <c r="A507" t="s">
        <v>1056</v>
      </c>
      <c r="B507" t="s">
        <v>867</v>
      </c>
      <c r="C507" s="2">
        <v>0</v>
      </c>
      <c r="D507" s="2">
        <v>124</v>
      </c>
      <c r="E507" s="2">
        <v>0</v>
      </c>
      <c r="F507" s="2">
        <v>0</v>
      </c>
      <c r="G507" s="2">
        <v>0</v>
      </c>
      <c r="H507" s="2">
        <v>0</v>
      </c>
      <c r="I507" s="2">
        <v>123</v>
      </c>
      <c r="J507" s="2">
        <v>14752.29</v>
      </c>
      <c r="K507" t="str">
        <f t="shared" si="7"/>
        <v>04清退</v>
      </c>
    </row>
    <row r="508" spans="1:11" x14ac:dyDescent="0.2">
      <c r="A508" t="s">
        <v>8</v>
      </c>
      <c r="B508" t="s">
        <v>862</v>
      </c>
      <c r="C508" s="2">
        <v>1</v>
      </c>
      <c r="D508" s="2">
        <v>486</v>
      </c>
      <c r="E508" s="2">
        <v>23</v>
      </c>
      <c r="F508" s="2">
        <v>801.42</v>
      </c>
      <c r="G508" s="2">
        <v>104</v>
      </c>
      <c r="H508" s="2">
        <v>3435.8</v>
      </c>
      <c r="I508" s="2">
        <v>743</v>
      </c>
      <c r="J508" s="2">
        <v>24317.05</v>
      </c>
      <c r="K508" t="str">
        <f t="shared" si="7"/>
        <v>02活跃</v>
      </c>
    </row>
    <row r="509" spans="1:11" x14ac:dyDescent="0.2">
      <c r="A509" t="s">
        <v>9</v>
      </c>
      <c r="B509" t="s">
        <v>864</v>
      </c>
      <c r="C509" s="2">
        <v>0</v>
      </c>
      <c r="D509" s="2">
        <v>152</v>
      </c>
      <c r="E509" s="2">
        <v>0</v>
      </c>
      <c r="F509" s="2">
        <v>0</v>
      </c>
      <c r="G509" s="2">
        <v>128</v>
      </c>
      <c r="H509" s="2">
        <v>49416.26</v>
      </c>
      <c r="I509" s="2">
        <v>421</v>
      </c>
      <c r="J509" s="2">
        <v>193168.84</v>
      </c>
      <c r="K509" t="str">
        <f t="shared" si="7"/>
        <v>03沉默</v>
      </c>
    </row>
    <row r="510" spans="1:11" x14ac:dyDescent="0.2">
      <c r="A510" t="s">
        <v>1055</v>
      </c>
      <c r="B510" t="s">
        <v>868</v>
      </c>
      <c r="C510" s="2">
        <v>1</v>
      </c>
      <c r="D510" s="2">
        <v>139</v>
      </c>
      <c r="E510" s="2">
        <v>0</v>
      </c>
      <c r="F510" s="2">
        <v>0</v>
      </c>
      <c r="G510" s="2">
        <v>0</v>
      </c>
      <c r="H510" s="2">
        <v>0</v>
      </c>
      <c r="I510" s="2">
        <v>41</v>
      </c>
      <c r="J510" s="2">
        <v>1260</v>
      </c>
      <c r="K510" t="str">
        <f t="shared" si="7"/>
        <v>03流失</v>
      </c>
    </row>
    <row r="511" spans="1:11" x14ac:dyDescent="0.2">
      <c r="A511" t="s">
        <v>8</v>
      </c>
      <c r="B511" t="s">
        <v>861</v>
      </c>
      <c r="C511" s="2">
        <v>1</v>
      </c>
      <c r="D511" s="2">
        <v>439</v>
      </c>
      <c r="E511" s="2">
        <v>2</v>
      </c>
      <c r="F511" s="2">
        <v>1298</v>
      </c>
      <c r="G511" s="2">
        <v>10</v>
      </c>
      <c r="H511" s="2">
        <v>7990.97</v>
      </c>
      <c r="I511" s="2">
        <v>197</v>
      </c>
      <c r="J511" s="2">
        <v>200639.31</v>
      </c>
      <c r="K511" t="str">
        <f t="shared" si="7"/>
        <v>02活跃</v>
      </c>
    </row>
    <row r="512" spans="1:11" x14ac:dyDescent="0.2">
      <c r="A512" t="s">
        <v>8</v>
      </c>
      <c r="B512" t="s">
        <v>858</v>
      </c>
      <c r="C512" s="2">
        <v>1</v>
      </c>
      <c r="D512" s="2">
        <v>451</v>
      </c>
      <c r="E512" s="2">
        <v>1</v>
      </c>
      <c r="F512" s="2">
        <v>12.99</v>
      </c>
      <c r="G512" s="2">
        <v>7</v>
      </c>
      <c r="H512" s="2">
        <v>134.56</v>
      </c>
      <c r="I512" s="2">
        <v>2886</v>
      </c>
      <c r="J512" s="2">
        <v>91426.15</v>
      </c>
      <c r="K512" t="str">
        <f t="shared" si="7"/>
        <v>02活跃</v>
      </c>
    </row>
    <row r="513" spans="1:11" x14ac:dyDescent="0.2">
      <c r="A513" t="s">
        <v>1055</v>
      </c>
      <c r="B513" t="s">
        <v>739</v>
      </c>
      <c r="C513" s="2">
        <v>1</v>
      </c>
      <c r="D513" s="2">
        <v>285</v>
      </c>
      <c r="E513" s="2">
        <v>0</v>
      </c>
      <c r="F513" s="2">
        <v>0</v>
      </c>
      <c r="G513" s="2">
        <v>0</v>
      </c>
      <c r="H513" s="2">
        <v>0</v>
      </c>
      <c r="I513" s="2">
        <v>4456</v>
      </c>
      <c r="J513" s="2">
        <v>328227.82</v>
      </c>
      <c r="K513" t="str">
        <f t="shared" si="7"/>
        <v>03流失</v>
      </c>
    </row>
    <row r="514" spans="1:11" x14ac:dyDescent="0.2">
      <c r="A514" t="s">
        <v>1055</v>
      </c>
      <c r="B514" t="s">
        <v>869</v>
      </c>
      <c r="C514" s="2">
        <v>1</v>
      </c>
      <c r="D514" s="2">
        <v>431</v>
      </c>
      <c r="E514" s="2">
        <v>0</v>
      </c>
      <c r="F514" s="2">
        <v>0</v>
      </c>
      <c r="G514" s="2">
        <v>0</v>
      </c>
      <c r="H514" s="2">
        <v>0</v>
      </c>
      <c r="I514" s="2">
        <v>1095</v>
      </c>
      <c r="J514" s="2">
        <v>47492.87</v>
      </c>
      <c r="K514" t="str">
        <f t="shared" si="7"/>
        <v>03流失</v>
      </c>
    </row>
    <row r="515" spans="1:11" x14ac:dyDescent="0.2">
      <c r="A515" t="s">
        <v>1056</v>
      </c>
      <c r="B515" t="s">
        <v>859</v>
      </c>
      <c r="C515" s="2">
        <v>0</v>
      </c>
      <c r="D515" s="2">
        <v>262</v>
      </c>
      <c r="E515" s="2">
        <v>0</v>
      </c>
      <c r="F515" s="2">
        <v>0</v>
      </c>
      <c r="G515" s="2">
        <v>0</v>
      </c>
      <c r="H515" s="2">
        <v>0</v>
      </c>
      <c r="I515" s="2">
        <v>14578</v>
      </c>
      <c r="J515" s="2">
        <v>479799.07</v>
      </c>
      <c r="K515" t="str">
        <f t="shared" ref="K515:K578" si="8">A515</f>
        <v>04清退</v>
      </c>
    </row>
    <row r="516" spans="1:11" x14ac:dyDescent="0.2">
      <c r="A516" t="s">
        <v>1055</v>
      </c>
      <c r="B516" t="s">
        <v>795</v>
      </c>
      <c r="C516" s="2">
        <v>1</v>
      </c>
      <c r="D516" s="2">
        <v>1370</v>
      </c>
      <c r="E516" s="2">
        <v>0</v>
      </c>
      <c r="F516" s="2">
        <v>0</v>
      </c>
      <c r="G516" s="2">
        <v>0</v>
      </c>
      <c r="H516" s="2">
        <v>0</v>
      </c>
      <c r="I516" s="2">
        <v>3204</v>
      </c>
      <c r="J516" s="2">
        <v>28015456</v>
      </c>
      <c r="K516" t="str">
        <f t="shared" si="8"/>
        <v>03流失</v>
      </c>
    </row>
    <row r="517" spans="1:11" x14ac:dyDescent="0.2">
      <c r="A517" t="s">
        <v>1055</v>
      </c>
      <c r="B517" t="s">
        <v>871</v>
      </c>
      <c r="C517" s="2">
        <v>1</v>
      </c>
      <c r="D517" s="2">
        <v>359</v>
      </c>
      <c r="E517" s="2">
        <v>0</v>
      </c>
      <c r="F517" s="2">
        <v>0</v>
      </c>
      <c r="G517" s="2">
        <v>0</v>
      </c>
      <c r="H517" s="2">
        <v>0</v>
      </c>
      <c r="I517" s="2">
        <v>103</v>
      </c>
      <c r="J517" s="2">
        <v>5116.34</v>
      </c>
      <c r="K517" t="str">
        <f t="shared" si="8"/>
        <v>03流失</v>
      </c>
    </row>
    <row r="518" spans="1:11" x14ac:dyDescent="0.2">
      <c r="A518" t="s">
        <v>1055</v>
      </c>
      <c r="B518" t="s">
        <v>870</v>
      </c>
      <c r="C518" s="2">
        <v>1</v>
      </c>
      <c r="D518" s="2">
        <v>279</v>
      </c>
      <c r="E518" s="2">
        <v>0</v>
      </c>
      <c r="F518" s="2">
        <v>0</v>
      </c>
      <c r="G518" s="2">
        <v>0</v>
      </c>
      <c r="H518" s="2">
        <v>0</v>
      </c>
      <c r="I518" s="2">
        <v>491</v>
      </c>
      <c r="J518" s="2">
        <v>14262.97</v>
      </c>
      <c r="K518" t="str">
        <f t="shared" si="8"/>
        <v>03流失</v>
      </c>
    </row>
    <row r="519" spans="1:11" x14ac:dyDescent="0.2">
      <c r="A519" t="s">
        <v>1055</v>
      </c>
      <c r="B519" t="s">
        <v>860</v>
      </c>
      <c r="C519" s="2">
        <v>1</v>
      </c>
      <c r="D519" s="2">
        <v>510</v>
      </c>
      <c r="E519" s="2">
        <v>0</v>
      </c>
      <c r="F519" s="2">
        <v>0</v>
      </c>
      <c r="G519" s="2">
        <v>0</v>
      </c>
      <c r="H519" s="2">
        <v>0</v>
      </c>
      <c r="I519" s="2">
        <v>8</v>
      </c>
      <c r="J519" s="2">
        <v>439.68</v>
      </c>
      <c r="K519" t="str">
        <f t="shared" si="8"/>
        <v>03流失</v>
      </c>
    </row>
    <row r="520" spans="1:11" x14ac:dyDescent="0.2">
      <c r="A520" t="s">
        <v>1056</v>
      </c>
      <c r="B520" t="s">
        <v>872</v>
      </c>
      <c r="C520" s="2">
        <v>0</v>
      </c>
      <c r="D520" s="2">
        <v>467</v>
      </c>
      <c r="E520" s="2">
        <v>0</v>
      </c>
      <c r="F520" s="2">
        <v>0</v>
      </c>
      <c r="G520" s="2">
        <v>0</v>
      </c>
      <c r="H520" s="2">
        <v>0</v>
      </c>
      <c r="I520" s="2">
        <v>2864</v>
      </c>
      <c r="J520" s="2">
        <v>149888.32999999999</v>
      </c>
      <c r="K520" t="str">
        <f t="shared" si="8"/>
        <v>04清退</v>
      </c>
    </row>
    <row r="521" spans="1:11" x14ac:dyDescent="0.2">
      <c r="A521" t="s">
        <v>1056</v>
      </c>
      <c r="B521" t="s">
        <v>873</v>
      </c>
      <c r="C521" s="2">
        <v>0</v>
      </c>
      <c r="D521" s="2">
        <v>717</v>
      </c>
      <c r="E521" s="2">
        <v>0</v>
      </c>
      <c r="F521" s="2">
        <v>0</v>
      </c>
      <c r="G521" s="2">
        <v>0</v>
      </c>
      <c r="H521" s="2">
        <v>0</v>
      </c>
      <c r="I521" s="2">
        <v>244</v>
      </c>
      <c r="J521" s="2">
        <v>16264.24</v>
      </c>
      <c r="K521" t="str">
        <f t="shared" si="8"/>
        <v>04清退</v>
      </c>
    </row>
    <row r="522" spans="1:11" x14ac:dyDescent="0.2">
      <c r="A522" t="s">
        <v>1055</v>
      </c>
      <c r="B522" t="s">
        <v>875</v>
      </c>
      <c r="C522" s="2">
        <v>1</v>
      </c>
      <c r="D522" s="2">
        <v>881</v>
      </c>
      <c r="E522" s="2">
        <v>0</v>
      </c>
      <c r="F522" s="2">
        <v>0</v>
      </c>
      <c r="G522" s="2">
        <v>0</v>
      </c>
      <c r="H522" s="2">
        <v>0</v>
      </c>
      <c r="I522" s="2">
        <v>1</v>
      </c>
      <c r="J522" s="2">
        <v>71.91</v>
      </c>
      <c r="K522" t="str">
        <f t="shared" si="8"/>
        <v>03流失</v>
      </c>
    </row>
    <row r="523" spans="1:11" x14ac:dyDescent="0.2">
      <c r="A523" t="s">
        <v>1055</v>
      </c>
      <c r="B523" t="s">
        <v>874</v>
      </c>
      <c r="C523" s="2">
        <v>1</v>
      </c>
      <c r="D523" s="2">
        <v>718</v>
      </c>
      <c r="E523" s="2">
        <v>0</v>
      </c>
      <c r="F523" s="2">
        <v>0</v>
      </c>
      <c r="G523" s="2">
        <v>0</v>
      </c>
      <c r="H523" s="2">
        <v>0</v>
      </c>
      <c r="I523" s="2">
        <v>3</v>
      </c>
      <c r="J523" s="2">
        <v>140.66999999999999</v>
      </c>
      <c r="K523" t="str">
        <f t="shared" si="8"/>
        <v>03流失</v>
      </c>
    </row>
    <row r="524" spans="1:11" x14ac:dyDescent="0.2">
      <c r="A524" t="s">
        <v>1055</v>
      </c>
      <c r="B524" t="s">
        <v>876</v>
      </c>
      <c r="C524" s="2">
        <v>1</v>
      </c>
      <c r="D524" s="2">
        <v>837</v>
      </c>
      <c r="E524" s="2">
        <v>0</v>
      </c>
      <c r="F524" s="2">
        <v>0</v>
      </c>
      <c r="G524" s="2">
        <v>0</v>
      </c>
      <c r="H524" s="2">
        <v>0</v>
      </c>
      <c r="I524" s="2">
        <v>1</v>
      </c>
      <c r="J524" s="2">
        <v>50.39</v>
      </c>
      <c r="K524" t="str">
        <f t="shared" si="8"/>
        <v>03流失</v>
      </c>
    </row>
    <row r="525" spans="1:11" x14ac:dyDescent="0.2">
      <c r="A525" t="s">
        <v>1055</v>
      </c>
      <c r="B525" t="s">
        <v>877</v>
      </c>
      <c r="C525" s="2">
        <v>1</v>
      </c>
      <c r="D525" s="2">
        <v>355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29.99</v>
      </c>
      <c r="K525" t="str">
        <f t="shared" si="8"/>
        <v>03流失</v>
      </c>
    </row>
    <row r="526" spans="1:11" x14ac:dyDescent="0.2">
      <c r="A526" t="s">
        <v>8</v>
      </c>
      <c r="B526" t="s">
        <v>808</v>
      </c>
      <c r="C526" s="2">
        <v>1</v>
      </c>
      <c r="D526" s="2">
        <v>405</v>
      </c>
      <c r="E526" s="2">
        <v>5993</v>
      </c>
      <c r="F526" s="2">
        <v>163974.16</v>
      </c>
      <c r="G526" s="2">
        <v>10919</v>
      </c>
      <c r="H526" s="2">
        <v>306440.96000000002</v>
      </c>
      <c r="I526" s="2">
        <v>154160</v>
      </c>
      <c r="J526" s="2">
        <v>5267163.1100000003</v>
      </c>
      <c r="K526" t="str">
        <f t="shared" si="8"/>
        <v>02活跃</v>
      </c>
    </row>
    <row r="527" spans="1:11" x14ac:dyDescent="0.2">
      <c r="A527" t="s">
        <v>8</v>
      </c>
      <c r="B527" t="s">
        <v>810</v>
      </c>
      <c r="C527" s="2">
        <v>1</v>
      </c>
      <c r="D527" s="2">
        <v>499</v>
      </c>
      <c r="E527" s="2">
        <v>48</v>
      </c>
      <c r="F527" s="2">
        <v>3247.07</v>
      </c>
      <c r="G527" s="2">
        <v>260</v>
      </c>
      <c r="H527" s="2">
        <v>17825.810000000001</v>
      </c>
      <c r="I527" s="2">
        <v>532</v>
      </c>
      <c r="J527" s="2">
        <v>33165.300000000003</v>
      </c>
      <c r="K527" t="str">
        <f t="shared" si="8"/>
        <v>02活跃</v>
      </c>
    </row>
    <row r="528" spans="1:11" x14ac:dyDescent="0.2">
      <c r="A528" t="s">
        <v>8</v>
      </c>
      <c r="B528" t="s">
        <v>813</v>
      </c>
      <c r="C528" s="2">
        <v>1</v>
      </c>
      <c r="D528" s="2">
        <v>236</v>
      </c>
      <c r="E528" s="2">
        <v>1</v>
      </c>
      <c r="F528" s="2">
        <v>32.24</v>
      </c>
      <c r="G528" s="2">
        <v>53</v>
      </c>
      <c r="H528" s="2">
        <v>2882.74</v>
      </c>
      <c r="I528" s="2">
        <v>309</v>
      </c>
      <c r="J528" s="2">
        <v>19185.73</v>
      </c>
      <c r="K528" t="str">
        <f t="shared" si="8"/>
        <v>02活跃</v>
      </c>
    </row>
    <row r="529" spans="1:11" x14ac:dyDescent="0.2">
      <c r="A529" t="s">
        <v>9</v>
      </c>
      <c r="B529" t="s">
        <v>809</v>
      </c>
      <c r="C529" s="2">
        <v>1</v>
      </c>
      <c r="D529" s="2">
        <v>634</v>
      </c>
      <c r="E529" s="2">
        <v>0</v>
      </c>
      <c r="F529" s="2">
        <v>0</v>
      </c>
      <c r="G529" s="2">
        <v>7</v>
      </c>
      <c r="H529" s="2">
        <v>498.73</v>
      </c>
      <c r="I529" s="2">
        <v>29128</v>
      </c>
      <c r="J529" s="2">
        <v>2235302.86</v>
      </c>
      <c r="K529" t="str">
        <f t="shared" si="8"/>
        <v>03沉默</v>
      </c>
    </row>
    <row r="530" spans="1:11" x14ac:dyDescent="0.2">
      <c r="A530" t="s">
        <v>1055</v>
      </c>
      <c r="B530" t="s">
        <v>811</v>
      </c>
      <c r="C530" s="2">
        <v>1</v>
      </c>
      <c r="D530" s="2">
        <v>272</v>
      </c>
      <c r="E530" s="2">
        <v>0</v>
      </c>
      <c r="F530" s="2">
        <v>0</v>
      </c>
      <c r="G530" s="2">
        <v>0</v>
      </c>
      <c r="H530" s="2">
        <v>0</v>
      </c>
      <c r="I530" s="2">
        <v>2061</v>
      </c>
      <c r="J530" s="2">
        <v>75070.81</v>
      </c>
      <c r="K530" t="str">
        <f t="shared" si="8"/>
        <v>03流失</v>
      </c>
    </row>
    <row r="531" spans="1:11" x14ac:dyDescent="0.2">
      <c r="A531" t="s">
        <v>8</v>
      </c>
      <c r="B531" t="s">
        <v>812</v>
      </c>
      <c r="C531" s="2">
        <v>1</v>
      </c>
      <c r="D531" s="2">
        <v>894</v>
      </c>
      <c r="E531" s="2">
        <v>23</v>
      </c>
      <c r="F531" s="2">
        <v>8493.82</v>
      </c>
      <c r="G531" s="2">
        <v>93</v>
      </c>
      <c r="H531" s="2">
        <v>40791.160000000003</v>
      </c>
      <c r="I531" s="2">
        <v>1019</v>
      </c>
      <c r="J531" s="2">
        <v>468277.57</v>
      </c>
      <c r="K531" t="str">
        <f t="shared" si="8"/>
        <v>02活跃</v>
      </c>
    </row>
    <row r="532" spans="1:11" x14ac:dyDescent="0.2">
      <c r="A532" t="s">
        <v>8</v>
      </c>
      <c r="B532" t="s">
        <v>781</v>
      </c>
      <c r="C532" s="2">
        <v>1</v>
      </c>
      <c r="D532" s="2">
        <v>188</v>
      </c>
      <c r="E532" s="2">
        <v>250</v>
      </c>
      <c r="F532" s="2">
        <v>6761.89</v>
      </c>
      <c r="G532" s="2">
        <v>923</v>
      </c>
      <c r="H532" s="2">
        <v>25650.89</v>
      </c>
      <c r="I532" s="2">
        <v>3319</v>
      </c>
      <c r="J532" s="2">
        <v>101240.77</v>
      </c>
      <c r="K532" t="str">
        <f t="shared" si="8"/>
        <v>02活跃</v>
      </c>
    </row>
    <row r="533" spans="1:11" x14ac:dyDescent="0.2">
      <c r="A533" t="s">
        <v>1055</v>
      </c>
      <c r="B533" t="s">
        <v>814</v>
      </c>
      <c r="C533" s="2">
        <v>1</v>
      </c>
      <c r="D533" s="2">
        <v>429</v>
      </c>
      <c r="E533" s="2">
        <v>0</v>
      </c>
      <c r="F533" s="2">
        <v>0</v>
      </c>
      <c r="G533" s="2">
        <v>0</v>
      </c>
      <c r="H533" s="2">
        <v>0</v>
      </c>
      <c r="I533" s="2">
        <v>22</v>
      </c>
      <c r="J533" s="2">
        <v>2630.41</v>
      </c>
      <c r="K533" t="str">
        <f t="shared" si="8"/>
        <v>03流失</v>
      </c>
    </row>
    <row r="534" spans="1:11" x14ac:dyDescent="0.2">
      <c r="A534" t="s">
        <v>1055</v>
      </c>
      <c r="B534" t="s">
        <v>816</v>
      </c>
      <c r="C534" s="2">
        <v>1</v>
      </c>
      <c r="D534" s="2">
        <v>408</v>
      </c>
      <c r="E534" s="2">
        <v>0</v>
      </c>
      <c r="F534" s="2">
        <v>0</v>
      </c>
      <c r="G534" s="2">
        <v>0</v>
      </c>
      <c r="H534" s="2">
        <v>0</v>
      </c>
      <c r="I534" s="2">
        <v>26</v>
      </c>
      <c r="J534" s="2">
        <v>1271.1500000000001</v>
      </c>
      <c r="K534" t="str">
        <f t="shared" si="8"/>
        <v>03流失</v>
      </c>
    </row>
    <row r="535" spans="1:11" x14ac:dyDescent="0.2">
      <c r="A535" t="s">
        <v>1055</v>
      </c>
      <c r="B535" t="s">
        <v>819</v>
      </c>
      <c r="C535" s="2">
        <v>1</v>
      </c>
      <c r="D535" s="2">
        <v>513</v>
      </c>
      <c r="E535" s="2">
        <v>0</v>
      </c>
      <c r="F535" s="2">
        <v>0</v>
      </c>
      <c r="G535" s="2">
        <v>0</v>
      </c>
      <c r="H535" s="2">
        <v>0</v>
      </c>
      <c r="I535" s="2">
        <v>34</v>
      </c>
      <c r="J535" s="2">
        <v>3610.14</v>
      </c>
      <c r="K535" t="str">
        <f t="shared" si="8"/>
        <v>03流失</v>
      </c>
    </row>
    <row r="536" spans="1:11" x14ac:dyDescent="0.2">
      <c r="A536" t="s">
        <v>8</v>
      </c>
      <c r="B536" t="s">
        <v>817</v>
      </c>
      <c r="C536" s="2">
        <v>1</v>
      </c>
      <c r="D536" s="2">
        <v>823</v>
      </c>
      <c r="E536" s="2">
        <v>1</v>
      </c>
      <c r="F536" s="2">
        <v>78.989999999999995</v>
      </c>
      <c r="G536" s="2">
        <v>1</v>
      </c>
      <c r="H536" s="2">
        <v>78.989999999999995</v>
      </c>
      <c r="I536" s="2">
        <v>38</v>
      </c>
      <c r="J536" s="2">
        <v>2533.12</v>
      </c>
      <c r="K536" t="str">
        <f t="shared" si="8"/>
        <v>02活跃</v>
      </c>
    </row>
    <row r="537" spans="1:11" x14ac:dyDescent="0.2">
      <c r="A537" t="s">
        <v>9</v>
      </c>
      <c r="B537" t="s">
        <v>815</v>
      </c>
      <c r="C537" s="2">
        <v>1</v>
      </c>
      <c r="D537" s="2">
        <v>1563</v>
      </c>
      <c r="E537" s="2">
        <v>0</v>
      </c>
      <c r="F537" s="2">
        <v>0</v>
      </c>
      <c r="G537" s="2">
        <v>1</v>
      </c>
      <c r="H537" s="2">
        <v>20.93</v>
      </c>
      <c r="I537" s="2">
        <v>7</v>
      </c>
      <c r="J537" s="2">
        <v>8999.33</v>
      </c>
      <c r="K537" t="str">
        <f t="shared" si="8"/>
        <v>03沉默</v>
      </c>
    </row>
    <row r="538" spans="1:11" x14ac:dyDescent="0.2">
      <c r="A538" t="s">
        <v>1055</v>
      </c>
      <c r="B538" t="s">
        <v>820</v>
      </c>
      <c r="C538" s="2">
        <v>1</v>
      </c>
      <c r="D538" s="2">
        <v>353</v>
      </c>
      <c r="E538" s="2">
        <v>0</v>
      </c>
      <c r="F538" s="2">
        <v>0</v>
      </c>
      <c r="G538" s="2">
        <v>0</v>
      </c>
      <c r="H538" s="2">
        <v>0</v>
      </c>
      <c r="I538" s="2">
        <v>701</v>
      </c>
      <c r="J538" s="2">
        <v>59497.65</v>
      </c>
      <c r="K538" t="str">
        <f t="shared" si="8"/>
        <v>03流失</v>
      </c>
    </row>
    <row r="539" spans="1:11" x14ac:dyDescent="0.2">
      <c r="A539" t="s">
        <v>1055</v>
      </c>
      <c r="B539" t="s">
        <v>818</v>
      </c>
      <c r="C539" s="2">
        <v>1</v>
      </c>
      <c r="D539" s="2">
        <v>429</v>
      </c>
      <c r="E539" s="2">
        <v>0</v>
      </c>
      <c r="F539" s="2">
        <v>0</v>
      </c>
      <c r="G539" s="2">
        <v>0</v>
      </c>
      <c r="H539" s="2">
        <v>0</v>
      </c>
      <c r="I539" s="2">
        <v>4</v>
      </c>
      <c r="J539" s="2">
        <v>171.55</v>
      </c>
      <c r="K539" t="str">
        <f t="shared" si="8"/>
        <v>03流失</v>
      </c>
    </row>
    <row r="540" spans="1:11" x14ac:dyDescent="0.2">
      <c r="A540" t="s">
        <v>1055</v>
      </c>
      <c r="B540" t="s">
        <v>804</v>
      </c>
      <c r="C540" s="2">
        <v>1</v>
      </c>
      <c r="D540" s="2">
        <v>150</v>
      </c>
      <c r="E540" s="2">
        <v>0</v>
      </c>
      <c r="F540" s="2">
        <v>0</v>
      </c>
      <c r="G540" s="2">
        <v>0</v>
      </c>
      <c r="H540" s="2">
        <v>0</v>
      </c>
      <c r="I540" s="2">
        <v>12148</v>
      </c>
      <c r="J540" s="2">
        <v>442816.65</v>
      </c>
      <c r="K540" t="str">
        <f t="shared" si="8"/>
        <v>03流失</v>
      </c>
    </row>
    <row r="541" spans="1:11" x14ac:dyDescent="0.2">
      <c r="A541" t="s">
        <v>9</v>
      </c>
      <c r="B541" t="s">
        <v>805</v>
      </c>
      <c r="C541" s="2">
        <v>1</v>
      </c>
      <c r="D541" s="2">
        <v>121</v>
      </c>
      <c r="E541" s="2">
        <v>0</v>
      </c>
      <c r="F541" s="2">
        <v>0</v>
      </c>
      <c r="G541" s="2">
        <v>1</v>
      </c>
      <c r="H541" s="2">
        <v>19.52</v>
      </c>
      <c r="I541" s="2">
        <v>2364</v>
      </c>
      <c r="J541" s="2">
        <v>91041.88</v>
      </c>
      <c r="K541" t="str">
        <f t="shared" si="8"/>
        <v>03沉默</v>
      </c>
    </row>
    <row r="542" spans="1:11" x14ac:dyDescent="0.2">
      <c r="A542" t="s">
        <v>8</v>
      </c>
      <c r="B542" t="s">
        <v>801</v>
      </c>
      <c r="C542" s="2">
        <v>1</v>
      </c>
      <c r="D542" s="2">
        <v>380</v>
      </c>
      <c r="E542" s="2">
        <v>3108</v>
      </c>
      <c r="F542" s="2">
        <v>135414.32999999999</v>
      </c>
      <c r="G542" s="2">
        <v>11532</v>
      </c>
      <c r="H542" s="2">
        <v>591560.37</v>
      </c>
      <c r="I542" s="2">
        <v>54976</v>
      </c>
      <c r="J542" s="2">
        <v>4153102</v>
      </c>
      <c r="K542" t="str">
        <f t="shared" si="8"/>
        <v>02活跃</v>
      </c>
    </row>
    <row r="543" spans="1:11" x14ac:dyDescent="0.2">
      <c r="A543" t="s">
        <v>1055</v>
      </c>
      <c r="B543" t="s">
        <v>802</v>
      </c>
      <c r="C543" s="2">
        <v>1</v>
      </c>
      <c r="D543" s="2">
        <v>290</v>
      </c>
      <c r="E543" s="2">
        <v>0</v>
      </c>
      <c r="F543" s="2">
        <v>0</v>
      </c>
      <c r="G543" s="2">
        <v>0</v>
      </c>
      <c r="H543" s="2">
        <v>0</v>
      </c>
      <c r="I543" s="2">
        <v>14025</v>
      </c>
      <c r="J543" s="2">
        <v>799664.82</v>
      </c>
      <c r="K543" t="str">
        <f t="shared" si="8"/>
        <v>03流失</v>
      </c>
    </row>
    <row r="544" spans="1:11" x14ac:dyDescent="0.2">
      <c r="A544" t="s">
        <v>8</v>
      </c>
      <c r="B544" t="s">
        <v>800</v>
      </c>
      <c r="C544" s="2">
        <v>1</v>
      </c>
      <c r="D544" s="2">
        <v>468</v>
      </c>
      <c r="E544" s="2">
        <v>7</v>
      </c>
      <c r="F544" s="2">
        <v>2420</v>
      </c>
      <c r="G544" s="2">
        <v>86</v>
      </c>
      <c r="H544" s="2">
        <v>12623.5</v>
      </c>
      <c r="I544" s="2">
        <v>1010</v>
      </c>
      <c r="J544" s="2">
        <v>129496.32000000001</v>
      </c>
      <c r="K544" t="str">
        <f t="shared" si="8"/>
        <v>02活跃</v>
      </c>
    </row>
    <row r="545" spans="1:11" x14ac:dyDescent="0.2">
      <c r="A545" t="s">
        <v>1055</v>
      </c>
      <c r="B545" t="s">
        <v>803</v>
      </c>
      <c r="C545" s="2">
        <v>1</v>
      </c>
      <c r="D545" s="2">
        <v>272</v>
      </c>
      <c r="E545" s="2">
        <v>0</v>
      </c>
      <c r="F545" s="2">
        <v>0</v>
      </c>
      <c r="G545" s="2">
        <v>0</v>
      </c>
      <c r="H545" s="2">
        <v>0</v>
      </c>
      <c r="I545" s="2">
        <v>58</v>
      </c>
      <c r="J545" s="2">
        <v>2519.35</v>
      </c>
      <c r="K545" t="str">
        <f t="shared" si="8"/>
        <v>03流失</v>
      </c>
    </row>
    <row r="546" spans="1:11" x14ac:dyDescent="0.2">
      <c r="A546" t="s">
        <v>8</v>
      </c>
      <c r="B546" t="s">
        <v>806</v>
      </c>
      <c r="C546" s="2">
        <v>1</v>
      </c>
      <c r="D546" s="2">
        <v>86</v>
      </c>
      <c r="E546" s="2">
        <v>1</v>
      </c>
      <c r="F546" s="2">
        <v>88.88</v>
      </c>
      <c r="G546" s="2">
        <v>45</v>
      </c>
      <c r="H546" s="2">
        <v>2706.39</v>
      </c>
      <c r="I546" s="2">
        <v>234</v>
      </c>
      <c r="J546" s="2">
        <v>11691.99</v>
      </c>
      <c r="K546" t="str">
        <f t="shared" si="8"/>
        <v>02活跃</v>
      </c>
    </row>
    <row r="547" spans="1:11" x14ac:dyDescent="0.2">
      <c r="A547" t="s">
        <v>1055</v>
      </c>
      <c r="B547" t="s">
        <v>807</v>
      </c>
      <c r="C547" s="2">
        <v>1</v>
      </c>
      <c r="D547" s="2">
        <v>132</v>
      </c>
      <c r="E547" s="2">
        <v>0</v>
      </c>
      <c r="F547" s="2">
        <v>0</v>
      </c>
      <c r="G547" s="2">
        <v>0</v>
      </c>
      <c r="H547" s="2">
        <v>0</v>
      </c>
      <c r="I547" s="2">
        <v>9</v>
      </c>
      <c r="J547" s="2">
        <v>493.57</v>
      </c>
      <c r="K547" t="str">
        <f t="shared" si="8"/>
        <v>03流失</v>
      </c>
    </row>
    <row r="548" spans="1:11" x14ac:dyDescent="0.2">
      <c r="A548" t="s">
        <v>8</v>
      </c>
      <c r="B548" t="s">
        <v>768</v>
      </c>
      <c r="C548" s="2">
        <v>1</v>
      </c>
      <c r="D548" s="2">
        <v>612</v>
      </c>
      <c r="E548" s="2">
        <v>118</v>
      </c>
      <c r="F548" s="2">
        <v>88880.78</v>
      </c>
      <c r="G548" s="2">
        <v>232</v>
      </c>
      <c r="H548" s="2">
        <v>146484.35</v>
      </c>
      <c r="I548" s="2">
        <v>503</v>
      </c>
      <c r="J548" s="2">
        <v>250738.68</v>
      </c>
      <c r="K548" t="str">
        <f t="shared" si="8"/>
        <v>02活跃</v>
      </c>
    </row>
    <row r="549" spans="1:11" x14ac:dyDescent="0.2">
      <c r="A549" t="s">
        <v>8</v>
      </c>
      <c r="B549" t="s">
        <v>767</v>
      </c>
      <c r="C549" s="2">
        <v>1</v>
      </c>
      <c r="D549" s="2">
        <v>821</v>
      </c>
      <c r="E549" s="2">
        <v>107</v>
      </c>
      <c r="F549" s="2">
        <v>7560.55</v>
      </c>
      <c r="G549" s="2">
        <v>427</v>
      </c>
      <c r="H549" s="2">
        <v>35224.730000000003</v>
      </c>
      <c r="I549" s="2">
        <v>5446</v>
      </c>
      <c r="J549" s="2">
        <v>350341.77</v>
      </c>
      <c r="K549" t="str">
        <f t="shared" si="8"/>
        <v>02活跃</v>
      </c>
    </row>
    <row r="550" spans="1:11" x14ac:dyDescent="0.2">
      <c r="A550" t="s">
        <v>1055</v>
      </c>
      <c r="B550" t="s">
        <v>771</v>
      </c>
      <c r="C550" s="2">
        <v>1</v>
      </c>
      <c r="D550" s="2">
        <v>268</v>
      </c>
      <c r="E550" s="2">
        <v>0</v>
      </c>
      <c r="F550" s="2">
        <v>0</v>
      </c>
      <c r="G550" s="2">
        <v>0</v>
      </c>
      <c r="H550" s="2">
        <v>0</v>
      </c>
      <c r="I550" s="2">
        <v>5370</v>
      </c>
      <c r="J550" s="2">
        <v>261585.08</v>
      </c>
      <c r="K550" t="str">
        <f t="shared" si="8"/>
        <v>03流失</v>
      </c>
    </row>
    <row r="551" spans="1:11" x14ac:dyDescent="0.2">
      <c r="A551" t="s">
        <v>8</v>
      </c>
      <c r="B551" t="s">
        <v>769</v>
      </c>
      <c r="C551" s="2">
        <v>1</v>
      </c>
      <c r="D551" s="2">
        <v>730</v>
      </c>
      <c r="E551" s="2">
        <v>18</v>
      </c>
      <c r="F551" s="2">
        <v>881.16</v>
      </c>
      <c r="G551" s="2">
        <v>57</v>
      </c>
      <c r="H551" s="2">
        <v>3228.53</v>
      </c>
      <c r="I551" s="2">
        <v>471</v>
      </c>
      <c r="J551" s="2">
        <v>29870.38</v>
      </c>
      <c r="K551" t="str">
        <f t="shared" si="8"/>
        <v>02活跃</v>
      </c>
    </row>
    <row r="552" spans="1:11" x14ac:dyDescent="0.2">
      <c r="A552" t="s">
        <v>8</v>
      </c>
      <c r="B552" t="s">
        <v>770</v>
      </c>
      <c r="C552" s="2">
        <v>1</v>
      </c>
      <c r="D552" s="2">
        <v>446</v>
      </c>
      <c r="E552" s="2">
        <v>6</v>
      </c>
      <c r="F552" s="2">
        <v>1469.99</v>
      </c>
      <c r="G552" s="2">
        <v>20</v>
      </c>
      <c r="H552" s="2">
        <v>4988.99</v>
      </c>
      <c r="I552" s="2">
        <v>206</v>
      </c>
      <c r="J552" s="2">
        <v>54855.82</v>
      </c>
      <c r="K552" t="str">
        <f t="shared" si="8"/>
        <v>02活跃</v>
      </c>
    </row>
    <row r="553" spans="1:11" x14ac:dyDescent="0.2">
      <c r="A553" t="s">
        <v>1055</v>
      </c>
      <c r="B553" t="s">
        <v>774</v>
      </c>
      <c r="C553" s="2">
        <v>1</v>
      </c>
      <c r="D553" s="2">
        <v>354</v>
      </c>
      <c r="E553" s="2">
        <v>0</v>
      </c>
      <c r="F553" s="2">
        <v>0</v>
      </c>
      <c r="G553" s="2">
        <v>0</v>
      </c>
      <c r="H553" s="2">
        <v>0</v>
      </c>
      <c r="I553" s="2">
        <v>499</v>
      </c>
      <c r="J553" s="2">
        <v>16049.55</v>
      </c>
      <c r="K553" t="str">
        <f t="shared" si="8"/>
        <v>03流失</v>
      </c>
    </row>
    <row r="554" spans="1:11" x14ac:dyDescent="0.2">
      <c r="A554" t="s">
        <v>1055</v>
      </c>
      <c r="B554" t="s">
        <v>775</v>
      </c>
      <c r="C554" s="2">
        <v>1</v>
      </c>
      <c r="D554" s="2">
        <v>366</v>
      </c>
      <c r="E554" s="2">
        <v>0</v>
      </c>
      <c r="F554" s="2">
        <v>0</v>
      </c>
      <c r="G554" s="2">
        <v>0</v>
      </c>
      <c r="H554" s="2">
        <v>0</v>
      </c>
      <c r="I554" s="2">
        <v>1129</v>
      </c>
      <c r="J554" s="2">
        <v>44265.54</v>
      </c>
      <c r="K554" t="str">
        <f t="shared" si="8"/>
        <v>03流失</v>
      </c>
    </row>
    <row r="555" spans="1:11" x14ac:dyDescent="0.2">
      <c r="A555" t="s">
        <v>8</v>
      </c>
      <c r="B555" t="s">
        <v>757</v>
      </c>
      <c r="C555" s="2">
        <v>1</v>
      </c>
      <c r="D555" s="2">
        <v>474</v>
      </c>
      <c r="E555" s="2">
        <v>251</v>
      </c>
      <c r="F555" s="2">
        <v>22006.27</v>
      </c>
      <c r="G555" s="2">
        <v>674</v>
      </c>
      <c r="H555" s="2">
        <v>56037.18</v>
      </c>
      <c r="I555" s="2">
        <v>2820</v>
      </c>
      <c r="J555" s="2">
        <v>178934.26</v>
      </c>
      <c r="K555" t="str">
        <f t="shared" si="8"/>
        <v>02活跃</v>
      </c>
    </row>
    <row r="556" spans="1:11" x14ac:dyDescent="0.2">
      <c r="A556" t="s">
        <v>1055</v>
      </c>
      <c r="B556" t="s">
        <v>773</v>
      </c>
      <c r="C556" s="2">
        <v>1</v>
      </c>
      <c r="D556" s="2">
        <v>529</v>
      </c>
      <c r="E556" s="2">
        <v>0</v>
      </c>
      <c r="F556" s="2">
        <v>0</v>
      </c>
      <c r="G556" s="2">
        <v>0</v>
      </c>
      <c r="H556" s="2">
        <v>0</v>
      </c>
      <c r="I556" s="2">
        <v>1</v>
      </c>
      <c r="J556" s="2">
        <v>69.8</v>
      </c>
      <c r="K556" t="str">
        <f t="shared" si="8"/>
        <v>03流失</v>
      </c>
    </row>
    <row r="557" spans="1:11" x14ac:dyDescent="0.2">
      <c r="A557" t="s">
        <v>1055</v>
      </c>
      <c r="B557" t="s">
        <v>758</v>
      </c>
      <c r="C557" s="2">
        <v>1</v>
      </c>
      <c r="D557" s="2">
        <v>170</v>
      </c>
      <c r="E557" s="2">
        <v>0</v>
      </c>
      <c r="F557" s="2">
        <v>0</v>
      </c>
      <c r="G557" s="2">
        <v>0</v>
      </c>
      <c r="H557" s="2">
        <v>0</v>
      </c>
      <c r="I557" s="2">
        <v>18112</v>
      </c>
      <c r="J557" s="2">
        <v>756959.86</v>
      </c>
      <c r="K557" t="str">
        <f t="shared" si="8"/>
        <v>03流失</v>
      </c>
    </row>
    <row r="558" spans="1:11" x14ac:dyDescent="0.2">
      <c r="A558" t="s">
        <v>8</v>
      </c>
      <c r="B558" t="s">
        <v>759</v>
      </c>
      <c r="C558" s="2">
        <v>1</v>
      </c>
      <c r="D558" s="2">
        <v>188</v>
      </c>
      <c r="E558" s="2">
        <v>22</v>
      </c>
      <c r="F558" s="2">
        <v>1373.55</v>
      </c>
      <c r="G558" s="2">
        <v>784</v>
      </c>
      <c r="H558" s="2">
        <v>65972.38</v>
      </c>
      <c r="I558" s="2">
        <v>23382</v>
      </c>
      <c r="J558" s="2">
        <v>800789.56</v>
      </c>
      <c r="K558" t="str">
        <f t="shared" si="8"/>
        <v>02活跃</v>
      </c>
    </row>
    <row r="559" spans="1:11" x14ac:dyDescent="0.2">
      <c r="A559" t="s">
        <v>8</v>
      </c>
      <c r="B559" t="s">
        <v>760</v>
      </c>
      <c r="C559" s="2">
        <v>1</v>
      </c>
      <c r="D559" s="2">
        <v>104</v>
      </c>
      <c r="E559" s="2">
        <v>25</v>
      </c>
      <c r="F559" s="2">
        <v>16785</v>
      </c>
      <c r="G559" s="2">
        <v>69</v>
      </c>
      <c r="H559" s="2">
        <v>46650</v>
      </c>
      <c r="I559" s="2">
        <v>255</v>
      </c>
      <c r="J559" s="2">
        <v>162806</v>
      </c>
      <c r="K559" t="str">
        <f t="shared" si="8"/>
        <v>02活跃</v>
      </c>
    </row>
    <row r="560" spans="1:11" x14ac:dyDescent="0.2">
      <c r="A560" t="s">
        <v>8</v>
      </c>
      <c r="B560" t="s">
        <v>762</v>
      </c>
      <c r="C560" s="2">
        <v>1</v>
      </c>
      <c r="D560" s="2">
        <v>117</v>
      </c>
      <c r="E560" s="2">
        <v>2</v>
      </c>
      <c r="F560" s="2">
        <v>9.58</v>
      </c>
      <c r="G560" s="2">
        <v>7</v>
      </c>
      <c r="H560" s="2">
        <v>40.200000000000003</v>
      </c>
      <c r="I560" s="2">
        <v>52</v>
      </c>
      <c r="J560" s="2">
        <v>209.07</v>
      </c>
      <c r="K560" t="str">
        <f t="shared" si="8"/>
        <v>02活跃</v>
      </c>
    </row>
    <row r="561" spans="1:11" x14ac:dyDescent="0.2">
      <c r="A561" t="s">
        <v>8</v>
      </c>
      <c r="B561" t="s">
        <v>761</v>
      </c>
      <c r="C561" s="2">
        <v>1</v>
      </c>
      <c r="D561" s="2">
        <v>108</v>
      </c>
      <c r="E561" s="2">
        <v>2441</v>
      </c>
      <c r="F561" s="2">
        <v>8139.02</v>
      </c>
      <c r="G561" s="2">
        <v>6436</v>
      </c>
      <c r="H561" s="2">
        <v>25254.560000000001</v>
      </c>
      <c r="I561" s="2">
        <v>20530</v>
      </c>
      <c r="J561" s="2">
        <v>73270.399999999994</v>
      </c>
      <c r="K561" t="str">
        <f t="shared" si="8"/>
        <v>02活跃</v>
      </c>
    </row>
    <row r="562" spans="1:11" x14ac:dyDescent="0.2">
      <c r="A562" t="s">
        <v>1055</v>
      </c>
      <c r="B562" t="s">
        <v>764</v>
      </c>
      <c r="C562" s="2">
        <v>1</v>
      </c>
      <c r="D562" s="2">
        <v>138</v>
      </c>
      <c r="E562" s="2">
        <v>0</v>
      </c>
      <c r="F562" s="2">
        <v>0</v>
      </c>
      <c r="G562" s="2">
        <v>0</v>
      </c>
      <c r="H562" s="2">
        <v>0</v>
      </c>
      <c r="I562" s="2">
        <v>37649</v>
      </c>
      <c r="J562" s="2">
        <v>150317.09</v>
      </c>
      <c r="K562" t="str">
        <f t="shared" si="8"/>
        <v>03流失</v>
      </c>
    </row>
    <row r="563" spans="1:11" x14ac:dyDescent="0.2">
      <c r="A563" t="s">
        <v>1055</v>
      </c>
      <c r="B563" t="s">
        <v>763</v>
      </c>
      <c r="C563" s="2">
        <v>1</v>
      </c>
      <c r="D563" s="2">
        <v>423</v>
      </c>
      <c r="E563" s="2">
        <v>0</v>
      </c>
      <c r="F563" s="2">
        <v>0</v>
      </c>
      <c r="G563" s="2">
        <v>0</v>
      </c>
      <c r="H563" s="2">
        <v>0</v>
      </c>
      <c r="I563" s="2">
        <v>6493</v>
      </c>
      <c r="J563" s="2">
        <v>339591.53</v>
      </c>
      <c r="K563" t="str">
        <f t="shared" si="8"/>
        <v>03流失</v>
      </c>
    </row>
    <row r="564" spans="1:11" x14ac:dyDescent="0.2">
      <c r="A564" t="s">
        <v>1055</v>
      </c>
      <c r="B564" t="s">
        <v>756</v>
      </c>
      <c r="C564" s="2">
        <v>1</v>
      </c>
      <c r="D564" s="2">
        <v>331</v>
      </c>
      <c r="E564" s="2">
        <v>0</v>
      </c>
      <c r="F564" s="2">
        <v>0</v>
      </c>
      <c r="G564" s="2">
        <v>0</v>
      </c>
      <c r="H564" s="2">
        <v>0</v>
      </c>
      <c r="I564" s="2">
        <v>1853</v>
      </c>
      <c r="J564" s="2">
        <v>43616.7</v>
      </c>
      <c r="K564" t="str">
        <f t="shared" si="8"/>
        <v>03流失</v>
      </c>
    </row>
    <row r="565" spans="1:11" x14ac:dyDescent="0.2">
      <c r="A565" t="s">
        <v>1055</v>
      </c>
      <c r="B565" t="s">
        <v>766</v>
      </c>
      <c r="C565" s="2">
        <v>1</v>
      </c>
      <c r="D565" s="2">
        <v>192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0.1</v>
      </c>
      <c r="K565" t="str">
        <f t="shared" si="8"/>
        <v>03流失</v>
      </c>
    </row>
    <row r="566" spans="1:11" x14ac:dyDescent="0.2">
      <c r="A566" t="s">
        <v>9</v>
      </c>
      <c r="B566" t="s">
        <v>765</v>
      </c>
      <c r="C566" s="2">
        <v>1</v>
      </c>
      <c r="D566" s="2">
        <v>31</v>
      </c>
      <c r="E566" s="2">
        <v>0</v>
      </c>
      <c r="F566" s="2">
        <v>0</v>
      </c>
      <c r="G566" s="2">
        <v>1734</v>
      </c>
      <c r="H566" s="2">
        <v>8612.83</v>
      </c>
      <c r="I566" s="2">
        <v>1871</v>
      </c>
      <c r="J566" s="2">
        <v>9384.43</v>
      </c>
      <c r="K566" t="str">
        <f t="shared" si="8"/>
        <v>03沉默</v>
      </c>
    </row>
    <row r="567" spans="1:11" x14ac:dyDescent="0.2">
      <c r="A567" t="s">
        <v>1055</v>
      </c>
      <c r="B567" t="s">
        <v>772</v>
      </c>
      <c r="C567" s="2">
        <v>1</v>
      </c>
      <c r="D567" s="2">
        <v>791</v>
      </c>
      <c r="E567" s="2">
        <v>0</v>
      </c>
      <c r="F567" s="2">
        <v>0</v>
      </c>
      <c r="G567" s="2">
        <v>0</v>
      </c>
      <c r="H567" s="2">
        <v>0</v>
      </c>
      <c r="I567" s="2">
        <v>2</v>
      </c>
      <c r="J567" s="2">
        <v>1139.99</v>
      </c>
      <c r="K567" t="str">
        <f t="shared" si="8"/>
        <v>03流失</v>
      </c>
    </row>
    <row r="568" spans="1:11" x14ac:dyDescent="0.2">
      <c r="A568" t="s">
        <v>1055</v>
      </c>
      <c r="B568" t="s">
        <v>776</v>
      </c>
      <c r="C568" s="2">
        <v>1</v>
      </c>
      <c r="D568" s="2">
        <v>516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  <c r="J568" s="2">
        <v>35.979999999999997</v>
      </c>
      <c r="K568" t="str">
        <f t="shared" si="8"/>
        <v>03流失</v>
      </c>
    </row>
    <row r="569" spans="1:11" x14ac:dyDescent="0.2">
      <c r="A569" t="s">
        <v>1055</v>
      </c>
      <c r="B569" t="s">
        <v>780</v>
      </c>
      <c r="C569" s="2">
        <v>1</v>
      </c>
      <c r="D569" s="2">
        <v>265</v>
      </c>
      <c r="E569" s="2">
        <v>0</v>
      </c>
      <c r="F569" s="2">
        <v>0</v>
      </c>
      <c r="G569" s="2">
        <v>0</v>
      </c>
      <c r="H569" s="2">
        <v>0</v>
      </c>
      <c r="I569" s="2">
        <v>8387</v>
      </c>
      <c r="J569" s="2">
        <v>357512.86</v>
      </c>
      <c r="K569" t="str">
        <f t="shared" si="8"/>
        <v>03流失</v>
      </c>
    </row>
    <row r="570" spans="1:11" x14ac:dyDescent="0.2">
      <c r="A570" t="s">
        <v>8</v>
      </c>
      <c r="B570" t="s">
        <v>783</v>
      </c>
      <c r="C570" s="2">
        <v>1</v>
      </c>
      <c r="D570" s="2">
        <v>227</v>
      </c>
      <c r="E570" s="2">
        <v>125</v>
      </c>
      <c r="F570" s="2">
        <v>5889.44</v>
      </c>
      <c r="G570" s="2">
        <v>525</v>
      </c>
      <c r="H570" s="2">
        <v>24039.21</v>
      </c>
      <c r="I570" s="2">
        <v>2961</v>
      </c>
      <c r="J570" s="2">
        <v>138733.35999999999</v>
      </c>
      <c r="K570" t="str">
        <f t="shared" si="8"/>
        <v>02活跃</v>
      </c>
    </row>
    <row r="571" spans="1:11" x14ac:dyDescent="0.2">
      <c r="A571" t="s">
        <v>1055</v>
      </c>
      <c r="B571" t="s">
        <v>782</v>
      </c>
      <c r="C571" s="2">
        <v>1</v>
      </c>
      <c r="D571" s="2">
        <v>809</v>
      </c>
      <c r="E571" s="2">
        <v>0</v>
      </c>
      <c r="F571" s="2">
        <v>0</v>
      </c>
      <c r="G571" s="2">
        <v>0</v>
      </c>
      <c r="H571" s="2">
        <v>0</v>
      </c>
      <c r="I571" s="2">
        <v>636</v>
      </c>
      <c r="J571" s="2">
        <v>215835.15</v>
      </c>
      <c r="K571" t="str">
        <f t="shared" si="8"/>
        <v>03流失</v>
      </c>
    </row>
    <row r="572" spans="1:11" x14ac:dyDescent="0.2">
      <c r="A572" t="s">
        <v>8</v>
      </c>
      <c r="B572" t="s">
        <v>785</v>
      </c>
      <c r="C572" s="2">
        <v>1</v>
      </c>
      <c r="D572" s="2">
        <v>850</v>
      </c>
      <c r="E572" s="2">
        <v>34</v>
      </c>
      <c r="F572" s="2">
        <v>1706.99</v>
      </c>
      <c r="G572" s="2">
        <v>90</v>
      </c>
      <c r="H572" s="2">
        <v>4746.17</v>
      </c>
      <c r="I572" s="2">
        <v>497</v>
      </c>
      <c r="J572" s="2">
        <v>27291.86</v>
      </c>
      <c r="K572" t="str">
        <f t="shared" si="8"/>
        <v>02活跃</v>
      </c>
    </row>
    <row r="573" spans="1:11" x14ac:dyDescent="0.2">
      <c r="A573" t="s">
        <v>1055</v>
      </c>
      <c r="B573" t="s">
        <v>784</v>
      </c>
      <c r="C573" s="2">
        <v>1</v>
      </c>
      <c r="D573" s="2">
        <v>803</v>
      </c>
      <c r="E573" s="2">
        <v>0</v>
      </c>
      <c r="F573" s="2">
        <v>0</v>
      </c>
      <c r="G573" s="2">
        <v>0</v>
      </c>
      <c r="H573" s="2">
        <v>0</v>
      </c>
      <c r="I573" s="2">
        <v>2048</v>
      </c>
      <c r="J573" s="2">
        <v>99287.93</v>
      </c>
      <c r="K573" t="str">
        <f t="shared" si="8"/>
        <v>03流失</v>
      </c>
    </row>
    <row r="574" spans="1:11" x14ac:dyDescent="0.2">
      <c r="A574" t="s">
        <v>1055</v>
      </c>
      <c r="B574" t="s">
        <v>788</v>
      </c>
      <c r="C574" s="2">
        <v>1</v>
      </c>
      <c r="D574" s="2">
        <v>580</v>
      </c>
      <c r="E574" s="2">
        <v>0</v>
      </c>
      <c r="F574" s="2">
        <v>0</v>
      </c>
      <c r="G574" s="2">
        <v>0</v>
      </c>
      <c r="H574" s="2">
        <v>0</v>
      </c>
      <c r="I574" s="2">
        <v>3847</v>
      </c>
      <c r="J574" s="2">
        <v>242515.05</v>
      </c>
      <c r="K574" t="str">
        <f t="shared" si="8"/>
        <v>03流失</v>
      </c>
    </row>
    <row r="575" spans="1:11" x14ac:dyDescent="0.2">
      <c r="A575" t="s">
        <v>8</v>
      </c>
      <c r="B575" t="s">
        <v>786</v>
      </c>
      <c r="C575" s="2">
        <v>1</v>
      </c>
      <c r="D575" s="2">
        <v>261</v>
      </c>
      <c r="E575" s="2">
        <v>7</v>
      </c>
      <c r="F575" s="2">
        <v>606.54</v>
      </c>
      <c r="G575" s="2">
        <v>10</v>
      </c>
      <c r="H575" s="2">
        <v>721.46</v>
      </c>
      <c r="I575" s="2">
        <v>860</v>
      </c>
      <c r="J575" s="2">
        <v>40820.199999999997</v>
      </c>
      <c r="K575" t="str">
        <f t="shared" si="8"/>
        <v>02活跃</v>
      </c>
    </row>
    <row r="576" spans="1:11" x14ac:dyDescent="0.2">
      <c r="A576" t="s">
        <v>1055</v>
      </c>
      <c r="B576" t="s">
        <v>777</v>
      </c>
      <c r="C576" s="2">
        <v>1</v>
      </c>
      <c r="D576" s="2">
        <v>117</v>
      </c>
      <c r="E576" s="2">
        <v>0</v>
      </c>
      <c r="F576" s="2">
        <v>0</v>
      </c>
      <c r="G576" s="2">
        <v>0</v>
      </c>
      <c r="H576" s="2">
        <v>0</v>
      </c>
      <c r="I576" s="2">
        <v>7880</v>
      </c>
      <c r="J576" s="2">
        <v>356034.53</v>
      </c>
      <c r="K576" t="str">
        <f t="shared" si="8"/>
        <v>03流失</v>
      </c>
    </row>
    <row r="577" spans="1:11" x14ac:dyDescent="0.2">
      <c r="A577" t="s">
        <v>1055</v>
      </c>
      <c r="B577" t="s">
        <v>778</v>
      </c>
      <c r="C577" s="2">
        <v>1</v>
      </c>
      <c r="D577" s="2">
        <v>128</v>
      </c>
      <c r="E577" s="2">
        <v>0</v>
      </c>
      <c r="F577" s="2">
        <v>0</v>
      </c>
      <c r="G577" s="2">
        <v>0</v>
      </c>
      <c r="H577" s="2">
        <v>0</v>
      </c>
      <c r="I577" s="2">
        <v>2101</v>
      </c>
      <c r="J577" s="2">
        <v>83814.97</v>
      </c>
      <c r="K577" t="str">
        <f t="shared" si="8"/>
        <v>03流失</v>
      </c>
    </row>
    <row r="578" spans="1:11" x14ac:dyDescent="0.2">
      <c r="A578" t="s">
        <v>1055</v>
      </c>
      <c r="B578" t="s">
        <v>779</v>
      </c>
      <c r="C578" s="2">
        <v>1</v>
      </c>
      <c r="D578" s="2">
        <v>111</v>
      </c>
      <c r="E578" s="2">
        <v>0</v>
      </c>
      <c r="F578" s="2">
        <v>0</v>
      </c>
      <c r="G578" s="2">
        <v>0</v>
      </c>
      <c r="H578" s="2">
        <v>0</v>
      </c>
      <c r="I578" s="2">
        <v>1608</v>
      </c>
      <c r="J578" s="2">
        <v>76497.97</v>
      </c>
      <c r="K578" t="str">
        <f t="shared" si="8"/>
        <v>03流失</v>
      </c>
    </row>
    <row r="579" spans="1:11" x14ac:dyDescent="0.2">
      <c r="A579" t="s">
        <v>1055</v>
      </c>
      <c r="B579" t="s">
        <v>789</v>
      </c>
      <c r="C579" s="2">
        <v>1</v>
      </c>
      <c r="D579" s="2">
        <v>272</v>
      </c>
      <c r="E579" s="2">
        <v>0</v>
      </c>
      <c r="F579" s="2">
        <v>0</v>
      </c>
      <c r="G579" s="2">
        <v>0</v>
      </c>
      <c r="H579" s="2">
        <v>0</v>
      </c>
      <c r="I579" s="2">
        <v>374</v>
      </c>
      <c r="J579" s="2">
        <v>18604.560000000001</v>
      </c>
      <c r="K579" t="str">
        <f t="shared" ref="K579:K642" si="9">A579</f>
        <v>03流失</v>
      </c>
    </row>
    <row r="580" spans="1:11" x14ac:dyDescent="0.2">
      <c r="A580" t="s">
        <v>1055</v>
      </c>
      <c r="B580" t="s">
        <v>790</v>
      </c>
      <c r="C580" s="2">
        <v>1</v>
      </c>
      <c r="D580" s="2">
        <v>1174</v>
      </c>
      <c r="E580" s="2">
        <v>0</v>
      </c>
      <c r="F580" s="2">
        <v>0</v>
      </c>
      <c r="G580" s="2">
        <v>0</v>
      </c>
      <c r="H580" s="2">
        <v>0</v>
      </c>
      <c r="I580" s="2">
        <v>5</v>
      </c>
      <c r="J580" s="2">
        <v>422.5</v>
      </c>
      <c r="K580" t="str">
        <f t="shared" si="9"/>
        <v>03流失</v>
      </c>
    </row>
    <row r="581" spans="1:11" x14ac:dyDescent="0.2">
      <c r="A581" t="s">
        <v>1055</v>
      </c>
      <c r="B581" t="s">
        <v>793</v>
      </c>
      <c r="C581" s="2">
        <v>1</v>
      </c>
      <c r="D581" s="2">
        <v>522</v>
      </c>
      <c r="E581" s="2">
        <v>0</v>
      </c>
      <c r="F581" s="2">
        <v>0</v>
      </c>
      <c r="G581" s="2">
        <v>0</v>
      </c>
      <c r="H581" s="2">
        <v>0</v>
      </c>
      <c r="I581" s="2">
        <v>113</v>
      </c>
      <c r="J581" s="2">
        <v>47646.74</v>
      </c>
      <c r="K581" t="str">
        <f t="shared" si="9"/>
        <v>03流失</v>
      </c>
    </row>
    <row r="582" spans="1:11" x14ac:dyDescent="0.2">
      <c r="A582" t="s">
        <v>1055</v>
      </c>
      <c r="B582" t="s">
        <v>791</v>
      </c>
      <c r="C582" s="2">
        <v>1</v>
      </c>
      <c r="D582" s="2">
        <v>332</v>
      </c>
      <c r="E582" s="2">
        <v>0</v>
      </c>
      <c r="F582" s="2">
        <v>0</v>
      </c>
      <c r="G582" s="2">
        <v>0</v>
      </c>
      <c r="H582" s="2">
        <v>0</v>
      </c>
      <c r="I582" s="2">
        <v>2</v>
      </c>
      <c r="J582" s="2">
        <v>0.23</v>
      </c>
      <c r="K582" t="str">
        <f t="shared" si="9"/>
        <v>03流失</v>
      </c>
    </row>
    <row r="583" spans="1:11" x14ac:dyDescent="0.2">
      <c r="A583" t="s">
        <v>1055</v>
      </c>
      <c r="B583" t="s">
        <v>792</v>
      </c>
      <c r="C583" s="2">
        <v>1</v>
      </c>
      <c r="D583" s="2">
        <v>389</v>
      </c>
      <c r="E583" s="2">
        <v>0</v>
      </c>
      <c r="F583" s="2">
        <v>0</v>
      </c>
      <c r="G583" s="2">
        <v>0</v>
      </c>
      <c r="H583" s="2">
        <v>0</v>
      </c>
      <c r="I583" s="2">
        <v>205</v>
      </c>
      <c r="J583" s="2">
        <v>8359.0300000000007</v>
      </c>
      <c r="K583" t="str">
        <f t="shared" si="9"/>
        <v>03流失</v>
      </c>
    </row>
    <row r="584" spans="1:11" x14ac:dyDescent="0.2">
      <c r="A584" t="s">
        <v>1055</v>
      </c>
      <c r="B584" t="s">
        <v>787</v>
      </c>
      <c r="C584" s="2">
        <v>1</v>
      </c>
      <c r="D584" s="2">
        <v>520</v>
      </c>
      <c r="E584" s="2">
        <v>0</v>
      </c>
      <c r="F584" s="2">
        <v>0</v>
      </c>
      <c r="G584" s="2">
        <v>0</v>
      </c>
      <c r="H584" s="2">
        <v>0</v>
      </c>
      <c r="I584" s="2">
        <v>40</v>
      </c>
      <c r="J584" s="2">
        <v>7047.12</v>
      </c>
      <c r="K584" t="str">
        <f t="shared" si="9"/>
        <v>03流失</v>
      </c>
    </row>
    <row r="585" spans="1:11" x14ac:dyDescent="0.2">
      <c r="A585" t="s">
        <v>1056</v>
      </c>
      <c r="B585" t="s">
        <v>796</v>
      </c>
      <c r="C585" s="2">
        <v>0</v>
      </c>
      <c r="D585" s="2">
        <v>359</v>
      </c>
      <c r="E585" s="2">
        <v>0</v>
      </c>
      <c r="F585" s="2">
        <v>0</v>
      </c>
      <c r="G585" s="2">
        <v>0</v>
      </c>
      <c r="H585" s="2">
        <v>0</v>
      </c>
      <c r="I585" s="2">
        <v>14907</v>
      </c>
      <c r="J585" s="2">
        <v>767179.17</v>
      </c>
      <c r="K585" t="str">
        <f t="shared" si="9"/>
        <v>04清退</v>
      </c>
    </row>
    <row r="586" spans="1:11" x14ac:dyDescent="0.2">
      <c r="A586" t="s">
        <v>1056</v>
      </c>
      <c r="B586" t="s">
        <v>797</v>
      </c>
      <c r="C586" s="2">
        <v>0</v>
      </c>
      <c r="D586" s="2">
        <v>823</v>
      </c>
      <c r="E586" s="2">
        <v>0</v>
      </c>
      <c r="F586" s="2">
        <v>0</v>
      </c>
      <c r="G586" s="2">
        <v>0</v>
      </c>
      <c r="H586" s="2">
        <v>0</v>
      </c>
      <c r="I586" s="2">
        <v>3477</v>
      </c>
      <c r="J586" s="2">
        <v>109356.69</v>
      </c>
      <c r="K586" t="str">
        <f t="shared" si="9"/>
        <v>04清退</v>
      </c>
    </row>
    <row r="587" spans="1:11" x14ac:dyDescent="0.2">
      <c r="A587" t="s">
        <v>1055</v>
      </c>
      <c r="B587" t="s">
        <v>794</v>
      </c>
      <c r="C587" s="2">
        <v>1</v>
      </c>
      <c r="D587" s="2">
        <v>488</v>
      </c>
      <c r="E587" s="2">
        <v>0</v>
      </c>
      <c r="F587" s="2">
        <v>0</v>
      </c>
      <c r="G587" s="2">
        <v>0</v>
      </c>
      <c r="H587" s="2">
        <v>0</v>
      </c>
      <c r="I587" s="2">
        <v>2</v>
      </c>
      <c r="J587" s="2">
        <v>320</v>
      </c>
      <c r="K587" t="str">
        <f t="shared" si="9"/>
        <v>03流失</v>
      </c>
    </row>
    <row r="588" spans="1:11" x14ac:dyDescent="0.2">
      <c r="A588" t="s">
        <v>1055</v>
      </c>
      <c r="B588" t="s">
        <v>798</v>
      </c>
      <c r="C588" s="2">
        <v>1</v>
      </c>
      <c r="D588" s="2">
        <v>468</v>
      </c>
      <c r="E588" s="2">
        <v>0</v>
      </c>
      <c r="F588" s="2">
        <v>0</v>
      </c>
      <c r="G588" s="2">
        <v>0</v>
      </c>
      <c r="H588" s="2">
        <v>0</v>
      </c>
      <c r="I588" s="2">
        <v>1</v>
      </c>
      <c r="J588" s="2">
        <v>75</v>
      </c>
      <c r="K588" t="str">
        <f t="shared" si="9"/>
        <v>03流失</v>
      </c>
    </row>
    <row r="589" spans="1:11" x14ac:dyDescent="0.2">
      <c r="A589" t="s">
        <v>1055</v>
      </c>
      <c r="B589" t="s">
        <v>799</v>
      </c>
      <c r="C589" s="2">
        <v>1</v>
      </c>
      <c r="D589" s="2">
        <v>562</v>
      </c>
      <c r="E589" s="2">
        <v>0</v>
      </c>
      <c r="F589" s="2">
        <v>0</v>
      </c>
      <c r="G589" s="2">
        <v>0</v>
      </c>
      <c r="H589" s="2">
        <v>0</v>
      </c>
      <c r="I589" s="2">
        <v>3</v>
      </c>
      <c r="J589" s="2">
        <v>155.6</v>
      </c>
      <c r="K589" t="str">
        <f t="shared" si="9"/>
        <v>03流失</v>
      </c>
    </row>
    <row r="590" spans="1:11" x14ac:dyDescent="0.2">
      <c r="A590" t="s">
        <v>8</v>
      </c>
      <c r="B590" t="s">
        <v>749</v>
      </c>
      <c r="C590" s="2">
        <v>1</v>
      </c>
      <c r="D590" s="2">
        <v>276</v>
      </c>
      <c r="E590" s="2">
        <v>236</v>
      </c>
      <c r="F590" s="2">
        <v>14014.75</v>
      </c>
      <c r="G590" s="2">
        <v>521</v>
      </c>
      <c r="H590" s="2">
        <v>32256.3</v>
      </c>
      <c r="I590" s="2">
        <v>1615</v>
      </c>
      <c r="J590" s="2">
        <v>116221.69</v>
      </c>
      <c r="K590" t="str">
        <f t="shared" si="9"/>
        <v>02活跃</v>
      </c>
    </row>
    <row r="591" spans="1:11" x14ac:dyDescent="0.2">
      <c r="A591" t="s">
        <v>8</v>
      </c>
      <c r="B591" t="s">
        <v>746</v>
      </c>
      <c r="C591" s="2">
        <v>1</v>
      </c>
      <c r="D591" s="2">
        <v>376</v>
      </c>
      <c r="E591" s="2">
        <v>948</v>
      </c>
      <c r="F591" s="2">
        <v>55801.68</v>
      </c>
      <c r="G591" s="2">
        <v>2446</v>
      </c>
      <c r="H591" s="2">
        <v>143643.63</v>
      </c>
      <c r="I591" s="2">
        <v>37395</v>
      </c>
      <c r="J591" s="2">
        <v>1898154.45</v>
      </c>
      <c r="K591" t="str">
        <f t="shared" si="9"/>
        <v>02活跃</v>
      </c>
    </row>
    <row r="592" spans="1:11" x14ac:dyDescent="0.2">
      <c r="A592" t="s">
        <v>8</v>
      </c>
      <c r="B592" t="s">
        <v>751</v>
      </c>
      <c r="C592" s="2">
        <v>1</v>
      </c>
      <c r="D592" s="2">
        <v>725</v>
      </c>
      <c r="E592" s="2">
        <v>1</v>
      </c>
      <c r="F592" s="2">
        <v>10</v>
      </c>
      <c r="G592" s="2">
        <v>7</v>
      </c>
      <c r="H592" s="2">
        <v>101.29</v>
      </c>
      <c r="I592" s="2">
        <v>695</v>
      </c>
      <c r="J592" s="2">
        <v>40904.639999999999</v>
      </c>
      <c r="K592" t="str">
        <f t="shared" si="9"/>
        <v>02活跃</v>
      </c>
    </row>
    <row r="593" spans="1:11" x14ac:dyDescent="0.2">
      <c r="A593" t="s">
        <v>8</v>
      </c>
      <c r="B593" t="s">
        <v>750</v>
      </c>
      <c r="C593" s="2">
        <v>1</v>
      </c>
      <c r="D593" s="2">
        <v>814</v>
      </c>
      <c r="E593" s="2">
        <v>81</v>
      </c>
      <c r="F593" s="2">
        <v>628622.37</v>
      </c>
      <c r="G593" s="2">
        <v>363</v>
      </c>
      <c r="H593" s="2">
        <v>2526898.0699999998</v>
      </c>
      <c r="I593" s="2">
        <v>2988</v>
      </c>
      <c r="J593" s="2">
        <v>20273515.899999999</v>
      </c>
      <c r="K593" t="str">
        <f t="shared" si="9"/>
        <v>02活跃</v>
      </c>
    </row>
    <row r="594" spans="1:11" x14ac:dyDescent="0.2">
      <c r="A594" t="s">
        <v>1055</v>
      </c>
      <c r="B594" t="s">
        <v>748</v>
      </c>
      <c r="C594" s="2">
        <v>1</v>
      </c>
      <c r="D594" s="2">
        <v>164</v>
      </c>
      <c r="E594" s="2">
        <v>0</v>
      </c>
      <c r="F594" s="2">
        <v>0</v>
      </c>
      <c r="G594" s="2">
        <v>0</v>
      </c>
      <c r="H594" s="2">
        <v>0</v>
      </c>
      <c r="I594" s="2">
        <v>10888</v>
      </c>
      <c r="J594" s="2">
        <v>801144.54</v>
      </c>
      <c r="K594" t="str">
        <f t="shared" si="9"/>
        <v>03流失</v>
      </c>
    </row>
    <row r="595" spans="1:11" x14ac:dyDescent="0.2">
      <c r="A595" t="s">
        <v>8</v>
      </c>
      <c r="B595" t="s">
        <v>747</v>
      </c>
      <c r="C595" s="2">
        <v>1</v>
      </c>
      <c r="D595" s="2">
        <v>866</v>
      </c>
      <c r="E595" s="2">
        <v>219</v>
      </c>
      <c r="F595" s="2">
        <v>12605.88</v>
      </c>
      <c r="G595" s="2">
        <v>775</v>
      </c>
      <c r="H595" s="2">
        <v>43807.15</v>
      </c>
      <c r="I595" s="2">
        <v>6127</v>
      </c>
      <c r="J595" s="2">
        <v>306635.09000000003</v>
      </c>
      <c r="K595" t="str">
        <f t="shared" si="9"/>
        <v>02活跃</v>
      </c>
    </row>
    <row r="596" spans="1:11" x14ac:dyDescent="0.2">
      <c r="A596" t="s">
        <v>9</v>
      </c>
      <c r="B596" t="s">
        <v>738</v>
      </c>
      <c r="C596" s="2">
        <v>1</v>
      </c>
      <c r="D596" s="2">
        <v>373</v>
      </c>
      <c r="E596" s="2">
        <v>0</v>
      </c>
      <c r="F596" s="2">
        <v>0</v>
      </c>
      <c r="G596" s="2">
        <v>17</v>
      </c>
      <c r="H596" s="2">
        <v>1818.01</v>
      </c>
      <c r="I596" s="2">
        <v>1205</v>
      </c>
      <c r="J596" s="2">
        <v>92866.65</v>
      </c>
      <c r="K596" t="str">
        <f t="shared" si="9"/>
        <v>03沉默</v>
      </c>
    </row>
    <row r="597" spans="1:11" x14ac:dyDescent="0.2">
      <c r="A597" t="s">
        <v>1055</v>
      </c>
      <c r="B597" t="s">
        <v>753</v>
      </c>
      <c r="C597" s="2">
        <v>1</v>
      </c>
      <c r="D597" s="2">
        <v>565</v>
      </c>
      <c r="E597" s="2">
        <v>0</v>
      </c>
      <c r="F597" s="2">
        <v>0</v>
      </c>
      <c r="G597" s="2">
        <v>0</v>
      </c>
      <c r="H597" s="2">
        <v>0</v>
      </c>
      <c r="I597" s="2">
        <v>665</v>
      </c>
      <c r="J597" s="2">
        <v>43043.03</v>
      </c>
      <c r="K597" t="str">
        <f t="shared" si="9"/>
        <v>03流失</v>
      </c>
    </row>
    <row r="598" spans="1:11" x14ac:dyDescent="0.2">
      <c r="A598" t="s">
        <v>1055</v>
      </c>
      <c r="B598" t="s">
        <v>740</v>
      </c>
      <c r="C598" s="2">
        <v>1</v>
      </c>
      <c r="D598" s="2">
        <v>102</v>
      </c>
      <c r="E598" s="2">
        <v>0</v>
      </c>
      <c r="F598" s="2">
        <v>0</v>
      </c>
      <c r="G598" s="2">
        <v>0</v>
      </c>
      <c r="H598" s="2">
        <v>0</v>
      </c>
      <c r="I598" s="2">
        <v>238</v>
      </c>
      <c r="J598" s="2">
        <v>14213.17</v>
      </c>
      <c r="K598" t="str">
        <f t="shared" si="9"/>
        <v>03流失</v>
      </c>
    </row>
    <row r="599" spans="1:11" x14ac:dyDescent="0.2">
      <c r="A599" t="s">
        <v>1056</v>
      </c>
      <c r="B599" t="s">
        <v>745</v>
      </c>
      <c r="C599" s="2">
        <v>0</v>
      </c>
      <c r="D599" s="2">
        <v>300</v>
      </c>
      <c r="E599" s="2">
        <v>0</v>
      </c>
      <c r="F599" s="2">
        <v>0</v>
      </c>
      <c r="G599" s="2">
        <v>0</v>
      </c>
      <c r="H599" s="2">
        <v>0</v>
      </c>
      <c r="I599" s="2">
        <v>3285</v>
      </c>
      <c r="J599" s="2">
        <v>140096.9</v>
      </c>
      <c r="K599" t="str">
        <f t="shared" si="9"/>
        <v>04清退</v>
      </c>
    </row>
    <row r="600" spans="1:11" x14ac:dyDescent="0.2">
      <c r="A600" t="s">
        <v>1055</v>
      </c>
      <c r="B600" t="s">
        <v>743</v>
      </c>
      <c r="C600" s="2">
        <v>1</v>
      </c>
      <c r="D600" s="2">
        <v>88</v>
      </c>
      <c r="E600" s="2">
        <v>0</v>
      </c>
      <c r="F600" s="2">
        <v>0</v>
      </c>
      <c r="G600" s="2">
        <v>0</v>
      </c>
      <c r="H600" s="2">
        <v>0</v>
      </c>
      <c r="I600" s="2">
        <v>2899</v>
      </c>
      <c r="J600" s="2">
        <v>144750.6</v>
      </c>
      <c r="K600" t="str">
        <f t="shared" si="9"/>
        <v>03流失</v>
      </c>
    </row>
    <row r="601" spans="1:11" x14ac:dyDescent="0.2">
      <c r="A601" t="s">
        <v>1055</v>
      </c>
      <c r="B601" t="s">
        <v>744</v>
      </c>
      <c r="C601" s="2">
        <v>1</v>
      </c>
      <c r="D601" s="2">
        <v>79</v>
      </c>
      <c r="E601" s="2">
        <v>0</v>
      </c>
      <c r="F601" s="2">
        <v>0</v>
      </c>
      <c r="G601" s="2">
        <v>0</v>
      </c>
      <c r="H601" s="2">
        <v>0</v>
      </c>
      <c r="I601" s="2">
        <v>16</v>
      </c>
      <c r="J601" s="2">
        <v>1636.13</v>
      </c>
      <c r="K601" t="str">
        <f t="shared" si="9"/>
        <v>03流失</v>
      </c>
    </row>
    <row r="602" spans="1:11" x14ac:dyDescent="0.2">
      <c r="A602" t="s">
        <v>8</v>
      </c>
      <c r="B602" t="s">
        <v>742</v>
      </c>
      <c r="C602" s="2">
        <v>1</v>
      </c>
      <c r="D602" s="2">
        <v>68</v>
      </c>
      <c r="E602" s="2">
        <v>2434</v>
      </c>
      <c r="F602" s="2">
        <v>7799.88</v>
      </c>
      <c r="G602" s="2">
        <v>6349</v>
      </c>
      <c r="H602" s="2">
        <v>24103.5</v>
      </c>
      <c r="I602" s="2">
        <v>6834</v>
      </c>
      <c r="J602" s="2">
        <v>32423.84</v>
      </c>
      <c r="K602" t="str">
        <f t="shared" si="9"/>
        <v>02活跃</v>
      </c>
    </row>
    <row r="603" spans="1:11" x14ac:dyDescent="0.2">
      <c r="A603" t="s">
        <v>8</v>
      </c>
      <c r="B603" t="s">
        <v>741</v>
      </c>
      <c r="C603" s="2">
        <v>1</v>
      </c>
      <c r="D603" s="2">
        <v>73</v>
      </c>
      <c r="E603" s="2">
        <v>7</v>
      </c>
      <c r="F603" s="2">
        <v>503</v>
      </c>
      <c r="G603" s="2">
        <v>32</v>
      </c>
      <c r="H603" s="2">
        <v>3400</v>
      </c>
      <c r="I603" s="2">
        <v>84</v>
      </c>
      <c r="J603" s="2">
        <v>9964</v>
      </c>
      <c r="K603" t="str">
        <f t="shared" si="9"/>
        <v>02活跃</v>
      </c>
    </row>
    <row r="604" spans="1:11" x14ac:dyDescent="0.2">
      <c r="A604" t="s">
        <v>1056</v>
      </c>
      <c r="B604" t="s">
        <v>754</v>
      </c>
      <c r="C604" s="2">
        <v>0</v>
      </c>
      <c r="D604" s="2">
        <v>282</v>
      </c>
      <c r="E604" s="2">
        <v>0</v>
      </c>
      <c r="F604" s="2">
        <v>0</v>
      </c>
      <c r="G604" s="2">
        <v>0</v>
      </c>
      <c r="H604" s="2">
        <v>0</v>
      </c>
      <c r="I604" s="2">
        <v>340</v>
      </c>
      <c r="J604" s="2">
        <v>32588</v>
      </c>
      <c r="K604" t="str">
        <f t="shared" si="9"/>
        <v>04清退</v>
      </c>
    </row>
    <row r="605" spans="1:11" x14ac:dyDescent="0.2">
      <c r="A605" t="s">
        <v>1055</v>
      </c>
      <c r="B605" t="s">
        <v>752</v>
      </c>
      <c r="C605" s="2">
        <v>1</v>
      </c>
      <c r="D605" s="2">
        <v>640</v>
      </c>
      <c r="E605" s="2">
        <v>0</v>
      </c>
      <c r="F605" s="2">
        <v>0</v>
      </c>
      <c r="G605" s="2">
        <v>0</v>
      </c>
      <c r="H605" s="2">
        <v>0</v>
      </c>
      <c r="I605" s="2">
        <v>21</v>
      </c>
      <c r="J605" s="2">
        <v>170961.73</v>
      </c>
      <c r="K605" t="str">
        <f t="shared" si="9"/>
        <v>03流失</v>
      </c>
    </row>
    <row r="606" spans="1:11" x14ac:dyDescent="0.2">
      <c r="A606" t="s">
        <v>1055</v>
      </c>
      <c r="B606" t="s">
        <v>755</v>
      </c>
      <c r="C606" s="2">
        <v>1</v>
      </c>
      <c r="D606" s="2">
        <v>606</v>
      </c>
      <c r="E606" s="2">
        <v>0</v>
      </c>
      <c r="F606" s="2">
        <v>0</v>
      </c>
      <c r="G606" s="2">
        <v>0</v>
      </c>
      <c r="H606" s="2">
        <v>0</v>
      </c>
      <c r="I606" s="2">
        <v>18</v>
      </c>
      <c r="J606" s="2">
        <v>1051.8</v>
      </c>
      <c r="K606" t="str">
        <f t="shared" si="9"/>
        <v>03流失</v>
      </c>
    </row>
    <row r="607" spans="1:11" x14ac:dyDescent="0.2">
      <c r="A607" t="s">
        <v>8</v>
      </c>
      <c r="B607" t="s">
        <v>823</v>
      </c>
      <c r="C607" s="2">
        <v>1</v>
      </c>
      <c r="D607" s="2">
        <v>186</v>
      </c>
      <c r="E607" s="2">
        <v>9</v>
      </c>
      <c r="F607" s="2">
        <v>449.08</v>
      </c>
      <c r="G607" s="2">
        <v>61</v>
      </c>
      <c r="H607" s="2">
        <v>3856.97</v>
      </c>
      <c r="I607" s="2">
        <v>339</v>
      </c>
      <c r="J607" s="2">
        <v>16746.349999999999</v>
      </c>
      <c r="K607" t="str">
        <f t="shared" si="9"/>
        <v>02活跃</v>
      </c>
    </row>
    <row r="608" spans="1:11" x14ac:dyDescent="0.2">
      <c r="A608" t="s">
        <v>1055</v>
      </c>
      <c r="B608" t="s">
        <v>826</v>
      </c>
      <c r="C608" s="2">
        <v>1</v>
      </c>
      <c r="D608" s="2">
        <v>108</v>
      </c>
      <c r="E608" s="2">
        <v>0</v>
      </c>
      <c r="F608" s="2">
        <v>0</v>
      </c>
      <c r="G608" s="2">
        <v>0</v>
      </c>
      <c r="H608" s="2">
        <v>0</v>
      </c>
      <c r="I608" s="2">
        <v>12638</v>
      </c>
      <c r="J608" s="2">
        <v>23477.82</v>
      </c>
      <c r="K608" t="str">
        <f t="shared" si="9"/>
        <v>03流失</v>
      </c>
    </row>
    <row r="609" spans="1:11" x14ac:dyDescent="0.2">
      <c r="A609" t="s">
        <v>1055</v>
      </c>
      <c r="B609" t="s">
        <v>824</v>
      </c>
      <c r="C609" s="2">
        <v>1</v>
      </c>
      <c r="D609" s="2">
        <v>158</v>
      </c>
      <c r="E609" s="2">
        <v>0</v>
      </c>
      <c r="F609" s="2">
        <v>0</v>
      </c>
      <c r="G609" s="2">
        <v>0</v>
      </c>
      <c r="H609" s="2">
        <v>0</v>
      </c>
      <c r="I609" s="2">
        <v>155</v>
      </c>
      <c r="J609" s="2">
        <v>7792.19</v>
      </c>
      <c r="K609" t="str">
        <f t="shared" si="9"/>
        <v>03流失</v>
      </c>
    </row>
    <row r="610" spans="1:11" x14ac:dyDescent="0.2">
      <c r="A610" t="s">
        <v>1055</v>
      </c>
      <c r="B610" t="s">
        <v>821</v>
      </c>
      <c r="C610" s="2">
        <v>1</v>
      </c>
      <c r="D610" s="2">
        <v>375</v>
      </c>
      <c r="E610" s="2">
        <v>0</v>
      </c>
      <c r="F610" s="2">
        <v>0</v>
      </c>
      <c r="G610" s="2">
        <v>0</v>
      </c>
      <c r="H610" s="2">
        <v>0</v>
      </c>
      <c r="I610" s="2">
        <v>4</v>
      </c>
      <c r="J610" s="2">
        <v>1216.5</v>
      </c>
      <c r="K610" t="str">
        <f t="shared" si="9"/>
        <v>03流失</v>
      </c>
    </row>
    <row r="611" spans="1:11" x14ac:dyDescent="0.2">
      <c r="A611" t="s">
        <v>1056</v>
      </c>
      <c r="B611" t="s">
        <v>830</v>
      </c>
      <c r="C611" s="2">
        <v>0</v>
      </c>
      <c r="D611" s="2">
        <v>300</v>
      </c>
      <c r="E611" s="2">
        <v>0</v>
      </c>
      <c r="F611" s="2">
        <v>0</v>
      </c>
      <c r="G611" s="2">
        <v>0</v>
      </c>
      <c r="H611" s="2">
        <v>0</v>
      </c>
      <c r="I611" s="2">
        <v>4755</v>
      </c>
      <c r="J611" s="2">
        <v>190771.59</v>
      </c>
      <c r="K611" t="str">
        <f t="shared" si="9"/>
        <v>04清退</v>
      </c>
    </row>
    <row r="612" spans="1:11" x14ac:dyDescent="0.2">
      <c r="A612" t="s">
        <v>1055</v>
      </c>
      <c r="B612" t="s">
        <v>822</v>
      </c>
      <c r="C612" s="2">
        <v>1</v>
      </c>
      <c r="D612" s="2">
        <v>289</v>
      </c>
      <c r="E612" s="2">
        <v>0</v>
      </c>
      <c r="F612" s="2">
        <v>0</v>
      </c>
      <c r="G612" s="2">
        <v>0</v>
      </c>
      <c r="H612" s="2">
        <v>0</v>
      </c>
      <c r="I612" s="2">
        <v>15</v>
      </c>
      <c r="J612" s="2">
        <v>3289.98</v>
      </c>
      <c r="K612" t="str">
        <f t="shared" si="9"/>
        <v>03流失</v>
      </c>
    </row>
    <row r="613" spans="1:11" x14ac:dyDescent="0.2">
      <c r="A613" t="s">
        <v>9</v>
      </c>
      <c r="B613" t="s">
        <v>831</v>
      </c>
      <c r="C613" s="2">
        <v>1</v>
      </c>
      <c r="D613" s="2">
        <v>293</v>
      </c>
      <c r="E613" s="2">
        <v>0</v>
      </c>
      <c r="F613" s="2">
        <v>0</v>
      </c>
      <c r="G613" s="2">
        <v>1</v>
      </c>
      <c r="H613" s="2">
        <v>28.8</v>
      </c>
      <c r="I613" s="2">
        <v>13</v>
      </c>
      <c r="J613" s="2">
        <v>400.31</v>
      </c>
      <c r="K613" t="str">
        <f t="shared" si="9"/>
        <v>03沉默</v>
      </c>
    </row>
    <row r="614" spans="1:11" x14ac:dyDescent="0.2">
      <c r="A614" t="s">
        <v>1055</v>
      </c>
      <c r="B614" t="s">
        <v>829</v>
      </c>
      <c r="C614" s="2">
        <v>1</v>
      </c>
      <c r="D614" s="2">
        <v>83</v>
      </c>
      <c r="E614" s="2">
        <v>0</v>
      </c>
      <c r="F614" s="2">
        <v>0</v>
      </c>
      <c r="G614" s="2">
        <v>0</v>
      </c>
      <c r="H614" s="2">
        <v>0</v>
      </c>
      <c r="I614" s="2">
        <v>290</v>
      </c>
      <c r="J614" s="2">
        <v>10004.39</v>
      </c>
      <c r="K614" t="str">
        <f t="shared" si="9"/>
        <v>03流失</v>
      </c>
    </row>
    <row r="615" spans="1:11" x14ac:dyDescent="0.2">
      <c r="A615" t="s">
        <v>8</v>
      </c>
      <c r="B615" t="s">
        <v>833</v>
      </c>
      <c r="C615" s="2">
        <v>1</v>
      </c>
      <c r="D615" s="2">
        <v>377</v>
      </c>
      <c r="E615" s="2">
        <v>30</v>
      </c>
      <c r="F615" s="2">
        <v>1465.93</v>
      </c>
      <c r="G615" s="2">
        <v>124</v>
      </c>
      <c r="H615" s="2">
        <v>6988.75</v>
      </c>
      <c r="I615" s="2">
        <v>3549</v>
      </c>
      <c r="J615" s="2">
        <v>213953.16</v>
      </c>
      <c r="K615" t="str">
        <f t="shared" si="9"/>
        <v>02活跃</v>
      </c>
    </row>
    <row r="616" spans="1:11" x14ac:dyDescent="0.2">
      <c r="A616" t="s">
        <v>8</v>
      </c>
      <c r="B616" t="s">
        <v>835</v>
      </c>
      <c r="C616" s="2">
        <v>1</v>
      </c>
      <c r="D616" s="2">
        <v>394</v>
      </c>
      <c r="E616" s="2">
        <v>40</v>
      </c>
      <c r="F616" s="2">
        <v>19741.669999999998</v>
      </c>
      <c r="G616" s="2">
        <v>77</v>
      </c>
      <c r="H616" s="2">
        <v>35126.53</v>
      </c>
      <c r="I616" s="2">
        <v>940</v>
      </c>
      <c r="J616" s="2">
        <v>340041.26</v>
      </c>
      <c r="K616" t="str">
        <f t="shared" si="9"/>
        <v>02活跃</v>
      </c>
    </row>
    <row r="617" spans="1:11" x14ac:dyDescent="0.2">
      <c r="A617" t="s">
        <v>8</v>
      </c>
      <c r="B617" t="s">
        <v>838</v>
      </c>
      <c r="C617" s="2">
        <v>1</v>
      </c>
      <c r="D617" s="2">
        <v>1296</v>
      </c>
      <c r="E617" s="2">
        <v>89</v>
      </c>
      <c r="F617" s="2">
        <v>35632.559999999998</v>
      </c>
      <c r="G617" s="2">
        <v>350</v>
      </c>
      <c r="H617" s="2">
        <v>76737.7</v>
      </c>
      <c r="I617" s="2">
        <v>3268</v>
      </c>
      <c r="J617" s="2">
        <v>2312270.73</v>
      </c>
      <c r="K617" t="str">
        <f t="shared" si="9"/>
        <v>02活跃</v>
      </c>
    </row>
    <row r="618" spans="1:11" x14ac:dyDescent="0.2">
      <c r="A618" t="s">
        <v>8</v>
      </c>
      <c r="B618" t="s">
        <v>837</v>
      </c>
      <c r="C618" s="2">
        <v>1</v>
      </c>
      <c r="D618" s="2">
        <v>513</v>
      </c>
      <c r="E618" s="2">
        <v>18</v>
      </c>
      <c r="F618" s="2">
        <v>1708.28</v>
      </c>
      <c r="G618" s="2">
        <v>46</v>
      </c>
      <c r="H618" s="2">
        <v>3906.22</v>
      </c>
      <c r="I618" s="2">
        <v>1597</v>
      </c>
      <c r="J618" s="2">
        <v>120602.31</v>
      </c>
      <c r="K618" t="str">
        <f t="shared" si="9"/>
        <v>02活跃</v>
      </c>
    </row>
    <row r="619" spans="1:11" x14ac:dyDescent="0.2">
      <c r="A619" t="s">
        <v>8</v>
      </c>
      <c r="B619" t="s">
        <v>836</v>
      </c>
      <c r="C619" s="2">
        <v>1</v>
      </c>
      <c r="D619" s="2">
        <v>528</v>
      </c>
      <c r="E619" s="2">
        <v>5</v>
      </c>
      <c r="F619" s="2">
        <v>740.96</v>
      </c>
      <c r="G619" s="2">
        <v>16</v>
      </c>
      <c r="H619" s="2">
        <v>2316.85</v>
      </c>
      <c r="I619" s="2">
        <v>343</v>
      </c>
      <c r="J619" s="2">
        <v>35776.94</v>
      </c>
      <c r="K619" t="str">
        <f t="shared" si="9"/>
        <v>02活跃</v>
      </c>
    </row>
    <row r="620" spans="1:11" x14ac:dyDescent="0.2">
      <c r="A620" t="s">
        <v>8</v>
      </c>
      <c r="B620" t="s">
        <v>834</v>
      </c>
      <c r="C620" s="2">
        <v>1</v>
      </c>
      <c r="D620" s="2">
        <v>955</v>
      </c>
      <c r="E620" s="2">
        <v>5</v>
      </c>
      <c r="F620" s="2">
        <v>252.99</v>
      </c>
      <c r="G620" s="2">
        <v>16</v>
      </c>
      <c r="H620" s="2">
        <v>14450.69</v>
      </c>
      <c r="I620" s="2">
        <v>381</v>
      </c>
      <c r="J620" s="2">
        <v>1622270.25</v>
      </c>
      <c r="K620" t="str">
        <f t="shared" si="9"/>
        <v>02活跃</v>
      </c>
    </row>
    <row r="621" spans="1:11" x14ac:dyDescent="0.2">
      <c r="A621" t="s">
        <v>9</v>
      </c>
      <c r="B621" t="s">
        <v>841</v>
      </c>
      <c r="C621" s="2">
        <v>1</v>
      </c>
      <c r="D621" s="2">
        <v>401</v>
      </c>
      <c r="E621" s="2">
        <v>0</v>
      </c>
      <c r="F621" s="2">
        <v>0</v>
      </c>
      <c r="G621" s="2">
        <v>4</v>
      </c>
      <c r="H621" s="2">
        <v>129.71</v>
      </c>
      <c r="I621" s="2">
        <v>221</v>
      </c>
      <c r="J621" s="2">
        <v>12789.19</v>
      </c>
      <c r="K621" t="str">
        <f t="shared" si="9"/>
        <v>03沉默</v>
      </c>
    </row>
    <row r="622" spans="1:11" x14ac:dyDescent="0.2">
      <c r="A622" t="s">
        <v>8</v>
      </c>
      <c r="B622" t="s">
        <v>842</v>
      </c>
      <c r="C622" s="2">
        <v>1</v>
      </c>
      <c r="D622" s="2">
        <v>556</v>
      </c>
      <c r="E622" s="2">
        <v>4</v>
      </c>
      <c r="F622" s="2">
        <v>113950</v>
      </c>
      <c r="G622" s="2">
        <v>16</v>
      </c>
      <c r="H622" s="2">
        <v>394419</v>
      </c>
      <c r="I622" s="2">
        <v>144</v>
      </c>
      <c r="J622" s="2">
        <v>3907300</v>
      </c>
      <c r="K622" t="str">
        <f t="shared" si="9"/>
        <v>02活跃</v>
      </c>
    </row>
    <row r="623" spans="1:11" x14ac:dyDescent="0.2">
      <c r="A623" t="s">
        <v>9</v>
      </c>
      <c r="B623" t="s">
        <v>844</v>
      </c>
      <c r="C623" s="2">
        <v>1</v>
      </c>
      <c r="D623" s="2">
        <v>534</v>
      </c>
      <c r="E623" s="2">
        <v>0</v>
      </c>
      <c r="F623" s="2">
        <v>0</v>
      </c>
      <c r="G623" s="2">
        <v>9</v>
      </c>
      <c r="H623" s="2">
        <v>4457.8999999999996</v>
      </c>
      <c r="I623" s="2">
        <v>237</v>
      </c>
      <c r="J623" s="2">
        <v>145454.45000000001</v>
      </c>
      <c r="K623" t="str">
        <f t="shared" si="9"/>
        <v>03沉默</v>
      </c>
    </row>
    <row r="624" spans="1:11" x14ac:dyDescent="0.2">
      <c r="A624" t="s">
        <v>8</v>
      </c>
      <c r="B624" t="s">
        <v>843</v>
      </c>
      <c r="C624" s="2">
        <v>1</v>
      </c>
      <c r="D624" s="2">
        <v>603</v>
      </c>
      <c r="E624" s="2">
        <v>5</v>
      </c>
      <c r="F624" s="2">
        <v>689.94</v>
      </c>
      <c r="G624" s="2">
        <v>15</v>
      </c>
      <c r="H624" s="2">
        <v>1837.84</v>
      </c>
      <c r="I624" s="2">
        <v>61</v>
      </c>
      <c r="J624" s="2">
        <v>7565.29</v>
      </c>
      <c r="K624" t="str">
        <f t="shared" si="9"/>
        <v>02活跃</v>
      </c>
    </row>
    <row r="625" spans="1:11" x14ac:dyDescent="0.2">
      <c r="A625" t="s">
        <v>8</v>
      </c>
      <c r="B625" t="s">
        <v>840</v>
      </c>
      <c r="C625" s="2">
        <v>1</v>
      </c>
      <c r="D625" s="2">
        <v>844</v>
      </c>
      <c r="E625" s="2">
        <v>3</v>
      </c>
      <c r="F625" s="2">
        <v>336.89</v>
      </c>
      <c r="G625" s="2">
        <v>11</v>
      </c>
      <c r="H625" s="2">
        <v>866.69</v>
      </c>
      <c r="I625" s="2">
        <v>284</v>
      </c>
      <c r="J625" s="2">
        <v>23637.29</v>
      </c>
      <c r="K625" t="str">
        <f t="shared" si="9"/>
        <v>02活跃</v>
      </c>
    </row>
    <row r="626" spans="1:11" x14ac:dyDescent="0.2">
      <c r="A626" t="s">
        <v>8</v>
      </c>
      <c r="B626" t="s">
        <v>845</v>
      </c>
      <c r="C626" s="2">
        <v>1</v>
      </c>
      <c r="D626" s="2">
        <v>226</v>
      </c>
      <c r="E626" s="2">
        <v>6</v>
      </c>
      <c r="F626" s="2">
        <v>693.5</v>
      </c>
      <c r="G626" s="2">
        <v>18</v>
      </c>
      <c r="H626" s="2">
        <v>1687.25</v>
      </c>
      <c r="I626" s="2">
        <v>26</v>
      </c>
      <c r="J626" s="2">
        <v>2703.9</v>
      </c>
      <c r="K626" t="str">
        <f t="shared" si="9"/>
        <v>02活跃</v>
      </c>
    </row>
    <row r="627" spans="1:11" x14ac:dyDescent="0.2">
      <c r="A627" t="s">
        <v>8</v>
      </c>
      <c r="B627" t="s">
        <v>839</v>
      </c>
      <c r="C627" s="2">
        <v>1</v>
      </c>
      <c r="D627" s="2">
        <v>530</v>
      </c>
      <c r="E627" s="2">
        <v>8</v>
      </c>
      <c r="F627" s="2">
        <v>7428</v>
      </c>
      <c r="G627" s="2">
        <v>16</v>
      </c>
      <c r="H627" s="2">
        <v>16205</v>
      </c>
      <c r="I627" s="2">
        <v>85</v>
      </c>
      <c r="J627" s="2">
        <v>48458.61</v>
      </c>
      <c r="K627" t="str">
        <f t="shared" si="9"/>
        <v>02活跃</v>
      </c>
    </row>
    <row r="628" spans="1:11" x14ac:dyDescent="0.2">
      <c r="A628" t="s">
        <v>1055</v>
      </c>
      <c r="B628" t="s">
        <v>848</v>
      </c>
      <c r="C628" s="2">
        <v>1</v>
      </c>
      <c r="D628" s="2">
        <v>615</v>
      </c>
      <c r="E628" s="2">
        <v>0</v>
      </c>
      <c r="F628" s="2">
        <v>0</v>
      </c>
      <c r="G628" s="2">
        <v>0</v>
      </c>
      <c r="H628" s="2">
        <v>0</v>
      </c>
      <c r="I628" s="2">
        <v>13</v>
      </c>
      <c r="J628" s="2">
        <v>762.63</v>
      </c>
      <c r="K628" t="str">
        <f t="shared" si="9"/>
        <v>03流失</v>
      </c>
    </row>
    <row r="629" spans="1:11" x14ac:dyDescent="0.2">
      <c r="A629" t="s">
        <v>8</v>
      </c>
      <c r="B629" t="s">
        <v>827</v>
      </c>
      <c r="C629" s="2">
        <v>1</v>
      </c>
      <c r="D629" s="2">
        <v>73</v>
      </c>
      <c r="E629" s="2">
        <v>1502</v>
      </c>
      <c r="F629" s="2">
        <v>74613.97</v>
      </c>
      <c r="G629" s="2">
        <v>4099</v>
      </c>
      <c r="H629" s="2">
        <v>208955.79</v>
      </c>
      <c r="I629" s="2">
        <v>7797</v>
      </c>
      <c r="J629" s="2">
        <v>412384.73</v>
      </c>
      <c r="K629" t="str">
        <f t="shared" si="9"/>
        <v>02活跃</v>
      </c>
    </row>
    <row r="630" spans="1:11" x14ac:dyDescent="0.2">
      <c r="A630" t="s">
        <v>1055</v>
      </c>
      <c r="B630" t="s">
        <v>825</v>
      </c>
      <c r="C630" s="2">
        <v>1</v>
      </c>
      <c r="D630" s="2">
        <v>146</v>
      </c>
      <c r="E630" s="2">
        <v>0</v>
      </c>
      <c r="F630" s="2">
        <v>0</v>
      </c>
      <c r="G630" s="2">
        <v>0</v>
      </c>
      <c r="H630" s="2">
        <v>0</v>
      </c>
      <c r="I630" s="2">
        <v>81</v>
      </c>
      <c r="J630" s="2">
        <v>4709</v>
      </c>
      <c r="K630" t="str">
        <f t="shared" si="9"/>
        <v>03流失</v>
      </c>
    </row>
    <row r="631" spans="1:11" x14ac:dyDescent="0.2">
      <c r="A631" t="s">
        <v>8</v>
      </c>
      <c r="B631" t="s">
        <v>828</v>
      </c>
      <c r="C631" s="2">
        <v>1</v>
      </c>
      <c r="D631" s="2">
        <v>165</v>
      </c>
      <c r="E631" s="2">
        <v>2</v>
      </c>
      <c r="F631" s="2">
        <v>89.96</v>
      </c>
      <c r="G631" s="2">
        <v>4</v>
      </c>
      <c r="H631" s="2">
        <v>197.42</v>
      </c>
      <c r="I631" s="2">
        <v>9</v>
      </c>
      <c r="J631" s="2">
        <v>351.6</v>
      </c>
      <c r="K631" t="str">
        <f t="shared" si="9"/>
        <v>02活跃</v>
      </c>
    </row>
    <row r="632" spans="1:11" x14ac:dyDescent="0.2">
      <c r="A632" t="s">
        <v>1055</v>
      </c>
      <c r="B632" t="s">
        <v>852</v>
      </c>
      <c r="C632" s="2">
        <v>1</v>
      </c>
      <c r="D632" s="2">
        <v>361</v>
      </c>
      <c r="E632" s="2">
        <v>0</v>
      </c>
      <c r="F632" s="2">
        <v>0</v>
      </c>
      <c r="G632" s="2">
        <v>0</v>
      </c>
      <c r="H632" s="2">
        <v>0</v>
      </c>
      <c r="I632" s="2">
        <v>10466</v>
      </c>
      <c r="J632" s="2">
        <v>550869.19999999995</v>
      </c>
      <c r="K632" t="str">
        <f t="shared" si="9"/>
        <v>03流失</v>
      </c>
    </row>
    <row r="633" spans="1:11" x14ac:dyDescent="0.2">
      <c r="A633" t="s">
        <v>1055</v>
      </c>
      <c r="B633" t="s">
        <v>854</v>
      </c>
      <c r="C633" s="2">
        <v>1</v>
      </c>
      <c r="D633" s="2">
        <v>859</v>
      </c>
      <c r="E633" s="2">
        <v>0</v>
      </c>
      <c r="F633" s="2">
        <v>0</v>
      </c>
      <c r="G633" s="2">
        <v>0</v>
      </c>
      <c r="H633" s="2">
        <v>0</v>
      </c>
      <c r="I633" s="2">
        <v>87</v>
      </c>
      <c r="J633" s="2">
        <v>8000.73</v>
      </c>
      <c r="K633" t="str">
        <f t="shared" si="9"/>
        <v>03流失</v>
      </c>
    </row>
    <row r="634" spans="1:11" x14ac:dyDescent="0.2">
      <c r="A634" t="s">
        <v>1055</v>
      </c>
      <c r="B634" t="s">
        <v>855</v>
      </c>
      <c r="C634" s="2">
        <v>1</v>
      </c>
      <c r="D634" s="2">
        <v>716</v>
      </c>
      <c r="E634" s="2">
        <v>0</v>
      </c>
      <c r="F634" s="2">
        <v>0</v>
      </c>
      <c r="G634" s="2">
        <v>0</v>
      </c>
      <c r="H634" s="2">
        <v>0</v>
      </c>
      <c r="I634" s="2">
        <v>67</v>
      </c>
      <c r="J634" s="2">
        <v>5093.59</v>
      </c>
      <c r="K634" t="str">
        <f t="shared" si="9"/>
        <v>03流失</v>
      </c>
    </row>
    <row r="635" spans="1:11" x14ac:dyDescent="0.2">
      <c r="A635" t="s">
        <v>1055</v>
      </c>
      <c r="B635" t="s">
        <v>856</v>
      </c>
      <c r="C635" s="2">
        <v>1</v>
      </c>
      <c r="D635" s="2">
        <v>249</v>
      </c>
      <c r="E635" s="2">
        <v>0</v>
      </c>
      <c r="F635" s="2">
        <v>0</v>
      </c>
      <c r="G635" s="2">
        <v>0</v>
      </c>
      <c r="H635" s="2">
        <v>0</v>
      </c>
      <c r="I635" s="2">
        <v>83</v>
      </c>
      <c r="J635" s="2">
        <v>2827.38</v>
      </c>
      <c r="K635" t="str">
        <f t="shared" si="9"/>
        <v>03流失</v>
      </c>
    </row>
    <row r="636" spans="1:11" x14ac:dyDescent="0.2">
      <c r="A636" t="s">
        <v>1055</v>
      </c>
      <c r="B636" t="s">
        <v>850</v>
      </c>
      <c r="C636" s="2">
        <v>1</v>
      </c>
      <c r="D636" s="2">
        <v>727</v>
      </c>
      <c r="E636" s="2">
        <v>0</v>
      </c>
      <c r="F636" s="2">
        <v>0</v>
      </c>
      <c r="G636" s="2">
        <v>0</v>
      </c>
      <c r="H636" s="2">
        <v>0</v>
      </c>
      <c r="I636" s="2">
        <v>11</v>
      </c>
      <c r="J636" s="2">
        <v>691.62</v>
      </c>
      <c r="K636" t="str">
        <f t="shared" si="9"/>
        <v>03流失</v>
      </c>
    </row>
    <row r="637" spans="1:11" x14ac:dyDescent="0.2">
      <c r="A637" t="s">
        <v>1055</v>
      </c>
      <c r="B637" t="s">
        <v>846</v>
      </c>
      <c r="C637" s="2">
        <v>1</v>
      </c>
      <c r="D637" s="2">
        <v>775</v>
      </c>
      <c r="E637" s="2">
        <v>0</v>
      </c>
      <c r="F637" s="2">
        <v>0</v>
      </c>
      <c r="G637" s="2">
        <v>0</v>
      </c>
      <c r="H637" s="2">
        <v>0</v>
      </c>
      <c r="I637" s="2">
        <v>10</v>
      </c>
      <c r="J637" s="2">
        <v>961.68</v>
      </c>
      <c r="K637" t="str">
        <f t="shared" si="9"/>
        <v>03流失</v>
      </c>
    </row>
    <row r="638" spans="1:11" x14ac:dyDescent="0.2">
      <c r="A638" t="s">
        <v>7</v>
      </c>
      <c r="B638" t="s">
        <v>832</v>
      </c>
      <c r="C638" s="2">
        <v>1</v>
      </c>
      <c r="D638" s="2">
        <v>20</v>
      </c>
      <c r="E638" s="2">
        <v>0</v>
      </c>
      <c r="F638" s="2">
        <v>0</v>
      </c>
      <c r="G638" s="2">
        <v>12</v>
      </c>
      <c r="H638" s="2">
        <v>12.84</v>
      </c>
      <c r="I638" s="2">
        <v>12</v>
      </c>
      <c r="J638" s="2">
        <v>12.84</v>
      </c>
      <c r="K638" t="str">
        <f t="shared" si="9"/>
        <v>01新</v>
      </c>
    </row>
    <row r="639" spans="1:11" x14ac:dyDescent="0.2">
      <c r="A639" t="s">
        <v>1055</v>
      </c>
      <c r="B639" t="s">
        <v>849</v>
      </c>
      <c r="C639" s="2">
        <v>1</v>
      </c>
      <c r="D639" s="2">
        <v>874</v>
      </c>
      <c r="E639" s="2">
        <v>0</v>
      </c>
      <c r="F639" s="2">
        <v>0</v>
      </c>
      <c r="G639" s="2">
        <v>0</v>
      </c>
      <c r="H639" s="2">
        <v>0</v>
      </c>
      <c r="I639" s="2">
        <v>3</v>
      </c>
      <c r="J639" s="2">
        <v>22.19</v>
      </c>
      <c r="K639" t="str">
        <f t="shared" si="9"/>
        <v>03流失</v>
      </c>
    </row>
    <row r="640" spans="1:11" x14ac:dyDescent="0.2">
      <c r="A640" t="s">
        <v>1056</v>
      </c>
      <c r="B640" t="s">
        <v>851</v>
      </c>
      <c r="C640" s="2">
        <v>0</v>
      </c>
      <c r="D640" s="2">
        <v>333</v>
      </c>
      <c r="E640" s="2">
        <v>0</v>
      </c>
      <c r="F640" s="2">
        <v>0</v>
      </c>
      <c r="G640" s="2">
        <v>0</v>
      </c>
      <c r="H640" s="2">
        <v>0</v>
      </c>
      <c r="I640" s="2">
        <v>64</v>
      </c>
      <c r="J640" s="2">
        <v>57055.33</v>
      </c>
      <c r="K640" t="str">
        <f t="shared" si="9"/>
        <v>04清退</v>
      </c>
    </row>
    <row r="641" spans="1:11" x14ac:dyDescent="0.2">
      <c r="A641" t="s">
        <v>1055</v>
      </c>
      <c r="B641" t="s">
        <v>847</v>
      </c>
      <c r="C641" s="2">
        <v>1</v>
      </c>
      <c r="D641" s="2">
        <v>594</v>
      </c>
      <c r="E641" s="2">
        <v>0</v>
      </c>
      <c r="F641" s="2">
        <v>0</v>
      </c>
      <c r="G641" s="2">
        <v>0</v>
      </c>
      <c r="H641" s="2">
        <v>0</v>
      </c>
      <c r="I641" s="2">
        <v>3</v>
      </c>
      <c r="J641" s="2">
        <v>345.66</v>
      </c>
      <c r="K641" t="str">
        <f t="shared" si="9"/>
        <v>03流失</v>
      </c>
    </row>
    <row r="642" spans="1:11" x14ac:dyDescent="0.2">
      <c r="A642" t="s">
        <v>1056</v>
      </c>
      <c r="B642" t="s">
        <v>857</v>
      </c>
      <c r="C642" s="2">
        <v>0</v>
      </c>
      <c r="D642" s="2">
        <v>375</v>
      </c>
      <c r="E642" s="2">
        <v>0</v>
      </c>
      <c r="F642" s="2">
        <v>0</v>
      </c>
      <c r="G642" s="2">
        <v>0</v>
      </c>
      <c r="H642" s="2">
        <v>0</v>
      </c>
      <c r="I642" s="2">
        <v>14</v>
      </c>
      <c r="J642" s="2">
        <v>705.22</v>
      </c>
      <c r="K642" t="str">
        <f t="shared" si="9"/>
        <v>04清退</v>
      </c>
    </row>
    <row r="643" spans="1:11" x14ac:dyDescent="0.2">
      <c r="A643" t="s">
        <v>1055</v>
      </c>
      <c r="B643" t="s">
        <v>853</v>
      </c>
      <c r="C643" s="2">
        <v>1</v>
      </c>
      <c r="D643" s="2">
        <v>377</v>
      </c>
      <c r="E643" s="2">
        <v>0</v>
      </c>
      <c r="F643" s="2">
        <v>0</v>
      </c>
      <c r="G643" s="2">
        <v>0</v>
      </c>
      <c r="H643" s="2">
        <v>0</v>
      </c>
      <c r="I643" s="2">
        <v>2</v>
      </c>
      <c r="J643" s="2">
        <v>98.93</v>
      </c>
      <c r="K643" t="str">
        <f t="shared" ref="K643:K706" si="10">A643</f>
        <v>03流失</v>
      </c>
    </row>
    <row r="644" spans="1:11" x14ac:dyDescent="0.2">
      <c r="A644" t="s">
        <v>8</v>
      </c>
      <c r="B644" t="s">
        <v>580</v>
      </c>
      <c r="C644" s="2">
        <v>1</v>
      </c>
      <c r="D644" s="2">
        <v>924</v>
      </c>
      <c r="E644" s="2">
        <v>9</v>
      </c>
      <c r="F644" s="2">
        <v>495.49</v>
      </c>
      <c r="G644" s="2">
        <v>29</v>
      </c>
      <c r="H644" s="2">
        <v>1692.61</v>
      </c>
      <c r="I644" s="2">
        <v>5743</v>
      </c>
      <c r="J644" s="2">
        <v>284346.33</v>
      </c>
      <c r="K644" t="str">
        <f t="shared" si="10"/>
        <v>02活跃</v>
      </c>
    </row>
    <row r="645" spans="1:11" x14ac:dyDescent="0.2">
      <c r="A645" t="s">
        <v>1055</v>
      </c>
      <c r="B645" t="s">
        <v>579</v>
      </c>
      <c r="C645" s="2">
        <v>1</v>
      </c>
      <c r="D645" s="2">
        <v>413</v>
      </c>
      <c r="E645" s="2">
        <v>0</v>
      </c>
      <c r="F645" s="2">
        <v>0</v>
      </c>
      <c r="G645" s="2">
        <v>0</v>
      </c>
      <c r="H645" s="2">
        <v>0</v>
      </c>
      <c r="I645" s="2">
        <v>59028</v>
      </c>
      <c r="J645" s="2">
        <v>1934417.16</v>
      </c>
      <c r="K645" t="str">
        <f t="shared" si="10"/>
        <v>03流失</v>
      </c>
    </row>
    <row r="646" spans="1:11" x14ac:dyDescent="0.2">
      <c r="A646" t="s">
        <v>8</v>
      </c>
      <c r="B646" t="s">
        <v>578</v>
      </c>
      <c r="C646" s="2">
        <v>1</v>
      </c>
      <c r="D646" s="2">
        <v>894</v>
      </c>
      <c r="E646" s="2">
        <v>225</v>
      </c>
      <c r="F646" s="2">
        <v>34065.97</v>
      </c>
      <c r="G646" s="2">
        <v>714</v>
      </c>
      <c r="H646" s="2">
        <v>105182.57</v>
      </c>
      <c r="I646" s="2">
        <v>5638</v>
      </c>
      <c r="J646" s="2">
        <v>912666.91</v>
      </c>
      <c r="K646" t="str">
        <f t="shared" si="10"/>
        <v>02活跃</v>
      </c>
    </row>
    <row r="647" spans="1:11" x14ac:dyDescent="0.2">
      <c r="A647" t="s">
        <v>8</v>
      </c>
      <c r="B647" t="s">
        <v>576</v>
      </c>
      <c r="C647" s="2">
        <v>1</v>
      </c>
      <c r="D647" s="2">
        <v>578</v>
      </c>
      <c r="E647" s="2">
        <v>4486</v>
      </c>
      <c r="F647" s="2">
        <v>384619.77</v>
      </c>
      <c r="G647" s="2">
        <v>16452</v>
      </c>
      <c r="H647" s="2">
        <v>1697071.27</v>
      </c>
      <c r="I647" s="2">
        <v>289949</v>
      </c>
      <c r="J647" s="2">
        <v>29508470.75</v>
      </c>
      <c r="K647" t="str">
        <f t="shared" si="10"/>
        <v>02活跃</v>
      </c>
    </row>
    <row r="648" spans="1:11" x14ac:dyDescent="0.2">
      <c r="A648" t="s">
        <v>8</v>
      </c>
      <c r="B648" t="s">
        <v>584</v>
      </c>
      <c r="C648" s="2">
        <v>1</v>
      </c>
      <c r="D648" s="2">
        <v>382</v>
      </c>
      <c r="E648" s="2">
        <v>1</v>
      </c>
      <c r="F648" s="2">
        <v>106.89</v>
      </c>
      <c r="G648" s="2">
        <v>3</v>
      </c>
      <c r="H648" s="2">
        <v>225.6</v>
      </c>
      <c r="I648" s="2">
        <v>309</v>
      </c>
      <c r="J648" s="2">
        <v>13012.3</v>
      </c>
      <c r="K648" t="str">
        <f t="shared" si="10"/>
        <v>02活跃</v>
      </c>
    </row>
    <row r="649" spans="1:11" x14ac:dyDescent="0.2">
      <c r="A649" t="s">
        <v>8</v>
      </c>
      <c r="B649" t="s">
        <v>577</v>
      </c>
      <c r="C649" s="2">
        <v>1</v>
      </c>
      <c r="D649" s="2">
        <v>410</v>
      </c>
      <c r="E649" s="2">
        <v>28</v>
      </c>
      <c r="F649" s="2">
        <v>2060.67</v>
      </c>
      <c r="G649" s="2">
        <v>155</v>
      </c>
      <c r="H649" s="2">
        <v>11931.37</v>
      </c>
      <c r="I649" s="2">
        <v>5785</v>
      </c>
      <c r="J649" s="2">
        <v>390217.44</v>
      </c>
      <c r="K649" t="str">
        <f t="shared" si="10"/>
        <v>02活跃</v>
      </c>
    </row>
    <row r="650" spans="1:11" x14ac:dyDescent="0.2">
      <c r="A650" t="s">
        <v>9</v>
      </c>
      <c r="B650" t="s">
        <v>581</v>
      </c>
      <c r="C650" s="2">
        <v>1</v>
      </c>
      <c r="D650" s="2">
        <v>479</v>
      </c>
      <c r="E650" s="2">
        <v>0</v>
      </c>
      <c r="F650" s="2">
        <v>0</v>
      </c>
      <c r="G650" s="2">
        <v>65</v>
      </c>
      <c r="H650" s="2">
        <v>5443.9</v>
      </c>
      <c r="I650" s="2">
        <v>481</v>
      </c>
      <c r="J650" s="2">
        <v>38403.58</v>
      </c>
      <c r="K650" t="str">
        <f t="shared" si="10"/>
        <v>03沉默</v>
      </c>
    </row>
    <row r="651" spans="1:11" x14ac:dyDescent="0.2">
      <c r="A651" t="s">
        <v>9</v>
      </c>
      <c r="B651" t="s">
        <v>582</v>
      </c>
      <c r="C651" s="2">
        <v>1</v>
      </c>
      <c r="D651" s="2">
        <v>646</v>
      </c>
      <c r="E651" s="2">
        <v>0</v>
      </c>
      <c r="F651" s="2">
        <v>0</v>
      </c>
      <c r="G651" s="2">
        <v>5</v>
      </c>
      <c r="H651" s="2">
        <v>181.84</v>
      </c>
      <c r="I651" s="2">
        <v>125</v>
      </c>
      <c r="J651" s="2">
        <v>5456.72</v>
      </c>
      <c r="K651" t="str">
        <f t="shared" si="10"/>
        <v>03沉默</v>
      </c>
    </row>
    <row r="652" spans="1:11" x14ac:dyDescent="0.2">
      <c r="A652" t="s">
        <v>1055</v>
      </c>
      <c r="B652" t="s">
        <v>585</v>
      </c>
      <c r="C652" s="2">
        <v>1</v>
      </c>
      <c r="D652" s="2">
        <v>429</v>
      </c>
      <c r="E652" s="2">
        <v>0</v>
      </c>
      <c r="F652" s="2">
        <v>0</v>
      </c>
      <c r="G652" s="2">
        <v>0</v>
      </c>
      <c r="H652" s="2">
        <v>0</v>
      </c>
      <c r="I652" s="2">
        <v>45</v>
      </c>
      <c r="J652" s="2">
        <v>649290</v>
      </c>
      <c r="K652" t="str">
        <f t="shared" si="10"/>
        <v>03流失</v>
      </c>
    </row>
    <row r="653" spans="1:11" x14ac:dyDescent="0.2">
      <c r="A653" t="s">
        <v>9</v>
      </c>
      <c r="B653" t="s">
        <v>586</v>
      </c>
      <c r="C653" s="2">
        <v>1</v>
      </c>
      <c r="D653" s="2">
        <v>629</v>
      </c>
      <c r="E653" s="2">
        <v>0</v>
      </c>
      <c r="F653" s="2">
        <v>0</v>
      </c>
      <c r="G653" s="2">
        <v>2</v>
      </c>
      <c r="H653" s="2">
        <v>1528.9</v>
      </c>
      <c r="I653" s="2">
        <v>43</v>
      </c>
      <c r="J653" s="2">
        <v>7963.9</v>
      </c>
      <c r="K653" t="str">
        <f t="shared" si="10"/>
        <v>03沉默</v>
      </c>
    </row>
    <row r="654" spans="1:11" x14ac:dyDescent="0.2">
      <c r="A654" t="s">
        <v>1055</v>
      </c>
      <c r="B654" t="s">
        <v>587</v>
      </c>
      <c r="C654" s="2">
        <v>1</v>
      </c>
      <c r="D654" s="2">
        <v>312</v>
      </c>
      <c r="E654" s="2">
        <v>0</v>
      </c>
      <c r="F654" s="2">
        <v>0</v>
      </c>
      <c r="G654" s="2">
        <v>0</v>
      </c>
      <c r="H654" s="2">
        <v>0</v>
      </c>
      <c r="I654" s="2">
        <v>21</v>
      </c>
      <c r="J654" s="2">
        <v>9354.4</v>
      </c>
      <c r="K654" t="str">
        <f t="shared" si="10"/>
        <v>03流失</v>
      </c>
    </row>
    <row r="655" spans="1:11" x14ac:dyDescent="0.2">
      <c r="A655" t="s">
        <v>1055</v>
      </c>
      <c r="B655" t="s">
        <v>589</v>
      </c>
      <c r="C655" s="2">
        <v>1</v>
      </c>
      <c r="D655" s="2">
        <v>284</v>
      </c>
      <c r="E655" s="2">
        <v>0</v>
      </c>
      <c r="F655" s="2">
        <v>0</v>
      </c>
      <c r="G655" s="2">
        <v>0</v>
      </c>
      <c r="H655" s="2">
        <v>0</v>
      </c>
      <c r="I655" s="2">
        <v>60</v>
      </c>
      <c r="J655" s="2">
        <v>260898.79</v>
      </c>
      <c r="K655" t="str">
        <f t="shared" si="10"/>
        <v>03流失</v>
      </c>
    </row>
    <row r="656" spans="1:11" x14ac:dyDescent="0.2">
      <c r="A656" t="s">
        <v>9</v>
      </c>
      <c r="B656" t="s">
        <v>583</v>
      </c>
      <c r="C656" s="2">
        <v>1</v>
      </c>
      <c r="D656" s="2">
        <v>388</v>
      </c>
      <c r="E656" s="2">
        <v>0</v>
      </c>
      <c r="F656" s="2">
        <v>0</v>
      </c>
      <c r="G656" s="2">
        <v>1</v>
      </c>
      <c r="H656" s="2">
        <v>89.99</v>
      </c>
      <c r="I656" s="2">
        <v>2</v>
      </c>
      <c r="J656" s="2">
        <v>179.98</v>
      </c>
      <c r="K656" t="str">
        <f t="shared" si="10"/>
        <v>03沉默</v>
      </c>
    </row>
    <row r="657" spans="1:11" x14ac:dyDescent="0.2">
      <c r="A657" t="s">
        <v>1055</v>
      </c>
      <c r="B657" t="s">
        <v>588</v>
      </c>
      <c r="C657" s="2">
        <v>1</v>
      </c>
      <c r="D657" s="2">
        <v>327</v>
      </c>
      <c r="E657" s="2">
        <v>0</v>
      </c>
      <c r="F657" s="2">
        <v>0</v>
      </c>
      <c r="G657" s="2">
        <v>0</v>
      </c>
      <c r="H657" s="2">
        <v>0</v>
      </c>
      <c r="I657" s="2">
        <v>71</v>
      </c>
      <c r="J657" s="2">
        <v>2587.65</v>
      </c>
      <c r="K657" t="str">
        <f t="shared" si="10"/>
        <v>03流失</v>
      </c>
    </row>
    <row r="658" spans="1:11" x14ac:dyDescent="0.2">
      <c r="A658" t="s">
        <v>1055</v>
      </c>
      <c r="B658" t="s">
        <v>571</v>
      </c>
      <c r="C658" s="2">
        <v>1</v>
      </c>
      <c r="D658" s="2">
        <v>920</v>
      </c>
      <c r="E658" s="2">
        <v>0</v>
      </c>
      <c r="F658" s="2">
        <v>0</v>
      </c>
      <c r="G658" s="2">
        <v>0</v>
      </c>
      <c r="H658" s="2">
        <v>0</v>
      </c>
      <c r="I658" s="2">
        <v>368000</v>
      </c>
      <c r="J658" s="2">
        <v>12069101.93</v>
      </c>
      <c r="K658" t="str">
        <f t="shared" si="10"/>
        <v>03流失</v>
      </c>
    </row>
    <row r="659" spans="1:11" x14ac:dyDescent="0.2">
      <c r="A659" t="s">
        <v>8</v>
      </c>
      <c r="B659" t="s">
        <v>569</v>
      </c>
      <c r="C659" s="2">
        <v>1</v>
      </c>
      <c r="D659" s="2">
        <v>151</v>
      </c>
      <c r="E659" s="2">
        <v>85</v>
      </c>
      <c r="F659" s="2">
        <v>9829.1200000000008</v>
      </c>
      <c r="G659" s="2">
        <v>240</v>
      </c>
      <c r="H659" s="2">
        <v>27363.72</v>
      </c>
      <c r="I659" s="2">
        <v>604</v>
      </c>
      <c r="J659" s="2">
        <v>67844.12</v>
      </c>
      <c r="K659" t="str">
        <f t="shared" si="10"/>
        <v>02活跃</v>
      </c>
    </row>
    <row r="660" spans="1:11" x14ac:dyDescent="0.2">
      <c r="A660" t="s">
        <v>1055</v>
      </c>
      <c r="B660" t="s">
        <v>570</v>
      </c>
      <c r="C660" s="2">
        <v>1</v>
      </c>
      <c r="D660" s="2">
        <v>171</v>
      </c>
      <c r="E660" s="2">
        <v>0</v>
      </c>
      <c r="F660" s="2">
        <v>0</v>
      </c>
      <c r="G660" s="2">
        <v>0</v>
      </c>
      <c r="H660" s="2">
        <v>0</v>
      </c>
      <c r="I660" s="2">
        <v>574</v>
      </c>
      <c r="J660" s="2">
        <v>18709.36</v>
      </c>
      <c r="K660" t="str">
        <f t="shared" si="10"/>
        <v>03流失</v>
      </c>
    </row>
    <row r="661" spans="1:11" x14ac:dyDescent="0.2">
      <c r="A661" t="s">
        <v>1055</v>
      </c>
      <c r="B661" t="s">
        <v>573</v>
      </c>
      <c r="C661" s="2">
        <v>1</v>
      </c>
      <c r="D661" s="2">
        <v>104</v>
      </c>
      <c r="E661" s="2">
        <v>0</v>
      </c>
      <c r="F661" s="2">
        <v>0</v>
      </c>
      <c r="G661" s="2">
        <v>0</v>
      </c>
      <c r="H661" s="2">
        <v>0</v>
      </c>
      <c r="I661" s="2">
        <v>4506</v>
      </c>
      <c r="J661" s="2">
        <v>192971.9</v>
      </c>
      <c r="K661" t="str">
        <f t="shared" si="10"/>
        <v>03流失</v>
      </c>
    </row>
    <row r="662" spans="1:11" x14ac:dyDescent="0.2">
      <c r="A662" t="s">
        <v>1055</v>
      </c>
      <c r="B662" t="s">
        <v>572</v>
      </c>
      <c r="C662" s="2">
        <v>1</v>
      </c>
      <c r="D662" s="2">
        <v>132</v>
      </c>
      <c r="E662" s="2">
        <v>0</v>
      </c>
      <c r="F662" s="2">
        <v>0</v>
      </c>
      <c r="G662" s="2">
        <v>0</v>
      </c>
      <c r="H662" s="2">
        <v>0</v>
      </c>
      <c r="I662" s="2">
        <v>1735</v>
      </c>
      <c r="J662" s="2">
        <v>26217.79</v>
      </c>
      <c r="K662" t="str">
        <f t="shared" si="10"/>
        <v>03流失</v>
      </c>
    </row>
    <row r="663" spans="1:11" x14ac:dyDescent="0.2">
      <c r="A663" t="s">
        <v>1055</v>
      </c>
      <c r="B663" t="s">
        <v>574</v>
      </c>
      <c r="C663" s="2">
        <v>1</v>
      </c>
      <c r="D663" s="2">
        <v>397</v>
      </c>
      <c r="E663" s="2">
        <v>0</v>
      </c>
      <c r="F663" s="2">
        <v>0</v>
      </c>
      <c r="G663" s="2">
        <v>0</v>
      </c>
      <c r="H663" s="2">
        <v>0</v>
      </c>
      <c r="I663" s="2">
        <v>1144</v>
      </c>
      <c r="J663" s="2">
        <v>16035.73</v>
      </c>
      <c r="K663" t="str">
        <f t="shared" si="10"/>
        <v>03流失</v>
      </c>
    </row>
    <row r="664" spans="1:11" x14ac:dyDescent="0.2">
      <c r="A664" t="s">
        <v>9</v>
      </c>
      <c r="B664" t="s">
        <v>575</v>
      </c>
      <c r="C664" s="2">
        <v>1</v>
      </c>
      <c r="D664" s="2">
        <v>68</v>
      </c>
      <c r="E664" s="2">
        <v>0</v>
      </c>
      <c r="F664" s="2">
        <v>0</v>
      </c>
      <c r="G664" s="2">
        <v>104</v>
      </c>
      <c r="H664" s="2">
        <v>734.12</v>
      </c>
      <c r="I664" s="2">
        <v>5774</v>
      </c>
      <c r="J664" s="2">
        <v>14456.68</v>
      </c>
      <c r="K664" t="str">
        <f t="shared" si="10"/>
        <v>03沉默</v>
      </c>
    </row>
    <row r="665" spans="1:11" x14ac:dyDescent="0.2">
      <c r="A665" t="s">
        <v>1056</v>
      </c>
      <c r="B665" t="s">
        <v>590</v>
      </c>
      <c r="C665" s="2">
        <v>0</v>
      </c>
      <c r="D665" s="2">
        <v>452</v>
      </c>
      <c r="E665" s="2">
        <v>0</v>
      </c>
      <c r="F665" s="2">
        <v>0</v>
      </c>
      <c r="G665" s="2">
        <v>0</v>
      </c>
      <c r="H665" s="2">
        <v>0</v>
      </c>
      <c r="I665" s="2">
        <v>12886</v>
      </c>
      <c r="J665" s="2">
        <v>365729.8</v>
      </c>
      <c r="K665" t="str">
        <f t="shared" si="10"/>
        <v>04清退</v>
      </c>
    </row>
    <row r="666" spans="1:11" x14ac:dyDescent="0.2">
      <c r="A666" t="s">
        <v>1056</v>
      </c>
      <c r="B666" t="s">
        <v>593</v>
      </c>
      <c r="C666" s="2">
        <v>0</v>
      </c>
      <c r="D666" s="2">
        <v>345</v>
      </c>
      <c r="E666" s="2">
        <v>0</v>
      </c>
      <c r="F666" s="2">
        <v>0</v>
      </c>
      <c r="G666" s="2">
        <v>0</v>
      </c>
      <c r="H666" s="2">
        <v>0</v>
      </c>
      <c r="I666" s="2">
        <v>945</v>
      </c>
      <c r="J666" s="2">
        <v>36498.1</v>
      </c>
      <c r="K666" t="str">
        <f t="shared" si="10"/>
        <v>04清退</v>
      </c>
    </row>
    <row r="667" spans="1:11" x14ac:dyDescent="0.2">
      <c r="A667" t="s">
        <v>1056</v>
      </c>
      <c r="B667" t="s">
        <v>591</v>
      </c>
      <c r="C667" s="2">
        <v>0</v>
      </c>
      <c r="D667" s="2">
        <v>486</v>
      </c>
      <c r="E667" s="2">
        <v>0</v>
      </c>
      <c r="F667" s="2">
        <v>0</v>
      </c>
      <c r="G667" s="2">
        <v>0</v>
      </c>
      <c r="H667" s="2">
        <v>0</v>
      </c>
      <c r="I667" s="2">
        <v>3039</v>
      </c>
      <c r="J667" s="2">
        <v>183040.89</v>
      </c>
      <c r="K667" t="str">
        <f t="shared" si="10"/>
        <v>04清退</v>
      </c>
    </row>
    <row r="668" spans="1:11" x14ac:dyDescent="0.2">
      <c r="A668" t="s">
        <v>1055</v>
      </c>
      <c r="B668" t="s">
        <v>592</v>
      </c>
      <c r="C668" s="2">
        <v>1</v>
      </c>
      <c r="D668" s="2">
        <v>395</v>
      </c>
      <c r="E668" s="2">
        <v>0</v>
      </c>
      <c r="F668" s="2">
        <v>0</v>
      </c>
      <c r="G668" s="2">
        <v>0</v>
      </c>
      <c r="H668" s="2">
        <v>0</v>
      </c>
      <c r="I668" s="2">
        <v>28</v>
      </c>
      <c r="J668" s="2">
        <v>13472.19</v>
      </c>
      <c r="K668" t="str">
        <f t="shared" si="10"/>
        <v>03流失</v>
      </c>
    </row>
    <row r="669" spans="1:11" x14ac:dyDescent="0.2">
      <c r="A669" t="s">
        <v>8</v>
      </c>
      <c r="B669" t="s">
        <v>640</v>
      </c>
      <c r="C669" s="2">
        <v>1</v>
      </c>
      <c r="D669" s="2">
        <v>154</v>
      </c>
      <c r="E669" s="2">
        <v>73</v>
      </c>
      <c r="F669" s="2">
        <v>975.61</v>
      </c>
      <c r="G669" s="2">
        <v>100</v>
      </c>
      <c r="H669" s="2">
        <v>1364.35</v>
      </c>
      <c r="I669" s="2">
        <v>1319</v>
      </c>
      <c r="J669" s="2">
        <v>16324.92</v>
      </c>
      <c r="K669" t="str">
        <f t="shared" si="10"/>
        <v>02活跃</v>
      </c>
    </row>
    <row r="670" spans="1:11" x14ac:dyDescent="0.2">
      <c r="A670" t="s">
        <v>1055</v>
      </c>
      <c r="B670" t="s">
        <v>637</v>
      </c>
      <c r="C670" s="2">
        <v>1</v>
      </c>
      <c r="D670" s="2">
        <v>334</v>
      </c>
      <c r="E670" s="2">
        <v>0</v>
      </c>
      <c r="F670" s="2">
        <v>0</v>
      </c>
      <c r="G670" s="2">
        <v>0</v>
      </c>
      <c r="H670" s="2">
        <v>0</v>
      </c>
      <c r="I670" s="2">
        <v>7323</v>
      </c>
      <c r="J670" s="2">
        <v>312900.18</v>
      </c>
      <c r="K670" t="str">
        <f t="shared" si="10"/>
        <v>03流失</v>
      </c>
    </row>
    <row r="671" spans="1:11" x14ac:dyDescent="0.2">
      <c r="A671" t="s">
        <v>1055</v>
      </c>
      <c r="B671" t="s">
        <v>641</v>
      </c>
      <c r="C671" s="2">
        <v>1</v>
      </c>
      <c r="D671" s="2">
        <v>192</v>
      </c>
      <c r="E671" s="2">
        <v>0</v>
      </c>
      <c r="F671" s="2">
        <v>0</v>
      </c>
      <c r="G671" s="2">
        <v>0</v>
      </c>
      <c r="H671" s="2">
        <v>0</v>
      </c>
      <c r="I671" s="2">
        <v>1154</v>
      </c>
      <c r="J671" s="2">
        <v>58912.05</v>
      </c>
      <c r="K671" t="str">
        <f t="shared" si="10"/>
        <v>03流失</v>
      </c>
    </row>
    <row r="672" spans="1:11" x14ac:dyDescent="0.2">
      <c r="A672" t="s">
        <v>8</v>
      </c>
      <c r="B672" t="s">
        <v>638</v>
      </c>
      <c r="C672" s="2">
        <v>1</v>
      </c>
      <c r="D672" s="2">
        <v>354</v>
      </c>
      <c r="E672" s="2">
        <v>12</v>
      </c>
      <c r="F672" s="2">
        <v>504.84</v>
      </c>
      <c r="G672" s="2">
        <v>43</v>
      </c>
      <c r="H672" s="2">
        <v>1900.04</v>
      </c>
      <c r="I672" s="2">
        <v>3459</v>
      </c>
      <c r="J672" s="2">
        <v>176051.91</v>
      </c>
      <c r="K672" t="str">
        <f t="shared" si="10"/>
        <v>02活跃</v>
      </c>
    </row>
    <row r="673" spans="1:11" x14ac:dyDescent="0.2">
      <c r="A673" t="s">
        <v>8</v>
      </c>
      <c r="B673" t="s">
        <v>643</v>
      </c>
      <c r="C673" s="2">
        <v>1</v>
      </c>
      <c r="D673" s="2">
        <v>493</v>
      </c>
      <c r="E673" s="2">
        <v>1</v>
      </c>
      <c r="F673" s="2">
        <v>62.29</v>
      </c>
      <c r="G673" s="2">
        <v>1</v>
      </c>
      <c r="H673" s="2">
        <v>62.29</v>
      </c>
      <c r="I673" s="2">
        <v>207</v>
      </c>
      <c r="J673" s="2">
        <v>7995.7</v>
      </c>
      <c r="K673" t="str">
        <f t="shared" si="10"/>
        <v>02活跃</v>
      </c>
    </row>
    <row r="674" spans="1:11" x14ac:dyDescent="0.2">
      <c r="A674" t="s">
        <v>1055</v>
      </c>
      <c r="B674" t="s">
        <v>648</v>
      </c>
      <c r="C674" s="2">
        <v>1</v>
      </c>
      <c r="D674" s="2">
        <v>801</v>
      </c>
      <c r="E674" s="2">
        <v>0</v>
      </c>
      <c r="F674" s="2">
        <v>0</v>
      </c>
      <c r="G674" s="2">
        <v>0</v>
      </c>
      <c r="H674" s="2">
        <v>0</v>
      </c>
      <c r="I674" s="2">
        <v>20110</v>
      </c>
      <c r="J674" s="2">
        <v>1079426.29</v>
      </c>
      <c r="K674" t="str">
        <f t="shared" si="10"/>
        <v>03流失</v>
      </c>
    </row>
    <row r="675" spans="1:11" x14ac:dyDescent="0.2">
      <c r="A675" t="s">
        <v>8</v>
      </c>
      <c r="B675" t="s">
        <v>650</v>
      </c>
      <c r="C675" s="2">
        <v>1</v>
      </c>
      <c r="D675" s="2">
        <v>425</v>
      </c>
      <c r="E675" s="2">
        <v>1</v>
      </c>
      <c r="F675" s="2">
        <v>52.94</v>
      </c>
      <c r="G675" s="2">
        <v>2</v>
      </c>
      <c r="H675" s="2">
        <v>87.9</v>
      </c>
      <c r="I675" s="2">
        <v>402</v>
      </c>
      <c r="J675" s="2">
        <v>20175.349999999999</v>
      </c>
      <c r="K675" t="str">
        <f t="shared" si="10"/>
        <v>02活跃</v>
      </c>
    </row>
    <row r="676" spans="1:11" x14ac:dyDescent="0.2">
      <c r="A676" t="s">
        <v>9</v>
      </c>
      <c r="B676" t="s">
        <v>649</v>
      </c>
      <c r="C676" s="2">
        <v>1</v>
      </c>
      <c r="D676" s="2">
        <v>755</v>
      </c>
      <c r="E676" s="2">
        <v>0</v>
      </c>
      <c r="F676" s="2">
        <v>0</v>
      </c>
      <c r="G676" s="2">
        <v>37</v>
      </c>
      <c r="H676" s="2">
        <v>1853.2</v>
      </c>
      <c r="I676" s="2">
        <v>422</v>
      </c>
      <c r="J676" s="2">
        <v>19434.13</v>
      </c>
      <c r="K676" t="str">
        <f t="shared" si="10"/>
        <v>03沉默</v>
      </c>
    </row>
    <row r="677" spans="1:11" x14ac:dyDescent="0.2">
      <c r="A677" t="s">
        <v>1055</v>
      </c>
      <c r="B677" t="s">
        <v>642</v>
      </c>
      <c r="C677" s="2">
        <v>1</v>
      </c>
      <c r="D677" s="2">
        <v>646</v>
      </c>
      <c r="E677" s="2">
        <v>0</v>
      </c>
      <c r="F677" s="2">
        <v>0</v>
      </c>
      <c r="G677" s="2">
        <v>0</v>
      </c>
      <c r="H677" s="2">
        <v>0</v>
      </c>
      <c r="I677" s="2">
        <v>2207</v>
      </c>
      <c r="J677" s="2">
        <v>54521.17</v>
      </c>
      <c r="K677" t="str">
        <f t="shared" si="10"/>
        <v>03流失</v>
      </c>
    </row>
    <row r="678" spans="1:11" x14ac:dyDescent="0.2">
      <c r="A678" t="s">
        <v>1055</v>
      </c>
      <c r="B678" t="s">
        <v>644</v>
      </c>
      <c r="C678" s="2">
        <v>1</v>
      </c>
      <c r="D678" s="2">
        <v>647</v>
      </c>
      <c r="E678" s="2">
        <v>0</v>
      </c>
      <c r="F678" s="2">
        <v>0</v>
      </c>
      <c r="G678" s="2">
        <v>0</v>
      </c>
      <c r="H678" s="2">
        <v>0</v>
      </c>
      <c r="I678" s="2">
        <v>3033</v>
      </c>
      <c r="J678" s="2">
        <v>475985.6</v>
      </c>
      <c r="K678" t="str">
        <f t="shared" si="10"/>
        <v>03流失</v>
      </c>
    </row>
    <row r="679" spans="1:11" x14ac:dyDescent="0.2">
      <c r="A679" t="s">
        <v>8</v>
      </c>
      <c r="B679" t="s">
        <v>639</v>
      </c>
      <c r="C679" s="2">
        <v>1</v>
      </c>
      <c r="D679" s="2">
        <v>265</v>
      </c>
      <c r="E679" s="2">
        <v>5</v>
      </c>
      <c r="F679" s="2">
        <v>181.33</v>
      </c>
      <c r="G679" s="2">
        <v>18</v>
      </c>
      <c r="H679" s="2">
        <v>608.34</v>
      </c>
      <c r="I679" s="2">
        <v>280</v>
      </c>
      <c r="J679" s="2">
        <v>11069</v>
      </c>
      <c r="K679" t="str">
        <f t="shared" si="10"/>
        <v>02活跃</v>
      </c>
    </row>
    <row r="680" spans="1:11" x14ac:dyDescent="0.2">
      <c r="A680" t="s">
        <v>9</v>
      </c>
      <c r="B680" t="s">
        <v>645</v>
      </c>
      <c r="C680" s="2">
        <v>1</v>
      </c>
      <c r="D680" s="2">
        <v>979</v>
      </c>
      <c r="E680" s="2">
        <v>0</v>
      </c>
      <c r="F680" s="2">
        <v>0</v>
      </c>
      <c r="G680" s="2">
        <v>2</v>
      </c>
      <c r="H680" s="2">
        <v>59.96</v>
      </c>
      <c r="I680" s="2">
        <v>103</v>
      </c>
      <c r="J680" s="2">
        <v>4369.54</v>
      </c>
      <c r="K680" t="str">
        <f t="shared" si="10"/>
        <v>03沉默</v>
      </c>
    </row>
    <row r="681" spans="1:11" x14ac:dyDescent="0.2">
      <c r="A681" t="s">
        <v>1055</v>
      </c>
      <c r="B681" t="s">
        <v>630</v>
      </c>
      <c r="C681" s="2">
        <v>1</v>
      </c>
      <c r="D681" s="2">
        <v>170</v>
      </c>
      <c r="E681" s="2">
        <v>0</v>
      </c>
      <c r="F681" s="2">
        <v>0</v>
      </c>
      <c r="G681" s="2">
        <v>0</v>
      </c>
      <c r="H681" s="2">
        <v>0</v>
      </c>
      <c r="I681" s="2">
        <v>22162</v>
      </c>
      <c r="J681" s="2">
        <v>890403.86</v>
      </c>
      <c r="K681" t="str">
        <f t="shared" si="10"/>
        <v>03流失</v>
      </c>
    </row>
    <row r="682" spans="1:11" x14ac:dyDescent="0.2">
      <c r="A682" t="s">
        <v>1055</v>
      </c>
      <c r="B682" t="s">
        <v>631</v>
      </c>
      <c r="C682" s="2">
        <v>1</v>
      </c>
      <c r="D682" s="2">
        <v>556</v>
      </c>
      <c r="E682" s="2">
        <v>0</v>
      </c>
      <c r="F682" s="2">
        <v>0</v>
      </c>
      <c r="G682" s="2">
        <v>0</v>
      </c>
      <c r="H682" s="2">
        <v>0</v>
      </c>
      <c r="I682" s="2">
        <v>209138</v>
      </c>
      <c r="J682" s="2">
        <v>13537539.6</v>
      </c>
      <c r="K682" t="str">
        <f t="shared" si="10"/>
        <v>03流失</v>
      </c>
    </row>
    <row r="683" spans="1:11" x14ac:dyDescent="0.2">
      <c r="A683" t="s">
        <v>7</v>
      </c>
      <c r="B683" t="s">
        <v>632</v>
      </c>
      <c r="C683" s="2">
        <v>1</v>
      </c>
      <c r="D683" s="2">
        <v>25</v>
      </c>
      <c r="E683" s="2">
        <v>16</v>
      </c>
      <c r="F683" s="2">
        <v>2368.5300000000002</v>
      </c>
      <c r="G683" s="2">
        <v>55</v>
      </c>
      <c r="H683" s="2">
        <v>8200.98</v>
      </c>
      <c r="I683" s="2">
        <v>55</v>
      </c>
      <c r="J683" s="2">
        <v>8200.98</v>
      </c>
      <c r="K683" t="str">
        <f t="shared" si="10"/>
        <v>01新</v>
      </c>
    </row>
    <row r="684" spans="1:11" x14ac:dyDescent="0.2">
      <c r="A684" t="s">
        <v>9</v>
      </c>
      <c r="B684" t="s">
        <v>628</v>
      </c>
      <c r="C684" s="2">
        <v>1</v>
      </c>
      <c r="D684" s="2">
        <v>517</v>
      </c>
      <c r="E684" s="2">
        <v>0</v>
      </c>
      <c r="F684" s="2">
        <v>0</v>
      </c>
      <c r="G684" s="2">
        <v>1</v>
      </c>
      <c r="H684" s="2">
        <v>406</v>
      </c>
      <c r="I684" s="2">
        <v>123</v>
      </c>
      <c r="J684" s="2">
        <v>81367.45</v>
      </c>
      <c r="K684" t="str">
        <f t="shared" si="10"/>
        <v>03沉默</v>
      </c>
    </row>
    <row r="685" spans="1:11" x14ac:dyDescent="0.2">
      <c r="A685" t="s">
        <v>1055</v>
      </c>
      <c r="B685" t="s">
        <v>629</v>
      </c>
      <c r="C685" s="2">
        <v>1</v>
      </c>
      <c r="D685" s="2">
        <v>641</v>
      </c>
      <c r="E685" s="2">
        <v>0</v>
      </c>
      <c r="F685" s="2">
        <v>0</v>
      </c>
      <c r="G685" s="2">
        <v>0</v>
      </c>
      <c r="H685" s="2">
        <v>0</v>
      </c>
      <c r="I685" s="2">
        <v>95</v>
      </c>
      <c r="J685" s="2">
        <v>868.49</v>
      </c>
      <c r="K685" t="str">
        <f t="shared" si="10"/>
        <v>03流失</v>
      </c>
    </row>
    <row r="686" spans="1:11" x14ac:dyDescent="0.2">
      <c r="A686" t="s">
        <v>1055</v>
      </c>
      <c r="B686" t="s">
        <v>633</v>
      </c>
      <c r="C686" s="2">
        <v>1</v>
      </c>
      <c r="D686" s="2">
        <v>75</v>
      </c>
      <c r="E686" s="2">
        <v>0</v>
      </c>
      <c r="F686" s="2">
        <v>0</v>
      </c>
      <c r="G686" s="2">
        <v>0</v>
      </c>
      <c r="H686" s="2">
        <v>0</v>
      </c>
      <c r="I686" s="2">
        <v>159</v>
      </c>
      <c r="J686" s="2">
        <v>8861.23</v>
      </c>
      <c r="K686" t="str">
        <f t="shared" si="10"/>
        <v>03流失</v>
      </c>
    </row>
    <row r="687" spans="1:11" x14ac:dyDescent="0.2">
      <c r="A687" t="s">
        <v>1055</v>
      </c>
      <c r="B687" t="s">
        <v>635</v>
      </c>
      <c r="C687" s="2">
        <v>1</v>
      </c>
      <c r="D687" s="2">
        <v>270</v>
      </c>
      <c r="E687" s="2">
        <v>0</v>
      </c>
      <c r="F687" s="2">
        <v>0</v>
      </c>
      <c r="G687" s="2">
        <v>0</v>
      </c>
      <c r="H687" s="2">
        <v>0</v>
      </c>
      <c r="I687" s="2">
        <v>5</v>
      </c>
      <c r="J687" s="2">
        <v>100</v>
      </c>
      <c r="K687" t="str">
        <f t="shared" si="10"/>
        <v>03流失</v>
      </c>
    </row>
    <row r="688" spans="1:11" x14ac:dyDescent="0.2">
      <c r="A688" t="s">
        <v>9</v>
      </c>
      <c r="B688" t="s">
        <v>634</v>
      </c>
      <c r="C688" s="2">
        <v>1</v>
      </c>
      <c r="D688" s="2">
        <v>93</v>
      </c>
      <c r="E688" s="2">
        <v>0</v>
      </c>
      <c r="F688" s="2">
        <v>0</v>
      </c>
      <c r="G688" s="2">
        <v>1</v>
      </c>
      <c r="H688" s="2">
        <v>98</v>
      </c>
      <c r="I688" s="2">
        <v>4</v>
      </c>
      <c r="J688" s="2">
        <v>350.7</v>
      </c>
      <c r="K688" t="str">
        <f t="shared" si="10"/>
        <v>03沉默</v>
      </c>
    </row>
    <row r="689" spans="1:11" x14ac:dyDescent="0.2">
      <c r="A689" t="s">
        <v>8</v>
      </c>
      <c r="B689" t="s">
        <v>647</v>
      </c>
      <c r="C689" s="2">
        <v>1</v>
      </c>
      <c r="D689" s="2">
        <v>552</v>
      </c>
      <c r="E689" s="2">
        <v>2</v>
      </c>
      <c r="F689" s="2">
        <v>586.28</v>
      </c>
      <c r="G689" s="2">
        <v>6</v>
      </c>
      <c r="H689" s="2">
        <v>6996.18</v>
      </c>
      <c r="I689" s="2">
        <v>57</v>
      </c>
      <c r="J689" s="2">
        <v>76707.44</v>
      </c>
      <c r="K689" t="str">
        <f t="shared" si="10"/>
        <v>02活跃</v>
      </c>
    </row>
    <row r="690" spans="1:11" x14ac:dyDescent="0.2">
      <c r="A690" t="s">
        <v>9</v>
      </c>
      <c r="B690" t="s">
        <v>646</v>
      </c>
      <c r="C690" s="2">
        <v>1</v>
      </c>
      <c r="D690" s="2">
        <v>850</v>
      </c>
      <c r="E690" s="2">
        <v>0</v>
      </c>
      <c r="F690" s="2">
        <v>0</v>
      </c>
      <c r="G690" s="2">
        <v>2</v>
      </c>
      <c r="H690" s="2">
        <v>246.1</v>
      </c>
      <c r="I690" s="2">
        <v>15</v>
      </c>
      <c r="J690" s="2">
        <v>16039.09</v>
      </c>
      <c r="K690" t="str">
        <f t="shared" si="10"/>
        <v>03沉默</v>
      </c>
    </row>
    <row r="691" spans="1:11" x14ac:dyDescent="0.2">
      <c r="A691" t="s">
        <v>1055</v>
      </c>
      <c r="B691" t="s">
        <v>653</v>
      </c>
      <c r="C691" s="2">
        <v>1</v>
      </c>
      <c r="D691" s="2">
        <v>285</v>
      </c>
      <c r="E691" s="2">
        <v>0</v>
      </c>
      <c r="F691" s="2">
        <v>0</v>
      </c>
      <c r="G691" s="2">
        <v>0</v>
      </c>
      <c r="H691" s="2">
        <v>0</v>
      </c>
      <c r="I691" s="2">
        <v>11</v>
      </c>
      <c r="J691" s="2">
        <v>7545.95</v>
      </c>
      <c r="K691" t="str">
        <f t="shared" si="10"/>
        <v>03流失</v>
      </c>
    </row>
    <row r="692" spans="1:11" x14ac:dyDescent="0.2">
      <c r="A692" t="s">
        <v>1055</v>
      </c>
      <c r="B692" t="s">
        <v>652</v>
      </c>
      <c r="C692" s="2">
        <v>1</v>
      </c>
      <c r="D692" s="2">
        <v>241</v>
      </c>
      <c r="E692" s="2">
        <v>0</v>
      </c>
      <c r="F692" s="2">
        <v>0</v>
      </c>
      <c r="G692" s="2">
        <v>0</v>
      </c>
      <c r="H692" s="2">
        <v>0</v>
      </c>
      <c r="I692" s="2">
        <v>14</v>
      </c>
      <c r="J692" s="2">
        <v>691.12</v>
      </c>
      <c r="K692" t="str">
        <f t="shared" si="10"/>
        <v>03流失</v>
      </c>
    </row>
    <row r="693" spans="1:11" x14ac:dyDescent="0.2">
      <c r="A693" t="s">
        <v>9</v>
      </c>
      <c r="B693" t="s">
        <v>636</v>
      </c>
      <c r="C693" s="2">
        <v>1</v>
      </c>
      <c r="D693" s="2">
        <v>74</v>
      </c>
      <c r="E693" s="2">
        <v>0</v>
      </c>
      <c r="F693" s="2">
        <v>0</v>
      </c>
      <c r="G693" s="2">
        <v>3</v>
      </c>
      <c r="H693" s="2">
        <v>484.65</v>
      </c>
      <c r="I693" s="2">
        <v>4</v>
      </c>
      <c r="J693" s="2">
        <v>507.64</v>
      </c>
      <c r="K693" t="str">
        <f t="shared" si="10"/>
        <v>03沉默</v>
      </c>
    </row>
    <row r="694" spans="1:11" x14ac:dyDescent="0.2">
      <c r="A694" t="s">
        <v>1055</v>
      </c>
      <c r="B694" t="s">
        <v>651</v>
      </c>
      <c r="C694" s="2">
        <v>1</v>
      </c>
      <c r="D694" s="2">
        <v>215</v>
      </c>
      <c r="E694" s="2">
        <v>0</v>
      </c>
      <c r="F694" s="2">
        <v>0</v>
      </c>
      <c r="G694" s="2">
        <v>0</v>
      </c>
      <c r="H694" s="2">
        <v>0</v>
      </c>
      <c r="I694" s="2">
        <v>2</v>
      </c>
      <c r="J694" s="2">
        <v>95.95</v>
      </c>
      <c r="K694" t="str">
        <f t="shared" si="10"/>
        <v>03流失</v>
      </c>
    </row>
    <row r="695" spans="1:11" x14ac:dyDescent="0.2">
      <c r="A695" t="s">
        <v>1055</v>
      </c>
      <c r="B695" t="s">
        <v>655</v>
      </c>
      <c r="C695" s="2">
        <v>1</v>
      </c>
      <c r="D695" s="2">
        <v>247</v>
      </c>
      <c r="E695" s="2">
        <v>0</v>
      </c>
      <c r="F695" s="2">
        <v>0</v>
      </c>
      <c r="G695" s="2">
        <v>0</v>
      </c>
      <c r="H695" s="2">
        <v>0</v>
      </c>
      <c r="I695" s="2">
        <v>156</v>
      </c>
      <c r="J695" s="2">
        <v>7758.71</v>
      </c>
      <c r="K695" t="str">
        <f t="shared" si="10"/>
        <v>03流失</v>
      </c>
    </row>
    <row r="696" spans="1:11" x14ac:dyDescent="0.2">
      <c r="A696" t="s">
        <v>1055</v>
      </c>
      <c r="B696" t="s">
        <v>656</v>
      </c>
      <c r="C696" s="2">
        <v>1</v>
      </c>
      <c r="D696" s="2">
        <v>291</v>
      </c>
      <c r="E696" s="2">
        <v>0</v>
      </c>
      <c r="F696" s="2">
        <v>0</v>
      </c>
      <c r="G696" s="2">
        <v>0</v>
      </c>
      <c r="H696" s="2">
        <v>0</v>
      </c>
      <c r="I696" s="2">
        <v>448</v>
      </c>
      <c r="J696" s="2">
        <v>22260.44</v>
      </c>
      <c r="K696" t="str">
        <f t="shared" si="10"/>
        <v>03流失</v>
      </c>
    </row>
    <row r="697" spans="1:11" x14ac:dyDescent="0.2">
      <c r="A697" t="s">
        <v>1055</v>
      </c>
      <c r="B697" t="s">
        <v>654</v>
      </c>
      <c r="C697" s="2">
        <v>1</v>
      </c>
      <c r="D697" s="2">
        <v>800</v>
      </c>
      <c r="E697" s="2">
        <v>0</v>
      </c>
      <c r="F697" s="2">
        <v>0</v>
      </c>
      <c r="G697" s="2">
        <v>0</v>
      </c>
      <c r="H697" s="2">
        <v>0</v>
      </c>
      <c r="I697" s="2">
        <v>57</v>
      </c>
      <c r="J697" s="2">
        <v>3606.78</v>
      </c>
      <c r="K697" t="str">
        <f t="shared" si="10"/>
        <v>03流失</v>
      </c>
    </row>
    <row r="698" spans="1:11" x14ac:dyDescent="0.2">
      <c r="A698" t="s">
        <v>1055</v>
      </c>
      <c r="B698" t="s">
        <v>657</v>
      </c>
      <c r="C698" s="2">
        <v>1</v>
      </c>
      <c r="D698" s="2">
        <v>401</v>
      </c>
      <c r="E698" s="2">
        <v>0</v>
      </c>
      <c r="F698" s="2">
        <v>0</v>
      </c>
      <c r="G698" s="2">
        <v>0</v>
      </c>
      <c r="H698" s="2">
        <v>0</v>
      </c>
      <c r="I698" s="2">
        <v>1414</v>
      </c>
      <c r="J698" s="2">
        <v>53955.519999999997</v>
      </c>
      <c r="K698" t="str">
        <f t="shared" si="10"/>
        <v>03流失</v>
      </c>
    </row>
    <row r="699" spans="1:11" x14ac:dyDescent="0.2">
      <c r="A699" t="s">
        <v>1055</v>
      </c>
      <c r="B699" t="s">
        <v>658</v>
      </c>
      <c r="C699" s="2">
        <v>1</v>
      </c>
      <c r="D699" s="2">
        <v>536</v>
      </c>
      <c r="E699" s="2">
        <v>0</v>
      </c>
      <c r="F699" s="2">
        <v>0</v>
      </c>
      <c r="G699" s="2">
        <v>0</v>
      </c>
      <c r="H699" s="2">
        <v>0</v>
      </c>
      <c r="I699" s="2">
        <v>20</v>
      </c>
      <c r="J699" s="2">
        <v>478.6</v>
      </c>
      <c r="K699" t="str">
        <f t="shared" si="10"/>
        <v>03流失</v>
      </c>
    </row>
    <row r="700" spans="1:11" x14ac:dyDescent="0.2">
      <c r="A700" t="s">
        <v>8</v>
      </c>
      <c r="B700" t="s">
        <v>601</v>
      </c>
      <c r="C700" s="2">
        <v>1</v>
      </c>
      <c r="D700" s="2">
        <v>495</v>
      </c>
      <c r="E700" s="2">
        <v>5086</v>
      </c>
      <c r="F700" s="2">
        <v>157636.69</v>
      </c>
      <c r="G700" s="2">
        <v>21685</v>
      </c>
      <c r="H700" s="2">
        <v>661501.32999999996</v>
      </c>
      <c r="I700" s="2">
        <v>191154</v>
      </c>
      <c r="J700" s="2">
        <v>5791799.1699999999</v>
      </c>
      <c r="K700" t="str">
        <f t="shared" si="10"/>
        <v>02活跃</v>
      </c>
    </row>
    <row r="701" spans="1:11" x14ac:dyDescent="0.2">
      <c r="A701" t="s">
        <v>9</v>
      </c>
      <c r="B701" t="s">
        <v>602</v>
      </c>
      <c r="C701" s="2">
        <v>1</v>
      </c>
      <c r="D701" s="2">
        <v>333</v>
      </c>
      <c r="E701" s="2">
        <v>0</v>
      </c>
      <c r="F701" s="2">
        <v>0</v>
      </c>
      <c r="G701" s="2">
        <v>3</v>
      </c>
      <c r="H701" s="2">
        <v>254</v>
      </c>
      <c r="I701" s="2">
        <v>33777</v>
      </c>
      <c r="J701" s="2">
        <v>2748659</v>
      </c>
      <c r="K701" t="str">
        <f t="shared" si="10"/>
        <v>03沉默</v>
      </c>
    </row>
    <row r="702" spans="1:11" x14ac:dyDescent="0.2">
      <c r="A702" t="s">
        <v>1055</v>
      </c>
      <c r="B702" t="s">
        <v>608</v>
      </c>
      <c r="C702" s="2">
        <v>1</v>
      </c>
      <c r="D702" s="2">
        <v>655</v>
      </c>
      <c r="E702" s="2">
        <v>0</v>
      </c>
      <c r="F702" s="2">
        <v>0</v>
      </c>
      <c r="G702" s="2">
        <v>0</v>
      </c>
      <c r="H702" s="2">
        <v>0</v>
      </c>
      <c r="I702" s="2">
        <v>2557</v>
      </c>
      <c r="J702" s="2">
        <v>296138.77</v>
      </c>
      <c r="K702" t="str">
        <f t="shared" si="10"/>
        <v>03流失</v>
      </c>
    </row>
    <row r="703" spans="1:11" x14ac:dyDescent="0.2">
      <c r="A703" t="s">
        <v>1055</v>
      </c>
      <c r="B703" t="s">
        <v>603</v>
      </c>
      <c r="C703" s="2">
        <v>1</v>
      </c>
      <c r="D703" s="2">
        <v>501</v>
      </c>
      <c r="E703" s="2">
        <v>0</v>
      </c>
      <c r="F703" s="2">
        <v>0</v>
      </c>
      <c r="G703" s="2">
        <v>0</v>
      </c>
      <c r="H703" s="2">
        <v>0</v>
      </c>
      <c r="I703" s="2">
        <v>4531</v>
      </c>
      <c r="J703" s="2">
        <v>87569.42</v>
      </c>
      <c r="K703" t="str">
        <f t="shared" si="10"/>
        <v>03流失</v>
      </c>
    </row>
    <row r="704" spans="1:11" x14ac:dyDescent="0.2">
      <c r="A704" t="s">
        <v>8</v>
      </c>
      <c r="B704" t="s">
        <v>609</v>
      </c>
      <c r="C704" s="2">
        <v>1</v>
      </c>
      <c r="D704" s="2">
        <v>556</v>
      </c>
      <c r="E704" s="2">
        <v>9</v>
      </c>
      <c r="F704" s="2">
        <v>1228.8</v>
      </c>
      <c r="G704" s="2">
        <v>34</v>
      </c>
      <c r="H704" s="2">
        <v>3081.2</v>
      </c>
      <c r="I704" s="2">
        <v>2102</v>
      </c>
      <c r="J704" s="2">
        <v>150705.54999999999</v>
      </c>
      <c r="K704" t="str">
        <f t="shared" si="10"/>
        <v>02活跃</v>
      </c>
    </row>
    <row r="705" spans="1:11" x14ac:dyDescent="0.2">
      <c r="A705" t="s">
        <v>8</v>
      </c>
      <c r="B705" t="s">
        <v>604</v>
      </c>
      <c r="C705" s="2">
        <v>1</v>
      </c>
      <c r="D705" s="2">
        <v>299</v>
      </c>
      <c r="E705" s="2">
        <v>47</v>
      </c>
      <c r="F705" s="2">
        <v>2026.75</v>
      </c>
      <c r="G705" s="2">
        <v>181</v>
      </c>
      <c r="H705" s="2">
        <v>9855.19</v>
      </c>
      <c r="I705" s="2">
        <v>1171</v>
      </c>
      <c r="J705" s="2">
        <v>62201.58</v>
      </c>
      <c r="K705" t="str">
        <f t="shared" si="10"/>
        <v>02活跃</v>
      </c>
    </row>
    <row r="706" spans="1:11" x14ac:dyDescent="0.2">
      <c r="A706" t="s">
        <v>8</v>
      </c>
      <c r="B706" t="s">
        <v>606</v>
      </c>
      <c r="C706" s="2">
        <v>1</v>
      </c>
      <c r="D706" s="2">
        <v>816</v>
      </c>
      <c r="E706" s="2">
        <v>20</v>
      </c>
      <c r="F706" s="2">
        <v>5089.76</v>
      </c>
      <c r="G706" s="2">
        <v>63</v>
      </c>
      <c r="H706" s="2">
        <v>11829.3</v>
      </c>
      <c r="I706" s="2">
        <v>570</v>
      </c>
      <c r="J706" s="2">
        <v>84975.92</v>
      </c>
      <c r="K706" t="str">
        <f t="shared" si="10"/>
        <v>02活跃</v>
      </c>
    </row>
    <row r="707" spans="1:11" x14ac:dyDescent="0.2">
      <c r="A707" t="s">
        <v>1055</v>
      </c>
      <c r="B707" t="s">
        <v>617</v>
      </c>
      <c r="C707" s="2">
        <v>1</v>
      </c>
      <c r="D707" s="2">
        <v>268</v>
      </c>
      <c r="E707" s="2">
        <v>0</v>
      </c>
      <c r="F707" s="2">
        <v>0</v>
      </c>
      <c r="G707" s="2">
        <v>0</v>
      </c>
      <c r="H707" s="2">
        <v>0</v>
      </c>
      <c r="I707" s="2">
        <v>95</v>
      </c>
      <c r="J707" s="2">
        <v>32870.93</v>
      </c>
      <c r="K707" t="str">
        <f t="shared" ref="K707:K770" si="11">A707</f>
        <v>03流失</v>
      </c>
    </row>
    <row r="708" spans="1:11" x14ac:dyDescent="0.2">
      <c r="A708" t="s">
        <v>8</v>
      </c>
      <c r="B708" t="s">
        <v>613</v>
      </c>
      <c r="C708" s="2">
        <v>1</v>
      </c>
      <c r="D708" s="2">
        <v>577</v>
      </c>
      <c r="E708" s="2">
        <v>4</v>
      </c>
      <c r="F708" s="2">
        <v>472</v>
      </c>
      <c r="G708" s="2">
        <v>10</v>
      </c>
      <c r="H708" s="2">
        <v>1562</v>
      </c>
      <c r="I708" s="2">
        <v>162</v>
      </c>
      <c r="J708" s="2">
        <v>139237.66</v>
      </c>
      <c r="K708" t="str">
        <f t="shared" si="11"/>
        <v>02活跃</v>
      </c>
    </row>
    <row r="709" spans="1:11" x14ac:dyDescent="0.2">
      <c r="A709" t="s">
        <v>8</v>
      </c>
      <c r="B709" t="s">
        <v>605</v>
      </c>
      <c r="C709" s="2">
        <v>1</v>
      </c>
      <c r="D709" s="2">
        <v>746</v>
      </c>
      <c r="E709" s="2">
        <v>46</v>
      </c>
      <c r="F709" s="2">
        <v>9108.14</v>
      </c>
      <c r="G709" s="2">
        <v>182</v>
      </c>
      <c r="H709" s="2">
        <v>44398.03</v>
      </c>
      <c r="I709" s="2">
        <v>2230</v>
      </c>
      <c r="J709" s="2">
        <v>498803.14</v>
      </c>
      <c r="K709" t="str">
        <f t="shared" si="11"/>
        <v>02活跃</v>
      </c>
    </row>
    <row r="710" spans="1:11" x14ac:dyDescent="0.2">
      <c r="A710" t="s">
        <v>8</v>
      </c>
      <c r="B710" t="s">
        <v>607</v>
      </c>
      <c r="C710" s="2">
        <v>1</v>
      </c>
      <c r="D710" s="2">
        <v>538</v>
      </c>
      <c r="E710" s="2">
        <v>6</v>
      </c>
      <c r="F710" s="2">
        <v>250.88</v>
      </c>
      <c r="G710" s="2">
        <v>21</v>
      </c>
      <c r="H710" s="2">
        <v>965.71</v>
      </c>
      <c r="I710" s="2">
        <v>414</v>
      </c>
      <c r="J710" s="2">
        <v>19969.37</v>
      </c>
      <c r="K710" t="str">
        <f t="shared" si="11"/>
        <v>02活跃</v>
      </c>
    </row>
    <row r="711" spans="1:11" x14ac:dyDescent="0.2">
      <c r="A711" t="s">
        <v>8</v>
      </c>
      <c r="B711" t="s">
        <v>612</v>
      </c>
      <c r="C711" s="2">
        <v>1</v>
      </c>
      <c r="D711" s="2">
        <v>258</v>
      </c>
      <c r="E711" s="2">
        <v>1</v>
      </c>
      <c r="F711" s="2">
        <v>45.87</v>
      </c>
      <c r="G711" s="2">
        <v>16</v>
      </c>
      <c r="H711" s="2">
        <v>2871.63</v>
      </c>
      <c r="I711" s="2">
        <v>173</v>
      </c>
      <c r="J711" s="2">
        <v>27897.69</v>
      </c>
      <c r="K711" t="str">
        <f t="shared" si="11"/>
        <v>02活跃</v>
      </c>
    </row>
    <row r="712" spans="1:11" x14ac:dyDescent="0.2">
      <c r="A712" t="s">
        <v>8</v>
      </c>
      <c r="B712" t="s">
        <v>610</v>
      </c>
      <c r="C712" s="2">
        <v>1</v>
      </c>
      <c r="D712" s="2">
        <v>646</v>
      </c>
      <c r="E712" s="2">
        <v>8</v>
      </c>
      <c r="F712" s="2">
        <v>405</v>
      </c>
      <c r="G712" s="2">
        <v>18</v>
      </c>
      <c r="H712" s="2">
        <v>1398</v>
      </c>
      <c r="I712" s="2">
        <v>266</v>
      </c>
      <c r="J712" s="2">
        <v>57869.56</v>
      </c>
      <c r="K712" t="str">
        <f t="shared" si="11"/>
        <v>02活跃</v>
      </c>
    </row>
    <row r="713" spans="1:11" x14ac:dyDescent="0.2">
      <c r="A713" t="s">
        <v>8</v>
      </c>
      <c r="B713" t="s">
        <v>614</v>
      </c>
      <c r="C713" s="2">
        <v>1</v>
      </c>
      <c r="D713" s="2">
        <v>374</v>
      </c>
      <c r="E713" s="2">
        <v>3</v>
      </c>
      <c r="F713" s="2">
        <v>159.18</v>
      </c>
      <c r="G713" s="2">
        <v>8</v>
      </c>
      <c r="H713" s="2">
        <v>444.42</v>
      </c>
      <c r="I713" s="2">
        <v>875</v>
      </c>
      <c r="J713" s="2">
        <v>69574.77</v>
      </c>
      <c r="K713" t="str">
        <f t="shared" si="11"/>
        <v>02活跃</v>
      </c>
    </row>
    <row r="714" spans="1:11" x14ac:dyDescent="0.2">
      <c r="A714" t="s">
        <v>8</v>
      </c>
      <c r="B714" t="s">
        <v>611</v>
      </c>
      <c r="C714" s="2">
        <v>1</v>
      </c>
      <c r="D714" s="2">
        <v>325</v>
      </c>
      <c r="E714" s="2">
        <v>1</v>
      </c>
      <c r="F714" s="2">
        <v>16</v>
      </c>
      <c r="G714" s="2">
        <v>2</v>
      </c>
      <c r="H714" s="2">
        <v>32</v>
      </c>
      <c r="I714" s="2">
        <v>74</v>
      </c>
      <c r="J714" s="2">
        <v>1649.5</v>
      </c>
      <c r="K714" t="str">
        <f t="shared" si="11"/>
        <v>02活跃</v>
      </c>
    </row>
    <row r="715" spans="1:11" x14ac:dyDescent="0.2">
      <c r="A715" t="s">
        <v>1055</v>
      </c>
      <c r="B715" t="s">
        <v>615</v>
      </c>
      <c r="C715" s="2">
        <v>1</v>
      </c>
      <c r="D715" s="2">
        <v>831</v>
      </c>
      <c r="E715" s="2">
        <v>0</v>
      </c>
      <c r="F715" s="2">
        <v>0</v>
      </c>
      <c r="G715" s="2">
        <v>0</v>
      </c>
      <c r="H715" s="2">
        <v>0</v>
      </c>
      <c r="I715" s="2">
        <v>71</v>
      </c>
      <c r="J715" s="2">
        <v>2180.5700000000002</v>
      </c>
      <c r="K715" t="str">
        <f t="shared" si="11"/>
        <v>03流失</v>
      </c>
    </row>
    <row r="716" spans="1:11" x14ac:dyDescent="0.2">
      <c r="A716" t="s">
        <v>1055</v>
      </c>
      <c r="B716" t="s">
        <v>620</v>
      </c>
      <c r="C716" s="2">
        <v>1</v>
      </c>
      <c r="D716" s="2">
        <v>279</v>
      </c>
      <c r="E716" s="2">
        <v>0</v>
      </c>
      <c r="F716" s="2">
        <v>0</v>
      </c>
      <c r="G716" s="2">
        <v>0</v>
      </c>
      <c r="H716" s="2">
        <v>0</v>
      </c>
      <c r="I716" s="2">
        <v>229</v>
      </c>
      <c r="J716" s="2">
        <v>9345.92</v>
      </c>
      <c r="K716" t="str">
        <f t="shared" si="11"/>
        <v>03流失</v>
      </c>
    </row>
    <row r="717" spans="1:11" x14ac:dyDescent="0.2">
      <c r="A717" t="s">
        <v>1055</v>
      </c>
      <c r="B717" t="s">
        <v>619</v>
      </c>
      <c r="C717" s="2">
        <v>1</v>
      </c>
      <c r="D717" s="2">
        <v>430</v>
      </c>
      <c r="E717" s="2">
        <v>0</v>
      </c>
      <c r="F717" s="2">
        <v>0</v>
      </c>
      <c r="G717" s="2">
        <v>0</v>
      </c>
      <c r="H717" s="2">
        <v>0</v>
      </c>
      <c r="I717" s="2">
        <v>27</v>
      </c>
      <c r="J717" s="2">
        <v>7027.87</v>
      </c>
      <c r="K717" t="str">
        <f t="shared" si="11"/>
        <v>03流失</v>
      </c>
    </row>
    <row r="718" spans="1:11" x14ac:dyDescent="0.2">
      <c r="A718" t="s">
        <v>1055</v>
      </c>
      <c r="B718" t="s">
        <v>616</v>
      </c>
      <c r="C718" s="2">
        <v>1</v>
      </c>
      <c r="D718" s="2">
        <v>356</v>
      </c>
      <c r="E718" s="2">
        <v>0</v>
      </c>
      <c r="F718" s="2">
        <v>0</v>
      </c>
      <c r="G718" s="2">
        <v>0</v>
      </c>
      <c r="H718" s="2">
        <v>0</v>
      </c>
      <c r="I718" s="2">
        <v>235</v>
      </c>
      <c r="J718" s="2">
        <v>8795.7000000000007</v>
      </c>
      <c r="K718" t="str">
        <f t="shared" si="11"/>
        <v>03流失</v>
      </c>
    </row>
    <row r="719" spans="1:11" x14ac:dyDescent="0.2">
      <c r="A719" t="s">
        <v>1056</v>
      </c>
      <c r="B719" t="s">
        <v>623</v>
      </c>
      <c r="C719" s="2">
        <v>0</v>
      </c>
      <c r="D719" s="2">
        <v>317</v>
      </c>
      <c r="E719" s="2">
        <v>0</v>
      </c>
      <c r="F719" s="2">
        <v>0</v>
      </c>
      <c r="G719" s="2">
        <v>0</v>
      </c>
      <c r="H719" s="2">
        <v>0</v>
      </c>
      <c r="I719" s="2">
        <v>64</v>
      </c>
      <c r="J719" s="2">
        <v>3277.58</v>
      </c>
      <c r="K719" t="str">
        <f t="shared" si="11"/>
        <v>04清退</v>
      </c>
    </row>
    <row r="720" spans="1:11" x14ac:dyDescent="0.2">
      <c r="A720" t="s">
        <v>1055</v>
      </c>
      <c r="B720" t="s">
        <v>624</v>
      </c>
      <c r="C720" s="2">
        <v>1</v>
      </c>
      <c r="D720" s="2">
        <v>817</v>
      </c>
      <c r="E720" s="2">
        <v>0</v>
      </c>
      <c r="F720" s="2">
        <v>0</v>
      </c>
      <c r="G720" s="2">
        <v>0</v>
      </c>
      <c r="H720" s="2">
        <v>0</v>
      </c>
      <c r="I720" s="2">
        <v>20</v>
      </c>
      <c r="J720" s="2">
        <v>30699.49</v>
      </c>
      <c r="K720" t="str">
        <f t="shared" si="11"/>
        <v>03流失</v>
      </c>
    </row>
    <row r="721" spans="1:11" x14ac:dyDescent="0.2">
      <c r="A721" t="s">
        <v>1055</v>
      </c>
      <c r="B721" t="s">
        <v>625</v>
      </c>
      <c r="C721" s="2">
        <v>1</v>
      </c>
      <c r="D721" s="2">
        <v>334</v>
      </c>
      <c r="E721" s="2">
        <v>0</v>
      </c>
      <c r="F721" s="2">
        <v>0</v>
      </c>
      <c r="G721" s="2">
        <v>0</v>
      </c>
      <c r="H721" s="2">
        <v>0</v>
      </c>
      <c r="I721" s="2">
        <v>31</v>
      </c>
      <c r="J721" s="2">
        <v>2807.38</v>
      </c>
      <c r="K721" t="str">
        <f t="shared" si="11"/>
        <v>03流失</v>
      </c>
    </row>
    <row r="722" spans="1:11" x14ac:dyDescent="0.2">
      <c r="A722" t="s">
        <v>1056</v>
      </c>
      <c r="B722" t="s">
        <v>622</v>
      </c>
      <c r="C722" s="2">
        <v>0</v>
      </c>
      <c r="D722" s="2">
        <v>891</v>
      </c>
      <c r="E722" s="2">
        <v>0</v>
      </c>
      <c r="F722" s="2">
        <v>0</v>
      </c>
      <c r="G722" s="2">
        <v>0</v>
      </c>
      <c r="H722" s="2">
        <v>0</v>
      </c>
      <c r="I722" s="2">
        <v>530</v>
      </c>
      <c r="J722" s="2">
        <v>43176.5</v>
      </c>
      <c r="K722" t="str">
        <f t="shared" si="11"/>
        <v>04清退</v>
      </c>
    </row>
    <row r="723" spans="1:11" x14ac:dyDescent="0.2">
      <c r="A723" t="s">
        <v>1055</v>
      </c>
      <c r="B723" t="s">
        <v>618</v>
      </c>
      <c r="C723" s="2">
        <v>1</v>
      </c>
      <c r="D723" s="2">
        <v>520</v>
      </c>
      <c r="E723" s="2">
        <v>0</v>
      </c>
      <c r="F723" s="2">
        <v>0</v>
      </c>
      <c r="G723" s="2">
        <v>0</v>
      </c>
      <c r="H723" s="2">
        <v>0</v>
      </c>
      <c r="I723" s="2">
        <v>93</v>
      </c>
      <c r="J723" s="2">
        <v>4622.45</v>
      </c>
      <c r="K723" t="str">
        <f t="shared" si="11"/>
        <v>03流失</v>
      </c>
    </row>
    <row r="724" spans="1:11" x14ac:dyDescent="0.2">
      <c r="A724" t="s">
        <v>1056</v>
      </c>
      <c r="B724" t="s">
        <v>621</v>
      </c>
      <c r="C724" s="2">
        <v>0</v>
      </c>
      <c r="D724" s="2">
        <v>290</v>
      </c>
      <c r="E724" s="2">
        <v>0</v>
      </c>
      <c r="F724" s="2">
        <v>0</v>
      </c>
      <c r="G724" s="2">
        <v>0</v>
      </c>
      <c r="H724" s="2">
        <v>0</v>
      </c>
      <c r="I724" s="2">
        <v>813</v>
      </c>
      <c r="J724" s="2">
        <v>78401.990000000005</v>
      </c>
      <c r="K724" t="str">
        <f t="shared" si="11"/>
        <v>04清退</v>
      </c>
    </row>
    <row r="725" spans="1:11" x14ac:dyDescent="0.2">
      <c r="A725" t="s">
        <v>1055</v>
      </c>
      <c r="B725" t="s">
        <v>626</v>
      </c>
      <c r="C725" s="2">
        <v>1</v>
      </c>
      <c r="D725" s="2">
        <v>430</v>
      </c>
      <c r="E725" s="2">
        <v>0</v>
      </c>
      <c r="F725" s="2">
        <v>0</v>
      </c>
      <c r="G725" s="2">
        <v>0</v>
      </c>
      <c r="H725" s="2">
        <v>0</v>
      </c>
      <c r="I725" s="2">
        <v>7</v>
      </c>
      <c r="J725" s="2">
        <v>317.39999999999998</v>
      </c>
      <c r="K725" t="str">
        <f t="shared" si="11"/>
        <v>03流失</v>
      </c>
    </row>
    <row r="726" spans="1:11" x14ac:dyDescent="0.2">
      <c r="A726" t="s">
        <v>8</v>
      </c>
      <c r="B726" t="s">
        <v>595</v>
      </c>
      <c r="C726" s="2">
        <v>1</v>
      </c>
      <c r="D726" s="2">
        <v>226</v>
      </c>
      <c r="E726" s="2">
        <v>3113</v>
      </c>
      <c r="F726" s="2">
        <v>28086.15</v>
      </c>
      <c r="G726" s="2">
        <v>13507</v>
      </c>
      <c r="H726" s="2">
        <v>129847.19</v>
      </c>
      <c r="I726" s="2">
        <v>106352</v>
      </c>
      <c r="J726" s="2">
        <v>761329.79</v>
      </c>
      <c r="K726" t="str">
        <f t="shared" si="11"/>
        <v>02活跃</v>
      </c>
    </row>
    <row r="727" spans="1:11" x14ac:dyDescent="0.2">
      <c r="A727" t="s">
        <v>1055</v>
      </c>
      <c r="B727" t="s">
        <v>596</v>
      </c>
      <c r="C727" s="2">
        <v>1</v>
      </c>
      <c r="D727" s="2">
        <v>184</v>
      </c>
      <c r="E727" s="2">
        <v>0</v>
      </c>
      <c r="F727" s="2">
        <v>0</v>
      </c>
      <c r="G727" s="2">
        <v>0</v>
      </c>
      <c r="H727" s="2">
        <v>0</v>
      </c>
      <c r="I727" s="2">
        <v>24</v>
      </c>
      <c r="J727" s="2">
        <v>5623.44</v>
      </c>
      <c r="K727" t="str">
        <f t="shared" si="11"/>
        <v>03流失</v>
      </c>
    </row>
    <row r="728" spans="1:11" x14ac:dyDescent="0.2">
      <c r="A728" t="s">
        <v>8</v>
      </c>
      <c r="B728" t="s">
        <v>598</v>
      </c>
      <c r="C728" s="2">
        <v>1</v>
      </c>
      <c r="D728" s="2">
        <v>130</v>
      </c>
      <c r="E728" s="2">
        <v>1</v>
      </c>
      <c r="F728" s="2">
        <v>50.69</v>
      </c>
      <c r="G728" s="2">
        <v>2</v>
      </c>
      <c r="H728" s="2">
        <v>208.38</v>
      </c>
      <c r="I728" s="2">
        <v>82</v>
      </c>
      <c r="J728" s="2">
        <v>9244.84</v>
      </c>
      <c r="K728" t="str">
        <f t="shared" si="11"/>
        <v>02活跃</v>
      </c>
    </row>
    <row r="729" spans="1:11" x14ac:dyDescent="0.2">
      <c r="A729" t="s">
        <v>1055</v>
      </c>
      <c r="B729" t="s">
        <v>594</v>
      </c>
      <c r="C729" s="2">
        <v>1</v>
      </c>
      <c r="D729" s="2">
        <v>325</v>
      </c>
      <c r="E729" s="2">
        <v>0</v>
      </c>
      <c r="F729" s="2">
        <v>0</v>
      </c>
      <c r="G729" s="2">
        <v>0</v>
      </c>
      <c r="H729" s="2">
        <v>0</v>
      </c>
      <c r="I729" s="2">
        <v>4581</v>
      </c>
      <c r="J729" s="2">
        <v>285402.09000000003</v>
      </c>
      <c r="K729" t="str">
        <f t="shared" si="11"/>
        <v>03流失</v>
      </c>
    </row>
    <row r="730" spans="1:11" x14ac:dyDescent="0.2">
      <c r="A730" t="s">
        <v>1055</v>
      </c>
      <c r="B730" t="s">
        <v>597</v>
      </c>
      <c r="C730" s="2">
        <v>1</v>
      </c>
      <c r="D730" s="2">
        <v>138</v>
      </c>
      <c r="E730" s="2">
        <v>0</v>
      </c>
      <c r="F730" s="2">
        <v>0</v>
      </c>
      <c r="G730" s="2">
        <v>0</v>
      </c>
      <c r="H730" s="2">
        <v>0</v>
      </c>
      <c r="I730" s="2">
        <v>35835</v>
      </c>
      <c r="J730" s="2">
        <v>139520.97</v>
      </c>
      <c r="K730" t="str">
        <f t="shared" si="11"/>
        <v>03流失</v>
      </c>
    </row>
    <row r="731" spans="1:11" x14ac:dyDescent="0.2">
      <c r="A731" t="s">
        <v>8</v>
      </c>
      <c r="B731" t="s">
        <v>599</v>
      </c>
      <c r="C731" s="2">
        <v>1</v>
      </c>
      <c r="D731" s="2">
        <v>1126</v>
      </c>
      <c r="E731" s="2">
        <v>1243</v>
      </c>
      <c r="F731" s="2">
        <v>46056.61</v>
      </c>
      <c r="G731" s="2">
        <v>3774</v>
      </c>
      <c r="H731" s="2">
        <v>135476.04</v>
      </c>
      <c r="I731" s="2">
        <v>46770</v>
      </c>
      <c r="J731" s="2">
        <v>1671745.95</v>
      </c>
      <c r="K731" t="str">
        <f t="shared" si="11"/>
        <v>02活跃</v>
      </c>
    </row>
    <row r="732" spans="1:11" x14ac:dyDescent="0.2">
      <c r="A732" t="s">
        <v>1055</v>
      </c>
      <c r="B732" t="s">
        <v>600</v>
      </c>
      <c r="C732" s="2">
        <v>1</v>
      </c>
      <c r="D732" s="2">
        <v>187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155</v>
      </c>
      <c r="K732" t="str">
        <f t="shared" si="11"/>
        <v>03流失</v>
      </c>
    </row>
    <row r="733" spans="1:11" x14ac:dyDescent="0.2">
      <c r="A733" t="s">
        <v>1055</v>
      </c>
      <c r="B733" t="s">
        <v>627</v>
      </c>
      <c r="C733" s="2">
        <v>1</v>
      </c>
      <c r="D733" s="2">
        <v>738</v>
      </c>
      <c r="E733" s="2">
        <v>0</v>
      </c>
      <c r="F733" s="2">
        <v>0</v>
      </c>
      <c r="G733" s="2">
        <v>0</v>
      </c>
      <c r="H733" s="2">
        <v>0</v>
      </c>
      <c r="I733" s="2">
        <v>4</v>
      </c>
      <c r="J733" s="2">
        <v>99.92</v>
      </c>
      <c r="K733" t="str">
        <f t="shared" si="11"/>
        <v>03流失</v>
      </c>
    </row>
    <row r="734" spans="1:11" x14ac:dyDescent="0.2">
      <c r="A734" t="s">
        <v>8</v>
      </c>
      <c r="B734" t="s">
        <v>666</v>
      </c>
      <c r="C734" s="2">
        <v>1</v>
      </c>
      <c r="D734" s="2">
        <v>773</v>
      </c>
      <c r="E734" s="2">
        <v>151</v>
      </c>
      <c r="F734" s="2">
        <v>9142.9500000000007</v>
      </c>
      <c r="G734" s="2">
        <v>767</v>
      </c>
      <c r="H734" s="2">
        <v>39332.61</v>
      </c>
      <c r="I734" s="2">
        <v>18608</v>
      </c>
      <c r="J734" s="2">
        <v>734408.39</v>
      </c>
      <c r="K734" t="str">
        <f t="shared" si="11"/>
        <v>02活跃</v>
      </c>
    </row>
    <row r="735" spans="1:11" x14ac:dyDescent="0.2">
      <c r="A735" t="s">
        <v>8</v>
      </c>
      <c r="B735" t="s">
        <v>674</v>
      </c>
      <c r="C735" s="2">
        <v>1</v>
      </c>
      <c r="D735" s="2">
        <v>215</v>
      </c>
      <c r="E735" s="2">
        <v>605</v>
      </c>
      <c r="F735" s="2">
        <v>57599.78</v>
      </c>
      <c r="G735" s="2">
        <v>1318</v>
      </c>
      <c r="H735" s="2">
        <v>130032.32000000001</v>
      </c>
      <c r="I735" s="2">
        <v>4076</v>
      </c>
      <c r="J735" s="2">
        <v>381817.72</v>
      </c>
      <c r="K735" t="str">
        <f t="shared" si="11"/>
        <v>02活跃</v>
      </c>
    </row>
    <row r="736" spans="1:11" x14ac:dyDescent="0.2">
      <c r="A736" t="s">
        <v>8</v>
      </c>
      <c r="B736" t="s">
        <v>672</v>
      </c>
      <c r="C736" s="2">
        <v>1</v>
      </c>
      <c r="D736" s="2">
        <v>522</v>
      </c>
      <c r="E736" s="2">
        <v>34</v>
      </c>
      <c r="F736" s="2">
        <v>2236.12</v>
      </c>
      <c r="G736" s="2">
        <v>124</v>
      </c>
      <c r="H736" s="2">
        <v>6829.24</v>
      </c>
      <c r="I736" s="2">
        <v>2574</v>
      </c>
      <c r="J736" s="2">
        <v>132076.85999999999</v>
      </c>
      <c r="K736" t="str">
        <f t="shared" si="11"/>
        <v>02活跃</v>
      </c>
    </row>
    <row r="737" spans="1:11" x14ac:dyDescent="0.2">
      <c r="A737" t="s">
        <v>8</v>
      </c>
      <c r="B737" t="s">
        <v>665</v>
      </c>
      <c r="C737" s="2">
        <v>1</v>
      </c>
      <c r="D737" s="2">
        <v>370</v>
      </c>
      <c r="E737" s="2">
        <v>51</v>
      </c>
      <c r="F737" s="2">
        <v>32467.25</v>
      </c>
      <c r="G737" s="2">
        <v>280</v>
      </c>
      <c r="H737" s="2">
        <v>3596421.31</v>
      </c>
      <c r="I737" s="2">
        <v>3042</v>
      </c>
      <c r="J737" s="2">
        <v>74453866.650000006</v>
      </c>
      <c r="K737" t="str">
        <f t="shared" si="11"/>
        <v>02活跃</v>
      </c>
    </row>
    <row r="738" spans="1:11" x14ac:dyDescent="0.2">
      <c r="A738" t="s">
        <v>8</v>
      </c>
      <c r="B738" t="s">
        <v>676</v>
      </c>
      <c r="C738" s="2">
        <v>1</v>
      </c>
      <c r="D738" s="2">
        <v>222</v>
      </c>
      <c r="E738" s="2">
        <v>69</v>
      </c>
      <c r="F738" s="2">
        <v>3978.21</v>
      </c>
      <c r="G738" s="2">
        <v>279</v>
      </c>
      <c r="H738" s="2">
        <v>16123.51</v>
      </c>
      <c r="I738" s="2">
        <v>663</v>
      </c>
      <c r="J738" s="2">
        <v>38597.870000000003</v>
      </c>
      <c r="K738" t="str">
        <f t="shared" si="11"/>
        <v>02活跃</v>
      </c>
    </row>
    <row r="739" spans="1:11" x14ac:dyDescent="0.2">
      <c r="A739" t="s">
        <v>8</v>
      </c>
      <c r="B739" t="s">
        <v>671</v>
      </c>
      <c r="C739" s="2">
        <v>1</v>
      </c>
      <c r="D739" s="2">
        <v>198</v>
      </c>
      <c r="E739" s="2">
        <v>53</v>
      </c>
      <c r="F739" s="2">
        <v>1654.33</v>
      </c>
      <c r="G739" s="2">
        <v>696</v>
      </c>
      <c r="H739" s="2">
        <v>35114.81</v>
      </c>
      <c r="I739" s="2">
        <v>5181</v>
      </c>
      <c r="J739" s="2">
        <v>270252.76</v>
      </c>
      <c r="K739" t="str">
        <f t="shared" si="11"/>
        <v>02活跃</v>
      </c>
    </row>
    <row r="740" spans="1:11" x14ac:dyDescent="0.2">
      <c r="A740" t="s">
        <v>8</v>
      </c>
      <c r="B740" t="s">
        <v>673</v>
      </c>
      <c r="C740" s="2">
        <v>1</v>
      </c>
      <c r="D740" s="2">
        <v>1216</v>
      </c>
      <c r="E740" s="2">
        <v>19</v>
      </c>
      <c r="F740" s="2">
        <v>472.68</v>
      </c>
      <c r="G740" s="2">
        <v>122</v>
      </c>
      <c r="H740" s="2">
        <v>6841</v>
      </c>
      <c r="I740" s="2">
        <v>1496</v>
      </c>
      <c r="J740" s="2">
        <v>80157.47</v>
      </c>
      <c r="K740" t="str">
        <f t="shared" si="11"/>
        <v>02活跃</v>
      </c>
    </row>
    <row r="741" spans="1:11" x14ac:dyDescent="0.2">
      <c r="A741" t="s">
        <v>1055</v>
      </c>
      <c r="B741" t="s">
        <v>668</v>
      </c>
      <c r="C741" s="2">
        <v>1</v>
      </c>
      <c r="D741" s="2">
        <v>255</v>
      </c>
      <c r="E741" s="2">
        <v>0</v>
      </c>
      <c r="F741" s="2">
        <v>0</v>
      </c>
      <c r="G741" s="2">
        <v>0</v>
      </c>
      <c r="H741" s="2">
        <v>0</v>
      </c>
      <c r="I741" s="2">
        <v>3577</v>
      </c>
      <c r="J741" s="2">
        <v>147552.10999999999</v>
      </c>
      <c r="K741" t="str">
        <f t="shared" si="11"/>
        <v>03流失</v>
      </c>
    </row>
    <row r="742" spans="1:11" x14ac:dyDescent="0.2">
      <c r="A742" t="s">
        <v>1055</v>
      </c>
      <c r="B742" t="s">
        <v>667</v>
      </c>
      <c r="C742" s="2">
        <v>1</v>
      </c>
      <c r="D742" s="2">
        <v>486</v>
      </c>
      <c r="E742" s="2">
        <v>0</v>
      </c>
      <c r="F742" s="2">
        <v>0</v>
      </c>
      <c r="G742" s="2">
        <v>0</v>
      </c>
      <c r="H742" s="2">
        <v>0</v>
      </c>
      <c r="I742" s="2">
        <v>30410</v>
      </c>
      <c r="J742" s="2">
        <v>1150057.54</v>
      </c>
      <c r="K742" t="str">
        <f t="shared" si="11"/>
        <v>03流失</v>
      </c>
    </row>
    <row r="743" spans="1:11" x14ac:dyDescent="0.2">
      <c r="A743" t="s">
        <v>8</v>
      </c>
      <c r="B743" t="s">
        <v>670</v>
      </c>
      <c r="C743" s="2">
        <v>1</v>
      </c>
      <c r="D743" s="2">
        <v>1028</v>
      </c>
      <c r="E743" s="2">
        <v>21</v>
      </c>
      <c r="F743" s="2">
        <v>1558.6</v>
      </c>
      <c r="G743" s="2">
        <v>124</v>
      </c>
      <c r="H743" s="2">
        <v>8089.2</v>
      </c>
      <c r="I743" s="2">
        <v>1701</v>
      </c>
      <c r="J743" s="2">
        <v>119609.06</v>
      </c>
      <c r="K743" t="str">
        <f t="shared" si="11"/>
        <v>02活跃</v>
      </c>
    </row>
    <row r="744" spans="1:11" x14ac:dyDescent="0.2">
      <c r="A744" t="s">
        <v>1055</v>
      </c>
      <c r="B744" t="s">
        <v>675</v>
      </c>
      <c r="C744" s="2">
        <v>1</v>
      </c>
      <c r="D744" s="2">
        <v>389</v>
      </c>
      <c r="E744" s="2">
        <v>0</v>
      </c>
      <c r="F744" s="2">
        <v>0</v>
      </c>
      <c r="G744" s="2">
        <v>0</v>
      </c>
      <c r="H744" s="2">
        <v>0</v>
      </c>
      <c r="I744" s="2">
        <v>947</v>
      </c>
      <c r="J744" s="2">
        <v>35828.300000000003</v>
      </c>
      <c r="K744" t="str">
        <f t="shared" si="11"/>
        <v>03流失</v>
      </c>
    </row>
    <row r="745" spans="1:11" x14ac:dyDescent="0.2">
      <c r="A745" t="s">
        <v>1055</v>
      </c>
      <c r="B745" t="s">
        <v>680</v>
      </c>
      <c r="C745" s="2">
        <v>1</v>
      </c>
      <c r="D745" s="2">
        <v>199</v>
      </c>
      <c r="E745" s="2">
        <v>0</v>
      </c>
      <c r="F745" s="2">
        <v>0</v>
      </c>
      <c r="G745" s="2">
        <v>0</v>
      </c>
      <c r="H745" s="2">
        <v>0</v>
      </c>
      <c r="I745" s="2">
        <v>8610</v>
      </c>
      <c r="J745" s="2">
        <v>335118.71999999997</v>
      </c>
      <c r="K745" t="str">
        <f t="shared" si="11"/>
        <v>03流失</v>
      </c>
    </row>
    <row r="746" spans="1:11" x14ac:dyDescent="0.2">
      <c r="A746" t="s">
        <v>1055</v>
      </c>
      <c r="B746" t="s">
        <v>669</v>
      </c>
      <c r="C746" s="2">
        <v>1</v>
      </c>
      <c r="D746" s="2">
        <v>503</v>
      </c>
      <c r="E746" s="2">
        <v>0</v>
      </c>
      <c r="F746" s="2">
        <v>0</v>
      </c>
      <c r="G746" s="2">
        <v>0</v>
      </c>
      <c r="H746" s="2">
        <v>0</v>
      </c>
      <c r="I746" s="2">
        <v>190</v>
      </c>
      <c r="J746" s="2">
        <v>20371.349999999999</v>
      </c>
      <c r="K746" t="str">
        <f t="shared" si="11"/>
        <v>03流失</v>
      </c>
    </row>
    <row r="747" spans="1:11" x14ac:dyDescent="0.2">
      <c r="A747" t="s">
        <v>9</v>
      </c>
      <c r="B747" t="s">
        <v>677</v>
      </c>
      <c r="C747" s="2">
        <v>1</v>
      </c>
      <c r="D747" s="2">
        <v>346</v>
      </c>
      <c r="E747" s="2">
        <v>0</v>
      </c>
      <c r="F747" s="2">
        <v>0</v>
      </c>
      <c r="G747" s="2">
        <v>1</v>
      </c>
      <c r="H747" s="2">
        <v>162</v>
      </c>
      <c r="I747" s="2">
        <v>49</v>
      </c>
      <c r="J747" s="2">
        <v>6335.57</v>
      </c>
      <c r="K747" t="str">
        <f t="shared" si="11"/>
        <v>03沉默</v>
      </c>
    </row>
    <row r="748" spans="1:11" x14ac:dyDescent="0.2">
      <c r="A748" t="s">
        <v>8</v>
      </c>
      <c r="B748" t="s">
        <v>679</v>
      </c>
      <c r="C748" s="2">
        <v>1</v>
      </c>
      <c r="D748" s="2">
        <v>282</v>
      </c>
      <c r="E748" s="2">
        <v>2</v>
      </c>
      <c r="F748" s="2">
        <v>69.98</v>
      </c>
      <c r="G748" s="2">
        <v>32</v>
      </c>
      <c r="H748" s="2">
        <v>3082.68</v>
      </c>
      <c r="I748" s="2">
        <v>1511</v>
      </c>
      <c r="J748" s="2">
        <v>64033.94</v>
      </c>
      <c r="K748" t="str">
        <f t="shared" si="11"/>
        <v>02活跃</v>
      </c>
    </row>
    <row r="749" spans="1:11" x14ac:dyDescent="0.2">
      <c r="A749" t="s">
        <v>9</v>
      </c>
      <c r="B749" t="s">
        <v>682</v>
      </c>
      <c r="C749" s="2">
        <v>1</v>
      </c>
      <c r="D749" s="2">
        <v>866</v>
      </c>
      <c r="E749" s="2">
        <v>0</v>
      </c>
      <c r="F749" s="2">
        <v>0</v>
      </c>
      <c r="G749" s="2">
        <v>2</v>
      </c>
      <c r="H749" s="2">
        <v>129.88999999999999</v>
      </c>
      <c r="I749" s="2">
        <v>19</v>
      </c>
      <c r="J749" s="2">
        <v>1109.67</v>
      </c>
      <c r="K749" t="str">
        <f t="shared" si="11"/>
        <v>03沉默</v>
      </c>
    </row>
    <row r="750" spans="1:11" x14ac:dyDescent="0.2">
      <c r="A750" t="s">
        <v>1055</v>
      </c>
      <c r="B750" t="s">
        <v>678</v>
      </c>
      <c r="C750" s="2">
        <v>1</v>
      </c>
      <c r="D750" s="2">
        <v>319</v>
      </c>
      <c r="E750" s="2">
        <v>0</v>
      </c>
      <c r="F750" s="2">
        <v>0</v>
      </c>
      <c r="G750" s="2">
        <v>0</v>
      </c>
      <c r="H750" s="2">
        <v>0</v>
      </c>
      <c r="I750" s="2">
        <v>8</v>
      </c>
      <c r="J750" s="2">
        <v>305.45</v>
      </c>
      <c r="K750" t="str">
        <f t="shared" si="11"/>
        <v>03流失</v>
      </c>
    </row>
    <row r="751" spans="1:11" x14ac:dyDescent="0.2">
      <c r="A751" t="s">
        <v>1055</v>
      </c>
      <c r="B751" t="s">
        <v>681</v>
      </c>
      <c r="C751" s="2">
        <v>1</v>
      </c>
      <c r="D751" s="2">
        <v>380</v>
      </c>
      <c r="E751" s="2">
        <v>0</v>
      </c>
      <c r="F751" s="2">
        <v>0</v>
      </c>
      <c r="G751" s="2">
        <v>0</v>
      </c>
      <c r="H751" s="2">
        <v>0</v>
      </c>
      <c r="I751" s="2">
        <v>27</v>
      </c>
      <c r="J751" s="2">
        <v>6626.15</v>
      </c>
      <c r="K751" t="str">
        <f t="shared" si="11"/>
        <v>03流失</v>
      </c>
    </row>
    <row r="752" spans="1:11" x14ac:dyDescent="0.2">
      <c r="A752" t="s">
        <v>1055</v>
      </c>
      <c r="B752" t="s">
        <v>683</v>
      </c>
      <c r="C752" s="2">
        <v>1</v>
      </c>
      <c r="D752" s="2">
        <v>760</v>
      </c>
      <c r="E752" s="2">
        <v>0</v>
      </c>
      <c r="F752" s="2">
        <v>0</v>
      </c>
      <c r="G752" s="2">
        <v>0</v>
      </c>
      <c r="H752" s="2">
        <v>0</v>
      </c>
      <c r="I752" s="2">
        <v>13</v>
      </c>
      <c r="J752" s="2">
        <v>1923.8</v>
      </c>
      <c r="K752" t="str">
        <f t="shared" si="11"/>
        <v>03流失</v>
      </c>
    </row>
    <row r="753" spans="1:11" x14ac:dyDescent="0.2">
      <c r="A753" t="s">
        <v>1056</v>
      </c>
      <c r="B753" t="s">
        <v>684</v>
      </c>
      <c r="C753" s="2">
        <v>0</v>
      </c>
      <c r="D753" s="2">
        <v>271</v>
      </c>
      <c r="E753" s="2">
        <v>0</v>
      </c>
      <c r="F753" s="2">
        <v>0</v>
      </c>
      <c r="G753" s="2">
        <v>0</v>
      </c>
      <c r="H753" s="2">
        <v>0</v>
      </c>
      <c r="I753" s="2">
        <v>4927</v>
      </c>
      <c r="J753" s="2">
        <v>481293.07</v>
      </c>
      <c r="K753" t="str">
        <f t="shared" si="11"/>
        <v>04清退</v>
      </c>
    </row>
    <row r="754" spans="1:11" x14ac:dyDescent="0.2">
      <c r="A754" t="s">
        <v>1055</v>
      </c>
      <c r="B754" t="s">
        <v>685</v>
      </c>
      <c r="C754" s="2">
        <v>1</v>
      </c>
      <c r="D754" s="2">
        <v>376</v>
      </c>
      <c r="E754" s="2">
        <v>0</v>
      </c>
      <c r="F754" s="2">
        <v>0</v>
      </c>
      <c r="G754" s="2">
        <v>0</v>
      </c>
      <c r="H754" s="2">
        <v>0</v>
      </c>
      <c r="I754" s="2">
        <v>1627</v>
      </c>
      <c r="J754" s="2">
        <v>59899.64</v>
      </c>
      <c r="K754" t="str">
        <f t="shared" si="11"/>
        <v>03流失</v>
      </c>
    </row>
    <row r="755" spans="1:11" x14ac:dyDescent="0.2">
      <c r="A755" t="s">
        <v>1056</v>
      </c>
      <c r="B755" t="s">
        <v>686</v>
      </c>
      <c r="C755" s="2">
        <v>0</v>
      </c>
      <c r="D755" s="2">
        <v>603</v>
      </c>
      <c r="E755" s="2">
        <v>0</v>
      </c>
      <c r="F755" s="2">
        <v>0</v>
      </c>
      <c r="G755" s="2">
        <v>0</v>
      </c>
      <c r="H755" s="2">
        <v>0</v>
      </c>
      <c r="I755" s="2">
        <v>7795</v>
      </c>
      <c r="J755" s="2">
        <v>103851.59</v>
      </c>
      <c r="K755" t="str">
        <f t="shared" si="11"/>
        <v>04清退</v>
      </c>
    </row>
    <row r="756" spans="1:11" x14ac:dyDescent="0.2">
      <c r="A756" t="s">
        <v>1055</v>
      </c>
      <c r="B756" t="s">
        <v>661</v>
      </c>
      <c r="C756" s="2">
        <v>1</v>
      </c>
      <c r="D756" s="2">
        <v>94</v>
      </c>
      <c r="E756" s="2">
        <v>0</v>
      </c>
      <c r="F756" s="2">
        <v>0</v>
      </c>
      <c r="G756" s="2">
        <v>0</v>
      </c>
      <c r="H756" s="2">
        <v>0</v>
      </c>
      <c r="I756" s="2">
        <v>43086</v>
      </c>
      <c r="J756" s="2">
        <v>1825972.23</v>
      </c>
      <c r="K756" t="str">
        <f t="shared" si="11"/>
        <v>03流失</v>
      </c>
    </row>
    <row r="757" spans="1:11" x14ac:dyDescent="0.2">
      <c r="A757" t="s">
        <v>1055</v>
      </c>
      <c r="B757" t="s">
        <v>659</v>
      </c>
      <c r="C757" s="2">
        <v>1</v>
      </c>
      <c r="D757" s="2">
        <v>108</v>
      </c>
      <c r="E757" s="2">
        <v>0</v>
      </c>
      <c r="F757" s="2">
        <v>0</v>
      </c>
      <c r="G757" s="2">
        <v>0</v>
      </c>
      <c r="H757" s="2">
        <v>0</v>
      </c>
      <c r="I757" s="2">
        <v>30716</v>
      </c>
      <c r="J757" s="2">
        <v>103381.43</v>
      </c>
      <c r="K757" t="str">
        <f t="shared" si="11"/>
        <v>03流失</v>
      </c>
    </row>
    <row r="758" spans="1:11" x14ac:dyDescent="0.2">
      <c r="A758" t="s">
        <v>8</v>
      </c>
      <c r="B758" t="s">
        <v>663</v>
      </c>
      <c r="C758" s="2">
        <v>1</v>
      </c>
      <c r="D758" s="2">
        <v>720</v>
      </c>
      <c r="E758" s="2">
        <v>122</v>
      </c>
      <c r="F758" s="2">
        <v>8485.36</v>
      </c>
      <c r="G758" s="2">
        <v>431</v>
      </c>
      <c r="H758" s="2">
        <v>30267.21</v>
      </c>
      <c r="I758" s="2">
        <v>13478</v>
      </c>
      <c r="J758" s="2">
        <v>738550.58</v>
      </c>
      <c r="K758" t="str">
        <f t="shared" si="11"/>
        <v>02活跃</v>
      </c>
    </row>
    <row r="759" spans="1:11" x14ac:dyDescent="0.2">
      <c r="A759" t="s">
        <v>8</v>
      </c>
      <c r="B759" t="s">
        <v>660</v>
      </c>
      <c r="C759" s="2">
        <v>1</v>
      </c>
      <c r="D759" s="2">
        <v>73</v>
      </c>
      <c r="E759" s="2">
        <v>34</v>
      </c>
      <c r="F759" s="2">
        <v>740.35</v>
      </c>
      <c r="G759" s="2">
        <v>195</v>
      </c>
      <c r="H759" s="2">
        <v>4868.79</v>
      </c>
      <c r="I759" s="2">
        <v>544</v>
      </c>
      <c r="J759" s="2">
        <v>13163.63</v>
      </c>
      <c r="K759" t="str">
        <f t="shared" si="11"/>
        <v>02活跃</v>
      </c>
    </row>
    <row r="760" spans="1:11" x14ac:dyDescent="0.2">
      <c r="A760" t="s">
        <v>1055</v>
      </c>
      <c r="B760" t="s">
        <v>662</v>
      </c>
      <c r="C760" s="2">
        <v>1</v>
      </c>
      <c r="D760" s="2">
        <v>164</v>
      </c>
      <c r="E760" s="2">
        <v>0</v>
      </c>
      <c r="F760" s="2">
        <v>0</v>
      </c>
      <c r="G760" s="2">
        <v>0</v>
      </c>
      <c r="H760" s="2">
        <v>0</v>
      </c>
      <c r="I760" s="2">
        <v>17</v>
      </c>
      <c r="J760" s="2">
        <v>911.79</v>
      </c>
      <c r="K760" t="str">
        <f t="shared" si="11"/>
        <v>03流失</v>
      </c>
    </row>
    <row r="761" spans="1:11" x14ac:dyDescent="0.2">
      <c r="A761" t="s">
        <v>1055</v>
      </c>
      <c r="B761" t="s">
        <v>664</v>
      </c>
      <c r="C761" s="2">
        <v>1</v>
      </c>
      <c r="D761" s="2">
        <v>137</v>
      </c>
      <c r="E761" s="2">
        <v>0</v>
      </c>
      <c r="F761" s="2">
        <v>0</v>
      </c>
      <c r="G761" s="2">
        <v>0</v>
      </c>
      <c r="H761" s="2">
        <v>0</v>
      </c>
      <c r="I761" s="2">
        <v>11</v>
      </c>
      <c r="J761" s="2">
        <v>564.14</v>
      </c>
      <c r="K761" t="str">
        <f t="shared" si="11"/>
        <v>03流失</v>
      </c>
    </row>
    <row r="762" spans="1:11" x14ac:dyDescent="0.2">
      <c r="A762" t="s">
        <v>1055</v>
      </c>
      <c r="B762" t="s">
        <v>687</v>
      </c>
      <c r="C762" s="2">
        <v>1</v>
      </c>
      <c r="D762" s="2">
        <v>285</v>
      </c>
      <c r="E762" s="2">
        <v>0</v>
      </c>
      <c r="F762" s="2">
        <v>0</v>
      </c>
      <c r="G762" s="2">
        <v>0</v>
      </c>
      <c r="H762" s="2">
        <v>0</v>
      </c>
      <c r="I762" s="2">
        <v>4</v>
      </c>
      <c r="J762" s="2">
        <v>175</v>
      </c>
      <c r="K762" t="str">
        <f t="shared" si="11"/>
        <v>03流失</v>
      </c>
    </row>
    <row r="763" spans="1:11" x14ac:dyDescent="0.2">
      <c r="A763" t="s">
        <v>1055</v>
      </c>
      <c r="B763" t="s">
        <v>696</v>
      </c>
      <c r="C763" s="2">
        <v>1</v>
      </c>
      <c r="D763" s="2">
        <v>170</v>
      </c>
      <c r="E763" s="2">
        <v>0</v>
      </c>
      <c r="F763" s="2">
        <v>0</v>
      </c>
      <c r="G763" s="2">
        <v>0</v>
      </c>
      <c r="H763" s="2">
        <v>0</v>
      </c>
      <c r="I763" s="2">
        <v>11666</v>
      </c>
      <c r="J763" s="2">
        <v>598421.25</v>
      </c>
      <c r="K763" t="str">
        <f t="shared" si="11"/>
        <v>03流失</v>
      </c>
    </row>
    <row r="764" spans="1:11" x14ac:dyDescent="0.2">
      <c r="A764" t="s">
        <v>1055</v>
      </c>
      <c r="B764" t="s">
        <v>697</v>
      </c>
      <c r="C764" s="2">
        <v>1</v>
      </c>
      <c r="D764" s="2">
        <v>158</v>
      </c>
      <c r="E764" s="2">
        <v>0</v>
      </c>
      <c r="F764" s="2">
        <v>0</v>
      </c>
      <c r="G764" s="2">
        <v>0</v>
      </c>
      <c r="H764" s="2">
        <v>0</v>
      </c>
      <c r="I764" s="2">
        <v>984</v>
      </c>
      <c r="J764" s="2">
        <v>73469.919999999998</v>
      </c>
      <c r="K764" t="str">
        <f t="shared" si="11"/>
        <v>03流失</v>
      </c>
    </row>
    <row r="765" spans="1:11" x14ac:dyDescent="0.2">
      <c r="A765" t="s">
        <v>1055</v>
      </c>
      <c r="B765" t="s">
        <v>693</v>
      </c>
      <c r="C765" s="2">
        <v>1</v>
      </c>
      <c r="D765" s="2">
        <v>368</v>
      </c>
      <c r="E765" s="2">
        <v>0</v>
      </c>
      <c r="F765" s="2">
        <v>0</v>
      </c>
      <c r="G765" s="2">
        <v>0</v>
      </c>
      <c r="H765" s="2">
        <v>0</v>
      </c>
      <c r="I765" s="2">
        <v>131333</v>
      </c>
      <c r="J765" s="2">
        <v>4725320.28</v>
      </c>
      <c r="K765" t="str">
        <f t="shared" si="11"/>
        <v>03流失</v>
      </c>
    </row>
    <row r="766" spans="1:11" x14ac:dyDescent="0.2">
      <c r="A766" t="s">
        <v>1055</v>
      </c>
      <c r="B766" t="s">
        <v>695</v>
      </c>
      <c r="C766" s="2">
        <v>1</v>
      </c>
      <c r="D766" s="2">
        <v>458</v>
      </c>
      <c r="E766" s="2">
        <v>0</v>
      </c>
      <c r="F766" s="2">
        <v>0</v>
      </c>
      <c r="G766" s="2">
        <v>0</v>
      </c>
      <c r="H766" s="2">
        <v>0</v>
      </c>
      <c r="I766" s="2">
        <v>6272</v>
      </c>
      <c r="J766" s="2">
        <v>291586.33</v>
      </c>
      <c r="K766" t="str">
        <f t="shared" si="11"/>
        <v>03流失</v>
      </c>
    </row>
    <row r="767" spans="1:11" x14ac:dyDescent="0.2">
      <c r="A767" t="s">
        <v>1055</v>
      </c>
      <c r="B767" t="s">
        <v>701</v>
      </c>
      <c r="C767" s="2">
        <v>1</v>
      </c>
      <c r="D767" s="2">
        <v>564</v>
      </c>
      <c r="E767" s="2">
        <v>0</v>
      </c>
      <c r="F767" s="2">
        <v>0</v>
      </c>
      <c r="G767" s="2">
        <v>0</v>
      </c>
      <c r="H767" s="2">
        <v>0</v>
      </c>
      <c r="I767" s="2">
        <v>7</v>
      </c>
      <c r="J767" s="2">
        <v>1216</v>
      </c>
      <c r="K767" t="str">
        <f t="shared" si="11"/>
        <v>03流失</v>
      </c>
    </row>
    <row r="768" spans="1:11" x14ac:dyDescent="0.2">
      <c r="A768" t="s">
        <v>1055</v>
      </c>
      <c r="B768" t="s">
        <v>698</v>
      </c>
      <c r="C768" s="2">
        <v>1</v>
      </c>
      <c r="D768" s="2">
        <v>108</v>
      </c>
      <c r="E768" s="2">
        <v>0</v>
      </c>
      <c r="F768" s="2">
        <v>0</v>
      </c>
      <c r="G768" s="2">
        <v>0</v>
      </c>
      <c r="H768" s="2">
        <v>0</v>
      </c>
      <c r="I768" s="2">
        <v>69560</v>
      </c>
      <c r="J768" s="2">
        <v>245524.76</v>
      </c>
      <c r="K768" t="str">
        <f t="shared" si="11"/>
        <v>03流失</v>
      </c>
    </row>
    <row r="769" spans="1:11" x14ac:dyDescent="0.2">
      <c r="A769" t="s">
        <v>1055</v>
      </c>
      <c r="B769" t="s">
        <v>700</v>
      </c>
      <c r="C769" s="2">
        <v>1</v>
      </c>
      <c r="D769" s="2">
        <v>93</v>
      </c>
      <c r="E769" s="2">
        <v>0</v>
      </c>
      <c r="F769" s="2">
        <v>0</v>
      </c>
      <c r="G769" s="2">
        <v>0</v>
      </c>
      <c r="H769" s="2">
        <v>0</v>
      </c>
      <c r="I769" s="2">
        <v>13</v>
      </c>
      <c r="J769" s="2">
        <v>514.98</v>
      </c>
      <c r="K769" t="str">
        <f t="shared" si="11"/>
        <v>03流失</v>
      </c>
    </row>
    <row r="770" spans="1:11" x14ac:dyDescent="0.2">
      <c r="A770" t="s">
        <v>9</v>
      </c>
      <c r="B770" t="s">
        <v>699</v>
      </c>
      <c r="C770" s="2">
        <v>1</v>
      </c>
      <c r="D770" s="2">
        <v>88</v>
      </c>
      <c r="E770" s="2">
        <v>0</v>
      </c>
      <c r="F770" s="2">
        <v>0</v>
      </c>
      <c r="G770" s="2">
        <v>1</v>
      </c>
      <c r="H770" s="2">
        <v>103.75</v>
      </c>
      <c r="I770" s="2">
        <v>24</v>
      </c>
      <c r="J770" s="2">
        <v>3281.53</v>
      </c>
      <c r="K770" t="str">
        <f t="shared" si="11"/>
        <v>03沉默</v>
      </c>
    </row>
    <row r="771" spans="1:11" x14ac:dyDescent="0.2">
      <c r="A771" t="s">
        <v>8</v>
      </c>
      <c r="B771" t="s">
        <v>688</v>
      </c>
      <c r="C771" s="2">
        <v>1</v>
      </c>
      <c r="D771" s="2">
        <v>760</v>
      </c>
      <c r="E771" s="2">
        <v>2988</v>
      </c>
      <c r="F771" s="2">
        <v>400486.83</v>
      </c>
      <c r="G771" s="2">
        <v>7242</v>
      </c>
      <c r="H771" s="2">
        <v>956132.19</v>
      </c>
      <c r="I771" s="2">
        <v>35540</v>
      </c>
      <c r="J771" s="2">
        <v>3923453.42</v>
      </c>
      <c r="K771" t="str">
        <f t="shared" ref="K771:K834" si="12">A771</f>
        <v>02活跃</v>
      </c>
    </row>
    <row r="772" spans="1:11" x14ac:dyDescent="0.2">
      <c r="A772" t="s">
        <v>8</v>
      </c>
      <c r="B772" t="s">
        <v>692</v>
      </c>
      <c r="C772" s="2">
        <v>1</v>
      </c>
      <c r="D772" s="2">
        <v>472</v>
      </c>
      <c r="E772" s="2">
        <v>3</v>
      </c>
      <c r="F772" s="2">
        <v>457.17</v>
      </c>
      <c r="G772" s="2">
        <v>11</v>
      </c>
      <c r="H772" s="2">
        <v>1741.42</v>
      </c>
      <c r="I772" s="2">
        <v>621</v>
      </c>
      <c r="J772" s="2">
        <v>115257.89</v>
      </c>
      <c r="K772" t="str">
        <f t="shared" si="12"/>
        <v>02活跃</v>
      </c>
    </row>
    <row r="773" spans="1:11" x14ac:dyDescent="0.2">
      <c r="A773" t="s">
        <v>1055</v>
      </c>
      <c r="B773" t="s">
        <v>703</v>
      </c>
      <c r="C773" s="2">
        <v>1</v>
      </c>
      <c r="D773" s="2">
        <v>278</v>
      </c>
      <c r="E773" s="2">
        <v>0</v>
      </c>
      <c r="F773" s="2">
        <v>0</v>
      </c>
      <c r="G773" s="2">
        <v>0</v>
      </c>
      <c r="H773" s="2">
        <v>0</v>
      </c>
      <c r="I773" s="2">
        <v>3732</v>
      </c>
      <c r="J773" s="2">
        <v>174737.12</v>
      </c>
      <c r="K773" t="str">
        <f t="shared" si="12"/>
        <v>03流失</v>
      </c>
    </row>
    <row r="774" spans="1:11" x14ac:dyDescent="0.2">
      <c r="A774" t="s">
        <v>1055</v>
      </c>
      <c r="B774" t="s">
        <v>702</v>
      </c>
      <c r="C774" s="2">
        <v>1</v>
      </c>
      <c r="D774" s="2">
        <v>177</v>
      </c>
      <c r="E774" s="2">
        <v>0</v>
      </c>
      <c r="F774" s="2">
        <v>0</v>
      </c>
      <c r="G774" s="2">
        <v>0</v>
      </c>
      <c r="H774" s="2">
        <v>0</v>
      </c>
      <c r="I774" s="2">
        <v>5069</v>
      </c>
      <c r="J774" s="2">
        <v>214805.77</v>
      </c>
      <c r="K774" t="str">
        <f t="shared" si="12"/>
        <v>03流失</v>
      </c>
    </row>
    <row r="775" spans="1:11" x14ac:dyDescent="0.2">
      <c r="A775" t="s">
        <v>1055</v>
      </c>
      <c r="B775" t="s">
        <v>689</v>
      </c>
      <c r="C775" s="2">
        <v>1</v>
      </c>
      <c r="D775" s="2">
        <v>591</v>
      </c>
      <c r="E775" s="2">
        <v>0</v>
      </c>
      <c r="F775" s="2">
        <v>0</v>
      </c>
      <c r="G775" s="2">
        <v>0</v>
      </c>
      <c r="H775" s="2">
        <v>0</v>
      </c>
      <c r="I775" s="2">
        <v>149</v>
      </c>
      <c r="J775" s="2">
        <v>6018.61</v>
      </c>
      <c r="K775" t="str">
        <f t="shared" si="12"/>
        <v>03流失</v>
      </c>
    </row>
    <row r="776" spans="1:11" x14ac:dyDescent="0.2">
      <c r="A776" t="s">
        <v>8</v>
      </c>
      <c r="B776" t="s">
        <v>690</v>
      </c>
      <c r="C776" s="2">
        <v>1</v>
      </c>
      <c r="D776" s="2">
        <v>909</v>
      </c>
      <c r="E776" s="2">
        <v>33</v>
      </c>
      <c r="F776" s="2">
        <v>2118.75</v>
      </c>
      <c r="G776" s="2">
        <v>102</v>
      </c>
      <c r="H776" s="2">
        <v>6555.05</v>
      </c>
      <c r="I776" s="2">
        <v>4688</v>
      </c>
      <c r="J776" s="2">
        <v>290993.93</v>
      </c>
      <c r="K776" t="str">
        <f t="shared" si="12"/>
        <v>02活跃</v>
      </c>
    </row>
    <row r="777" spans="1:11" x14ac:dyDescent="0.2">
      <c r="A777" t="s">
        <v>8</v>
      </c>
      <c r="B777" t="s">
        <v>691</v>
      </c>
      <c r="C777" s="2">
        <v>1</v>
      </c>
      <c r="D777" s="2">
        <v>1455</v>
      </c>
      <c r="E777" s="2">
        <v>6</v>
      </c>
      <c r="F777" s="2">
        <v>85.01</v>
      </c>
      <c r="G777" s="2">
        <v>35</v>
      </c>
      <c r="H777" s="2">
        <v>698.87</v>
      </c>
      <c r="I777" s="2">
        <v>983</v>
      </c>
      <c r="J777" s="2">
        <v>38145.449999999997</v>
      </c>
      <c r="K777" t="str">
        <f t="shared" si="12"/>
        <v>02活跃</v>
      </c>
    </row>
    <row r="778" spans="1:11" x14ac:dyDescent="0.2">
      <c r="A778" t="s">
        <v>8</v>
      </c>
      <c r="B778" t="s">
        <v>694</v>
      </c>
      <c r="C778" s="2">
        <v>1</v>
      </c>
      <c r="D778" s="2">
        <v>901</v>
      </c>
      <c r="E778" s="2">
        <v>1</v>
      </c>
      <c r="F778" s="2">
        <v>83.99</v>
      </c>
      <c r="G778" s="2">
        <v>4</v>
      </c>
      <c r="H778" s="2">
        <v>424.95</v>
      </c>
      <c r="I778" s="2">
        <v>33</v>
      </c>
      <c r="J778" s="2">
        <v>2770.67</v>
      </c>
      <c r="K778" t="str">
        <f t="shared" si="12"/>
        <v>02活跃</v>
      </c>
    </row>
    <row r="779" spans="1:11" x14ac:dyDescent="0.2">
      <c r="A779" t="s">
        <v>1055</v>
      </c>
      <c r="B779" t="s">
        <v>705</v>
      </c>
      <c r="C779" s="2">
        <v>1</v>
      </c>
      <c r="D779" s="2">
        <v>347</v>
      </c>
      <c r="E779" s="2">
        <v>0</v>
      </c>
      <c r="F779" s="2">
        <v>0</v>
      </c>
      <c r="G779" s="2">
        <v>0</v>
      </c>
      <c r="H779" s="2">
        <v>0</v>
      </c>
      <c r="I779" s="2">
        <v>1385</v>
      </c>
      <c r="J779" s="2">
        <v>85832.36</v>
      </c>
      <c r="K779" t="str">
        <f t="shared" si="12"/>
        <v>03流失</v>
      </c>
    </row>
    <row r="780" spans="1:11" x14ac:dyDescent="0.2">
      <c r="A780" t="s">
        <v>1055</v>
      </c>
      <c r="B780" t="s">
        <v>704</v>
      </c>
      <c r="C780" s="2">
        <v>1</v>
      </c>
      <c r="D780" s="2">
        <v>185</v>
      </c>
      <c r="E780" s="2">
        <v>0</v>
      </c>
      <c r="F780" s="2">
        <v>0</v>
      </c>
      <c r="G780" s="2">
        <v>0</v>
      </c>
      <c r="H780" s="2">
        <v>0</v>
      </c>
      <c r="I780" s="2">
        <v>28</v>
      </c>
      <c r="J780" s="2">
        <v>19880.48</v>
      </c>
      <c r="K780" t="str">
        <f t="shared" si="12"/>
        <v>03流失</v>
      </c>
    </row>
    <row r="781" spans="1:11" x14ac:dyDescent="0.2">
      <c r="A781" t="s">
        <v>1055</v>
      </c>
      <c r="B781" t="s">
        <v>708</v>
      </c>
      <c r="C781" s="2">
        <v>1</v>
      </c>
      <c r="D781" s="2">
        <v>446</v>
      </c>
      <c r="E781" s="2">
        <v>0</v>
      </c>
      <c r="F781" s="2">
        <v>0</v>
      </c>
      <c r="G781" s="2">
        <v>0</v>
      </c>
      <c r="H781" s="2">
        <v>0</v>
      </c>
      <c r="I781" s="2">
        <v>23</v>
      </c>
      <c r="J781" s="2">
        <v>538.79999999999995</v>
      </c>
      <c r="K781" t="str">
        <f t="shared" si="12"/>
        <v>03流失</v>
      </c>
    </row>
    <row r="782" spans="1:11" x14ac:dyDescent="0.2">
      <c r="A782" t="s">
        <v>1055</v>
      </c>
      <c r="B782" t="s">
        <v>706</v>
      </c>
      <c r="C782" s="2">
        <v>1</v>
      </c>
      <c r="D782" s="2">
        <v>320</v>
      </c>
      <c r="E782" s="2">
        <v>0</v>
      </c>
      <c r="F782" s="2">
        <v>0</v>
      </c>
      <c r="G782" s="2">
        <v>0</v>
      </c>
      <c r="H782" s="2">
        <v>0</v>
      </c>
      <c r="I782" s="2">
        <v>4</v>
      </c>
      <c r="J782" s="2">
        <v>509.96</v>
      </c>
      <c r="K782" t="str">
        <f t="shared" si="12"/>
        <v>03流失</v>
      </c>
    </row>
    <row r="783" spans="1:11" x14ac:dyDescent="0.2">
      <c r="A783" t="s">
        <v>1055</v>
      </c>
      <c r="B783" t="s">
        <v>707</v>
      </c>
      <c r="C783" s="2">
        <v>1</v>
      </c>
      <c r="D783" s="2">
        <v>592</v>
      </c>
      <c r="E783" s="2">
        <v>0</v>
      </c>
      <c r="F783" s="2">
        <v>0</v>
      </c>
      <c r="G783" s="2">
        <v>0</v>
      </c>
      <c r="H783" s="2">
        <v>0</v>
      </c>
      <c r="I783" s="2">
        <v>77</v>
      </c>
      <c r="J783" s="2">
        <v>3800.99</v>
      </c>
      <c r="K783" t="str">
        <f t="shared" si="12"/>
        <v>03流失</v>
      </c>
    </row>
    <row r="784" spans="1:11" x14ac:dyDescent="0.2">
      <c r="A784" t="s">
        <v>1056</v>
      </c>
      <c r="B784" t="s">
        <v>710</v>
      </c>
      <c r="C784" s="2">
        <v>0</v>
      </c>
      <c r="D784" s="2">
        <v>276</v>
      </c>
      <c r="E784" s="2">
        <v>0</v>
      </c>
      <c r="F784" s="2">
        <v>0</v>
      </c>
      <c r="G784" s="2">
        <v>0</v>
      </c>
      <c r="H784" s="2">
        <v>0</v>
      </c>
      <c r="I784" s="2">
        <v>164</v>
      </c>
      <c r="J784" s="2">
        <v>14052.73</v>
      </c>
      <c r="K784" t="str">
        <f t="shared" si="12"/>
        <v>04清退</v>
      </c>
    </row>
    <row r="785" spans="1:11" x14ac:dyDescent="0.2">
      <c r="A785" t="s">
        <v>1055</v>
      </c>
      <c r="B785" t="s">
        <v>712</v>
      </c>
      <c r="C785" s="2">
        <v>1</v>
      </c>
      <c r="D785" s="2">
        <v>359</v>
      </c>
      <c r="E785" s="2">
        <v>0</v>
      </c>
      <c r="F785" s="2">
        <v>0</v>
      </c>
      <c r="G785" s="2">
        <v>0</v>
      </c>
      <c r="H785" s="2">
        <v>0</v>
      </c>
      <c r="I785" s="2">
        <v>1374</v>
      </c>
      <c r="J785" s="2">
        <v>132647.39000000001</v>
      </c>
      <c r="K785" t="str">
        <f t="shared" si="12"/>
        <v>03流失</v>
      </c>
    </row>
    <row r="786" spans="1:11" x14ac:dyDescent="0.2">
      <c r="A786" t="s">
        <v>1055</v>
      </c>
      <c r="B786" t="s">
        <v>709</v>
      </c>
      <c r="C786" s="2">
        <v>1</v>
      </c>
      <c r="D786" s="2">
        <v>879</v>
      </c>
      <c r="E786" s="2">
        <v>0</v>
      </c>
      <c r="F786" s="2">
        <v>0</v>
      </c>
      <c r="G786" s="2">
        <v>0</v>
      </c>
      <c r="H786" s="2">
        <v>0</v>
      </c>
      <c r="I786" s="2">
        <v>22</v>
      </c>
      <c r="J786" s="2">
        <v>5269.15</v>
      </c>
      <c r="K786" t="str">
        <f t="shared" si="12"/>
        <v>03流失</v>
      </c>
    </row>
    <row r="787" spans="1:11" x14ac:dyDescent="0.2">
      <c r="A787" t="s">
        <v>1055</v>
      </c>
      <c r="B787" t="s">
        <v>713</v>
      </c>
      <c r="C787" s="2">
        <v>1</v>
      </c>
      <c r="D787" s="2">
        <v>510</v>
      </c>
      <c r="E787" s="2">
        <v>0</v>
      </c>
      <c r="F787" s="2">
        <v>0</v>
      </c>
      <c r="G787" s="2">
        <v>0</v>
      </c>
      <c r="H787" s="2">
        <v>0</v>
      </c>
      <c r="I787" s="2">
        <v>5</v>
      </c>
      <c r="J787" s="2">
        <v>163.66</v>
      </c>
      <c r="K787" t="str">
        <f t="shared" si="12"/>
        <v>03流失</v>
      </c>
    </row>
    <row r="788" spans="1:11" x14ac:dyDescent="0.2">
      <c r="A788" t="s">
        <v>1055</v>
      </c>
      <c r="B788" t="s">
        <v>711</v>
      </c>
      <c r="C788" s="2">
        <v>1</v>
      </c>
      <c r="D788" s="2">
        <v>800</v>
      </c>
      <c r="E788" s="2">
        <v>0</v>
      </c>
      <c r="F788" s="2">
        <v>0</v>
      </c>
      <c r="G788" s="2">
        <v>0</v>
      </c>
      <c r="H788" s="2">
        <v>0</v>
      </c>
      <c r="I788" s="2">
        <v>7</v>
      </c>
      <c r="J788" s="2">
        <v>374.86</v>
      </c>
      <c r="K788" t="str">
        <f t="shared" si="12"/>
        <v>03流失</v>
      </c>
    </row>
    <row r="789" spans="1:11" x14ac:dyDescent="0.2">
      <c r="A789" t="s">
        <v>1055</v>
      </c>
      <c r="B789" t="s">
        <v>714</v>
      </c>
      <c r="C789" s="2">
        <v>1</v>
      </c>
      <c r="D789" s="2">
        <v>569</v>
      </c>
      <c r="E789" s="2">
        <v>0</v>
      </c>
      <c r="F789" s="2">
        <v>0</v>
      </c>
      <c r="G789" s="2">
        <v>0</v>
      </c>
      <c r="H789" s="2">
        <v>0</v>
      </c>
      <c r="I789" s="2">
        <v>3</v>
      </c>
      <c r="J789" s="2">
        <v>603.20000000000005</v>
      </c>
      <c r="K789" t="str">
        <f t="shared" si="12"/>
        <v>03流失</v>
      </c>
    </row>
    <row r="790" spans="1:11" x14ac:dyDescent="0.2">
      <c r="A790" t="s">
        <v>1055</v>
      </c>
      <c r="B790" t="s">
        <v>715</v>
      </c>
      <c r="C790" s="2">
        <v>1</v>
      </c>
      <c r="D790" s="2">
        <v>543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1079</v>
      </c>
      <c r="K790" t="str">
        <f t="shared" si="12"/>
        <v>03流失</v>
      </c>
    </row>
    <row r="791" spans="1:11" x14ac:dyDescent="0.2">
      <c r="A791" t="s">
        <v>8</v>
      </c>
      <c r="B791" t="s">
        <v>716</v>
      </c>
      <c r="C791" s="2">
        <v>1</v>
      </c>
      <c r="D791" s="2">
        <v>167</v>
      </c>
      <c r="E791" s="2">
        <v>8</v>
      </c>
      <c r="F791" s="2">
        <v>464.05</v>
      </c>
      <c r="G791" s="2">
        <v>42</v>
      </c>
      <c r="H791" s="2">
        <v>2323.4699999999998</v>
      </c>
      <c r="I791" s="2">
        <v>189</v>
      </c>
      <c r="J791" s="2">
        <v>9168.68</v>
      </c>
      <c r="K791" t="str">
        <f t="shared" si="12"/>
        <v>02活跃</v>
      </c>
    </row>
    <row r="792" spans="1:11" x14ac:dyDescent="0.2">
      <c r="A792" t="s">
        <v>1055</v>
      </c>
      <c r="B792" t="s">
        <v>717</v>
      </c>
      <c r="C792" s="2">
        <v>1</v>
      </c>
      <c r="D792" s="2">
        <v>108</v>
      </c>
      <c r="E792" s="2">
        <v>0</v>
      </c>
      <c r="F792" s="2">
        <v>0</v>
      </c>
      <c r="G792" s="2">
        <v>0</v>
      </c>
      <c r="H792" s="2">
        <v>0</v>
      </c>
      <c r="I792" s="2">
        <v>14630</v>
      </c>
      <c r="J792" s="2">
        <v>47585.32</v>
      </c>
      <c r="K792" t="str">
        <f t="shared" si="12"/>
        <v>03流失</v>
      </c>
    </row>
    <row r="793" spans="1:11" x14ac:dyDescent="0.2">
      <c r="A793" t="s">
        <v>1055</v>
      </c>
      <c r="B793" t="s">
        <v>721</v>
      </c>
      <c r="C793" s="2">
        <v>1</v>
      </c>
      <c r="D793" s="2">
        <v>271</v>
      </c>
      <c r="E793" s="2">
        <v>0</v>
      </c>
      <c r="F793" s="2">
        <v>0</v>
      </c>
      <c r="G793" s="2">
        <v>0</v>
      </c>
      <c r="H793" s="2">
        <v>0</v>
      </c>
      <c r="I793" s="2">
        <v>6793</v>
      </c>
      <c r="J793" s="2">
        <v>347524.1</v>
      </c>
      <c r="K793" t="str">
        <f t="shared" si="12"/>
        <v>03流失</v>
      </c>
    </row>
    <row r="794" spans="1:11" x14ac:dyDescent="0.2">
      <c r="A794" t="s">
        <v>8</v>
      </c>
      <c r="B794" t="s">
        <v>724</v>
      </c>
      <c r="C794" s="2">
        <v>1</v>
      </c>
      <c r="D794" s="2">
        <v>583</v>
      </c>
      <c r="E794" s="2">
        <v>142</v>
      </c>
      <c r="F794" s="2">
        <v>71973.73</v>
      </c>
      <c r="G794" s="2">
        <v>289</v>
      </c>
      <c r="H794" s="2">
        <v>377074.51</v>
      </c>
      <c r="I794" s="2">
        <v>2743</v>
      </c>
      <c r="J794" s="2">
        <v>5318564.2699999996</v>
      </c>
      <c r="K794" t="str">
        <f t="shared" si="12"/>
        <v>02活跃</v>
      </c>
    </row>
    <row r="795" spans="1:11" x14ac:dyDescent="0.2">
      <c r="A795" t="s">
        <v>8</v>
      </c>
      <c r="B795" t="s">
        <v>722</v>
      </c>
      <c r="C795" s="2">
        <v>1</v>
      </c>
      <c r="D795" s="2">
        <v>608</v>
      </c>
      <c r="E795" s="2">
        <v>34</v>
      </c>
      <c r="F795" s="2">
        <v>9921</v>
      </c>
      <c r="G795" s="2">
        <v>133</v>
      </c>
      <c r="H795" s="2">
        <v>39020</v>
      </c>
      <c r="I795" s="2">
        <v>1169</v>
      </c>
      <c r="J795" s="2">
        <v>302183.7</v>
      </c>
      <c r="K795" t="str">
        <f t="shared" si="12"/>
        <v>02活跃</v>
      </c>
    </row>
    <row r="796" spans="1:11" x14ac:dyDescent="0.2">
      <c r="A796" t="s">
        <v>1055</v>
      </c>
      <c r="B796" t="s">
        <v>725</v>
      </c>
      <c r="C796" s="2">
        <v>1</v>
      </c>
      <c r="D796" s="2">
        <v>297</v>
      </c>
      <c r="E796" s="2">
        <v>0</v>
      </c>
      <c r="F796" s="2">
        <v>0</v>
      </c>
      <c r="G796" s="2">
        <v>0</v>
      </c>
      <c r="H796" s="2">
        <v>0</v>
      </c>
      <c r="I796" s="2">
        <v>475</v>
      </c>
      <c r="J796" s="2">
        <v>18402.310000000001</v>
      </c>
      <c r="K796" t="str">
        <f t="shared" si="12"/>
        <v>03流失</v>
      </c>
    </row>
    <row r="797" spans="1:11" x14ac:dyDescent="0.2">
      <c r="A797" t="s">
        <v>1055</v>
      </c>
      <c r="B797" t="s">
        <v>727</v>
      </c>
      <c r="C797" s="2">
        <v>1</v>
      </c>
      <c r="D797" s="2">
        <v>618</v>
      </c>
      <c r="E797" s="2">
        <v>0</v>
      </c>
      <c r="F797" s="2">
        <v>0</v>
      </c>
      <c r="G797" s="2">
        <v>0</v>
      </c>
      <c r="H797" s="2">
        <v>0</v>
      </c>
      <c r="I797" s="2">
        <v>835</v>
      </c>
      <c r="J797" s="2">
        <v>24792.03</v>
      </c>
      <c r="K797" t="str">
        <f t="shared" si="12"/>
        <v>03流失</v>
      </c>
    </row>
    <row r="798" spans="1:11" x14ac:dyDescent="0.2">
      <c r="A798" t="s">
        <v>9</v>
      </c>
      <c r="B798" t="s">
        <v>728</v>
      </c>
      <c r="C798" s="2">
        <v>1</v>
      </c>
      <c r="D798" s="2">
        <v>814</v>
      </c>
      <c r="E798" s="2">
        <v>0</v>
      </c>
      <c r="F798" s="2">
        <v>0</v>
      </c>
      <c r="G798" s="2">
        <v>2</v>
      </c>
      <c r="H798" s="2">
        <v>134.94999999999999</v>
      </c>
      <c r="I798" s="2">
        <v>366</v>
      </c>
      <c r="J798" s="2">
        <v>16451.34</v>
      </c>
      <c r="K798" t="str">
        <f t="shared" si="12"/>
        <v>03沉默</v>
      </c>
    </row>
    <row r="799" spans="1:11" x14ac:dyDescent="0.2">
      <c r="A799" t="s">
        <v>1055</v>
      </c>
      <c r="B799" t="s">
        <v>723</v>
      </c>
      <c r="C799" s="2">
        <v>1</v>
      </c>
      <c r="D799" s="2">
        <v>285</v>
      </c>
      <c r="E799" s="2">
        <v>0</v>
      </c>
      <c r="F799" s="2">
        <v>0</v>
      </c>
      <c r="G799" s="2">
        <v>0</v>
      </c>
      <c r="H799" s="2">
        <v>0</v>
      </c>
      <c r="I799" s="2">
        <v>292</v>
      </c>
      <c r="J799" s="2">
        <v>12741.48</v>
      </c>
      <c r="K799" t="str">
        <f t="shared" si="12"/>
        <v>03流失</v>
      </c>
    </row>
    <row r="800" spans="1:11" x14ac:dyDescent="0.2">
      <c r="A800" t="s">
        <v>8</v>
      </c>
      <c r="B800" t="s">
        <v>726</v>
      </c>
      <c r="C800" s="2">
        <v>1</v>
      </c>
      <c r="D800" s="2">
        <v>360</v>
      </c>
      <c r="E800" s="2">
        <v>1</v>
      </c>
      <c r="F800" s="2">
        <v>856.98</v>
      </c>
      <c r="G800" s="2">
        <v>9</v>
      </c>
      <c r="H800" s="2">
        <v>5200.63</v>
      </c>
      <c r="I800" s="2">
        <v>89</v>
      </c>
      <c r="J800" s="2">
        <v>37932.53</v>
      </c>
      <c r="K800" t="str">
        <f t="shared" si="12"/>
        <v>02活跃</v>
      </c>
    </row>
    <row r="801" spans="1:11" x14ac:dyDescent="0.2">
      <c r="A801" t="s">
        <v>1055</v>
      </c>
      <c r="B801" t="s">
        <v>720</v>
      </c>
      <c r="C801" s="2">
        <v>1</v>
      </c>
      <c r="D801" s="2">
        <v>87</v>
      </c>
      <c r="E801" s="2">
        <v>0</v>
      </c>
      <c r="F801" s="2">
        <v>0</v>
      </c>
      <c r="G801" s="2">
        <v>0</v>
      </c>
      <c r="H801" s="2">
        <v>0</v>
      </c>
      <c r="I801" s="2">
        <v>17</v>
      </c>
      <c r="J801" s="2">
        <v>1347.7</v>
      </c>
      <c r="K801" t="str">
        <f t="shared" si="12"/>
        <v>03流失</v>
      </c>
    </row>
    <row r="802" spans="1:11" x14ac:dyDescent="0.2">
      <c r="A802" t="s">
        <v>8</v>
      </c>
      <c r="B802" t="s">
        <v>718</v>
      </c>
      <c r="C802" s="2">
        <v>1</v>
      </c>
      <c r="D802" s="2">
        <v>67</v>
      </c>
      <c r="E802" s="2">
        <v>68</v>
      </c>
      <c r="F802" s="2">
        <v>5082.5</v>
      </c>
      <c r="G802" s="2">
        <v>360</v>
      </c>
      <c r="H802" s="2">
        <v>23494.03</v>
      </c>
      <c r="I802" s="2">
        <v>725</v>
      </c>
      <c r="J802" s="2">
        <v>45834.74</v>
      </c>
      <c r="K802" t="str">
        <f t="shared" si="12"/>
        <v>02活跃</v>
      </c>
    </row>
    <row r="803" spans="1:11" x14ac:dyDescent="0.2">
      <c r="A803" t="s">
        <v>8</v>
      </c>
      <c r="B803" t="s">
        <v>719</v>
      </c>
      <c r="C803" s="2">
        <v>1</v>
      </c>
      <c r="D803" s="2">
        <v>45</v>
      </c>
      <c r="E803" s="2">
        <v>7</v>
      </c>
      <c r="F803" s="2">
        <v>1884.94</v>
      </c>
      <c r="G803" s="2">
        <v>44</v>
      </c>
      <c r="H803" s="2">
        <v>13755.46</v>
      </c>
      <c r="I803" s="2">
        <v>47</v>
      </c>
      <c r="J803" s="2">
        <v>14557.45</v>
      </c>
      <c r="K803" t="str">
        <f t="shared" si="12"/>
        <v>02活跃</v>
      </c>
    </row>
    <row r="804" spans="1:11" x14ac:dyDescent="0.2">
      <c r="A804" t="s">
        <v>1055</v>
      </c>
      <c r="B804" t="s">
        <v>729</v>
      </c>
      <c r="C804" s="2">
        <v>1</v>
      </c>
      <c r="D804" s="2">
        <v>523</v>
      </c>
      <c r="E804" s="2">
        <v>0</v>
      </c>
      <c r="F804" s="2">
        <v>0</v>
      </c>
      <c r="G804" s="2">
        <v>0</v>
      </c>
      <c r="H804" s="2">
        <v>0</v>
      </c>
      <c r="I804" s="2">
        <v>236</v>
      </c>
      <c r="J804" s="2">
        <v>12893.17</v>
      </c>
      <c r="K804" t="str">
        <f t="shared" si="12"/>
        <v>03流失</v>
      </c>
    </row>
    <row r="805" spans="1:11" x14ac:dyDescent="0.2">
      <c r="A805" t="s">
        <v>8</v>
      </c>
      <c r="B805" t="s">
        <v>730</v>
      </c>
      <c r="C805" s="2">
        <v>1</v>
      </c>
      <c r="D805" s="2">
        <v>716</v>
      </c>
      <c r="E805" s="2">
        <v>1</v>
      </c>
      <c r="F805" s="2">
        <v>30</v>
      </c>
      <c r="G805" s="2">
        <v>2</v>
      </c>
      <c r="H805" s="2">
        <v>79</v>
      </c>
      <c r="I805" s="2">
        <v>14</v>
      </c>
      <c r="J805" s="2">
        <v>848.62</v>
      </c>
      <c r="K805" t="str">
        <f t="shared" si="12"/>
        <v>02活跃</v>
      </c>
    </row>
    <row r="806" spans="1:11" x14ac:dyDescent="0.2">
      <c r="A806" t="s">
        <v>1055</v>
      </c>
      <c r="B806" t="s">
        <v>732</v>
      </c>
      <c r="C806" s="2">
        <v>1</v>
      </c>
      <c r="D806" s="2">
        <v>912</v>
      </c>
      <c r="E806" s="2">
        <v>0</v>
      </c>
      <c r="F806" s="2">
        <v>0</v>
      </c>
      <c r="G806" s="2">
        <v>0</v>
      </c>
      <c r="H806" s="2">
        <v>0</v>
      </c>
      <c r="I806" s="2">
        <v>28</v>
      </c>
      <c r="J806" s="2">
        <v>480.27</v>
      </c>
      <c r="K806" t="str">
        <f t="shared" si="12"/>
        <v>03流失</v>
      </c>
    </row>
    <row r="807" spans="1:11" x14ac:dyDescent="0.2">
      <c r="A807" t="s">
        <v>1055</v>
      </c>
      <c r="B807" t="s">
        <v>736</v>
      </c>
      <c r="C807" s="2">
        <v>1</v>
      </c>
      <c r="D807" s="2">
        <v>507</v>
      </c>
      <c r="E807" s="2">
        <v>0</v>
      </c>
      <c r="F807" s="2">
        <v>0</v>
      </c>
      <c r="G807" s="2">
        <v>0</v>
      </c>
      <c r="H807" s="2">
        <v>0</v>
      </c>
      <c r="I807" s="2">
        <v>1</v>
      </c>
      <c r="J807" s="2">
        <v>30.01</v>
      </c>
      <c r="K807" t="str">
        <f t="shared" si="12"/>
        <v>03流失</v>
      </c>
    </row>
    <row r="808" spans="1:11" x14ac:dyDescent="0.2">
      <c r="A808" t="s">
        <v>1055</v>
      </c>
      <c r="B808" t="s">
        <v>734</v>
      </c>
      <c r="C808" s="2">
        <v>1</v>
      </c>
      <c r="D808" s="2">
        <v>975</v>
      </c>
      <c r="E808" s="2">
        <v>0</v>
      </c>
      <c r="F808" s="2">
        <v>0</v>
      </c>
      <c r="G808" s="2">
        <v>0</v>
      </c>
      <c r="H808" s="2">
        <v>0</v>
      </c>
      <c r="I808" s="2">
        <v>26</v>
      </c>
      <c r="J808" s="2">
        <v>1852.33</v>
      </c>
      <c r="K808" t="str">
        <f t="shared" si="12"/>
        <v>03流失</v>
      </c>
    </row>
    <row r="809" spans="1:11" x14ac:dyDescent="0.2">
      <c r="A809" t="s">
        <v>1056</v>
      </c>
      <c r="B809" t="s">
        <v>733</v>
      </c>
      <c r="C809" s="2">
        <v>0</v>
      </c>
      <c r="D809" s="2">
        <v>317</v>
      </c>
      <c r="E809" s="2">
        <v>0</v>
      </c>
      <c r="F809" s="2">
        <v>0</v>
      </c>
      <c r="G809" s="2">
        <v>0</v>
      </c>
      <c r="H809" s="2">
        <v>0</v>
      </c>
      <c r="I809" s="2">
        <v>146</v>
      </c>
      <c r="J809" s="2">
        <v>9839.77</v>
      </c>
      <c r="K809" t="str">
        <f t="shared" si="12"/>
        <v>04清退</v>
      </c>
    </row>
    <row r="810" spans="1:11" x14ac:dyDescent="0.2">
      <c r="A810" t="s">
        <v>1056</v>
      </c>
      <c r="B810" t="s">
        <v>735</v>
      </c>
      <c r="C810" s="2">
        <v>0</v>
      </c>
      <c r="D810" s="2">
        <v>488</v>
      </c>
      <c r="E810" s="2">
        <v>0</v>
      </c>
      <c r="F810" s="2">
        <v>0</v>
      </c>
      <c r="G810" s="2">
        <v>0</v>
      </c>
      <c r="H810" s="2">
        <v>0</v>
      </c>
      <c r="I810" s="2">
        <v>170</v>
      </c>
      <c r="J810" s="2">
        <v>5350.26</v>
      </c>
      <c r="K810" t="str">
        <f t="shared" si="12"/>
        <v>04清退</v>
      </c>
    </row>
    <row r="811" spans="1:11" x14ac:dyDescent="0.2">
      <c r="A811" t="s">
        <v>1055</v>
      </c>
      <c r="B811" t="s">
        <v>737</v>
      </c>
      <c r="C811" s="2">
        <v>1</v>
      </c>
      <c r="D811" s="2">
        <v>381</v>
      </c>
      <c r="E811" s="2">
        <v>0</v>
      </c>
      <c r="F811" s="2">
        <v>0</v>
      </c>
      <c r="G811" s="2">
        <v>0</v>
      </c>
      <c r="H811" s="2">
        <v>0</v>
      </c>
      <c r="I811" s="2">
        <v>4</v>
      </c>
      <c r="J811" s="2">
        <v>183.78</v>
      </c>
      <c r="K811" t="str">
        <f t="shared" si="12"/>
        <v>03流失</v>
      </c>
    </row>
    <row r="812" spans="1:11" x14ac:dyDescent="0.2">
      <c r="A812" t="s">
        <v>1055</v>
      </c>
      <c r="B812" t="s">
        <v>731</v>
      </c>
      <c r="C812" s="2">
        <v>1</v>
      </c>
      <c r="D812" s="2">
        <v>396</v>
      </c>
      <c r="E812" s="2">
        <v>0</v>
      </c>
      <c r="F812" s="2">
        <v>0</v>
      </c>
      <c r="G812" s="2">
        <v>0</v>
      </c>
      <c r="H812" s="2">
        <v>0</v>
      </c>
      <c r="I812" s="2">
        <v>3</v>
      </c>
      <c r="J812" s="2">
        <v>284.69</v>
      </c>
      <c r="K812" t="str">
        <f t="shared" si="12"/>
        <v>03流失</v>
      </c>
    </row>
    <row r="813" spans="1:11" x14ac:dyDescent="0.2">
      <c r="A813" t="s">
        <v>8</v>
      </c>
      <c r="B813" t="s">
        <v>886</v>
      </c>
      <c r="C813" s="2">
        <v>1</v>
      </c>
      <c r="D813" s="2">
        <v>1482</v>
      </c>
      <c r="E813" s="2">
        <v>156</v>
      </c>
      <c r="F813" s="2">
        <v>22672.05</v>
      </c>
      <c r="G813" s="2">
        <v>640</v>
      </c>
      <c r="H813" s="2">
        <v>76796.78</v>
      </c>
      <c r="I813" s="2">
        <v>76659</v>
      </c>
      <c r="J813" s="2">
        <v>4784362.41</v>
      </c>
      <c r="K813" t="str">
        <f t="shared" si="12"/>
        <v>02活跃</v>
      </c>
    </row>
    <row r="814" spans="1:11" x14ac:dyDescent="0.2">
      <c r="A814" t="s">
        <v>9</v>
      </c>
      <c r="B814" t="s">
        <v>884</v>
      </c>
      <c r="C814" s="2">
        <v>1</v>
      </c>
      <c r="D814" s="2">
        <v>913</v>
      </c>
      <c r="E814" s="2">
        <v>0</v>
      </c>
      <c r="F814" s="2">
        <v>0</v>
      </c>
      <c r="G814" s="2">
        <v>1</v>
      </c>
      <c r="H814" s="2">
        <v>40.47</v>
      </c>
      <c r="I814" s="2">
        <v>3149</v>
      </c>
      <c r="J814" s="2">
        <v>102469.79</v>
      </c>
      <c r="K814" t="str">
        <f t="shared" si="12"/>
        <v>03沉默</v>
      </c>
    </row>
    <row r="815" spans="1:11" x14ac:dyDescent="0.2">
      <c r="A815" t="s">
        <v>1055</v>
      </c>
      <c r="B815" t="s">
        <v>887</v>
      </c>
      <c r="C815" s="2">
        <v>1</v>
      </c>
      <c r="D815" s="2">
        <v>402</v>
      </c>
      <c r="E815" s="2">
        <v>0</v>
      </c>
      <c r="F815" s="2">
        <v>0</v>
      </c>
      <c r="G815" s="2">
        <v>0</v>
      </c>
      <c r="H815" s="2">
        <v>0</v>
      </c>
      <c r="I815" s="2">
        <v>21554</v>
      </c>
      <c r="J815" s="2">
        <v>940547.79</v>
      </c>
      <c r="K815" t="str">
        <f t="shared" si="12"/>
        <v>03流失</v>
      </c>
    </row>
    <row r="816" spans="1:11" x14ac:dyDescent="0.2">
      <c r="A816" t="s">
        <v>8</v>
      </c>
      <c r="B816" t="s">
        <v>885</v>
      </c>
      <c r="C816" s="2">
        <v>1</v>
      </c>
      <c r="D816" s="2">
        <v>909</v>
      </c>
      <c r="E816" s="2">
        <v>3519</v>
      </c>
      <c r="F816" s="2">
        <v>197435.78</v>
      </c>
      <c r="G816" s="2">
        <v>14423</v>
      </c>
      <c r="H816" s="2">
        <v>809864.64</v>
      </c>
      <c r="I816" s="2">
        <v>79850</v>
      </c>
      <c r="J816" s="2">
        <v>4605013.5999999996</v>
      </c>
      <c r="K816" t="str">
        <f t="shared" si="12"/>
        <v>02活跃</v>
      </c>
    </row>
    <row r="817" spans="1:11" x14ac:dyDescent="0.2">
      <c r="A817" t="s">
        <v>8</v>
      </c>
      <c r="B817" t="s">
        <v>889</v>
      </c>
      <c r="C817" s="2">
        <v>1</v>
      </c>
      <c r="D817" s="2">
        <v>450</v>
      </c>
      <c r="E817" s="2">
        <v>159</v>
      </c>
      <c r="F817" s="2">
        <v>17312.72</v>
      </c>
      <c r="G817" s="2">
        <v>202</v>
      </c>
      <c r="H817" s="2">
        <v>21111.62</v>
      </c>
      <c r="I817" s="2">
        <v>1335</v>
      </c>
      <c r="J817" s="2">
        <v>104750.81</v>
      </c>
      <c r="K817" t="str">
        <f t="shared" si="12"/>
        <v>02活跃</v>
      </c>
    </row>
    <row r="818" spans="1:11" x14ac:dyDescent="0.2">
      <c r="A818" t="s">
        <v>8</v>
      </c>
      <c r="B818" t="s">
        <v>890</v>
      </c>
      <c r="C818" s="2">
        <v>1</v>
      </c>
      <c r="D818" s="2">
        <v>864</v>
      </c>
      <c r="E818" s="2">
        <v>7</v>
      </c>
      <c r="F818" s="2">
        <v>237.55</v>
      </c>
      <c r="G818" s="2">
        <v>18</v>
      </c>
      <c r="H818" s="2">
        <v>463.78</v>
      </c>
      <c r="I818" s="2">
        <v>31161</v>
      </c>
      <c r="J818" s="2">
        <v>304098.17</v>
      </c>
      <c r="K818" t="str">
        <f t="shared" si="12"/>
        <v>02活跃</v>
      </c>
    </row>
    <row r="819" spans="1:11" x14ac:dyDescent="0.2">
      <c r="A819" t="s">
        <v>8</v>
      </c>
      <c r="B819" t="s">
        <v>892</v>
      </c>
      <c r="C819" s="2">
        <v>1</v>
      </c>
      <c r="D819" s="2">
        <v>972</v>
      </c>
      <c r="E819" s="2">
        <v>28</v>
      </c>
      <c r="F819" s="2">
        <v>1275</v>
      </c>
      <c r="G819" s="2">
        <v>47</v>
      </c>
      <c r="H819" s="2">
        <v>2120.38</v>
      </c>
      <c r="I819" s="2">
        <v>518</v>
      </c>
      <c r="J819" s="2">
        <v>23635.31</v>
      </c>
      <c r="K819" t="str">
        <f t="shared" si="12"/>
        <v>02活跃</v>
      </c>
    </row>
    <row r="820" spans="1:11" x14ac:dyDescent="0.2">
      <c r="A820" t="s">
        <v>8</v>
      </c>
      <c r="B820" t="s">
        <v>891</v>
      </c>
      <c r="C820" s="2">
        <v>1</v>
      </c>
      <c r="D820" s="2">
        <v>949</v>
      </c>
      <c r="E820" s="2">
        <v>45</v>
      </c>
      <c r="F820" s="2">
        <v>7526.65</v>
      </c>
      <c r="G820" s="2">
        <v>168</v>
      </c>
      <c r="H820" s="2">
        <v>37268.769999999997</v>
      </c>
      <c r="I820" s="2">
        <v>1679</v>
      </c>
      <c r="J820" s="2">
        <v>348892.46</v>
      </c>
      <c r="K820" t="str">
        <f t="shared" si="12"/>
        <v>02活跃</v>
      </c>
    </row>
    <row r="821" spans="1:11" x14ac:dyDescent="0.2">
      <c r="A821" t="s">
        <v>8</v>
      </c>
      <c r="B821" t="s">
        <v>888</v>
      </c>
      <c r="C821" s="2">
        <v>1</v>
      </c>
      <c r="D821" s="2">
        <v>969</v>
      </c>
      <c r="E821" s="2">
        <v>2</v>
      </c>
      <c r="F821" s="2">
        <v>188.96</v>
      </c>
      <c r="G821" s="2">
        <v>12</v>
      </c>
      <c r="H821" s="2">
        <v>1023.31</v>
      </c>
      <c r="I821" s="2">
        <v>3431</v>
      </c>
      <c r="J821" s="2">
        <v>309402.06</v>
      </c>
      <c r="K821" t="str">
        <f t="shared" si="12"/>
        <v>02活跃</v>
      </c>
    </row>
    <row r="822" spans="1:11" x14ac:dyDescent="0.2">
      <c r="A822" t="s">
        <v>8</v>
      </c>
      <c r="B822" t="s">
        <v>893</v>
      </c>
      <c r="C822" s="2">
        <v>1</v>
      </c>
      <c r="D822" s="2">
        <v>941</v>
      </c>
      <c r="E822" s="2">
        <v>3</v>
      </c>
      <c r="F822" s="2">
        <v>609.98</v>
      </c>
      <c r="G822" s="2">
        <v>9</v>
      </c>
      <c r="H822" s="2">
        <v>3169.92</v>
      </c>
      <c r="I822" s="2">
        <v>403</v>
      </c>
      <c r="J822" s="2">
        <v>165989.59</v>
      </c>
      <c r="K822" t="str">
        <f t="shared" si="12"/>
        <v>02活跃</v>
      </c>
    </row>
    <row r="823" spans="1:11" x14ac:dyDescent="0.2">
      <c r="A823" t="s">
        <v>8</v>
      </c>
      <c r="B823" t="s">
        <v>894</v>
      </c>
      <c r="C823" s="2">
        <v>1</v>
      </c>
      <c r="D823" s="2">
        <v>991</v>
      </c>
      <c r="E823" s="2">
        <v>3</v>
      </c>
      <c r="F823" s="2">
        <v>576.47</v>
      </c>
      <c r="G823" s="2">
        <v>13</v>
      </c>
      <c r="H823" s="2">
        <v>3338.87</v>
      </c>
      <c r="I823" s="2">
        <v>451</v>
      </c>
      <c r="J823" s="2">
        <v>50251.5</v>
      </c>
      <c r="K823" t="str">
        <f t="shared" si="12"/>
        <v>02活跃</v>
      </c>
    </row>
    <row r="824" spans="1:11" x14ac:dyDescent="0.2">
      <c r="A824" t="s">
        <v>8</v>
      </c>
      <c r="B824" t="s">
        <v>899</v>
      </c>
      <c r="C824" s="2">
        <v>1</v>
      </c>
      <c r="D824" s="2">
        <v>1123</v>
      </c>
      <c r="E824" s="2">
        <v>554</v>
      </c>
      <c r="F824" s="2">
        <v>47552.2</v>
      </c>
      <c r="G824" s="2">
        <v>985</v>
      </c>
      <c r="H824" s="2">
        <v>72135.259999999995</v>
      </c>
      <c r="I824" s="2">
        <v>8959</v>
      </c>
      <c r="J824" s="2">
        <v>590519.46</v>
      </c>
      <c r="K824" t="str">
        <f t="shared" si="12"/>
        <v>02活跃</v>
      </c>
    </row>
    <row r="825" spans="1:11" x14ac:dyDescent="0.2">
      <c r="A825" t="s">
        <v>1055</v>
      </c>
      <c r="B825" t="s">
        <v>898</v>
      </c>
      <c r="C825" s="2">
        <v>1</v>
      </c>
      <c r="D825" s="2">
        <v>500</v>
      </c>
      <c r="E825" s="2">
        <v>0</v>
      </c>
      <c r="F825" s="2">
        <v>0</v>
      </c>
      <c r="G825" s="2">
        <v>0</v>
      </c>
      <c r="H825" s="2">
        <v>0</v>
      </c>
      <c r="I825" s="2">
        <v>11</v>
      </c>
      <c r="J825" s="2">
        <v>3184.2</v>
      </c>
      <c r="K825" t="str">
        <f t="shared" si="12"/>
        <v>03流失</v>
      </c>
    </row>
    <row r="826" spans="1:11" x14ac:dyDescent="0.2">
      <c r="A826" t="s">
        <v>1055</v>
      </c>
      <c r="B826" t="s">
        <v>897</v>
      </c>
      <c r="C826" s="2">
        <v>1</v>
      </c>
      <c r="D826" s="2">
        <v>668</v>
      </c>
      <c r="E826" s="2">
        <v>0</v>
      </c>
      <c r="F826" s="2">
        <v>0</v>
      </c>
      <c r="G826" s="2">
        <v>0</v>
      </c>
      <c r="H826" s="2">
        <v>0</v>
      </c>
      <c r="I826" s="2">
        <v>5809</v>
      </c>
      <c r="J826" s="2">
        <v>397134.22</v>
      </c>
      <c r="K826" t="str">
        <f t="shared" si="12"/>
        <v>03流失</v>
      </c>
    </row>
    <row r="827" spans="1:11" x14ac:dyDescent="0.2">
      <c r="A827" t="s">
        <v>1055</v>
      </c>
      <c r="B827" t="s">
        <v>880</v>
      </c>
      <c r="C827" s="2">
        <v>1</v>
      </c>
      <c r="D827" s="2">
        <v>115</v>
      </c>
      <c r="E827" s="2">
        <v>0</v>
      </c>
      <c r="F827" s="2">
        <v>0</v>
      </c>
      <c r="G827" s="2">
        <v>0</v>
      </c>
      <c r="H827" s="2">
        <v>0</v>
      </c>
      <c r="I827" s="2">
        <v>761</v>
      </c>
      <c r="J827" s="2">
        <v>32422.62</v>
      </c>
      <c r="K827" t="str">
        <f t="shared" si="12"/>
        <v>03流失</v>
      </c>
    </row>
    <row r="828" spans="1:11" x14ac:dyDescent="0.2">
      <c r="A828" t="s">
        <v>8</v>
      </c>
      <c r="B828" t="s">
        <v>878</v>
      </c>
      <c r="C828" s="2">
        <v>1</v>
      </c>
      <c r="D828" s="2">
        <v>277</v>
      </c>
      <c r="E828" s="2">
        <v>6</v>
      </c>
      <c r="F828" s="2">
        <v>518.88</v>
      </c>
      <c r="G828" s="2">
        <v>6</v>
      </c>
      <c r="H828" s="2">
        <v>518.88</v>
      </c>
      <c r="I828" s="2">
        <v>228</v>
      </c>
      <c r="J828" s="2">
        <v>11612.51</v>
      </c>
      <c r="K828" t="str">
        <f t="shared" si="12"/>
        <v>02活跃</v>
      </c>
    </row>
    <row r="829" spans="1:11" x14ac:dyDescent="0.2">
      <c r="A829" t="s">
        <v>1055</v>
      </c>
      <c r="B829" t="s">
        <v>879</v>
      </c>
      <c r="C829" s="2">
        <v>1</v>
      </c>
      <c r="D829" s="2">
        <v>431</v>
      </c>
      <c r="E829" s="2">
        <v>0</v>
      </c>
      <c r="F829" s="2">
        <v>0</v>
      </c>
      <c r="G829" s="2">
        <v>0</v>
      </c>
      <c r="H829" s="2">
        <v>0</v>
      </c>
      <c r="I829" s="2">
        <v>373</v>
      </c>
      <c r="J829" s="2">
        <v>424075.68</v>
      </c>
      <c r="K829" t="str">
        <f t="shared" si="12"/>
        <v>03流失</v>
      </c>
    </row>
    <row r="830" spans="1:11" x14ac:dyDescent="0.2">
      <c r="A830" t="s">
        <v>8</v>
      </c>
      <c r="B830" t="s">
        <v>881</v>
      </c>
      <c r="C830" s="2">
        <v>1</v>
      </c>
      <c r="D830" s="2">
        <v>108</v>
      </c>
      <c r="E830" s="2">
        <v>368</v>
      </c>
      <c r="F830" s="2">
        <v>22379.9</v>
      </c>
      <c r="G830" s="2">
        <v>470</v>
      </c>
      <c r="H830" s="2">
        <v>28551.88</v>
      </c>
      <c r="I830" s="2">
        <v>490</v>
      </c>
      <c r="J830" s="2">
        <v>29232.23</v>
      </c>
      <c r="K830" t="str">
        <f t="shared" si="12"/>
        <v>02活跃</v>
      </c>
    </row>
    <row r="831" spans="1:11" x14ac:dyDescent="0.2">
      <c r="A831" t="s">
        <v>8</v>
      </c>
      <c r="B831" t="s">
        <v>882</v>
      </c>
      <c r="C831" s="2">
        <v>1</v>
      </c>
      <c r="D831" s="2">
        <v>110</v>
      </c>
      <c r="E831" s="2">
        <v>38</v>
      </c>
      <c r="F831" s="2">
        <v>5734.17</v>
      </c>
      <c r="G831" s="2">
        <v>164</v>
      </c>
      <c r="H831" s="2">
        <v>20953.169999999998</v>
      </c>
      <c r="I831" s="2">
        <v>457</v>
      </c>
      <c r="J831" s="2">
        <v>58102.01</v>
      </c>
      <c r="K831" t="str">
        <f t="shared" si="12"/>
        <v>02活跃</v>
      </c>
    </row>
    <row r="832" spans="1:11" x14ac:dyDescent="0.2">
      <c r="A832" t="s">
        <v>1055</v>
      </c>
      <c r="B832" t="s">
        <v>883</v>
      </c>
      <c r="C832" s="2">
        <v>1</v>
      </c>
      <c r="D832" s="2">
        <v>68</v>
      </c>
      <c r="E832" s="2">
        <v>0</v>
      </c>
      <c r="F832" s="2">
        <v>0</v>
      </c>
      <c r="G832" s="2">
        <v>0</v>
      </c>
      <c r="H832" s="2">
        <v>0</v>
      </c>
      <c r="I832" s="2">
        <v>7990</v>
      </c>
      <c r="J832" s="2">
        <v>30595.09</v>
      </c>
      <c r="K832" t="str">
        <f t="shared" si="12"/>
        <v>03流失</v>
      </c>
    </row>
    <row r="833" spans="1:11" x14ac:dyDescent="0.2">
      <c r="A833" t="s">
        <v>1055</v>
      </c>
      <c r="B833" t="s">
        <v>896</v>
      </c>
      <c r="C833" s="2">
        <v>1</v>
      </c>
      <c r="D833" s="2">
        <v>405</v>
      </c>
      <c r="E833" s="2">
        <v>0</v>
      </c>
      <c r="F833" s="2">
        <v>0</v>
      </c>
      <c r="G833" s="2">
        <v>0</v>
      </c>
      <c r="H833" s="2">
        <v>0</v>
      </c>
      <c r="I833" s="2">
        <v>13</v>
      </c>
      <c r="J833" s="2">
        <v>183.21</v>
      </c>
      <c r="K833" t="str">
        <f t="shared" si="12"/>
        <v>03流失</v>
      </c>
    </row>
    <row r="834" spans="1:11" x14ac:dyDescent="0.2">
      <c r="A834" t="s">
        <v>1055</v>
      </c>
      <c r="B834" t="s">
        <v>895</v>
      </c>
      <c r="C834" s="2">
        <v>1</v>
      </c>
      <c r="D834" s="2">
        <v>317</v>
      </c>
      <c r="E834" s="2">
        <v>0</v>
      </c>
      <c r="F834" s="2">
        <v>0</v>
      </c>
      <c r="G834" s="2">
        <v>0</v>
      </c>
      <c r="H834" s="2">
        <v>0</v>
      </c>
      <c r="I834" s="2">
        <v>10</v>
      </c>
      <c r="J834" s="2">
        <v>7264.83</v>
      </c>
      <c r="K834" t="str">
        <f t="shared" si="12"/>
        <v>03流失</v>
      </c>
    </row>
    <row r="835" spans="1:11" x14ac:dyDescent="0.2">
      <c r="A835" t="s">
        <v>1055</v>
      </c>
      <c r="B835" t="s">
        <v>900</v>
      </c>
      <c r="C835" s="2">
        <v>1</v>
      </c>
      <c r="D835" s="2">
        <v>276</v>
      </c>
      <c r="E835" s="2">
        <v>0</v>
      </c>
      <c r="F835" s="2">
        <v>0</v>
      </c>
      <c r="G835" s="2">
        <v>0</v>
      </c>
      <c r="H835" s="2">
        <v>0</v>
      </c>
      <c r="I835" s="2">
        <v>2167</v>
      </c>
      <c r="J835" s="2">
        <v>86761.81</v>
      </c>
      <c r="K835" t="str">
        <f t="shared" ref="K835:K898" si="13">A835</f>
        <v>03流失</v>
      </c>
    </row>
    <row r="836" spans="1:11" x14ac:dyDescent="0.2">
      <c r="A836" t="s">
        <v>1055</v>
      </c>
      <c r="B836" t="s">
        <v>901</v>
      </c>
      <c r="C836" s="2">
        <v>1</v>
      </c>
      <c r="D836" s="2">
        <v>359</v>
      </c>
      <c r="E836" s="2">
        <v>0</v>
      </c>
      <c r="F836" s="2">
        <v>0</v>
      </c>
      <c r="G836" s="2">
        <v>0</v>
      </c>
      <c r="H836" s="2">
        <v>0</v>
      </c>
      <c r="I836" s="2">
        <v>3</v>
      </c>
      <c r="J836" s="2">
        <v>184.67</v>
      </c>
      <c r="K836" t="str">
        <f t="shared" si="13"/>
        <v>03流失</v>
      </c>
    </row>
    <row r="837" spans="1:11" x14ac:dyDescent="0.2">
      <c r="A837" t="s">
        <v>1055</v>
      </c>
      <c r="B837" t="s">
        <v>902</v>
      </c>
      <c r="C837" s="2">
        <v>1</v>
      </c>
      <c r="D837" s="2">
        <v>326</v>
      </c>
      <c r="E837" s="2">
        <v>0</v>
      </c>
      <c r="F837" s="2">
        <v>0</v>
      </c>
      <c r="G837" s="2">
        <v>0</v>
      </c>
      <c r="H837" s="2">
        <v>0</v>
      </c>
      <c r="I837" s="2">
        <v>508</v>
      </c>
      <c r="J837" s="2">
        <v>49772.81</v>
      </c>
      <c r="K837" t="str">
        <f t="shared" si="13"/>
        <v>03流失</v>
      </c>
    </row>
    <row r="838" spans="1:11" x14ac:dyDescent="0.2">
      <c r="A838" t="s">
        <v>1055</v>
      </c>
      <c r="B838" t="s">
        <v>904</v>
      </c>
      <c r="C838" s="2">
        <v>1</v>
      </c>
      <c r="D838" s="2">
        <v>376</v>
      </c>
      <c r="E838" s="2">
        <v>0</v>
      </c>
      <c r="F838" s="2">
        <v>0</v>
      </c>
      <c r="G838" s="2">
        <v>0</v>
      </c>
      <c r="H838" s="2">
        <v>0</v>
      </c>
      <c r="I838" s="2">
        <v>5</v>
      </c>
      <c r="J838" s="2">
        <v>312.48</v>
      </c>
      <c r="K838" t="str">
        <f t="shared" si="13"/>
        <v>03流失</v>
      </c>
    </row>
    <row r="839" spans="1:11" x14ac:dyDescent="0.2">
      <c r="A839" t="s">
        <v>1055</v>
      </c>
      <c r="B839" t="s">
        <v>903</v>
      </c>
      <c r="C839" s="2">
        <v>1</v>
      </c>
      <c r="D839" s="2">
        <v>345</v>
      </c>
      <c r="E839" s="2">
        <v>0</v>
      </c>
      <c r="F839" s="2">
        <v>0</v>
      </c>
      <c r="G839" s="2">
        <v>0</v>
      </c>
      <c r="H839" s="2">
        <v>0</v>
      </c>
      <c r="I839" s="2">
        <v>1295</v>
      </c>
      <c r="J839" s="2">
        <v>14764.34</v>
      </c>
      <c r="K839" t="str">
        <f t="shared" si="13"/>
        <v>03流失</v>
      </c>
    </row>
    <row r="840" spans="1:11" x14ac:dyDescent="0.2">
      <c r="A840" t="s">
        <v>1055</v>
      </c>
      <c r="B840" t="s">
        <v>905</v>
      </c>
      <c r="C840" s="2">
        <v>1</v>
      </c>
      <c r="D840" s="2">
        <v>831</v>
      </c>
      <c r="E840" s="2">
        <v>0</v>
      </c>
      <c r="F840" s="2">
        <v>0</v>
      </c>
      <c r="G840" s="2">
        <v>0</v>
      </c>
      <c r="H840" s="2">
        <v>0</v>
      </c>
      <c r="I840" s="2">
        <v>3</v>
      </c>
      <c r="J840" s="2">
        <v>335.66</v>
      </c>
      <c r="K840" t="str">
        <f t="shared" si="13"/>
        <v>03流失</v>
      </c>
    </row>
    <row r="841" spans="1:11" x14ac:dyDescent="0.2">
      <c r="A841" t="s">
        <v>1055</v>
      </c>
      <c r="B841" t="s">
        <v>950</v>
      </c>
      <c r="C841" s="2">
        <v>1</v>
      </c>
      <c r="D841" s="2">
        <v>807</v>
      </c>
      <c r="E841" s="2">
        <v>0</v>
      </c>
      <c r="F841" s="2">
        <v>0</v>
      </c>
      <c r="G841" s="2">
        <v>0</v>
      </c>
      <c r="H841" s="2">
        <v>0</v>
      </c>
      <c r="I841" s="2">
        <v>12030</v>
      </c>
      <c r="J841" s="2">
        <v>677047.39</v>
      </c>
      <c r="K841" t="str">
        <f t="shared" si="13"/>
        <v>03流失</v>
      </c>
    </row>
    <row r="842" spans="1:11" x14ac:dyDescent="0.2">
      <c r="A842" t="s">
        <v>8</v>
      </c>
      <c r="B842" t="s">
        <v>947</v>
      </c>
      <c r="C842" s="2">
        <v>1</v>
      </c>
      <c r="D842" s="2">
        <v>766</v>
      </c>
      <c r="E842" s="2">
        <v>6419</v>
      </c>
      <c r="F842" s="2">
        <v>188042.38</v>
      </c>
      <c r="G842" s="2">
        <v>13071</v>
      </c>
      <c r="H842" s="2">
        <v>380365.9</v>
      </c>
      <c r="I842" s="2">
        <v>212727</v>
      </c>
      <c r="J842" s="2">
        <v>7117808.5999999996</v>
      </c>
      <c r="K842" t="str">
        <f t="shared" si="13"/>
        <v>02活跃</v>
      </c>
    </row>
    <row r="843" spans="1:11" x14ac:dyDescent="0.2">
      <c r="A843" t="s">
        <v>1055</v>
      </c>
      <c r="B843" t="s">
        <v>940</v>
      </c>
      <c r="C843" s="2">
        <v>1</v>
      </c>
      <c r="D843" s="2">
        <v>486</v>
      </c>
      <c r="E843" s="2">
        <v>0</v>
      </c>
      <c r="F843" s="2">
        <v>0</v>
      </c>
      <c r="G843" s="2">
        <v>0</v>
      </c>
      <c r="H843" s="2">
        <v>0</v>
      </c>
      <c r="I843" s="2">
        <v>1409720</v>
      </c>
      <c r="J843" s="2">
        <v>49235877.140000001</v>
      </c>
      <c r="K843" t="str">
        <f t="shared" si="13"/>
        <v>03流失</v>
      </c>
    </row>
    <row r="844" spans="1:11" x14ac:dyDescent="0.2">
      <c r="A844" t="s">
        <v>1056</v>
      </c>
      <c r="B844" t="s">
        <v>949</v>
      </c>
      <c r="C844" s="2">
        <v>0</v>
      </c>
      <c r="D844" s="2">
        <v>384</v>
      </c>
      <c r="E844" s="2">
        <v>0</v>
      </c>
      <c r="F844" s="2">
        <v>0</v>
      </c>
      <c r="G844" s="2">
        <v>0</v>
      </c>
      <c r="H844" s="2">
        <v>0</v>
      </c>
      <c r="I844" s="2">
        <v>2018</v>
      </c>
      <c r="J844" s="2">
        <v>136338.03</v>
      </c>
      <c r="K844" t="str">
        <f t="shared" si="13"/>
        <v>04清退</v>
      </c>
    </row>
    <row r="845" spans="1:11" x14ac:dyDescent="0.2">
      <c r="A845" t="s">
        <v>8</v>
      </c>
      <c r="B845" t="s">
        <v>948</v>
      </c>
      <c r="C845" s="2">
        <v>1</v>
      </c>
      <c r="D845" s="2">
        <v>627</v>
      </c>
      <c r="E845" s="2">
        <v>185</v>
      </c>
      <c r="F845" s="2">
        <v>16508.509999999998</v>
      </c>
      <c r="G845" s="2">
        <v>620</v>
      </c>
      <c r="H845" s="2">
        <v>64064.22</v>
      </c>
      <c r="I845" s="2">
        <v>6945</v>
      </c>
      <c r="J845" s="2">
        <v>607219.18999999994</v>
      </c>
      <c r="K845" t="str">
        <f t="shared" si="13"/>
        <v>02活跃</v>
      </c>
    </row>
    <row r="846" spans="1:11" x14ac:dyDescent="0.2">
      <c r="A846" t="s">
        <v>8</v>
      </c>
      <c r="B846" t="s">
        <v>951</v>
      </c>
      <c r="C846" s="2">
        <v>1</v>
      </c>
      <c r="D846" s="2">
        <v>285</v>
      </c>
      <c r="E846" s="2">
        <v>21</v>
      </c>
      <c r="F846" s="2">
        <v>1152.3599999999999</v>
      </c>
      <c r="G846" s="2">
        <v>103</v>
      </c>
      <c r="H846" s="2">
        <v>5599.91</v>
      </c>
      <c r="I846" s="2">
        <v>782</v>
      </c>
      <c r="J846" s="2">
        <v>38121.01</v>
      </c>
      <c r="K846" t="str">
        <f t="shared" si="13"/>
        <v>02活跃</v>
      </c>
    </row>
    <row r="847" spans="1:11" x14ac:dyDescent="0.2">
      <c r="A847" t="s">
        <v>8</v>
      </c>
      <c r="B847" t="s">
        <v>952</v>
      </c>
      <c r="C847" s="2">
        <v>1</v>
      </c>
      <c r="D847" s="2">
        <v>670</v>
      </c>
      <c r="E847" s="2">
        <v>266</v>
      </c>
      <c r="F847" s="2">
        <v>5541.67</v>
      </c>
      <c r="G847" s="2">
        <v>829</v>
      </c>
      <c r="H847" s="2">
        <v>13978.43</v>
      </c>
      <c r="I847" s="2">
        <v>8496</v>
      </c>
      <c r="J847" s="2">
        <v>118926.36</v>
      </c>
      <c r="K847" t="str">
        <f t="shared" si="13"/>
        <v>02活跃</v>
      </c>
    </row>
    <row r="848" spans="1:11" x14ac:dyDescent="0.2">
      <c r="A848" t="s">
        <v>8</v>
      </c>
      <c r="B848" t="s">
        <v>946</v>
      </c>
      <c r="C848" s="2">
        <v>1</v>
      </c>
      <c r="D848" s="2">
        <v>1004</v>
      </c>
      <c r="E848" s="2">
        <v>6</v>
      </c>
      <c r="F848" s="2">
        <v>469.94</v>
      </c>
      <c r="G848" s="2">
        <v>138</v>
      </c>
      <c r="H848" s="2">
        <v>8074.1</v>
      </c>
      <c r="I848" s="2">
        <v>268</v>
      </c>
      <c r="J848" s="2">
        <v>24295.51</v>
      </c>
      <c r="K848" t="str">
        <f t="shared" si="13"/>
        <v>02活跃</v>
      </c>
    </row>
    <row r="849" spans="1:11" x14ac:dyDescent="0.2">
      <c r="A849" t="s">
        <v>1055</v>
      </c>
      <c r="B849" t="s">
        <v>941</v>
      </c>
      <c r="C849" s="2">
        <v>1</v>
      </c>
      <c r="D849" s="2">
        <v>128</v>
      </c>
      <c r="E849" s="2">
        <v>0</v>
      </c>
      <c r="F849" s="2">
        <v>0</v>
      </c>
      <c r="G849" s="2">
        <v>0</v>
      </c>
      <c r="H849" s="2">
        <v>0</v>
      </c>
      <c r="I849" s="2">
        <v>34081</v>
      </c>
      <c r="J849" s="2">
        <v>1738764.94</v>
      </c>
      <c r="K849" t="str">
        <f t="shared" si="13"/>
        <v>03流失</v>
      </c>
    </row>
    <row r="850" spans="1:11" x14ac:dyDescent="0.2">
      <c r="A850" t="s">
        <v>9</v>
      </c>
      <c r="B850" t="s">
        <v>942</v>
      </c>
      <c r="C850" s="2">
        <v>1</v>
      </c>
      <c r="D850" s="2">
        <v>118</v>
      </c>
      <c r="E850" s="2">
        <v>0</v>
      </c>
      <c r="F850" s="2">
        <v>0</v>
      </c>
      <c r="G850" s="2">
        <v>474</v>
      </c>
      <c r="H850" s="2">
        <v>29952.32</v>
      </c>
      <c r="I850" s="2">
        <v>1206</v>
      </c>
      <c r="J850" s="2">
        <v>78059.039999999994</v>
      </c>
      <c r="K850" t="str">
        <f t="shared" si="13"/>
        <v>03沉默</v>
      </c>
    </row>
    <row r="851" spans="1:11" x14ac:dyDescent="0.2">
      <c r="A851" t="s">
        <v>1055</v>
      </c>
      <c r="B851" t="s">
        <v>939</v>
      </c>
      <c r="C851" s="2">
        <v>1</v>
      </c>
      <c r="D851" s="2">
        <v>163</v>
      </c>
      <c r="E851" s="2">
        <v>0</v>
      </c>
      <c r="F851" s="2">
        <v>0</v>
      </c>
      <c r="G851" s="2">
        <v>0</v>
      </c>
      <c r="H851" s="2">
        <v>0</v>
      </c>
      <c r="I851" s="2">
        <v>1658</v>
      </c>
      <c r="J851" s="2">
        <v>91730.94</v>
      </c>
      <c r="K851" t="str">
        <f t="shared" si="13"/>
        <v>03流失</v>
      </c>
    </row>
    <row r="852" spans="1:11" x14ac:dyDescent="0.2">
      <c r="A852" t="s">
        <v>1055</v>
      </c>
      <c r="B852" t="s">
        <v>944</v>
      </c>
      <c r="C852" s="2">
        <v>1</v>
      </c>
      <c r="D852" s="2">
        <v>108</v>
      </c>
      <c r="E852" s="2">
        <v>0</v>
      </c>
      <c r="F852" s="2">
        <v>0</v>
      </c>
      <c r="G852" s="2">
        <v>0</v>
      </c>
      <c r="H852" s="2">
        <v>0</v>
      </c>
      <c r="I852" s="2">
        <v>100</v>
      </c>
      <c r="J852" s="2">
        <v>27737.1</v>
      </c>
      <c r="K852" t="str">
        <f t="shared" si="13"/>
        <v>03流失</v>
      </c>
    </row>
    <row r="853" spans="1:11" x14ac:dyDescent="0.2">
      <c r="A853" t="s">
        <v>1055</v>
      </c>
      <c r="B853" t="s">
        <v>938</v>
      </c>
      <c r="C853" s="2">
        <v>1</v>
      </c>
      <c r="D853" s="2">
        <v>181</v>
      </c>
      <c r="E853" s="2">
        <v>0</v>
      </c>
      <c r="F853" s="2">
        <v>0</v>
      </c>
      <c r="G853" s="2">
        <v>0</v>
      </c>
      <c r="H853" s="2">
        <v>0</v>
      </c>
      <c r="I853" s="2">
        <v>449</v>
      </c>
      <c r="J853" s="2">
        <v>9018.73</v>
      </c>
      <c r="K853" t="str">
        <f t="shared" si="13"/>
        <v>03流失</v>
      </c>
    </row>
    <row r="854" spans="1:11" x14ac:dyDescent="0.2">
      <c r="A854" t="s">
        <v>8</v>
      </c>
      <c r="B854" t="s">
        <v>943</v>
      </c>
      <c r="C854" s="2">
        <v>1</v>
      </c>
      <c r="D854" s="2">
        <v>117</v>
      </c>
      <c r="E854" s="2">
        <v>6</v>
      </c>
      <c r="F854" s="2">
        <v>130.5</v>
      </c>
      <c r="G854" s="2">
        <v>20</v>
      </c>
      <c r="H854" s="2">
        <v>515.79999999999995</v>
      </c>
      <c r="I854" s="2">
        <v>46</v>
      </c>
      <c r="J854" s="2">
        <v>1054.3599999999999</v>
      </c>
      <c r="K854" t="str">
        <f t="shared" si="13"/>
        <v>02活跃</v>
      </c>
    </row>
    <row r="855" spans="1:11" x14ac:dyDescent="0.2">
      <c r="A855" t="s">
        <v>1055</v>
      </c>
      <c r="B855" t="s">
        <v>937</v>
      </c>
      <c r="C855" s="2">
        <v>1</v>
      </c>
      <c r="D855" s="2">
        <v>300</v>
      </c>
      <c r="E855" s="2">
        <v>0</v>
      </c>
      <c r="F855" s="2">
        <v>0</v>
      </c>
      <c r="G855" s="2">
        <v>0</v>
      </c>
      <c r="H855" s="2">
        <v>0</v>
      </c>
      <c r="I855" s="2">
        <v>5</v>
      </c>
      <c r="J855" s="2">
        <v>2651</v>
      </c>
      <c r="K855" t="str">
        <f t="shared" si="13"/>
        <v>03流失</v>
      </c>
    </row>
    <row r="856" spans="1:11" x14ac:dyDescent="0.2">
      <c r="A856" t="s">
        <v>1055</v>
      </c>
      <c r="B856" t="s">
        <v>945</v>
      </c>
      <c r="C856" s="2">
        <v>1</v>
      </c>
      <c r="D856" s="2">
        <v>180</v>
      </c>
      <c r="E856" s="2">
        <v>0</v>
      </c>
      <c r="F856" s="2">
        <v>0</v>
      </c>
      <c r="G856" s="2">
        <v>0</v>
      </c>
      <c r="H856" s="2">
        <v>0</v>
      </c>
      <c r="I856" s="2">
        <v>915</v>
      </c>
      <c r="J856" s="2">
        <v>42696.44</v>
      </c>
      <c r="K856" t="str">
        <f t="shared" si="13"/>
        <v>03流失</v>
      </c>
    </row>
    <row r="857" spans="1:11" x14ac:dyDescent="0.2">
      <c r="A857" t="s">
        <v>1055</v>
      </c>
      <c r="B857" t="s">
        <v>953</v>
      </c>
      <c r="C857" s="2">
        <v>1</v>
      </c>
      <c r="D857" s="2">
        <v>352</v>
      </c>
      <c r="E857" s="2">
        <v>0</v>
      </c>
      <c r="F857" s="2">
        <v>0</v>
      </c>
      <c r="G857" s="2">
        <v>0</v>
      </c>
      <c r="H857" s="2">
        <v>0</v>
      </c>
      <c r="I857" s="2">
        <v>114512</v>
      </c>
      <c r="J857" s="2">
        <v>4684529.8899999997</v>
      </c>
      <c r="K857" t="str">
        <f t="shared" si="13"/>
        <v>03流失</v>
      </c>
    </row>
    <row r="858" spans="1:11" x14ac:dyDescent="0.2">
      <c r="A858" t="s">
        <v>1055</v>
      </c>
      <c r="B858" t="s">
        <v>956</v>
      </c>
      <c r="C858" s="2">
        <v>1</v>
      </c>
      <c r="D858" s="2">
        <v>771</v>
      </c>
      <c r="E858" s="2">
        <v>0</v>
      </c>
      <c r="F858" s="2">
        <v>0</v>
      </c>
      <c r="G858" s="2">
        <v>0</v>
      </c>
      <c r="H858" s="2">
        <v>0</v>
      </c>
      <c r="I858" s="2">
        <v>81</v>
      </c>
      <c r="J858" s="2">
        <v>13819.5</v>
      </c>
      <c r="K858" t="str">
        <f t="shared" si="13"/>
        <v>03流失</v>
      </c>
    </row>
    <row r="859" spans="1:11" x14ac:dyDescent="0.2">
      <c r="A859" t="s">
        <v>1055</v>
      </c>
      <c r="B859" t="s">
        <v>955</v>
      </c>
      <c r="C859" s="2">
        <v>1</v>
      </c>
      <c r="D859" s="2">
        <v>324</v>
      </c>
      <c r="E859" s="2">
        <v>0</v>
      </c>
      <c r="F859" s="2">
        <v>0</v>
      </c>
      <c r="G859" s="2">
        <v>0</v>
      </c>
      <c r="H859" s="2">
        <v>0</v>
      </c>
      <c r="I859" s="2">
        <v>3693</v>
      </c>
      <c r="J859" s="2">
        <v>174137.02</v>
      </c>
      <c r="K859" t="str">
        <f t="shared" si="13"/>
        <v>03流失</v>
      </c>
    </row>
    <row r="860" spans="1:11" x14ac:dyDescent="0.2">
      <c r="A860" t="s">
        <v>1055</v>
      </c>
      <c r="B860" t="s">
        <v>954</v>
      </c>
      <c r="C860" s="2">
        <v>1</v>
      </c>
      <c r="D860" s="2">
        <v>894</v>
      </c>
      <c r="E860" s="2">
        <v>0</v>
      </c>
      <c r="F860" s="2">
        <v>0</v>
      </c>
      <c r="G860" s="2">
        <v>0</v>
      </c>
      <c r="H860" s="2">
        <v>0</v>
      </c>
      <c r="I860" s="2">
        <v>3</v>
      </c>
      <c r="J860" s="2">
        <v>65.489999999999995</v>
      </c>
      <c r="K860" t="str">
        <f t="shared" si="13"/>
        <v>03流失</v>
      </c>
    </row>
    <row r="861" spans="1:11" x14ac:dyDescent="0.2">
      <c r="A861" t="s">
        <v>1055</v>
      </c>
      <c r="B861" t="s">
        <v>957</v>
      </c>
      <c r="C861" s="2">
        <v>1</v>
      </c>
      <c r="D861" s="2">
        <v>263</v>
      </c>
      <c r="E861" s="2">
        <v>0</v>
      </c>
      <c r="F861" s="2">
        <v>0</v>
      </c>
      <c r="G861" s="2">
        <v>0</v>
      </c>
      <c r="H861" s="2">
        <v>0</v>
      </c>
      <c r="I861" s="2">
        <v>1670</v>
      </c>
      <c r="J861" s="2">
        <v>66606.16</v>
      </c>
      <c r="K861" t="str">
        <f t="shared" si="13"/>
        <v>03流失</v>
      </c>
    </row>
    <row r="862" spans="1:11" x14ac:dyDescent="0.2">
      <c r="A862" t="s">
        <v>1055</v>
      </c>
      <c r="B862" t="s">
        <v>958</v>
      </c>
      <c r="C862" s="2">
        <v>1</v>
      </c>
      <c r="D862" s="2">
        <v>751</v>
      </c>
      <c r="E862" s="2">
        <v>0</v>
      </c>
      <c r="F862" s="2">
        <v>0</v>
      </c>
      <c r="G862" s="2">
        <v>0</v>
      </c>
      <c r="H862" s="2">
        <v>0</v>
      </c>
      <c r="I862" s="2">
        <v>131</v>
      </c>
      <c r="J862" s="2">
        <v>10040.879999999999</v>
      </c>
      <c r="K862" t="str">
        <f t="shared" si="13"/>
        <v>03流失</v>
      </c>
    </row>
    <row r="863" spans="1:11" x14ac:dyDescent="0.2">
      <c r="A863" t="s">
        <v>1055</v>
      </c>
      <c r="B863" t="s">
        <v>966</v>
      </c>
      <c r="C863" s="2">
        <v>1</v>
      </c>
      <c r="D863" s="2">
        <v>380</v>
      </c>
      <c r="E863" s="2">
        <v>0</v>
      </c>
      <c r="F863" s="2">
        <v>0</v>
      </c>
      <c r="G863" s="2">
        <v>0</v>
      </c>
      <c r="H863" s="2">
        <v>0</v>
      </c>
      <c r="I863" s="2">
        <v>3</v>
      </c>
      <c r="J863" s="2">
        <v>178</v>
      </c>
      <c r="K863" t="str">
        <f t="shared" si="13"/>
        <v>03流失</v>
      </c>
    </row>
    <row r="864" spans="1:11" x14ac:dyDescent="0.2">
      <c r="A864" t="s">
        <v>1056</v>
      </c>
      <c r="B864" t="s">
        <v>959</v>
      </c>
      <c r="C864" s="2">
        <v>0</v>
      </c>
      <c r="D864" s="2">
        <v>319</v>
      </c>
      <c r="E864" s="2">
        <v>0</v>
      </c>
      <c r="F864" s="2">
        <v>0</v>
      </c>
      <c r="G864" s="2">
        <v>0</v>
      </c>
      <c r="H864" s="2">
        <v>0</v>
      </c>
      <c r="I864" s="2">
        <v>4770</v>
      </c>
      <c r="J864" s="2">
        <v>338125.25</v>
      </c>
      <c r="K864" t="str">
        <f t="shared" si="13"/>
        <v>04清退</v>
      </c>
    </row>
    <row r="865" spans="1:11" x14ac:dyDescent="0.2">
      <c r="A865" t="s">
        <v>1055</v>
      </c>
      <c r="B865" t="s">
        <v>960</v>
      </c>
      <c r="C865" s="2">
        <v>1</v>
      </c>
      <c r="D865" s="2">
        <v>390</v>
      </c>
      <c r="E865" s="2">
        <v>0</v>
      </c>
      <c r="F865" s="2">
        <v>0</v>
      </c>
      <c r="G865" s="2">
        <v>0</v>
      </c>
      <c r="H865" s="2">
        <v>0</v>
      </c>
      <c r="I865" s="2">
        <v>6352</v>
      </c>
      <c r="J865" s="2">
        <v>263895.21999999997</v>
      </c>
      <c r="K865" t="str">
        <f t="shared" si="13"/>
        <v>03流失</v>
      </c>
    </row>
    <row r="866" spans="1:11" x14ac:dyDescent="0.2">
      <c r="A866" t="s">
        <v>1055</v>
      </c>
      <c r="B866" t="s">
        <v>965</v>
      </c>
      <c r="C866" s="2">
        <v>1</v>
      </c>
      <c r="D866" s="2">
        <v>409</v>
      </c>
      <c r="E866" s="2">
        <v>0</v>
      </c>
      <c r="F866" s="2">
        <v>0</v>
      </c>
      <c r="G866" s="2">
        <v>0</v>
      </c>
      <c r="H866" s="2">
        <v>0</v>
      </c>
      <c r="I866" s="2">
        <v>5441</v>
      </c>
      <c r="J866" s="2">
        <v>244974.5</v>
      </c>
      <c r="K866" t="str">
        <f t="shared" si="13"/>
        <v>03流失</v>
      </c>
    </row>
    <row r="867" spans="1:11" x14ac:dyDescent="0.2">
      <c r="A867" t="s">
        <v>1055</v>
      </c>
      <c r="B867" t="s">
        <v>962</v>
      </c>
      <c r="C867" s="2">
        <v>1</v>
      </c>
      <c r="D867" s="2">
        <v>520</v>
      </c>
      <c r="E867" s="2">
        <v>0</v>
      </c>
      <c r="F867" s="2">
        <v>0</v>
      </c>
      <c r="G867" s="2">
        <v>0</v>
      </c>
      <c r="H867" s="2">
        <v>0</v>
      </c>
      <c r="I867" s="2">
        <v>1477</v>
      </c>
      <c r="J867" s="2">
        <v>53530.18</v>
      </c>
      <c r="K867" t="str">
        <f t="shared" si="13"/>
        <v>03流失</v>
      </c>
    </row>
    <row r="868" spans="1:11" x14ac:dyDescent="0.2">
      <c r="A868" t="s">
        <v>1055</v>
      </c>
      <c r="B868" t="s">
        <v>963</v>
      </c>
      <c r="C868" s="2">
        <v>1</v>
      </c>
      <c r="D868" s="2">
        <v>284</v>
      </c>
      <c r="E868" s="2">
        <v>0</v>
      </c>
      <c r="F868" s="2">
        <v>0</v>
      </c>
      <c r="G868" s="2">
        <v>0</v>
      </c>
      <c r="H868" s="2">
        <v>0</v>
      </c>
      <c r="I868" s="2">
        <v>12</v>
      </c>
      <c r="J868" s="2">
        <v>267.54000000000002</v>
      </c>
      <c r="K868" t="str">
        <f t="shared" si="13"/>
        <v>03流失</v>
      </c>
    </row>
    <row r="869" spans="1:11" x14ac:dyDescent="0.2">
      <c r="A869" t="s">
        <v>1055</v>
      </c>
      <c r="B869" t="s">
        <v>968</v>
      </c>
      <c r="C869" s="2">
        <v>1</v>
      </c>
      <c r="D869" s="2">
        <v>451</v>
      </c>
      <c r="E869" s="2">
        <v>0</v>
      </c>
      <c r="F869" s="2">
        <v>0</v>
      </c>
      <c r="G869" s="2">
        <v>0</v>
      </c>
      <c r="H869" s="2">
        <v>0</v>
      </c>
      <c r="I869" s="2">
        <v>17</v>
      </c>
      <c r="J869" s="2">
        <v>5157.54</v>
      </c>
      <c r="K869" t="str">
        <f t="shared" si="13"/>
        <v>03流失</v>
      </c>
    </row>
    <row r="870" spans="1:11" x14ac:dyDescent="0.2">
      <c r="A870" t="s">
        <v>1055</v>
      </c>
      <c r="B870" t="s">
        <v>961</v>
      </c>
      <c r="C870" s="2">
        <v>1</v>
      </c>
      <c r="D870" s="2">
        <v>818</v>
      </c>
      <c r="E870" s="2">
        <v>0</v>
      </c>
      <c r="F870" s="2">
        <v>0</v>
      </c>
      <c r="G870" s="2">
        <v>0</v>
      </c>
      <c r="H870" s="2">
        <v>0</v>
      </c>
      <c r="I870" s="2">
        <v>3</v>
      </c>
      <c r="J870" s="2">
        <v>11.97</v>
      </c>
      <c r="K870" t="str">
        <f t="shared" si="13"/>
        <v>03流失</v>
      </c>
    </row>
    <row r="871" spans="1:11" x14ac:dyDescent="0.2">
      <c r="A871" t="s">
        <v>1055</v>
      </c>
      <c r="B871" t="s">
        <v>964</v>
      </c>
      <c r="C871" s="2">
        <v>1</v>
      </c>
      <c r="D871" s="2">
        <v>486</v>
      </c>
      <c r="E871" s="2">
        <v>0</v>
      </c>
      <c r="F871" s="2">
        <v>0</v>
      </c>
      <c r="G871" s="2">
        <v>0</v>
      </c>
      <c r="H871" s="2">
        <v>0</v>
      </c>
      <c r="I871" s="2">
        <v>1193</v>
      </c>
      <c r="J871" s="2">
        <v>108480.07</v>
      </c>
      <c r="K871" t="str">
        <f t="shared" si="13"/>
        <v>03流失</v>
      </c>
    </row>
    <row r="872" spans="1:11" x14ac:dyDescent="0.2">
      <c r="A872" t="s">
        <v>1055</v>
      </c>
      <c r="B872" t="s">
        <v>967</v>
      </c>
      <c r="C872" s="2">
        <v>1</v>
      </c>
      <c r="D872" s="2">
        <v>362</v>
      </c>
      <c r="E872" s="2">
        <v>0</v>
      </c>
      <c r="F872" s="2">
        <v>0</v>
      </c>
      <c r="G872" s="2">
        <v>0</v>
      </c>
      <c r="H872" s="2">
        <v>0</v>
      </c>
      <c r="I872" s="2">
        <v>18</v>
      </c>
      <c r="J872" s="2">
        <v>3414.05</v>
      </c>
      <c r="K872" t="str">
        <f t="shared" si="13"/>
        <v>03流失</v>
      </c>
    </row>
    <row r="873" spans="1:11" x14ac:dyDescent="0.2">
      <c r="A873" t="s">
        <v>1055</v>
      </c>
      <c r="B873" t="s">
        <v>969</v>
      </c>
      <c r="C873" s="2">
        <v>1</v>
      </c>
      <c r="D873" s="2">
        <v>431</v>
      </c>
      <c r="E873" s="2">
        <v>0</v>
      </c>
      <c r="F873" s="2">
        <v>0</v>
      </c>
      <c r="G873" s="2">
        <v>0</v>
      </c>
      <c r="H873" s="2">
        <v>0</v>
      </c>
      <c r="I873" s="2">
        <v>28</v>
      </c>
      <c r="J873" s="2">
        <v>1372.37</v>
      </c>
      <c r="K873" t="str">
        <f t="shared" si="13"/>
        <v>03流失</v>
      </c>
    </row>
    <row r="874" spans="1:11" x14ac:dyDescent="0.2">
      <c r="A874" t="s">
        <v>8</v>
      </c>
      <c r="B874" t="s">
        <v>925</v>
      </c>
      <c r="C874" s="2">
        <v>1</v>
      </c>
      <c r="D874" s="2">
        <v>1196</v>
      </c>
      <c r="E874" s="2">
        <v>2</v>
      </c>
      <c r="F874" s="2">
        <v>94.65</v>
      </c>
      <c r="G874" s="2">
        <v>6</v>
      </c>
      <c r="H874" s="2">
        <v>279.94</v>
      </c>
      <c r="I874" s="2">
        <v>242</v>
      </c>
      <c r="J874" s="2">
        <v>13914.96</v>
      </c>
      <c r="K874" t="str">
        <f t="shared" si="13"/>
        <v>02活跃</v>
      </c>
    </row>
    <row r="875" spans="1:11" x14ac:dyDescent="0.2">
      <c r="A875" t="s">
        <v>1055</v>
      </c>
      <c r="B875" t="s">
        <v>917</v>
      </c>
      <c r="C875" s="2">
        <v>1</v>
      </c>
      <c r="D875" s="2">
        <v>860</v>
      </c>
      <c r="E875" s="2">
        <v>0</v>
      </c>
      <c r="F875" s="2">
        <v>0</v>
      </c>
      <c r="G875" s="2">
        <v>0</v>
      </c>
      <c r="H875" s="2">
        <v>0</v>
      </c>
      <c r="I875" s="2">
        <v>417</v>
      </c>
      <c r="J875" s="2">
        <v>24455.95</v>
      </c>
      <c r="K875" t="str">
        <f t="shared" si="13"/>
        <v>03流失</v>
      </c>
    </row>
    <row r="876" spans="1:11" x14ac:dyDescent="0.2">
      <c r="A876" t="s">
        <v>8</v>
      </c>
      <c r="B876" t="s">
        <v>921</v>
      </c>
      <c r="C876" s="2">
        <v>1</v>
      </c>
      <c r="D876" s="2">
        <v>605</v>
      </c>
      <c r="E876" s="2">
        <v>1</v>
      </c>
      <c r="F876" s="2">
        <v>179.99</v>
      </c>
      <c r="G876" s="2">
        <v>8</v>
      </c>
      <c r="H876" s="2">
        <v>1692.87</v>
      </c>
      <c r="I876" s="2">
        <v>631</v>
      </c>
      <c r="J876" s="2">
        <v>75448.34</v>
      </c>
      <c r="K876" t="str">
        <f t="shared" si="13"/>
        <v>02活跃</v>
      </c>
    </row>
    <row r="877" spans="1:11" x14ac:dyDescent="0.2">
      <c r="A877" t="s">
        <v>8</v>
      </c>
      <c r="B877" t="s">
        <v>918</v>
      </c>
      <c r="C877" s="2">
        <v>1</v>
      </c>
      <c r="D877" s="2">
        <v>1291</v>
      </c>
      <c r="E877" s="2">
        <v>67</v>
      </c>
      <c r="F877" s="2">
        <v>11562.74</v>
      </c>
      <c r="G877" s="2">
        <v>288</v>
      </c>
      <c r="H877" s="2">
        <v>52157.58</v>
      </c>
      <c r="I877" s="2">
        <v>3289</v>
      </c>
      <c r="J877" s="2">
        <v>395625.45</v>
      </c>
      <c r="K877" t="str">
        <f t="shared" si="13"/>
        <v>02活跃</v>
      </c>
    </row>
    <row r="878" spans="1:11" x14ac:dyDescent="0.2">
      <c r="A878" t="s">
        <v>8</v>
      </c>
      <c r="B878" t="s">
        <v>919</v>
      </c>
      <c r="C878" s="2">
        <v>1</v>
      </c>
      <c r="D878" s="2">
        <v>517</v>
      </c>
      <c r="E878" s="2">
        <v>87</v>
      </c>
      <c r="F878" s="2">
        <v>11652.43</v>
      </c>
      <c r="G878" s="2">
        <v>317</v>
      </c>
      <c r="H878" s="2">
        <v>43154.65</v>
      </c>
      <c r="I878" s="2">
        <v>2784</v>
      </c>
      <c r="J878" s="2">
        <v>409010.76</v>
      </c>
      <c r="K878" t="str">
        <f t="shared" si="13"/>
        <v>02活跃</v>
      </c>
    </row>
    <row r="879" spans="1:11" x14ac:dyDescent="0.2">
      <c r="A879" t="s">
        <v>9</v>
      </c>
      <c r="B879" t="s">
        <v>920</v>
      </c>
      <c r="C879" s="2">
        <v>1</v>
      </c>
      <c r="D879" s="2">
        <v>845</v>
      </c>
      <c r="E879" s="2">
        <v>0</v>
      </c>
      <c r="F879" s="2">
        <v>0</v>
      </c>
      <c r="G879" s="2">
        <v>1</v>
      </c>
      <c r="H879" s="2">
        <v>53.99</v>
      </c>
      <c r="I879" s="2">
        <v>4502</v>
      </c>
      <c r="J879" s="2">
        <v>217995.09</v>
      </c>
      <c r="K879" t="str">
        <f t="shared" si="13"/>
        <v>03沉默</v>
      </c>
    </row>
    <row r="880" spans="1:11" x14ac:dyDescent="0.2">
      <c r="A880" t="s">
        <v>9</v>
      </c>
      <c r="B880" t="s">
        <v>922</v>
      </c>
      <c r="C880" s="2">
        <v>1</v>
      </c>
      <c r="D880" s="2">
        <v>928</v>
      </c>
      <c r="E880" s="2">
        <v>0</v>
      </c>
      <c r="F880" s="2">
        <v>0</v>
      </c>
      <c r="G880" s="2">
        <v>5</v>
      </c>
      <c r="H880" s="2">
        <v>779.35</v>
      </c>
      <c r="I880" s="2">
        <v>3438</v>
      </c>
      <c r="J880" s="2">
        <v>276793.7</v>
      </c>
      <c r="K880" t="str">
        <f t="shared" si="13"/>
        <v>03沉默</v>
      </c>
    </row>
    <row r="881" spans="1:11" x14ac:dyDescent="0.2">
      <c r="A881" t="s">
        <v>8</v>
      </c>
      <c r="B881" t="s">
        <v>926</v>
      </c>
      <c r="C881" s="2">
        <v>1</v>
      </c>
      <c r="D881" s="2">
        <v>610</v>
      </c>
      <c r="E881" s="2">
        <v>1</v>
      </c>
      <c r="F881" s="2">
        <v>159</v>
      </c>
      <c r="G881" s="2">
        <v>1</v>
      </c>
      <c r="H881" s="2">
        <v>159</v>
      </c>
      <c r="I881" s="2">
        <v>10</v>
      </c>
      <c r="J881" s="2">
        <v>935.89</v>
      </c>
      <c r="K881" t="str">
        <f t="shared" si="13"/>
        <v>02活跃</v>
      </c>
    </row>
    <row r="882" spans="1:11" x14ac:dyDescent="0.2">
      <c r="A882" t="s">
        <v>1055</v>
      </c>
      <c r="B882" t="s">
        <v>927</v>
      </c>
      <c r="C882" s="2">
        <v>1</v>
      </c>
      <c r="D882" s="2">
        <v>321</v>
      </c>
      <c r="E882" s="2">
        <v>0</v>
      </c>
      <c r="F882" s="2">
        <v>0</v>
      </c>
      <c r="G882" s="2">
        <v>0</v>
      </c>
      <c r="H882" s="2">
        <v>0</v>
      </c>
      <c r="I882" s="2">
        <v>11240</v>
      </c>
      <c r="J882" s="2">
        <v>336755.17</v>
      </c>
      <c r="K882" t="str">
        <f t="shared" si="13"/>
        <v>03流失</v>
      </c>
    </row>
    <row r="883" spans="1:11" x14ac:dyDescent="0.2">
      <c r="A883" t="s">
        <v>9</v>
      </c>
      <c r="B883" t="s">
        <v>923</v>
      </c>
      <c r="C883" s="2">
        <v>1</v>
      </c>
      <c r="D883" s="2">
        <v>732</v>
      </c>
      <c r="E883" s="2">
        <v>0</v>
      </c>
      <c r="F883" s="2">
        <v>0</v>
      </c>
      <c r="G883" s="2">
        <v>4</v>
      </c>
      <c r="H883" s="2">
        <v>945.87</v>
      </c>
      <c r="I883" s="2">
        <v>10</v>
      </c>
      <c r="J883" s="2">
        <v>1452.58</v>
      </c>
      <c r="K883" t="str">
        <f t="shared" si="13"/>
        <v>03沉默</v>
      </c>
    </row>
    <row r="884" spans="1:11" x14ac:dyDescent="0.2">
      <c r="A884" t="s">
        <v>1055</v>
      </c>
      <c r="B884" t="s">
        <v>928</v>
      </c>
      <c r="C884" s="2">
        <v>1</v>
      </c>
      <c r="D884" s="2">
        <v>1089</v>
      </c>
      <c r="E884" s="2">
        <v>0</v>
      </c>
      <c r="F884" s="2">
        <v>0</v>
      </c>
      <c r="G884" s="2">
        <v>0</v>
      </c>
      <c r="H884" s="2">
        <v>0</v>
      </c>
      <c r="I884" s="2">
        <v>789</v>
      </c>
      <c r="J884" s="2">
        <v>475363</v>
      </c>
      <c r="K884" t="str">
        <f t="shared" si="13"/>
        <v>03流失</v>
      </c>
    </row>
    <row r="885" spans="1:11" x14ac:dyDescent="0.2">
      <c r="A885" t="s">
        <v>1055</v>
      </c>
      <c r="B885" t="s">
        <v>924</v>
      </c>
      <c r="C885" s="2">
        <v>1</v>
      </c>
      <c r="D885" s="2">
        <v>674</v>
      </c>
      <c r="E885" s="2">
        <v>0</v>
      </c>
      <c r="F885" s="2">
        <v>0</v>
      </c>
      <c r="G885" s="2">
        <v>0</v>
      </c>
      <c r="H885" s="2">
        <v>0</v>
      </c>
      <c r="I885" s="2">
        <v>15</v>
      </c>
      <c r="J885" s="2">
        <v>1343.13</v>
      </c>
      <c r="K885" t="str">
        <f t="shared" si="13"/>
        <v>03流失</v>
      </c>
    </row>
    <row r="886" spans="1:11" x14ac:dyDescent="0.2">
      <c r="A886" t="s">
        <v>1055</v>
      </c>
      <c r="B886" t="s">
        <v>930</v>
      </c>
      <c r="C886" s="2">
        <v>1</v>
      </c>
      <c r="D886" s="2">
        <v>842</v>
      </c>
      <c r="E886" s="2">
        <v>0</v>
      </c>
      <c r="F886" s="2">
        <v>0</v>
      </c>
      <c r="G886" s="2">
        <v>0</v>
      </c>
      <c r="H886" s="2">
        <v>0</v>
      </c>
      <c r="I886" s="2">
        <v>178</v>
      </c>
      <c r="J886" s="2">
        <v>17014.560000000001</v>
      </c>
      <c r="K886" t="str">
        <f t="shared" si="13"/>
        <v>03流失</v>
      </c>
    </row>
    <row r="887" spans="1:11" x14ac:dyDescent="0.2">
      <c r="A887" t="s">
        <v>1055</v>
      </c>
      <c r="B887" t="s">
        <v>935</v>
      </c>
      <c r="C887" s="2">
        <v>1</v>
      </c>
      <c r="D887" s="2">
        <v>766</v>
      </c>
      <c r="E887" s="2">
        <v>0</v>
      </c>
      <c r="F887" s="2">
        <v>0</v>
      </c>
      <c r="G887" s="2">
        <v>0</v>
      </c>
      <c r="H887" s="2">
        <v>0</v>
      </c>
      <c r="I887" s="2">
        <v>2</v>
      </c>
      <c r="J887" s="2">
        <v>56.19</v>
      </c>
      <c r="K887" t="str">
        <f t="shared" si="13"/>
        <v>03流失</v>
      </c>
    </row>
    <row r="888" spans="1:11" x14ac:dyDescent="0.2">
      <c r="A888" t="s">
        <v>1055</v>
      </c>
      <c r="B888" t="s">
        <v>931</v>
      </c>
      <c r="C888" s="2">
        <v>1</v>
      </c>
      <c r="D888" s="2">
        <v>821</v>
      </c>
      <c r="E888" s="2">
        <v>0</v>
      </c>
      <c r="F888" s="2">
        <v>0</v>
      </c>
      <c r="G888" s="2">
        <v>0</v>
      </c>
      <c r="H888" s="2">
        <v>0</v>
      </c>
      <c r="I888" s="2">
        <v>9</v>
      </c>
      <c r="J888" s="2">
        <v>135</v>
      </c>
      <c r="K888" t="str">
        <f t="shared" si="13"/>
        <v>03流失</v>
      </c>
    </row>
    <row r="889" spans="1:11" x14ac:dyDescent="0.2">
      <c r="A889" t="s">
        <v>1055</v>
      </c>
      <c r="B889" t="s">
        <v>932</v>
      </c>
      <c r="C889" s="2">
        <v>1</v>
      </c>
      <c r="D889" s="2">
        <v>258</v>
      </c>
      <c r="E889" s="2">
        <v>0</v>
      </c>
      <c r="F889" s="2">
        <v>0</v>
      </c>
      <c r="G889" s="2">
        <v>0</v>
      </c>
      <c r="H889" s="2">
        <v>0</v>
      </c>
      <c r="I889" s="2">
        <v>25</v>
      </c>
      <c r="J889" s="2">
        <v>625.92999999999995</v>
      </c>
      <c r="K889" t="str">
        <f t="shared" si="13"/>
        <v>03流失</v>
      </c>
    </row>
    <row r="890" spans="1:11" x14ac:dyDescent="0.2">
      <c r="A890" t="s">
        <v>1055</v>
      </c>
      <c r="B890" t="s">
        <v>936</v>
      </c>
      <c r="C890" s="2">
        <v>1</v>
      </c>
      <c r="D890" s="2">
        <v>278</v>
      </c>
      <c r="E890" s="2">
        <v>0</v>
      </c>
      <c r="F890" s="2">
        <v>0</v>
      </c>
      <c r="G890" s="2">
        <v>0</v>
      </c>
      <c r="H890" s="2">
        <v>0</v>
      </c>
      <c r="I890" s="2">
        <v>12</v>
      </c>
      <c r="J890" s="2">
        <v>4211.4799999999996</v>
      </c>
      <c r="K890" t="str">
        <f t="shared" si="13"/>
        <v>03流失</v>
      </c>
    </row>
    <row r="891" spans="1:11" x14ac:dyDescent="0.2">
      <c r="A891" t="s">
        <v>1056</v>
      </c>
      <c r="B891" t="s">
        <v>933</v>
      </c>
      <c r="C891" s="2">
        <v>0</v>
      </c>
      <c r="D891" s="2">
        <v>425</v>
      </c>
      <c r="E891" s="2">
        <v>0</v>
      </c>
      <c r="F891" s="2">
        <v>0</v>
      </c>
      <c r="G891" s="2">
        <v>0</v>
      </c>
      <c r="H891" s="2">
        <v>0</v>
      </c>
      <c r="I891" s="2">
        <v>1046</v>
      </c>
      <c r="J891" s="2">
        <v>35083.760000000002</v>
      </c>
      <c r="K891" t="str">
        <f t="shared" si="13"/>
        <v>04清退</v>
      </c>
    </row>
    <row r="892" spans="1:11" x14ac:dyDescent="0.2">
      <c r="A892" t="s">
        <v>1055</v>
      </c>
      <c r="B892" t="s">
        <v>934</v>
      </c>
      <c r="C892" s="2">
        <v>1</v>
      </c>
      <c r="D892" s="2">
        <v>359</v>
      </c>
      <c r="E892" s="2">
        <v>0</v>
      </c>
      <c r="F892" s="2">
        <v>0</v>
      </c>
      <c r="G892" s="2">
        <v>0</v>
      </c>
      <c r="H892" s="2">
        <v>0</v>
      </c>
      <c r="I892" s="2">
        <v>2</v>
      </c>
      <c r="J892" s="2">
        <v>13.7</v>
      </c>
      <c r="K892" t="str">
        <f t="shared" si="13"/>
        <v>03流失</v>
      </c>
    </row>
    <row r="893" spans="1:11" x14ac:dyDescent="0.2">
      <c r="A893" t="s">
        <v>1055</v>
      </c>
      <c r="B893" t="s">
        <v>913</v>
      </c>
      <c r="C893" s="2">
        <v>1</v>
      </c>
      <c r="D893" s="2">
        <v>165</v>
      </c>
      <c r="E893" s="2">
        <v>0</v>
      </c>
      <c r="F893" s="2">
        <v>0</v>
      </c>
      <c r="G893" s="2">
        <v>0</v>
      </c>
      <c r="H893" s="2">
        <v>0</v>
      </c>
      <c r="I893" s="2">
        <v>11932</v>
      </c>
      <c r="J893" s="2">
        <v>591750.92000000004</v>
      </c>
      <c r="K893" t="str">
        <f t="shared" si="13"/>
        <v>03流失</v>
      </c>
    </row>
    <row r="894" spans="1:11" x14ac:dyDescent="0.2">
      <c r="A894" t="s">
        <v>1055</v>
      </c>
      <c r="B894" t="s">
        <v>907</v>
      </c>
      <c r="C894" s="2">
        <v>1</v>
      </c>
      <c r="D894" s="2">
        <v>272</v>
      </c>
      <c r="E894" s="2">
        <v>0</v>
      </c>
      <c r="F894" s="2">
        <v>0</v>
      </c>
      <c r="G894" s="2">
        <v>0</v>
      </c>
      <c r="H894" s="2">
        <v>0</v>
      </c>
      <c r="I894" s="2">
        <v>421626</v>
      </c>
      <c r="J894" s="2">
        <v>17033544.420000002</v>
      </c>
      <c r="K894" t="str">
        <f t="shared" si="13"/>
        <v>03流失</v>
      </c>
    </row>
    <row r="895" spans="1:11" x14ac:dyDescent="0.2">
      <c r="A895" t="s">
        <v>8</v>
      </c>
      <c r="B895" t="s">
        <v>911</v>
      </c>
      <c r="C895" s="2">
        <v>1</v>
      </c>
      <c r="D895" s="2">
        <v>163</v>
      </c>
      <c r="E895" s="2">
        <v>315</v>
      </c>
      <c r="F895" s="2">
        <v>32281.919999999998</v>
      </c>
      <c r="G895" s="2">
        <v>809</v>
      </c>
      <c r="H895" s="2">
        <v>78798.509999999995</v>
      </c>
      <c r="I895" s="2">
        <v>3139</v>
      </c>
      <c r="J895" s="2">
        <v>262959.48</v>
      </c>
      <c r="K895" t="str">
        <f t="shared" si="13"/>
        <v>02活跃</v>
      </c>
    </row>
    <row r="896" spans="1:11" x14ac:dyDescent="0.2">
      <c r="A896" t="s">
        <v>1055</v>
      </c>
      <c r="B896" t="s">
        <v>908</v>
      </c>
      <c r="C896" s="2">
        <v>1</v>
      </c>
      <c r="D896" s="2">
        <v>429</v>
      </c>
      <c r="E896" s="2">
        <v>0</v>
      </c>
      <c r="F896" s="2">
        <v>0</v>
      </c>
      <c r="G896" s="2">
        <v>0</v>
      </c>
      <c r="H896" s="2">
        <v>0</v>
      </c>
      <c r="I896" s="2">
        <v>437</v>
      </c>
      <c r="J896" s="2">
        <v>43636.5</v>
      </c>
      <c r="K896" t="str">
        <f t="shared" si="13"/>
        <v>03流失</v>
      </c>
    </row>
    <row r="897" spans="1:11" x14ac:dyDescent="0.2">
      <c r="A897" t="s">
        <v>8</v>
      </c>
      <c r="B897" t="s">
        <v>912</v>
      </c>
      <c r="C897" s="2">
        <v>1</v>
      </c>
      <c r="D897" s="2">
        <v>173</v>
      </c>
      <c r="E897" s="2">
        <v>110</v>
      </c>
      <c r="F897" s="2">
        <v>5110.1099999999997</v>
      </c>
      <c r="G897" s="2">
        <v>507</v>
      </c>
      <c r="H897" s="2">
        <v>27109.3</v>
      </c>
      <c r="I897" s="2">
        <v>1928</v>
      </c>
      <c r="J897" s="2">
        <v>85887.94</v>
      </c>
      <c r="K897" t="str">
        <f t="shared" si="13"/>
        <v>02活跃</v>
      </c>
    </row>
    <row r="898" spans="1:11" x14ac:dyDescent="0.2">
      <c r="A898" t="s">
        <v>1055</v>
      </c>
      <c r="B898" t="s">
        <v>915</v>
      </c>
      <c r="C898" s="2">
        <v>1</v>
      </c>
      <c r="D898" s="2">
        <v>108</v>
      </c>
      <c r="E898" s="2">
        <v>0</v>
      </c>
      <c r="F898" s="2">
        <v>0</v>
      </c>
      <c r="G898" s="2">
        <v>0</v>
      </c>
      <c r="H898" s="2">
        <v>0</v>
      </c>
      <c r="I898" s="2">
        <v>9297</v>
      </c>
      <c r="J898" s="2">
        <v>37978.589999999997</v>
      </c>
      <c r="K898" t="str">
        <f t="shared" si="13"/>
        <v>03流失</v>
      </c>
    </row>
    <row r="899" spans="1:11" x14ac:dyDescent="0.2">
      <c r="A899" t="s">
        <v>8</v>
      </c>
      <c r="B899" t="s">
        <v>914</v>
      </c>
      <c r="C899" s="2">
        <v>1</v>
      </c>
      <c r="D899" s="2">
        <v>44</v>
      </c>
      <c r="E899" s="2">
        <v>164</v>
      </c>
      <c r="F899" s="2">
        <v>2574.19</v>
      </c>
      <c r="G899" s="2">
        <v>284</v>
      </c>
      <c r="H899" s="2">
        <v>4774.07</v>
      </c>
      <c r="I899" s="2">
        <v>284</v>
      </c>
      <c r="J899" s="2">
        <v>4774.07</v>
      </c>
      <c r="K899" t="str">
        <f t="shared" ref="K899:K962" si="14">A899</f>
        <v>02活跃</v>
      </c>
    </row>
    <row r="900" spans="1:11" x14ac:dyDescent="0.2">
      <c r="A900" t="s">
        <v>1055</v>
      </c>
      <c r="B900" t="s">
        <v>910</v>
      </c>
      <c r="C900" s="2">
        <v>1</v>
      </c>
      <c r="D900" s="2">
        <v>373</v>
      </c>
      <c r="E900" s="2">
        <v>0</v>
      </c>
      <c r="F900" s="2">
        <v>0</v>
      </c>
      <c r="G900" s="2">
        <v>0</v>
      </c>
      <c r="H900" s="2">
        <v>0</v>
      </c>
      <c r="I900" s="2">
        <v>487</v>
      </c>
      <c r="J900" s="2">
        <v>14633.82</v>
      </c>
      <c r="K900" t="str">
        <f t="shared" si="14"/>
        <v>03流失</v>
      </c>
    </row>
    <row r="901" spans="1:11" x14ac:dyDescent="0.2">
      <c r="A901" t="s">
        <v>1055</v>
      </c>
      <c r="B901" t="s">
        <v>909</v>
      </c>
      <c r="C901" s="2">
        <v>1</v>
      </c>
      <c r="D901" s="2">
        <v>255</v>
      </c>
      <c r="E901" s="2">
        <v>0</v>
      </c>
      <c r="F901" s="2">
        <v>0</v>
      </c>
      <c r="G901" s="2">
        <v>0</v>
      </c>
      <c r="H901" s="2">
        <v>0</v>
      </c>
      <c r="I901" s="2">
        <v>7923</v>
      </c>
      <c r="J901" s="2">
        <v>214839.29</v>
      </c>
      <c r="K901" t="str">
        <f t="shared" si="14"/>
        <v>03流失</v>
      </c>
    </row>
    <row r="902" spans="1:11" x14ac:dyDescent="0.2">
      <c r="A902" t="s">
        <v>1055</v>
      </c>
      <c r="B902" t="s">
        <v>906</v>
      </c>
      <c r="C902" s="2">
        <v>1</v>
      </c>
      <c r="D902" s="2">
        <v>468</v>
      </c>
      <c r="E902" s="2">
        <v>0</v>
      </c>
      <c r="F902" s="2">
        <v>0</v>
      </c>
      <c r="G902" s="2">
        <v>0</v>
      </c>
      <c r="H902" s="2">
        <v>0</v>
      </c>
      <c r="I902" s="2">
        <v>1</v>
      </c>
      <c r="J902" s="2">
        <v>370.73</v>
      </c>
      <c r="K902" t="str">
        <f t="shared" si="14"/>
        <v>03流失</v>
      </c>
    </row>
    <row r="903" spans="1:11" x14ac:dyDescent="0.2">
      <c r="A903" t="s">
        <v>7</v>
      </c>
      <c r="B903" t="s">
        <v>916</v>
      </c>
      <c r="C903" s="2">
        <v>1</v>
      </c>
      <c r="D903" s="2">
        <v>24</v>
      </c>
      <c r="E903" s="2">
        <v>18</v>
      </c>
      <c r="F903" s="2">
        <v>9535.3700000000008</v>
      </c>
      <c r="G903" s="2">
        <v>18</v>
      </c>
      <c r="H903" s="2">
        <v>9535.3700000000008</v>
      </c>
      <c r="I903" s="2">
        <v>18</v>
      </c>
      <c r="J903" s="2">
        <v>9535.3700000000008</v>
      </c>
      <c r="K903" t="str">
        <f t="shared" si="14"/>
        <v>01新</v>
      </c>
    </row>
    <row r="904" spans="1:11" x14ac:dyDescent="0.2">
      <c r="A904" t="s">
        <v>1055</v>
      </c>
      <c r="B904" t="s">
        <v>929</v>
      </c>
      <c r="C904" s="2">
        <v>1</v>
      </c>
      <c r="D904" s="2">
        <v>823</v>
      </c>
      <c r="E904" s="2">
        <v>0</v>
      </c>
      <c r="F904" s="2">
        <v>0</v>
      </c>
      <c r="G904" s="2">
        <v>0</v>
      </c>
      <c r="H904" s="2">
        <v>0</v>
      </c>
      <c r="I904" s="2">
        <v>1</v>
      </c>
      <c r="J904" s="2">
        <v>37.76</v>
      </c>
      <c r="K904" t="str">
        <f t="shared" si="14"/>
        <v>03流失</v>
      </c>
    </row>
    <row r="905" spans="1:11" x14ac:dyDescent="0.2">
      <c r="A905" t="s">
        <v>1055</v>
      </c>
      <c r="B905" t="s">
        <v>977</v>
      </c>
      <c r="C905" s="2">
        <v>1</v>
      </c>
      <c r="D905" s="2">
        <v>733</v>
      </c>
      <c r="E905" s="2">
        <v>0</v>
      </c>
      <c r="F905" s="2">
        <v>0</v>
      </c>
      <c r="G905" s="2">
        <v>0</v>
      </c>
      <c r="H905" s="2">
        <v>0</v>
      </c>
      <c r="I905" s="2">
        <v>2586</v>
      </c>
      <c r="J905" s="2">
        <v>113639.32</v>
      </c>
      <c r="K905" t="str">
        <f t="shared" si="14"/>
        <v>03流失</v>
      </c>
    </row>
    <row r="906" spans="1:11" x14ac:dyDescent="0.2">
      <c r="A906" t="s">
        <v>8</v>
      </c>
      <c r="B906" t="s">
        <v>975</v>
      </c>
      <c r="C906" s="2">
        <v>1</v>
      </c>
      <c r="D906" s="2">
        <v>265</v>
      </c>
      <c r="E906" s="2">
        <v>3</v>
      </c>
      <c r="F906" s="2">
        <v>203.97</v>
      </c>
      <c r="G906" s="2">
        <v>28</v>
      </c>
      <c r="H906" s="2">
        <v>1220.45</v>
      </c>
      <c r="I906" s="2">
        <v>132</v>
      </c>
      <c r="J906" s="2">
        <v>6804.28</v>
      </c>
      <c r="K906" t="str">
        <f t="shared" si="14"/>
        <v>02活跃</v>
      </c>
    </row>
    <row r="907" spans="1:11" x14ac:dyDescent="0.2">
      <c r="A907" t="s">
        <v>8</v>
      </c>
      <c r="B907" t="s">
        <v>976</v>
      </c>
      <c r="C907" s="2">
        <v>1</v>
      </c>
      <c r="D907" s="2">
        <v>591</v>
      </c>
      <c r="E907" s="2">
        <v>1</v>
      </c>
      <c r="F907" s="2">
        <v>31.03</v>
      </c>
      <c r="G907" s="2">
        <v>6</v>
      </c>
      <c r="H907" s="2">
        <v>213.87</v>
      </c>
      <c r="I907" s="2">
        <v>149</v>
      </c>
      <c r="J907" s="2">
        <v>5402.55</v>
      </c>
      <c r="K907" t="str">
        <f t="shared" si="14"/>
        <v>02活跃</v>
      </c>
    </row>
    <row r="908" spans="1:11" x14ac:dyDescent="0.2">
      <c r="A908" t="s">
        <v>1055</v>
      </c>
      <c r="B908" t="s">
        <v>978</v>
      </c>
      <c r="C908" s="2">
        <v>1</v>
      </c>
      <c r="D908" s="2">
        <v>424</v>
      </c>
      <c r="E908" s="2">
        <v>0</v>
      </c>
      <c r="F908" s="2">
        <v>0</v>
      </c>
      <c r="G908" s="2">
        <v>0</v>
      </c>
      <c r="H908" s="2">
        <v>0</v>
      </c>
      <c r="I908" s="2">
        <v>463</v>
      </c>
      <c r="J908" s="2">
        <v>56991.74</v>
      </c>
      <c r="K908" t="str">
        <f t="shared" si="14"/>
        <v>03流失</v>
      </c>
    </row>
    <row r="909" spans="1:11" x14ac:dyDescent="0.2">
      <c r="A909" t="s">
        <v>8</v>
      </c>
      <c r="B909" t="s">
        <v>972</v>
      </c>
      <c r="C909" s="2">
        <v>1</v>
      </c>
      <c r="D909" s="2">
        <v>271</v>
      </c>
      <c r="E909" s="2">
        <v>14</v>
      </c>
      <c r="F909" s="2">
        <v>990.5</v>
      </c>
      <c r="G909" s="2">
        <v>49</v>
      </c>
      <c r="H909" s="2">
        <v>3376.08</v>
      </c>
      <c r="I909" s="2">
        <v>190</v>
      </c>
      <c r="J909" s="2">
        <v>12999.5</v>
      </c>
      <c r="K909" t="str">
        <f t="shared" si="14"/>
        <v>02活跃</v>
      </c>
    </row>
    <row r="910" spans="1:11" x14ac:dyDescent="0.2">
      <c r="A910" t="s">
        <v>1056</v>
      </c>
      <c r="B910" t="s">
        <v>979</v>
      </c>
      <c r="C910" s="2">
        <v>0</v>
      </c>
      <c r="D910" s="2">
        <v>388</v>
      </c>
      <c r="E910" s="2">
        <v>0</v>
      </c>
      <c r="F910" s="2">
        <v>0</v>
      </c>
      <c r="G910" s="2">
        <v>0</v>
      </c>
      <c r="H910" s="2">
        <v>0</v>
      </c>
      <c r="I910" s="2">
        <v>19335</v>
      </c>
      <c r="J910" s="2">
        <v>597422.28</v>
      </c>
      <c r="K910" t="str">
        <f t="shared" si="14"/>
        <v>04清退</v>
      </c>
    </row>
    <row r="911" spans="1:11" x14ac:dyDescent="0.2">
      <c r="A911" t="s">
        <v>1056</v>
      </c>
      <c r="B911" t="s">
        <v>982</v>
      </c>
      <c r="C911" s="2">
        <v>0</v>
      </c>
      <c r="D911" s="2">
        <v>324</v>
      </c>
      <c r="E911" s="2">
        <v>0</v>
      </c>
      <c r="F911" s="2">
        <v>0</v>
      </c>
      <c r="G911" s="2">
        <v>0</v>
      </c>
      <c r="H911" s="2">
        <v>0</v>
      </c>
      <c r="I911" s="2">
        <v>532</v>
      </c>
      <c r="J911" s="2">
        <v>44037.97</v>
      </c>
      <c r="K911" t="str">
        <f t="shared" si="14"/>
        <v>04清退</v>
      </c>
    </row>
    <row r="912" spans="1:11" x14ac:dyDescent="0.2">
      <c r="A912" t="s">
        <v>1056</v>
      </c>
      <c r="B912" t="s">
        <v>980</v>
      </c>
      <c r="C912" s="2">
        <v>0</v>
      </c>
      <c r="D912" s="2">
        <v>423</v>
      </c>
      <c r="E912" s="2">
        <v>0</v>
      </c>
      <c r="F912" s="2">
        <v>0</v>
      </c>
      <c r="G912" s="2">
        <v>0</v>
      </c>
      <c r="H912" s="2">
        <v>0</v>
      </c>
      <c r="I912" s="2">
        <v>12062</v>
      </c>
      <c r="J912" s="2">
        <v>835741.01</v>
      </c>
      <c r="K912" t="str">
        <f t="shared" si="14"/>
        <v>04清退</v>
      </c>
    </row>
    <row r="913" spans="1:11" x14ac:dyDescent="0.2">
      <c r="A913" t="s">
        <v>1055</v>
      </c>
      <c r="B913" t="s">
        <v>981</v>
      </c>
      <c r="C913" s="2">
        <v>1</v>
      </c>
      <c r="D913" s="2">
        <v>583</v>
      </c>
      <c r="E913" s="2">
        <v>0</v>
      </c>
      <c r="F913" s="2">
        <v>0</v>
      </c>
      <c r="G913" s="2">
        <v>0</v>
      </c>
      <c r="H913" s="2">
        <v>0</v>
      </c>
      <c r="I913" s="2">
        <v>9942</v>
      </c>
      <c r="J913" s="2">
        <v>511854.13</v>
      </c>
      <c r="K913" t="str">
        <f t="shared" si="14"/>
        <v>03流失</v>
      </c>
    </row>
    <row r="914" spans="1:11" x14ac:dyDescent="0.2">
      <c r="A914" t="s">
        <v>1055</v>
      </c>
      <c r="B914" t="s">
        <v>971</v>
      </c>
      <c r="C914" s="2">
        <v>1</v>
      </c>
      <c r="D914" s="2">
        <v>132</v>
      </c>
      <c r="E914" s="2">
        <v>0</v>
      </c>
      <c r="F914" s="2">
        <v>0</v>
      </c>
      <c r="G914" s="2">
        <v>0</v>
      </c>
      <c r="H914" s="2">
        <v>0</v>
      </c>
      <c r="I914" s="2">
        <v>605</v>
      </c>
      <c r="J914" s="2">
        <v>25199.22</v>
      </c>
      <c r="K914" t="str">
        <f t="shared" si="14"/>
        <v>03流失</v>
      </c>
    </row>
    <row r="915" spans="1:11" x14ac:dyDescent="0.2">
      <c r="A915" t="s">
        <v>8</v>
      </c>
      <c r="B915" t="s">
        <v>970</v>
      </c>
      <c r="C915" s="2">
        <v>1</v>
      </c>
      <c r="D915" s="2">
        <v>286</v>
      </c>
      <c r="E915" s="2">
        <v>7</v>
      </c>
      <c r="F915" s="2">
        <v>1101.42</v>
      </c>
      <c r="G915" s="2">
        <v>59</v>
      </c>
      <c r="H915" s="2">
        <v>13491.49</v>
      </c>
      <c r="I915" s="2">
        <v>294</v>
      </c>
      <c r="J915" s="2">
        <v>19963.599999999999</v>
      </c>
      <c r="K915" t="str">
        <f t="shared" si="14"/>
        <v>02活跃</v>
      </c>
    </row>
    <row r="916" spans="1:11" x14ac:dyDescent="0.2">
      <c r="A916" t="s">
        <v>9</v>
      </c>
      <c r="B916" t="s">
        <v>973</v>
      </c>
      <c r="C916" s="2">
        <v>1</v>
      </c>
      <c r="D916" s="2">
        <v>90</v>
      </c>
      <c r="E916" s="2">
        <v>0</v>
      </c>
      <c r="F916" s="2">
        <v>0</v>
      </c>
      <c r="G916" s="2">
        <v>9</v>
      </c>
      <c r="H916" s="2">
        <v>418.43</v>
      </c>
      <c r="I916" s="2">
        <v>12</v>
      </c>
      <c r="J916" s="2">
        <v>590.03</v>
      </c>
      <c r="K916" t="str">
        <f t="shared" si="14"/>
        <v>03沉默</v>
      </c>
    </row>
    <row r="917" spans="1:11" x14ac:dyDescent="0.2">
      <c r="A917" t="s">
        <v>1055</v>
      </c>
      <c r="B917" t="s">
        <v>983</v>
      </c>
      <c r="C917" s="2">
        <v>1</v>
      </c>
      <c r="D917" s="2">
        <v>117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19.29</v>
      </c>
      <c r="K917" t="str">
        <f t="shared" si="14"/>
        <v>03流失</v>
      </c>
    </row>
    <row r="918" spans="1:11" x14ac:dyDescent="0.2">
      <c r="A918" t="s">
        <v>1055</v>
      </c>
      <c r="B918" t="s">
        <v>984</v>
      </c>
      <c r="C918" s="2">
        <v>1</v>
      </c>
      <c r="D918" s="2">
        <v>346</v>
      </c>
      <c r="E918" s="2">
        <v>0</v>
      </c>
      <c r="F918" s="2">
        <v>0</v>
      </c>
      <c r="G918" s="2">
        <v>0</v>
      </c>
      <c r="H918" s="2">
        <v>0</v>
      </c>
      <c r="I918" s="2">
        <v>2</v>
      </c>
      <c r="J918" s="2">
        <v>63.75</v>
      </c>
      <c r="K918" t="str">
        <f t="shared" si="14"/>
        <v>03流失</v>
      </c>
    </row>
    <row r="919" spans="1:11" x14ac:dyDescent="0.2">
      <c r="A919" t="s">
        <v>8</v>
      </c>
      <c r="B919" t="s">
        <v>1015</v>
      </c>
      <c r="C919" s="2">
        <v>1</v>
      </c>
      <c r="D919" s="2">
        <v>473</v>
      </c>
      <c r="E919" s="2">
        <v>8</v>
      </c>
      <c r="F919" s="2">
        <v>5839.91</v>
      </c>
      <c r="G919" s="2">
        <v>26</v>
      </c>
      <c r="H919" s="2">
        <v>11262.4</v>
      </c>
      <c r="I919" s="2">
        <v>443</v>
      </c>
      <c r="J919" s="2">
        <v>279230.83</v>
      </c>
      <c r="K919" t="str">
        <f t="shared" si="14"/>
        <v>02活跃</v>
      </c>
    </row>
    <row r="920" spans="1:11" x14ac:dyDescent="0.2">
      <c r="A920" t="s">
        <v>1055</v>
      </c>
      <c r="B920" t="s">
        <v>1016</v>
      </c>
      <c r="C920" s="2">
        <v>1</v>
      </c>
      <c r="D920" s="2">
        <v>205</v>
      </c>
      <c r="E920" s="2">
        <v>0</v>
      </c>
      <c r="F920" s="2">
        <v>0</v>
      </c>
      <c r="G920" s="2">
        <v>0</v>
      </c>
      <c r="H920" s="2">
        <v>0</v>
      </c>
      <c r="I920" s="2">
        <v>332</v>
      </c>
      <c r="J920" s="2">
        <v>17516.86</v>
      </c>
      <c r="K920" t="str">
        <f t="shared" si="14"/>
        <v>03流失</v>
      </c>
    </row>
    <row r="921" spans="1:11" x14ac:dyDescent="0.2">
      <c r="A921" t="s">
        <v>8</v>
      </c>
      <c r="B921" t="s">
        <v>1017</v>
      </c>
      <c r="C921" s="2">
        <v>1</v>
      </c>
      <c r="D921" s="2">
        <v>68</v>
      </c>
      <c r="E921" s="2">
        <v>1940</v>
      </c>
      <c r="F921" s="2">
        <v>3685.44</v>
      </c>
      <c r="G921" s="2">
        <v>16709</v>
      </c>
      <c r="H921" s="2">
        <v>32735.53</v>
      </c>
      <c r="I921" s="2">
        <v>30421</v>
      </c>
      <c r="J921" s="2">
        <v>56406.54</v>
      </c>
      <c r="K921" t="str">
        <f t="shared" si="14"/>
        <v>02活跃</v>
      </c>
    </row>
    <row r="922" spans="1:11" x14ac:dyDescent="0.2">
      <c r="A922" t="s">
        <v>1055</v>
      </c>
      <c r="B922" t="s">
        <v>1018</v>
      </c>
      <c r="C922" s="2">
        <v>1</v>
      </c>
      <c r="D922" s="2">
        <v>122</v>
      </c>
      <c r="E922" s="2">
        <v>0</v>
      </c>
      <c r="F922" s="2">
        <v>0</v>
      </c>
      <c r="G922" s="2">
        <v>0</v>
      </c>
      <c r="H922" s="2">
        <v>0</v>
      </c>
      <c r="I922" s="2">
        <v>7</v>
      </c>
      <c r="J922" s="2">
        <v>407.02</v>
      </c>
      <c r="K922" t="str">
        <f t="shared" si="14"/>
        <v>03流失</v>
      </c>
    </row>
    <row r="923" spans="1:11" x14ac:dyDescent="0.2">
      <c r="A923" t="s">
        <v>1055</v>
      </c>
      <c r="B923" t="s">
        <v>1019</v>
      </c>
      <c r="C923" s="2">
        <v>1</v>
      </c>
      <c r="D923" s="2">
        <v>380</v>
      </c>
      <c r="E923" s="2">
        <v>0</v>
      </c>
      <c r="F923" s="2">
        <v>0</v>
      </c>
      <c r="G923" s="2">
        <v>0</v>
      </c>
      <c r="H923" s="2">
        <v>0</v>
      </c>
      <c r="I923" s="2">
        <v>47542</v>
      </c>
      <c r="J923" s="2">
        <v>2550647.2599999998</v>
      </c>
      <c r="K923" t="str">
        <f t="shared" si="14"/>
        <v>03流失</v>
      </c>
    </row>
    <row r="924" spans="1:11" x14ac:dyDescent="0.2">
      <c r="A924" t="s">
        <v>8</v>
      </c>
      <c r="B924" t="s">
        <v>1009</v>
      </c>
      <c r="C924" s="2">
        <v>1</v>
      </c>
      <c r="D924" s="2">
        <v>576</v>
      </c>
      <c r="E924" s="2">
        <v>7</v>
      </c>
      <c r="F924" s="2">
        <v>343.38</v>
      </c>
      <c r="G924" s="2">
        <v>22</v>
      </c>
      <c r="H924" s="2">
        <v>1106.8599999999999</v>
      </c>
      <c r="I924" s="2">
        <v>2195</v>
      </c>
      <c r="J924" s="2">
        <v>112172.33</v>
      </c>
      <c r="K924" t="str">
        <f t="shared" si="14"/>
        <v>02活跃</v>
      </c>
    </row>
    <row r="925" spans="1:11" x14ac:dyDescent="0.2">
      <c r="A925" t="s">
        <v>8</v>
      </c>
      <c r="B925" t="s">
        <v>1007</v>
      </c>
      <c r="C925" s="2">
        <v>1</v>
      </c>
      <c r="D925" s="2">
        <v>514</v>
      </c>
      <c r="E925" s="2">
        <v>9</v>
      </c>
      <c r="F925" s="2">
        <v>999.45</v>
      </c>
      <c r="G925" s="2">
        <v>32</v>
      </c>
      <c r="H925" s="2">
        <v>4053.05</v>
      </c>
      <c r="I925" s="2">
        <v>1293</v>
      </c>
      <c r="J925" s="2">
        <v>82504.960000000006</v>
      </c>
      <c r="K925" t="str">
        <f t="shared" si="14"/>
        <v>02活跃</v>
      </c>
    </row>
    <row r="926" spans="1:11" x14ac:dyDescent="0.2">
      <c r="A926" t="s">
        <v>1055</v>
      </c>
      <c r="B926" t="s">
        <v>1013</v>
      </c>
      <c r="C926" s="2">
        <v>1</v>
      </c>
      <c r="D926" s="2">
        <v>439</v>
      </c>
      <c r="E926" s="2">
        <v>0</v>
      </c>
      <c r="F926" s="2">
        <v>0</v>
      </c>
      <c r="G926" s="2">
        <v>0</v>
      </c>
      <c r="H926" s="2">
        <v>0</v>
      </c>
      <c r="I926" s="2">
        <v>5</v>
      </c>
      <c r="J926" s="2">
        <v>1308.26</v>
      </c>
      <c r="K926" t="str">
        <f t="shared" si="14"/>
        <v>03流失</v>
      </c>
    </row>
    <row r="927" spans="1:11" x14ac:dyDescent="0.2">
      <c r="A927" t="s">
        <v>8</v>
      </c>
      <c r="B927" t="s">
        <v>1006</v>
      </c>
      <c r="C927" s="2">
        <v>1</v>
      </c>
      <c r="D927" s="2">
        <v>585</v>
      </c>
      <c r="E927" s="2">
        <v>13</v>
      </c>
      <c r="F927" s="2">
        <v>811.44</v>
      </c>
      <c r="G927" s="2">
        <v>50</v>
      </c>
      <c r="H927" s="2">
        <v>3130.89</v>
      </c>
      <c r="I927" s="2">
        <v>295</v>
      </c>
      <c r="J927" s="2">
        <v>19230.36</v>
      </c>
      <c r="K927" t="str">
        <f t="shared" si="14"/>
        <v>02活跃</v>
      </c>
    </row>
    <row r="928" spans="1:11" x14ac:dyDescent="0.2">
      <c r="A928" t="s">
        <v>1055</v>
      </c>
      <c r="B928" t="s">
        <v>1020</v>
      </c>
      <c r="C928" s="2">
        <v>1</v>
      </c>
      <c r="D928" s="2">
        <v>369</v>
      </c>
      <c r="E928" s="2">
        <v>0</v>
      </c>
      <c r="F928" s="2">
        <v>0</v>
      </c>
      <c r="G928" s="2">
        <v>0</v>
      </c>
      <c r="H928" s="2">
        <v>0</v>
      </c>
      <c r="I928" s="2">
        <v>48</v>
      </c>
      <c r="J928" s="2">
        <v>1471.12</v>
      </c>
      <c r="K928" t="str">
        <f t="shared" si="14"/>
        <v>03流失</v>
      </c>
    </row>
    <row r="929" spans="1:11" x14ac:dyDescent="0.2">
      <c r="A929" t="s">
        <v>1055</v>
      </c>
      <c r="B929" t="s">
        <v>1021</v>
      </c>
      <c r="C929" s="2">
        <v>1</v>
      </c>
      <c r="D929" s="2">
        <v>696</v>
      </c>
      <c r="E929" s="2">
        <v>0</v>
      </c>
      <c r="F929" s="2">
        <v>0</v>
      </c>
      <c r="G929" s="2">
        <v>0</v>
      </c>
      <c r="H929" s="2">
        <v>0</v>
      </c>
      <c r="I929" s="2">
        <v>22</v>
      </c>
      <c r="J929" s="2">
        <v>28874.93</v>
      </c>
      <c r="K929" t="str">
        <f t="shared" si="14"/>
        <v>03流失</v>
      </c>
    </row>
    <row r="930" spans="1:11" x14ac:dyDescent="0.2">
      <c r="A930" t="s">
        <v>8</v>
      </c>
      <c r="B930" t="s">
        <v>1008</v>
      </c>
      <c r="C930" s="2">
        <v>1</v>
      </c>
      <c r="D930" s="2">
        <v>465</v>
      </c>
      <c r="E930" s="2">
        <v>11</v>
      </c>
      <c r="F930" s="2">
        <v>2011.35</v>
      </c>
      <c r="G930" s="2">
        <v>16</v>
      </c>
      <c r="H930" s="2">
        <v>2833.65</v>
      </c>
      <c r="I930" s="2">
        <v>48</v>
      </c>
      <c r="J930" s="2">
        <v>6465.4</v>
      </c>
      <c r="K930" t="str">
        <f t="shared" si="14"/>
        <v>02活跃</v>
      </c>
    </row>
    <row r="931" spans="1:11" x14ac:dyDescent="0.2">
      <c r="A931" t="s">
        <v>1055</v>
      </c>
      <c r="B931" t="s">
        <v>1010</v>
      </c>
      <c r="C931" s="2">
        <v>1</v>
      </c>
      <c r="D931" s="2">
        <v>361</v>
      </c>
      <c r="E931" s="2">
        <v>0</v>
      </c>
      <c r="F931" s="2">
        <v>0</v>
      </c>
      <c r="G931" s="2">
        <v>0</v>
      </c>
      <c r="H931" s="2">
        <v>0</v>
      </c>
      <c r="I931" s="2">
        <v>578</v>
      </c>
      <c r="J931" s="2">
        <v>26188.48</v>
      </c>
      <c r="K931" t="str">
        <f t="shared" si="14"/>
        <v>03流失</v>
      </c>
    </row>
    <row r="932" spans="1:11" x14ac:dyDescent="0.2">
      <c r="A932" t="s">
        <v>9</v>
      </c>
      <c r="B932" t="s">
        <v>1011</v>
      </c>
      <c r="C932" s="2">
        <v>1</v>
      </c>
      <c r="D932" s="2">
        <v>712</v>
      </c>
      <c r="E932" s="2">
        <v>0</v>
      </c>
      <c r="F932" s="2">
        <v>0</v>
      </c>
      <c r="G932" s="2">
        <v>2</v>
      </c>
      <c r="H932" s="2">
        <v>175.9</v>
      </c>
      <c r="I932" s="2">
        <v>7</v>
      </c>
      <c r="J932" s="2">
        <v>603.29999999999995</v>
      </c>
      <c r="K932" t="str">
        <f t="shared" si="14"/>
        <v>03沉默</v>
      </c>
    </row>
    <row r="933" spans="1:11" x14ac:dyDescent="0.2">
      <c r="A933" t="s">
        <v>1055</v>
      </c>
      <c r="B933" t="s">
        <v>1014</v>
      </c>
      <c r="C933" s="2">
        <v>1</v>
      </c>
      <c r="D933" s="2">
        <v>788</v>
      </c>
      <c r="E933" s="2">
        <v>0</v>
      </c>
      <c r="F933" s="2">
        <v>0</v>
      </c>
      <c r="G933" s="2">
        <v>0</v>
      </c>
      <c r="H933" s="2">
        <v>0</v>
      </c>
      <c r="I933" s="2">
        <v>1475</v>
      </c>
      <c r="J933" s="2">
        <v>49683.51</v>
      </c>
      <c r="K933" t="str">
        <f t="shared" si="14"/>
        <v>03流失</v>
      </c>
    </row>
    <row r="934" spans="1:11" x14ac:dyDescent="0.2">
      <c r="A934" t="s">
        <v>1055</v>
      </c>
      <c r="B934" t="s">
        <v>1023</v>
      </c>
      <c r="C934" s="2">
        <v>1</v>
      </c>
      <c r="D934" s="2">
        <v>647</v>
      </c>
      <c r="E934" s="2">
        <v>0</v>
      </c>
      <c r="F934" s="2">
        <v>0</v>
      </c>
      <c r="G934" s="2">
        <v>0</v>
      </c>
      <c r="H934" s="2">
        <v>0</v>
      </c>
      <c r="I934" s="2">
        <v>346</v>
      </c>
      <c r="J934" s="2">
        <v>40588.04</v>
      </c>
      <c r="K934" t="str">
        <f t="shared" si="14"/>
        <v>03流失</v>
      </c>
    </row>
    <row r="935" spans="1:11" x14ac:dyDescent="0.2">
      <c r="A935" t="s">
        <v>1055</v>
      </c>
      <c r="B935" t="s">
        <v>1022</v>
      </c>
      <c r="C935" s="2">
        <v>1</v>
      </c>
      <c r="D935" s="2">
        <v>977</v>
      </c>
      <c r="E935" s="2">
        <v>0</v>
      </c>
      <c r="F935" s="2">
        <v>0</v>
      </c>
      <c r="G935" s="2">
        <v>0</v>
      </c>
      <c r="H935" s="2">
        <v>0</v>
      </c>
      <c r="I935" s="2">
        <v>86</v>
      </c>
      <c r="J935" s="2">
        <v>7077.57</v>
      </c>
      <c r="K935" t="str">
        <f t="shared" si="14"/>
        <v>03流失</v>
      </c>
    </row>
    <row r="936" spans="1:11" x14ac:dyDescent="0.2">
      <c r="A936" t="s">
        <v>1055</v>
      </c>
      <c r="B936" t="s">
        <v>1024</v>
      </c>
      <c r="C936" s="2">
        <v>1</v>
      </c>
      <c r="D936" s="2">
        <v>282</v>
      </c>
      <c r="E936" s="2">
        <v>0</v>
      </c>
      <c r="F936" s="2">
        <v>0</v>
      </c>
      <c r="G936" s="2">
        <v>0</v>
      </c>
      <c r="H936" s="2">
        <v>0</v>
      </c>
      <c r="I936" s="2">
        <v>4067</v>
      </c>
      <c r="J936" s="2">
        <v>273305.74</v>
      </c>
      <c r="K936" t="str">
        <f t="shared" si="14"/>
        <v>03流失</v>
      </c>
    </row>
    <row r="937" spans="1:11" x14ac:dyDescent="0.2">
      <c r="A937" t="s">
        <v>1055</v>
      </c>
      <c r="B937" t="s">
        <v>1012</v>
      </c>
      <c r="C937" s="2">
        <v>1</v>
      </c>
      <c r="D937" s="2">
        <v>577</v>
      </c>
      <c r="E937" s="2">
        <v>0</v>
      </c>
      <c r="F937" s="2">
        <v>0</v>
      </c>
      <c r="G937" s="2">
        <v>0</v>
      </c>
      <c r="H937" s="2">
        <v>0</v>
      </c>
      <c r="I937" s="2">
        <v>5</v>
      </c>
      <c r="J937" s="2">
        <v>657.15</v>
      </c>
      <c r="K937" t="str">
        <f t="shared" si="14"/>
        <v>03流失</v>
      </c>
    </row>
    <row r="938" spans="1:11" x14ac:dyDescent="0.2">
      <c r="A938" t="s">
        <v>1056</v>
      </c>
      <c r="B938" t="s">
        <v>1025</v>
      </c>
      <c r="C938" s="2">
        <v>0</v>
      </c>
      <c r="D938" s="2">
        <v>377</v>
      </c>
      <c r="E938" s="2">
        <v>0</v>
      </c>
      <c r="F938" s="2">
        <v>0</v>
      </c>
      <c r="G938" s="2">
        <v>0</v>
      </c>
      <c r="H938" s="2">
        <v>0</v>
      </c>
      <c r="I938" s="2">
        <v>4272</v>
      </c>
      <c r="J938" s="2">
        <v>309643.07</v>
      </c>
      <c r="K938" t="str">
        <f t="shared" si="14"/>
        <v>04清退</v>
      </c>
    </row>
    <row r="939" spans="1:11" x14ac:dyDescent="0.2">
      <c r="A939" t="s">
        <v>1055</v>
      </c>
      <c r="B939" t="s">
        <v>1026</v>
      </c>
      <c r="C939" s="2">
        <v>1</v>
      </c>
      <c r="D939" s="2">
        <v>278</v>
      </c>
      <c r="E939" s="2">
        <v>0</v>
      </c>
      <c r="F939" s="2">
        <v>0</v>
      </c>
      <c r="G939" s="2">
        <v>0</v>
      </c>
      <c r="H939" s="2">
        <v>0</v>
      </c>
      <c r="I939" s="2">
        <v>5</v>
      </c>
      <c r="J939" s="2">
        <v>349.5</v>
      </c>
      <c r="K939" t="str">
        <f t="shared" si="14"/>
        <v>03流失</v>
      </c>
    </row>
    <row r="940" spans="1:11" x14ac:dyDescent="0.2">
      <c r="A940" t="s">
        <v>1055</v>
      </c>
      <c r="B940" t="s">
        <v>1027</v>
      </c>
      <c r="C940" s="2">
        <v>1</v>
      </c>
      <c r="D940" s="2">
        <v>380</v>
      </c>
      <c r="E940" s="2">
        <v>0</v>
      </c>
      <c r="F940" s="2">
        <v>0</v>
      </c>
      <c r="G940" s="2">
        <v>0</v>
      </c>
      <c r="H940" s="2">
        <v>0</v>
      </c>
      <c r="I940" s="2">
        <v>779</v>
      </c>
      <c r="J940" s="2">
        <v>27874.799999999999</v>
      </c>
      <c r="K940" t="str">
        <f t="shared" si="14"/>
        <v>03流失</v>
      </c>
    </row>
    <row r="941" spans="1:11" x14ac:dyDescent="0.2">
      <c r="A941" t="s">
        <v>1055</v>
      </c>
      <c r="B941" t="s">
        <v>1028</v>
      </c>
      <c r="C941" s="2">
        <v>1</v>
      </c>
      <c r="D941" s="2">
        <v>555</v>
      </c>
      <c r="E941" s="2">
        <v>0</v>
      </c>
      <c r="F941" s="2">
        <v>0</v>
      </c>
      <c r="G941" s="2">
        <v>0</v>
      </c>
      <c r="H941" s="2">
        <v>0</v>
      </c>
      <c r="I941" s="2">
        <v>43</v>
      </c>
      <c r="J941" s="2">
        <v>2473.92</v>
      </c>
      <c r="K941" t="str">
        <f t="shared" si="14"/>
        <v>03流失</v>
      </c>
    </row>
    <row r="942" spans="1:11" x14ac:dyDescent="0.2">
      <c r="A942" t="s">
        <v>1055</v>
      </c>
      <c r="B942" t="s">
        <v>1029</v>
      </c>
      <c r="C942" s="2">
        <v>1</v>
      </c>
      <c r="D942" s="2">
        <v>319</v>
      </c>
      <c r="E942" s="2">
        <v>0</v>
      </c>
      <c r="F942" s="2">
        <v>0</v>
      </c>
      <c r="G942" s="2">
        <v>0</v>
      </c>
      <c r="H942" s="2">
        <v>0</v>
      </c>
      <c r="I942" s="2">
        <v>12</v>
      </c>
      <c r="J942" s="2">
        <v>507.34</v>
      </c>
      <c r="K942" t="str">
        <f t="shared" si="14"/>
        <v>03流失</v>
      </c>
    </row>
    <row r="943" spans="1:11" x14ac:dyDescent="0.2">
      <c r="A943" t="s">
        <v>1056</v>
      </c>
      <c r="B943" t="s">
        <v>988</v>
      </c>
      <c r="C943" s="2">
        <v>0</v>
      </c>
      <c r="D943" s="2">
        <v>115</v>
      </c>
      <c r="E943" s="2">
        <v>0</v>
      </c>
      <c r="F943" s="2">
        <v>0</v>
      </c>
      <c r="G943" s="2">
        <v>0</v>
      </c>
      <c r="H943" s="2">
        <v>0</v>
      </c>
      <c r="I943" s="2">
        <v>35067</v>
      </c>
      <c r="J943" s="2">
        <v>2491942.15</v>
      </c>
      <c r="K943" t="str">
        <f t="shared" si="14"/>
        <v>04清退</v>
      </c>
    </row>
    <row r="944" spans="1:11" x14ac:dyDescent="0.2">
      <c r="A944" t="s">
        <v>1055</v>
      </c>
      <c r="B944" t="s">
        <v>991</v>
      </c>
      <c r="C944" s="2">
        <v>1</v>
      </c>
      <c r="D944" s="2">
        <v>121</v>
      </c>
      <c r="E944" s="2">
        <v>0</v>
      </c>
      <c r="F944" s="2">
        <v>0</v>
      </c>
      <c r="G944" s="2">
        <v>0</v>
      </c>
      <c r="H944" s="2">
        <v>0</v>
      </c>
      <c r="I944" s="2">
        <v>27513</v>
      </c>
      <c r="J944" s="2">
        <v>75698.22</v>
      </c>
      <c r="K944" t="str">
        <f t="shared" si="14"/>
        <v>03流失</v>
      </c>
    </row>
    <row r="945" spans="1:11" x14ac:dyDescent="0.2">
      <c r="A945" t="s">
        <v>8</v>
      </c>
      <c r="B945" t="s">
        <v>986</v>
      </c>
      <c r="C945" s="2">
        <v>1</v>
      </c>
      <c r="D945" s="2">
        <v>212</v>
      </c>
      <c r="E945" s="2">
        <v>10</v>
      </c>
      <c r="F945" s="2">
        <v>444.28</v>
      </c>
      <c r="G945" s="2">
        <v>27</v>
      </c>
      <c r="H945" s="2">
        <v>1283.82</v>
      </c>
      <c r="I945" s="2">
        <v>2401</v>
      </c>
      <c r="J945" s="2">
        <v>44539.040000000001</v>
      </c>
      <c r="K945" t="str">
        <f t="shared" si="14"/>
        <v>02活跃</v>
      </c>
    </row>
    <row r="946" spans="1:11" x14ac:dyDescent="0.2">
      <c r="A946" t="s">
        <v>1055</v>
      </c>
      <c r="B946" t="s">
        <v>989</v>
      </c>
      <c r="C946" s="2">
        <v>1</v>
      </c>
      <c r="D946" s="2">
        <v>108</v>
      </c>
      <c r="E946" s="2">
        <v>0</v>
      </c>
      <c r="F946" s="2">
        <v>0</v>
      </c>
      <c r="G946" s="2">
        <v>0</v>
      </c>
      <c r="H946" s="2">
        <v>0</v>
      </c>
      <c r="I946" s="2">
        <v>52365</v>
      </c>
      <c r="J946" s="2">
        <v>174763.4</v>
      </c>
      <c r="K946" t="str">
        <f t="shared" si="14"/>
        <v>03流失</v>
      </c>
    </row>
    <row r="947" spans="1:11" x14ac:dyDescent="0.2">
      <c r="A947" t="s">
        <v>8</v>
      </c>
      <c r="B947" t="s">
        <v>985</v>
      </c>
      <c r="C947" s="2">
        <v>1</v>
      </c>
      <c r="D947" s="2">
        <v>242</v>
      </c>
      <c r="E947" s="2">
        <v>27</v>
      </c>
      <c r="F947" s="2">
        <v>1684.83</v>
      </c>
      <c r="G947" s="2">
        <v>115</v>
      </c>
      <c r="H947" s="2">
        <v>7214.57</v>
      </c>
      <c r="I947" s="2">
        <v>783</v>
      </c>
      <c r="J947" s="2">
        <v>47472.28</v>
      </c>
      <c r="K947" t="str">
        <f t="shared" si="14"/>
        <v>02活跃</v>
      </c>
    </row>
    <row r="948" spans="1:11" x14ac:dyDescent="0.2">
      <c r="A948" t="s">
        <v>1055</v>
      </c>
      <c r="B948" t="s">
        <v>987</v>
      </c>
      <c r="C948" s="2">
        <v>1</v>
      </c>
      <c r="D948" s="2">
        <v>188</v>
      </c>
      <c r="E948" s="2">
        <v>0</v>
      </c>
      <c r="F948" s="2">
        <v>0</v>
      </c>
      <c r="G948" s="2">
        <v>0</v>
      </c>
      <c r="H948" s="2">
        <v>0</v>
      </c>
      <c r="I948" s="2">
        <v>1</v>
      </c>
      <c r="J948" s="2">
        <v>1.78</v>
      </c>
      <c r="K948" t="str">
        <f t="shared" si="14"/>
        <v>03流失</v>
      </c>
    </row>
    <row r="949" spans="1:11" x14ac:dyDescent="0.2">
      <c r="A949" t="s">
        <v>8</v>
      </c>
      <c r="B949" t="s">
        <v>992</v>
      </c>
      <c r="C949" s="2">
        <v>1</v>
      </c>
      <c r="D949" s="2">
        <v>978</v>
      </c>
      <c r="E949" s="2">
        <v>4339</v>
      </c>
      <c r="F949" s="2">
        <v>197508.67</v>
      </c>
      <c r="G949" s="2">
        <v>16248</v>
      </c>
      <c r="H949" s="2">
        <v>742956.01</v>
      </c>
      <c r="I949" s="2">
        <v>72848</v>
      </c>
      <c r="J949" s="2">
        <v>3289639.21</v>
      </c>
      <c r="K949" t="str">
        <f t="shared" si="14"/>
        <v>02活跃</v>
      </c>
    </row>
    <row r="950" spans="1:11" x14ac:dyDescent="0.2">
      <c r="A950" t="s">
        <v>1055</v>
      </c>
      <c r="B950" t="s">
        <v>974</v>
      </c>
      <c r="C950" s="2">
        <v>1</v>
      </c>
      <c r="D950" s="2">
        <v>382</v>
      </c>
      <c r="E950" s="2">
        <v>0</v>
      </c>
      <c r="F950" s="2">
        <v>0</v>
      </c>
      <c r="G950" s="2">
        <v>0</v>
      </c>
      <c r="H950" s="2">
        <v>0</v>
      </c>
      <c r="I950" s="2">
        <v>155185</v>
      </c>
      <c r="J950" s="2">
        <v>5379297.4900000002</v>
      </c>
      <c r="K950" t="str">
        <f t="shared" si="14"/>
        <v>03流失</v>
      </c>
    </row>
    <row r="951" spans="1:11" x14ac:dyDescent="0.2">
      <c r="A951" t="s">
        <v>8</v>
      </c>
      <c r="B951" t="s">
        <v>993</v>
      </c>
      <c r="C951" s="2">
        <v>1</v>
      </c>
      <c r="D951" s="2">
        <v>989</v>
      </c>
      <c r="E951" s="2">
        <v>11</v>
      </c>
      <c r="F951" s="2">
        <v>1356.78</v>
      </c>
      <c r="G951" s="2">
        <v>42</v>
      </c>
      <c r="H951" s="2">
        <v>3986.85</v>
      </c>
      <c r="I951" s="2">
        <v>296</v>
      </c>
      <c r="J951" s="2">
        <v>23781.78</v>
      </c>
      <c r="K951" t="str">
        <f t="shared" si="14"/>
        <v>02活跃</v>
      </c>
    </row>
    <row r="952" spans="1:11" x14ac:dyDescent="0.2">
      <c r="A952" t="s">
        <v>8</v>
      </c>
      <c r="B952" t="s">
        <v>994</v>
      </c>
      <c r="C952" s="2">
        <v>1</v>
      </c>
      <c r="D952" s="2">
        <v>268</v>
      </c>
      <c r="E952" s="2">
        <v>3438</v>
      </c>
      <c r="F952" s="2">
        <v>311839.25</v>
      </c>
      <c r="G952" s="2">
        <v>13808</v>
      </c>
      <c r="H952" s="2">
        <v>1203454.53</v>
      </c>
      <c r="I952" s="2">
        <v>41747</v>
      </c>
      <c r="J952" s="2">
        <v>3698660.47</v>
      </c>
      <c r="K952" t="str">
        <f t="shared" si="14"/>
        <v>02活跃</v>
      </c>
    </row>
    <row r="953" spans="1:11" x14ac:dyDescent="0.2">
      <c r="A953" t="s">
        <v>8</v>
      </c>
      <c r="B953" t="s">
        <v>997</v>
      </c>
      <c r="C953" s="2">
        <v>1</v>
      </c>
      <c r="D953" s="2">
        <v>766</v>
      </c>
      <c r="E953" s="2">
        <v>4</v>
      </c>
      <c r="F953" s="2">
        <v>149.58000000000001</v>
      </c>
      <c r="G953" s="2">
        <v>40</v>
      </c>
      <c r="H953" s="2">
        <v>990.43</v>
      </c>
      <c r="I953" s="2">
        <v>211</v>
      </c>
      <c r="J953" s="2">
        <v>5912.08</v>
      </c>
      <c r="K953" t="str">
        <f t="shared" si="14"/>
        <v>02活跃</v>
      </c>
    </row>
    <row r="954" spans="1:11" x14ac:dyDescent="0.2">
      <c r="A954" t="s">
        <v>8</v>
      </c>
      <c r="B954" t="s">
        <v>995</v>
      </c>
      <c r="C954" s="2">
        <v>1</v>
      </c>
      <c r="D954" s="2">
        <v>423</v>
      </c>
      <c r="E954" s="2">
        <v>3</v>
      </c>
      <c r="F954" s="2">
        <v>200</v>
      </c>
      <c r="G954" s="2">
        <v>16</v>
      </c>
      <c r="H954" s="2">
        <v>765</v>
      </c>
      <c r="I954" s="2">
        <v>195</v>
      </c>
      <c r="J954" s="2">
        <v>9453.25</v>
      </c>
      <c r="K954" t="str">
        <f t="shared" si="14"/>
        <v>02活跃</v>
      </c>
    </row>
    <row r="955" spans="1:11" x14ac:dyDescent="0.2">
      <c r="A955" t="s">
        <v>8</v>
      </c>
      <c r="B955" t="s">
        <v>996</v>
      </c>
      <c r="C955" s="2">
        <v>1</v>
      </c>
      <c r="D955" s="2">
        <v>581</v>
      </c>
      <c r="E955" s="2">
        <v>3</v>
      </c>
      <c r="F955" s="2">
        <v>93.67</v>
      </c>
      <c r="G955" s="2">
        <v>4</v>
      </c>
      <c r="H955" s="2">
        <v>204.04</v>
      </c>
      <c r="I955" s="2">
        <v>37</v>
      </c>
      <c r="J955" s="2">
        <v>1343.77</v>
      </c>
      <c r="K955" t="str">
        <f t="shared" si="14"/>
        <v>02活跃</v>
      </c>
    </row>
    <row r="956" spans="1:11" x14ac:dyDescent="0.2">
      <c r="A956" t="s">
        <v>1055</v>
      </c>
      <c r="B956" t="s">
        <v>1001</v>
      </c>
      <c r="C956" s="2">
        <v>1</v>
      </c>
      <c r="D956" s="2">
        <v>177</v>
      </c>
      <c r="E956" s="2">
        <v>0</v>
      </c>
      <c r="F956" s="2">
        <v>0</v>
      </c>
      <c r="G956" s="2">
        <v>0</v>
      </c>
      <c r="H956" s="2">
        <v>0</v>
      </c>
      <c r="I956" s="2">
        <v>43</v>
      </c>
      <c r="J956" s="2">
        <v>7659.41</v>
      </c>
      <c r="K956" t="str">
        <f t="shared" si="14"/>
        <v>03流失</v>
      </c>
    </row>
    <row r="957" spans="1:11" x14ac:dyDescent="0.2">
      <c r="A957" t="s">
        <v>1056</v>
      </c>
      <c r="B957" t="s">
        <v>1002</v>
      </c>
      <c r="C957" s="2">
        <v>0</v>
      </c>
      <c r="D957" s="2">
        <v>181</v>
      </c>
      <c r="E957" s="2">
        <v>0</v>
      </c>
      <c r="F957" s="2">
        <v>0</v>
      </c>
      <c r="G957" s="2">
        <v>0</v>
      </c>
      <c r="H957" s="2">
        <v>0</v>
      </c>
      <c r="I957" s="2">
        <v>21</v>
      </c>
      <c r="J957" s="2">
        <v>955.75</v>
      </c>
      <c r="K957" t="str">
        <f t="shared" si="14"/>
        <v>04清退</v>
      </c>
    </row>
    <row r="958" spans="1:11" x14ac:dyDescent="0.2">
      <c r="A958" t="s">
        <v>8</v>
      </c>
      <c r="B958" t="s">
        <v>1000</v>
      </c>
      <c r="C958" s="2">
        <v>1</v>
      </c>
      <c r="D958" s="2">
        <v>454</v>
      </c>
      <c r="E958" s="2">
        <v>1</v>
      </c>
      <c r="F958" s="2">
        <v>18.89</v>
      </c>
      <c r="G958" s="2">
        <v>1</v>
      </c>
      <c r="H958" s="2">
        <v>18.89</v>
      </c>
      <c r="I958" s="2">
        <v>46</v>
      </c>
      <c r="J958" s="2">
        <v>2022.51</v>
      </c>
      <c r="K958" t="str">
        <f t="shared" si="14"/>
        <v>02活跃</v>
      </c>
    </row>
    <row r="959" spans="1:11" x14ac:dyDescent="0.2">
      <c r="A959" t="s">
        <v>8</v>
      </c>
      <c r="B959" t="s">
        <v>990</v>
      </c>
      <c r="C959" s="2">
        <v>1</v>
      </c>
      <c r="D959" s="2">
        <v>75</v>
      </c>
      <c r="E959" s="2">
        <v>8</v>
      </c>
      <c r="F959" s="2">
        <v>394.45</v>
      </c>
      <c r="G959" s="2">
        <v>44</v>
      </c>
      <c r="H959" s="2">
        <v>2504.14</v>
      </c>
      <c r="I959" s="2">
        <v>86</v>
      </c>
      <c r="J959" s="2">
        <v>4556.2700000000004</v>
      </c>
      <c r="K959" t="str">
        <f t="shared" si="14"/>
        <v>02活跃</v>
      </c>
    </row>
    <row r="960" spans="1:11" x14ac:dyDescent="0.2">
      <c r="A960" t="s">
        <v>1055</v>
      </c>
      <c r="B960" t="s">
        <v>1003</v>
      </c>
      <c r="C960" s="2">
        <v>1</v>
      </c>
      <c r="D960" s="2">
        <v>409</v>
      </c>
      <c r="E960" s="2">
        <v>0</v>
      </c>
      <c r="F960" s="2">
        <v>0</v>
      </c>
      <c r="G960" s="2">
        <v>0</v>
      </c>
      <c r="H960" s="2">
        <v>0</v>
      </c>
      <c r="I960" s="2">
        <v>166</v>
      </c>
      <c r="J960" s="2">
        <v>7028.4</v>
      </c>
      <c r="K960" t="str">
        <f t="shared" si="14"/>
        <v>03流失</v>
      </c>
    </row>
    <row r="961" spans="1:11" x14ac:dyDescent="0.2">
      <c r="A961" t="s">
        <v>1055</v>
      </c>
      <c r="B961" t="s">
        <v>998</v>
      </c>
      <c r="C961" s="2">
        <v>1</v>
      </c>
      <c r="D961" s="2">
        <v>499</v>
      </c>
      <c r="E961" s="2">
        <v>0</v>
      </c>
      <c r="F961" s="2">
        <v>0</v>
      </c>
      <c r="G961" s="2">
        <v>0</v>
      </c>
      <c r="H961" s="2">
        <v>0</v>
      </c>
      <c r="I961" s="2">
        <v>53</v>
      </c>
      <c r="J961" s="2">
        <v>2521.8000000000002</v>
      </c>
      <c r="K961" t="str">
        <f t="shared" si="14"/>
        <v>03流失</v>
      </c>
    </row>
    <row r="962" spans="1:11" x14ac:dyDescent="0.2">
      <c r="A962" t="s">
        <v>1055</v>
      </c>
      <c r="B962" t="s">
        <v>1004</v>
      </c>
      <c r="C962" s="2">
        <v>1</v>
      </c>
      <c r="D962" s="2">
        <v>543</v>
      </c>
      <c r="E962" s="2">
        <v>0</v>
      </c>
      <c r="F962" s="2">
        <v>0</v>
      </c>
      <c r="G962" s="2">
        <v>0</v>
      </c>
      <c r="H962" s="2">
        <v>0</v>
      </c>
      <c r="I962" s="2">
        <v>112</v>
      </c>
      <c r="J962" s="2">
        <v>4261.18</v>
      </c>
      <c r="K962" t="str">
        <f t="shared" si="14"/>
        <v>03流失</v>
      </c>
    </row>
    <row r="963" spans="1:11" x14ac:dyDescent="0.2">
      <c r="A963" t="s">
        <v>1055</v>
      </c>
      <c r="B963" t="s">
        <v>999</v>
      </c>
      <c r="C963" s="2">
        <v>1</v>
      </c>
      <c r="D963" s="2">
        <v>172</v>
      </c>
      <c r="E963" s="2">
        <v>0</v>
      </c>
      <c r="F963" s="2">
        <v>0</v>
      </c>
      <c r="G963" s="2">
        <v>0</v>
      </c>
      <c r="H963" s="2">
        <v>0</v>
      </c>
      <c r="I963" s="2">
        <v>5</v>
      </c>
      <c r="J963" s="2">
        <v>89.9</v>
      </c>
      <c r="K963" t="str">
        <f t="shared" ref="K963:K964" si="15">A963</f>
        <v>03流失</v>
      </c>
    </row>
    <row r="964" spans="1:11" x14ac:dyDescent="0.2">
      <c r="A964" t="s">
        <v>1055</v>
      </c>
      <c r="B964" t="s">
        <v>1005</v>
      </c>
      <c r="C964" s="2">
        <v>1</v>
      </c>
      <c r="D964" s="2">
        <v>716</v>
      </c>
      <c r="E964" s="2">
        <v>0</v>
      </c>
      <c r="F964" s="2">
        <v>0</v>
      </c>
      <c r="G964" s="2">
        <v>0</v>
      </c>
      <c r="H964" s="2">
        <v>0</v>
      </c>
      <c r="I964" s="2">
        <v>1084</v>
      </c>
      <c r="J964" s="2">
        <v>174235.41</v>
      </c>
      <c r="K964" t="str">
        <f t="shared" si="15"/>
        <v>03流失</v>
      </c>
    </row>
  </sheetData>
  <sortState ref="M4:M8">
    <sortCondition ref="M4:M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1"/>
  <sheetViews>
    <sheetView zoomScaleNormal="100" workbookViewId="0">
      <pane xSplit="2" ySplit="3" topLeftCell="E4" activePane="bottomRight" state="frozen"/>
      <selection pane="topRight" activeCell="C1" sqref="C1"/>
      <selection pane="bottomLeft" activeCell="A4" sqref="A4"/>
      <selection pane="bottomRight" activeCell="A2" sqref="A2:J964"/>
    </sheetView>
  </sheetViews>
  <sheetFormatPr defaultRowHeight="14.25" x14ac:dyDescent="0.2"/>
  <cols>
    <col min="1" max="1" width="38.75" customWidth="1"/>
    <col min="2" max="2" width="11.75" bestFit="1" customWidth="1"/>
    <col min="3" max="3" width="17.875" bestFit="1" customWidth="1"/>
    <col min="4" max="4" width="18.25" bestFit="1" customWidth="1"/>
    <col min="5" max="5" width="16.5" bestFit="1" customWidth="1"/>
    <col min="6" max="6" width="18.125" bestFit="1" customWidth="1"/>
    <col min="7" max="7" width="18.625" bestFit="1" customWidth="1"/>
    <col min="8" max="8" width="17.625" bestFit="1" customWidth="1"/>
    <col min="9" max="9" width="19.25" bestFit="1" customWidth="1"/>
    <col min="10" max="10" width="19.75" bestFit="1" customWidth="1"/>
    <col min="11" max="11" width="10.625" bestFit="1" customWidth="1"/>
    <col min="12" max="12" width="16" bestFit="1" customWidth="1"/>
    <col min="13" max="14" width="16" customWidth="1"/>
    <col min="15" max="15" width="11.25" customWidth="1"/>
    <col min="16" max="16" width="14" customWidth="1"/>
    <col min="17" max="17" width="9" customWidth="1"/>
    <col min="19" max="19" width="11" bestFit="1" customWidth="1"/>
    <col min="20" max="20" width="16.625" bestFit="1" customWidth="1"/>
    <col min="21" max="21" width="28.125" bestFit="1" customWidth="1"/>
    <col min="22" max="22" width="29.25" style="26" bestFit="1" customWidth="1"/>
    <col min="23" max="23" width="27" style="2" bestFit="1" customWidth="1"/>
    <col min="24" max="24" width="28.125" style="26" bestFit="1" customWidth="1"/>
  </cols>
  <sheetData>
    <row r="1" spans="1:24" x14ac:dyDescent="0.2">
      <c r="A1" s="3" t="s">
        <v>10</v>
      </c>
      <c r="B1" s="3" t="s">
        <v>11</v>
      </c>
      <c r="C1" s="3" t="s">
        <v>5</v>
      </c>
      <c r="D1" s="3" t="s">
        <v>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6" t="s">
        <v>33</v>
      </c>
      <c r="L1" s="6" t="s">
        <v>35</v>
      </c>
      <c r="M1" s="6" t="s">
        <v>1091</v>
      </c>
      <c r="N1" s="22"/>
      <c r="O1" s="22"/>
      <c r="P1" s="22"/>
      <c r="Q1" s="22"/>
    </row>
    <row r="2" spans="1:24" x14ac:dyDescent="0.2">
      <c r="A2" t="s">
        <v>418</v>
      </c>
      <c r="B2" s="2">
        <v>138</v>
      </c>
      <c r="C2" s="2">
        <v>18364</v>
      </c>
      <c r="D2" s="2">
        <v>739348.86905964499</v>
      </c>
      <c r="E2" s="2">
        <v>0</v>
      </c>
      <c r="F2" s="2"/>
      <c r="G2" s="2"/>
      <c r="H2" s="2">
        <v>0</v>
      </c>
      <c r="I2" s="2"/>
      <c r="J2" s="2"/>
      <c r="K2" s="5">
        <f t="shared" ref="K2:K65" si="0">D2/SUM(D:D)*100</f>
        <v>0.14019346789896286</v>
      </c>
      <c r="L2" t="str">
        <f>VLOOKUP($K2,$O$3:$Q$8,2,1)</f>
        <v>(0.1,0.5]</v>
      </c>
      <c r="M2" t="str">
        <f>VLOOKUP($K2,$O$3:$Q$8,3,1)</f>
        <v>III</v>
      </c>
    </row>
    <row r="3" spans="1:24" x14ac:dyDescent="0.2">
      <c r="A3" t="s">
        <v>416</v>
      </c>
      <c r="B3" s="2">
        <v>330</v>
      </c>
      <c r="C3" s="2">
        <v>140721</v>
      </c>
      <c r="D3" s="2">
        <v>7934800.2986761602</v>
      </c>
      <c r="E3" s="2">
        <v>7</v>
      </c>
      <c r="F3" s="2">
        <v>4720</v>
      </c>
      <c r="G3" s="2">
        <v>253534.23767758501</v>
      </c>
      <c r="H3" s="2">
        <v>30</v>
      </c>
      <c r="I3" s="2">
        <v>15761</v>
      </c>
      <c r="J3" s="2">
        <v>856110.60060838505</v>
      </c>
      <c r="K3" s="5">
        <f t="shared" si="0"/>
        <v>1.5045768209153734</v>
      </c>
      <c r="L3" t="str">
        <f t="shared" ref="L3:L66" si="1">VLOOKUP($K3,$O$3:$Q$8,2,1)</f>
        <v>(0.5,5]</v>
      </c>
      <c r="M3" t="str">
        <f t="shared" ref="M3:M66" si="2">VLOOKUP($K3,$O$3:$Q$8,3,1)</f>
        <v>II</v>
      </c>
      <c r="O3" s="23" t="s">
        <v>33</v>
      </c>
      <c r="P3" s="23" t="s">
        <v>35</v>
      </c>
      <c r="Q3" s="24" t="s">
        <v>1070</v>
      </c>
    </row>
    <row r="4" spans="1:24" x14ac:dyDescent="0.2">
      <c r="A4" t="s">
        <v>419</v>
      </c>
      <c r="B4" s="2">
        <v>330</v>
      </c>
      <c r="C4" s="2">
        <v>11047</v>
      </c>
      <c r="D4" s="2">
        <v>397625.46</v>
      </c>
      <c r="E4" s="2">
        <v>7</v>
      </c>
      <c r="F4" s="2">
        <v>180</v>
      </c>
      <c r="G4" s="2">
        <v>6381.29</v>
      </c>
      <c r="H4" s="2">
        <v>30</v>
      </c>
      <c r="I4" s="2">
        <v>800</v>
      </c>
      <c r="J4" s="2">
        <v>27098.43</v>
      </c>
      <c r="K4" s="5">
        <f t="shared" si="0"/>
        <v>7.5396736906110443E-2</v>
      </c>
      <c r="L4" t="str">
        <f t="shared" si="1"/>
        <v>(0,0.1]</v>
      </c>
      <c r="M4" t="str">
        <f t="shared" si="2"/>
        <v>IV</v>
      </c>
      <c r="O4" s="24">
        <v>0</v>
      </c>
      <c r="P4" s="25" t="s">
        <v>19</v>
      </c>
      <c r="Q4" s="25" t="s">
        <v>19</v>
      </c>
      <c r="U4" s="7" t="s">
        <v>25</v>
      </c>
      <c r="W4" s="26"/>
    </row>
    <row r="5" spans="1:24" x14ac:dyDescent="0.2">
      <c r="A5" t="s">
        <v>422</v>
      </c>
      <c r="B5" s="2">
        <v>137</v>
      </c>
      <c r="C5" s="2">
        <v>590</v>
      </c>
      <c r="D5" s="2">
        <v>34170.589999999997</v>
      </c>
      <c r="E5" s="2">
        <v>7</v>
      </c>
      <c r="F5" s="2">
        <v>38</v>
      </c>
      <c r="G5" s="2">
        <v>2729.58</v>
      </c>
      <c r="H5" s="2">
        <v>29</v>
      </c>
      <c r="I5" s="2">
        <v>123</v>
      </c>
      <c r="J5" s="2">
        <v>7943.56</v>
      </c>
      <c r="K5" s="5">
        <f t="shared" si="0"/>
        <v>6.4793410969120743E-3</v>
      </c>
      <c r="L5" t="str">
        <f t="shared" si="1"/>
        <v>(0,0.1]</v>
      </c>
      <c r="M5" t="str">
        <f t="shared" si="2"/>
        <v>IV</v>
      </c>
      <c r="O5" s="24">
        <v>1E-8</v>
      </c>
      <c r="P5" s="24" t="s">
        <v>27</v>
      </c>
      <c r="Q5" s="24" t="s">
        <v>1099</v>
      </c>
      <c r="S5" s="7" t="s">
        <v>34</v>
      </c>
      <c r="T5" s="7" t="s">
        <v>1090</v>
      </c>
      <c r="U5" t="s">
        <v>21</v>
      </c>
      <c r="V5" s="26" t="s">
        <v>22</v>
      </c>
      <c r="W5" t="s">
        <v>23</v>
      </c>
      <c r="X5" t="s">
        <v>24</v>
      </c>
    </row>
    <row r="6" spans="1:24" x14ac:dyDescent="0.2">
      <c r="A6" t="s">
        <v>417</v>
      </c>
      <c r="B6" s="2">
        <v>330</v>
      </c>
      <c r="C6" s="2">
        <v>30833</v>
      </c>
      <c r="D6" s="2">
        <v>1655243.85</v>
      </c>
      <c r="E6" s="2">
        <v>7</v>
      </c>
      <c r="F6" s="2">
        <v>351</v>
      </c>
      <c r="G6" s="2">
        <v>18197.75</v>
      </c>
      <c r="H6" s="2">
        <v>30</v>
      </c>
      <c r="I6" s="2">
        <v>1690</v>
      </c>
      <c r="J6" s="2">
        <v>90659.11</v>
      </c>
      <c r="K6" s="5">
        <f t="shared" si="0"/>
        <v>0.31386316428004218</v>
      </c>
      <c r="L6" t="str">
        <f t="shared" si="1"/>
        <v>(0.1,0.5]</v>
      </c>
      <c r="M6" t="str">
        <f t="shared" si="2"/>
        <v>III</v>
      </c>
      <c r="O6" s="24">
        <v>0.1</v>
      </c>
      <c r="P6" s="24" t="s">
        <v>29</v>
      </c>
      <c r="Q6" s="24" t="s">
        <v>1097</v>
      </c>
      <c r="S6" t="s">
        <v>26</v>
      </c>
      <c r="T6" t="s">
        <v>1098</v>
      </c>
      <c r="U6" s="28">
        <v>830</v>
      </c>
      <c r="V6" s="26">
        <v>0.86188992731048808</v>
      </c>
      <c r="W6" s="2">
        <v>4208398.2653149413</v>
      </c>
      <c r="X6" s="26">
        <v>0.18577285583862316</v>
      </c>
    </row>
    <row r="7" spans="1:24" x14ac:dyDescent="0.2">
      <c r="A7" t="s">
        <v>415</v>
      </c>
      <c r="B7" s="2">
        <v>328</v>
      </c>
      <c r="C7" s="2">
        <v>2414</v>
      </c>
      <c r="D7" s="2">
        <v>1358855.24377575</v>
      </c>
      <c r="E7" s="2">
        <v>7</v>
      </c>
      <c r="F7" s="2">
        <v>62</v>
      </c>
      <c r="G7" s="2">
        <v>32897.543709500002</v>
      </c>
      <c r="H7" s="2">
        <v>30</v>
      </c>
      <c r="I7" s="2">
        <v>212</v>
      </c>
      <c r="J7" s="2">
        <v>120096.01022349999</v>
      </c>
      <c r="K7" s="5">
        <f t="shared" si="0"/>
        <v>0.25766270426558896</v>
      </c>
      <c r="L7" t="str">
        <f t="shared" si="1"/>
        <v>(0.1,0.5]</v>
      </c>
      <c r="M7" t="str">
        <f t="shared" si="2"/>
        <v>III</v>
      </c>
      <c r="O7" s="24">
        <v>0.5</v>
      </c>
      <c r="P7" s="24" t="s">
        <v>31</v>
      </c>
      <c r="Q7" s="24" t="s">
        <v>1095</v>
      </c>
      <c r="S7" t="s">
        <v>28</v>
      </c>
      <c r="T7" t="s">
        <v>1096</v>
      </c>
      <c r="U7" s="28">
        <v>90</v>
      </c>
      <c r="V7" s="26">
        <v>9.3457943925233641E-2</v>
      </c>
      <c r="W7" s="2">
        <v>5701109.7106215367</v>
      </c>
      <c r="X7" s="26">
        <v>0.25166616028728195</v>
      </c>
    </row>
    <row r="8" spans="1:24" x14ac:dyDescent="0.2">
      <c r="A8" t="s">
        <v>421</v>
      </c>
      <c r="B8" s="2">
        <v>213</v>
      </c>
      <c r="C8" s="2">
        <v>6748</v>
      </c>
      <c r="D8" s="2">
        <v>576844.36372922</v>
      </c>
      <c r="E8" s="2">
        <v>0</v>
      </c>
      <c r="F8" s="2"/>
      <c r="G8" s="2"/>
      <c r="H8" s="2">
        <v>1</v>
      </c>
      <c r="I8" s="2">
        <v>1</v>
      </c>
      <c r="J8" s="2">
        <v>200.99</v>
      </c>
      <c r="K8" s="5">
        <f t="shared" si="0"/>
        <v>0.10937977343770862</v>
      </c>
      <c r="L8" t="str">
        <f t="shared" si="1"/>
        <v>(0.1,0.5]</v>
      </c>
      <c r="M8" t="str">
        <f t="shared" si="2"/>
        <v>III</v>
      </c>
      <c r="O8" s="24">
        <v>5</v>
      </c>
      <c r="P8" s="24" t="s">
        <v>1101</v>
      </c>
      <c r="Q8" s="24" t="s">
        <v>1093</v>
      </c>
      <c r="S8" t="s">
        <v>30</v>
      </c>
      <c r="T8" t="s">
        <v>1094</v>
      </c>
      <c r="U8" s="28">
        <v>40</v>
      </c>
      <c r="V8" s="26">
        <v>4.1536863966770511E-2</v>
      </c>
      <c r="W8" s="2">
        <v>11049817.104511177</v>
      </c>
      <c r="X8" s="26">
        <v>0.48777609688656365</v>
      </c>
    </row>
    <row r="9" spans="1:24" x14ac:dyDescent="0.2">
      <c r="A9" t="s">
        <v>425</v>
      </c>
      <c r="B9" s="2">
        <v>74</v>
      </c>
      <c r="C9" s="2">
        <v>83</v>
      </c>
      <c r="D9" s="2">
        <v>6362.99</v>
      </c>
      <c r="E9" s="2">
        <v>2</v>
      </c>
      <c r="F9" s="2">
        <v>2</v>
      </c>
      <c r="G9" s="2">
        <v>105.03</v>
      </c>
      <c r="H9" s="2">
        <v>6</v>
      </c>
      <c r="I9" s="2">
        <v>9</v>
      </c>
      <c r="J9" s="2">
        <v>848.96</v>
      </c>
      <c r="K9" s="5">
        <f t="shared" si="0"/>
        <v>1.20653411621633E-3</v>
      </c>
      <c r="L9" t="str">
        <f t="shared" si="1"/>
        <v>(0,0.1]</v>
      </c>
      <c r="M9" t="str">
        <f t="shared" si="2"/>
        <v>IV</v>
      </c>
      <c r="S9" t="s">
        <v>1100</v>
      </c>
      <c r="T9" t="s">
        <v>1092</v>
      </c>
      <c r="U9" s="28">
        <v>3</v>
      </c>
      <c r="V9" s="26">
        <v>3.1152647975077881E-3</v>
      </c>
      <c r="W9" s="2">
        <v>1694136.5693570101</v>
      </c>
      <c r="X9" s="26">
        <v>7.478488698753101E-2</v>
      </c>
    </row>
    <row r="10" spans="1:24" x14ac:dyDescent="0.2">
      <c r="A10" t="s">
        <v>424</v>
      </c>
      <c r="B10" s="2">
        <v>31</v>
      </c>
      <c r="C10" s="2">
        <v>33</v>
      </c>
      <c r="D10" s="2">
        <v>3033.25</v>
      </c>
      <c r="E10" s="2">
        <v>2</v>
      </c>
      <c r="F10" s="2">
        <v>2</v>
      </c>
      <c r="G10" s="2">
        <v>260.27999999999997</v>
      </c>
      <c r="H10" s="2">
        <v>6</v>
      </c>
      <c r="I10" s="2">
        <v>6</v>
      </c>
      <c r="J10" s="2">
        <v>663.74</v>
      </c>
      <c r="K10" s="5">
        <f t="shared" si="0"/>
        <v>5.7515721508491805E-4</v>
      </c>
      <c r="L10" t="str">
        <f t="shared" si="1"/>
        <v>(0,0.1]</v>
      </c>
      <c r="M10" t="str">
        <f t="shared" si="2"/>
        <v>IV</v>
      </c>
      <c r="S10" t="s">
        <v>20</v>
      </c>
      <c r="U10" s="28">
        <v>963</v>
      </c>
      <c r="V10" s="26">
        <v>1</v>
      </c>
      <c r="W10" s="2">
        <v>22653461.64980467</v>
      </c>
      <c r="X10" s="26">
        <v>1</v>
      </c>
    </row>
    <row r="11" spans="1:24" x14ac:dyDescent="0.2">
      <c r="A11" t="s">
        <v>420</v>
      </c>
      <c r="B11" s="2">
        <v>235</v>
      </c>
      <c r="C11" s="2">
        <v>428</v>
      </c>
      <c r="D11" s="2">
        <v>60926.07</v>
      </c>
      <c r="E11" s="2">
        <v>3</v>
      </c>
      <c r="F11" s="2">
        <v>5</v>
      </c>
      <c r="G11" s="2">
        <v>724.4</v>
      </c>
      <c r="H11" s="2">
        <v>16</v>
      </c>
      <c r="I11" s="2">
        <v>25</v>
      </c>
      <c r="J11" s="2">
        <v>4205.72</v>
      </c>
      <c r="K11" s="5">
        <f t="shared" si="0"/>
        <v>1.1552647736674778E-2</v>
      </c>
      <c r="L11" t="str">
        <f t="shared" si="1"/>
        <v>(0,0.1]</v>
      </c>
      <c r="M11" t="str">
        <f t="shared" si="2"/>
        <v>IV</v>
      </c>
      <c r="V11"/>
      <c r="W11"/>
      <c r="X11"/>
    </row>
    <row r="12" spans="1:24" x14ac:dyDescent="0.2">
      <c r="A12" t="s">
        <v>423</v>
      </c>
      <c r="B12" s="2">
        <v>15</v>
      </c>
      <c r="C12" s="2">
        <v>16</v>
      </c>
      <c r="D12" s="2">
        <v>301.77</v>
      </c>
      <c r="E12" s="2">
        <v>0</v>
      </c>
      <c r="F12" s="2"/>
      <c r="G12" s="2"/>
      <c r="H12" s="2">
        <v>0</v>
      </c>
      <c r="I12" s="2"/>
      <c r="J12" s="2"/>
      <c r="K12" s="5">
        <f t="shared" si="0"/>
        <v>5.7220866330231834E-5</v>
      </c>
      <c r="L12" t="str">
        <f t="shared" si="1"/>
        <v>(0,0.1]</v>
      </c>
      <c r="M12" t="str">
        <f t="shared" si="2"/>
        <v>IV</v>
      </c>
      <c r="V12"/>
      <c r="W12"/>
      <c r="X12"/>
    </row>
    <row r="13" spans="1:24" x14ac:dyDescent="0.2">
      <c r="A13" t="s">
        <v>429</v>
      </c>
      <c r="B13" s="2">
        <v>130</v>
      </c>
      <c r="C13" s="2">
        <v>236079</v>
      </c>
      <c r="D13" s="2">
        <v>7022274.1065293597</v>
      </c>
      <c r="E13" s="2">
        <v>0</v>
      </c>
      <c r="F13" s="2"/>
      <c r="G13" s="2"/>
      <c r="H13" s="2">
        <v>0</v>
      </c>
      <c r="I13" s="2"/>
      <c r="J13" s="2"/>
      <c r="K13" s="5">
        <f t="shared" si="0"/>
        <v>1.3315459057691774</v>
      </c>
      <c r="L13" t="str">
        <f t="shared" si="1"/>
        <v>(0.5,5]</v>
      </c>
      <c r="M13" t="str">
        <f t="shared" si="2"/>
        <v>II</v>
      </c>
      <c r="V13"/>
      <c r="W13"/>
      <c r="X13"/>
    </row>
    <row r="14" spans="1:24" x14ac:dyDescent="0.2">
      <c r="A14" t="s">
        <v>430</v>
      </c>
      <c r="B14" s="2">
        <v>10</v>
      </c>
      <c r="C14" s="2">
        <v>10</v>
      </c>
      <c r="D14" s="2">
        <v>2254.92</v>
      </c>
      <c r="E14" s="2">
        <v>0</v>
      </c>
      <c r="F14" s="2"/>
      <c r="G14" s="2"/>
      <c r="H14" s="2">
        <v>0</v>
      </c>
      <c r="I14" s="2"/>
      <c r="J14" s="2"/>
      <c r="K14" s="5">
        <f t="shared" si="0"/>
        <v>4.2757224344821019E-4</v>
      </c>
      <c r="L14" t="str">
        <f t="shared" si="1"/>
        <v>(0,0.1]</v>
      </c>
      <c r="M14" t="str">
        <f t="shared" si="2"/>
        <v>IV</v>
      </c>
      <c r="V14"/>
      <c r="W14"/>
      <c r="X14"/>
    </row>
    <row r="15" spans="1:24" x14ac:dyDescent="0.2">
      <c r="A15" t="s">
        <v>426</v>
      </c>
      <c r="B15" s="2">
        <v>20</v>
      </c>
      <c r="C15" s="2">
        <v>21</v>
      </c>
      <c r="D15" s="2">
        <v>923.33</v>
      </c>
      <c r="E15" s="2">
        <v>3</v>
      </c>
      <c r="F15" s="2">
        <v>3</v>
      </c>
      <c r="G15" s="2">
        <v>133.96</v>
      </c>
      <c r="H15" s="2">
        <v>4</v>
      </c>
      <c r="I15" s="2">
        <v>4</v>
      </c>
      <c r="J15" s="2">
        <v>199.04</v>
      </c>
      <c r="K15" s="5">
        <f t="shared" si="0"/>
        <v>1.7507950594390751E-4</v>
      </c>
      <c r="L15" t="str">
        <f t="shared" si="1"/>
        <v>(0,0.1]</v>
      </c>
      <c r="M15" t="str">
        <f t="shared" si="2"/>
        <v>IV</v>
      </c>
      <c r="V15"/>
      <c r="W15"/>
      <c r="X15"/>
    </row>
    <row r="16" spans="1:24" x14ac:dyDescent="0.2">
      <c r="A16" t="s">
        <v>432</v>
      </c>
      <c r="B16" s="2">
        <v>58</v>
      </c>
      <c r="C16" s="2">
        <v>794</v>
      </c>
      <c r="D16" s="2">
        <v>140838.59</v>
      </c>
      <c r="E16" s="2">
        <v>0</v>
      </c>
      <c r="F16" s="2"/>
      <c r="G16" s="2"/>
      <c r="H16" s="2">
        <v>0</v>
      </c>
      <c r="I16" s="2"/>
      <c r="J16" s="2"/>
      <c r="K16" s="5">
        <f t="shared" si="0"/>
        <v>2.6705458238155965E-2</v>
      </c>
      <c r="L16" t="str">
        <f t="shared" si="1"/>
        <v>(0,0.1]</v>
      </c>
      <c r="M16" t="str">
        <f t="shared" si="2"/>
        <v>IV</v>
      </c>
      <c r="V16"/>
      <c r="W16"/>
      <c r="X16"/>
    </row>
    <row r="17" spans="1:13" x14ac:dyDescent="0.2">
      <c r="A17" t="s">
        <v>427</v>
      </c>
      <c r="B17" s="2">
        <v>14</v>
      </c>
      <c r="C17" s="2">
        <v>16</v>
      </c>
      <c r="D17" s="2">
        <v>6661.06</v>
      </c>
      <c r="E17" s="2">
        <v>0</v>
      </c>
      <c r="F17" s="2"/>
      <c r="G17" s="2"/>
      <c r="H17" s="2">
        <v>0</v>
      </c>
      <c r="I17" s="2"/>
      <c r="J17" s="2"/>
      <c r="K17" s="5">
        <f t="shared" si="0"/>
        <v>1.2630533978780331E-3</v>
      </c>
      <c r="L17" t="str">
        <f t="shared" si="1"/>
        <v>(0,0.1]</v>
      </c>
      <c r="M17" t="str">
        <f t="shared" si="2"/>
        <v>IV</v>
      </c>
    </row>
    <row r="18" spans="1:13" x14ac:dyDescent="0.2">
      <c r="A18" t="s">
        <v>431</v>
      </c>
      <c r="B18" s="2">
        <v>5</v>
      </c>
      <c r="C18" s="2">
        <v>5</v>
      </c>
      <c r="D18" s="2">
        <v>4888.1499999999996</v>
      </c>
      <c r="E18" s="2">
        <v>0</v>
      </c>
      <c r="F18" s="2"/>
      <c r="G18" s="2"/>
      <c r="H18" s="2">
        <v>0</v>
      </c>
      <c r="I18" s="2"/>
      <c r="J18" s="2"/>
      <c r="K18" s="5">
        <f t="shared" si="0"/>
        <v>9.2687867499129377E-4</v>
      </c>
      <c r="L18" t="str">
        <f t="shared" si="1"/>
        <v>(0,0.1]</v>
      </c>
      <c r="M18" t="str">
        <f t="shared" si="2"/>
        <v>IV</v>
      </c>
    </row>
    <row r="19" spans="1:13" x14ac:dyDescent="0.2">
      <c r="A19" t="s">
        <v>410</v>
      </c>
      <c r="B19" s="2">
        <v>203</v>
      </c>
      <c r="C19" s="2">
        <v>496</v>
      </c>
      <c r="D19" s="2">
        <v>8483.6146363250009</v>
      </c>
      <c r="E19" s="2">
        <v>7</v>
      </c>
      <c r="F19" s="2">
        <v>33</v>
      </c>
      <c r="G19" s="2">
        <v>862.71726600500006</v>
      </c>
      <c r="H19" s="2">
        <v>29</v>
      </c>
      <c r="I19" s="2">
        <v>139</v>
      </c>
      <c r="J19" s="2">
        <v>2618.8406268550002</v>
      </c>
      <c r="K19" s="5">
        <f t="shared" si="0"/>
        <v>1.6086416114999876E-3</v>
      </c>
      <c r="L19" t="str">
        <f t="shared" si="1"/>
        <v>(0,0.1]</v>
      </c>
      <c r="M19" t="str">
        <f t="shared" si="2"/>
        <v>IV</v>
      </c>
    </row>
    <row r="20" spans="1:13" x14ac:dyDescent="0.2">
      <c r="A20" t="s">
        <v>412</v>
      </c>
      <c r="B20" s="2">
        <v>89</v>
      </c>
      <c r="C20" s="2">
        <v>244</v>
      </c>
      <c r="D20" s="2">
        <v>93136.83</v>
      </c>
      <c r="E20" s="2">
        <v>4</v>
      </c>
      <c r="F20" s="2">
        <v>9</v>
      </c>
      <c r="G20" s="2">
        <v>3710.68</v>
      </c>
      <c r="H20" s="2">
        <v>24</v>
      </c>
      <c r="I20" s="2">
        <v>138</v>
      </c>
      <c r="J20" s="2">
        <v>39709.360000000001</v>
      </c>
      <c r="K20" s="5">
        <f t="shared" si="0"/>
        <v>1.7660370811715963E-2</v>
      </c>
      <c r="L20" t="str">
        <f t="shared" si="1"/>
        <v>(0,0.1]</v>
      </c>
      <c r="M20" t="str">
        <f t="shared" si="2"/>
        <v>IV</v>
      </c>
    </row>
    <row r="21" spans="1:13" x14ac:dyDescent="0.2">
      <c r="A21" t="s">
        <v>414</v>
      </c>
      <c r="B21" s="2">
        <v>17</v>
      </c>
      <c r="C21" s="2">
        <v>1515</v>
      </c>
      <c r="D21" s="2">
        <v>146499.14000000001</v>
      </c>
      <c r="E21" s="2">
        <v>0</v>
      </c>
      <c r="F21" s="2"/>
      <c r="G21" s="2"/>
      <c r="H21" s="2">
        <v>0</v>
      </c>
      <c r="I21" s="2"/>
      <c r="J21" s="2"/>
      <c r="K21" s="5">
        <f t="shared" si="0"/>
        <v>2.7778797453139544E-2</v>
      </c>
      <c r="L21" t="str">
        <f t="shared" si="1"/>
        <v>(0,0.1]</v>
      </c>
      <c r="M21" t="str">
        <f t="shared" si="2"/>
        <v>IV</v>
      </c>
    </row>
    <row r="22" spans="1:13" x14ac:dyDescent="0.2">
      <c r="A22" t="s">
        <v>413</v>
      </c>
      <c r="B22" s="2">
        <v>330</v>
      </c>
      <c r="C22" s="2">
        <v>422389</v>
      </c>
      <c r="D22" s="2">
        <v>12928914.0388624</v>
      </c>
      <c r="E22" s="2">
        <v>7</v>
      </c>
      <c r="F22" s="2">
        <v>4785</v>
      </c>
      <c r="G22" s="2">
        <v>161501.34214476999</v>
      </c>
      <c r="H22" s="2">
        <v>30</v>
      </c>
      <c r="I22" s="2">
        <v>28212</v>
      </c>
      <c r="J22" s="2">
        <v>926689.99582505005</v>
      </c>
      <c r="K22" s="5">
        <f t="shared" si="0"/>
        <v>2.4515480730781825</v>
      </c>
      <c r="L22" t="str">
        <f t="shared" si="1"/>
        <v>(0.5,5]</v>
      </c>
      <c r="M22" t="str">
        <f t="shared" si="2"/>
        <v>II</v>
      </c>
    </row>
    <row r="23" spans="1:13" x14ac:dyDescent="0.2">
      <c r="A23" t="s">
        <v>411</v>
      </c>
      <c r="B23" s="2">
        <v>5</v>
      </c>
      <c r="C23" s="2">
        <v>396</v>
      </c>
      <c r="D23" s="2">
        <v>18490.580000000002</v>
      </c>
      <c r="E23" s="2">
        <v>0</v>
      </c>
      <c r="F23" s="2"/>
      <c r="G23" s="2"/>
      <c r="H23" s="2">
        <v>0</v>
      </c>
      <c r="I23" s="2"/>
      <c r="J23" s="2"/>
      <c r="K23" s="5">
        <f t="shared" si="0"/>
        <v>3.5061371460001268E-3</v>
      </c>
      <c r="L23" t="str">
        <f t="shared" si="1"/>
        <v>(0,0.1]</v>
      </c>
      <c r="M23" t="str">
        <f t="shared" si="2"/>
        <v>IV</v>
      </c>
    </row>
    <row r="24" spans="1:13" x14ac:dyDescent="0.2">
      <c r="A24" t="s">
        <v>428</v>
      </c>
      <c r="B24" s="2">
        <v>7</v>
      </c>
      <c r="C24" s="2">
        <v>7</v>
      </c>
      <c r="D24" s="2">
        <v>3863.76</v>
      </c>
      <c r="E24" s="2">
        <v>0</v>
      </c>
      <c r="F24" s="2"/>
      <c r="G24" s="2"/>
      <c r="H24" s="2">
        <v>0</v>
      </c>
      <c r="I24" s="2"/>
      <c r="J24" s="2"/>
      <c r="K24" s="5">
        <f t="shared" si="0"/>
        <v>7.3263642672265824E-4</v>
      </c>
      <c r="L24" t="str">
        <f t="shared" si="1"/>
        <v>(0,0.1]</v>
      </c>
      <c r="M24" t="str">
        <f t="shared" si="2"/>
        <v>IV</v>
      </c>
    </row>
    <row r="25" spans="1:13" x14ac:dyDescent="0.2">
      <c r="A25" t="s">
        <v>433</v>
      </c>
      <c r="B25" s="2">
        <v>7</v>
      </c>
      <c r="C25" s="2">
        <v>9</v>
      </c>
      <c r="D25" s="2">
        <v>253</v>
      </c>
      <c r="E25" s="2">
        <v>0</v>
      </c>
      <c r="F25" s="2"/>
      <c r="G25" s="2"/>
      <c r="H25" s="2">
        <v>0</v>
      </c>
      <c r="I25" s="2"/>
      <c r="J25" s="2"/>
      <c r="K25" s="5">
        <f t="shared" si="0"/>
        <v>4.7973221929113741E-5</v>
      </c>
      <c r="L25" t="str">
        <f t="shared" si="1"/>
        <v>(0,0.1]</v>
      </c>
      <c r="M25" t="str">
        <f t="shared" si="2"/>
        <v>IV</v>
      </c>
    </row>
    <row r="26" spans="1:13" x14ac:dyDescent="0.2">
      <c r="A26" t="s">
        <v>517</v>
      </c>
      <c r="B26" s="2">
        <v>228</v>
      </c>
      <c r="C26" s="2">
        <v>180589</v>
      </c>
      <c r="D26" s="2">
        <v>7896522.7461023396</v>
      </c>
      <c r="E26" s="2">
        <v>0</v>
      </c>
      <c r="F26" s="2"/>
      <c r="G26" s="2"/>
      <c r="H26" s="2">
        <v>0</v>
      </c>
      <c r="I26" s="2"/>
      <c r="J26" s="2"/>
      <c r="K26" s="5">
        <f t="shared" si="0"/>
        <v>1.4973187279330522</v>
      </c>
      <c r="L26" t="str">
        <f t="shared" si="1"/>
        <v>(0.5,5]</v>
      </c>
      <c r="M26" t="str">
        <f t="shared" si="2"/>
        <v>II</v>
      </c>
    </row>
    <row r="27" spans="1:13" x14ac:dyDescent="0.2">
      <c r="A27" t="s">
        <v>518</v>
      </c>
      <c r="B27" s="2">
        <v>311</v>
      </c>
      <c r="C27" s="2">
        <v>100209</v>
      </c>
      <c r="D27" s="2">
        <v>5839344.4341981802</v>
      </c>
      <c r="E27" s="2">
        <v>7</v>
      </c>
      <c r="F27" s="2">
        <v>7312</v>
      </c>
      <c r="G27" s="2">
        <v>426583.81939719</v>
      </c>
      <c r="H27" s="2">
        <v>30</v>
      </c>
      <c r="I27" s="2">
        <v>30632</v>
      </c>
      <c r="J27" s="2">
        <v>1781904.12186055</v>
      </c>
      <c r="K27" s="5">
        <f t="shared" si="0"/>
        <v>1.1072417646732191</v>
      </c>
      <c r="L27" t="str">
        <f t="shared" si="1"/>
        <v>(0.5,5]</v>
      </c>
      <c r="M27" t="str">
        <f t="shared" si="2"/>
        <v>II</v>
      </c>
    </row>
    <row r="28" spans="1:13" x14ac:dyDescent="0.2">
      <c r="A28" t="s">
        <v>522</v>
      </c>
      <c r="B28" s="2">
        <v>330</v>
      </c>
      <c r="C28" s="2">
        <v>9240</v>
      </c>
      <c r="D28" s="2">
        <v>488832.06</v>
      </c>
      <c r="E28" s="2">
        <v>7</v>
      </c>
      <c r="F28" s="2">
        <v>177</v>
      </c>
      <c r="G28" s="2">
        <v>8656.43</v>
      </c>
      <c r="H28" s="2">
        <v>30</v>
      </c>
      <c r="I28" s="2">
        <v>914</v>
      </c>
      <c r="J28" s="2">
        <v>49123.62</v>
      </c>
      <c r="K28" s="5">
        <f t="shared" si="0"/>
        <v>9.2691102373303733E-2</v>
      </c>
      <c r="L28" t="str">
        <f t="shared" si="1"/>
        <v>(0,0.1]</v>
      </c>
      <c r="M28" t="str">
        <f t="shared" si="2"/>
        <v>IV</v>
      </c>
    </row>
    <row r="29" spans="1:13" x14ac:dyDescent="0.2">
      <c r="A29" t="s">
        <v>520</v>
      </c>
      <c r="B29" s="2">
        <v>126</v>
      </c>
      <c r="C29" s="2">
        <v>2036</v>
      </c>
      <c r="D29" s="2">
        <v>77324.068023394997</v>
      </c>
      <c r="E29" s="2">
        <v>0</v>
      </c>
      <c r="F29" s="2"/>
      <c r="G29" s="2"/>
      <c r="H29" s="2">
        <v>0</v>
      </c>
      <c r="I29" s="2"/>
      <c r="J29" s="2"/>
      <c r="K29" s="5">
        <f t="shared" si="0"/>
        <v>1.4661994765803224E-2</v>
      </c>
      <c r="L29" t="str">
        <f t="shared" si="1"/>
        <v>(0,0.1]</v>
      </c>
      <c r="M29" t="str">
        <f t="shared" si="2"/>
        <v>IV</v>
      </c>
    </row>
    <row r="30" spans="1:13" x14ac:dyDescent="0.2">
      <c r="A30" t="s">
        <v>516</v>
      </c>
      <c r="B30" s="2">
        <v>295</v>
      </c>
      <c r="C30" s="2">
        <v>3334</v>
      </c>
      <c r="D30" s="2">
        <v>236634.29809793501</v>
      </c>
      <c r="E30" s="2">
        <v>7</v>
      </c>
      <c r="F30" s="2">
        <v>123</v>
      </c>
      <c r="G30" s="2">
        <v>6982.62</v>
      </c>
      <c r="H30" s="2">
        <v>29</v>
      </c>
      <c r="I30" s="2">
        <v>360</v>
      </c>
      <c r="J30" s="2">
        <v>18079.669999999998</v>
      </c>
      <c r="K30" s="5">
        <f t="shared" si="0"/>
        <v>4.4869998809060452E-2</v>
      </c>
      <c r="L30" t="str">
        <f t="shared" si="1"/>
        <v>(0,0.1]</v>
      </c>
      <c r="M30" t="str">
        <f t="shared" si="2"/>
        <v>IV</v>
      </c>
    </row>
    <row r="31" spans="1:13" x14ac:dyDescent="0.2">
      <c r="A31" t="s">
        <v>524</v>
      </c>
      <c r="B31" s="2">
        <v>221</v>
      </c>
      <c r="C31" s="2">
        <v>1175</v>
      </c>
      <c r="D31" s="2">
        <v>95565.93</v>
      </c>
      <c r="E31" s="2">
        <v>7</v>
      </c>
      <c r="F31" s="2">
        <v>83</v>
      </c>
      <c r="G31" s="2">
        <v>6827.42</v>
      </c>
      <c r="H31" s="2">
        <v>30</v>
      </c>
      <c r="I31" s="2">
        <v>255</v>
      </c>
      <c r="J31" s="2">
        <v>20864.03</v>
      </c>
      <c r="K31" s="5">
        <f t="shared" si="0"/>
        <v>1.8120970627478847E-2</v>
      </c>
      <c r="L31" t="str">
        <f t="shared" si="1"/>
        <v>(0,0.1]</v>
      </c>
      <c r="M31" t="str">
        <f t="shared" si="2"/>
        <v>IV</v>
      </c>
    </row>
    <row r="32" spans="1:13" x14ac:dyDescent="0.2">
      <c r="A32" t="s">
        <v>521</v>
      </c>
      <c r="B32" s="2">
        <v>216</v>
      </c>
      <c r="C32" s="2">
        <v>51480</v>
      </c>
      <c r="D32" s="2">
        <v>1885805.42</v>
      </c>
      <c r="E32" s="2">
        <v>0</v>
      </c>
      <c r="F32" s="2"/>
      <c r="G32" s="2"/>
      <c r="H32" s="2">
        <v>0</v>
      </c>
      <c r="I32" s="2"/>
      <c r="J32" s="2"/>
      <c r="K32" s="5">
        <f t="shared" si="0"/>
        <v>0.35758166770270972</v>
      </c>
      <c r="L32" t="str">
        <f t="shared" si="1"/>
        <v>(0.1,0.5]</v>
      </c>
      <c r="M32" t="str">
        <f t="shared" si="2"/>
        <v>III</v>
      </c>
    </row>
    <row r="33" spans="1:13" x14ac:dyDescent="0.2">
      <c r="A33" t="s">
        <v>523</v>
      </c>
      <c r="B33" s="2">
        <v>323</v>
      </c>
      <c r="C33" s="2">
        <v>1675</v>
      </c>
      <c r="D33" s="2">
        <v>67834.358445689999</v>
      </c>
      <c r="E33" s="2">
        <v>7</v>
      </c>
      <c r="F33" s="2">
        <v>20</v>
      </c>
      <c r="G33" s="2">
        <v>1089.3950602</v>
      </c>
      <c r="H33" s="2">
        <v>28</v>
      </c>
      <c r="I33" s="2">
        <v>94</v>
      </c>
      <c r="J33" s="2">
        <v>4505.7539032699997</v>
      </c>
      <c r="K33" s="5">
        <f t="shared" si="0"/>
        <v>1.2862579968909636E-2</v>
      </c>
      <c r="L33" t="str">
        <f t="shared" si="1"/>
        <v>(0,0.1]</v>
      </c>
      <c r="M33" t="str">
        <f t="shared" si="2"/>
        <v>IV</v>
      </c>
    </row>
    <row r="34" spans="1:13" x14ac:dyDescent="0.2">
      <c r="A34" t="s">
        <v>519</v>
      </c>
      <c r="B34" s="2">
        <v>330</v>
      </c>
      <c r="C34" s="2">
        <v>4551</v>
      </c>
      <c r="D34" s="2">
        <v>947786.14</v>
      </c>
      <c r="E34" s="2">
        <v>7</v>
      </c>
      <c r="F34" s="2">
        <v>167</v>
      </c>
      <c r="G34" s="2">
        <v>34657.040000000001</v>
      </c>
      <c r="H34" s="2">
        <v>30</v>
      </c>
      <c r="I34" s="2">
        <v>562</v>
      </c>
      <c r="J34" s="2">
        <v>114547.85</v>
      </c>
      <c r="K34" s="5">
        <f t="shared" si="0"/>
        <v>0.17971681753185009</v>
      </c>
      <c r="L34" t="str">
        <f t="shared" si="1"/>
        <v>(0.1,0.5]</v>
      </c>
      <c r="M34" t="str">
        <f t="shared" si="2"/>
        <v>III</v>
      </c>
    </row>
    <row r="35" spans="1:13" x14ac:dyDescent="0.2">
      <c r="A35" t="s">
        <v>527</v>
      </c>
      <c r="B35" s="2">
        <v>133</v>
      </c>
      <c r="C35" s="2">
        <v>281</v>
      </c>
      <c r="D35" s="2">
        <v>15259.8</v>
      </c>
      <c r="E35" s="2">
        <v>1</v>
      </c>
      <c r="F35" s="2">
        <v>1</v>
      </c>
      <c r="G35" s="2">
        <v>30.4</v>
      </c>
      <c r="H35" s="2">
        <v>1</v>
      </c>
      <c r="I35" s="2">
        <v>1</v>
      </c>
      <c r="J35" s="2">
        <v>30.4</v>
      </c>
      <c r="K35" s="5">
        <f t="shared" si="0"/>
        <v>2.8935247904896834E-3</v>
      </c>
      <c r="L35" t="str">
        <f t="shared" si="1"/>
        <v>(0,0.1]</v>
      </c>
      <c r="M35" t="str">
        <f t="shared" si="2"/>
        <v>IV</v>
      </c>
    </row>
    <row r="36" spans="1:13" x14ac:dyDescent="0.2">
      <c r="A36" t="s">
        <v>525</v>
      </c>
      <c r="B36" s="2">
        <v>241</v>
      </c>
      <c r="C36" s="2">
        <v>1730</v>
      </c>
      <c r="D36" s="2">
        <v>112032.97</v>
      </c>
      <c r="E36" s="2">
        <v>0</v>
      </c>
      <c r="F36" s="2"/>
      <c r="G36" s="2"/>
      <c r="H36" s="2">
        <v>0</v>
      </c>
      <c r="I36" s="2"/>
      <c r="J36" s="2"/>
      <c r="K36" s="5">
        <f t="shared" si="0"/>
        <v>2.1243409222085938E-2</v>
      </c>
      <c r="L36" t="str">
        <f t="shared" si="1"/>
        <v>(0,0.1]</v>
      </c>
      <c r="M36" t="str">
        <f t="shared" si="2"/>
        <v>IV</v>
      </c>
    </row>
    <row r="37" spans="1:13" x14ac:dyDescent="0.2">
      <c r="A37" t="s">
        <v>540</v>
      </c>
      <c r="B37" s="2">
        <v>188</v>
      </c>
      <c r="C37" s="2">
        <v>19279</v>
      </c>
      <c r="D37" s="2">
        <v>718038.14</v>
      </c>
      <c r="E37" s="2">
        <v>0</v>
      </c>
      <c r="F37" s="2"/>
      <c r="G37" s="2"/>
      <c r="H37" s="2">
        <v>0</v>
      </c>
      <c r="I37" s="2"/>
      <c r="J37" s="2"/>
      <c r="K37" s="5">
        <f t="shared" si="0"/>
        <v>0.13615258120074325</v>
      </c>
      <c r="L37" t="str">
        <f t="shared" si="1"/>
        <v>(0.1,0.5]</v>
      </c>
      <c r="M37" t="str">
        <f t="shared" si="2"/>
        <v>III</v>
      </c>
    </row>
    <row r="38" spans="1:13" x14ac:dyDescent="0.2">
      <c r="A38" t="s">
        <v>526</v>
      </c>
      <c r="B38" s="2">
        <v>123</v>
      </c>
      <c r="C38" s="2">
        <v>242</v>
      </c>
      <c r="D38" s="2">
        <v>28290.959999999999</v>
      </c>
      <c r="E38" s="2">
        <v>0</v>
      </c>
      <c r="F38" s="2"/>
      <c r="G38" s="2"/>
      <c r="H38" s="2">
        <v>0</v>
      </c>
      <c r="I38" s="2"/>
      <c r="J38" s="2"/>
      <c r="K38" s="5">
        <f t="shared" si="0"/>
        <v>5.3644604848524895E-3</v>
      </c>
      <c r="L38" t="str">
        <f t="shared" si="1"/>
        <v>(0,0.1]</v>
      </c>
      <c r="M38" t="str">
        <f t="shared" si="2"/>
        <v>IV</v>
      </c>
    </row>
    <row r="39" spans="1:13" x14ac:dyDescent="0.2">
      <c r="A39" t="s">
        <v>541</v>
      </c>
      <c r="B39" s="2">
        <v>122</v>
      </c>
      <c r="C39" s="2">
        <v>291</v>
      </c>
      <c r="D39" s="2">
        <v>7520.5281998649998</v>
      </c>
      <c r="E39" s="2">
        <v>0</v>
      </c>
      <c r="F39" s="2"/>
      <c r="G39" s="2"/>
      <c r="H39" s="2">
        <v>0</v>
      </c>
      <c r="I39" s="2"/>
      <c r="J39" s="2"/>
      <c r="K39" s="5">
        <f t="shared" si="0"/>
        <v>1.4260235903410352E-3</v>
      </c>
      <c r="L39" t="str">
        <f t="shared" si="1"/>
        <v>(0,0.1]</v>
      </c>
      <c r="M39" t="str">
        <f t="shared" si="2"/>
        <v>IV</v>
      </c>
    </row>
    <row r="40" spans="1:13" x14ac:dyDescent="0.2">
      <c r="A40" t="s">
        <v>528</v>
      </c>
      <c r="B40" s="2">
        <v>129</v>
      </c>
      <c r="C40" s="2">
        <v>307</v>
      </c>
      <c r="D40" s="2">
        <v>16878.788773</v>
      </c>
      <c r="E40" s="2">
        <v>1</v>
      </c>
      <c r="F40" s="2">
        <v>1</v>
      </c>
      <c r="G40" s="2">
        <v>59.445162000000003</v>
      </c>
      <c r="H40" s="2">
        <v>1</v>
      </c>
      <c r="I40" s="2">
        <v>1</v>
      </c>
      <c r="J40" s="2">
        <v>59.445162000000003</v>
      </c>
      <c r="K40" s="5">
        <f t="shared" si="0"/>
        <v>3.2005133585049899E-3</v>
      </c>
      <c r="L40" t="str">
        <f t="shared" si="1"/>
        <v>(0,0.1]</v>
      </c>
      <c r="M40" t="str">
        <f t="shared" si="2"/>
        <v>IV</v>
      </c>
    </row>
    <row r="41" spans="1:13" x14ac:dyDescent="0.2">
      <c r="A41" t="s">
        <v>542</v>
      </c>
      <c r="B41" s="2">
        <v>119</v>
      </c>
      <c r="C41" s="2">
        <v>483</v>
      </c>
      <c r="D41" s="2">
        <v>13900.82</v>
      </c>
      <c r="E41" s="2">
        <v>0</v>
      </c>
      <c r="F41" s="2"/>
      <c r="G41" s="2"/>
      <c r="H41" s="2">
        <v>0</v>
      </c>
      <c r="I41" s="2"/>
      <c r="J41" s="2"/>
      <c r="K41" s="5">
        <f t="shared" si="0"/>
        <v>2.6358384302634899E-3</v>
      </c>
      <c r="L41" t="str">
        <f t="shared" si="1"/>
        <v>(0,0.1]</v>
      </c>
      <c r="M41" t="str">
        <f t="shared" si="2"/>
        <v>IV</v>
      </c>
    </row>
    <row r="42" spans="1:13" x14ac:dyDescent="0.2">
      <c r="A42" t="s">
        <v>543</v>
      </c>
      <c r="B42" s="2">
        <v>109</v>
      </c>
      <c r="C42" s="2">
        <v>2379</v>
      </c>
      <c r="D42" s="2">
        <v>36512.706650439999</v>
      </c>
      <c r="E42" s="2">
        <v>0</v>
      </c>
      <c r="F42" s="2"/>
      <c r="G42" s="2"/>
      <c r="H42" s="2">
        <v>0</v>
      </c>
      <c r="I42" s="2"/>
      <c r="J42" s="2"/>
      <c r="K42" s="5">
        <f t="shared" si="0"/>
        <v>6.9234473493050806E-3</v>
      </c>
      <c r="L42" t="str">
        <f t="shared" si="1"/>
        <v>(0,0.1]</v>
      </c>
      <c r="M42" t="str">
        <f t="shared" si="2"/>
        <v>IV</v>
      </c>
    </row>
    <row r="43" spans="1:13" x14ac:dyDescent="0.2">
      <c r="A43" t="s">
        <v>545</v>
      </c>
      <c r="B43" s="2">
        <v>25</v>
      </c>
      <c r="C43" s="2">
        <v>224</v>
      </c>
      <c r="D43" s="2">
        <v>6301.14</v>
      </c>
      <c r="E43" s="2">
        <v>0</v>
      </c>
      <c r="F43" s="2"/>
      <c r="G43" s="2"/>
      <c r="H43" s="2">
        <v>0</v>
      </c>
      <c r="I43" s="2"/>
      <c r="J43" s="2"/>
      <c r="K43" s="5">
        <f t="shared" si="0"/>
        <v>1.1948062752032244E-3</v>
      </c>
      <c r="L43" t="str">
        <f t="shared" si="1"/>
        <v>(0,0.1]</v>
      </c>
      <c r="M43" t="str">
        <f t="shared" si="2"/>
        <v>IV</v>
      </c>
    </row>
    <row r="44" spans="1:13" x14ac:dyDescent="0.2">
      <c r="A44" t="s">
        <v>547</v>
      </c>
      <c r="B44" s="2">
        <v>46</v>
      </c>
      <c r="C44" s="2">
        <v>97</v>
      </c>
      <c r="D44" s="2">
        <v>9988.76</v>
      </c>
      <c r="E44" s="2">
        <v>0</v>
      </c>
      <c r="F44" s="2"/>
      <c r="G44" s="2"/>
      <c r="H44" s="2">
        <v>0</v>
      </c>
      <c r="I44" s="2"/>
      <c r="J44" s="2"/>
      <c r="K44" s="5">
        <f t="shared" si="0"/>
        <v>1.8940434793543646E-3</v>
      </c>
      <c r="L44" t="str">
        <f t="shared" si="1"/>
        <v>(0,0.1]</v>
      </c>
      <c r="M44" t="str">
        <f t="shared" si="2"/>
        <v>IV</v>
      </c>
    </row>
    <row r="45" spans="1:13" x14ac:dyDescent="0.2">
      <c r="A45" t="s">
        <v>544</v>
      </c>
      <c r="B45" s="2">
        <v>2</v>
      </c>
      <c r="C45" s="2">
        <v>2</v>
      </c>
      <c r="D45" s="2">
        <v>57.5</v>
      </c>
      <c r="E45" s="2">
        <v>0</v>
      </c>
      <c r="F45" s="2"/>
      <c r="G45" s="2"/>
      <c r="H45" s="2">
        <v>0</v>
      </c>
      <c r="I45" s="2"/>
      <c r="J45" s="2"/>
      <c r="K45" s="5">
        <f t="shared" si="0"/>
        <v>1.0903004983889488E-5</v>
      </c>
      <c r="L45" t="str">
        <f t="shared" si="1"/>
        <v>(0,0.1]</v>
      </c>
      <c r="M45" t="str">
        <f t="shared" si="2"/>
        <v>IV</v>
      </c>
    </row>
    <row r="46" spans="1:13" x14ac:dyDescent="0.2">
      <c r="A46" t="s">
        <v>546</v>
      </c>
      <c r="B46" s="2">
        <v>5</v>
      </c>
      <c r="C46" s="2">
        <v>132</v>
      </c>
      <c r="D46" s="2">
        <v>13383.48</v>
      </c>
      <c r="E46" s="2">
        <v>0</v>
      </c>
      <c r="F46" s="2"/>
      <c r="G46" s="2"/>
      <c r="H46" s="2">
        <v>0</v>
      </c>
      <c r="I46" s="2"/>
      <c r="J46" s="2"/>
      <c r="K46" s="5">
        <f t="shared" si="0"/>
        <v>2.5377417242049612E-3</v>
      </c>
      <c r="L46" t="str">
        <f t="shared" si="1"/>
        <v>(0,0.1]</v>
      </c>
      <c r="M46" t="str">
        <f t="shared" si="2"/>
        <v>IV</v>
      </c>
    </row>
    <row r="47" spans="1:13" x14ac:dyDescent="0.2">
      <c r="A47" t="s">
        <v>539</v>
      </c>
      <c r="B47" s="2">
        <v>11</v>
      </c>
      <c r="C47" s="2">
        <v>151</v>
      </c>
      <c r="D47" s="2">
        <v>7589.0392556400002</v>
      </c>
      <c r="E47" s="2">
        <v>0</v>
      </c>
      <c r="F47" s="2"/>
      <c r="G47" s="2"/>
      <c r="H47" s="2">
        <v>0</v>
      </c>
      <c r="I47" s="2"/>
      <c r="J47" s="2"/>
      <c r="K47" s="5">
        <f t="shared" si="0"/>
        <v>1.439014483950885E-3</v>
      </c>
      <c r="L47" t="str">
        <f t="shared" si="1"/>
        <v>(0,0.1]</v>
      </c>
      <c r="M47" t="str">
        <f t="shared" si="2"/>
        <v>IV</v>
      </c>
    </row>
    <row r="48" spans="1:13" x14ac:dyDescent="0.2">
      <c r="A48" t="s">
        <v>538</v>
      </c>
      <c r="B48" s="2">
        <v>35</v>
      </c>
      <c r="C48" s="2">
        <v>36</v>
      </c>
      <c r="D48" s="2">
        <v>1632.0882022000001</v>
      </c>
      <c r="E48" s="2">
        <v>0</v>
      </c>
      <c r="F48" s="2"/>
      <c r="G48" s="2"/>
      <c r="H48" s="2">
        <v>0</v>
      </c>
      <c r="I48" s="2"/>
      <c r="J48" s="2"/>
      <c r="K48" s="5">
        <f t="shared" si="0"/>
        <v>3.0947244874319715E-4</v>
      </c>
      <c r="L48" t="str">
        <f t="shared" si="1"/>
        <v>(0,0.1]</v>
      </c>
      <c r="M48" t="str">
        <f t="shared" si="2"/>
        <v>IV</v>
      </c>
    </row>
    <row r="49" spans="1:13" x14ac:dyDescent="0.2">
      <c r="A49" t="s">
        <v>530</v>
      </c>
      <c r="B49" s="2">
        <v>211</v>
      </c>
      <c r="C49" s="2">
        <v>776</v>
      </c>
      <c r="D49" s="2">
        <v>49563.834500500001</v>
      </c>
      <c r="E49" s="2">
        <v>7</v>
      </c>
      <c r="F49" s="2">
        <v>24</v>
      </c>
      <c r="G49" s="2">
        <v>1559.622942</v>
      </c>
      <c r="H49" s="2">
        <v>25</v>
      </c>
      <c r="I49" s="2">
        <v>81</v>
      </c>
      <c r="J49" s="2">
        <v>4873.7639835</v>
      </c>
      <c r="K49" s="5">
        <f t="shared" si="0"/>
        <v>9.3981692970369606E-3</v>
      </c>
      <c r="L49" t="str">
        <f t="shared" si="1"/>
        <v>(0,0.1]</v>
      </c>
      <c r="M49" t="str">
        <f t="shared" si="2"/>
        <v>IV</v>
      </c>
    </row>
    <row r="50" spans="1:13" x14ac:dyDescent="0.2">
      <c r="A50" t="s">
        <v>533</v>
      </c>
      <c r="B50" s="2">
        <v>58</v>
      </c>
      <c r="C50" s="2">
        <v>77</v>
      </c>
      <c r="D50" s="2">
        <v>25091.03</v>
      </c>
      <c r="E50" s="2">
        <v>1</v>
      </c>
      <c r="F50" s="2">
        <v>1</v>
      </c>
      <c r="G50" s="2">
        <v>52.1</v>
      </c>
      <c r="H50" s="2">
        <v>7</v>
      </c>
      <c r="I50" s="2">
        <v>8</v>
      </c>
      <c r="J50" s="2">
        <v>1286.0999999999999</v>
      </c>
      <c r="K50" s="5">
        <f t="shared" si="0"/>
        <v>4.7576978285377497E-3</v>
      </c>
      <c r="L50" t="str">
        <f t="shared" si="1"/>
        <v>(0,0.1]</v>
      </c>
      <c r="M50" t="str">
        <f t="shared" si="2"/>
        <v>IV</v>
      </c>
    </row>
    <row r="51" spans="1:13" x14ac:dyDescent="0.2">
      <c r="A51" t="s">
        <v>534</v>
      </c>
      <c r="B51" s="2">
        <v>36</v>
      </c>
      <c r="C51" s="2">
        <v>2024</v>
      </c>
      <c r="D51" s="2">
        <v>103048.95</v>
      </c>
      <c r="E51" s="2">
        <v>0</v>
      </c>
      <c r="F51" s="2"/>
      <c r="G51" s="2"/>
      <c r="H51" s="2">
        <v>0</v>
      </c>
      <c r="I51" s="2"/>
      <c r="J51" s="2"/>
      <c r="K51" s="5">
        <f t="shared" si="0"/>
        <v>1.9539882007557886E-2</v>
      </c>
      <c r="L51" t="str">
        <f t="shared" si="1"/>
        <v>(0,0.1]</v>
      </c>
      <c r="M51" t="str">
        <f t="shared" si="2"/>
        <v>IV</v>
      </c>
    </row>
    <row r="52" spans="1:13" x14ac:dyDescent="0.2">
      <c r="A52" t="s">
        <v>532</v>
      </c>
      <c r="B52" s="2">
        <v>46</v>
      </c>
      <c r="C52" s="2">
        <v>4806</v>
      </c>
      <c r="D52" s="2">
        <v>212163.553977845</v>
      </c>
      <c r="E52" s="2">
        <v>0</v>
      </c>
      <c r="F52" s="2"/>
      <c r="G52" s="2"/>
      <c r="H52" s="2">
        <v>0</v>
      </c>
      <c r="I52" s="2"/>
      <c r="J52" s="2"/>
      <c r="K52" s="5">
        <f t="shared" si="0"/>
        <v>4.0229918024698268E-2</v>
      </c>
      <c r="L52" t="str">
        <f t="shared" si="1"/>
        <v>(0,0.1]</v>
      </c>
      <c r="M52" t="str">
        <f t="shared" si="2"/>
        <v>IV</v>
      </c>
    </row>
    <row r="53" spans="1:13" x14ac:dyDescent="0.2">
      <c r="A53" t="s">
        <v>531</v>
      </c>
      <c r="B53" s="2">
        <v>27</v>
      </c>
      <c r="C53" s="2">
        <v>37</v>
      </c>
      <c r="D53" s="2">
        <v>4689.12</v>
      </c>
      <c r="E53" s="2">
        <v>3</v>
      </c>
      <c r="F53" s="2">
        <v>5</v>
      </c>
      <c r="G53" s="2">
        <v>437.6</v>
      </c>
      <c r="H53" s="2">
        <v>10</v>
      </c>
      <c r="I53" s="2">
        <v>13</v>
      </c>
      <c r="J53" s="2">
        <v>1249.56</v>
      </c>
      <c r="K53" s="5">
        <f t="shared" si="0"/>
        <v>8.8913910834879787E-4</v>
      </c>
      <c r="L53" t="str">
        <f t="shared" si="1"/>
        <v>(0,0.1]</v>
      </c>
      <c r="M53" t="str">
        <f t="shared" si="2"/>
        <v>IV</v>
      </c>
    </row>
    <row r="54" spans="1:13" x14ac:dyDescent="0.2">
      <c r="A54" t="s">
        <v>535</v>
      </c>
      <c r="B54" s="2">
        <v>69</v>
      </c>
      <c r="C54" s="2">
        <v>409</v>
      </c>
      <c r="D54" s="2">
        <v>11109.71</v>
      </c>
      <c r="E54" s="2">
        <v>7</v>
      </c>
      <c r="F54" s="2">
        <v>27</v>
      </c>
      <c r="G54" s="2">
        <v>1007.5</v>
      </c>
      <c r="H54" s="2">
        <v>22</v>
      </c>
      <c r="I54" s="2">
        <v>56</v>
      </c>
      <c r="J54" s="2">
        <v>1671.15</v>
      </c>
      <c r="K54" s="5">
        <f t="shared" si="0"/>
        <v>2.1065951912968149E-3</v>
      </c>
      <c r="L54" t="str">
        <f t="shared" si="1"/>
        <v>(0,0.1]</v>
      </c>
      <c r="M54" t="str">
        <f t="shared" si="2"/>
        <v>IV</v>
      </c>
    </row>
    <row r="55" spans="1:13" x14ac:dyDescent="0.2">
      <c r="A55" t="s">
        <v>536</v>
      </c>
      <c r="B55" s="2">
        <v>49</v>
      </c>
      <c r="C55" s="2">
        <v>1959</v>
      </c>
      <c r="D55" s="2">
        <v>87909.66</v>
      </c>
      <c r="E55" s="2">
        <v>0</v>
      </c>
      <c r="F55" s="2"/>
      <c r="G55" s="2"/>
      <c r="H55" s="2">
        <v>4</v>
      </c>
      <c r="I55" s="2">
        <v>4</v>
      </c>
      <c r="J55" s="2">
        <v>234.02</v>
      </c>
      <c r="K55" s="5">
        <f t="shared" si="0"/>
        <v>1.6669208019339656E-2</v>
      </c>
      <c r="L55" t="str">
        <f t="shared" si="1"/>
        <v>(0,0.1]</v>
      </c>
      <c r="M55" t="str">
        <f t="shared" si="2"/>
        <v>IV</v>
      </c>
    </row>
    <row r="56" spans="1:13" x14ac:dyDescent="0.2">
      <c r="A56" t="s">
        <v>529</v>
      </c>
      <c r="B56" s="2">
        <v>27</v>
      </c>
      <c r="C56" s="2">
        <v>47</v>
      </c>
      <c r="D56" s="2">
        <v>2780.51352</v>
      </c>
      <c r="E56" s="2">
        <v>0</v>
      </c>
      <c r="F56" s="2"/>
      <c r="G56" s="2"/>
      <c r="H56" s="2">
        <v>0</v>
      </c>
      <c r="I56" s="2"/>
      <c r="J56" s="2"/>
      <c r="K56" s="5">
        <f t="shared" si="0"/>
        <v>5.272339611536018E-4</v>
      </c>
      <c r="L56" t="str">
        <f t="shared" si="1"/>
        <v>(0,0.1]</v>
      </c>
      <c r="M56" t="str">
        <f t="shared" si="2"/>
        <v>IV</v>
      </c>
    </row>
    <row r="57" spans="1:13" x14ac:dyDescent="0.2">
      <c r="A57" t="s">
        <v>537</v>
      </c>
      <c r="B57" s="2">
        <v>37</v>
      </c>
      <c r="C57" s="2">
        <v>9641</v>
      </c>
      <c r="D57" s="2">
        <v>52232.120103335001</v>
      </c>
      <c r="E57" s="2">
        <v>7</v>
      </c>
      <c r="F57" s="2">
        <v>2370</v>
      </c>
      <c r="G57" s="2">
        <v>9394.9821732</v>
      </c>
      <c r="H57" s="2">
        <v>30</v>
      </c>
      <c r="I57" s="2">
        <v>6452</v>
      </c>
      <c r="J57" s="2">
        <v>31477.724678039998</v>
      </c>
      <c r="K57" s="5">
        <f t="shared" si="0"/>
        <v>9.9041228835787098E-3</v>
      </c>
      <c r="L57" t="str">
        <f t="shared" si="1"/>
        <v>(0,0.1]</v>
      </c>
      <c r="M57" t="str">
        <f t="shared" si="2"/>
        <v>IV</v>
      </c>
    </row>
    <row r="58" spans="1:13" x14ac:dyDescent="0.2">
      <c r="A58" t="s">
        <v>549</v>
      </c>
      <c r="B58" s="2">
        <v>3</v>
      </c>
      <c r="C58" s="2">
        <v>4</v>
      </c>
      <c r="D58" s="2">
        <v>114.92</v>
      </c>
      <c r="E58" s="2">
        <v>0</v>
      </c>
      <c r="F58" s="2"/>
      <c r="G58" s="2"/>
      <c r="H58" s="2">
        <v>0</v>
      </c>
      <c r="I58" s="2"/>
      <c r="J58" s="2"/>
      <c r="K58" s="5">
        <f t="shared" si="0"/>
        <v>2.179084056954052E-5</v>
      </c>
      <c r="L58" t="str">
        <f t="shared" si="1"/>
        <v>(0,0.1]</v>
      </c>
      <c r="M58" t="str">
        <f t="shared" si="2"/>
        <v>IV</v>
      </c>
    </row>
    <row r="59" spans="1:13" x14ac:dyDescent="0.2">
      <c r="A59" t="s">
        <v>548</v>
      </c>
      <c r="B59" s="2">
        <v>1</v>
      </c>
      <c r="C59" s="2">
        <v>2</v>
      </c>
      <c r="D59" s="2">
        <v>54.98</v>
      </c>
      <c r="E59" s="2">
        <v>0</v>
      </c>
      <c r="F59" s="2"/>
      <c r="G59" s="2"/>
      <c r="H59" s="2">
        <v>0</v>
      </c>
      <c r="I59" s="2"/>
      <c r="J59" s="2"/>
      <c r="K59" s="5">
        <f t="shared" si="0"/>
        <v>1.0425168939378157E-5</v>
      </c>
      <c r="L59" t="str">
        <f t="shared" si="1"/>
        <v>(0,0.1]</v>
      </c>
      <c r="M59" t="str">
        <f t="shared" si="2"/>
        <v>IV</v>
      </c>
    </row>
    <row r="60" spans="1:13" x14ac:dyDescent="0.2">
      <c r="A60" t="s">
        <v>442</v>
      </c>
      <c r="B60" s="2">
        <v>8</v>
      </c>
      <c r="C60" s="2">
        <v>13</v>
      </c>
      <c r="D60" s="2">
        <v>502.45</v>
      </c>
      <c r="E60" s="2">
        <v>0</v>
      </c>
      <c r="F60" s="2"/>
      <c r="G60" s="2"/>
      <c r="H60" s="2">
        <v>0</v>
      </c>
      <c r="I60" s="2"/>
      <c r="J60" s="2"/>
      <c r="K60" s="5">
        <f t="shared" si="0"/>
        <v>9.5273301811396046E-5</v>
      </c>
      <c r="L60" t="str">
        <f t="shared" si="1"/>
        <v>(0,0.1]</v>
      </c>
      <c r="M60" t="str">
        <f t="shared" si="2"/>
        <v>IV</v>
      </c>
    </row>
    <row r="61" spans="1:13" x14ac:dyDescent="0.2">
      <c r="A61" t="s">
        <v>434</v>
      </c>
      <c r="B61" s="2">
        <v>282</v>
      </c>
      <c r="C61" s="2">
        <v>47176</v>
      </c>
      <c r="D61" s="2">
        <v>3034685.4622604498</v>
      </c>
      <c r="E61" s="2">
        <v>0</v>
      </c>
      <c r="F61" s="2"/>
      <c r="G61" s="2"/>
      <c r="H61" s="2">
        <v>0</v>
      </c>
      <c r="I61" s="2"/>
      <c r="J61" s="2"/>
      <c r="K61" s="5">
        <f t="shared" si="0"/>
        <v>0.57542940381848096</v>
      </c>
      <c r="L61" t="str">
        <f t="shared" si="1"/>
        <v>(0.5,5]</v>
      </c>
      <c r="M61" t="str">
        <f t="shared" si="2"/>
        <v>II</v>
      </c>
    </row>
    <row r="62" spans="1:13" x14ac:dyDescent="0.2">
      <c r="A62" t="s">
        <v>445</v>
      </c>
      <c r="B62" s="2">
        <v>29</v>
      </c>
      <c r="C62" s="2">
        <v>1757</v>
      </c>
      <c r="D62" s="2">
        <v>117396.350662</v>
      </c>
      <c r="E62" s="2">
        <v>0</v>
      </c>
      <c r="F62" s="2"/>
      <c r="G62" s="2"/>
      <c r="H62" s="2">
        <v>0</v>
      </c>
      <c r="I62" s="2"/>
      <c r="J62" s="2"/>
      <c r="K62" s="5">
        <f t="shared" si="0"/>
        <v>2.2260399936664763E-2</v>
      </c>
      <c r="L62" t="str">
        <f t="shared" si="1"/>
        <v>(0,0.1]</v>
      </c>
      <c r="M62" t="str">
        <f t="shared" si="2"/>
        <v>IV</v>
      </c>
    </row>
    <row r="63" spans="1:13" x14ac:dyDescent="0.2">
      <c r="A63" t="s">
        <v>437</v>
      </c>
      <c r="B63" s="2">
        <v>104</v>
      </c>
      <c r="C63" s="2">
        <v>4177</v>
      </c>
      <c r="D63" s="2">
        <v>139903.96440823999</v>
      </c>
      <c r="E63" s="2">
        <v>0</v>
      </c>
      <c r="F63" s="2"/>
      <c r="G63" s="2"/>
      <c r="H63" s="2">
        <v>0</v>
      </c>
      <c r="I63" s="2"/>
      <c r="J63" s="2"/>
      <c r="K63" s="5">
        <f t="shared" si="0"/>
        <v>2.652823689059023E-2</v>
      </c>
      <c r="L63" t="str">
        <f t="shared" si="1"/>
        <v>(0,0.1]</v>
      </c>
      <c r="M63" t="str">
        <f t="shared" si="2"/>
        <v>IV</v>
      </c>
    </row>
    <row r="64" spans="1:13" x14ac:dyDescent="0.2">
      <c r="A64" t="s">
        <v>435</v>
      </c>
      <c r="B64" s="2">
        <v>153</v>
      </c>
      <c r="C64" s="2">
        <v>25022</v>
      </c>
      <c r="D64" s="2">
        <v>790068.96249784995</v>
      </c>
      <c r="E64" s="2">
        <v>7</v>
      </c>
      <c r="F64" s="2">
        <v>3307</v>
      </c>
      <c r="G64" s="2">
        <v>90589.712497850007</v>
      </c>
      <c r="H64" s="2">
        <v>30</v>
      </c>
      <c r="I64" s="2">
        <v>6862</v>
      </c>
      <c r="J64" s="2">
        <v>190511.11249785</v>
      </c>
      <c r="K64" s="5">
        <f t="shared" si="0"/>
        <v>0.14981088409966009</v>
      </c>
      <c r="L64" t="str">
        <f t="shared" si="1"/>
        <v>(0.1,0.5]</v>
      </c>
      <c r="M64" t="str">
        <f t="shared" si="2"/>
        <v>III</v>
      </c>
    </row>
    <row r="65" spans="1:13" x14ac:dyDescent="0.2">
      <c r="A65" t="s">
        <v>436</v>
      </c>
      <c r="B65" s="2">
        <v>78</v>
      </c>
      <c r="C65" s="2">
        <v>30714</v>
      </c>
      <c r="D65" s="2">
        <v>1369343.1834958701</v>
      </c>
      <c r="E65" s="2">
        <v>0</v>
      </c>
      <c r="F65" s="2"/>
      <c r="G65" s="2"/>
      <c r="H65" s="2">
        <v>0</v>
      </c>
      <c r="I65" s="2"/>
      <c r="J65" s="2"/>
      <c r="K65" s="5">
        <f t="shared" si="0"/>
        <v>0.25965140094453165</v>
      </c>
      <c r="L65" t="str">
        <f t="shared" si="1"/>
        <v>(0.1,0.5]</v>
      </c>
      <c r="M65" t="str">
        <f t="shared" si="2"/>
        <v>III</v>
      </c>
    </row>
    <row r="66" spans="1:13" x14ac:dyDescent="0.2">
      <c r="A66" t="s">
        <v>438</v>
      </c>
      <c r="B66" s="2">
        <v>117</v>
      </c>
      <c r="C66" s="2">
        <v>5024</v>
      </c>
      <c r="D66" s="2">
        <v>236195.03249375001</v>
      </c>
      <c r="E66" s="2">
        <v>0</v>
      </c>
      <c r="F66" s="2"/>
      <c r="G66" s="2"/>
      <c r="H66" s="2">
        <v>0</v>
      </c>
      <c r="I66" s="2"/>
      <c r="J66" s="2"/>
      <c r="K66" s="5">
        <f t="shared" ref="K66:K129" si="3">D66/SUM(D:D)*100</f>
        <v>4.4786706373031233E-2</v>
      </c>
      <c r="L66" t="str">
        <f t="shared" si="1"/>
        <v>(0,0.1]</v>
      </c>
      <c r="M66" t="str">
        <f t="shared" si="2"/>
        <v>IV</v>
      </c>
    </row>
    <row r="67" spans="1:13" x14ac:dyDescent="0.2">
      <c r="A67" t="s">
        <v>446</v>
      </c>
      <c r="B67" s="2">
        <v>330</v>
      </c>
      <c r="C67" s="2">
        <v>12809</v>
      </c>
      <c r="D67" s="2">
        <v>205380.19</v>
      </c>
      <c r="E67" s="2">
        <v>7</v>
      </c>
      <c r="F67" s="2">
        <v>359</v>
      </c>
      <c r="G67" s="2">
        <v>5776.37</v>
      </c>
      <c r="H67" s="2">
        <v>30</v>
      </c>
      <c r="I67" s="2">
        <v>1325</v>
      </c>
      <c r="J67" s="2">
        <v>19801.53</v>
      </c>
      <c r="K67" s="5">
        <f t="shared" si="3"/>
        <v>3.8943673654994258E-2</v>
      </c>
      <c r="L67" t="str">
        <f t="shared" ref="L67:L130" si="4">VLOOKUP($K67,$O$3:$Q$8,2,1)</f>
        <v>(0,0.1]</v>
      </c>
      <c r="M67" t="str">
        <f t="shared" ref="M67:M130" si="5">VLOOKUP($K67,$O$3:$Q$8,3,1)</f>
        <v>IV</v>
      </c>
    </row>
    <row r="68" spans="1:13" x14ac:dyDescent="0.2">
      <c r="A68" t="s">
        <v>447</v>
      </c>
      <c r="B68" s="2">
        <v>130</v>
      </c>
      <c r="C68" s="2">
        <v>3518</v>
      </c>
      <c r="D68" s="2">
        <v>252603.034440455</v>
      </c>
      <c r="E68" s="2">
        <v>0</v>
      </c>
      <c r="F68" s="2"/>
      <c r="G68" s="2"/>
      <c r="H68" s="2">
        <v>0</v>
      </c>
      <c r="I68" s="2"/>
      <c r="J68" s="2"/>
      <c r="K68" s="5">
        <f t="shared" si="3"/>
        <v>4.7897950320867626E-2</v>
      </c>
      <c r="L68" t="str">
        <f t="shared" si="4"/>
        <v>(0,0.1]</v>
      </c>
      <c r="M68" t="str">
        <f t="shared" si="5"/>
        <v>IV</v>
      </c>
    </row>
    <row r="69" spans="1:13" x14ac:dyDescent="0.2">
      <c r="A69" t="s">
        <v>458</v>
      </c>
      <c r="B69" s="2">
        <v>232</v>
      </c>
      <c r="C69" s="2">
        <v>18014</v>
      </c>
      <c r="D69" s="2">
        <v>1211977.24</v>
      </c>
      <c r="E69" s="2">
        <v>0</v>
      </c>
      <c r="F69" s="2"/>
      <c r="G69" s="2"/>
      <c r="H69" s="2">
        <v>0</v>
      </c>
      <c r="I69" s="2"/>
      <c r="J69" s="2"/>
      <c r="K69" s="5">
        <f t="shared" si="3"/>
        <v>0.2298120676187935</v>
      </c>
      <c r="L69" t="str">
        <f t="shared" si="4"/>
        <v>(0.1,0.5]</v>
      </c>
      <c r="M69" t="str">
        <f t="shared" si="5"/>
        <v>III</v>
      </c>
    </row>
    <row r="70" spans="1:13" x14ac:dyDescent="0.2">
      <c r="A70" t="s">
        <v>449</v>
      </c>
      <c r="B70" s="2">
        <v>283</v>
      </c>
      <c r="C70" s="2">
        <v>864</v>
      </c>
      <c r="D70" s="2">
        <v>554853.82069995499</v>
      </c>
      <c r="E70" s="2">
        <v>4</v>
      </c>
      <c r="F70" s="2">
        <v>5</v>
      </c>
      <c r="G70" s="2">
        <v>4263.9178060000004</v>
      </c>
      <c r="H70" s="2">
        <v>16</v>
      </c>
      <c r="I70" s="2">
        <v>20</v>
      </c>
      <c r="J70" s="2">
        <v>15731.340578875001</v>
      </c>
      <c r="K70" s="5">
        <f t="shared" si="3"/>
        <v>0.10520998212907363</v>
      </c>
      <c r="L70" t="str">
        <f t="shared" si="4"/>
        <v>(0.1,0.5]</v>
      </c>
      <c r="M70" t="str">
        <f t="shared" si="5"/>
        <v>III</v>
      </c>
    </row>
    <row r="71" spans="1:13" x14ac:dyDescent="0.2">
      <c r="A71" t="s">
        <v>456</v>
      </c>
      <c r="B71" s="2">
        <v>224</v>
      </c>
      <c r="C71" s="2">
        <v>904</v>
      </c>
      <c r="D71" s="2">
        <v>69424.37</v>
      </c>
      <c r="E71" s="2">
        <v>7</v>
      </c>
      <c r="F71" s="2">
        <v>64</v>
      </c>
      <c r="G71" s="2">
        <v>4153.16</v>
      </c>
      <c r="H71" s="2">
        <v>30</v>
      </c>
      <c r="I71" s="2">
        <v>210</v>
      </c>
      <c r="J71" s="2">
        <v>15162.28</v>
      </c>
      <c r="K71" s="5">
        <f t="shared" si="3"/>
        <v>1.3164073949798049E-2</v>
      </c>
      <c r="L71" t="str">
        <f t="shared" si="4"/>
        <v>(0,0.1]</v>
      </c>
      <c r="M71" t="str">
        <f t="shared" si="5"/>
        <v>IV</v>
      </c>
    </row>
    <row r="72" spans="1:13" x14ac:dyDescent="0.2">
      <c r="A72" t="s">
        <v>455</v>
      </c>
      <c r="B72" s="2">
        <v>181</v>
      </c>
      <c r="C72" s="2">
        <v>9790</v>
      </c>
      <c r="D72" s="2">
        <v>336599.35190111498</v>
      </c>
      <c r="E72" s="2">
        <v>0</v>
      </c>
      <c r="F72" s="2"/>
      <c r="G72" s="2"/>
      <c r="H72" s="2">
        <v>0</v>
      </c>
      <c r="I72" s="2"/>
      <c r="J72" s="2"/>
      <c r="K72" s="5">
        <f t="shared" si="3"/>
        <v>6.3825120197423091E-2</v>
      </c>
      <c r="L72" t="str">
        <f t="shared" si="4"/>
        <v>(0,0.1]</v>
      </c>
      <c r="M72" t="str">
        <f t="shared" si="5"/>
        <v>IV</v>
      </c>
    </row>
    <row r="73" spans="1:13" x14ac:dyDescent="0.2">
      <c r="A73" t="s">
        <v>448</v>
      </c>
      <c r="B73" s="2">
        <v>147</v>
      </c>
      <c r="C73" s="2">
        <v>241</v>
      </c>
      <c r="D73" s="2">
        <v>13073.892961699999</v>
      </c>
      <c r="E73" s="2">
        <v>5</v>
      </c>
      <c r="F73" s="2">
        <v>8</v>
      </c>
      <c r="G73" s="2">
        <v>674.4</v>
      </c>
      <c r="H73" s="2">
        <v>20</v>
      </c>
      <c r="I73" s="2">
        <v>33</v>
      </c>
      <c r="J73" s="2">
        <v>2986.9419947000001</v>
      </c>
      <c r="K73" s="5">
        <f t="shared" si="3"/>
        <v>2.479038610787005E-3</v>
      </c>
      <c r="L73" t="str">
        <f t="shared" si="4"/>
        <v>(0,0.1]</v>
      </c>
      <c r="M73" t="str">
        <f t="shared" si="5"/>
        <v>IV</v>
      </c>
    </row>
    <row r="74" spans="1:13" x14ac:dyDescent="0.2">
      <c r="A74" t="s">
        <v>450</v>
      </c>
      <c r="B74" s="2">
        <v>87</v>
      </c>
      <c r="C74" s="2">
        <v>6006</v>
      </c>
      <c r="D74" s="2">
        <v>278205.56626599998</v>
      </c>
      <c r="E74" s="2">
        <v>0</v>
      </c>
      <c r="F74" s="2"/>
      <c r="G74" s="2"/>
      <c r="H74" s="2">
        <v>0</v>
      </c>
      <c r="I74" s="2"/>
      <c r="J74" s="2"/>
      <c r="K74" s="5">
        <f t="shared" si="3"/>
        <v>5.2752637835547733E-2</v>
      </c>
      <c r="L74" t="str">
        <f t="shared" si="4"/>
        <v>(0,0.1]</v>
      </c>
      <c r="M74" t="str">
        <f t="shared" si="5"/>
        <v>IV</v>
      </c>
    </row>
    <row r="75" spans="1:13" x14ac:dyDescent="0.2">
      <c r="A75" t="s">
        <v>457</v>
      </c>
      <c r="B75" s="2">
        <v>8</v>
      </c>
      <c r="C75" s="2">
        <v>11</v>
      </c>
      <c r="D75" s="2">
        <v>748.45</v>
      </c>
      <c r="E75" s="2">
        <v>1</v>
      </c>
      <c r="F75" s="2">
        <v>2</v>
      </c>
      <c r="G75" s="2">
        <v>108</v>
      </c>
      <c r="H75" s="2">
        <v>1</v>
      </c>
      <c r="I75" s="2">
        <v>2</v>
      </c>
      <c r="J75" s="2">
        <v>108</v>
      </c>
      <c r="K75" s="5">
        <f t="shared" si="3"/>
        <v>1.41919201394645E-4</v>
      </c>
      <c r="L75" t="str">
        <f t="shared" si="4"/>
        <v>(0,0.1]</v>
      </c>
      <c r="M75" t="str">
        <f t="shared" si="5"/>
        <v>IV</v>
      </c>
    </row>
    <row r="76" spans="1:13" x14ac:dyDescent="0.2">
      <c r="A76" t="s">
        <v>461</v>
      </c>
      <c r="B76" s="2">
        <v>36</v>
      </c>
      <c r="C76" s="2">
        <v>82</v>
      </c>
      <c r="D76" s="2">
        <v>3762.95</v>
      </c>
      <c r="E76" s="2">
        <v>0</v>
      </c>
      <c r="F76" s="2"/>
      <c r="G76" s="2"/>
      <c r="H76" s="2">
        <v>0</v>
      </c>
      <c r="I76" s="2"/>
      <c r="J76" s="2"/>
      <c r="K76" s="5">
        <f t="shared" si="3"/>
        <v>7.1352108876742511E-4</v>
      </c>
      <c r="L76" t="str">
        <f t="shared" si="4"/>
        <v>(0,0.1]</v>
      </c>
      <c r="M76" t="str">
        <f t="shared" si="5"/>
        <v>IV</v>
      </c>
    </row>
    <row r="77" spans="1:13" x14ac:dyDescent="0.2">
      <c r="A77" t="s">
        <v>451</v>
      </c>
      <c r="B77" s="2">
        <v>120</v>
      </c>
      <c r="C77" s="2">
        <v>152</v>
      </c>
      <c r="D77" s="2">
        <v>22648.21</v>
      </c>
      <c r="E77" s="2">
        <v>0</v>
      </c>
      <c r="F77" s="2"/>
      <c r="G77" s="2"/>
      <c r="H77" s="2">
        <v>0</v>
      </c>
      <c r="I77" s="2"/>
      <c r="J77" s="2"/>
      <c r="K77" s="5">
        <f t="shared" si="3"/>
        <v>4.2944964609769693E-3</v>
      </c>
      <c r="L77" t="str">
        <f t="shared" si="4"/>
        <v>(0,0.1]</v>
      </c>
      <c r="M77" t="str">
        <f t="shared" si="5"/>
        <v>IV</v>
      </c>
    </row>
    <row r="78" spans="1:13" x14ac:dyDescent="0.2">
      <c r="A78" t="s">
        <v>454</v>
      </c>
      <c r="B78" s="2">
        <v>74</v>
      </c>
      <c r="C78" s="2">
        <v>98</v>
      </c>
      <c r="D78" s="2">
        <v>5217.1400000000003</v>
      </c>
      <c r="E78" s="2">
        <v>4</v>
      </c>
      <c r="F78" s="2">
        <v>5</v>
      </c>
      <c r="G78" s="2">
        <v>235.9</v>
      </c>
      <c r="H78" s="2">
        <v>13</v>
      </c>
      <c r="I78" s="2">
        <v>14</v>
      </c>
      <c r="J78" s="2">
        <v>680.69</v>
      </c>
      <c r="K78" s="5">
        <f t="shared" si="3"/>
        <v>9.8926092907216019E-4</v>
      </c>
      <c r="L78" t="str">
        <f t="shared" si="4"/>
        <v>(0,0.1]</v>
      </c>
      <c r="M78" t="str">
        <f t="shared" si="5"/>
        <v>IV</v>
      </c>
    </row>
    <row r="79" spans="1:13" x14ac:dyDescent="0.2">
      <c r="A79" t="s">
        <v>452</v>
      </c>
      <c r="B79" s="2">
        <v>16</v>
      </c>
      <c r="C79" s="2">
        <v>16</v>
      </c>
      <c r="D79" s="2">
        <v>3324.35</v>
      </c>
      <c r="E79" s="2">
        <v>0</v>
      </c>
      <c r="F79" s="2"/>
      <c r="G79" s="2"/>
      <c r="H79" s="2">
        <v>3</v>
      </c>
      <c r="I79" s="2">
        <v>3</v>
      </c>
      <c r="J79" s="2">
        <v>1066.8599999999999</v>
      </c>
      <c r="K79" s="5">
        <f t="shared" si="3"/>
        <v>6.3035486292509592E-4</v>
      </c>
      <c r="L79" t="str">
        <f t="shared" si="4"/>
        <v>(0,0.1]</v>
      </c>
      <c r="M79" t="str">
        <f t="shared" si="5"/>
        <v>IV</v>
      </c>
    </row>
    <row r="80" spans="1:13" x14ac:dyDescent="0.2">
      <c r="A80" t="s">
        <v>460</v>
      </c>
      <c r="B80" s="2">
        <v>21</v>
      </c>
      <c r="C80" s="2">
        <v>41</v>
      </c>
      <c r="D80" s="2">
        <v>3216.78</v>
      </c>
      <c r="E80" s="2">
        <v>0</v>
      </c>
      <c r="F80" s="2"/>
      <c r="G80" s="2"/>
      <c r="H80" s="2">
        <v>0</v>
      </c>
      <c r="I80" s="2"/>
      <c r="J80" s="2"/>
      <c r="K80" s="5">
        <f t="shared" si="3"/>
        <v>6.0995771081871352E-4</v>
      </c>
      <c r="L80" t="str">
        <f t="shared" si="4"/>
        <v>(0,0.1]</v>
      </c>
      <c r="M80" t="str">
        <f t="shared" si="5"/>
        <v>IV</v>
      </c>
    </row>
    <row r="81" spans="1:13" x14ac:dyDescent="0.2">
      <c r="A81" t="s">
        <v>459</v>
      </c>
      <c r="B81" s="2">
        <v>34</v>
      </c>
      <c r="C81" s="2">
        <v>40</v>
      </c>
      <c r="D81" s="2">
        <v>1968.79071075</v>
      </c>
      <c r="E81" s="2">
        <v>0</v>
      </c>
      <c r="F81" s="2"/>
      <c r="G81" s="2"/>
      <c r="H81" s="2">
        <v>0</v>
      </c>
      <c r="I81" s="2"/>
      <c r="J81" s="2"/>
      <c r="K81" s="5">
        <f t="shared" si="3"/>
        <v>3.7331712924421875E-4</v>
      </c>
      <c r="L81" t="str">
        <f t="shared" si="4"/>
        <v>(0,0.1]</v>
      </c>
      <c r="M81" t="str">
        <f t="shared" si="5"/>
        <v>IV</v>
      </c>
    </row>
    <row r="82" spans="1:13" x14ac:dyDescent="0.2">
      <c r="A82" t="s">
        <v>462</v>
      </c>
      <c r="B82" s="2">
        <v>110</v>
      </c>
      <c r="C82" s="2">
        <v>370</v>
      </c>
      <c r="D82" s="2">
        <v>40470.550000000003</v>
      </c>
      <c r="E82" s="2">
        <v>0</v>
      </c>
      <c r="F82" s="2"/>
      <c r="G82" s="2"/>
      <c r="H82" s="2">
        <v>0</v>
      </c>
      <c r="I82" s="2"/>
      <c r="J82" s="2"/>
      <c r="K82" s="5">
        <f t="shared" si="3"/>
        <v>7.6739236234912812E-3</v>
      </c>
      <c r="L82" t="str">
        <f t="shared" si="4"/>
        <v>(0,0.1]</v>
      </c>
      <c r="M82" t="str">
        <f t="shared" si="5"/>
        <v>IV</v>
      </c>
    </row>
    <row r="83" spans="1:13" x14ac:dyDescent="0.2">
      <c r="A83" t="s">
        <v>453</v>
      </c>
      <c r="B83" s="2">
        <v>5</v>
      </c>
      <c r="C83" s="2">
        <v>5</v>
      </c>
      <c r="D83" s="2">
        <v>266.51299999999998</v>
      </c>
      <c r="E83" s="2">
        <v>0</v>
      </c>
      <c r="F83" s="2"/>
      <c r="G83" s="2"/>
      <c r="H83" s="2">
        <v>0</v>
      </c>
      <c r="I83" s="2"/>
      <c r="J83" s="2"/>
      <c r="K83" s="5">
        <f t="shared" si="3"/>
        <v>5.0535522909066751E-5</v>
      </c>
      <c r="L83" t="str">
        <f t="shared" si="4"/>
        <v>(0,0.1]</v>
      </c>
      <c r="M83" t="str">
        <f t="shared" si="5"/>
        <v>IV</v>
      </c>
    </row>
    <row r="84" spans="1:13" x14ac:dyDescent="0.2">
      <c r="A84" t="s">
        <v>469</v>
      </c>
      <c r="B84" s="2">
        <v>1</v>
      </c>
      <c r="C84" s="2">
        <v>3</v>
      </c>
      <c r="D84" s="2">
        <v>437</v>
      </c>
      <c r="E84" s="2">
        <v>0</v>
      </c>
      <c r="F84" s="2"/>
      <c r="G84" s="2"/>
      <c r="H84" s="2">
        <v>0</v>
      </c>
      <c r="I84" s="2"/>
      <c r="J84" s="2"/>
      <c r="K84" s="5">
        <f t="shared" si="3"/>
        <v>8.2862837877560093E-5</v>
      </c>
      <c r="L84" t="str">
        <f t="shared" si="4"/>
        <v>(0,0.1]</v>
      </c>
      <c r="M84" t="str">
        <f t="shared" si="5"/>
        <v>IV</v>
      </c>
    </row>
    <row r="85" spans="1:13" x14ac:dyDescent="0.2">
      <c r="A85" t="s">
        <v>463</v>
      </c>
      <c r="B85" s="2">
        <v>69</v>
      </c>
      <c r="C85" s="2">
        <v>33377</v>
      </c>
      <c r="D85" s="2">
        <v>558175.18000000005</v>
      </c>
      <c r="E85" s="2">
        <v>0</v>
      </c>
      <c r="F85" s="2"/>
      <c r="G85" s="2"/>
      <c r="H85" s="2">
        <v>0</v>
      </c>
      <c r="I85" s="2"/>
      <c r="J85" s="2"/>
      <c r="K85" s="5">
        <f t="shared" si="3"/>
        <v>0.10583976990301586</v>
      </c>
      <c r="L85" t="str">
        <f t="shared" si="4"/>
        <v>(0.1,0.5]</v>
      </c>
      <c r="M85" t="str">
        <f t="shared" si="5"/>
        <v>III</v>
      </c>
    </row>
    <row r="86" spans="1:13" x14ac:dyDescent="0.2">
      <c r="A86" t="s">
        <v>464</v>
      </c>
      <c r="B86" s="2">
        <v>48</v>
      </c>
      <c r="C86" s="2">
        <v>147</v>
      </c>
      <c r="D86" s="2">
        <v>4107.5</v>
      </c>
      <c r="E86" s="2">
        <v>0</v>
      </c>
      <c r="F86" s="2"/>
      <c r="G86" s="2"/>
      <c r="H86" s="2">
        <v>0</v>
      </c>
      <c r="I86" s="2"/>
      <c r="J86" s="2"/>
      <c r="K86" s="5">
        <f t="shared" si="3"/>
        <v>7.7885379080567065E-4</v>
      </c>
      <c r="L86" t="str">
        <f t="shared" si="4"/>
        <v>(0,0.1]</v>
      </c>
      <c r="M86" t="str">
        <f t="shared" si="5"/>
        <v>IV</v>
      </c>
    </row>
    <row r="87" spans="1:13" x14ac:dyDescent="0.2">
      <c r="A87" t="s">
        <v>444</v>
      </c>
      <c r="B87" s="2">
        <v>20</v>
      </c>
      <c r="C87" s="2">
        <v>3838</v>
      </c>
      <c r="D87" s="2">
        <v>197593.10865764</v>
      </c>
      <c r="E87" s="2">
        <v>0</v>
      </c>
      <c r="F87" s="2"/>
      <c r="G87" s="2"/>
      <c r="H87" s="2">
        <v>0</v>
      </c>
      <c r="I87" s="2"/>
      <c r="J87" s="2"/>
      <c r="K87" s="5">
        <f t="shared" si="3"/>
        <v>3.7467106930025494E-2</v>
      </c>
      <c r="L87" t="str">
        <f t="shared" si="4"/>
        <v>(0,0.1]</v>
      </c>
      <c r="M87" t="str">
        <f t="shared" si="5"/>
        <v>IV</v>
      </c>
    </row>
    <row r="88" spans="1:13" x14ac:dyDescent="0.2">
      <c r="A88" t="s">
        <v>441</v>
      </c>
      <c r="B88" s="2">
        <v>16</v>
      </c>
      <c r="C88" s="2">
        <v>48</v>
      </c>
      <c r="D88" s="2">
        <v>1764.9</v>
      </c>
      <c r="E88" s="2">
        <v>0</v>
      </c>
      <c r="F88" s="2"/>
      <c r="G88" s="2"/>
      <c r="H88" s="2">
        <v>0</v>
      </c>
      <c r="I88" s="2"/>
      <c r="J88" s="2"/>
      <c r="K88" s="5">
        <f t="shared" si="3"/>
        <v>3.34655886888114E-4</v>
      </c>
      <c r="L88" t="str">
        <f t="shared" si="4"/>
        <v>(0,0.1]</v>
      </c>
      <c r="M88" t="str">
        <f t="shared" si="5"/>
        <v>IV</v>
      </c>
    </row>
    <row r="89" spans="1:13" x14ac:dyDescent="0.2">
      <c r="A89" t="s">
        <v>439</v>
      </c>
      <c r="B89" s="2">
        <v>11</v>
      </c>
      <c r="C89" s="2">
        <v>76</v>
      </c>
      <c r="D89" s="2">
        <v>25919.08</v>
      </c>
      <c r="E89" s="2">
        <v>7</v>
      </c>
      <c r="F89" s="2">
        <v>57</v>
      </c>
      <c r="G89" s="2">
        <v>19261.28</v>
      </c>
      <c r="H89" s="2">
        <v>11</v>
      </c>
      <c r="I89" s="2">
        <v>76</v>
      </c>
      <c r="J89" s="2">
        <v>25919.08</v>
      </c>
      <c r="K89" s="5">
        <f t="shared" si="3"/>
        <v>4.9147105811796583E-3</v>
      </c>
      <c r="L89" t="str">
        <f t="shared" si="4"/>
        <v>(0,0.1]</v>
      </c>
      <c r="M89" t="str">
        <f t="shared" si="5"/>
        <v>IV</v>
      </c>
    </row>
    <row r="90" spans="1:13" x14ac:dyDescent="0.2">
      <c r="A90" t="s">
        <v>443</v>
      </c>
      <c r="B90" s="2">
        <v>1</v>
      </c>
      <c r="C90" s="2">
        <v>1</v>
      </c>
      <c r="D90" s="2">
        <v>0.13433293499999999</v>
      </c>
      <c r="E90" s="2">
        <v>0</v>
      </c>
      <c r="F90" s="2"/>
      <c r="G90" s="2"/>
      <c r="H90" s="2">
        <v>0</v>
      </c>
      <c r="I90" s="2"/>
      <c r="J90" s="2"/>
      <c r="K90" s="5">
        <f t="shared" si="3"/>
        <v>2.547187234444352E-8</v>
      </c>
      <c r="L90" t="str">
        <f t="shared" si="4"/>
        <v>(0,0.1]</v>
      </c>
      <c r="M90" t="str">
        <f t="shared" si="5"/>
        <v>IV</v>
      </c>
    </row>
    <row r="91" spans="1:13" x14ac:dyDescent="0.2">
      <c r="A91" t="s">
        <v>440</v>
      </c>
      <c r="B91" s="2">
        <v>12</v>
      </c>
      <c r="C91" s="2">
        <v>16</v>
      </c>
      <c r="D91" s="2">
        <v>556.89</v>
      </c>
      <c r="E91" s="2">
        <v>0</v>
      </c>
      <c r="F91" s="2"/>
      <c r="G91" s="2"/>
      <c r="H91" s="2">
        <v>0</v>
      </c>
      <c r="I91" s="2"/>
      <c r="J91" s="2"/>
      <c r="K91" s="5">
        <f t="shared" si="3"/>
        <v>1.0559607731266464E-4</v>
      </c>
      <c r="L91" t="str">
        <f t="shared" si="4"/>
        <v>(0,0.1]</v>
      </c>
      <c r="M91" t="str">
        <f t="shared" si="5"/>
        <v>IV</v>
      </c>
    </row>
    <row r="92" spans="1:13" x14ac:dyDescent="0.2">
      <c r="A92" t="s">
        <v>466</v>
      </c>
      <c r="B92" s="2">
        <v>4</v>
      </c>
      <c r="C92" s="2">
        <v>4</v>
      </c>
      <c r="D92" s="2">
        <v>197.38401447999999</v>
      </c>
      <c r="E92" s="2">
        <v>0</v>
      </c>
      <c r="F92" s="2"/>
      <c r="G92" s="2"/>
      <c r="H92" s="2">
        <v>0</v>
      </c>
      <c r="I92" s="2"/>
      <c r="J92" s="2"/>
      <c r="K92" s="5">
        <f t="shared" si="3"/>
        <v>3.7427459019400952E-5</v>
      </c>
      <c r="L92" t="str">
        <f t="shared" si="4"/>
        <v>(0,0.1]</v>
      </c>
      <c r="M92" t="str">
        <f t="shared" si="5"/>
        <v>IV</v>
      </c>
    </row>
    <row r="93" spans="1:13" x14ac:dyDescent="0.2">
      <c r="A93" t="s">
        <v>465</v>
      </c>
      <c r="B93" s="2">
        <v>3</v>
      </c>
      <c r="C93" s="2">
        <v>3</v>
      </c>
      <c r="D93" s="2">
        <v>181.56237496</v>
      </c>
      <c r="E93" s="2">
        <v>0</v>
      </c>
      <c r="F93" s="2"/>
      <c r="G93" s="2"/>
      <c r="H93" s="2">
        <v>0</v>
      </c>
      <c r="I93" s="2"/>
      <c r="J93" s="2"/>
      <c r="K93" s="5">
        <f t="shared" si="3"/>
        <v>3.4427399636098988E-5</v>
      </c>
      <c r="L93" t="str">
        <f t="shared" si="4"/>
        <v>(0,0.1]</v>
      </c>
      <c r="M93" t="str">
        <f t="shared" si="5"/>
        <v>IV</v>
      </c>
    </row>
    <row r="94" spans="1:13" x14ac:dyDescent="0.2">
      <c r="A94" t="s">
        <v>467</v>
      </c>
      <c r="B94" s="2">
        <v>17</v>
      </c>
      <c r="C94" s="2">
        <v>1027</v>
      </c>
      <c r="D94" s="2">
        <v>79183.850000000006</v>
      </c>
      <c r="E94" s="2">
        <v>0</v>
      </c>
      <c r="F94" s="2"/>
      <c r="G94" s="2"/>
      <c r="H94" s="2">
        <v>0</v>
      </c>
      <c r="I94" s="2"/>
      <c r="J94" s="2"/>
      <c r="K94" s="5">
        <f t="shared" si="3"/>
        <v>1.5014641933801002E-2</v>
      </c>
      <c r="L94" t="str">
        <f t="shared" si="4"/>
        <v>(0,0.1]</v>
      </c>
      <c r="M94" t="str">
        <f t="shared" si="5"/>
        <v>IV</v>
      </c>
    </row>
    <row r="95" spans="1:13" x14ac:dyDescent="0.2">
      <c r="A95" t="s">
        <v>468</v>
      </c>
      <c r="B95" s="2">
        <v>13</v>
      </c>
      <c r="C95" s="2">
        <v>1181</v>
      </c>
      <c r="D95" s="2">
        <v>37992.06</v>
      </c>
      <c r="E95" s="2">
        <v>0</v>
      </c>
      <c r="F95" s="2"/>
      <c r="G95" s="2"/>
      <c r="H95" s="2">
        <v>0</v>
      </c>
      <c r="I95" s="2"/>
      <c r="J95" s="2"/>
      <c r="K95" s="5">
        <f t="shared" si="3"/>
        <v>7.2039586004909294E-3</v>
      </c>
      <c r="L95" t="str">
        <f t="shared" si="4"/>
        <v>(0,0.1]</v>
      </c>
      <c r="M95" t="str">
        <f t="shared" si="5"/>
        <v>IV</v>
      </c>
    </row>
    <row r="96" spans="1:13" x14ac:dyDescent="0.2">
      <c r="A96" t="s">
        <v>566</v>
      </c>
      <c r="B96" s="2">
        <v>208</v>
      </c>
      <c r="C96" s="2">
        <v>33876</v>
      </c>
      <c r="D96" s="2">
        <v>1390087.9950061601</v>
      </c>
      <c r="E96" s="2">
        <v>0</v>
      </c>
      <c r="F96" s="2"/>
      <c r="G96" s="2"/>
      <c r="H96" s="2">
        <v>0</v>
      </c>
      <c r="I96" s="2"/>
      <c r="J96" s="2"/>
      <c r="K96" s="5">
        <f t="shared" si="3"/>
        <v>0.26358497978429751</v>
      </c>
      <c r="L96" t="str">
        <f t="shared" si="4"/>
        <v>(0.1,0.5]</v>
      </c>
      <c r="M96" t="str">
        <f t="shared" si="5"/>
        <v>III</v>
      </c>
    </row>
    <row r="97" spans="1:13" x14ac:dyDescent="0.2">
      <c r="A97" t="s">
        <v>559</v>
      </c>
      <c r="B97" s="2">
        <v>110</v>
      </c>
      <c r="C97" s="2">
        <v>317</v>
      </c>
      <c r="D97" s="2">
        <v>27529.16</v>
      </c>
      <c r="E97" s="2">
        <v>0</v>
      </c>
      <c r="F97" s="2"/>
      <c r="G97" s="2"/>
      <c r="H97" s="2">
        <v>7</v>
      </c>
      <c r="I97" s="2">
        <v>7</v>
      </c>
      <c r="J97" s="2">
        <v>1064.4000000000001</v>
      </c>
      <c r="K97" s="5">
        <f t="shared" si="3"/>
        <v>5.2200098901268024E-3</v>
      </c>
      <c r="L97" t="str">
        <f t="shared" si="4"/>
        <v>(0,0.1]</v>
      </c>
      <c r="M97" t="str">
        <f t="shared" si="5"/>
        <v>IV</v>
      </c>
    </row>
    <row r="98" spans="1:13" x14ac:dyDescent="0.2">
      <c r="A98" t="s">
        <v>561</v>
      </c>
      <c r="B98" s="2">
        <v>297</v>
      </c>
      <c r="C98" s="2">
        <v>2555</v>
      </c>
      <c r="D98" s="2">
        <v>137482.38</v>
      </c>
      <c r="E98" s="2">
        <v>7</v>
      </c>
      <c r="F98" s="2">
        <v>69</v>
      </c>
      <c r="G98" s="2">
        <v>5197.9799999999996</v>
      </c>
      <c r="H98" s="2">
        <v>30</v>
      </c>
      <c r="I98" s="2">
        <v>264</v>
      </c>
      <c r="J98" s="2">
        <v>19500.330000000002</v>
      </c>
      <c r="K98" s="5">
        <f t="shared" si="3"/>
        <v>2.606906216238241E-2</v>
      </c>
      <c r="L98" t="str">
        <f t="shared" si="4"/>
        <v>(0,0.1]</v>
      </c>
      <c r="M98" t="str">
        <f t="shared" si="5"/>
        <v>IV</v>
      </c>
    </row>
    <row r="99" spans="1:13" x14ac:dyDescent="0.2">
      <c r="A99" t="s">
        <v>565</v>
      </c>
      <c r="B99" s="2">
        <v>257</v>
      </c>
      <c r="C99" s="2">
        <v>12765</v>
      </c>
      <c r="D99" s="2">
        <v>626667.07859712001</v>
      </c>
      <c r="E99" s="2">
        <v>0</v>
      </c>
      <c r="F99" s="2"/>
      <c r="G99" s="2"/>
      <c r="H99" s="2">
        <v>0</v>
      </c>
      <c r="I99" s="2"/>
      <c r="J99" s="2"/>
      <c r="K99" s="5">
        <f t="shared" si="3"/>
        <v>0.1188270309771107</v>
      </c>
      <c r="L99" t="str">
        <f t="shared" si="4"/>
        <v>(0.1,0.5]</v>
      </c>
      <c r="M99" t="str">
        <f t="shared" si="5"/>
        <v>III</v>
      </c>
    </row>
    <row r="100" spans="1:13" x14ac:dyDescent="0.2">
      <c r="A100" t="s">
        <v>557</v>
      </c>
      <c r="B100" s="2">
        <v>291</v>
      </c>
      <c r="C100" s="2">
        <v>1905</v>
      </c>
      <c r="D100" s="2">
        <v>89323.46</v>
      </c>
      <c r="E100" s="2">
        <v>2</v>
      </c>
      <c r="F100" s="2">
        <v>2</v>
      </c>
      <c r="G100" s="2">
        <v>69.959999999999994</v>
      </c>
      <c r="H100" s="2">
        <v>23</v>
      </c>
      <c r="I100" s="2">
        <v>62</v>
      </c>
      <c r="J100" s="2">
        <v>2287.17</v>
      </c>
      <c r="K100" s="5">
        <f t="shared" si="3"/>
        <v>1.6937289209708755E-2</v>
      </c>
      <c r="L100" t="str">
        <f t="shared" si="4"/>
        <v>(0,0.1]</v>
      </c>
      <c r="M100" t="str">
        <f t="shared" si="5"/>
        <v>IV</v>
      </c>
    </row>
    <row r="101" spans="1:13" x14ac:dyDescent="0.2">
      <c r="A101" t="s">
        <v>558</v>
      </c>
      <c r="B101" s="2">
        <v>181</v>
      </c>
      <c r="C101" s="2">
        <v>324</v>
      </c>
      <c r="D101" s="2">
        <v>31792.74</v>
      </c>
      <c r="E101" s="2">
        <v>5</v>
      </c>
      <c r="F101" s="2">
        <v>11</v>
      </c>
      <c r="G101" s="2">
        <v>1153.5</v>
      </c>
      <c r="H101" s="2">
        <v>17</v>
      </c>
      <c r="I101" s="2">
        <v>33</v>
      </c>
      <c r="J101" s="2">
        <v>2901.5</v>
      </c>
      <c r="K101" s="5">
        <f t="shared" si="3"/>
        <v>6.0284591768956985E-3</v>
      </c>
      <c r="L101" t="str">
        <f t="shared" si="4"/>
        <v>(0,0.1]</v>
      </c>
      <c r="M101" t="str">
        <f t="shared" si="5"/>
        <v>IV</v>
      </c>
    </row>
    <row r="102" spans="1:13" x14ac:dyDescent="0.2">
      <c r="A102" t="s">
        <v>560</v>
      </c>
      <c r="B102" s="2">
        <v>215</v>
      </c>
      <c r="C102" s="2">
        <v>599</v>
      </c>
      <c r="D102" s="2">
        <v>153984.37119938</v>
      </c>
      <c r="E102" s="2">
        <v>0</v>
      </c>
      <c r="F102" s="2"/>
      <c r="G102" s="2"/>
      <c r="H102" s="2">
        <v>0</v>
      </c>
      <c r="I102" s="2"/>
      <c r="J102" s="2"/>
      <c r="K102" s="5">
        <f t="shared" si="3"/>
        <v>2.919812811526833E-2</v>
      </c>
      <c r="L102" t="str">
        <f t="shared" si="4"/>
        <v>(0,0.1]</v>
      </c>
      <c r="M102" t="str">
        <f t="shared" si="5"/>
        <v>IV</v>
      </c>
    </row>
    <row r="103" spans="1:13" x14ac:dyDescent="0.2">
      <c r="A103" t="s">
        <v>563</v>
      </c>
      <c r="B103" s="2">
        <v>37</v>
      </c>
      <c r="C103" s="2">
        <v>85</v>
      </c>
      <c r="D103" s="2">
        <v>4890.96</v>
      </c>
      <c r="E103" s="2">
        <v>7</v>
      </c>
      <c r="F103" s="2">
        <v>18</v>
      </c>
      <c r="G103" s="2">
        <v>1199.3599999999999</v>
      </c>
      <c r="H103" s="2">
        <v>15</v>
      </c>
      <c r="I103" s="2">
        <v>34</v>
      </c>
      <c r="J103" s="2">
        <v>2313.5700000000002</v>
      </c>
      <c r="K103" s="5">
        <f t="shared" si="3"/>
        <v>9.2741150010441963E-4</v>
      </c>
      <c r="L103" t="str">
        <f t="shared" si="4"/>
        <v>(0,0.1]</v>
      </c>
      <c r="M103" t="str">
        <f t="shared" si="5"/>
        <v>IV</v>
      </c>
    </row>
    <row r="104" spans="1:13" x14ac:dyDescent="0.2">
      <c r="A104" t="s">
        <v>562</v>
      </c>
      <c r="B104" s="2">
        <v>180</v>
      </c>
      <c r="C104" s="2">
        <v>364</v>
      </c>
      <c r="D104" s="2">
        <v>13473.73</v>
      </c>
      <c r="E104" s="2">
        <v>0</v>
      </c>
      <c r="F104" s="2"/>
      <c r="G104" s="2"/>
      <c r="H104" s="2">
        <v>11</v>
      </c>
      <c r="I104" s="2">
        <v>20</v>
      </c>
      <c r="J104" s="2">
        <v>703.4</v>
      </c>
      <c r="K104" s="5">
        <f t="shared" si="3"/>
        <v>2.5548547015927184E-3</v>
      </c>
      <c r="L104" t="str">
        <f t="shared" si="4"/>
        <v>(0,0.1]</v>
      </c>
      <c r="M104" t="str">
        <f t="shared" si="5"/>
        <v>IV</v>
      </c>
    </row>
    <row r="105" spans="1:13" x14ac:dyDescent="0.2">
      <c r="A105" t="s">
        <v>551</v>
      </c>
      <c r="B105" s="2">
        <v>149</v>
      </c>
      <c r="C105" s="2">
        <v>938</v>
      </c>
      <c r="D105" s="2">
        <v>247672.94384851499</v>
      </c>
      <c r="E105" s="2">
        <v>0</v>
      </c>
      <c r="F105" s="2"/>
      <c r="G105" s="2"/>
      <c r="H105" s="2">
        <v>0</v>
      </c>
      <c r="I105" s="2"/>
      <c r="J105" s="2"/>
      <c r="K105" s="5">
        <f t="shared" si="3"/>
        <v>4.6963118976607654E-2</v>
      </c>
      <c r="L105" t="str">
        <f t="shared" si="4"/>
        <v>(0,0.1]</v>
      </c>
      <c r="M105" t="str">
        <f t="shared" si="5"/>
        <v>IV</v>
      </c>
    </row>
    <row r="106" spans="1:13" x14ac:dyDescent="0.2">
      <c r="A106" t="s">
        <v>550</v>
      </c>
      <c r="B106" s="2">
        <v>233</v>
      </c>
      <c r="C106" s="2">
        <v>63705</v>
      </c>
      <c r="D106" s="2">
        <v>1975832.37</v>
      </c>
      <c r="E106" s="2">
        <v>0</v>
      </c>
      <c r="F106" s="2"/>
      <c r="G106" s="2"/>
      <c r="H106" s="2">
        <v>0</v>
      </c>
      <c r="I106" s="2"/>
      <c r="J106" s="2"/>
      <c r="K106" s="5">
        <f t="shared" si="3"/>
        <v>0.37465235091200311</v>
      </c>
      <c r="L106" t="str">
        <f t="shared" si="4"/>
        <v>(0.1,0.5]</v>
      </c>
      <c r="M106" t="str">
        <f t="shared" si="5"/>
        <v>III</v>
      </c>
    </row>
    <row r="107" spans="1:13" x14ac:dyDescent="0.2">
      <c r="A107" t="s">
        <v>552</v>
      </c>
      <c r="B107" s="2">
        <v>53</v>
      </c>
      <c r="C107" s="2">
        <v>229</v>
      </c>
      <c r="D107" s="2">
        <v>7333.7531989999998</v>
      </c>
      <c r="E107" s="2">
        <v>0</v>
      </c>
      <c r="F107" s="2"/>
      <c r="G107" s="2"/>
      <c r="H107" s="2">
        <v>0</v>
      </c>
      <c r="I107" s="2"/>
      <c r="J107" s="2"/>
      <c r="K107" s="5">
        <f t="shared" si="3"/>
        <v>1.3906077857271733E-3</v>
      </c>
      <c r="L107" t="str">
        <f t="shared" si="4"/>
        <v>(0,0.1]</v>
      </c>
      <c r="M107" t="str">
        <f t="shared" si="5"/>
        <v>IV</v>
      </c>
    </row>
    <row r="108" spans="1:13" x14ac:dyDescent="0.2">
      <c r="A108" t="s">
        <v>553</v>
      </c>
      <c r="B108" s="2">
        <v>90</v>
      </c>
      <c r="C108" s="2">
        <v>2683</v>
      </c>
      <c r="D108" s="2">
        <v>280934.09999999998</v>
      </c>
      <c r="E108" s="2">
        <v>7</v>
      </c>
      <c r="F108" s="2">
        <v>819</v>
      </c>
      <c r="G108" s="2">
        <v>84363.32</v>
      </c>
      <c r="H108" s="2">
        <v>30</v>
      </c>
      <c r="I108" s="2">
        <v>2174</v>
      </c>
      <c r="J108" s="2">
        <v>226047.27</v>
      </c>
      <c r="K108" s="5">
        <f t="shared" si="3"/>
        <v>5.3270015520774039E-2</v>
      </c>
      <c r="L108" t="str">
        <f t="shared" si="4"/>
        <v>(0,0.1]</v>
      </c>
      <c r="M108" t="str">
        <f t="shared" si="5"/>
        <v>IV</v>
      </c>
    </row>
    <row r="109" spans="1:13" x14ac:dyDescent="0.2">
      <c r="A109" t="s">
        <v>554</v>
      </c>
      <c r="B109" s="2">
        <v>42</v>
      </c>
      <c r="C109" s="2">
        <v>2567</v>
      </c>
      <c r="D109" s="2">
        <v>78543.339377885</v>
      </c>
      <c r="E109" s="2">
        <v>0</v>
      </c>
      <c r="F109" s="2"/>
      <c r="G109" s="2"/>
      <c r="H109" s="2">
        <v>0</v>
      </c>
      <c r="I109" s="2"/>
      <c r="J109" s="2"/>
      <c r="K109" s="5">
        <f t="shared" si="3"/>
        <v>1.4893189925015716E-2</v>
      </c>
      <c r="L109" t="str">
        <f t="shared" si="4"/>
        <v>(0,0.1]</v>
      </c>
      <c r="M109" t="str">
        <f t="shared" si="5"/>
        <v>IV</v>
      </c>
    </row>
    <row r="110" spans="1:13" x14ac:dyDescent="0.2">
      <c r="A110" t="s">
        <v>555</v>
      </c>
      <c r="B110" s="2">
        <v>26</v>
      </c>
      <c r="C110" s="2">
        <v>326</v>
      </c>
      <c r="D110" s="2">
        <v>19035.689999999999</v>
      </c>
      <c r="E110" s="2">
        <v>7</v>
      </c>
      <c r="F110" s="2">
        <v>64</v>
      </c>
      <c r="G110" s="2">
        <v>3905.71</v>
      </c>
      <c r="H110" s="2">
        <v>26</v>
      </c>
      <c r="I110" s="2">
        <v>326</v>
      </c>
      <c r="J110" s="2">
        <v>19035.689999999999</v>
      </c>
      <c r="K110" s="5">
        <f t="shared" si="3"/>
        <v>3.6094995294221784E-3</v>
      </c>
      <c r="L110" t="str">
        <f t="shared" si="4"/>
        <v>(0,0.1]</v>
      </c>
      <c r="M110" t="str">
        <f t="shared" si="5"/>
        <v>IV</v>
      </c>
    </row>
    <row r="111" spans="1:13" x14ac:dyDescent="0.2">
      <c r="A111" t="s">
        <v>564</v>
      </c>
      <c r="B111" s="2">
        <v>22</v>
      </c>
      <c r="C111" s="2">
        <v>24</v>
      </c>
      <c r="D111" s="2">
        <v>1372.6045485</v>
      </c>
      <c r="E111" s="2">
        <v>0</v>
      </c>
      <c r="F111" s="2"/>
      <c r="G111" s="2"/>
      <c r="H111" s="2">
        <v>0</v>
      </c>
      <c r="I111" s="2"/>
      <c r="J111" s="2"/>
      <c r="K111" s="5">
        <f t="shared" si="3"/>
        <v>2.6026981275138923E-4</v>
      </c>
      <c r="L111" t="str">
        <f t="shared" si="4"/>
        <v>(0,0.1]</v>
      </c>
      <c r="M111" t="str">
        <f t="shared" si="5"/>
        <v>IV</v>
      </c>
    </row>
    <row r="112" spans="1:13" x14ac:dyDescent="0.2">
      <c r="A112" t="s">
        <v>567</v>
      </c>
      <c r="B112" s="2">
        <v>108</v>
      </c>
      <c r="C112" s="2">
        <v>521</v>
      </c>
      <c r="D112" s="2">
        <v>26498.04</v>
      </c>
      <c r="E112" s="2">
        <v>0</v>
      </c>
      <c r="F112" s="2"/>
      <c r="G112" s="2"/>
      <c r="H112" s="2">
        <v>0</v>
      </c>
      <c r="I112" s="2"/>
      <c r="J112" s="2"/>
      <c r="K112" s="5">
        <f t="shared" si="3"/>
        <v>5.024491516231357E-3</v>
      </c>
      <c r="L112" t="str">
        <f t="shared" si="4"/>
        <v>(0,0.1]</v>
      </c>
      <c r="M112" t="str">
        <f t="shared" si="5"/>
        <v>IV</v>
      </c>
    </row>
    <row r="113" spans="1:13" x14ac:dyDescent="0.2">
      <c r="A113" t="s">
        <v>568</v>
      </c>
      <c r="B113" s="2">
        <v>53</v>
      </c>
      <c r="C113" s="2">
        <v>4686</v>
      </c>
      <c r="D113" s="2">
        <v>154258.01999999999</v>
      </c>
      <c r="E113" s="2">
        <v>0</v>
      </c>
      <c r="F113" s="2"/>
      <c r="G113" s="2"/>
      <c r="H113" s="2">
        <v>0</v>
      </c>
      <c r="I113" s="2"/>
      <c r="J113" s="2"/>
      <c r="K113" s="5">
        <f t="shared" si="3"/>
        <v>2.925001671069433E-2</v>
      </c>
      <c r="L113" t="str">
        <f t="shared" si="4"/>
        <v>(0,0.1]</v>
      </c>
      <c r="M113" t="str">
        <f t="shared" si="5"/>
        <v>IV</v>
      </c>
    </row>
    <row r="114" spans="1:13" x14ac:dyDescent="0.2">
      <c r="A114" t="s">
        <v>556</v>
      </c>
      <c r="B114" s="2">
        <v>1</v>
      </c>
      <c r="C114" s="2">
        <v>2</v>
      </c>
      <c r="D114" s="2">
        <v>2.85</v>
      </c>
      <c r="E114" s="2">
        <v>0</v>
      </c>
      <c r="F114" s="2"/>
      <c r="G114" s="2"/>
      <c r="H114" s="2">
        <v>0</v>
      </c>
      <c r="I114" s="2"/>
      <c r="J114" s="2"/>
      <c r="K114" s="5">
        <f t="shared" si="3"/>
        <v>5.4040981224495723E-7</v>
      </c>
      <c r="L114" t="str">
        <f t="shared" si="4"/>
        <v>(0,0.1]</v>
      </c>
      <c r="M114" t="str">
        <f t="shared" si="5"/>
        <v>IV</v>
      </c>
    </row>
    <row r="115" spans="1:13" x14ac:dyDescent="0.2">
      <c r="A115" t="s">
        <v>497</v>
      </c>
      <c r="B115" s="2">
        <v>317</v>
      </c>
      <c r="C115" s="2">
        <v>1312</v>
      </c>
      <c r="D115" s="2">
        <v>237739.4138825</v>
      </c>
      <c r="E115" s="2">
        <v>7</v>
      </c>
      <c r="F115" s="2">
        <v>34</v>
      </c>
      <c r="G115" s="2">
        <v>6786.3696875650003</v>
      </c>
      <c r="H115" s="2">
        <v>30</v>
      </c>
      <c r="I115" s="2">
        <v>146</v>
      </c>
      <c r="J115" s="2">
        <v>28439.744539489999</v>
      </c>
      <c r="K115" s="5">
        <f t="shared" si="3"/>
        <v>4.5079548077006315E-2</v>
      </c>
      <c r="L115" t="str">
        <f t="shared" si="4"/>
        <v>(0,0.1]</v>
      </c>
      <c r="M115" t="str">
        <f t="shared" si="5"/>
        <v>IV</v>
      </c>
    </row>
    <row r="116" spans="1:13" x14ac:dyDescent="0.2">
      <c r="A116" t="s">
        <v>498</v>
      </c>
      <c r="B116" s="2">
        <v>330</v>
      </c>
      <c r="C116" s="2">
        <v>6023</v>
      </c>
      <c r="D116" s="2">
        <v>400588.98</v>
      </c>
      <c r="E116" s="2">
        <v>7</v>
      </c>
      <c r="F116" s="2">
        <v>311</v>
      </c>
      <c r="G116" s="2">
        <v>25459.5</v>
      </c>
      <c r="H116" s="2">
        <v>30</v>
      </c>
      <c r="I116" s="2">
        <v>889</v>
      </c>
      <c r="J116" s="2">
        <v>78078.89</v>
      </c>
      <c r="K116" s="5">
        <f t="shared" si="3"/>
        <v>7.5958672094455754E-2</v>
      </c>
      <c r="L116" t="str">
        <f t="shared" si="4"/>
        <v>(0,0.1]</v>
      </c>
      <c r="M116" t="str">
        <f t="shared" si="5"/>
        <v>IV</v>
      </c>
    </row>
    <row r="117" spans="1:13" x14ac:dyDescent="0.2">
      <c r="A117" t="s">
        <v>502</v>
      </c>
      <c r="B117" s="2">
        <v>146</v>
      </c>
      <c r="C117" s="2">
        <v>254</v>
      </c>
      <c r="D117" s="2">
        <v>36551.879999999997</v>
      </c>
      <c r="E117" s="2">
        <v>0</v>
      </c>
      <c r="F117" s="2"/>
      <c r="G117" s="2"/>
      <c r="H117" s="2">
        <v>0</v>
      </c>
      <c r="I117" s="2"/>
      <c r="J117" s="2"/>
      <c r="K117" s="5">
        <f t="shared" si="3"/>
        <v>6.9308753010527031E-3</v>
      </c>
      <c r="L117" t="str">
        <f t="shared" si="4"/>
        <v>(0,0.1]</v>
      </c>
      <c r="M117" t="str">
        <f t="shared" si="5"/>
        <v>IV</v>
      </c>
    </row>
    <row r="118" spans="1:13" x14ac:dyDescent="0.2">
      <c r="A118" t="s">
        <v>503</v>
      </c>
      <c r="B118" s="2">
        <v>152</v>
      </c>
      <c r="C118" s="2">
        <v>254</v>
      </c>
      <c r="D118" s="2">
        <v>11057.28</v>
      </c>
      <c r="E118" s="2">
        <v>0</v>
      </c>
      <c r="F118" s="2"/>
      <c r="G118" s="2"/>
      <c r="H118" s="2">
        <v>4</v>
      </c>
      <c r="I118" s="2">
        <v>6</v>
      </c>
      <c r="J118" s="2">
        <v>180.66</v>
      </c>
      <c r="K118" s="5">
        <f t="shared" si="3"/>
        <v>2.0966535469262881E-3</v>
      </c>
      <c r="L118" t="str">
        <f t="shared" si="4"/>
        <v>(0,0.1]</v>
      </c>
      <c r="M118" t="str">
        <f t="shared" si="5"/>
        <v>IV</v>
      </c>
    </row>
    <row r="119" spans="1:13" x14ac:dyDescent="0.2">
      <c r="A119" t="s">
        <v>501</v>
      </c>
      <c r="B119" s="2">
        <v>13</v>
      </c>
      <c r="C119" s="2">
        <v>13</v>
      </c>
      <c r="D119" s="2">
        <v>5125</v>
      </c>
      <c r="E119" s="2">
        <v>0</v>
      </c>
      <c r="F119" s="2"/>
      <c r="G119" s="2"/>
      <c r="H119" s="2">
        <v>3</v>
      </c>
      <c r="I119" s="2">
        <v>3</v>
      </c>
      <c r="J119" s="2">
        <v>1499</v>
      </c>
      <c r="K119" s="5">
        <f t="shared" si="3"/>
        <v>9.717895746510194E-4</v>
      </c>
      <c r="L119" t="str">
        <f t="shared" si="4"/>
        <v>(0,0.1]</v>
      </c>
      <c r="M119" t="str">
        <f t="shared" si="5"/>
        <v>IV</v>
      </c>
    </row>
    <row r="120" spans="1:13" x14ac:dyDescent="0.2">
      <c r="A120" t="s">
        <v>499</v>
      </c>
      <c r="B120" s="2">
        <v>57</v>
      </c>
      <c r="C120" s="2">
        <v>81</v>
      </c>
      <c r="D120" s="2">
        <v>6564.1851413200002</v>
      </c>
      <c r="E120" s="2">
        <v>0</v>
      </c>
      <c r="F120" s="2"/>
      <c r="G120" s="2"/>
      <c r="H120" s="2">
        <v>0</v>
      </c>
      <c r="I120" s="2"/>
      <c r="J120" s="2"/>
      <c r="K120" s="5">
        <f t="shared" si="3"/>
        <v>1.2446842314953962E-3</v>
      </c>
      <c r="L120" t="str">
        <f t="shared" si="4"/>
        <v>(0,0.1]</v>
      </c>
      <c r="M120" t="str">
        <f t="shared" si="5"/>
        <v>IV</v>
      </c>
    </row>
    <row r="121" spans="1:13" x14ac:dyDescent="0.2">
      <c r="A121" t="s">
        <v>504</v>
      </c>
      <c r="B121" s="2">
        <v>94</v>
      </c>
      <c r="C121" s="2">
        <v>232</v>
      </c>
      <c r="D121" s="2">
        <v>16408.61</v>
      </c>
      <c r="E121" s="2">
        <v>0</v>
      </c>
      <c r="F121" s="2"/>
      <c r="G121" s="2"/>
      <c r="H121" s="2">
        <v>0</v>
      </c>
      <c r="I121" s="2"/>
      <c r="J121" s="2"/>
      <c r="K121" s="5">
        <f t="shared" si="3"/>
        <v>3.1113592453686761E-3</v>
      </c>
      <c r="L121" t="str">
        <f t="shared" si="4"/>
        <v>(0,0.1]</v>
      </c>
      <c r="M121" t="str">
        <f t="shared" si="5"/>
        <v>IV</v>
      </c>
    </row>
    <row r="122" spans="1:13" x14ac:dyDescent="0.2">
      <c r="A122" t="s">
        <v>508</v>
      </c>
      <c r="B122" s="2">
        <v>6</v>
      </c>
      <c r="C122" s="2">
        <v>6</v>
      </c>
      <c r="D122" s="2">
        <v>349.06</v>
      </c>
      <c r="E122" s="2">
        <v>0</v>
      </c>
      <c r="F122" s="2"/>
      <c r="G122" s="2"/>
      <c r="H122" s="2">
        <v>0</v>
      </c>
      <c r="I122" s="2"/>
      <c r="J122" s="2"/>
      <c r="K122" s="5">
        <f t="shared" si="3"/>
        <v>6.618787686393851E-5</v>
      </c>
      <c r="L122" t="str">
        <f t="shared" si="4"/>
        <v>(0,0.1]</v>
      </c>
      <c r="M122" t="str">
        <f t="shared" si="5"/>
        <v>IV</v>
      </c>
    </row>
    <row r="123" spans="1:13" x14ac:dyDescent="0.2">
      <c r="A123" t="s">
        <v>509</v>
      </c>
      <c r="B123" s="2">
        <v>9</v>
      </c>
      <c r="C123" s="2">
        <v>20</v>
      </c>
      <c r="D123" s="2">
        <v>896.94</v>
      </c>
      <c r="E123" s="2">
        <v>0</v>
      </c>
      <c r="F123" s="2"/>
      <c r="G123" s="2"/>
      <c r="H123" s="2">
        <v>0</v>
      </c>
      <c r="I123" s="2"/>
      <c r="J123" s="2"/>
      <c r="K123" s="5">
        <f t="shared" si="3"/>
        <v>1.7007550069999717E-4</v>
      </c>
      <c r="L123" t="str">
        <f t="shared" si="4"/>
        <v>(0,0.1]</v>
      </c>
      <c r="M123" t="str">
        <f t="shared" si="5"/>
        <v>IV</v>
      </c>
    </row>
    <row r="124" spans="1:13" x14ac:dyDescent="0.2">
      <c r="A124" t="s">
        <v>505</v>
      </c>
      <c r="B124" s="2">
        <v>6</v>
      </c>
      <c r="C124" s="2">
        <v>6</v>
      </c>
      <c r="D124" s="2">
        <v>476.93</v>
      </c>
      <c r="E124" s="2">
        <v>0</v>
      </c>
      <c r="F124" s="2"/>
      <c r="G124" s="2"/>
      <c r="H124" s="2">
        <v>3</v>
      </c>
      <c r="I124" s="2">
        <v>3</v>
      </c>
      <c r="J124" s="2">
        <v>275.97000000000003</v>
      </c>
      <c r="K124" s="5">
        <f t="shared" si="3"/>
        <v>9.0434263773328926E-5</v>
      </c>
      <c r="L124" t="str">
        <f t="shared" si="4"/>
        <v>(0,0.1]</v>
      </c>
      <c r="M124" t="str">
        <f t="shared" si="5"/>
        <v>IV</v>
      </c>
    </row>
    <row r="125" spans="1:13" x14ac:dyDescent="0.2">
      <c r="A125" t="s">
        <v>492</v>
      </c>
      <c r="B125" s="2">
        <v>216</v>
      </c>
      <c r="C125" s="2">
        <v>541</v>
      </c>
      <c r="D125" s="2">
        <v>58353.618356685001</v>
      </c>
      <c r="E125" s="2">
        <v>7</v>
      </c>
      <c r="F125" s="2">
        <v>43</v>
      </c>
      <c r="G125" s="2">
        <v>6629.5787314999998</v>
      </c>
      <c r="H125" s="2">
        <v>19</v>
      </c>
      <c r="I125" s="2">
        <v>69</v>
      </c>
      <c r="J125" s="2">
        <v>10059.38418623</v>
      </c>
      <c r="K125" s="5">
        <f t="shared" si="3"/>
        <v>1.1064865943842116E-2</v>
      </c>
      <c r="L125" t="str">
        <f t="shared" si="4"/>
        <v>(0,0.1]</v>
      </c>
      <c r="M125" t="str">
        <f t="shared" si="5"/>
        <v>IV</v>
      </c>
    </row>
    <row r="126" spans="1:13" x14ac:dyDescent="0.2">
      <c r="A126" t="s">
        <v>493</v>
      </c>
      <c r="B126" s="2">
        <v>147</v>
      </c>
      <c r="C126" s="2">
        <v>11157</v>
      </c>
      <c r="D126" s="2">
        <v>487713.94</v>
      </c>
      <c r="E126" s="2">
        <v>7</v>
      </c>
      <c r="F126" s="2">
        <v>1238</v>
      </c>
      <c r="G126" s="2">
        <v>74262.899999999994</v>
      </c>
      <c r="H126" s="2">
        <v>26</v>
      </c>
      <c r="I126" s="2">
        <v>2159</v>
      </c>
      <c r="J126" s="2">
        <v>130975.19</v>
      </c>
      <c r="K126" s="5">
        <f t="shared" si="3"/>
        <v>9.2479087278823965E-2</v>
      </c>
      <c r="L126" t="str">
        <f t="shared" si="4"/>
        <v>(0,0.1]</v>
      </c>
      <c r="M126" t="str">
        <f t="shared" si="5"/>
        <v>IV</v>
      </c>
    </row>
    <row r="127" spans="1:13" x14ac:dyDescent="0.2">
      <c r="A127" t="s">
        <v>494</v>
      </c>
      <c r="B127" s="2">
        <v>18</v>
      </c>
      <c r="C127" s="2">
        <v>6506</v>
      </c>
      <c r="D127" s="2">
        <v>56623.404671359996</v>
      </c>
      <c r="E127" s="2">
        <v>0</v>
      </c>
      <c r="F127" s="2"/>
      <c r="G127" s="2"/>
      <c r="H127" s="2">
        <v>0</v>
      </c>
      <c r="I127" s="2"/>
      <c r="J127" s="2"/>
      <c r="K127" s="5">
        <f t="shared" si="3"/>
        <v>1.0736787188463119E-2</v>
      </c>
      <c r="L127" t="str">
        <f t="shared" si="4"/>
        <v>(0,0.1]</v>
      </c>
      <c r="M127" t="str">
        <f t="shared" si="5"/>
        <v>IV</v>
      </c>
    </row>
    <row r="128" spans="1:13" x14ac:dyDescent="0.2">
      <c r="A128" t="s">
        <v>495</v>
      </c>
      <c r="B128" s="2">
        <v>83</v>
      </c>
      <c r="C128" s="2">
        <v>3098</v>
      </c>
      <c r="D128" s="2">
        <v>152331.79999999999</v>
      </c>
      <c r="E128" s="2">
        <v>7</v>
      </c>
      <c r="F128" s="2">
        <v>273</v>
      </c>
      <c r="G128" s="2">
        <v>13783.86</v>
      </c>
      <c r="H128" s="2">
        <v>30</v>
      </c>
      <c r="I128" s="2">
        <v>1233</v>
      </c>
      <c r="J128" s="2">
        <v>59878.3</v>
      </c>
      <c r="K128" s="5">
        <f t="shared" si="3"/>
        <v>2.8884771732258372E-2</v>
      </c>
      <c r="L128" t="str">
        <f t="shared" si="4"/>
        <v>(0,0.1]</v>
      </c>
      <c r="M128" t="str">
        <f t="shared" si="5"/>
        <v>IV</v>
      </c>
    </row>
    <row r="129" spans="1:13" x14ac:dyDescent="0.2">
      <c r="A129" t="s">
        <v>511</v>
      </c>
      <c r="B129" s="2">
        <v>10</v>
      </c>
      <c r="C129" s="2">
        <v>12</v>
      </c>
      <c r="D129" s="2">
        <v>1776.64</v>
      </c>
      <c r="E129" s="2">
        <v>0</v>
      </c>
      <c r="F129" s="2"/>
      <c r="G129" s="2"/>
      <c r="H129" s="2">
        <v>0</v>
      </c>
      <c r="I129" s="2"/>
      <c r="J129" s="2"/>
      <c r="K129" s="5">
        <f t="shared" si="3"/>
        <v>3.3688199607960733E-4</v>
      </c>
      <c r="L129" t="str">
        <f t="shared" si="4"/>
        <v>(0,0.1]</v>
      </c>
      <c r="M129" t="str">
        <f t="shared" si="5"/>
        <v>IV</v>
      </c>
    </row>
    <row r="130" spans="1:13" x14ac:dyDescent="0.2">
      <c r="A130" t="s">
        <v>507</v>
      </c>
      <c r="B130" s="2">
        <v>5</v>
      </c>
      <c r="C130" s="2">
        <v>5</v>
      </c>
      <c r="D130" s="2">
        <v>175.62</v>
      </c>
      <c r="E130" s="2">
        <v>0</v>
      </c>
      <c r="F130" s="2"/>
      <c r="G130" s="2"/>
      <c r="H130" s="2">
        <v>0</v>
      </c>
      <c r="I130" s="2"/>
      <c r="J130" s="2"/>
      <c r="K130" s="5">
        <f t="shared" ref="K130:K193" si="6">D130/SUM(D:D)*100</f>
        <v>3.3300621482968207E-5</v>
      </c>
      <c r="L130" t="str">
        <f t="shared" si="4"/>
        <v>(0,0.1]</v>
      </c>
      <c r="M130" t="str">
        <f t="shared" si="5"/>
        <v>IV</v>
      </c>
    </row>
    <row r="131" spans="1:13" x14ac:dyDescent="0.2">
      <c r="A131" t="s">
        <v>506</v>
      </c>
      <c r="B131" s="2">
        <v>82</v>
      </c>
      <c r="C131" s="2">
        <v>9726</v>
      </c>
      <c r="D131" s="2">
        <v>674428.05958417</v>
      </c>
      <c r="E131" s="2">
        <v>0</v>
      </c>
      <c r="F131" s="2"/>
      <c r="G131" s="2"/>
      <c r="H131" s="2">
        <v>0</v>
      </c>
      <c r="I131" s="2"/>
      <c r="J131" s="2"/>
      <c r="K131" s="5">
        <f t="shared" si="6"/>
        <v>0.12788334773775864</v>
      </c>
      <c r="L131" t="str">
        <f t="shared" ref="L131:L194" si="7">VLOOKUP($K131,$O$3:$Q$8,2,1)</f>
        <v>(0.1,0.5]</v>
      </c>
      <c r="M131" t="str">
        <f t="shared" ref="M131:M194" si="8">VLOOKUP($K131,$O$3:$Q$8,3,1)</f>
        <v>III</v>
      </c>
    </row>
    <row r="132" spans="1:13" x14ac:dyDescent="0.2">
      <c r="A132" t="s">
        <v>510</v>
      </c>
      <c r="B132" s="2">
        <v>78</v>
      </c>
      <c r="C132" s="2">
        <v>5076</v>
      </c>
      <c r="D132" s="2">
        <v>145647.53</v>
      </c>
      <c r="E132" s="2">
        <v>0</v>
      </c>
      <c r="F132" s="2"/>
      <c r="G132" s="2"/>
      <c r="H132" s="2">
        <v>0</v>
      </c>
      <c r="I132" s="2"/>
      <c r="J132" s="2"/>
      <c r="K132" s="5">
        <f t="shared" si="6"/>
        <v>2.7617317312716407E-2</v>
      </c>
      <c r="L132" t="str">
        <f t="shared" si="7"/>
        <v>(0,0.1]</v>
      </c>
      <c r="M132" t="str">
        <f t="shared" si="8"/>
        <v>IV</v>
      </c>
    </row>
    <row r="133" spans="1:13" x14ac:dyDescent="0.2">
      <c r="A133" t="s">
        <v>514</v>
      </c>
      <c r="B133" s="2">
        <v>1</v>
      </c>
      <c r="C133" s="2">
        <v>1</v>
      </c>
      <c r="D133" s="2">
        <v>5.6489345999999996</v>
      </c>
      <c r="E133" s="2">
        <v>0</v>
      </c>
      <c r="F133" s="2"/>
      <c r="G133" s="2"/>
      <c r="H133" s="2">
        <v>0</v>
      </c>
      <c r="I133" s="2"/>
      <c r="J133" s="2"/>
      <c r="K133" s="5">
        <f t="shared" si="6"/>
        <v>1.0711367321298394E-6</v>
      </c>
      <c r="L133" t="str">
        <f t="shared" si="7"/>
        <v>(0,0.1]</v>
      </c>
      <c r="M133" t="str">
        <f t="shared" si="8"/>
        <v>IV</v>
      </c>
    </row>
    <row r="134" spans="1:13" x14ac:dyDescent="0.2">
      <c r="A134" t="s">
        <v>512</v>
      </c>
      <c r="B134" s="2">
        <v>68</v>
      </c>
      <c r="C134" s="2">
        <v>10742</v>
      </c>
      <c r="D134" s="2">
        <v>276376.83</v>
      </c>
      <c r="E134" s="2">
        <v>0</v>
      </c>
      <c r="F134" s="2"/>
      <c r="G134" s="2"/>
      <c r="H134" s="2">
        <v>0</v>
      </c>
      <c r="I134" s="2"/>
      <c r="J134" s="2"/>
      <c r="K134" s="5">
        <f t="shared" si="6"/>
        <v>5.2405877476896998E-2</v>
      </c>
      <c r="L134" t="str">
        <f t="shared" si="7"/>
        <v>(0,0.1]</v>
      </c>
      <c r="M134" t="str">
        <f t="shared" si="8"/>
        <v>IV</v>
      </c>
    </row>
    <row r="135" spans="1:13" x14ac:dyDescent="0.2">
      <c r="A135" t="s">
        <v>496</v>
      </c>
      <c r="B135" s="2">
        <v>3</v>
      </c>
      <c r="C135" s="2">
        <v>3</v>
      </c>
      <c r="D135" s="2">
        <v>208.99</v>
      </c>
      <c r="E135" s="2">
        <v>1</v>
      </c>
      <c r="F135" s="2">
        <v>1</v>
      </c>
      <c r="G135" s="2">
        <v>74.8</v>
      </c>
      <c r="H135" s="2">
        <v>2</v>
      </c>
      <c r="I135" s="2">
        <v>2</v>
      </c>
      <c r="J135" s="2">
        <v>149.6</v>
      </c>
      <c r="K135" s="5">
        <f t="shared" si="6"/>
        <v>3.9628156723183721E-5</v>
      </c>
      <c r="L135" t="str">
        <f t="shared" si="7"/>
        <v>(0,0.1]</v>
      </c>
      <c r="M135" t="str">
        <f t="shared" si="8"/>
        <v>IV</v>
      </c>
    </row>
    <row r="136" spans="1:13" x14ac:dyDescent="0.2">
      <c r="A136" t="s">
        <v>513</v>
      </c>
      <c r="B136" s="2">
        <v>4</v>
      </c>
      <c r="C136" s="2">
        <v>11</v>
      </c>
      <c r="D136" s="2">
        <v>920.2</v>
      </c>
      <c r="E136" s="2">
        <v>0</v>
      </c>
      <c r="F136" s="2"/>
      <c r="G136" s="2"/>
      <c r="H136" s="2">
        <v>0</v>
      </c>
      <c r="I136" s="2"/>
      <c r="J136" s="2"/>
      <c r="K136" s="5">
        <f t="shared" si="6"/>
        <v>1.7448600323782796E-4</v>
      </c>
      <c r="L136" t="str">
        <f t="shared" si="7"/>
        <v>(0,0.1]</v>
      </c>
      <c r="M136" t="str">
        <f t="shared" si="8"/>
        <v>IV</v>
      </c>
    </row>
    <row r="137" spans="1:13" x14ac:dyDescent="0.2">
      <c r="A137" t="s">
        <v>500</v>
      </c>
      <c r="B137" s="2">
        <v>5</v>
      </c>
      <c r="C137" s="2">
        <v>6</v>
      </c>
      <c r="D137" s="2">
        <v>947.96</v>
      </c>
      <c r="E137" s="2">
        <v>0</v>
      </c>
      <c r="F137" s="2"/>
      <c r="G137" s="2"/>
      <c r="H137" s="2">
        <v>0</v>
      </c>
      <c r="I137" s="2"/>
      <c r="J137" s="2"/>
      <c r="K137" s="5">
        <f t="shared" si="6"/>
        <v>1.7974978442657181E-4</v>
      </c>
      <c r="L137" t="str">
        <f t="shared" si="7"/>
        <v>(0,0.1]</v>
      </c>
      <c r="M137" t="str">
        <f t="shared" si="8"/>
        <v>IV</v>
      </c>
    </row>
    <row r="138" spans="1:13" x14ac:dyDescent="0.2">
      <c r="A138" t="s">
        <v>515</v>
      </c>
      <c r="B138" s="2">
        <v>1</v>
      </c>
      <c r="C138" s="2">
        <v>1</v>
      </c>
      <c r="D138" s="2">
        <v>36.979999999999997</v>
      </c>
      <c r="E138" s="2">
        <v>0</v>
      </c>
      <c r="F138" s="2"/>
      <c r="G138" s="2"/>
      <c r="H138" s="2">
        <v>0</v>
      </c>
      <c r="I138" s="2"/>
      <c r="J138" s="2"/>
      <c r="K138" s="5">
        <f t="shared" si="6"/>
        <v>7.0120543357257948E-6</v>
      </c>
      <c r="L138" t="str">
        <f t="shared" si="7"/>
        <v>(0,0.1]</v>
      </c>
      <c r="M138" t="str">
        <f t="shared" si="8"/>
        <v>IV</v>
      </c>
    </row>
    <row r="139" spans="1:13" x14ac:dyDescent="0.2">
      <c r="A139" t="s">
        <v>479</v>
      </c>
      <c r="B139" s="2">
        <v>330</v>
      </c>
      <c r="C139" s="2">
        <v>30481</v>
      </c>
      <c r="D139" s="2">
        <v>1206653.2</v>
      </c>
      <c r="E139" s="2">
        <v>7</v>
      </c>
      <c r="F139" s="2">
        <v>748</v>
      </c>
      <c r="G139" s="2">
        <v>29447.8</v>
      </c>
      <c r="H139" s="2">
        <v>30</v>
      </c>
      <c r="I139" s="2">
        <v>3010</v>
      </c>
      <c r="J139" s="2">
        <v>116931.6</v>
      </c>
      <c r="K139" s="5">
        <f t="shared" si="6"/>
        <v>0.22880253658132516</v>
      </c>
      <c r="L139" t="str">
        <f t="shared" si="7"/>
        <v>(0.1,0.5]</v>
      </c>
      <c r="M139" t="str">
        <f t="shared" si="8"/>
        <v>III</v>
      </c>
    </row>
    <row r="140" spans="1:13" x14ac:dyDescent="0.2">
      <c r="A140" t="s">
        <v>477</v>
      </c>
      <c r="B140" s="2">
        <v>265</v>
      </c>
      <c r="C140" s="2">
        <v>48275</v>
      </c>
      <c r="D140" s="2">
        <v>1741488.27</v>
      </c>
      <c r="E140" s="2">
        <v>0</v>
      </c>
      <c r="F140" s="2"/>
      <c r="G140" s="2"/>
      <c r="H140" s="2">
        <v>0</v>
      </c>
      <c r="I140" s="2"/>
      <c r="J140" s="2"/>
      <c r="K140" s="5">
        <f t="shared" si="6"/>
        <v>0.33021661369034927</v>
      </c>
      <c r="L140" t="str">
        <f t="shared" si="7"/>
        <v>(0.1,0.5]</v>
      </c>
      <c r="M140" t="str">
        <f t="shared" si="8"/>
        <v>III</v>
      </c>
    </row>
    <row r="141" spans="1:13" x14ac:dyDescent="0.2">
      <c r="A141" t="s">
        <v>478</v>
      </c>
      <c r="B141" s="2">
        <v>188</v>
      </c>
      <c r="C141" s="2">
        <v>984</v>
      </c>
      <c r="D141" s="2">
        <v>56405.95</v>
      </c>
      <c r="E141" s="2">
        <v>7</v>
      </c>
      <c r="F141" s="2">
        <v>36</v>
      </c>
      <c r="G141" s="2">
        <v>2590.25</v>
      </c>
      <c r="H141" s="2">
        <v>26</v>
      </c>
      <c r="I141" s="2">
        <v>77</v>
      </c>
      <c r="J141" s="2">
        <v>5920.76</v>
      </c>
      <c r="K141" s="5">
        <f t="shared" si="6"/>
        <v>1.0695553982104717E-2</v>
      </c>
      <c r="L141" t="str">
        <f t="shared" si="7"/>
        <v>(0,0.1]</v>
      </c>
      <c r="M141" t="str">
        <f t="shared" si="8"/>
        <v>IV</v>
      </c>
    </row>
    <row r="142" spans="1:13" x14ac:dyDescent="0.2">
      <c r="A142" t="s">
        <v>480</v>
      </c>
      <c r="B142" s="2">
        <v>296</v>
      </c>
      <c r="C142" s="2">
        <v>18566</v>
      </c>
      <c r="D142" s="2">
        <v>982241.34</v>
      </c>
      <c r="E142" s="2">
        <v>7</v>
      </c>
      <c r="F142" s="2">
        <v>678</v>
      </c>
      <c r="G142" s="2">
        <v>35031.78</v>
      </c>
      <c r="H142" s="2">
        <v>30</v>
      </c>
      <c r="I142" s="2">
        <v>2193</v>
      </c>
      <c r="J142" s="2">
        <v>117866.71</v>
      </c>
      <c r="K142" s="5">
        <f t="shared" si="6"/>
        <v>0.18625012565917023</v>
      </c>
      <c r="L142" t="str">
        <f t="shared" si="7"/>
        <v>(0.1,0.5]</v>
      </c>
      <c r="M142" t="str">
        <f t="shared" si="8"/>
        <v>III</v>
      </c>
    </row>
    <row r="143" spans="1:13" x14ac:dyDescent="0.2">
      <c r="A143" t="s">
        <v>482</v>
      </c>
      <c r="B143" s="2">
        <v>301</v>
      </c>
      <c r="C143" s="2">
        <v>2763</v>
      </c>
      <c r="D143" s="2">
        <v>154935.5</v>
      </c>
      <c r="E143" s="2">
        <v>7</v>
      </c>
      <c r="F143" s="2">
        <v>87</v>
      </c>
      <c r="G143" s="2">
        <v>5034.6400000000003</v>
      </c>
      <c r="H143" s="2">
        <v>30</v>
      </c>
      <c r="I143" s="2">
        <v>342</v>
      </c>
      <c r="J143" s="2">
        <v>19736.62</v>
      </c>
      <c r="K143" s="5">
        <f t="shared" si="6"/>
        <v>2.9378478759676689E-2</v>
      </c>
      <c r="L143" t="str">
        <f t="shared" si="7"/>
        <v>(0,0.1]</v>
      </c>
      <c r="M143" t="str">
        <f t="shared" si="8"/>
        <v>IV</v>
      </c>
    </row>
    <row r="144" spans="1:13" x14ac:dyDescent="0.2">
      <c r="A144" t="s">
        <v>481</v>
      </c>
      <c r="B144" s="2">
        <v>148</v>
      </c>
      <c r="C144" s="2">
        <v>4353</v>
      </c>
      <c r="D144" s="2">
        <v>185583.46</v>
      </c>
      <c r="E144" s="2">
        <v>0</v>
      </c>
      <c r="F144" s="2"/>
      <c r="G144" s="2"/>
      <c r="H144" s="2">
        <v>1</v>
      </c>
      <c r="I144" s="2">
        <v>1</v>
      </c>
      <c r="J144" s="2">
        <v>88.81</v>
      </c>
      <c r="K144" s="5">
        <f t="shared" si="6"/>
        <v>3.5189867640129657E-2</v>
      </c>
      <c r="L144" t="str">
        <f t="shared" si="7"/>
        <v>(0,0.1]</v>
      </c>
      <c r="M144" t="str">
        <f t="shared" si="8"/>
        <v>IV</v>
      </c>
    </row>
    <row r="145" spans="1:13" x14ac:dyDescent="0.2">
      <c r="A145" t="s">
        <v>483</v>
      </c>
      <c r="B145" s="2">
        <v>172</v>
      </c>
      <c r="C145" s="2">
        <v>457</v>
      </c>
      <c r="D145" s="2">
        <v>21735.940430359999</v>
      </c>
      <c r="E145" s="2">
        <v>7</v>
      </c>
      <c r="F145" s="2">
        <v>19</v>
      </c>
      <c r="G145" s="2">
        <v>700.62598559000003</v>
      </c>
      <c r="H145" s="2">
        <v>26</v>
      </c>
      <c r="I145" s="2">
        <v>61</v>
      </c>
      <c r="J145" s="2">
        <v>2272.596218875</v>
      </c>
      <c r="K145" s="5">
        <f t="shared" si="6"/>
        <v>4.1215142059433055E-3</v>
      </c>
      <c r="L145" t="str">
        <f t="shared" si="7"/>
        <v>(0,0.1]</v>
      </c>
      <c r="M145" t="str">
        <f t="shared" si="8"/>
        <v>IV</v>
      </c>
    </row>
    <row r="146" spans="1:13" x14ac:dyDescent="0.2">
      <c r="A146" t="s">
        <v>484</v>
      </c>
      <c r="B146" s="2">
        <v>151</v>
      </c>
      <c r="C146" s="2">
        <v>1735</v>
      </c>
      <c r="D146" s="2">
        <v>71437.75</v>
      </c>
      <c r="E146" s="2">
        <v>0</v>
      </c>
      <c r="F146" s="2"/>
      <c r="G146" s="2"/>
      <c r="H146" s="2">
        <v>0</v>
      </c>
      <c r="I146" s="2"/>
      <c r="J146" s="2"/>
      <c r="K146" s="5">
        <f t="shared" si="6"/>
        <v>1.3545845987614805E-2</v>
      </c>
      <c r="L146" t="str">
        <f t="shared" si="7"/>
        <v>(0,0.1]</v>
      </c>
      <c r="M146" t="str">
        <f t="shared" si="8"/>
        <v>IV</v>
      </c>
    </row>
    <row r="147" spans="1:13" x14ac:dyDescent="0.2">
      <c r="A147" t="s">
        <v>485</v>
      </c>
      <c r="B147" s="2">
        <v>10</v>
      </c>
      <c r="C147" s="2">
        <v>14</v>
      </c>
      <c r="D147" s="2">
        <v>2196.9</v>
      </c>
      <c r="E147" s="2">
        <v>0</v>
      </c>
      <c r="F147" s="2"/>
      <c r="G147" s="2"/>
      <c r="H147" s="2">
        <v>0</v>
      </c>
      <c r="I147" s="2"/>
      <c r="J147" s="2"/>
      <c r="K147" s="5">
        <f t="shared" si="6"/>
        <v>4.1657063737577071E-4</v>
      </c>
      <c r="L147" t="str">
        <f t="shared" si="7"/>
        <v>(0,0.1]</v>
      </c>
      <c r="M147" t="str">
        <f t="shared" si="8"/>
        <v>IV</v>
      </c>
    </row>
    <row r="148" spans="1:13" x14ac:dyDescent="0.2">
      <c r="A148" t="s">
        <v>470</v>
      </c>
      <c r="B148" s="2">
        <v>108</v>
      </c>
      <c r="C148" s="2">
        <v>14596</v>
      </c>
      <c r="D148" s="2">
        <v>668398.65045800502</v>
      </c>
      <c r="E148" s="2">
        <v>0</v>
      </c>
      <c r="F148" s="2"/>
      <c r="G148" s="2"/>
      <c r="H148" s="2">
        <v>0</v>
      </c>
      <c r="I148" s="2"/>
      <c r="J148" s="2"/>
      <c r="K148" s="5">
        <f t="shared" si="6"/>
        <v>0.1267400663855415</v>
      </c>
      <c r="L148" t="str">
        <f t="shared" si="7"/>
        <v>(0.1,0.5]</v>
      </c>
      <c r="M148" t="str">
        <f t="shared" si="8"/>
        <v>III</v>
      </c>
    </row>
    <row r="149" spans="1:13" x14ac:dyDescent="0.2">
      <c r="A149" t="s">
        <v>472</v>
      </c>
      <c r="B149" s="2">
        <v>9</v>
      </c>
      <c r="C149" s="2">
        <v>122</v>
      </c>
      <c r="D149" s="2">
        <v>9220.92</v>
      </c>
      <c r="E149" s="2">
        <v>0</v>
      </c>
      <c r="F149" s="2"/>
      <c r="G149" s="2"/>
      <c r="H149" s="2">
        <v>0</v>
      </c>
      <c r="I149" s="2"/>
      <c r="J149" s="2"/>
      <c r="K149" s="5">
        <f t="shared" si="6"/>
        <v>1.7484475950616737E-3</v>
      </c>
      <c r="L149" t="str">
        <f t="shared" si="7"/>
        <v>(0,0.1]</v>
      </c>
      <c r="M149" t="str">
        <f t="shared" si="8"/>
        <v>IV</v>
      </c>
    </row>
    <row r="150" spans="1:13" x14ac:dyDescent="0.2">
      <c r="A150" t="s">
        <v>474</v>
      </c>
      <c r="B150" s="2">
        <v>36</v>
      </c>
      <c r="C150" s="2">
        <v>32585</v>
      </c>
      <c r="D150" s="2">
        <v>167505.439056715</v>
      </c>
      <c r="E150" s="2">
        <v>0</v>
      </c>
      <c r="F150" s="2"/>
      <c r="G150" s="2"/>
      <c r="H150" s="2">
        <v>0</v>
      </c>
      <c r="I150" s="2"/>
      <c r="J150" s="2"/>
      <c r="K150" s="5">
        <f t="shared" si="6"/>
        <v>3.176195890198192E-2</v>
      </c>
      <c r="L150" t="str">
        <f t="shared" si="7"/>
        <v>(0,0.1]</v>
      </c>
      <c r="M150" t="str">
        <f t="shared" si="8"/>
        <v>IV</v>
      </c>
    </row>
    <row r="151" spans="1:13" x14ac:dyDescent="0.2">
      <c r="A151" t="s">
        <v>473</v>
      </c>
      <c r="B151" s="2">
        <v>41</v>
      </c>
      <c r="C151" s="2">
        <v>27609</v>
      </c>
      <c r="D151" s="2">
        <v>171330.85745573501</v>
      </c>
      <c r="E151" s="2">
        <v>0</v>
      </c>
      <c r="F151" s="2"/>
      <c r="G151" s="2"/>
      <c r="H151" s="2">
        <v>0</v>
      </c>
      <c r="I151" s="2"/>
      <c r="J151" s="2"/>
      <c r="K151" s="5">
        <f t="shared" si="6"/>
        <v>3.2487325091025011E-2</v>
      </c>
      <c r="L151" t="str">
        <f t="shared" si="7"/>
        <v>(0,0.1]</v>
      </c>
      <c r="M151" t="str">
        <f t="shared" si="8"/>
        <v>IV</v>
      </c>
    </row>
    <row r="152" spans="1:13" x14ac:dyDescent="0.2">
      <c r="A152" t="s">
        <v>471</v>
      </c>
      <c r="B152" s="2">
        <v>50</v>
      </c>
      <c r="C152" s="2">
        <v>134</v>
      </c>
      <c r="D152" s="2">
        <v>15309.922992260001</v>
      </c>
      <c r="E152" s="2">
        <v>0</v>
      </c>
      <c r="F152" s="2"/>
      <c r="G152" s="2"/>
      <c r="H152" s="2">
        <v>0</v>
      </c>
      <c r="I152" s="2"/>
      <c r="J152" s="2"/>
      <c r="K152" s="5">
        <f t="shared" si="6"/>
        <v>2.9030289858708704E-3</v>
      </c>
      <c r="L152" t="str">
        <f t="shared" si="7"/>
        <v>(0,0.1]</v>
      </c>
      <c r="M152" t="str">
        <f t="shared" si="8"/>
        <v>IV</v>
      </c>
    </row>
    <row r="153" spans="1:13" x14ac:dyDescent="0.2">
      <c r="A153" t="s">
        <v>476</v>
      </c>
      <c r="B153" s="2">
        <v>19</v>
      </c>
      <c r="C153" s="2">
        <v>273</v>
      </c>
      <c r="D153" s="2">
        <v>11986.39</v>
      </c>
      <c r="E153" s="2">
        <v>0</v>
      </c>
      <c r="F153" s="2"/>
      <c r="G153" s="2"/>
      <c r="H153" s="2">
        <v>0</v>
      </c>
      <c r="I153" s="2"/>
      <c r="J153" s="2"/>
      <c r="K153" s="5">
        <f t="shared" si="6"/>
        <v>2.2728290418929232E-3</v>
      </c>
      <c r="L153" t="str">
        <f t="shared" si="7"/>
        <v>(0,0.1]</v>
      </c>
      <c r="M153" t="str">
        <f t="shared" si="8"/>
        <v>IV</v>
      </c>
    </row>
    <row r="154" spans="1:13" x14ac:dyDescent="0.2">
      <c r="A154" t="s">
        <v>475</v>
      </c>
      <c r="B154" s="2">
        <v>72</v>
      </c>
      <c r="C154" s="2">
        <v>333</v>
      </c>
      <c r="D154" s="2">
        <v>13682.801638000001</v>
      </c>
      <c r="E154" s="2">
        <v>7</v>
      </c>
      <c r="F154" s="2">
        <v>29</v>
      </c>
      <c r="G154" s="2">
        <v>1369.007402</v>
      </c>
      <c r="H154" s="2">
        <v>26</v>
      </c>
      <c r="I154" s="2">
        <v>119</v>
      </c>
      <c r="J154" s="2">
        <v>5122.2771124999999</v>
      </c>
      <c r="K154" s="5">
        <f t="shared" si="6"/>
        <v>2.5944983383075697E-3</v>
      </c>
      <c r="L154" t="str">
        <f t="shared" si="7"/>
        <v>(0,0.1]</v>
      </c>
      <c r="M154" t="str">
        <f t="shared" si="8"/>
        <v>IV</v>
      </c>
    </row>
    <row r="155" spans="1:13" x14ac:dyDescent="0.2">
      <c r="A155" t="s">
        <v>489</v>
      </c>
      <c r="B155" s="2">
        <v>106</v>
      </c>
      <c r="C155" s="2">
        <v>80801</v>
      </c>
      <c r="D155" s="2">
        <v>2327791.2999999998</v>
      </c>
      <c r="E155" s="2">
        <v>0</v>
      </c>
      <c r="F155" s="2"/>
      <c r="G155" s="2"/>
      <c r="H155" s="2">
        <v>0</v>
      </c>
      <c r="I155" s="2"/>
      <c r="J155" s="2"/>
      <c r="K155" s="5">
        <f t="shared" si="6"/>
        <v>0.44138991557138407</v>
      </c>
      <c r="L155" t="str">
        <f t="shared" si="7"/>
        <v>(0.1,0.5]</v>
      </c>
      <c r="M155" t="str">
        <f t="shared" si="8"/>
        <v>III</v>
      </c>
    </row>
    <row r="156" spans="1:13" x14ac:dyDescent="0.2">
      <c r="A156" t="s">
        <v>487</v>
      </c>
      <c r="B156" s="2">
        <v>56</v>
      </c>
      <c r="C156" s="2">
        <v>205</v>
      </c>
      <c r="D156" s="2">
        <v>11602.37</v>
      </c>
      <c r="E156" s="2">
        <v>0</v>
      </c>
      <c r="F156" s="2"/>
      <c r="G156" s="2"/>
      <c r="H156" s="2">
        <v>0</v>
      </c>
      <c r="I156" s="2"/>
      <c r="J156" s="2"/>
      <c r="K156" s="5">
        <f t="shared" si="6"/>
        <v>2.2000121379987807E-3</v>
      </c>
      <c r="L156" t="str">
        <f t="shared" si="7"/>
        <v>(0,0.1]</v>
      </c>
      <c r="M156" t="str">
        <f t="shared" si="8"/>
        <v>IV</v>
      </c>
    </row>
    <row r="157" spans="1:13" x14ac:dyDescent="0.2">
      <c r="A157" t="s">
        <v>486</v>
      </c>
      <c r="B157" s="2">
        <v>1</v>
      </c>
      <c r="C157" s="2">
        <v>1</v>
      </c>
      <c r="D157" s="2">
        <v>0.4</v>
      </c>
      <c r="E157" s="2">
        <v>0</v>
      </c>
      <c r="F157" s="2"/>
      <c r="G157" s="2"/>
      <c r="H157" s="2">
        <v>0</v>
      </c>
      <c r="I157" s="2"/>
      <c r="J157" s="2"/>
      <c r="K157" s="5">
        <f t="shared" si="6"/>
        <v>7.5846991192274703E-8</v>
      </c>
      <c r="L157" t="str">
        <f t="shared" si="7"/>
        <v>(0,0.1]</v>
      </c>
      <c r="M157" t="str">
        <f t="shared" si="8"/>
        <v>IV</v>
      </c>
    </row>
    <row r="158" spans="1:13" x14ac:dyDescent="0.2">
      <c r="A158" t="s">
        <v>488</v>
      </c>
      <c r="B158" s="2">
        <v>3</v>
      </c>
      <c r="C158" s="2">
        <v>4</v>
      </c>
      <c r="D158" s="2">
        <v>136.91999999999999</v>
      </c>
      <c r="E158" s="2">
        <v>0</v>
      </c>
      <c r="F158" s="2"/>
      <c r="G158" s="2"/>
      <c r="H158" s="2">
        <v>0</v>
      </c>
      <c r="I158" s="2"/>
      <c r="J158" s="2"/>
      <c r="K158" s="5">
        <f t="shared" si="6"/>
        <v>2.5962425085115626E-5</v>
      </c>
      <c r="L158" t="str">
        <f t="shared" si="7"/>
        <v>(0,0.1]</v>
      </c>
      <c r="M158" t="str">
        <f t="shared" si="8"/>
        <v>IV</v>
      </c>
    </row>
    <row r="159" spans="1:13" x14ac:dyDescent="0.2">
      <c r="A159" t="s">
        <v>491</v>
      </c>
      <c r="B159" s="2">
        <v>19</v>
      </c>
      <c r="C159" s="2">
        <v>2574</v>
      </c>
      <c r="D159" s="2">
        <v>136220.34</v>
      </c>
      <c r="E159" s="2">
        <v>0</v>
      </c>
      <c r="F159" s="2"/>
      <c r="G159" s="2"/>
      <c r="H159" s="2">
        <v>0</v>
      </c>
      <c r="I159" s="2"/>
      <c r="J159" s="2"/>
      <c r="K159" s="5">
        <f t="shared" si="6"/>
        <v>2.5829757320471661E-2</v>
      </c>
      <c r="L159" t="str">
        <f t="shared" si="7"/>
        <v>(0,0.1]</v>
      </c>
      <c r="M159" t="str">
        <f t="shared" si="8"/>
        <v>IV</v>
      </c>
    </row>
    <row r="160" spans="1:13" x14ac:dyDescent="0.2">
      <c r="A160" t="s">
        <v>490</v>
      </c>
      <c r="B160" s="2">
        <v>2</v>
      </c>
      <c r="C160" s="2">
        <v>2</v>
      </c>
      <c r="D160" s="2">
        <v>108.96</v>
      </c>
      <c r="E160" s="2">
        <v>0</v>
      </c>
      <c r="F160" s="2"/>
      <c r="G160" s="2"/>
      <c r="H160" s="2">
        <v>0</v>
      </c>
      <c r="I160" s="2"/>
      <c r="J160" s="2"/>
      <c r="K160" s="5">
        <f t="shared" si="6"/>
        <v>2.0660720400775626E-5</v>
      </c>
      <c r="L160" t="str">
        <f t="shared" si="7"/>
        <v>(0,0.1]</v>
      </c>
      <c r="M160" t="str">
        <f t="shared" si="8"/>
        <v>IV</v>
      </c>
    </row>
    <row r="161" spans="1:13" x14ac:dyDescent="0.2">
      <c r="A161" t="s">
        <v>74</v>
      </c>
      <c r="B161" s="2">
        <v>309</v>
      </c>
      <c r="C161" s="2">
        <v>5088</v>
      </c>
      <c r="D161" s="2">
        <v>223184.35</v>
      </c>
      <c r="E161" s="2">
        <v>6</v>
      </c>
      <c r="F161" s="2">
        <v>18</v>
      </c>
      <c r="G161" s="2">
        <v>534.91</v>
      </c>
      <c r="H161" s="2">
        <v>15</v>
      </c>
      <c r="I161" s="2">
        <v>43</v>
      </c>
      <c r="J161" s="2">
        <v>1363.77</v>
      </c>
      <c r="K161" s="5">
        <f t="shared" si="6"/>
        <v>4.2319653571758882E-2</v>
      </c>
      <c r="L161" t="str">
        <f t="shared" si="7"/>
        <v>(0,0.1]</v>
      </c>
      <c r="M161" t="str">
        <f t="shared" si="8"/>
        <v>IV</v>
      </c>
    </row>
    <row r="162" spans="1:13" x14ac:dyDescent="0.2">
      <c r="A162" t="s">
        <v>81</v>
      </c>
      <c r="B162" s="2">
        <v>159</v>
      </c>
      <c r="C162" s="2">
        <v>406</v>
      </c>
      <c r="D162" s="2">
        <v>18287.5</v>
      </c>
      <c r="E162" s="2">
        <v>0</v>
      </c>
      <c r="F162" s="2"/>
      <c r="G162" s="2"/>
      <c r="H162" s="2">
        <v>0</v>
      </c>
      <c r="I162" s="2"/>
      <c r="J162" s="2"/>
      <c r="K162" s="5">
        <f t="shared" si="6"/>
        <v>3.4676296285718086E-3</v>
      </c>
      <c r="L162" t="str">
        <f t="shared" si="7"/>
        <v>(0,0.1]</v>
      </c>
      <c r="M162" t="str">
        <f t="shared" si="8"/>
        <v>IV</v>
      </c>
    </row>
    <row r="163" spans="1:13" x14ac:dyDescent="0.2">
      <c r="A163" t="s">
        <v>75</v>
      </c>
      <c r="B163" s="2">
        <v>307</v>
      </c>
      <c r="C163" s="2">
        <v>1370</v>
      </c>
      <c r="D163" s="2">
        <v>88620.71</v>
      </c>
      <c r="E163" s="2">
        <v>7</v>
      </c>
      <c r="F163" s="2">
        <v>20</v>
      </c>
      <c r="G163" s="2">
        <v>1236.43</v>
      </c>
      <c r="H163" s="2">
        <v>27</v>
      </c>
      <c r="I163" s="2">
        <v>78</v>
      </c>
      <c r="J163" s="2">
        <v>4827.16</v>
      </c>
      <c r="K163" s="5">
        <f t="shared" si="6"/>
        <v>1.6804035527057826E-2</v>
      </c>
      <c r="L163" t="str">
        <f t="shared" si="7"/>
        <v>(0,0.1]</v>
      </c>
      <c r="M163" t="str">
        <f t="shared" si="8"/>
        <v>IV</v>
      </c>
    </row>
    <row r="164" spans="1:13" x14ac:dyDescent="0.2">
      <c r="A164" t="s">
        <v>78</v>
      </c>
      <c r="B164" s="2">
        <v>319</v>
      </c>
      <c r="C164" s="2">
        <v>2850</v>
      </c>
      <c r="D164" s="2">
        <v>92978.950756220001</v>
      </c>
      <c r="E164" s="2">
        <v>6</v>
      </c>
      <c r="F164" s="2">
        <v>22</v>
      </c>
      <c r="G164" s="2">
        <v>627.32842997499995</v>
      </c>
      <c r="H164" s="2">
        <v>28</v>
      </c>
      <c r="I164" s="2">
        <v>98</v>
      </c>
      <c r="J164" s="2">
        <v>2951.07124772</v>
      </c>
      <c r="K164" s="5">
        <f t="shared" si="6"/>
        <v>1.7630434147684903E-2</v>
      </c>
      <c r="L164" t="str">
        <f t="shared" si="7"/>
        <v>(0,0.1]</v>
      </c>
      <c r="M164" t="str">
        <f t="shared" si="8"/>
        <v>IV</v>
      </c>
    </row>
    <row r="165" spans="1:13" x14ac:dyDescent="0.2">
      <c r="A165" t="s">
        <v>76</v>
      </c>
      <c r="B165" s="2">
        <v>78</v>
      </c>
      <c r="C165" s="2">
        <v>290</v>
      </c>
      <c r="D165" s="2">
        <v>12017.20966</v>
      </c>
      <c r="E165" s="2">
        <v>0</v>
      </c>
      <c r="F165" s="2"/>
      <c r="G165" s="2"/>
      <c r="H165" s="2">
        <v>0</v>
      </c>
      <c r="I165" s="2"/>
      <c r="J165" s="2"/>
      <c r="K165" s="5">
        <f t="shared" si="6"/>
        <v>2.2786729880943462E-3</v>
      </c>
      <c r="L165" t="str">
        <f t="shared" si="7"/>
        <v>(0,0.1]</v>
      </c>
      <c r="M165" t="str">
        <f t="shared" si="8"/>
        <v>IV</v>
      </c>
    </row>
    <row r="166" spans="1:13" x14ac:dyDescent="0.2">
      <c r="A166" t="s">
        <v>79</v>
      </c>
      <c r="B166" s="2">
        <v>141</v>
      </c>
      <c r="C166" s="2">
        <v>243</v>
      </c>
      <c r="D166" s="2">
        <v>32228.16</v>
      </c>
      <c r="E166" s="2">
        <v>0</v>
      </c>
      <c r="F166" s="2"/>
      <c r="G166" s="2"/>
      <c r="H166" s="2">
        <v>1</v>
      </c>
      <c r="I166" s="2">
        <v>1</v>
      </c>
      <c r="J166" s="2">
        <v>89.24</v>
      </c>
      <c r="K166" s="5">
        <f t="shared" si="6"/>
        <v>6.1110224191580492E-3</v>
      </c>
      <c r="L166" t="str">
        <f t="shared" si="7"/>
        <v>(0,0.1]</v>
      </c>
      <c r="M166" t="str">
        <f t="shared" si="8"/>
        <v>IV</v>
      </c>
    </row>
    <row r="167" spans="1:13" x14ac:dyDescent="0.2">
      <c r="A167" t="s">
        <v>85</v>
      </c>
      <c r="B167" s="2">
        <v>103</v>
      </c>
      <c r="C167" s="2">
        <v>224</v>
      </c>
      <c r="D167" s="2">
        <v>14146.98</v>
      </c>
      <c r="E167" s="2">
        <v>0</v>
      </c>
      <c r="F167" s="2"/>
      <c r="G167" s="2"/>
      <c r="H167" s="2">
        <v>0</v>
      </c>
      <c r="I167" s="2"/>
      <c r="J167" s="2"/>
      <c r="K167" s="5">
        <f t="shared" si="6"/>
        <v>2.6825146686432154E-3</v>
      </c>
      <c r="L167" t="str">
        <f t="shared" si="7"/>
        <v>(0,0.1]</v>
      </c>
      <c r="M167" t="str">
        <f t="shared" si="8"/>
        <v>IV</v>
      </c>
    </row>
    <row r="168" spans="1:13" x14ac:dyDescent="0.2">
      <c r="A168" t="s">
        <v>84</v>
      </c>
      <c r="B168" s="2">
        <v>50</v>
      </c>
      <c r="C168" s="2">
        <v>54</v>
      </c>
      <c r="D168" s="2">
        <v>2452.37</v>
      </c>
      <c r="E168" s="2">
        <v>0</v>
      </c>
      <c r="F168" s="2"/>
      <c r="G168" s="2"/>
      <c r="H168" s="2">
        <v>0</v>
      </c>
      <c r="I168" s="2"/>
      <c r="J168" s="2"/>
      <c r="K168" s="5">
        <f t="shared" si="6"/>
        <v>4.6501221447549666E-4</v>
      </c>
      <c r="L168" t="str">
        <f t="shared" si="7"/>
        <v>(0,0.1]</v>
      </c>
      <c r="M168" t="str">
        <f t="shared" si="8"/>
        <v>IV</v>
      </c>
    </row>
    <row r="169" spans="1:13" x14ac:dyDescent="0.2">
      <c r="A169" t="s">
        <v>86</v>
      </c>
      <c r="B169" s="2">
        <v>172</v>
      </c>
      <c r="C169" s="2">
        <v>3970</v>
      </c>
      <c r="D169" s="2">
        <v>184454.36</v>
      </c>
      <c r="E169" s="2">
        <v>0</v>
      </c>
      <c r="F169" s="2"/>
      <c r="G169" s="2"/>
      <c r="H169" s="2">
        <v>0</v>
      </c>
      <c r="I169" s="2"/>
      <c r="J169" s="2"/>
      <c r="K169" s="5">
        <f t="shared" si="6"/>
        <v>3.4975770545741663E-2</v>
      </c>
      <c r="L169" t="str">
        <f t="shared" si="7"/>
        <v>(0,0.1]</v>
      </c>
      <c r="M169" t="str">
        <f t="shared" si="8"/>
        <v>IV</v>
      </c>
    </row>
    <row r="170" spans="1:13" x14ac:dyDescent="0.2">
      <c r="A170" t="s">
        <v>88</v>
      </c>
      <c r="B170" s="2">
        <v>171</v>
      </c>
      <c r="C170" s="2">
        <v>803</v>
      </c>
      <c r="D170" s="2">
        <v>92703.142409074993</v>
      </c>
      <c r="E170" s="2">
        <v>0</v>
      </c>
      <c r="F170" s="2"/>
      <c r="G170" s="2"/>
      <c r="H170" s="2">
        <v>0</v>
      </c>
      <c r="I170" s="2"/>
      <c r="J170" s="2"/>
      <c r="K170" s="5">
        <f t="shared" si="6"/>
        <v>1.7578136064493245E-2</v>
      </c>
      <c r="L170" t="str">
        <f t="shared" si="7"/>
        <v>(0,0.1]</v>
      </c>
      <c r="M170" t="str">
        <f t="shared" si="8"/>
        <v>IV</v>
      </c>
    </row>
    <row r="171" spans="1:13" x14ac:dyDescent="0.2">
      <c r="A171" t="s">
        <v>80</v>
      </c>
      <c r="B171" s="2">
        <v>141</v>
      </c>
      <c r="C171" s="2">
        <v>1780</v>
      </c>
      <c r="D171" s="2">
        <v>68994.530931030007</v>
      </c>
      <c r="E171" s="2">
        <v>0</v>
      </c>
      <c r="F171" s="2"/>
      <c r="G171" s="2"/>
      <c r="H171" s="2">
        <v>1</v>
      </c>
      <c r="I171" s="2">
        <v>2</v>
      </c>
      <c r="J171" s="2">
        <v>124.2</v>
      </c>
      <c r="K171" s="5">
        <f t="shared" si="6"/>
        <v>1.3082568949602391E-2</v>
      </c>
      <c r="L171" t="str">
        <f t="shared" si="7"/>
        <v>(0,0.1]</v>
      </c>
      <c r="M171" t="str">
        <f t="shared" si="8"/>
        <v>IV</v>
      </c>
    </row>
    <row r="172" spans="1:13" x14ac:dyDescent="0.2">
      <c r="A172" t="s">
        <v>89</v>
      </c>
      <c r="B172" s="2">
        <v>151</v>
      </c>
      <c r="C172" s="2">
        <v>4772</v>
      </c>
      <c r="D172" s="2">
        <v>274023.57</v>
      </c>
      <c r="E172" s="2">
        <v>0</v>
      </c>
      <c r="F172" s="2"/>
      <c r="G172" s="2"/>
      <c r="H172" s="2">
        <v>0</v>
      </c>
      <c r="I172" s="2"/>
      <c r="J172" s="2"/>
      <c r="K172" s="5">
        <f t="shared" si="6"/>
        <v>5.1959658250664176E-2</v>
      </c>
      <c r="L172" t="str">
        <f t="shared" si="7"/>
        <v>(0,0.1]</v>
      </c>
      <c r="M172" t="str">
        <f t="shared" si="8"/>
        <v>IV</v>
      </c>
    </row>
    <row r="173" spans="1:13" x14ac:dyDescent="0.2">
      <c r="A173" t="s">
        <v>90</v>
      </c>
      <c r="B173" s="2">
        <v>16</v>
      </c>
      <c r="C173" s="2">
        <v>19</v>
      </c>
      <c r="D173" s="2">
        <v>2337.33</v>
      </c>
      <c r="E173" s="2">
        <v>0</v>
      </c>
      <c r="F173" s="2"/>
      <c r="G173" s="2"/>
      <c r="H173" s="2">
        <v>0</v>
      </c>
      <c r="I173" s="2"/>
      <c r="J173" s="2"/>
      <c r="K173" s="5">
        <f t="shared" si="6"/>
        <v>4.431986198085985E-4</v>
      </c>
      <c r="L173" t="str">
        <f t="shared" si="7"/>
        <v>(0,0.1]</v>
      </c>
      <c r="M173" t="str">
        <f t="shared" si="8"/>
        <v>IV</v>
      </c>
    </row>
    <row r="174" spans="1:13" x14ac:dyDescent="0.2">
      <c r="A174" t="s">
        <v>83</v>
      </c>
      <c r="B174" s="2">
        <v>34</v>
      </c>
      <c r="C174" s="2">
        <v>47</v>
      </c>
      <c r="D174" s="2">
        <v>12649.18</v>
      </c>
      <c r="E174" s="2">
        <v>0</v>
      </c>
      <c r="F174" s="2"/>
      <c r="G174" s="2"/>
      <c r="H174" s="2">
        <v>0</v>
      </c>
      <c r="I174" s="2"/>
      <c r="J174" s="2"/>
      <c r="K174" s="5">
        <f t="shared" si="6"/>
        <v>2.3985056101237432E-3</v>
      </c>
      <c r="L174" t="str">
        <f t="shared" si="7"/>
        <v>(0,0.1]</v>
      </c>
      <c r="M174" t="str">
        <f t="shared" si="8"/>
        <v>IV</v>
      </c>
    </row>
    <row r="175" spans="1:13" x14ac:dyDescent="0.2">
      <c r="A175" t="s">
        <v>77</v>
      </c>
      <c r="B175" s="2">
        <v>6</v>
      </c>
      <c r="C175" s="2">
        <v>6</v>
      </c>
      <c r="D175" s="2">
        <v>327.87</v>
      </c>
      <c r="E175" s="2">
        <v>0</v>
      </c>
      <c r="F175" s="2"/>
      <c r="G175" s="2"/>
      <c r="H175" s="2">
        <v>0</v>
      </c>
      <c r="I175" s="2"/>
      <c r="J175" s="2"/>
      <c r="K175" s="5">
        <f t="shared" si="6"/>
        <v>6.2169882505527755E-5</v>
      </c>
      <c r="L175" t="str">
        <f t="shared" si="7"/>
        <v>(0,0.1]</v>
      </c>
      <c r="M175" t="str">
        <f t="shared" si="8"/>
        <v>IV</v>
      </c>
    </row>
    <row r="176" spans="1:13" x14ac:dyDescent="0.2">
      <c r="A176" t="s">
        <v>82</v>
      </c>
      <c r="B176" s="2">
        <v>4</v>
      </c>
      <c r="C176" s="2">
        <v>4</v>
      </c>
      <c r="D176" s="2">
        <v>44.130360000000003</v>
      </c>
      <c r="E176" s="2">
        <v>0</v>
      </c>
      <c r="F176" s="2"/>
      <c r="G176" s="2"/>
      <c r="H176" s="2">
        <v>0</v>
      </c>
      <c r="I176" s="2"/>
      <c r="J176" s="2"/>
      <c r="K176" s="5">
        <f t="shared" si="6"/>
        <v>8.3678875655797784E-6</v>
      </c>
      <c r="L176" t="str">
        <f t="shared" si="7"/>
        <v>(0,0.1]</v>
      </c>
      <c r="M176" t="str">
        <f t="shared" si="8"/>
        <v>IV</v>
      </c>
    </row>
    <row r="177" spans="1:13" x14ac:dyDescent="0.2">
      <c r="A177" t="s">
        <v>94</v>
      </c>
      <c r="B177" s="2">
        <v>27</v>
      </c>
      <c r="C177" s="2">
        <v>62</v>
      </c>
      <c r="D177" s="2">
        <v>4213.2299999999996</v>
      </c>
      <c r="E177" s="2">
        <v>0</v>
      </c>
      <c r="F177" s="2"/>
      <c r="G177" s="2"/>
      <c r="H177" s="2">
        <v>0</v>
      </c>
      <c r="I177" s="2"/>
      <c r="J177" s="2"/>
      <c r="K177" s="5">
        <f t="shared" si="6"/>
        <v>7.9890204675256871E-4</v>
      </c>
      <c r="L177" t="str">
        <f t="shared" si="7"/>
        <v>(0,0.1]</v>
      </c>
      <c r="M177" t="str">
        <f t="shared" si="8"/>
        <v>IV</v>
      </c>
    </row>
    <row r="178" spans="1:13" x14ac:dyDescent="0.2">
      <c r="A178" t="s">
        <v>93</v>
      </c>
      <c r="B178" s="2">
        <v>192</v>
      </c>
      <c r="C178" s="2">
        <v>5134</v>
      </c>
      <c r="D178" s="2">
        <v>276262.73</v>
      </c>
      <c r="E178" s="2">
        <v>0</v>
      </c>
      <c r="F178" s="2"/>
      <c r="G178" s="2"/>
      <c r="H178" s="2">
        <v>0</v>
      </c>
      <c r="I178" s="2"/>
      <c r="J178" s="2"/>
      <c r="K178" s="5">
        <f t="shared" si="6"/>
        <v>5.2384242122659401E-2</v>
      </c>
      <c r="L178" t="str">
        <f t="shared" si="7"/>
        <v>(0,0.1]</v>
      </c>
      <c r="M178" t="str">
        <f t="shared" si="8"/>
        <v>IV</v>
      </c>
    </row>
    <row r="179" spans="1:13" x14ac:dyDescent="0.2">
      <c r="A179" t="s">
        <v>67</v>
      </c>
      <c r="B179" s="2">
        <v>235</v>
      </c>
      <c r="C179" s="2">
        <v>54886</v>
      </c>
      <c r="D179" s="2">
        <v>1822844.43</v>
      </c>
      <c r="E179" s="2">
        <v>0</v>
      </c>
      <c r="F179" s="2"/>
      <c r="G179" s="2"/>
      <c r="H179" s="2">
        <v>0</v>
      </c>
      <c r="I179" s="2"/>
      <c r="J179" s="2"/>
      <c r="K179" s="5">
        <f t="shared" si="6"/>
        <v>0.34564316356774244</v>
      </c>
      <c r="L179" t="str">
        <f t="shared" si="7"/>
        <v>(0.1,0.5]</v>
      </c>
      <c r="M179" t="str">
        <f t="shared" si="8"/>
        <v>III</v>
      </c>
    </row>
    <row r="180" spans="1:13" x14ac:dyDescent="0.2">
      <c r="A180" t="s">
        <v>70</v>
      </c>
      <c r="B180" s="2">
        <v>52</v>
      </c>
      <c r="C180" s="2">
        <v>1012</v>
      </c>
      <c r="D180" s="2">
        <v>49155.86</v>
      </c>
      <c r="E180" s="2">
        <v>0</v>
      </c>
      <c r="F180" s="2"/>
      <c r="G180" s="2"/>
      <c r="H180" s="2">
        <v>0</v>
      </c>
      <c r="I180" s="2"/>
      <c r="J180" s="2"/>
      <c r="K180" s="5">
        <f t="shared" si="6"/>
        <v>9.3208102011717187E-3</v>
      </c>
      <c r="L180" t="str">
        <f t="shared" si="7"/>
        <v>(0,0.1]</v>
      </c>
      <c r="M180" t="str">
        <f t="shared" si="8"/>
        <v>IV</v>
      </c>
    </row>
    <row r="181" spans="1:13" x14ac:dyDescent="0.2">
      <c r="A181" t="s">
        <v>69</v>
      </c>
      <c r="B181" s="2">
        <v>191</v>
      </c>
      <c r="C181" s="2">
        <v>435</v>
      </c>
      <c r="D181" s="2">
        <v>676785.4</v>
      </c>
      <c r="E181" s="2">
        <v>4</v>
      </c>
      <c r="F181" s="2">
        <v>10</v>
      </c>
      <c r="G181" s="2">
        <v>10275</v>
      </c>
      <c r="H181" s="2">
        <v>17</v>
      </c>
      <c r="I181" s="2">
        <v>39</v>
      </c>
      <c r="J181" s="2">
        <v>70940</v>
      </c>
      <c r="K181" s="5">
        <f t="shared" si="6"/>
        <v>0.12833034068215027</v>
      </c>
      <c r="L181" t="str">
        <f t="shared" si="7"/>
        <v>(0.1,0.5]</v>
      </c>
      <c r="M181" t="str">
        <f t="shared" si="8"/>
        <v>III</v>
      </c>
    </row>
    <row r="182" spans="1:13" x14ac:dyDescent="0.2">
      <c r="A182" t="s">
        <v>68</v>
      </c>
      <c r="B182" s="2">
        <v>298</v>
      </c>
      <c r="C182" s="2">
        <v>2986</v>
      </c>
      <c r="D182" s="2">
        <v>135125.83577927499</v>
      </c>
      <c r="E182" s="2">
        <v>7</v>
      </c>
      <c r="F182" s="2">
        <v>47</v>
      </c>
      <c r="G182" s="2">
        <v>1400.75</v>
      </c>
      <c r="H182" s="2">
        <v>30</v>
      </c>
      <c r="I182" s="2">
        <v>161</v>
      </c>
      <c r="J182" s="2">
        <v>6439.0690519549998</v>
      </c>
      <c r="K182" s="5">
        <f t="shared" si="6"/>
        <v>2.5622220190498569E-2</v>
      </c>
      <c r="L182" t="str">
        <f t="shared" si="7"/>
        <v>(0,0.1]</v>
      </c>
      <c r="M182" t="str">
        <f t="shared" si="8"/>
        <v>IV</v>
      </c>
    </row>
    <row r="183" spans="1:13" x14ac:dyDescent="0.2">
      <c r="A183" t="s">
        <v>72</v>
      </c>
      <c r="B183" s="2">
        <v>29</v>
      </c>
      <c r="C183" s="2">
        <v>283</v>
      </c>
      <c r="D183" s="2">
        <v>10969.78</v>
      </c>
      <c r="E183" s="2">
        <v>7</v>
      </c>
      <c r="F183" s="2">
        <v>100</v>
      </c>
      <c r="G183" s="2">
        <v>3725.63</v>
      </c>
      <c r="H183" s="2">
        <v>29</v>
      </c>
      <c r="I183" s="2">
        <v>283</v>
      </c>
      <c r="J183" s="2">
        <v>10969.78</v>
      </c>
      <c r="K183" s="5">
        <f t="shared" si="6"/>
        <v>2.0800620176029778E-3</v>
      </c>
      <c r="L183" t="str">
        <f t="shared" si="7"/>
        <v>(0,0.1]</v>
      </c>
      <c r="M183" t="str">
        <f t="shared" si="8"/>
        <v>IV</v>
      </c>
    </row>
    <row r="184" spans="1:13" x14ac:dyDescent="0.2">
      <c r="A184" t="s">
        <v>73</v>
      </c>
      <c r="B184" s="2">
        <v>18</v>
      </c>
      <c r="C184" s="2">
        <v>2902</v>
      </c>
      <c r="D184" s="2">
        <v>135364.71</v>
      </c>
      <c r="E184" s="2">
        <v>0</v>
      </c>
      <c r="F184" s="2"/>
      <c r="G184" s="2"/>
      <c r="H184" s="2">
        <v>0</v>
      </c>
      <c r="I184" s="2"/>
      <c r="J184" s="2"/>
      <c r="K184" s="5">
        <f t="shared" si="6"/>
        <v>2.5667514917787047E-2</v>
      </c>
      <c r="L184" t="str">
        <f t="shared" si="7"/>
        <v>(0,0.1]</v>
      </c>
      <c r="M184" t="str">
        <f t="shared" si="8"/>
        <v>IV</v>
      </c>
    </row>
    <row r="185" spans="1:13" x14ac:dyDescent="0.2">
      <c r="A185" t="s">
        <v>87</v>
      </c>
      <c r="B185" s="2">
        <v>2</v>
      </c>
      <c r="C185" s="2">
        <v>2</v>
      </c>
      <c r="D185" s="2">
        <v>35.36</v>
      </c>
      <c r="E185" s="2">
        <v>0</v>
      </c>
      <c r="F185" s="2"/>
      <c r="G185" s="2"/>
      <c r="H185" s="2">
        <v>0</v>
      </c>
      <c r="I185" s="2"/>
      <c r="J185" s="2"/>
      <c r="K185" s="5">
        <f t="shared" si="6"/>
        <v>6.7048740213970819E-6</v>
      </c>
      <c r="L185" t="str">
        <f t="shared" si="7"/>
        <v>(0,0.1]</v>
      </c>
      <c r="M185" t="str">
        <f t="shared" si="8"/>
        <v>IV</v>
      </c>
    </row>
    <row r="186" spans="1:13" x14ac:dyDescent="0.2">
      <c r="A186" t="s">
        <v>91</v>
      </c>
      <c r="B186" s="2">
        <v>5</v>
      </c>
      <c r="C186" s="2">
        <v>5</v>
      </c>
      <c r="D186" s="2">
        <v>9653</v>
      </c>
      <c r="E186" s="2">
        <v>0</v>
      </c>
      <c r="F186" s="2"/>
      <c r="G186" s="2"/>
      <c r="H186" s="2">
        <v>0</v>
      </c>
      <c r="I186" s="2"/>
      <c r="J186" s="2"/>
      <c r="K186" s="5">
        <f t="shared" si="6"/>
        <v>1.8303775149475692E-3</v>
      </c>
      <c r="L186" t="str">
        <f t="shared" si="7"/>
        <v>(0,0.1]</v>
      </c>
      <c r="M186" t="str">
        <f t="shared" si="8"/>
        <v>IV</v>
      </c>
    </row>
    <row r="187" spans="1:13" x14ac:dyDescent="0.2">
      <c r="A187" t="s">
        <v>95</v>
      </c>
      <c r="B187" s="2">
        <v>3</v>
      </c>
      <c r="C187" s="2">
        <v>3</v>
      </c>
      <c r="D187" s="2">
        <v>131.91999999999999</v>
      </c>
      <c r="E187" s="2">
        <v>0</v>
      </c>
      <c r="F187" s="2"/>
      <c r="G187" s="2"/>
      <c r="H187" s="2">
        <v>0</v>
      </c>
      <c r="I187" s="2"/>
      <c r="J187" s="2"/>
      <c r="K187" s="5">
        <f t="shared" si="6"/>
        <v>2.5014337695212188E-5</v>
      </c>
      <c r="L187" t="str">
        <f t="shared" si="7"/>
        <v>(0,0.1]</v>
      </c>
      <c r="M187" t="str">
        <f t="shared" si="8"/>
        <v>IV</v>
      </c>
    </row>
    <row r="188" spans="1:13" x14ac:dyDescent="0.2">
      <c r="A188" t="s">
        <v>92</v>
      </c>
      <c r="B188" s="2">
        <v>3</v>
      </c>
      <c r="C188" s="2">
        <v>5</v>
      </c>
      <c r="D188" s="2">
        <v>90.200682</v>
      </c>
      <c r="E188" s="2">
        <v>0</v>
      </c>
      <c r="F188" s="2"/>
      <c r="G188" s="2"/>
      <c r="H188" s="2">
        <v>0</v>
      </c>
      <c r="I188" s="2"/>
      <c r="J188" s="2"/>
      <c r="K188" s="5">
        <f t="shared" si="6"/>
        <v>1.7103625832977925E-5</v>
      </c>
      <c r="L188" t="str">
        <f t="shared" si="7"/>
        <v>(0,0.1]</v>
      </c>
      <c r="M188" t="str">
        <f t="shared" si="8"/>
        <v>IV</v>
      </c>
    </row>
    <row r="189" spans="1:13" x14ac:dyDescent="0.2">
      <c r="A189" t="s">
        <v>127</v>
      </c>
      <c r="B189" s="2">
        <v>261</v>
      </c>
      <c r="C189" s="2">
        <v>20683</v>
      </c>
      <c r="D189" s="2">
        <v>999415.98</v>
      </c>
      <c r="E189" s="2">
        <v>0</v>
      </c>
      <c r="F189" s="2"/>
      <c r="G189" s="2"/>
      <c r="H189" s="2">
        <v>0</v>
      </c>
      <c r="I189" s="2"/>
      <c r="J189" s="2"/>
      <c r="K189" s="5">
        <f t="shared" si="6"/>
        <v>0.18950673758119646</v>
      </c>
      <c r="L189" t="str">
        <f t="shared" si="7"/>
        <v>(0.1,0.5]</v>
      </c>
      <c r="M189" t="str">
        <f t="shared" si="8"/>
        <v>III</v>
      </c>
    </row>
    <row r="190" spans="1:13" x14ac:dyDescent="0.2">
      <c r="A190" t="s">
        <v>119</v>
      </c>
      <c r="B190" s="2">
        <v>323</v>
      </c>
      <c r="C190" s="2">
        <v>2052</v>
      </c>
      <c r="D190" s="2">
        <v>183706.23</v>
      </c>
      <c r="E190" s="2">
        <v>6</v>
      </c>
      <c r="F190" s="2">
        <v>10</v>
      </c>
      <c r="G190" s="2">
        <v>500.89</v>
      </c>
      <c r="H190" s="2">
        <v>24</v>
      </c>
      <c r="I190" s="2">
        <v>37</v>
      </c>
      <c r="J190" s="2">
        <v>1873.16</v>
      </c>
      <c r="K190" s="5">
        <f t="shared" si="6"/>
        <v>3.4833912021939972E-2</v>
      </c>
      <c r="L190" t="str">
        <f t="shared" si="7"/>
        <v>(0,0.1]</v>
      </c>
      <c r="M190" t="str">
        <f t="shared" si="8"/>
        <v>IV</v>
      </c>
    </row>
    <row r="191" spans="1:13" x14ac:dyDescent="0.2">
      <c r="A191" t="s">
        <v>134</v>
      </c>
      <c r="B191" s="2">
        <v>205</v>
      </c>
      <c r="C191" s="2">
        <v>13691</v>
      </c>
      <c r="D191" s="2">
        <v>659922.25</v>
      </c>
      <c r="E191" s="2">
        <v>0</v>
      </c>
      <c r="F191" s="2"/>
      <c r="G191" s="2"/>
      <c r="H191" s="2">
        <v>0</v>
      </c>
      <c r="I191" s="2"/>
      <c r="J191" s="2"/>
      <c r="K191" s="5">
        <f t="shared" si="6"/>
        <v>0.12513279270834024</v>
      </c>
      <c r="L191" t="str">
        <f t="shared" si="7"/>
        <v>(0.1,0.5]</v>
      </c>
      <c r="M191" t="str">
        <f t="shared" si="8"/>
        <v>III</v>
      </c>
    </row>
    <row r="192" spans="1:13" x14ac:dyDescent="0.2">
      <c r="A192" t="s">
        <v>128</v>
      </c>
      <c r="B192" s="2">
        <v>172</v>
      </c>
      <c r="C192" s="2">
        <v>961</v>
      </c>
      <c r="D192" s="2">
        <v>92196.92</v>
      </c>
      <c r="E192" s="2">
        <v>0</v>
      </c>
      <c r="F192" s="2"/>
      <c r="G192" s="2"/>
      <c r="H192" s="2">
        <v>0</v>
      </c>
      <c r="I192" s="2"/>
      <c r="J192" s="2"/>
      <c r="K192" s="5">
        <f t="shared" si="6"/>
        <v>1.7482147447987137E-2</v>
      </c>
      <c r="L192" t="str">
        <f t="shared" si="7"/>
        <v>(0,0.1]</v>
      </c>
      <c r="M192" t="str">
        <f t="shared" si="8"/>
        <v>IV</v>
      </c>
    </row>
    <row r="193" spans="1:13" x14ac:dyDescent="0.2">
      <c r="A193" t="s">
        <v>135</v>
      </c>
      <c r="B193" s="2">
        <v>150</v>
      </c>
      <c r="C193" s="2">
        <v>716</v>
      </c>
      <c r="D193" s="2">
        <v>52001.67</v>
      </c>
      <c r="E193" s="2">
        <v>7</v>
      </c>
      <c r="F193" s="2">
        <v>31</v>
      </c>
      <c r="G193" s="2">
        <v>1784.51</v>
      </c>
      <c r="H193" s="2">
        <v>22</v>
      </c>
      <c r="I193" s="2">
        <v>62</v>
      </c>
      <c r="J193" s="2">
        <v>3837.21</v>
      </c>
      <c r="K193" s="5">
        <f t="shared" si="6"/>
        <v>9.8604255161839384E-3</v>
      </c>
      <c r="L193" t="str">
        <f t="shared" si="7"/>
        <v>(0,0.1]</v>
      </c>
      <c r="M193" t="str">
        <f t="shared" si="8"/>
        <v>IV</v>
      </c>
    </row>
    <row r="194" spans="1:13" x14ac:dyDescent="0.2">
      <c r="A194" t="s">
        <v>129</v>
      </c>
      <c r="B194" s="2">
        <v>267</v>
      </c>
      <c r="C194" s="2">
        <v>14104</v>
      </c>
      <c r="D194" s="2">
        <v>739537.25</v>
      </c>
      <c r="E194" s="2">
        <v>0</v>
      </c>
      <c r="F194" s="2"/>
      <c r="G194" s="2"/>
      <c r="H194" s="2">
        <v>0</v>
      </c>
      <c r="I194" s="2"/>
      <c r="J194" s="2"/>
      <c r="K194" s="5">
        <f t="shared" ref="K194:K257" si="9">D194/SUM(D:D)*100</f>
        <v>0.14022918821777261</v>
      </c>
      <c r="L194" t="str">
        <f t="shared" si="7"/>
        <v>(0.1,0.5]</v>
      </c>
      <c r="M194" t="str">
        <f t="shared" si="8"/>
        <v>III</v>
      </c>
    </row>
    <row r="195" spans="1:13" x14ac:dyDescent="0.2">
      <c r="A195" t="s">
        <v>130</v>
      </c>
      <c r="B195" s="2">
        <v>256</v>
      </c>
      <c r="C195" s="2">
        <v>4201</v>
      </c>
      <c r="D195" s="2">
        <v>189999.01688109999</v>
      </c>
      <c r="E195" s="2">
        <v>7</v>
      </c>
      <c r="F195" s="2">
        <v>196</v>
      </c>
      <c r="G195" s="2">
        <v>7993.4088170000005</v>
      </c>
      <c r="H195" s="2">
        <v>21</v>
      </c>
      <c r="I195" s="2">
        <v>397</v>
      </c>
      <c r="J195" s="2">
        <v>18164.763340400001</v>
      </c>
      <c r="K195" s="5">
        <f t="shared" si="9"/>
        <v>3.6027134399804102E-2</v>
      </c>
      <c r="L195" t="str">
        <f t="shared" ref="L195:L258" si="10">VLOOKUP($K195,$O$3:$Q$8,2,1)</f>
        <v>(0,0.1]</v>
      </c>
      <c r="M195" t="str">
        <f t="shared" ref="M195:M258" si="11">VLOOKUP($K195,$O$3:$Q$8,3,1)</f>
        <v>IV</v>
      </c>
    </row>
    <row r="196" spans="1:13" x14ac:dyDescent="0.2">
      <c r="A196" t="s">
        <v>131</v>
      </c>
      <c r="B196" s="2">
        <v>175</v>
      </c>
      <c r="C196" s="2">
        <v>240</v>
      </c>
      <c r="D196" s="2">
        <v>49689.473037205003</v>
      </c>
      <c r="E196" s="2">
        <v>5</v>
      </c>
      <c r="F196" s="2">
        <v>11</v>
      </c>
      <c r="G196" s="2">
        <v>1352.82</v>
      </c>
      <c r="H196" s="2">
        <v>16</v>
      </c>
      <c r="I196" s="2">
        <v>26</v>
      </c>
      <c r="J196" s="2">
        <v>4743.7910980699999</v>
      </c>
      <c r="K196" s="5">
        <f t="shared" si="9"/>
        <v>9.4219925595041484E-3</v>
      </c>
      <c r="L196" t="str">
        <f t="shared" si="10"/>
        <v>(0,0.1]</v>
      </c>
      <c r="M196" t="str">
        <f t="shared" si="11"/>
        <v>IV</v>
      </c>
    </row>
    <row r="197" spans="1:13" x14ac:dyDescent="0.2">
      <c r="A197" t="s">
        <v>132</v>
      </c>
      <c r="B197" s="2">
        <v>187</v>
      </c>
      <c r="C197" s="2">
        <v>425</v>
      </c>
      <c r="D197" s="2">
        <v>39022.959999999999</v>
      </c>
      <c r="E197" s="2">
        <v>3</v>
      </c>
      <c r="F197" s="2">
        <v>5</v>
      </c>
      <c r="G197" s="2">
        <v>839.89</v>
      </c>
      <c r="H197" s="2">
        <v>11</v>
      </c>
      <c r="I197" s="2">
        <v>15</v>
      </c>
      <c r="J197" s="2">
        <v>2192.0300000000002</v>
      </c>
      <c r="K197" s="5">
        <f t="shared" si="9"/>
        <v>7.3994352585412182E-3</v>
      </c>
      <c r="L197" t="str">
        <f t="shared" si="10"/>
        <v>(0,0.1]</v>
      </c>
      <c r="M197" t="str">
        <f t="shared" si="11"/>
        <v>IV</v>
      </c>
    </row>
    <row r="198" spans="1:13" x14ac:dyDescent="0.2">
      <c r="A198" t="s">
        <v>143</v>
      </c>
      <c r="B198" s="2">
        <v>33</v>
      </c>
      <c r="C198" s="2">
        <v>91</v>
      </c>
      <c r="D198" s="2">
        <v>3547.13</v>
      </c>
      <c r="E198" s="2">
        <v>0</v>
      </c>
      <c r="F198" s="2"/>
      <c r="G198" s="2"/>
      <c r="H198" s="2">
        <v>0</v>
      </c>
      <c r="I198" s="2"/>
      <c r="J198" s="2"/>
      <c r="K198" s="5">
        <f t="shared" si="9"/>
        <v>6.7259784466963332E-4</v>
      </c>
      <c r="L198" t="str">
        <f t="shared" si="10"/>
        <v>(0,0.1]</v>
      </c>
      <c r="M198" t="str">
        <f t="shared" si="11"/>
        <v>IV</v>
      </c>
    </row>
    <row r="199" spans="1:13" x14ac:dyDescent="0.2">
      <c r="A199" t="s">
        <v>144</v>
      </c>
      <c r="B199" s="2">
        <v>7</v>
      </c>
      <c r="C199" s="2">
        <v>7</v>
      </c>
      <c r="D199" s="2">
        <v>419.88392934000001</v>
      </c>
      <c r="E199" s="2">
        <v>0</v>
      </c>
      <c r="F199" s="2"/>
      <c r="G199" s="2"/>
      <c r="H199" s="2">
        <v>0</v>
      </c>
      <c r="I199" s="2"/>
      <c r="J199" s="2"/>
      <c r="K199" s="5">
        <f t="shared" si="9"/>
        <v>7.9617331726071668E-5</v>
      </c>
      <c r="L199" t="str">
        <f t="shared" si="10"/>
        <v>(0,0.1]</v>
      </c>
      <c r="M199" t="str">
        <f t="shared" si="11"/>
        <v>IV</v>
      </c>
    </row>
    <row r="200" spans="1:13" x14ac:dyDescent="0.2">
      <c r="A200" t="s">
        <v>133</v>
      </c>
      <c r="B200" s="2">
        <v>6</v>
      </c>
      <c r="C200" s="2">
        <v>8</v>
      </c>
      <c r="D200" s="2">
        <v>350</v>
      </c>
      <c r="E200" s="2">
        <v>0</v>
      </c>
      <c r="F200" s="2"/>
      <c r="G200" s="2"/>
      <c r="H200" s="2">
        <v>0</v>
      </c>
      <c r="I200" s="2"/>
      <c r="J200" s="2"/>
      <c r="K200" s="5">
        <f t="shared" si="9"/>
        <v>6.6366117293240355E-5</v>
      </c>
      <c r="L200" t="str">
        <f t="shared" si="10"/>
        <v>(0,0.1]</v>
      </c>
      <c r="M200" t="str">
        <f t="shared" si="11"/>
        <v>IV</v>
      </c>
    </row>
    <row r="201" spans="1:13" x14ac:dyDescent="0.2">
      <c r="A201" t="s">
        <v>146</v>
      </c>
      <c r="B201" s="2">
        <v>111</v>
      </c>
      <c r="C201" s="2">
        <v>282</v>
      </c>
      <c r="D201" s="2">
        <v>11479.18</v>
      </c>
      <c r="E201" s="2">
        <v>0</v>
      </c>
      <c r="F201" s="2"/>
      <c r="G201" s="2"/>
      <c r="H201" s="2">
        <v>0</v>
      </c>
      <c r="I201" s="2"/>
      <c r="J201" s="2"/>
      <c r="K201" s="5">
        <f t="shared" si="9"/>
        <v>2.1766531608863396E-3</v>
      </c>
      <c r="L201" t="str">
        <f t="shared" si="10"/>
        <v>(0,0.1]</v>
      </c>
      <c r="M201" t="str">
        <f t="shared" si="11"/>
        <v>IV</v>
      </c>
    </row>
    <row r="202" spans="1:13" x14ac:dyDescent="0.2">
      <c r="A202" t="s">
        <v>147</v>
      </c>
      <c r="B202" s="2">
        <v>24</v>
      </c>
      <c r="C202" s="2">
        <v>312</v>
      </c>
      <c r="D202" s="2">
        <v>20390.52</v>
      </c>
      <c r="E202" s="2">
        <v>0</v>
      </c>
      <c r="F202" s="2"/>
      <c r="G202" s="2"/>
      <c r="H202" s="2">
        <v>0</v>
      </c>
      <c r="I202" s="2"/>
      <c r="J202" s="2"/>
      <c r="K202" s="5">
        <f t="shared" si="9"/>
        <v>3.8663989771147529E-3</v>
      </c>
      <c r="L202" t="str">
        <f t="shared" si="10"/>
        <v>(0,0.1]</v>
      </c>
      <c r="M202" t="str">
        <f t="shared" si="11"/>
        <v>IV</v>
      </c>
    </row>
    <row r="203" spans="1:13" x14ac:dyDescent="0.2">
      <c r="A203" t="s">
        <v>145</v>
      </c>
      <c r="B203" s="2">
        <v>67</v>
      </c>
      <c r="C203" s="2">
        <v>98</v>
      </c>
      <c r="D203" s="2">
        <v>23134.9</v>
      </c>
      <c r="E203" s="2">
        <v>0</v>
      </c>
      <c r="F203" s="2"/>
      <c r="G203" s="2"/>
      <c r="H203" s="2">
        <v>0</v>
      </c>
      <c r="I203" s="2"/>
      <c r="J203" s="2"/>
      <c r="K203" s="5">
        <f t="shared" si="9"/>
        <v>4.3867813913353896E-3</v>
      </c>
      <c r="L203" t="str">
        <f t="shared" si="10"/>
        <v>(0,0.1]</v>
      </c>
      <c r="M203" t="str">
        <f t="shared" si="11"/>
        <v>IV</v>
      </c>
    </row>
    <row r="204" spans="1:13" x14ac:dyDescent="0.2">
      <c r="A204" t="s">
        <v>136</v>
      </c>
      <c r="B204" s="2">
        <v>330</v>
      </c>
      <c r="C204" s="2">
        <v>32446</v>
      </c>
      <c r="D204" s="2">
        <v>5886327.7653815001</v>
      </c>
      <c r="E204" s="2">
        <v>7</v>
      </c>
      <c r="F204" s="2">
        <v>221</v>
      </c>
      <c r="G204" s="2">
        <v>34293.682946000001</v>
      </c>
      <c r="H204" s="2">
        <v>30</v>
      </c>
      <c r="I204" s="2">
        <v>1023</v>
      </c>
      <c r="J204" s="2">
        <v>173485.80361249999</v>
      </c>
      <c r="K204" s="5">
        <f t="shared" si="9"/>
        <v>1.1161506254393316</v>
      </c>
      <c r="L204" t="str">
        <f t="shared" si="10"/>
        <v>(0.5,5]</v>
      </c>
      <c r="M204" t="str">
        <f t="shared" si="11"/>
        <v>II</v>
      </c>
    </row>
    <row r="205" spans="1:13" x14ac:dyDescent="0.2">
      <c r="A205" t="s">
        <v>137</v>
      </c>
      <c r="B205" s="2">
        <v>63</v>
      </c>
      <c r="C205" s="2">
        <v>29788</v>
      </c>
      <c r="D205" s="2">
        <v>291008.128913455</v>
      </c>
      <c r="E205" s="2">
        <v>0</v>
      </c>
      <c r="F205" s="2"/>
      <c r="G205" s="2"/>
      <c r="H205" s="2">
        <v>0</v>
      </c>
      <c r="I205" s="2"/>
      <c r="J205" s="2"/>
      <c r="K205" s="5">
        <f t="shared" si="9"/>
        <v>5.5180227476447893E-2</v>
      </c>
      <c r="L205" t="str">
        <f t="shared" si="10"/>
        <v>(0,0.1]</v>
      </c>
      <c r="M205" t="str">
        <f t="shared" si="11"/>
        <v>IV</v>
      </c>
    </row>
    <row r="206" spans="1:13" x14ac:dyDescent="0.2">
      <c r="A206" t="s">
        <v>138</v>
      </c>
      <c r="B206" s="2">
        <v>208</v>
      </c>
      <c r="C206" s="2">
        <v>3838</v>
      </c>
      <c r="D206" s="2">
        <v>173145.50471218</v>
      </c>
      <c r="E206" s="2">
        <v>0</v>
      </c>
      <c r="F206" s="2"/>
      <c r="G206" s="2"/>
      <c r="H206" s="2">
        <v>12</v>
      </c>
      <c r="I206" s="2">
        <v>1131</v>
      </c>
      <c r="J206" s="2">
        <v>41862.60471218</v>
      </c>
      <c r="K206" s="5">
        <f t="shared" si="9"/>
        <v>3.2831413927216682E-2</v>
      </c>
      <c r="L206" t="str">
        <f t="shared" si="10"/>
        <v>(0,0.1]</v>
      </c>
      <c r="M206" t="str">
        <f t="shared" si="11"/>
        <v>IV</v>
      </c>
    </row>
    <row r="207" spans="1:13" x14ac:dyDescent="0.2">
      <c r="A207" t="s">
        <v>139</v>
      </c>
      <c r="B207" s="2">
        <v>126</v>
      </c>
      <c r="C207" s="2">
        <v>4106</v>
      </c>
      <c r="D207" s="2">
        <v>209358.44</v>
      </c>
      <c r="E207" s="2">
        <v>0</v>
      </c>
      <c r="F207" s="2"/>
      <c r="G207" s="2"/>
      <c r="H207" s="2">
        <v>0</v>
      </c>
      <c r="I207" s="2"/>
      <c r="J207" s="2"/>
      <c r="K207" s="5">
        <f t="shared" si="9"/>
        <v>3.9698019386770929E-2</v>
      </c>
      <c r="L207" t="str">
        <f t="shared" si="10"/>
        <v>(0,0.1]</v>
      </c>
      <c r="M207" t="str">
        <f t="shared" si="11"/>
        <v>IV</v>
      </c>
    </row>
    <row r="208" spans="1:13" x14ac:dyDescent="0.2">
      <c r="A208" t="s">
        <v>140</v>
      </c>
      <c r="B208" s="2">
        <v>22</v>
      </c>
      <c r="C208" s="2">
        <v>11615</v>
      </c>
      <c r="D208" s="2">
        <v>77509.846108440004</v>
      </c>
      <c r="E208" s="2">
        <v>0</v>
      </c>
      <c r="F208" s="2"/>
      <c r="G208" s="2"/>
      <c r="H208" s="2">
        <v>0</v>
      </c>
      <c r="I208" s="2"/>
      <c r="J208" s="2"/>
      <c r="K208" s="5">
        <f t="shared" si="9"/>
        <v>1.469722153775354E-2</v>
      </c>
      <c r="L208" t="str">
        <f t="shared" si="10"/>
        <v>(0,0.1]</v>
      </c>
      <c r="M208" t="str">
        <f t="shared" si="11"/>
        <v>IV</v>
      </c>
    </row>
    <row r="209" spans="1:13" x14ac:dyDescent="0.2">
      <c r="A209" t="s">
        <v>71</v>
      </c>
      <c r="B209" s="2">
        <v>75</v>
      </c>
      <c r="C209" s="2">
        <v>122</v>
      </c>
      <c r="D209" s="2">
        <v>22314.67</v>
      </c>
      <c r="E209" s="2">
        <v>6</v>
      </c>
      <c r="F209" s="2">
        <v>13</v>
      </c>
      <c r="G209" s="2">
        <v>2045.55</v>
      </c>
      <c r="H209" s="2">
        <v>25</v>
      </c>
      <c r="I209" s="2">
        <v>56</v>
      </c>
      <c r="J209" s="2">
        <v>10769.97</v>
      </c>
      <c r="K209" s="5">
        <f t="shared" si="9"/>
        <v>4.2312514473712903E-3</v>
      </c>
      <c r="L209" t="str">
        <f t="shared" si="10"/>
        <v>(0,0.1]</v>
      </c>
      <c r="M209" t="str">
        <f t="shared" si="11"/>
        <v>IV</v>
      </c>
    </row>
    <row r="210" spans="1:13" x14ac:dyDescent="0.2">
      <c r="A210" t="s">
        <v>141</v>
      </c>
      <c r="B210" s="2">
        <v>23</v>
      </c>
      <c r="C210" s="2">
        <v>62322</v>
      </c>
      <c r="D210" s="2">
        <v>219068.81958015999</v>
      </c>
      <c r="E210" s="2">
        <v>0</v>
      </c>
      <c r="F210" s="2"/>
      <c r="G210" s="2"/>
      <c r="H210" s="2">
        <v>0</v>
      </c>
      <c r="I210" s="2"/>
      <c r="J210" s="2"/>
      <c r="K210" s="5">
        <f t="shared" si="9"/>
        <v>4.1539277072996018E-2</v>
      </c>
      <c r="L210" t="str">
        <f t="shared" si="10"/>
        <v>(0,0.1]</v>
      </c>
      <c r="M210" t="str">
        <f t="shared" si="11"/>
        <v>IV</v>
      </c>
    </row>
    <row r="211" spans="1:13" x14ac:dyDescent="0.2">
      <c r="A211" t="s">
        <v>148</v>
      </c>
      <c r="B211" s="2">
        <v>12</v>
      </c>
      <c r="C211" s="2">
        <v>368</v>
      </c>
      <c r="D211" s="2">
        <v>15305.79</v>
      </c>
      <c r="E211" s="2">
        <v>0</v>
      </c>
      <c r="F211" s="2"/>
      <c r="G211" s="2"/>
      <c r="H211" s="2">
        <v>0</v>
      </c>
      <c r="I211" s="2"/>
      <c r="J211" s="2"/>
      <c r="K211" s="5">
        <f t="shared" si="9"/>
        <v>2.9022452983020154E-3</v>
      </c>
      <c r="L211" t="str">
        <f t="shared" si="10"/>
        <v>(0,0.1]</v>
      </c>
      <c r="M211" t="str">
        <f t="shared" si="11"/>
        <v>IV</v>
      </c>
    </row>
    <row r="212" spans="1:13" x14ac:dyDescent="0.2">
      <c r="A212" t="s">
        <v>149</v>
      </c>
      <c r="B212" s="2">
        <v>2</v>
      </c>
      <c r="C212" s="2">
        <v>3</v>
      </c>
      <c r="D212" s="2">
        <v>69.66</v>
      </c>
      <c r="E212" s="2">
        <v>0</v>
      </c>
      <c r="F212" s="2"/>
      <c r="G212" s="2"/>
      <c r="H212" s="2">
        <v>0</v>
      </c>
      <c r="I212" s="2"/>
      <c r="J212" s="2"/>
      <c r="K212" s="5">
        <f t="shared" si="9"/>
        <v>1.3208753516134637E-5</v>
      </c>
      <c r="L212" t="str">
        <f t="shared" si="10"/>
        <v>(0,0.1]</v>
      </c>
      <c r="M212" t="str">
        <f t="shared" si="11"/>
        <v>IV</v>
      </c>
    </row>
    <row r="213" spans="1:13" x14ac:dyDescent="0.2">
      <c r="A213" t="s">
        <v>97</v>
      </c>
      <c r="B213" s="2">
        <v>38</v>
      </c>
      <c r="C213" s="2">
        <v>39</v>
      </c>
      <c r="D213" s="2">
        <v>3184.77</v>
      </c>
      <c r="E213" s="2">
        <v>2</v>
      </c>
      <c r="F213" s="2">
        <v>2</v>
      </c>
      <c r="G213" s="2">
        <v>203.97</v>
      </c>
      <c r="H213" s="2">
        <v>2</v>
      </c>
      <c r="I213" s="2">
        <v>2</v>
      </c>
      <c r="J213" s="2">
        <v>203.97</v>
      </c>
      <c r="K213" s="5">
        <f t="shared" si="9"/>
        <v>6.0388805534855171E-4</v>
      </c>
      <c r="L213" t="str">
        <f t="shared" si="10"/>
        <v>(0,0.1]</v>
      </c>
      <c r="M213" t="str">
        <f t="shared" si="11"/>
        <v>IV</v>
      </c>
    </row>
    <row r="214" spans="1:13" x14ac:dyDescent="0.2">
      <c r="A214" t="s">
        <v>96</v>
      </c>
      <c r="B214" s="2">
        <v>120</v>
      </c>
      <c r="C214" s="2">
        <v>5635</v>
      </c>
      <c r="D214" s="2">
        <v>309724.53000000003</v>
      </c>
      <c r="E214" s="2">
        <v>0</v>
      </c>
      <c r="F214" s="2"/>
      <c r="G214" s="2"/>
      <c r="H214" s="2">
        <v>0</v>
      </c>
      <c r="I214" s="2"/>
      <c r="J214" s="2"/>
      <c r="K214" s="5">
        <f t="shared" si="9"/>
        <v>5.8729184247353558E-2</v>
      </c>
      <c r="L214" t="str">
        <f t="shared" si="10"/>
        <v>(0,0.1]</v>
      </c>
      <c r="M214" t="str">
        <f t="shared" si="11"/>
        <v>IV</v>
      </c>
    </row>
    <row r="215" spans="1:13" x14ac:dyDescent="0.2">
      <c r="A215" t="s">
        <v>98</v>
      </c>
      <c r="B215" s="2">
        <v>36</v>
      </c>
      <c r="C215" s="2">
        <v>76</v>
      </c>
      <c r="D215" s="2">
        <v>6830.7218030699996</v>
      </c>
      <c r="E215" s="2">
        <v>0</v>
      </c>
      <c r="F215" s="2"/>
      <c r="G215" s="2"/>
      <c r="H215" s="2">
        <v>0</v>
      </c>
      <c r="I215" s="2"/>
      <c r="J215" s="2"/>
      <c r="K215" s="5">
        <f t="shared" si="9"/>
        <v>1.2952242410858225E-3</v>
      </c>
      <c r="L215" t="str">
        <f t="shared" si="10"/>
        <v>(0,0.1]</v>
      </c>
      <c r="M215" t="str">
        <f t="shared" si="11"/>
        <v>IV</v>
      </c>
    </row>
    <row r="216" spans="1:13" x14ac:dyDescent="0.2">
      <c r="A216" t="s">
        <v>107</v>
      </c>
      <c r="B216" s="2">
        <v>330</v>
      </c>
      <c r="C216" s="2">
        <v>7271</v>
      </c>
      <c r="D216" s="2">
        <v>718319.5</v>
      </c>
      <c r="E216" s="2">
        <v>7</v>
      </c>
      <c r="F216" s="2">
        <v>194</v>
      </c>
      <c r="G216" s="2">
        <v>20711.75</v>
      </c>
      <c r="H216" s="2">
        <v>30</v>
      </c>
      <c r="I216" s="2">
        <v>801</v>
      </c>
      <c r="J216" s="2">
        <v>82664.429999999993</v>
      </c>
      <c r="K216" s="5">
        <f t="shared" si="9"/>
        <v>0.13620593197434791</v>
      </c>
      <c r="L216" t="str">
        <f t="shared" si="10"/>
        <v>(0.1,0.5]</v>
      </c>
      <c r="M216" t="str">
        <f t="shared" si="11"/>
        <v>III</v>
      </c>
    </row>
    <row r="217" spans="1:13" x14ac:dyDescent="0.2">
      <c r="A217" t="s">
        <v>109</v>
      </c>
      <c r="B217" s="2">
        <v>315</v>
      </c>
      <c r="C217" s="2">
        <v>15884</v>
      </c>
      <c r="D217" s="2">
        <v>1610674.85</v>
      </c>
      <c r="E217" s="2">
        <v>7</v>
      </c>
      <c r="F217" s="2">
        <v>41</v>
      </c>
      <c r="G217" s="2">
        <v>3479.69</v>
      </c>
      <c r="H217" s="2">
        <v>28</v>
      </c>
      <c r="I217" s="2">
        <v>123</v>
      </c>
      <c r="J217" s="2">
        <v>10576.91</v>
      </c>
      <c r="K217" s="5">
        <f t="shared" si="9"/>
        <v>0.30541210290392096</v>
      </c>
      <c r="L217" t="str">
        <f t="shared" si="10"/>
        <v>(0.1,0.5]</v>
      </c>
      <c r="M217" t="str">
        <f t="shared" si="11"/>
        <v>III</v>
      </c>
    </row>
    <row r="218" spans="1:13" x14ac:dyDescent="0.2">
      <c r="A218" t="s">
        <v>106</v>
      </c>
      <c r="B218" s="2">
        <v>330</v>
      </c>
      <c r="C218" s="2">
        <v>3091</v>
      </c>
      <c r="D218" s="2">
        <v>184821.43270315501</v>
      </c>
      <c r="E218" s="2">
        <v>7</v>
      </c>
      <c r="F218" s="2">
        <v>125</v>
      </c>
      <c r="G218" s="2">
        <v>6076.1919451200001</v>
      </c>
      <c r="H218" s="2">
        <v>30</v>
      </c>
      <c r="I218" s="2">
        <v>387</v>
      </c>
      <c r="J218" s="2">
        <v>19234.130677425001</v>
      </c>
      <c r="K218" s="5">
        <f t="shared" si="9"/>
        <v>3.5045373945949469E-2</v>
      </c>
      <c r="L218" t="str">
        <f t="shared" si="10"/>
        <v>(0,0.1]</v>
      </c>
      <c r="M218" t="str">
        <f t="shared" si="11"/>
        <v>IV</v>
      </c>
    </row>
    <row r="219" spans="1:13" x14ac:dyDescent="0.2">
      <c r="A219" t="s">
        <v>110</v>
      </c>
      <c r="B219" s="2">
        <v>215</v>
      </c>
      <c r="C219" s="2">
        <v>520</v>
      </c>
      <c r="D219" s="2">
        <v>60350.68</v>
      </c>
      <c r="E219" s="2">
        <v>5</v>
      </c>
      <c r="F219" s="2">
        <v>12</v>
      </c>
      <c r="G219" s="2">
        <v>1583.86</v>
      </c>
      <c r="H219" s="2">
        <v>17</v>
      </c>
      <c r="I219" s="2">
        <v>31</v>
      </c>
      <c r="J219" s="2">
        <v>3780.63</v>
      </c>
      <c r="K219" s="5">
        <f t="shared" si="9"/>
        <v>1.1443543736019472E-2</v>
      </c>
      <c r="L219" t="str">
        <f t="shared" si="10"/>
        <v>(0,0.1]</v>
      </c>
      <c r="M219" t="str">
        <f t="shared" si="11"/>
        <v>IV</v>
      </c>
    </row>
    <row r="220" spans="1:13" x14ac:dyDescent="0.2">
      <c r="A220" t="s">
        <v>108</v>
      </c>
      <c r="B220" s="2">
        <v>287</v>
      </c>
      <c r="C220" s="2">
        <v>716</v>
      </c>
      <c r="D220" s="2">
        <v>38799.427043295</v>
      </c>
      <c r="E220" s="2">
        <v>7</v>
      </c>
      <c r="F220" s="2">
        <v>33</v>
      </c>
      <c r="G220" s="2">
        <v>1861.1742117599999</v>
      </c>
      <c r="H220" s="2">
        <v>29</v>
      </c>
      <c r="I220" s="2">
        <v>98</v>
      </c>
      <c r="J220" s="2">
        <v>5533.2174924849996</v>
      </c>
      <c r="K220" s="5">
        <f t="shared" si="9"/>
        <v>7.3570495030452505E-3</v>
      </c>
      <c r="L220" t="str">
        <f t="shared" si="10"/>
        <v>(0,0.1]</v>
      </c>
      <c r="M220" t="str">
        <f t="shared" si="11"/>
        <v>IV</v>
      </c>
    </row>
    <row r="221" spans="1:13" x14ac:dyDescent="0.2">
      <c r="A221" t="s">
        <v>111</v>
      </c>
      <c r="B221" s="2">
        <v>225</v>
      </c>
      <c r="C221" s="2">
        <v>7463</v>
      </c>
      <c r="D221" s="2">
        <v>249041.269552905</v>
      </c>
      <c r="E221" s="2">
        <v>0</v>
      </c>
      <c r="F221" s="2"/>
      <c r="G221" s="2"/>
      <c r="H221" s="2">
        <v>0</v>
      </c>
      <c r="I221" s="2"/>
      <c r="J221" s="2"/>
      <c r="K221" s="5">
        <f t="shared" si="9"/>
        <v>4.7222577445730232E-2</v>
      </c>
      <c r="L221" t="str">
        <f t="shared" si="10"/>
        <v>(0,0.1]</v>
      </c>
      <c r="M221" t="str">
        <f t="shared" si="11"/>
        <v>IV</v>
      </c>
    </row>
    <row r="222" spans="1:13" x14ac:dyDescent="0.2">
      <c r="A222" t="s">
        <v>112</v>
      </c>
      <c r="B222" s="2">
        <v>35</v>
      </c>
      <c r="C222" s="2">
        <v>36</v>
      </c>
      <c r="D222" s="2">
        <v>2001.09</v>
      </c>
      <c r="E222" s="2">
        <v>2</v>
      </c>
      <c r="F222" s="2">
        <v>2</v>
      </c>
      <c r="G222" s="2">
        <v>324.89</v>
      </c>
      <c r="H222" s="2">
        <v>4</v>
      </c>
      <c r="I222" s="2">
        <v>4</v>
      </c>
      <c r="J222" s="2">
        <v>376.87</v>
      </c>
      <c r="K222" s="5">
        <f t="shared" si="9"/>
        <v>3.7944163901237242E-4</v>
      </c>
      <c r="L222" t="str">
        <f t="shared" si="10"/>
        <v>(0,0.1]</v>
      </c>
      <c r="M222" t="str">
        <f t="shared" si="11"/>
        <v>IV</v>
      </c>
    </row>
    <row r="223" spans="1:13" x14ac:dyDescent="0.2">
      <c r="A223" t="s">
        <v>115</v>
      </c>
      <c r="B223" s="2">
        <v>330</v>
      </c>
      <c r="C223" s="2">
        <v>10306</v>
      </c>
      <c r="D223" s="2">
        <v>502277.788042125</v>
      </c>
      <c r="E223" s="2">
        <v>7</v>
      </c>
      <c r="F223" s="2">
        <v>959</v>
      </c>
      <c r="G223" s="2">
        <v>44074.675232909998</v>
      </c>
      <c r="H223" s="2">
        <v>30</v>
      </c>
      <c r="I223" s="2">
        <v>2032</v>
      </c>
      <c r="J223" s="2">
        <v>95031.222226394995</v>
      </c>
      <c r="K223" s="5">
        <f t="shared" si="9"/>
        <v>9.5240647414265675E-2</v>
      </c>
      <c r="L223" t="str">
        <f t="shared" si="10"/>
        <v>(0,0.1]</v>
      </c>
      <c r="M223" t="str">
        <f t="shared" si="11"/>
        <v>IV</v>
      </c>
    </row>
    <row r="224" spans="1:13" x14ac:dyDescent="0.2">
      <c r="A224" t="s">
        <v>113</v>
      </c>
      <c r="B224" s="2">
        <v>18</v>
      </c>
      <c r="C224" s="2">
        <v>21</v>
      </c>
      <c r="D224" s="2">
        <v>1972.94</v>
      </c>
      <c r="E224" s="2">
        <v>0</v>
      </c>
      <c r="F224" s="2"/>
      <c r="G224" s="2"/>
      <c r="H224" s="2">
        <v>0</v>
      </c>
      <c r="I224" s="2"/>
      <c r="J224" s="2"/>
      <c r="K224" s="5">
        <f t="shared" si="9"/>
        <v>3.7410390700721611E-4</v>
      </c>
      <c r="L224" t="str">
        <f t="shared" si="10"/>
        <v>(0,0.1]</v>
      </c>
      <c r="M224" t="str">
        <f t="shared" si="11"/>
        <v>IV</v>
      </c>
    </row>
    <row r="225" spans="1:13" x14ac:dyDescent="0.2">
      <c r="A225" t="s">
        <v>116</v>
      </c>
      <c r="B225" s="2">
        <v>16</v>
      </c>
      <c r="C225" s="2">
        <v>17</v>
      </c>
      <c r="D225" s="2">
        <v>813.9</v>
      </c>
      <c r="E225" s="2">
        <v>0</v>
      </c>
      <c r="F225" s="2"/>
      <c r="G225" s="2"/>
      <c r="H225" s="2">
        <v>0</v>
      </c>
      <c r="I225" s="2"/>
      <c r="J225" s="2"/>
      <c r="K225" s="5">
        <f t="shared" si="9"/>
        <v>1.5432966532848093E-4</v>
      </c>
      <c r="L225" t="str">
        <f t="shared" si="10"/>
        <v>(0,0.1]</v>
      </c>
      <c r="M225" t="str">
        <f t="shared" si="11"/>
        <v>IV</v>
      </c>
    </row>
    <row r="226" spans="1:13" x14ac:dyDescent="0.2">
      <c r="A226" t="s">
        <v>114</v>
      </c>
      <c r="B226" s="2">
        <v>6</v>
      </c>
      <c r="C226" s="2">
        <v>6</v>
      </c>
      <c r="D226" s="2">
        <v>669.94</v>
      </c>
      <c r="E226" s="2">
        <v>0</v>
      </c>
      <c r="F226" s="2"/>
      <c r="G226" s="2"/>
      <c r="H226" s="2">
        <v>0</v>
      </c>
      <c r="I226" s="2"/>
      <c r="J226" s="2"/>
      <c r="K226" s="5">
        <f t="shared" si="9"/>
        <v>1.2703233319838128E-4</v>
      </c>
      <c r="L226" t="str">
        <f t="shared" si="10"/>
        <v>(0,0.1]</v>
      </c>
      <c r="M226" t="str">
        <f t="shared" si="11"/>
        <v>IV</v>
      </c>
    </row>
    <row r="227" spans="1:13" x14ac:dyDescent="0.2">
      <c r="A227" t="s">
        <v>118</v>
      </c>
      <c r="B227" s="2">
        <v>83</v>
      </c>
      <c r="C227" s="2">
        <v>532</v>
      </c>
      <c r="D227" s="2">
        <v>399526.66</v>
      </c>
      <c r="E227" s="2">
        <v>0</v>
      </c>
      <c r="F227" s="2"/>
      <c r="G227" s="2"/>
      <c r="H227" s="2">
        <v>0</v>
      </c>
      <c r="I227" s="2"/>
      <c r="J227" s="2"/>
      <c r="K227" s="5">
        <f t="shared" si="9"/>
        <v>7.5757237655247306E-2</v>
      </c>
      <c r="L227" t="str">
        <f t="shared" si="10"/>
        <v>(0,0.1]</v>
      </c>
      <c r="M227" t="str">
        <f t="shared" si="11"/>
        <v>IV</v>
      </c>
    </row>
    <row r="228" spans="1:13" x14ac:dyDescent="0.2">
      <c r="A228" t="s">
        <v>121</v>
      </c>
      <c r="B228" s="2">
        <v>73</v>
      </c>
      <c r="C228" s="2">
        <v>873</v>
      </c>
      <c r="D228" s="2">
        <v>46649.54</v>
      </c>
      <c r="E228" s="2">
        <v>0</v>
      </c>
      <c r="F228" s="2"/>
      <c r="G228" s="2"/>
      <c r="H228" s="2">
        <v>0</v>
      </c>
      <c r="I228" s="2"/>
      <c r="J228" s="2"/>
      <c r="K228" s="5">
        <f t="shared" si="9"/>
        <v>8.8455681237591659E-3</v>
      </c>
      <c r="L228" t="str">
        <f t="shared" si="10"/>
        <v>(0,0.1]</v>
      </c>
      <c r="M228" t="str">
        <f t="shared" si="11"/>
        <v>IV</v>
      </c>
    </row>
    <row r="229" spans="1:13" x14ac:dyDescent="0.2">
      <c r="A229" t="s">
        <v>122</v>
      </c>
      <c r="B229" s="2">
        <v>14</v>
      </c>
      <c r="C229" s="2">
        <v>30</v>
      </c>
      <c r="D229" s="2">
        <v>1989.09</v>
      </c>
      <c r="E229" s="2">
        <v>0</v>
      </c>
      <c r="F229" s="2"/>
      <c r="G229" s="2"/>
      <c r="H229" s="2">
        <v>0</v>
      </c>
      <c r="I229" s="2"/>
      <c r="J229" s="2"/>
      <c r="K229" s="5">
        <f t="shared" si="9"/>
        <v>3.7716622927660417E-4</v>
      </c>
      <c r="L229" t="str">
        <f t="shared" si="10"/>
        <v>(0,0.1]</v>
      </c>
      <c r="M229" t="str">
        <f t="shared" si="11"/>
        <v>IV</v>
      </c>
    </row>
    <row r="230" spans="1:13" x14ac:dyDescent="0.2">
      <c r="A230" t="s">
        <v>123</v>
      </c>
      <c r="B230" s="2">
        <v>17</v>
      </c>
      <c r="C230" s="2">
        <v>19</v>
      </c>
      <c r="D230" s="2">
        <v>13054.79</v>
      </c>
      <c r="E230" s="2">
        <v>0</v>
      </c>
      <c r="F230" s="2"/>
      <c r="G230" s="2"/>
      <c r="H230" s="2">
        <v>0</v>
      </c>
      <c r="I230" s="2"/>
      <c r="J230" s="2"/>
      <c r="K230" s="5">
        <f t="shared" si="9"/>
        <v>2.4754163553674896E-3</v>
      </c>
      <c r="L230" t="str">
        <f t="shared" si="10"/>
        <v>(0,0.1]</v>
      </c>
      <c r="M230" t="str">
        <f t="shared" si="11"/>
        <v>IV</v>
      </c>
    </row>
    <row r="231" spans="1:13" x14ac:dyDescent="0.2">
      <c r="A231" t="s">
        <v>126</v>
      </c>
      <c r="B231" s="2">
        <v>1</v>
      </c>
      <c r="C231" s="2">
        <v>1</v>
      </c>
      <c r="D231" s="2">
        <v>38.159999999999997</v>
      </c>
      <c r="E231" s="2">
        <v>0</v>
      </c>
      <c r="F231" s="2"/>
      <c r="G231" s="2"/>
      <c r="H231" s="2">
        <v>0</v>
      </c>
      <c r="I231" s="2"/>
      <c r="J231" s="2"/>
      <c r="K231" s="5">
        <f t="shared" si="9"/>
        <v>7.2358029597430051E-6</v>
      </c>
      <c r="L231" t="str">
        <f t="shared" si="10"/>
        <v>(0,0.1]</v>
      </c>
      <c r="M231" t="str">
        <f t="shared" si="11"/>
        <v>IV</v>
      </c>
    </row>
    <row r="232" spans="1:13" x14ac:dyDescent="0.2">
      <c r="A232" t="s">
        <v>120</v>
      </c>
      <c r="B232" s="2">
        <v>8</v>
      </c>
      <c r="C232" s="2">
        <v>13</v>
      </c>
      <c r="D232" s="2">
        <v>492.35</v>
      </c>
      <c r="E232" s="2">
        <v>0</v>
      </c>
      <c r="F232" s="2"/>
      <c r="G232" s="2"/>
      <c r="H232" s="2">
        <v>0</v>
      </c>
      <c r="I232" s="2"/>
      <c r="J232" s="2"/>
      <c r="K232" s="5">
        <f t="shared" si="9"/>
        <v>9.3358165283791126E-5</v>
      </c>
      <c r="L232" t="str">
        <f t="shared" si="10"/>
        <v>(0,0.1]</v>
      </c>
      <c r="M232" t="str">
        <f t="shared" si="11"/>
        <v>IV</v>
      </c>
    </row>
    <row r="233" spans="1:13" x14ac:dyDescent="0.2">
      <c r="A233" t="s">
        <v>99</v>
      </c>
      <c r="B233" s="2">
        <v>12</v>
      </c>
      <c r="C233" s="2">
        <v>14</v>
      </c>
      <c r="D233" s="2">
        <v>6343.7</v>
      </c>
      <c r="E233" s="2">
        <v>1</v>
      </c>
      <c r="F233" s="2">
        <v>1</v>
      </c>
      <c r="G233" s="2">
        <v>103</v>
      </c>
      <c r="H233" s="2">
        <v>3</v>
      </c>
      <c r="I233" s="2">
        <v>3</v>
      </c>
      <c r="J233" s="2">
        <v>3041</v>
      </c>
      <c r="K233" s="5">
        <f t="shared" si="9"/>
        <v>1.2028763950660824E-3</v>
      </c>
      <c r="L233" t="str">
        <f t="shared" si="10"/>
        <v>(0,0.1]</v>
      </c>
      <c r="M233" t="str">
        <f t="shared" si="11"/>
        <v>IV</v>
      </c>
    </row>
    <row r="234" spans="1:13" x14ac:dyDescent="0.2">
      <c r="A234" t="s">
        <v>101</v>
      </c>
      <c r="B234" s="2">
        <v>89</v>
      </c>
      <c r="C234" s="2">
        <v>1395</v>
      </c>
      <c r="D234" s="2">
        <v>363241.463372775</v>
      </c>
      <c r="E234" s="2">
        <v>7</v>
      </c>
      <c r="F234" s="2">
        <v>161</v>
      </c>
      <c r="G234" s="2">
        <v>38232.701689289999</v>
      </c>
      <c r="H234" s="2">
        <v>30</v>
      </c>
      <c r="I234" s="2">
        <v>567</v>
      </c>
      <c r="J234" s="2">
        <v>145512.57248057501</v>
      </c>
      <c r="K234" s="5">
        <f t="shared" si="9"/>
        <v>6.8876930182759588E-2</v>
      </c>
      <c r="L234" t="str">
        <f t="shared" si="10"/>
        <v>(0,0.1]</v>
      </c>
      <c r="M234" t="str">
        <f t="shared" si="11"/>
        <v>IV</v>
      </c>
    </row>
    <row r="235" spans="1:13" x14ac:dyDescent="0.2">
      <c r="A235" t="s">
        <v>105</v>
      </c>
      <c r="B235" s="2">
        <v>18</v>
      </c>
      <c r="C235" s="2">
        <v>141</v>
      </c>
      <c r="D235" s="2">
        <v>7153.98</v>
      </c>
      <c r="E235" s="2">
        <v>0</v>
      </c>
      <c r="F235" s="2"/>
      <c r="G235" s="2"/>
      <c r="H235" s="2">
        <v>0</v>
      </c>
      <c r="I235" s="2"/>
      <c r="J235" s="2"/>
      <c r="K235" s="5">
        <f t="shared" si="9"/>
        <v>1.3565196451242733E-3</v>
      </c>
      <c r="L235" t="str">
        <f t="shared" si="10"/>
        <v>(0,0.1]</v>
      </c>
      <c r="M235" t="str">
        <f t="shared" si="11"/>
        <v>IV</v>
      </c>
    </row>
    <row r="236" spans="1:13" x14ac:dyDescent="0.2">
      <c r="A236" t="s">
        <v>104</v>
      </c>
      <c r="B236" s="2">
        <v>9</v>
      </c>
      <c r="C236" s="2">
        <v>754</v>
      </c>
      <c r="D236" s="2">
        <v>33557.03</v>
      </c>
      <c r="E236" s="2">
        <v>0</v>
      </c>
      <c r="F236" s="2"/>
      <c r="G236" s="2"/>
      <c r="H236" s="2">
        <v>0</v>
      </c>
      <c r="I236" s="2"/>
      <c r="J236" s="2"/>
      <c r="K236" s="5">
        <f t="shared" si="9"/>
        <v>6.3629993971222442E-3</v>
      </c>
      <c r="L236" t="str">
        <f t="shared" si="10"/>
        <v>(0,0.1]</v>
      </c>
      <c r="M236" t="str">
        <f t="shared" si="11"/>
        <v>IV</v>
      </c>
    </row>
    <row r="237" spans="1:13" x14ac:dyDescent="0.2">
      <c r="A237" t="s">
        <v>100</v>
      </c>
      <c r="B237" s="2">
        <v>14</v>
      </c>
      <c r="C237" s="2">
        <v>257</v>
      </c>
      <c r="D237" s="2">
        <v>11358.49</v>
      </c>
      <c r="E237" s="2">
        <v>0</v>
      </c>
      <c r="F237" s="2"/>
      <c r="G237" s="2"/>
      <c r="H237" s="2">
        <v>0</v>
      </c>
      <c r="I237" s="2"/>
      <c r="J237" s="2"/>
      <c r="K237" s="5">
        <f t="shared" si="9"/>
        <v>2.1537682274688505E-3</v>
      </c>
      <c r="L237" t="str">
        <f t="shared" si="10"/>
        <v>(0,0.1]</v>
      </c>
      <c r="M237" t="str">
        <f t="shared" si="11"/>
        <v>IV</v>
      </c>
    </row>
    <row r="238" spans="1:13" x14ac:dyDescent="0.2">
      <c r="A238" t="s">
        <v>102</v>
      </c>
      <c r="B238" s="2">
        <v>37</v>
      </c>
      <c r="C238" s="2">
        <v>14541</v>
      </c>
      <c r="D238" s="2">
        <v>66590.094060129995</v>
      </c>
      <c r="E238" s="2">
        <v>7</v>
      </c>
      <c r="F238" s="2">
        <v>2391</v>
      </c>
      <c r="G238" s="2">
        <v>9922.8276317500004</v>
      </c>
      <c r="H238" s="2">
        <v>30</v>
      </c>
      <c r="I238" s="2">
        <v>6432</v>
      </c>
      <c r="J238" s="2">
        <v>29949.834383025001</v>
      </c>
      <c r="K238" s="5">
        <f t="shared" si="9"/>
        <v>1.2626645694178559E-2</v>
      </c>
      <c r="L238" t="str">
        <f t="shared" si="10"/>
        <v>(0,0.1]</v>
      </c>
      <c r="M238" t="str">
        <f t="shared" si="11"/>
        <v>IV</v>
      </c>
    </row>
    <row r="239" spans="1:13" x14ac:dyDescent="0.2">
      <c r="A239" t="s">
        <v>103</v>
      </c>
      <c r="B239" s="2">
        <v>9</v>
      </c>
      <c r="C239" s="2">
        <v>9</v>
      </c>
      <c r="D239" s="2">
        <v>6445.48</v>
      </c>
      <c r="E239" s="2">
        <v>1</v>
      </c>
      <c r="F239" s="2">
        <v>1</v>
      </c>
      <c r="G239" s="2">
        <v>1205</v>
      </c>
      <c r="H239" s="2">
        <v>1</v>
      </c>
      <c r="I239" s="2">
        <v>1</v>
      </c>
      <c r="J239" s="2">
        <v>1205</v>
      </c>
      <c r="K239" s="5">
        <f t="shared" si="9"/>
        <v>1.2221756619749567E-3</v>
      </c>
      <c r="L239" t="str">
        <f t="shared" si="10"/>
        <v>(0,0.1]</v>
      </c>
      <c r="M239" t="str">
        <f t="shared" si="11"/>
        <v>IV</v>
      </c>
    </row>
    <row r="240" spans="1:13" x14ac:dyDescent="0.2">
      <c r="A240" t="s">
        <v>125</v>
      </c>
      <c r="B240" s="2">
        <v>1</v>
      </c>
      <c r="C240" s="2">
        <v>1</v>
      </c>
      <c r="D240" s="2">
        <v>329.4</v>
      </c>
      <c r="E240" s="2">
        <v>0</v>
      </c>
      <c r="F240" s="2"/>
      <c r="G240" s="2"/>
      <c r="H240" s="2">
        <v>0</v>
      </c>
      <c r="I240" s="2"/>
      <c r="J240" s="2"/>
      <c r="K240" s="5">
        <f t="shared" si="9"/>
        <v>6.2459997246838201E-5</v>
      </c>
      <c r="L240" t="str">
        <f t="shared" si="10"/>
        <v>(0,0.1]</v>
      </c>
      <c r="M240" t="str">
        <f t="shared" si="11"/>
        <v>IV</v>
      </c>
    </row>
    <row r="241" spans="1:13" x14ac:dyDescent="0.2">
      <c r="A241" t="s">
        <v>124</v>
      </c>
      <c r="B241" s="2">
        <v>3</v>
      </c>
      <c r="C241" s="2">
        <v>6</v>
      </c>
      <c r="D241" s="2">
        <v>209.35</v>
      </c>
      <c r="E241" s="2">
        <v>0</v>
      </c>
      <c r="F241" s="2"/>
      <c r="G241" s="2"/>
      <c r="H241" s="2">
        <v>0</v>
      </c>
      <c r="I241" s="2"/>
      <c r="J241" s="2"/>
      <c r="K241" s="5">
        <f t="shared" si="9"/>
        <v>3.9696419015256764E-5</v>
      </c>
      <c r="L241" t="str">
        <f t="shared" si="10"/>
        <v>(0,0.1]</v>
      </c>
      <c r="M241" t="str">
        <f t="shared" si="11"/>
        <v>IV</v>
      </c>
    </row>
    <row r="242" spans="1:13" x14ac:dyDescent="0.2">
      <c r="A242" t="s">
        <v>117</v>
      </c>
      <c r="B242" s="2">
        <v>1</v>
      </c>
      <c r="C242" s="2">
        <v>1</v>
      </c>
      <c r="D242" s="2">
        <v>46.98</v>
      </c>
      <c r="E242" s="2">
        <v>0</v>
      </c>
      <c r="F242" s="2"/>
      <c r="G242" s="2"/>
      <c r="H242" s="2">
        <v>0</v>
      </c>
      <c r="I242" s="2"/>
      <c r="J242" s="2"/>
      <c r="K242" s="5">
        <f t="shared" si="9"/>
        <v>8.908229115532663E-6</v>
      </c>
      <c r="L242" t="str">
        <f t="shared" si="10"/>
        <v>(0,0.1]</v>
      </c>
      <c r="M242" t="str">
        <f t="shared" si="11"/>
        <v>IV</v>
      </c>
    </row>
    <row r="243" spans="1:13" x14ac:dyDescent="0.2">
      <c r="A243" t="s">
        <v>162</v>
      </c>
      <c r="B243" s="2">
        <v>312</v>
      </c>
      <c r="C243" s="2">
        <v>22883</v>
      </c>
      <c r="D243" s="2">
        <v>1376540.21</v>
      </c>
      <c r="E243" s="2">
        <v>0</v>
      </c>
      <c r="F243" s="2"/>
      <c r="G243" s="2"/>
      <c r="H243" s="2">
        <v>12</v>
      </c>
      <c r="I243" s="2">
        <v>179</v>
      </c>
      <c r="J243" s="2">
        <v>10128.459999999999</v>
      </c>
      <c r="K243" s="5">
        <f t="shared" si="9"/>
        <v>0.26101608295920492</v>
      </c>
      <c r="L243" t="str">
        <f t="shared" si="10"/>
        <v>(0.1,0.5]</v>
      </c>
      <c r="M243" t="str">
        <f t="shared" si="11"/>
        <v>III</v>
      </c>
    </row>
    <row r="244" spans="1:13" x14ac:dyDescent="0.2">
      <c r="A244" t="s">
        <v>166</v>
      </c>
      <c r="B244" s="2">
        <v>105</v>
      </c>
      <c r="C244" s="2">
        <v>343</v>
      </c>
      <c r="D244" s="2">
        <v>12589.78</v>
      </c>
      <c r="E244" s="2">
        <v>0</v>
      </c>
      <c r="F244" s="2"/>
      <c r="G244" s="2"/>
      <c r="H244" s="2">
        <v>1</v>
      </c>
      <c r="I244" s="2">
        <v>1</v>
      </c>
      <c r="J244" s="2">
        <v>30.98</v>
      </c>
      <c r="K244" s="5">
        <f t="shared" si="9"/>
        <v>2.3872423319316904E-3</v>
      </c>
      <c r="L244" t="str">
        <f t="shared" si="10"/>
        <v>(0,0.1]</v>
      </c>
      <c r="M244" t="str">
        <f t="shared" si="11"/>
        <v>IV</v>
      </c>
    </row>
    <row r="245" spans="1:13" x14ac:dyDescent="0.2">
      <c r="A245" t="s">
        <v>167</v>
      </c>
      <c r="B245" s="2">
        <v>330</v>
      </c>
      <c r="C245" s="2">
        <v>12449</v>
      </c>
      <c r="D245" s="2">
        <v>708629.15</v>
      </c>
      <c r="E245" s="2">
        <v>7</v>
      </c>
      <c r="F245" s="2">
        <v>276</v>
      </c>
      <c r="G245" s="2">
        <v>15059.36</v>
      </c>
      <c r="H245" s="2">
        <v>30</v>
      </c>
      <c r="I245" s="2">
        <v>1134</v>
      </c>
      <c r="J245" s="2">
        <v>61214.41</v>
      </c>
      <c r="K245" s="5">
        <f t="shared" si="9"/>
        <v>0.13436847224659776</v>
      </c>
      <c r="L245" t="str">
        <f t="shared" si="10"/>
        <v>(0.1,0.5]</v>
      </c>
      <c r="M245" t="str">
        <f t="shared" si="11"/>
        <v>III</v>
      </c>
    </row>
    <row r="246" spans="1:13" x14ac:dyDescent="0.2">
      <c r="A246" t="s">
        <v>171</v>
      </c>
      <c r="B246" s="2">
        <v>45</v>
      </c>
      <c r="C246" s="2">
        <v>1092</v>
      </c>
      <c r="D246" s="2">
        <v>53838.81</v>
      </c>
      <c r="E246" s="2">
        <v>0</v>
      </c>
      <c r="F246" s="2"/>
      <c r="G246" s="2"/>
      <c r="H246" s="2">
        <v>0</v>
      </c>
      <c r="I246" s="2"/>
      <c r="J246" s="2"/>
      <c r="K246" s="5">
        <f t="shared" si="9"/>
        <v>1.0208779369681375E-2</v>
      </c>
      <c r="L246" t="str">
        <f t="shared" si="10"/>
        <v>(0,0.1]</v>
      </c>
      <c r="M246" t="str">
        <f t="shared" si="11"/>
        <v>IV</v>
      </c>
    </row>
    <row r="247" spans="1:13" x14ac:dyDescent="0.2">
      <c r="A247" t="s">
        <v>165</v>
      </c>
      <c r="B247" s="2">
        <v>250</v>
      </c>
      <c r="C247" s="2">
        <v>727</v>
      </c>
      <c r="D247" s="2">
        <v>139282.54</v>
      </c>
      <c r="E247" s="2">
        <v>6</v>
      </c>
      <c r="F247" s="2">
        <v>11</v>
      </c>
      <c r="G247" s="2">
        <v>1102.55</v>
      </c>
      <c r="H247" s="2">
        <v>18</v>
      </c>
      <c r="I247" s="2">
        <v>36</v>
      </c>
      <c r="J247" s="2">
        <v>2785.07</v>
      </c>
      <c r="K247" s="5">
        <f t="shared" si="9"/>
        <v>2.6410403961544121E-2</v>
      </c>
      <c r="L247" t="str">
        <f t="shared" si="10"/>
        <v>(0,0.1]</v>
      </c>
      <c r="M247" t="str">
        <f t="shared" si="11"/>
        <v>IV</v>
      </c>
    </row>
    <row r="248" spans="1:13" x14ac:dyDescent="0.2">
      <c r="A248" t="s">
        <v>168</v>
      </c>
      <c r="B248" s="2">
        <v>137</v>
      </c>
      <c r="C248" s="2">
        <v>15899</v>
      </c>
      <c r="D248" s="2">
        <v>900157.40777344501</v>
      </c>
      <c r="E248" s="2">
        <v>7</v>
      </c>
      <c r="F248" s="2">
        <v>1452</v>
      </c>
      <c r="G248" s="2">
        <v>86994.710472990002</v>
      </c>
      <c r="H248" s="2">
        <v>30</v>
      </c>
      <c r="I248" s="2">
        <v>5788</v>
      </c>
      <c r="J248" s="2">
        <v>351424.72978377499</v>
      </c>
      <c r="K248" s="5">
        <f t="shared" si="9"/>
        <v>0.17068557744763327</v>
      </c>
      <c r="L248" t="str">
        <f t="shared" si="10"/>
        <v>(0.1,0.5]</v>
      </c>
      <c r="M248" t="str">
        <f t="shared" si="11"/>
        <v>III</v>
      </c>
    </row>
    <row r="249" spans="1:13" x14ac:dyDescent="0.2">
      <c r="A249" t="s">
        <v>163</v>
      </c>
      <c r="B249" s="2">
        <v>251</v>
      </c>
      <c r="C249" s="2">
        <v>2237</v>
      </c>
      <c r="D249" s="2">
        <v>92008.63</v>
      </c>
      <c r="E249" s="2">
        <v>7</v>
      </c>
      <c r="F249" s="2">
        <v>44</v>
      </c>
      <c r="G249" s="2">
        <v>1607.74</v>
      </c>
      <c r="H249" s="2">
        <v>30</v>
      </c>
      <c r="I249" s="2">
        <v>339</v>
      </c>
      <c r="J249" s="2">
        <v>11697.54</v>
      </c>
      <c r="K249" s="5">
        <f t="shared" si="9"/>
        <v>1.7446444373058152E-2</v>
      </c>
      <c r="L249" t="str">
        <f t="shared" si="10"/>
        <v>(0,0.1]</v>
      </c>
      <c r="M249" t="str">
        <f t="shared" si="11"/>
        <v>IV</v>
      </c>
    </row>
    <row r="250" spans="1:13" x14ac:dyDescent="0.2">
      <c r="A250" t="s">
        <v>169</v>
      </c>
      <c r="B250" s="2">
        <v>60</v>
      </c>
      <c r="C250" s="2">
        <v>317</v>
      </c>
      <c r="D250" s="2">
        <v>30081.52</v>
      </c>
      <c r="E250" s="2">
        <v>7</v>
      </c>
      <c r="F250" s="2">
        <v>66</v>
      </c>
      <c r="G250" s="2">
        <v>5472.57</v>
      </c>
      <c r="H250" s="2">
        <v>28</v>
      </c>
      <c r="I250" s="2">
        <v>189</v>
      </c>
      <c r="J250" s="2">
        <v>15618.49</v>
      </c>
      <c r="K250" s="5">
        <f t="shared" si="9"/>
        <v>5.7039819562255878E-3</v>
      </c>
      <c r="L250" t="str">
        <f t="shared" si="10"/>
        <v>(0,0.1]</v>
      </c>
      <c r="M250" t="str">
        <f t="shared" si="11"/>
        <v>IV</v>
      </c>
    </row>
    <row r="251" spans="1:13" x14ac:dyDescent="0.2">
      <c r="A251" t="s">
        <v>164</v>
      </c>
      <c r="B251" s="2">
        <v>140</v>
      </c>
      <c r="C251" s="2">
        <v>730</v>
      </c>
      <c r="D251" s="2">
        <v>34050.725954745001</v>
      </c>
      <c r="E251" s="2">
        <v>0</v>
      </c>
      <c r="F251" s="2"/>
      <c r="G251" s="2"/>
      <c r="H251" s="2">
        <v>0</v>
      </c>
      <c r="I251" s="2"/>
      <c r="J251" s="2"/>
      <c r="K251" s="5">
        <f t="shared" si="9"/>
        <v>6.4566127789502589E-3</v>
      </c>
      <c r="L251" t="str">
        <f t="shared" si="10"/>
        <v>(0,0.1]</v>
      </c>
      <c r="M251" t="str">
        <f t="shared" si="11"/>
        <v>IV</v>
      </c>
    </row>
    <row r="252" spans="1:13" x14ac:dyDescent="0.2">
      <c r="A252" t="s">
        <v>170</v>
      </c>
      <c r="B252" s="2">
        <v>180</v>
      </c>
      <c r="C252" s="2">
        <v>5665</v>
      </c>
      <c r="D252" s="2">
        <v>493779.87</v>
      </c>
      <c r="E252" s="2">
        <v>0</v>
      </c>
      <c r="F252" s="2"/>
      <c r="G252" s="2"/>
      <c r="H252" s="2">
        <v>0</v>
      </c>
      <c r="I252" s="2"/>
      <c r="J252" s="2"/>
      <c r="K252" s="5">
        <f t="shared" si="9"/>
        <v>9.362929362703136E-2</v>
      </c>
      <c r="L252" t="str">
        <f t="shared" si="10"/>
        <v>(0,0.1]</v>
      </c>
      <c r="M252" t="str">
        <f t="shared" si="11"/>
        <v>IV</v>
      </c>
    </row>
    <row r="253" spans="1:13" x14ac:dyDescent="0.2">
      <c r="A253" t="s">
        <v>172</v>
      </c>
      <c r="B253" s="2">
        <v>181</v>
      </c>
      <c r="C253" s="2">
        <v>5964</v>
      </c>
      <c r="D253" s="2">
        <v>373391.49</v>
      </c>
      <c r="E253" s="2">
        <v>0</v>
      </c>
      <c r="F253" s="2"/>
      <c r="G253" s="2"/>
      <c r="H253" s="2">
        <v>0</v>
      </c>
      <c r="I253" s="2"/>
      <c r="J253" s="2"/>
      <c r="K253" s="5">
        <f t="shared" si="9"/>
        <v>7.0801552633250803E-2</v>
      </c>
      <c r="L253" t="str">
        <f t="shared" si="10"/>
        <v>(0,0.1]</v>
      </c>
      <c r="M253" t="str">
        <f t="shared" si="11"/>
        <v>IV</v>
      </c>
    </row>
    <row r="254" spans="1:13" x14ac:dyDescent="0.2">
      <c r="A254" t="s">
        <v>157</v>
      </c>
      <c r="B254" s="2">
        <v>21</v>
      </c>
      <c r="C254" s="2">
        <v>389</v>
      </c>
      <c r="D254" s="2">
        <v>19694.938633000002</v>
      </c>
      <c r="E254" s="2">
        <v>0</v>
      </c>
      <c r="F254" s="2"/>
      <c r="G254" s="2"/>
      <c r="H254" s="2">
        <v>0</v>
      </c>
      <c r="I254" s="2"/>
      <c r="J254" s="2"/>
      <c r="K254" s="5">
        <f t="shared" si="9"/>
        <v>3.7345045925738542E-3</v>
      </c>
      <c r="L254" t="str">
        <f t="shared" si="10"/>
        <v>(0,0.1]</v>
      </c>
      <c r="M254" t="str">
        <f t="shared" si="11"/>
        <v>IV</v>
      </c>
    </row>
    <row r="255" spans="1:13" x14ac:dyDescent="0.2">
      <c r="A255" t="s">
        <v>150</v>
      </c>
      <c r="B255" s="2">
        <v>66</v>
      </c>
      <c r="C255" s="2">
        <v>606</v>
      </c>
      <c r="D255" s="2">
        <v>20080.62</v>
      </c>
      <c r="E255" s="2">
        <v>0</v>
      </c>
      <c r="F255" s="2"/>
      <c r="G255" s="2"/>
      <c r="H255" s="2">
        <v>0</v>
      </c>
      <c r="I255" s="2"/>
      <c r="J255" s="2"/>
      <c r="K255" s="5">
        <f t="shared" si="9"/>
        <v>3.8076365206885375E-3</v>
      </c>
      <c r="L255" t="str">
        <f t="shared" si="10"/>
        <v>(0,0.1]</v>
      </c>
      <c r="M255" t="str">
        <f t="shared" si="11"/>
        <v>IV</v>
      </c>
    </row>
    <row r="256" spans="1:13" x14ac:dyDescent="0.2">
      <c r="A256" t="s">
        <v>151</v>
      </c>
      <c r="B256" s="2">
        <v>18</v>
      </c>
      <c r="C256" s="2">
        <v>580956</v>
      </c>
      <c r="D256" s="2">
        <v>2343529.0806807298</v>
      </c>
      <c r="E256" s="2">
        <v>0</v>
      </c>
      <c r="F256" s="2"/>
      <c r="G256" s="2"/>
      <c r="H256" s="2">
        <v>0</v>
      </c>
      <c r="I256" s="2"/>
      <c r="J256" s="2"/>
      <c r="K256" s="5">
        <f t="shared" si="9"/>
        <v>0.44437407385307726</v>
      </c>
      <c r="L256" t="str">
        <f t="shared" si="10"/>
        <v>(0.1,0.5]</v>
      </c>
      <c r="M256" t="str">
        <f t="shared" si="11"/>
        <v>III</v>
      </c>
    </row>
    <row r="257" spans="1:13" x14ac:dyDescent="0.2">
      <c r="A257" t="s">
        <v>152</v>
      </c>
      <c r="B257" s="2">
        <v>61</v>
      </c>
      <c r="C257" s="2">
        <v>4727</v>
      </c>
      <c r="D257" s="2">
        <v>152872.45000000001</v>
      </c>
      <c r="E257" s="2">
        <v>0</v>
      </c>
      <c r="F257" s="2"/>
      <c r="G257" s="2"/>
      <c r="H257" s="2">
        <v>0</v>
      </c>
      <c r="I257" s="2"/>
      <c r="J257" s="2"/>
      <c r="K257" s="5">
        <f t="shared" si="9"/>
        <v>2.8987288421728635E-2</v>
      </c>
      <c r="L257" t="str">
        <f t="shared" si="10"/>
        <v>(0,0.1]</v>
      </c>
      <c r="M257" t="str">
        <f t="shared" si="11"/>
        <v>IV</v>
      </c>
    </row>
    <row r="258" spans="1:13" x14ac:dyDescent="0.2">
      <c r="A258" t="s">
        <v>153</v>
      </c>
      <c r="B258" s="2">
        <v>7</v>
      </c>
      <c r="C258" s="2">
        <v>7</v>
      </c>
      <c r="D258" s="2">
        <v>139.93</v>
      </c>
      <c r="E258" s="2">
        <v>0</v>
      </c>
      <c r="F258" s="2"/>
      <c r="G258" s="2"/>
      <c r="H258" s="2">
        <v>0</v>
      </c>
      <c r="I258" s="2"/>
      <c r="J258" s="2"/>
      <c r="K258" s="5">
        <f t="shared" ref="K258:K321" si="12">D258/SUM(D:D)*100</f>
        <v>2.6533173693837496E-5</v>
      </c>
      <c r="L258" t="str">
        <f t="shared" si="10"/>
        <v>(0,0.1]</v>
      </c>
      <c r="M258" t="str">
        <f t="shared" si="11"/>
        <v>IV</v>
      </c>
    </row>
    <row r="259" spans="1:13" x14ac:dyDescent="0.2">
      <c r="A259" t="s">
        <v>155</v>
      </c>
      <c r="B259" s="2">
        <v>111</v>
      </c>
      <c r="C259" s="2">
        <v>1560</v>
      </c>
      <c r="D259" s="2">
        <v>55000.24</v>
      </c>
      <c r="E259" s="2">
        <v>1</v>
      </c>
      <c r="F259" s="2">
        <v>8</v>
      </c>
      <c r="G259" s="2">
        <v>253.84</v>
      </c>
      <c r="H259" s="2">
        <v>17</v>
      </c>
      <c r="I259" s="2">
        <v>80</v>
      </c>
      <c r="J259" s="2">
        <v>2959.25</v>
      </c>
      <c r="K259" s="5">
        <f t="shared" si="12"/>
        <v>1.0429006797132484E-2</v>
      </c>
      <c r="L259" t="str">
        <f t="shared" ref="L259:L322" si="13">VLOOKUP($K259,$O$3:$Q$8,2,1)</f>
        <v>(0,0.1]</v>
      </c>
      <c r="M259" t="str">
        <f t="shared" ref="M259:M322" si="14">VLOOKUP($K259,$O$3:$Q$8,3,1)</f>
        <v>IV</v>
      </c>
    </row>
    <row r="260" spans="1:13" x14ac:dyDescent="0.2">
      <c r="A260" t="s">
        <v>156</v>
      </c>
      <c r="B260" s="2">
        <v>49</v>
      </c>
      <c r="C260" s="2">
        <v>2846</v>
      </c>
      <c r="D260" s="2">
        <v>171036.62369490499</v>
      </c>
      <c r="E260" s="2">
        <v>0</v>
      </c>
      <c r="F260" s="2"/>
      <c r="G260" s="2"/>
      <c r="H260" s="2">
        <v>0</v>
      </c>
      <c r="I260" s="2"/>
      <c r="J260" s="2"/>
      <c r="K260" s="5">
        <f t="shared" si="12"/>
        <v>3.243153322735965E-2</v>
      </c>
      <c r="L260" t="str">
        <f t="shared" si="13"/>
        <v>(0,0.1]</v>
      </c>
      <c r="M260" t="str">
        <f t="shared" si="14"/>
        <v>IV</v>
      </c>
    </row>
    <row r="261" spans="1:13" x14ac:dyDescent="0.2">
      <c r="A261" t="s">
        <v>154</v>
      </c>
      <c r="B261" s="2">
        <v>10</v>
      </c>
      <c r="C261" s="2">
        <v>10</v>
      </c>
      <c r="D261" s="2">
        <v>484.95</v>
      </c>
      <c r="E261" s="2">
        <v>0</v>
      </c>
      <c r="F261" s="2"/>
      <c r="G261" s="2"/>
      <c r="H261" s="2">
        <v>2</v>
      </c>
      <c r="I261" s="2">
        <v>2</v>
      </c>
      <c r="J261" s="2">
        <v>139.99</v>
      </c>
      <c r="K261" s="5">
        <f t="shared" si="12"/>
        <v>9.1954995946734027E-5</v>
      </c>
      <c r="L261" t="str">
        <f t="shared" si="13"/>
        <v>(0,0.1]</v>
      </c>
      <c r="M261" t="str">
        <f t="shared" si="14"/>
        <v>IV</v>
      </c>
    </row>
    <row r="262" spans="1:13" x14ac:dyDescent="0.2">
      <c r="A262" t="s">
        <v>159</v>
      </c>
      <c r="B262" s="2">
        <v>11</v>
      </c>
      <c r="C262" s="2">
        <v>88</v>
      </c>
      <c r="D262" s="2">
        <v>8956.33</v>
      </c>
      <c r="E262" s="2">
        <v>7</v>
      </c>
      <c r="F262" s="2">
        <v>75</v>
      </c>
      <c r="G262" s="2">
        <v>7625.42</v>
      </c>
      <c r="H262" s="2">
        <v>10</v>
      </c>
      <c r="I262" s="2">
        <v>87</v>
      </c>
      <c r="J262" s="2">
        <v>8930.35</v>
      </c>
      <c r="K262" s="5">
        <f t="shared" si="12"/>
        <v>1.6982767065627641E-3</v>
      </c>
      <c r="L262" t="str">
        <f t="shared" si="13"/>
        <v>(0,0.1]</v>
      </c>
      <c r="M262" t="str">
        <f t="shared" si="14"/>
        <v>IV</v>
      </c>
    </row>
    <row r="263" spans="1:13" x14ac:dyDescent="0.2">
      <c r="A263" t="s">
        <v>173</v>
      </c>
      <c r="B263" s="2">
        <v>106</v>
      </c>
      <c r="C263" s="2">
        <v>1149</v>
      </c>
      <c r="D263" s="2">
        <v>50818.16</v>
      </c>
      <c r="E263" s="2">
        <v>0</v>
      </c>
      <c r="F263" s="2"/>
      <c r="G263" s="2"/>
      <c r="H263" s="2">
        <v>0</v>
      </c>
      <c r="I263" s="2"/>
      <c r="J263" s="2"/>
      <c r="K263" s="5">
        <f t="shared" si="12"/>
        <v>9.6360113348190161E-3</v>
      </c>
      <c r="L263" t="str">
        <f t="shared" si="13"/>
        <v>(0,0.1]</v>
      </c>
      <c r="M263" t="str">
        <f t="shared" si="14"/>
        <v>IV</v>
      </c>
    </row>
    <row r="264" spans="1:13" x14ac:dyDescent="0.2">
      <c r="A264" t="s">
        <v>174</v>
      </c>
      <c r="B264" s="2">
        <v>63</v>
      </c>
      <c r="C264" s="2">
        <v>4215</v>
      </c>
      <c r="D264" s="2">
        <v>129484.89</v>
      </c>
      <c r="E264" s="2">
        <v>0</v>
      </c>
      <c r="F264" s="2"/>
      <c r="G264" s="2"/>
      <c r="H264" s="2">
        <v>0</v>
      </c>
      <c r="I264" s="2"/>
      <c r="J264" s="2"/>
      <c r="K264" s="5">
        <f t="shared" si="12"/>
        <v>2.4552598278406643E-2</v>
      </c>
      <c r="L264" t="str">
        <f t="shared" si="13"/>
        <v>(0,0.1]</v>
      </c>
      <c r="M264" t="str">
        <f t="shared" si="14"/>
        <v>IV</v>
      </c>
    </row>
    <row r="265" spans="1:13" x14ac:dyDescent="0.2">
      <c r="A265" t="s">
        <v>142</v>
      </c>
      <c r="B265" s="2">
        <v>10</v>
      </c>
      <c r="C265" s="2">
        <v>686</v>
      </c>
      <c r="D265" s="2">
        <v>67412.62</v>
      </c>
      <c r="E265" s="2">
        <v>0</v>
      </c>
      <c r="F265" s="2"/>
      <c r="G265" s="2"/>
      <c r="H265" s="2">
        <v>0</v>
      </c>
      <c r="I265" s="2"/>
      <c r="J265" s="2"/>
      <c r="K265" s="5">
        <f t="shared" si="12"/>
        <v>1.2782610988470401E-2</v>
      </c>
      <c r="L265" t="str">
        <f t="shared" si="13"/>
        <v>(0,0.1]</v>
      </c>
      <c r="M265" t="str">
        <f t="shared" si="14"/>
        <v>IV</v>
      </c>
    </row>
    <row r="266" spans="1:13" x14ac:dyDescent="0.2">
      <c r="A266" t="s">
        <v>175</v>
      </c>
      <c r="B266" s="2">
        <v>25</v>
      </c>
      <c r="C266" s="2">
        <v>149</v>
      </c>
      <c r="D266" s="2">
        <v>40493.018542739999</v>
      </c>
      <c r="E266" s="2">
        <v>0</v>
      </c>
      <c r="F266" s="2"/>
      <c r="G266" s="2"/>
      <c r="H266" s="2">
        <v>0</v>
      </c>
      <c r="I266" s="2"/>
      <c r="J266" s="2"/>
      <c r="K266" s="5">
        <f t="shared" si="12"/>
        <v>7.6781840518995413E-3</v>
      </c>
      <c r="L266" t="str">
        <f t="shared" si="13"/>
        <v>(0,0.1]</v>
      </c>
      <c r="M266" t="str">
        <f t="shared" si="14"/>
        <v>IV</v>
      </c>
    </row>
    <row r="267" spans="1:13" x14ac:dyDescent="0.2">
      <c r="A267" t="s">
        <v>176</v>
      </c>
      <c r="B267" s="2">
        <v>12</v>
      </c>
      <c r="C267" s="2">
        <v>149</v>
      </c>
      <c r="D267" s="2">
        <v>12830.48</v>
      </c>
      <c r="E267" s="2">
        <v>0</v>
      </c>
      <c r="F267" s="2"/>
      <c r="G267" s="2"/>
      <c r="H267" s="2">
        <v>0</v>
      </c>
      <c r="I267" s="2"/>
      <c r="J267" s="2"/>
      <c r="K267" s="5">
        <f t="shared" si="12"/>
        <v>2.4328832588816412E-3</v>
      </c>
      <c r="L267" t="str">
        <f t="shared" si="13"/>
        <v>(0,0.1]</v>
      </c>
      <c r="M267" t="str">
        <f t="shared" si="14"/>
        <v>IV</v>
      </c>
    </row>
    <row r="268" spans="1:13" x14ac:dyDescent="0.2">
      <c r="A268" t="s">
        <v>177</v>
      </c>
      <c r="B268" s="2">
        <v>2</v>
      </c>
      <c r="C268" s="2">
        <v>3</v>
      </c>
      <c r="D268" s="2">
        <v>87.47</v>
      </c>
      <c r="E268" s="2">
        <v>0</v>
      </c>
      <c r="F268" s="2"/>
      <c r="G268" s="2"/>
      <c r="H268" s="2">
        <v>0</v>
      </c>
      <c r="I268" s="2"/>
      <c r="J268" s="2"/>
      <c r="K268" s="5">
        <f t="shared" si="12"/>
        <v>1.6585840798970671E-5</v>
      </c>
      <c r="L268" t="str">
        <f t="shared" si="13"/>
        <v>(0,0.1]</v>
      </c>
      <c r="M268" t="str">
        <f t="shared" si="14"/>
        <v>IV</v>
      </c>
    </row>
    <row r="269" spans="1:13" x14ac:dyDescent="0.2">
      <c r="A269" t="s">
        <v>178</v>
      </c>
      <c r="B269" s="2">
        <v>1</v>
      </c>
      <c r="C269" s="2">
        <v>1</v>
      </c>
      <c r="D269" s="2">
        <v>90.949600000000004</v>
      </c>
      <c r="E269" s="2">
        <v>0</v>
      </c>
      <c r="F269" s="2"/>
      <c r="G269" s="2"/>
      <c r="H269" s="2">
        <v>0</v>
      </c>
      <c r="I269" s="2"/>
      <c r="J269" s="2"/>
      <c r="K269" s="5">
        <f t="shared" si="12"/>
        <v>1.7245633775352269E-5</v>
      </c>
      <c r="L269" t="str">
        <f t="shared" si="13"/>
        <v>(0,0.1]</v>
      </c>
      <c r="M269" t="str">
        <f t="shared" si="14"/>
        <v>IV</v>
      </c>
    </row>
    <row r="270" spans="1:13" x14ac:dyDescent="0.2">
      <c r="A270" t="s">
        <v>158</v>
      </c>
      <c r="B270" s="2">
        <v>2</v>
      </c>
      <c r="C270" s="2">
        <v>2</v>
      </c>
      <c r="D270" s="2">
        <v>0.18698400000000001</v>
      </c>
      <c r="E270" s="2">
        <v>0</v>
      </c>
      <c r="F270" s="2"/>
      <c r="G270" s="2"/>
      <c r="H270" s="2">
        <v>0</v>
      </c>
      <c r="I270" s="2"/>
      <c r="J270" s="2"/>
      <c r="K270" s="5">
        <f t="shared" si="12"/>
        <v>3.5455434502740731E-8</v>
      </c>
      <c r="L270" t="str">
        <f t="shared" si="13"/>
        <v>(0,0.1]</v>
      </c>
      <c r="M270" t="str">
        <f t="shared" si="14"/>
        <v>IV</v>
      </c>
    </row>
    <row r="271" spans="1:13" x14ac:dyDescent="0.2">
      <c r="A271" t="s">
        <v>161</v>
      </c>
      <c r="B271" s="2">
        <v>2</v>
      </c>
      <c r="C271" s="2">
        <v>2</v>
      </c>
      <c r="D271" s="2">
        <v>79.98</v>
      </c>
      <c r="E271" s="2">
        <v>2</v>
      </c>
      <c r="F271" s="2">
        <v>2</v>
      </c>
      <c r="G271" s="2">
        <v>79.98</v>
      </c>
      <c r="H271" s="2">
        <v>2</v>
      </c>
      <c r="I271" s="2">
        <v>2</v>
      </c>
      <c r="J271" s="2">
        <v>79.98</v>
      </c>
      <c r="K271" s="5">
        <f t="shared" si="12"/>
        <v>1.5165605888895326E-5</v>
      </c>
      <c r="L271" t="str">
        <f t="shared" si="13"/>
        <v>(0,0.1]</v>
      </c>
      <c r="M271" t="str">
        <f t="shared" si="14"/>
        <v>IV</v>
      </c>
    </row>
    <row r="272" spans="1:13" x14ac:dyDescent="0.2">
      <c r="A272" t="s">
        <v>160</v>
      </c>
      <c r="B272" s="2">
        <v>1</v>
      </c>
      <c r="C272" s="2">
        <v>1</v>
      </c>
      <c r="D272" s="2">
        <v>19</v>
      </c>
      <c r="E272" s="2">
        <v>0</v>
      </c>
      <c r="F272" s="2"/>
      <c r="G272" s="2"/>
      <c r="H272" s="2">
        <v>1</v>
      </c>
      <c r="I272" s="2">
        <v>1</v>
      </c>
      <c r="J272" s="2">
        <v>19</v>
      </c>
      <c r="K272" s="5">
        <f t="shared" si="12"/>
        <v>3.6027320816330483E-6</v>
      </c>
      <c r="L272" t="str">
        <f t="shared" si="13"/>
        <v>(0,0.1]</v>
      </c>
      <c r="M272" t="str">
        <f t="shared" si="14"/>
        <v>IV</v>
      </c>
    </row>
    <row r="273" spans="1:13" x14ac:dyDescent="0.2">
      <c r="A273" t="s">
        <v>211</v>
      </c>
      <c r="B273" s="2">
        <v>330</v>
      </c>
      <c r="C273" s="2">
        <v>4568</v>
      </c>
      <c r="D273" s="2">
        <v>666671.23345270997</v>
      </c>
      <c r="E273" s="2">
        <v>7</v>
      </c>
      <c r="F273" s="2">
        <v>153</v>
      </c>
      <c r="G273" s="2">
        <v>27418.833573004998</v>
      </c>
      <c r="H273" s="2">
        <v>30</v>
      </c>
      <c r="I273" s="2">
        <v>550</v>
      </c>
      <c r="J273" s="2">
        <v>94880.059055489997</v>
      </c>
      <c r="K273" s="5">
        <f t="shared" si="12"/>
        <v>0.1264125179295765</v>
      </c>
      <c r="L273" t="str">
        <f t="shared" si="13"/>
        <v>(0.1,0.5]</v>
      </c>
      <c r="M273" t="str">
        <f t="shared" si="14"/>
        <v>III</v>
      </c>
    </row>
    <row r="274" spans="1:13" x14ac:dyDescent="0.2">
      <c r="A274" t="s">
        <v>206</v>
      </c>
      <c r="B274" s="2">
        <v>322</v>
      </c>
      <c r="C274" s="2">
        <v>1257</v>
      </c>
      <c r="D274" s="2">
        <v>98259.17</v>
      </c>
      <c r="E274" s="2">
        <v>7</v>
      </c>
      <c r="F274" s="2">
        <v>28</v>
      </c>
      <c r="G274" s="2">
        <v>1853.9</v>
      </c>
      <c r="H274" s="2">
        <v>30</v>
      </c>
      <c r="I274" s="2">
        <v>99</v>
      </c>
      <c r="J274" s="2">
        <v>7127.52</v>
      </c>
      <c r="K274" s="5">
        <f t="shared" si="12"/>
        <v>1.8631656003875553E-2</v>
      </c>
      <c r="L274" t="str">
        <f t="shared" si="13"/>
        <v>(0,0.1]</v>
      </c>
      <c r="M274" t="str">
        <f t="shared" si="14"/>
        <v>IV</v>
      </c>
    </row>
    <row r="275" spans="1:13" x14ac:dyDescent="0.2">
      <c r="A275" t="s">
        <v>209</v>
      </c>
      <c r="B275" s="2">
        <v>201</v>
      </c>
      <c r="C275" s="2">
        <v>390</v>
      </c>
      <c r="D275" s="2">
        <v>38133.58</v>
      </c>
      <c r="E275" s="2">
        <v>0</v>
      </c>
      <c r="F275" s="2"/>
      <c r="G275" s="2"/>
      <c r="H275" s="2">
        <v>5</v>
      </c>
      <c r="I275" s="2">
        <v>6</v>
      </c>
      <c r="J275" s="2">
        <v>533.6</v>
      </c>
      <c r="K275" s="5">
        <f t="shared" si="12"/>
        <v>7.2307932659747562E-3</v>
      </c>
      <c r="L275" t="str">
        <f t="shared" si="13"/>
        <v>(0,0.1]</v>
      </c>
      <c r="M275" t="str">
        <f t="shared" si="14"/>
        <v>IV</v>
      </c>
    </row>
    <row r="276" spans="1:13" x14ac:dyDescent="0.2">
      <c r="A276" t="s">
        <v>220</v>
      </c>
      <c r="B276" s="2">
        <v>142</v>
      </c>
      <c r="C276" s="2">
        <v>878</v>
      </c>
      <c r="D276" s="2">
        <v>24957.325248174999</v>
      </c>
      <c r="E276" s="2">
        <v>0</v>
      </c>
      <c r="F276" s="2"/>
      <c r="G276" s="2"/>
      <c r="H276" s="2">
        <v>0</v>
      </c>
      <c r="I276" s="2"/>
      <c r="J276" s="2"/>
      <c r="K276" s="5">
        <f t="shared" si="12"/>
        <v>4.7323450707026597E-3</v>
      </c>
      <c r="L276" t="str">
        <f t="shared" si="13"/>
        <v>(0,0.1]</v>
      </c>
      <c r="M276" t="str">
        <f t="shared" si="14"/>
        <v>IV</v>
      </c>
    </row>
    <row r="277" spans="1:13" x14ac:dyDescent="0.2">
      <c r="A277" t="s">
        <v>214</v>
      </c>
      <c r="B277" s="2">
        <v>272</v>
      </c>
      <c r="C277" s="2">
        <v>1834</v>
      </c>
      <c r="D277" s="2">
        <v>271813.23</v>
      </c>
      <c r="E277" s="2">
        <v>0</v>
      </c>
      <c r="F277" s="2"/>
      <c r="G277" s="2"/>
      <c r="H277" s="2">
        <v>0</v>
      </c>
      <c r="I277" s="2"/>
      <c r="J277" s="2"/>
      <c r="K277" s="5">
        <f t="shared" si="12"/>
        <v>5.1540539154384335E-2</v>
      </c>
      <c r="L277" t="str">
        <f t="shared" si="13"/>
        <v>(0,0.1]</v>
      </c>
      <c r="M277" t="str">
        <f t="shared" si="14"/>
        <v>IV</v>
      </c>
    </row>
    <row r="278" spans="1:13" x14ac:dyDescent="0.2">
      <c r="A278" t="s">
        <v>217</v>
      </c>
      <c r="B278" s="2">
        <v>223</v>
      </c>
      <c r="C278" s="2">
        <v>383</v>
      </c>
      <c r="D278" s="2">
        <v>47780.68</v>
      </c>
      <c r="E278" s="2">
        <v>7</v>
      </c>
      <c r="F278" s="2">
        <v>31</v>
      </c>
      <c r="G278" s="2">
        <v>3658.19</v>
      </c>
      <c r="H278" s="2">
        <v>24</v>
      </c>
      <c r="I278" s="2">
        <v>62</v>
      </c>
      <c r="J278" s="2">
        <v>7804.44</v>
      </c>
      <c r="K278" s="5">
        <f t="shared" si="12"/>
        <v>9.0600520378022395E-3</v>
      </c>
      <c r="L278" t="str">
        <f t="shared" si="13"/>
        <v>(0,0.1]</v>
      </c>
      <c r="M278" t="str">
        <f t="shared" si="14"/>
        <v>IV</v>
      </c>
    </row>
    <row r="279" spans="1:13" x14ac:dyDescent="0.2">
      <c r="A279" t="s">
        <v>208</v>
      </c>
      <c r="B279" s="2">
        <v>330</v>
      </c>
      <c r="C279" s="2">
        <v>6323</v>
      </c>
      <c r="D279" s="2">
        <v>155976.74780769</v>
      </c>
      <c r="E279" s="2">
        <v>7</v>
      </c>
      <c r="F279" s="2">
        <v>150</v>
      </c>
      <c r="G279" s="2">
        <v>3680.9646150600001</v>
      </c>
      <c r="H279" s="2">
        <v>30</v>
      </c>
      <c r="I279" s="2">
        <v>636</v>
      </c>
      <c r="J279" s="2">
        <v>16143.364849395</v>
      </c>
      <c r="K279" s="5">
        <f t="shared" si="12"/>
        <v>2.9575917542923786E-2</v>
      </c>
      <c r="L279" t="str">
        <f t="shared" si="13"/>
        <v>(0,0.1]</v>
      </c>
      <c r="M279" t="str">
        <f t="shared" si="14"/>
        <v>IV</v>
      </c>
    </row>
    <row r="280" spans="1:13" x14ac:dyDescent="0.2">
      <c r="A280" t="s">
        <v>207</v>
      </c>
      <c r="B280" s="2">
        <v>276</v>
      </c>
      <c r="C280" s="2">
        <v>14049</v>
      </c>
      <c r="D280" s="2">
        <v>616638.26467891503</v>
      </c>
      <c r="E280" s="2">
        <v>0</v>
      </c>
      <c r="F280" s="2"/>
      <c r="G280" s="2"/>
      <c r="H280" s="2">
        <v>2</v>
      </c>
      <c r="I280" s="2">
        <v>2</v>
      </c>
      <c r="J280" s="2">
        <v>93.462501919999994</v>
      </c>
      <c r="K280" s="5">
        <f t="shared" si="12"/>
        <v>0.11692539257480304</v>
      </c>
      <c r="L280" t="str">
        <f t="shared" si="13"/>
        <v>(0.1,0.5]</v>
      </c>
      <c r="M280" t="str">
        <f t="shared" si="14"/>
        <v>III</v>
      </c>
    </row>
    <row r="281" spans="1:13" x14ac:dyDescent="0.2">
      <c r="A281" t="s">
        <v>213</v>
      </c>
      <c r="B281" s="2">
        <v>303</v>
      </c>
      <c r="C281" s="2">
        <v>39122</v>
      </c>
      <c r="D281" s="2">
        <v>933409.66</v>
      </c>
      <c r="E281" s="2">
        <v>2</v>
      </c>
      <c r="F281" s="2">
        <v>3</v>
      </c>
      <c r="G281" s="2">
        <v>271.33999999999997</v>
      </c>
      <c r="H281" s="2">
        <v>13</v>
      </c>
      <c r="I281" s="2">
        <v>15</v>
      </c>
      <c r="J281" s="2">
        <v>1061.98</v>
      </c>
      <c r="K281" s="5">
        <f t="shared" si="12"/>
        <v>0.17699078565201029</v>
      </c>
      <c r="L281" t="str">
        <f t="shared" si="13"/>
        <v>(0.1,0.5]</v>
      </c>
      <c r="M281" t="str">
        <f t="shared" si="14"/>
        <v>III</v>
      </c>
    </row>
    <row r="282" spans="1:13" x14ac:dyDescent="0.2">
      <c r="A282" t="s">
        <v>216</v>
      </c>
      <c r="B282" s="2">
        <v>155</v>
      </c>
      <c r="C282" s="2">
        <v>245</v>
      </c>
      <c r="D282" s="2">
        <v>108599.93</v>
      </c>
      <c r="E282" s="2">
        <v>2</v>
      </c>
      <c r="F282" s="2">
        <v>2</v>
      </c>
      <c r="G282" s="2">
        <v>1067.26</v>
      </c>
      <c r="H282" s="2">
        <v>11</v>
      </c>
      <c r="I282" s="2">
        <v>14</v>
      </c>
      <c r="J282" s="2">
        <v>11170.66</v>
      </c>
      <c r="K282" s="5">
        <f t="shared" si="12"/>
        <v>2.0592444835479118E-2</v>
      </c>
      <c r="L282" t="str">
        <f t="shared" si="13"/>
        <v>(0,0.1]</v>
      </c>
      <c r="M282" t="str">
        <f t="shared" si="14"/>
        <v>IV</v>
      </c>
    </row>
    <row r="283" spans="1:13" x14ac:dyDescent="0.2">
      <c r="A283" t="s">
        <v>212</v>
      </c>
      <c r="B283" s="2">
        <v>126</v>
      </c>
      <c r="C283" s="2">
        <v>9725</v>
      </c>
      <c r="D283" s="2">
        <v>377244.98</v>
      </c>
      <c r="E283" s="2">
        <v>0</v>
      </c>
      <c r="F283" s="2"/>
      <c r="G283" s="2"/>
      <c r="H283" s="2">
        <v>2</v>
      </c>
      <c r="I283" s="2">
        <v>2</v>
      </c>
      <c r="J283" s="2">
        <v>77.12</v>
      </c>
      <c r="K283" s="5">
        <f t="shared" si="12"/>
        <v>7.1532241688474607E-2</v>
      </c>
      <c r="L283" t="str">
        <f t="shared" si="13"/>
        <v>(0,0.1]</v>
      </c>
      <c r="M283" t="str">
        <f t="shared" si="14"/>
        <v>IV</v>
      </c>
    </row>
    <row r="284" spans="1:13" x14ac:dyDescent="0.2">
      <c r="A284" t="s">
        <v>205</v>
      </c>
      <c r="B284" s="2">
        <v>196</v>
      </c>
      <c r="C284" s="2">
        <v>298</v>
      </c>
      <c r="D284" s="2">
        <v>50164.95</v>
      </c>
      <c r="E284" s="2">
        <v>4</v>
      </c>
      <c r="F284" s="2">
        <v>4</v>
      </c>
      <c r="G284" s="2">
        <v>541.76</v>
      </c>
      <c r="H284" s="2">
        <v>14</v>
      </c>
      <c r="I284" s="2">
        <v>18</v>
      </c>
      <c r="J284" s="2">
        <v>3264.08</v>
      </c>
      <c r="K284" s="5">
        <f t="shared" si="12"/>
        <v>9.5121513020272504E-3</v>
      </c>
      <c r="L284" t="str">
        <f t="shared" si="13"/>
        <v>(0,0.1]</v>
      </c>
      <c r="M284" t="str">
        <f t="shared" si="14"/>
        <v>IV</v>
      </c>
    </row>
    <row r="285" spans="1:13" x14ac:dyDescent="0.2">
      <c r="A285" t="s">
        <v>210</v>
      </c>
      <c r="B285" s="2">
        <v>218</v>
      </c>
      <c r="C285" s="2">
        <v>1182</v>
      </c>
      <c r="D285" s="2">
        <v>58983.24</v>
      </c>
      <c r="E285" s="2">
        <v>4</v>
      </c>
      <c r="F285" s="2">
        <v>6</v>
      </c>
      <c r="G285" s="2">
        <v>478.73</v>
      </c>
      <c r="H285" s="2">
        <v>9</v>
      </c>
      <c r="I285" s="2">
        <v>11</v>
      </c>
      <c r="J285" s="2">
        <v>1166.8499999999999</v>
      </c>
      <c r="K285" s="5">
        <f t="shared" si="12"/>
        <v>1.1184253211929561E-2</v>
      </c>
      <c r="L285" t="str">
        <f t="shared" si="13"/>
        <v>(0,0.1]</v>
      </c>
      <c r="M285" t="str">
        <f t="shared" si="14"/>
        <v>IV</v>
      </c>
    </row>
    <row r="286" spans="1:13" x14ac:dyDescent="0.2">
      <c r="A286" t="s">
        <v>218</v>
      </c>
      <c r="B286" s="2">
        <v>18</v>
      </c>
      <c r="C286" s="2">
        <v>20</v>
      </c>
      <c r="D286" s="2">
        <v>706.33</v>
      </c>
      <c r="E286" s="2">
        <v>0</v>
      </c>
      <c r="F286" s="2"/>
      <c r="G286" s="2"/>
      <c r="H286" s="2">
        <v>1</v>
      </c>
      <c r="I286" s="2">
        <v>1</v>
      </c>
      <c r="J286" s="2">
        <v>18.39</v>
      </c>
      <c r="K286" s="5">
        <f t="shared" si="12"/>
        <v>1.3393251322209846E-4</v>
      </c>
      <c r="L286" t="str">
        <f t="shared" si="13"/>
        <v>(0,0.1]</v>
      </c>
      <c r="M286" t="str">
        <f t="shared" si="14"/>
        <v>IV</v>
      </c>
    </row>
    <row r="287" spans="1:13" x14ac:dyDescent="0.2">
      <c r="A287" t="s">
        <v>221</v>
      </c>
      <c r="B287" s="2">
        <v>19</v>
      </c>
      <c r="C287" s="2">
        <v>25</v>
      </c>
      <c r="D287" s="2">
        <v>1001.5</v>
      </c>
      <c r="E287" s="2">
        <v>0</v>
      </c>
      <c r="F287" s="2"/>
      <c r="G287" s="2"/>
      <c r="H287" s="2">
        <v>0</v>
      </c>
      <c r="I287" s="2"/>
      <c r="J287" s="2"/>
      <c r="K287" s="5">
        <f t="shared" si="12"/>
        <v>1.8990190419765777E-4</v>
      </c>
      <c r="L287" t="str">
        <f t="shared" si="13"/>
        <v>(0,0.1]</v>
      </c>
      <c r="M287" t="str">
        <f t="shared" si="14"/>
        <v>IV</v>
      </c>
    </row>
    <row r="288" spans="1:13" x14ac:dyDescent="0.2">
      <c r="A288" t="s">
        <v>215</v>
      </c>
      <c r="B288" s="2">
        <v>65</v>
      </c>
      <c r="C288" s="2">
        <v>1752</v>
      </c>
      <c r="D288" s="2">
        <v>68557.288707795</v>
      </c>
      <c r="E288" s="2">
        <v>0</v>
      </c>
      <c r="F288" s="2"/>
      <c r="G288" s="2"/>
      <c r="H288" s="2">
        <v>0</v>
      </c>
      <c r="I288" s="2"/>
      <c r="J288" s="2"/>
      <c r="K288" s="5">
        <f t="shared" si="12"/>
        <v>1.2999660181965902E-2</v>
      </c>
      <c r="L288" t="str">
        <f t="shared" si="13"/>
        <v>(0,0.1]</v>
      </c>
      <c r="M288" t="str">
        <f t="shared" si="14"/>
        <v>IV</v>
      </c>
    </row>
    <row r="289" spans="1:13" x14ac:dyDescent="0.2">
      <c r="A289" t="s">
        <v>224</v>
      </c>
      <c r="B289" s="2">
        <v>26</v>
      </c>
      <c r="C289" s="2">
        <v>113</v>
      </c>
      <c r="D289" s="2">
        <v>5567.3</v>
      </c>
      <c r="E289" s="2">
        <v>0</v>
      </c>
      <c r="F289" s="2"/>
      <c r="G289" s="2"/>
      <c r="H289" s="2">
        <v>2</v>
      </c>
      <c r="I289" s="2">
        <v>2</v>
      </c>
      <c r="J289" s="2">
        <v>140.24</v>
      </c>
      <c r="K289" s="5">
        <f t="shared" si="12"/>
        <v>1.0556573851618772E-3</v>
      </c>
      <c r="L289" t="str">
        <f t="shared" si="13"/>
        <v>(0,0.1]</v>
      </c>
      <c r="M289" t="str">
        <f t="shared" si="14"/>
        <v>IV</v>
      </c>
    </row>
    <row r="290" spans="1:13" x14ac:dyDescent="0.2">
      <c r="A290" t="s">
        <v>204</v>
      </c>
      <c r="B290" s="2">
        <v>20</v>
      </c>
      <c r="C290" s="2">
        <v>1544</v>
      </c>
      <c r="D290" s="2">
        <v>176673.066846295</v>
      </c>
      <c r="E290" s="2">
        <v>0</v>
      </c>
      <c r="F290" s="2"/>
      <c r="G290" s="2"/>
      <c r="H290" s="2">
        <v>0</v>
      </c>
      <c r="I290" s="2"/>
      <c r="J290" s="2"/>
      <c r="K290" s="5">
        <f t="shared" si="12"/>
        <v>3.3500301362507735E-2</v>
      </c>
      <c r="L290" t="str">
        <f t="shared" si="13"/>
        <v>(0,0.1]</v>
      </c>
      <c r="M290" t="str">
        <f t="shared" si="14"/>
        <v>IV</v>
      </c>
    </row>
    <row r="291" spans="1:13" x14ac:dyDescent="0.2">
      <c r="A291" t="s">
        <v>197</v>
      </c>
      <c r="B291" s="2">
        <v>83</v>
      </c>
      <c r="C291" s="2">
        <v>109816</v>
      </c>
      <c r="D291" s="2">
        <v>728651.66217894002</v>
      </c>
      <c r="E291" s="2">
        <v>0</v>
      </c>
      <c r="F291" s="2"/>
      <c r="G291" s="2"/>
      <c r="H291" s="2">
        <v>0</v>
      </c>
      <c r="I291" s="2"/>
      <c r="J291" s="2"/>
      <c r="K291" s="5">
        <f t="shared" si="12"/>
        <v>0.13816509050880596</v>
      </c>
      <c r="L291" t="str">
        <f t="shared" si="13"/>
        <v>(0.1,0.5]</v>
      </c>
      <c r="M291" t="str">
        <f t="shared" si="14"/>
        <v>III</v>
      </c>
    </row>
    <row r="292" spans="1:13" x14ac:dyDescent="0.2">
      <c r="A292" t="s">
        <v>199</v>
      </c>
      <c r="B292" s="2">
        <v>21</v>
      </c>
      <c r="C292" s="2">
        <v>1324558</v>
      </c>
      <c r="D292" s="2">
        <v>4979061.1888365</v>
      </c>
      <c r="E292" s="2">
        <v>0</v>
      </c>
      <c r="F292" s="2"/>
      <c r="G292" s="2"/>
      <c r="H292" s="2">
        <v>0</v>
      </c>
      <c r="I292" s="2"/>
      <c r="J292" s="2"/>
      <c r="K292" s="5">
        <f t="shared" si="12"/>
        <v>0.94411702533869701</v>
      </c>
      <c r="L292" t="str">
        <f t="shared" si="13"/>
        <v>(0.5,5]</v>
      </c>
      <c r="M292" t="str">
        <f t="shared" si="14"/>
        <v>II</v>
      </c>
    </row>
    <row r="293" spans="1:13" x14ac:dyDescent="0.2">
      <c r="A293" t="s">
        <v>223</v>
      </c>
      <c r="B293" s="2">
        <v>4</v>
      </c>
      <c r="C293" s="2">
        <v>169</v>
      </c>
      <c r="D293" s="2">
        <v>13477.53</v>
      </c>
      <c r="E293" s="2">
        <v>0</v>
      </c>
      <c r="F293" s="2"/>
      <c r="G293" s="2"/>
      <c r="H293" s="2">
        <v>0</v>
      </c>
      <c r="I293" s="2"/>
      <c r="J293" s="2"/>
      <c r="K293" s="5">
        <f t="shared" si="12"/>
        <v>2.5555752480090452E-3</v>
      </c>
      <c r="L293" t="str">
        <f t="shared" si="13"/>
        <v>(0,0.1]</v>
      </c>
      <c r="M293" t="str">
        <f t="shared" si="14"/>
        <v>IV</v>
      </c>
    </row>
    <row r="294" spans="1:13" x14ac:dyDescent="0.2">
      <c r="A294" t="s">
        <v>198</v>
      </c>
      <c r="B294" s="2">
        <v>17</v>
      </c>
      <c r="C294" s="2">
        <v>5144</v>
      </c>
      <c r="D294" s="2">
        <v>44118.454190115001</v>
      </c>
      <c r="E294" s="2">
        <v>0</v>
      </c>
      <c r="F294" s="2"/>
      <c r="G294" s="2"/>
      <c r="H294" s="2">
        <v>0</v>
      </c>
      <c r="I294" s="2"/>
      <c r="J294" s="2"/>
      <c r="K294" s="5">
        <f t="shared" si="12"/>
        <v>8.3656300159360673E-3</v>
      </c>
      <c r="L294" t="str">
        <f t="shared" si="13"/>
        <v>(0,0.1]</v>
      </c>
      <c r="M294" t="str">
        <f t="shared" si="14"/>
        <v>IV</v>
      </c>
    </row>
    <row r="295" spans="1:13" x14ac:dyDescent="0.2">
      <c r="A295" t="s">
        <v>202</v>
      </c>
      <c r="B295" s="2">
        <v>19</v>
      </c>
      <c r="C295" s="2">
        <v>86</v>
      </c>
      <c r="D295" s="2">
        <v>3634.29</v>
      </c>
      <c r="E295" s="2">
        <v>0</v>
      </c>
      <c r="F295" s="2"/>
      <c r="G295" s="2"/>
      <c r="H295" s="2">
        <v>0</v>
      </c>
      <c r="I295" s="2"/>
      <c r="J295" s="2"/>
      <c r="K295" s="5">
        <f t="shared" si="12"/>
        <v>6.8912490405042995E-4</v>
      </c>
      <c r="L295" t="str">
        <f t="shared" si="13"/>
        <v>(0,0.1]</v>
      </c>
      <c r="M295" t="str">
        <f t="shared" si="14"/>
        <v>IV</v>
      </c>
    </row>
    <row r="296" spans="1:13" x14ac:dyDescent="0.2">
      <c r="A296" t="s">
        <v>225</v>
      </c>
      <c r="B296" s="2">
        <v>140</v>
      </c>
      <c r="C296" s="2">
        <v>114144</v>
      </c>
      <c r="D296" s="2">
        <v>3990477.67358028</v>
      </c>
      <c r="E296" s="2">
        <v>0</v>
      </c>
      <c r="F296" s="2"/>
      <c r="G296" s="2"/>
      <c r="H296" s="2">
        <v>0</v>
      </c>
      <c r="I296" s="2"/>
      <c r="J296" s="2"/>
      <c r="K296" s="5">
        <f t="shared" si="12"/>
        <v>0.75666431240253074</v>
      </c>
      <c r="L296" t="str">
        <f t="shared" si="13"/>
        <v>(0.5,5]</v>
      </c>
      <c r="M296" t="str">
        <f t="shared" si="14"/>
        <v>II</v>
      </c>
    </row>
    <row r="297" spans="1:13" x14ac:dyDescent="0.2">
      <c r="A297" t="s">
        <v>227</v>
      </c>
      <c r="B297" s="2">
        <v>46</v>
      </c>
      <c r="C297" s="2">
        <v>657</v>
      </c>
      <c r="D297" s="2">
        <v>59664.63</v>
      </c>
      <c r="E297" s="2">
        <v>0</v>
      </c>
      <c r="F297" s="2"/>
      <c r="G297" s="2"/>
      <c r="H297" s="2">
        <v>0</v>
      </c>
      <c r="I297" s="2"/>
      <c r="J297" s="2"/>
      <c r="K297" s="5">
        <f t="shared" si="12"/>
        <v>1.1313456665250821E-2</v>
      </c>
      <c r="L297" t="str">
        <f t="shared" si="13"/>
        <v>(0,0.1]</v>
      </c>
      <c r="M297" t="str">
        <f t="shared" si="14"/>
        <v>IV</v>
      </c>
    </row>
    <row r="298" spans="1:13" x14ac:dyDescent="0.2">
      <c r="A298" t="s">
        <v>229</v>
      </c>
      <c r="B298" s="2">
        <v>2</v>
      </c>
      <c r="C298" s="2">
        <v>2</v>
      </c>
      <c r="D298" s="2">
        <v>61.6</v>
      </c>
      <c r="E298" s="2">
        <v>0</v>
      </c>
      <c r="F298" s="2"/>
      <c r="G298" s="2"/>
      <c r="H298" s="2">
        <v>0</v>
      </c>
      <c r="I298" s="2"/>
      <c r="J298" s="2"/>
      <c r="K298" s="5">
        <f t="shared" si="12"/>
        <v>1.1680436643610303E-5</v>
      </c>
      <c r="L298" t="str">
        <f t="shared" si="13"/>
        <v>(0,0.1]</v>
      </c>
      <c r="M298" t="str">
        <f t="shared" si="14"/>
        <v>IV</v>
      </c>
    </row>
    <row r="299" spans="1:13" x14ac:dyDescent="0.2">
      <c r="A299" t="s">
        <v>228</v>
      </c>
      <c r="B299" s="2">
        <v>7</v>
      </c>
      <c r="C299" s="2">
        <v>7</v>
      </c>
      <c r="D299" s="2">
        <v>1310.6400000000001</v>
      </c>
      <c r="E299" s="2">
        <v>0</v>
      </c>
      <c r="F299" s="2"/>
      <c r="G299" s="2"/>
      <c r="H299" s="2">
        <v>0</v>
      </c>
      <c r="I299" s="2"/>
      <c r="J299" s="2"/>
      <c r="K299" s="5">
        <f t="shared" si="12"/>
        <v>2.4852025134060725E-4</v>
      </c>
      <c r="L299" t="str">
        <f t="shared" si="13"/>
        <v>(0,0.1]</v>
      </c>
      <c r="M299" t="str">
        <f t="shared" si="14"/>
        <v>IV</v>
      </c>
    </row>
    <row r="300" spans="1:13" x14ac:dyDescent="0.2">
      <c r="A300" t="s">
        <v>201</v>
      </c>
      <c r="B300" s="2">
        <v>11</v>
      </c>
      <c r="C300" s="2">
        <v>12</v>
      </c>
      <c r="D300" s="2">
        <v>1244.1500000000001</v>
      </c>
      <c r="E300" s="2">
        <v>1</v>
      </c>
      <c r="F300" s="2">
        <v>2</v>
      </c>
      <c r="G300" s="2">
        <v>230.98</v>
      </c>
      <c r="H300" s="2">
        <v>7</v>
      </c>
      <c r="I300" s="2">
        <v>8</v>
      </c>
      <c r="J300" s="2">
        <v>943.92</v>
      </c>
      <c r="K300" s="5">
        <f t="shared" si="12"/>
        <v>2.3591258522967141E-4</v>
      </c>
      <c r="L300" t="str">
        <f t="shared" si="13"/>
        <v>(0,0.1]</v>
      </c>
      <c r="M300" t="str">
        <f t="shared" si="14"/>
        <v>IV</v>
      </c>
    </row>
    <row r="301" spans="1:13" x14ac:dyDescent="0.2">
      <c r="A301" t="s">
        <v>200</v>
      </c>
      <c r="B301" s="2">
        <v>10</v>
      </c>
      <c r="C301" s="2">
        <v>26</v>
      </c>
      <c r="D301" s="2">
        <v>16.501117990000001</v>
      </c>
      <c r="E301" s="2">
        <v>0</v>
      </c>
      <c r="F301" s="2"/>
      <c r="G301" s="2"/>
      <c r="H301" s="2">
        <v>0</v>
      </c>
      <c r="I301" s="2"/>
      <c r="J301" s="2"/>
      <c r="K301" s="5">
        <f t="shared" si="12"/>
        <v>3.128900377125539E-6</v>
      </c>
      <c r="L301" t="str">
        <f t="shared" si="13"/>
        <v>(0,0.1]</v>
      </c>
      <c r="M301" t="str">
        <f t="shared" si="14"/>
        <v>IV</v>
      </c>
    </row>
    <row r="302" spans="1:13" x14ac:dyDescent="0.2">
      <c r="A302" t="s">
        <v>203</v>
      </c>
      <c r="B302" s="2">
        <v>5</v>
      </c>
      <c r="C302" s="2">
        <v>125</v>
      </c>
      <c r="D302" s="2">
        <v>3655.33</v>
      </c>
      <c r="E302" s="2">
        <v>0</v>
      </c>
      <c r="F302" s="2"/>
      <c r="G302" s="2"/>
      <c r="H302" s="2">
        <v>0</v>
      </c>
      <c r="I302" s="2"/>
      <c r="J302" s="2"/>
      <c r="K302" s="5">
        <f t="shared" si="12"/>
        <v>6.9311445578714359E-4</v>
      </c>
      <c r="L302" t="str">
        <f t="shared" si="13"/>
        <v>(0,0.1]</v>
      </c>
      <c r="M302" t="str">
        <f t="shared" si="14"/>
        <v>IV</v>
      </c>
    </row>
    <row r="303" spans="1:13" x14ac:dyDescent="0.2">
      <c r="A303" t="s">
        <v>226</v>
      </c>
      <c r="B303" s="2">
        <v>2</v>
      </c>
      <c r="C303" s="2">
        <v>7</v>
      </c>
      <c r="D303" s="2">
        <v>321.89971079999998</v>
      </c>
      <c r="E303" s="2">
        <v>0</v>
      </c>
      <c r="F303" s="2"/>
      <c r="G303" s="2"/>
      <c r="H303" s="2">
        <v>0</v>
      </c>
      <c r="I303" s="2"/>
      <c r="J303" s="2"/>
      <c r="K303" s="5">
        <f t="shared" si="12"/>
        <v>6.1037811324608427E-5</v>
      </c>
      <c r="L303" t="str">
        <f t="shared" si="13"/>
        <v>(0,0.1]</v>
      </c>
      <c r="M303" t="str">
        <f t="shared" si="14"/>
        <v>IV</v>
      </c>
    </row>
    <row r="304" spans="1:13" x14ac:dyDescent="0.2">
      <c r="A304" t="s">
        <v>222</v>
      </c>
      <c r="B304" s="2">
        <v>1</v>
      </c>
      <c r="C304" s="2">
        <v>1</v>
      </c>
      <c r="D304" s="2">
        <v>15.33</v>
      </c>
      <c r="E304" s="2">
        <v>0</v>
      </c>
      <c r="F304" s="2"/>
      <c r="G304" s="2"/>
      <c r="H304" s="2">
        <v>0</v>
      </c>
      <c r="I304" s="2"/>
      <c r="J304" s="2"/>
      <c r="K304" s="5">
        <f t="shared" si="12"/>
        <v>2.9068359374439275E-6</v>
      </c>
      <c r="L304" t="str">
        <f t="shared" si="13"/>
        <v>(0,0.1]</v>
      </c>
      <c r="M304" t="str">
        <f t="shared" si="14"/>
        <v>IV</v>
      </c>
    </row>
    <row r="305" spans="1:13" x14ac:dyDescent="0.2">
      <c r="A305" t="s">
        <v>219</v>
      </c>
      <c r="B305" s="2">
        <v>1</v>
      </c>
      <c r="C305" s="2">
        <v>1</v>
      </c>
      <c r="D305" s="2">
        <v>55</v>
      </c>
      <c r="E305" s="2">
        <v>0</v>
      </c>
      <c r="F305" s="2"/>
      <c r="G305" s="2"/>
      <c r="H305" s="2">
        <v>0</v>
      </c>
      <c r="I305" s="2"/>
      <c r="J305" s="2"/>
      <c r="K305" s="5">
        <f t="shared" si="12"/>
        <v>1.0428961288937771E-5</v>
      </c>
      <c r="L305" t="str">
        <f t="shared" si="13"/>
        <v>(0,0.1]</v>
      </c>
      <c r="M305" t="str">
        <f t="shared" si="14"/>
        <v>IV</v>
      </c>
    </row>
    <row r="306" spans="1:13" x14ac:dyDescent="0.2">
      <c r="A306" t="s">
        <v>189</v>
      </c>
      <c r="B306" s="2">
        <v>330</v>
      </c>
      <c r="C306" s="2">
        <v>23969</v>
      </c>
      <c r="D306" s="2">
        <v>2041685.74</v>
      </c>
      <c r="E306" s="2">
        <v>7</v>
      </c>
      <c r="F306" s="2">
        <v>683</v>
      </c>
      <c r="G306" s="2">
        <v>85069.71</v>
      </c>
      <c r="H306" s="2">
        <v>30</v>
      </c>
      <c r="I306" s="2">
        <v>2578</v>
      </c>
      <c r="J306" s="2">
        <v>284508.42</v>
      </c>
      <c r="K306" s="5">
        <f t="shared" si="12"/>
        <v>0.38713930084793208</v>
      </c>
      <c r="L306" t="str">
        <f t="shared" si="13"/>
        <v>(0.1,0.5]</v>
      </c>
      <c r="M306" t="str">
        <f t="shared" si="14"/>
        <v>III</v>
      </c>
    </row>
    <row r="307" spans="1:13" x14ac:dyDescent="0.2">
      <c r="A307" t="s">
        <v>188</v>
      </c>
      <c r="B307" s="2">
        <v>227</v>
      </c>
      <c r="C307" s="2">
        <v>4167</v>
      </c>
      <c r="D307" s="2">
        <v>309764.83</v>
      </c>
      <c r="E307" s="2">
        <v>0</v>
      </c>
      <c r="F307" s="2"/>
      <c r="G307" s="2"/>
      <c r="H307" s="2">
        <v>3</v>
      </c>
      <c r="I307" s="2">
        <v>4</v>
      </c>
      <c r="J307" s="2">
        <v>283.49</v>
      </c>
      <c r="K307" s="5">
        <f t="shared" si="12"/>
        <v>5.8736825831716175E-2</v>
      </c>
      <c r="L307" t="str">
        <f t="shared" si="13"/>
        <v>(0,0.1]</v>
      </c>
      <c r="M307" t="str">
        <f t="shared" si="14"/>
        <v>IV</v>
      </c>
    </row>
    <row r="308" spans="1:13" x14ac:dyDescent="0.2">
      <c r="A308" t="s">
        <v>190</v>
      </c>
      <c r="B308" s="2">
        <v>235</v>
      </c>
      <c r="C308" s="2">
        <v>23479</v>
      </c>
      <c r="D308" s="2">
        <v>1653002.94</v>
      </c>
      <c r="E308" s="2">
        <v>0</v>
      </c>
      <c r="F308" s="2"/>
      <c r="G308" s="2"/>
      <c r="H308" s="2">
        <v>0</v>
      </c>
      <c r="I308" s="2"/>
      <c r="J308" s="2"/>
      <c r="K308" s="5">
        <f t="shared" si="12"/>
        <v>0.31343824857746044</v>
      </c>
      <c r="L308" t="str">
        <f t="shared" si="13"/>
        <v>(0.1,0.5]</v>
      </c>
      <c r="M308" t="str">
        <f t="shared" si="14"/>
        <v>III</v>
      </c>
    </row>
    <row r="309" spans="1:13" x14ac:dyDescent="0.2">
      <c r="A309" t="s">
        <v>191</v>
      </c>
      <c r="B309" s="2">
        <v>116</v>
      </c>
      <c r="C309" s="2">
        <v>525</v>
      </c>
      <c r="D309" s="2">
        <v>204103.68189976501</v>
      </c>
      <c r="E309" s="2">
        <v>0</v>
      </c>
      <c r="F309" s="2"/>
      <c r="G309" s="2"/>
      <c r="H309" s="2">
        <v>3</v>
      </c>
      <c r="I309" s="2">
        <v>3</v>
      </c>
      <c r="J309" s="2">
        <v>1412.6815712</v>
      </c>
      <c r="K309" s="5">
        <f t="shared" si="12"/>
        <v>3.8701625408405785E-2</v>
      </c>
      <c r="L309" t="str">
        <f t="shared" si="13"/>
        <v>(0,0.1]</v>
      </c>
      <c r="M309" t="str">
        <f t="shared" si="14"/>
        <v>IV</v>
      </c>
    </row>
    <row r="310" spans="1:13" x14ac:dyDescent="0.2">
      <c r="A310" t="s">
        <v>193</v>
      </c>
      <c r="B310" s="2">
        <v>22</v>
      </c>
      <c r="C310" s="2">
        <v>23</v>
      </c>
      <c r="D310" s="2">
        <v>2959.8</v>
      </c>
      <c r="E310" s="2">
        <v>0</v>
      </c>
      <c r="F310" s="2"/>
      <c r="G310" s="2"/>
      <c r="H310" s="2">
        <v>0</v>
      </c>
      <c r="I310" s="2"/>
      <c r="J310" s="2"/>
      <c r="K310" s="5">
        <f t="shared" si="12"/>
        <v>5.6122981132723663E-4</v>
      </c>
      <c r="L310" t="str">
        <f t="shared" si="13"/>
        <v>(0,0.1]</v>
      </c>
      <c r="M310" t="str">
        <f t="shared" si="14"/>
        <v>IV</v>
      </c>
    </row>
    <row r="311" spans="1:13" x14ac:dyDescent="0.2">
      <c r="A311" t="s">
        <v>179</v>
      </c>
      <c r="B311" s="2">
        <v>330</v>
      </c>
      <c r="C311" s="2">
        <v>29394</v>
      </c>
      <c r="D311" s="2">
        <v>3080763.5346281598</v>
      </c>
      <c r="E311" s="2">
        <v>7</v>
      </c>
      <c r="F311" s="2">
        <v>3635</v>
      </c>
      <c r="G311" s="2">
        <v>422186.60901799001</v>
      </c>
      <c r="H311" s="2">
        <v>30</v>
      </c>
      <c r="I311" s="2">
        <v>6839</v>
      </c>
      <c r="J311" s="2">
        <v>731729.39794840501</v>
      </c>
      <c r="K311" s="5">
        <f t="shared" si="12"/>
        <v>0.58416661169105777</v>
      </c>
      <c r="L311" t="str">
        <f t="shared" si="13"/>
        <v>(0.5,5]</v>
      </c>
      <c r="M311" t="str">
        <f t="shared" si="14"/>
        <v>II</v>
      </c>
    </row>
    <row r="312" spans="1:13" x14ac:dyDescent="0.2">
      <c r="A312" t="s">
        <v>180</v>
      </c>
      <c r="B312" s="2">
        <v>9</v>
      </c>
      <c r="C312" s="2">
        <v>4767</v>
      </c>
      <c r="D312" s="2">
        <v>270337.63</v>
      </c>
      <c r="E312" s="2">
        <v>0</v>
      </c>
      <c r="F312" s="2"/>
      <c r="G312" s="2"/>
      <c r="H312" s="2">
        <v>0</v>
      </c>
      <c r="I312" s="2"/>
      <c r="J312" s="2"/>
      <c r="K312" s="5">
        <f t="shared" si="12"/>
        <v>5.1260739603876039E-2</v>
      </c>
      <c r="L312" t="str">
        <f t="shared" si="13"/>
        <v>(0,0.1]</v>
      </c>
      <c r="M312" t="str">
        <f t="shared" si="14"/>
        <v>IV</v>
      </c>
    </row>
    <row r="313" spans="1:13" x14ac:dyDescent="0.2">
      <c r="A313" t="s">
        <v>181</v>
      </c>
      <c r="B313" s="2">
        <v>97</v>
      </c>
      <c r="C313" s="2">
        <v>8898</v>
      </c>
      <c r="D313" s="2">
        <v>411917.596705565</v>
      </c>
      <c r="E313" s="2">
        <v>0</v>
      </c>
      <c r="F313" s="2"/>
      <c r="G313" s="2"/>
      <c r="H313" s="2">
        <v>0</v>
      </c>
      <c r="I313" s="2"/>
      <c r="J313" s="2"/>
      <c r="K313" s="5">
        <f t="shared" si="12"/>
        <v>7.8106775823174879E-2</v>
      </c>
      <c r="L313" t="str">
        <f t="shared" si="13"/>
        <v>(0,0.1]</v>
      </c>
      <c r="M313" t="str">
        <f t="shared" si="14"/>
        <v>IV</v>
      </c>
    </row>
    <row r="314" spans="1:13" x14ac:dyDescent="0.2">
      <c r="A314" t="s">
        <v>182</v>
      </c>
      <c r="B314" s="2">
        <v>111</v>
      </c>
      <c r="C314" s="2">
        <v>7890</v>
      </c>
      <c r="D314" s="2">
        <v>796155.35985650006</v>
      </c>
      <c r="E314" s="2">
        <v>3</v>
      </c>
      <c r="F314" s="2">
        <v>130</v>
      </c>
      <c r="G314" s="2">
        <v>12558.04978786</v>
      </c>
      <c r="H314" s="2">
        <v>23</v>
      </c>
      <c r="I314" s="2">
        <v>2184</v>
      </c>
      <c r="J314" s="2">
        <v>270005.72589611501</v>
      </c>
      <c r="K314" s="5">
        <f t="shared" si="12"/>
        <v>0.15096497141679563</v>
      </c>
      <c r="L314" t="str">
        <f t="shared" si="13"/>
        <v>(0.1,0.5]</v>
      </c>
      <c r="M314" t="str">
        <f t="shared" si="14"/>
        <v>III</v>
      </c>
    </row>
    <row r="315" spans="1:13" x14ac:dyDescent="0.2">
      <c r="A315" t="s">
        <v>183</v>
      </c>
      <c r="B315" s="2">
        <v>17</v>
      </c>
      <c r="C315" s="2">
        <v>42</v>
      </c>
      <c r="D315" s="2">
        <v>3624.9</v>
      </c>
      <c r="E315" s="2">
        <v>0</v>
      </c>
      <c r="F315" s="2"/>
      <c r="G315" s="2"/>
      <c r="H315" s="2">
        <v>0</v>
      </c>
      <c r="I315" s="2"/>
      <c r="J315" s="2"/>
      <c r="K315" s="5">
        <f t="shared" si="12"/>
        <v>6.8734439593219144E-4</v>
      </c>
      <c r="L315" t="str">
        <f t="shared" si="13"/>
        <v>(0,0.1]</v>
      </c>
      <c r="M315" t="str">
        <f t="shared" si="14"/>
        <v>IV</v>
      </c>
    </row>
    <row r="316" spans="1:13" x14ac:dyDescent="0.2">
      <c r="A316" t="s">
        <v>184</v>
      </c>
      <c r="B316" s="2">
        <v>35</v>
      </c>
      <c r="C316" s="2">
        <v>48788</v>
      </c>
      <c r="D316" s="2">
        <v>224271.38644361001</v>
      </c>
      <c r="E316" s="2">
        <v>0</v>
      </c>
      <c r="F316" s="2"/>
      <c r="G316" s="2"/>
      <c r="H316" s="2">
        <v>0</v>
      </c>
      <c r="I316" s="2"/>
      <c r="J316" s="2"/>
      <c r="K316" s="5">
        <f t="shared" si="12"/>
        <v>4.2525774680669308E-2</v>
      </c>
      <c r="L316" t="str">
        <f t="shared" si="13"/>
        <v>(0,0.1]</v>
      </c>
      <c r="M316" t="str">
        <f t="shared" si="14"/>
        <v>IV</v>
      </c>
    </row>
    <row r="317" spans="1:13" x14ac:dyDescent="0.2">
      <c r="A317" t="s">
        <v>186</v>
      </c>
      <c r="B317" s="2">
        <v>2</v>
      </c>
      <c r="C317" s="2">
        <v>2</v>
      </c>
      <c r="D317" s="2">
        <v>248</v>
      </c>
      <c r="E317" s="2">
        <v>0</v>
      </c>
      <c r="F317" s="2"/>
      <c r="G317" s="2"/>
      <c r="H317" s="2">
        <v>0</v>
      </c>
      <c r="I317" s="2"/>
      <c r="J317" s="2"/>
      <c r="K317" s="5">
        <f t="shared" si="12"/>
        <v>4.702513453921031E-5</v>
      </c>
      <c r="L317" t="str">
        <f t="shared" si="13"/>
        <v>(0,0.1]</v>
      </c>
      <c r="M317" t="str">
        <f t="shared" si="14"/>
        <v>IV</v>
      </c>
    </row>
    <row r="318" spans="1:13" x14ac:dyDescent="0.2">
      <c r="A318" t="s">
        <v>185</v>
      </c>
      <c r="B318" s="2">
        <v>54</v>
      </c>
      <c r="C318" s="2">
        <v>484</v>
      </c>
      <c r="D318" s="2">
        <v>33607.182058209997</v>
      </c>
      <c r="E318" s="2">
        <v>7</v>
      </c>
      <c r="F318" s="2">
        <v>279</v>
      </c>
      <c r="G318" s="2">
        <v>18047.161463314998</v>
      </c>
      <c r="H318" s="2">
        <v>29</v>
      </c>
      <c r="I318" s="2">
        <v>427</v>
      </c>
      <c r="J318" s="2">
        <v>28787.742727994999</v>
      </c>
      <c r="K318" s="5">
        <f t="shared" si="12"/>
        <v>6.3725091039155638E-3</v>
      </c>
      <c r="L318" t="str">
        <f t="shared" si="13"/>
        <v>(0,0.1]</v>
      </c>
      <c r="M318" t="str">
        <f t="shared" si="14"/>
        <v>IV</v>
      </c>
    </row>
    <row r="319" spans="1:13" x14ac:dyDescent="0.2">
      <c r="A319" t="s">
        <v>195</v>
      </c>
      <c r="B319" s="2">
        <v>116</v>
      </c>
      <c r="C319" s="2">
        <v>1755</v>
      </c>
      <c r="D319" s="2">
        <v>127050.86</v>
      </c>
      <c r="E319" s="2">
        <v>0</v>
      </c>
      <c r="F319" s="2"/>
      <c r="G319" s="2"/>
      <c r="H319" s="2">
        <v>0</v>
      </c>
      <c r="I319" s="2"/>
      <c r="J319" s="2"/>
      <c r="K319" s="5">
        <f t="shared" si="12"/>
        <v>2.4091063648477313E-2</v>
      </c>
      <c r="L319" t="str">
        <f t="shared" si="13"/>
        <v>(0,0.1]</v>
      </c>
      <c r="M319" t="str">
        <f t="shared" si="14"/>
        <v>IV</v>
      </c>
    </row>
    <row r="320" spans="1:13" x14ac:dyDescent="0.2">
      <c r="A320" t="s">
        <v>194</v>
      </c>
      <c r="B320" s="2">
        <v>29</v>
      </c>
      <c r="C320" s="2">
        <v>315</v>
      </c>
      <c r="D320" s="2">
        <v>21861.31</v>
      </c>
      <c r="E320" s="2">
        <v>0</v>
      </c>
      <c r="F320" s="2"/>
      <c r="G320" s="2"/>
      <c r="H320" s="2">
        <v>0</v>
      </c>
      <c r="I320" s="2"/>
      <c r="J320" s="2"/>
      <c r="K320" s="5">
        <f t="shared" si="12"/>
        <v>4.1452864675539667E-3</v>
      </c>
      <c r="L320" t="str">
        <f t="shared" si="13"/>
        <v>(0,0.1]</v>
      </c>
      <c r="M320" t="str">
        <f t="shared" si="14"/>
        <v>IV</v>
      </c>
    </row>
    <row r="321" spans="1:13" x14ac:dyDescent="0.2">
      <c r="A321" t="s">
        <v>196</v>
      </c>
      <c r="B321" s="2">
        <v>35</v>
      </c>
      <c r="C321" s="2">
        <v>1521</v>
      </c>
      <c r="D321" s="2">
        <v>48454.9</v>
      </c>
      <c r="E321" s="2">
        <v>0</v>
      </c>
      <c r="F321" s="2"/>
      <c r="G321" s="2"/>
      <c r="H321" s="2">
        <v>0</v>
      </c>
      <c r="I321" s="2"/>
      <c r="J321" s="2"/>
      <c r="K321" s="5">
        <f t="shared" si="12"/>
        <v>9.1878959338063792E-3</v>
      </c>
      <c r="L321" t="str">
        <f t="shared" si="13"/>
        <v>(0,0.1]</v>
      </c>
      <c r="M321" t="str">
        <f t="shared" si="14"/>
        <v>IV</v>
      </c>
    </row>
    <row r="322" spans="1:13" x14ac:dyDescent="0.2">
      <c r="A322" t="s">
        <v>187</v>
      </c>
      <c r="B322" s="2">
        <v>3</v>
      </c>
      <c r="C322" s="2">
        <v>3</v>
      </c>
      <c r="D322" s="2">
        <v>424.98</v>
      </c>
      <c r="E322" s="2">
        <v>3</v>
      </c>
      <c r="F322" s="2">
        <v>3</v>
      </c>
      <c r="G322" s="2">
        <v>424.98</v>
      </c>
      <c r="H322" s="2">
        <v>3</v>
      </c>
      <c r="I322" s="2">
        <v>3</v>
      </c>
      <c r="J322" s="2">
        <v>424.98</v>
      </c>
      <c r="K322" s="5">
        <f t="shared" ref="K322:K385" si="15">D322/SUM(D:D)*100</f>
        <v>8.0583635792232255E-5</v>
      </c>
      <c r="L322" t="str">
        <f t="shared" si="13"/>
        <v>(0,0.1]</v>
      </c>
      <c r="M322" t="str">
        <f t="shared" si="14"/>
        <v>IV</v>
      </c>
    </row>
    <row r="323" spans="1:13" x14ac:dyDescent="0.2">
      <c r="A323" t="s">
        <v>192</v>
      </c>
      <c r="B323" s="2">
        <v>1</v>
      </c>
      <c r="C323" s="2">
        <v>1</v>
      </c>
      <c r="D323" s="2">
        <v>589</v>
      </c>
      <c r="E323" s="2">
        <v>0</v>
      </c>
      <c r="F323" s="2"/>
      <c r="G323" s="2"/>
      <c r="H323" s="2">
        <v>0</v>
      </c>
      <c r="I323" s="2"/>
      <c r="J323" s="2"/>
      <c r="K323" s="5">
        <f t="shared" si="15"/>
        <v>1.116846945306245E-4</v>
      </c>
      <c r="L323" t="str">
        <f t="shared" ref="L323:L386" si="16">VLOOKUP($K323,$O$3:$Q$8,2,1)</f>
        <v>(0,0.1]</v>
      </c>
      <c r="M323" t="str">
        <f t="shared" ref="M323:M386" si="17">VLOOKUP($K323,$O$3:$Q$8,3,1)</f>
        <v>IV</v>
      </c>
    </row>
    <row r="324" spans="1:13" x14ac:dyDescent="0.2">
      <c r="A324" t="s">
        <v>885</v>
      </c>
      <c r="B324" s="2">
        <v>330</v>
      </c>
      <c r="C324" s="2">
        <v>79850</v>
      </c>
      <c r="D324" s="2">
        <v>4612234.9247987196</v>
      </c>
      <c r="E324" s="2">
        <v>7</v>
      </c>
      <c r="F324" s="2">
        <v>3519</v>
      </c>
      <c r="G324" s="2">
        <v>199012.793713475</v>
      </c>
      <c r="H324" s="2">
        <v>30</v>
      </c>
      <c r="I324" s="2">
        <v>14423</v>
      </c>
      <c r="J324" s="2">
        <v>815017.833721595</v>
      </c>
      <c r="K324" s="5">
        <f t="shared" si="15"/>
        <v>0.87456035429477552</v>
      </c>
      <c r="L324" t="str">
        <f t="shared" si="16"/>
        <v>(0.5,5]</v>
      </c>
      <c r="M324" t="str">
        <f t="shared" si="17"/>
        <v>II</v>
      </c>
    </row>
    <row r="325" spans="1:13" x14ac:dyDescent="0.2">
      <c r="A325" t="s">
        <v>886</v>
      </c>
      <c r="B325" s="2">
        <v>330</v>
      </c>
      <c r="C325" s="2">
        <v>76659</v>
      </c>
      <c r="D325" s="2">
        <v>3304701.4231671598</v>
      </c>
      <c r="E325" s="2">
        <v>7</v>
      </c>
      <c r="F325" s="2">
        <v>156</v>
      </c>
      <c r="G325" s="2">
        <v>8748.5756935400004</v>
      </c>
      <c r="H325" s="2">
        <v>30</v>
      </c>
      <c r="I325" s="2">
        <v>640</v>
      </c>
      <c r="J325" s="2">
        <v>35566.212048574998</v>
      </c>
      <c r="K325" s="5">
        <f t="shared" si="15"/>
        <v>0.62662914934014302</v>
      </c>
      <c r="L325" t="str">
        <f t="shared" si="16"/>
        <v>(0.5,5]</v>
      </c>
      <c r="M325" t="str">
        <f t="shared" si="17"/>
        <v>II</v>
      </c>
    </row>
    <row r="326" spans="1:13" x14ac:dyDescent="0.2">
      <c r="A326" t="s">
        <v>888</v>
      </c>
      <c r="B326" s="2">
        <v>284</v>
      </c>
      <c r="C326" s="2">
        <v>3431</v>
      </c>
      <c r="D326" s="2">
        <v>309402.06</v>
      </c>
      <c r="E326" s="2">
        <v>2</v>
      </c>
      <c r="F326" s="2">
        <v>2</v>
      </c>
      <c r="G326" s="2">
        <v>188.96</v>
      </c>
      <c r="H326" s="2">
        <v>11</v>
      </c>
      <c r="I326" s="2">
        <v>12</v>
      </c>
      <c r="J326" s="2">
        <v>1023.31</v>
      </c>
      <c r="K326" s="5">
        <f t="shared" si="15"/>
        <v>5.8668038299229112E-2</v>
      </c>
      <c r="L326" t="str">
        <f t="shared" si="16"/>
        <v>(0,0.1]</v>
      </c>
      <c r="M326" t="str">
        <f t="shared" si="17"/>
        <v>IV</v>
      </c>
    </row>
    <row r="327" spans="1:13" x14ac:dyDescent="0.2">
      <c r="A327" t="s">
        <v>887</v>
      </c>
      <c r="B327" s="2">
        <v>213</v>
      </c>
      <c r="C327" s="2">
        <v>21554</v>
      </c>
      <c r="D327" s="2">
        <v>870666.89857295004</v>
      </c>
      <c r="E327" s="2">
        <v>0</v>
      </c>
      <c r="F327" s="2"/>
      <c r="G327" s="2"/>
      <c r="H327" s="2">
        <v>0</v>
      </c>
      <c r="I327" s="2"/>
      <c r="J327" s="2"/>
      <c r="K327" s="5">
        <f t="shared" si="15"/>
        <v>0.16509366146866916</v>
      </c>
      <c r="L327" t="str">
        <f t="shared" si="16"/>
        <v>(0.1,0.5]</v>
      </c>
      <c r="M327" t="str">
        <f t="shared" si="17"/>
        <v>III</v>
      </c>
    </row>
    <row r="328" spans="1:13" x14ac:dyDescent="0.2">
      <c r="A328" t="s">
        <v>890</v>
      </c>
      <c r="B328" s="2">
        <v>282</v>
      </c>
      <c r="C328" s="2">
        <v>31161</v>
      </c>
      <c r="D328" s="2">
        <v>270686.71981525997</v>
      </c>
      <c r="E328" s="2">
        <v>5</v>
      </c>
      <c r="F328" s="2">
        <v>7</v>
      </c>
      <c r="G328" s="2">
        <v>237.55</v>
      </c>
      <c r="H328" s="2">
        <v>15</v>
      </c>
      <c r="I328" s="2">
        <v>18</v>
      </c>
      <c r="J328" s="2">
        <v>470.99626244500001</v>
      </c>
      <c r="K328" s="5">
        <f t="shared" si="15"/>
        <v>5.1326933134234379E-2</v>
      </c>
      <c r="L328" t="str">
        <f t="shared" si="16"/>
        <v>(0,0.1]</v>
      </c>
      <c r="M328" t="str">
        <f t="shared" si="17"/>
        <v>IV</v>
      </c>
    </row>
    <row r="329" spans="1:13" x14ac:dyDescent="0.2">
      <c r="A329" t="s">
        <v>892</v>
      </c>
      <c r="B329" s="2">
        <v>233</v>
      </c>
      <c r="C329" s="2">
        <v>518</v>
      </c>
      <c r="D329" s="2">
        <v>23635.31</v>
      </c>
      <c r="E329" s="2">
        <v>7</v>
      </c>
      <c r="F329" s="2">
        <v>28</v>
      </c>
      <c r="G329" s="2">
        <v>1275</v>
      </c>
      <c r="H329" s="2">
        <v>14</v>
      </c>
      <c r="I329" s="2">
        <v>47</v>
      </c>
      <c r="J329" s="2">
        <v>2120.38</v>
      </c>
      <c r="K329" s="5">
        <f t="shared" si="15"/>
        <v>4.4816678734917051E-3</v>
      </c>
      <c r="L329" t="str">
        <f t="shared" si="16"/>
        <v>(0,0.1]</v>
      </c>
      <c r="M329" t="str">
        <f t="shared" si="17"/>
        <v>IV</v>
      </c>
    </row>
    <row r="330" spans="1:13" x14ac:dyDescent="0.2">
      <c r="A330" t="s">
        <v>884</v>
      </c>
      <c r="B330" s="2">
        <v>131</v>
      </c>
      <c r="C330" s="2">
        <v>3149</v>
      </c>
      <c r="D330" s="2">
        <v>102469.79</v>
      </c>
      <c r="E330" s="2">
        <v>0</v>
      </c>
      <c r="F330" s="2"/>
      <c r="G330" s="2"/>
      <c r="H330" s="2">
        <v>1</v>
      </c>
      <c r="I330" s="2">
        <v>1</v>
      </c>
      <c r="J330" s="2">
        <v>40.47</v>
      </c>
      <c r="K330" s="5">
        <f t="shared" si="15"/>
        <v>1.9430063149010593E-2</v>
      </c>
      <c r="L330" t="str">
        <f t="shared" si="16"/>
        <v>(0,0.1]</v>
      </c>
      <c r="M330" t="str">
        <f t="shared" si="17"/>
        <v>IV</v>
      </c>
    </row>
    <row r="331" spans="1:13" x14ac:dyDescent="0.2">
      <c r="A331" t="s">
        <v>889</v>
      </c>
      <c r="B331" s="2">
        <v>263</v>
      </c>
      <c r="C331" s="2">
        <v>1335</v>
      </c>
      <c r="D331" s="2">
        <v>104571.10006424499</v>
      </c>
      <c r="E331" s="2">
        <v>7</v>
      </c>
      <c r="F331" s="2">
        <v>159</v>
      </c>
      <c r="G331" s="2">
        <v>17229.559202975001</v>
      </c>
      <c r="H331" s="2">
        <v>24</v>
      </c>
      <c r="I331" s="2">
        <v>202</v>
      </c>
      <c r="J331" s="2">
        <v>21028.459202974998</v>
      </c>
      <c r="K331" s="5">
        <f t="shared" si="15"/>
        <v>1.9828508263848164E-2</v>
      </c>
      <c r="L331" t="str">
        <f t="shared" si="16"/>
        <v>(0,0.1]</v>
      </c>
      <c r="M331" t="str">
        <f t="shared" si="17"/>
        <v>IV</v>
      </c>
    </row>
    <row r="332" spans="1:13" x14ac:dyDescent="0.2">
      <c r="A332" t="s">
        <v>894</v>
      </c>
      <c r="B332" s="2">
        <v>155</v>
      </c>
      <c r="C332" s="2">
        <v>451</v>
      </c>
      <c r="D332" s="2">
        <v>50251.5</v>
      </c>
      <c r="E332" s="2">
        <v>3</v>
      </c>
      <c r="F332" s="2">
        <v>3</v>
      </c>
      <c r="G332" s="2">
        <v>576.47</v>
      </c>
      <c r="H332" s="2">
        <v>12</v>
      </c>
      <c r="I332" s="2">
        <v>13</v>
      </c>
      <c r="J332" s="2">
        <v>3338.87</v>
      </c>
      <c r="K332" s="5">
        <f t="shared" si="15"/>
        <v>9.5285626947464782E-3</v>
      </c>
      <c r="L332" t="str">
        <f t="shared" si="16"/>
        <v>(0,0.1]</v>
      </c>
      <c r="M332" t="str">
        <f t="shared" si="17"/>
        <v>IV</v>
      </c>
    </row>
    <row r="333" spans="1:13" x14ac:dyDescent="0.2">
      <c r="A333" t="s">
        <v>891</v>
      </c>
      <c r="B333" s="2">
        <v>304</v>
      </c>
      <c r="C333" s="2">
        <v>1679</v>
      </c>
      <c r="D333" s="2">
        <v>348892.46</v>
      </c>
      <c r="E333" s="2">
        <v>6</v>
      </c>
      <c r="F333" s="2">
        <v>45</v>
      </c>
      <c r="G333" s="2">
        <v>7526.65</v>
      </c>
      <c r="H333" s="2">
        <v>28</v>
      </c>
      <c r="I333" s="2">
        <v>168</v>
      </c>
      <c r="J333" s="2">
        <v>37268.769999999997</v>
      </c>
      <c r="K333" s="5">
        <f t="shared" si="15"/>
        <v>6.6156108351677637E-2</v>
      </c>
      <c r="L333" t="str">
        <f t="shared" si="16"/>
        <v>(0,0.1]</v>
      </c>
      <c r="M333" t="str">
        <f t="shared" si="17"/>
        <v>IV</v>
      </c>
    </row>
    <row r="334" spans="1:13" x14ac:dyDescent="0.2">
      <c r="A334" t="s">
        <v>893</v>
      </c>
      <c r="B334" s="2">
        <v>219</v>
      </c>
      <c r="C334" s="2">
        <v>403</v>
      </c>
      <c r="D334" s="2">
        <v>165989.59</v>
      </c>
      <c r="E334" s="2">
        <v>1</v>
      </c>
      <c r="F334" s="2">
        <v>3</v>
      </c>
      <c r="G334" s="2">
        <v>609.98</v>
      </c>
      <c r="H334" s="2">
        <v>6</v>
      </c>
      <c r="I334" s="2">
        <v>9</v>
      </c>
      <c r="J334" s="2">
        <v>3169.92</v>
      </c>
      <c r="K334" s="5">
        <f t="shared" si="15"/>
        <v>3.1474527426848219E-2</v>
      </c>
      <c r="L334" t="str">
        <f t="shared" si="16"/>
        <v>(0,0.1]</v>
      </c>
      <c r="M334" t="str">
        <f t="shared" si="17"/>
        <v>IV</v>
      </c>
    </row>
    <row r="335" spans="1:13" x14ac:dyDescent="0.2">
      <c r="A335" t="s">
        <v>899</v>
      </c>
      <c r="B335" s="2">
        <v>295</v>
      </c>
      <c r="C335" s="2">
        <v>8959</v>
      </c>
      <c r="D335" s="2">
        <v>525901.60020441003</v>
      </c>
      <c r="E335" s="2">
        <v>7</v>
      </c>
      <c r="F335" s="2">
        <v>554</v>
      </c>
      <c r="G335" s="2">
        <v>47503.049519305001</v>
      </c>
      <c r="H335" s="2">
        <v>30</v>
      </c>
      <c r="I335" s="2">
        <v>985</v>
      </c>
      <c r="J335" s="2">
        <v>71868.249287084996</v>
      </c>
      <c r="K335" s="5">
        <f t="shared" si="15"/>
        <v>9.9720135096767637E-2</v>
      </c>
      <c r="L335" t="str">
        <f t="shared" si="16"/>
        <v>(0,0.1]</v>
      </c>
      <c r="M335" t="str">
        <f t="shared" si="17"/>
        <v>IV</v>
      </c>
    </row>
    <row r="336" spans="1:13" x14ac:dyDescent="0.2">
      <c r="A336" t="s">
        <v>898</v>
      </c>
      <c r="B336" s="2">
        <v>11</v>
      </c>
      <c r="C336" s="2">
        <v>11</v>
      </c>
      <c r="D336" s="2">
        <v>3184.2</v>
      </c>
      <c r="E336" s="2">
        <v>0</v>
      </c>
      <c r="F336" s="2"/>
      <c r="G336" s="2"/>
      <c r="H336" s="2">
        <v>0</v>
      </c>
      <c r="I336" s="2"/>
      <c r="J336" s="2"/>
      <c r="K336" s="5">
        <f t="shared" si="15"/>
        <v>6.0377997338610266E-4</v>
      </c>
      <c r="L336" t="str">
        <f t="shared" si="16"/>
        <v>(0,0.1]</v>
      </c>
      <c r="M336" t="str">
        <f t="shared" si="17"/>
        <v>IV</v>
      </c>
    </row>
    <row r="337" spans="1:13" x14ac:dyDescent="0.2">
      <c r="A337" t="s">
        <v>897</v>
      </c>
      <c r="B337" s="2">
        <v>124</v>
      </c>
      <c r="C337" s="2">
        <v>5809</v>
      </c>
      <c r="D337" s="2">
        <v>397134.22</v>
      </c>
      <c r="E337" s="2">
        <v>0</v>
      </c>
      <c r="F337" s="2"/>
      <c r="G337" s="2"/>
      <c r="H337" s="2">
        <v>0</v>
      </c>
      <c r="I337" s="2"/>
      <c r="J337" s="2"/>
      <c r="K337" s="5">
        <f t="shared" si="15"/>
        <v>7.5303589216227207E-2</v>
      </c>
      <c r="L337" t="str">
        <f t="shared" si="16"/>
        <v>(0,0.1]</v>
      </c>
      <c r="M337" t="str">
        <f t="shared" si="17"/>
        <v>IV</v>
      </c>
    </row>
    <row r="338" spans="1:13" x14ac:dyDescent="0.2">
      <c r="A338" t="s">
        <v>896</v>
      </c>
      <c r="B338" s="2">
        <v>13</v>
      </c>
      <c r="C338" s="2">
        <v>13</v>
      </c>
      <c r="D338" s="2">
        <v>183.21</v>
      </c>
      <c r="E338" s="2">
        <v>0</v>
      </c>
      <c r="F338" s="2"/>
      <c r="G338" s="2"/>
      <c r="H338" s="2">
        <v>0</v>
      </c>
      <c r="I338" s="2"/>
      <c r="J338" s="2"/>
      <c r="K338" s="5">
        <f t="shared" si="15"/>
        <v>3.4739818140841614E-5</v>
      </c>
      <c r="L338" t="str">
        <f t="shared" si="16"/>
        <v>(0,0.1]</v>
      </c>
      <c r="M338" t="str">
        <f t="shared" si="17"/>
        <v>IV</v>
      </c>
    </row>
    <row r="339" spans="1:13" x14ac:dyDescent="0.2">
      <c r="A339" t="s">
        <v>900</v>
      </c>
      <c r="B339" s="2">
        <v>56</v>
      </c>
      <c r="C339" s="2">
        <v>2167</v>
      </c>
      <c r="D339" s="2">
        <v>86761.81</v>
      </c>
      <c r="E339" s="2">
        <v>0</v>
      </c>
      <c r="F339" s="2"/>
      <c r="G339" s="2"/>
      <c r="H339" s="2">
        <v>0</v>
      </c>
      <c r="I339" s="2"/>
      <c r="J339" s="2"/>
      <c r="K339" s="5">
        <f t="shared" si="15"/>
        <v>1.6451555597239525E-2</v>
      </c>
      <c r="L339" t="str">
        <f t="shared" si="16"/>
        <v>(0,0.1]</v>
      </c>
      <c r="M339" t="str">
        <f t="shared" si="17"/>
        <v>IV</v>
      </c>
    </row>
    <row r="340" spans="1:13" x14ac:dyDescent="0.2">
      <c r="A340" t="s">
        <v>880</v>
      </c>
      <c r="B340" s="2">
        <v>25</v>
      </c>
      <c r="C340" s="2">
        <v>761</v>
      </c>
      <c r="D340" s="2">
        <v>32422.62</v>
      </c>
      <c r="E340" s="2">
        <v>0</v>
      </c>
      <c r="F340" s="2"/>
      <c r="G340" s="2"/>
      <c r="H340" s="2">
        <v>0</v>
      </c>
      <c r="I340" s="2"/>
      <c r="J340" s="2"/>
      <c r="K340" s="5">
        <f t="shared" si="15"/>
        <v>6.1478954339261732E-3</v>
      </c>
      <c r="L340" t="str">
        <f t="shared" si="16"/>
        <v>(0,0.1]</v>
      </c>
      <c r="M340" t="str">
        <f t="shared" si="17"/>
        <v>IV</v>
      </c>
    </row>
    <row r="341" spans="1:13" x14ac:dyDescent="0.2">
      <c r="A341" t="s">
        <v>878</v>
      </c>
      <c r="B341" s="2">
        <v>111</v>
      </c>
      <c r="C341" s="2">
        <v>228</v>
      </c>
      <c r="D341" s="2">
        <v>11612.51</v>
      </c>
      <c r="E341" s="2">
        <v>4</v>
      </c>
      <c r="F341" s="2">
        <v>6</v>
      </c>
      <c r="G341" s="2">
        <v>518.88</v>
      </c>
      <c r="H341" s="2">
        <v>4</v>
      </c>
      <c r="I341" s="2">
        <v>6</v>
      </c>
      <c r="J341" s="2">
        <v>518.88</v>
      </c>
      <c r="K341" s="5">
        <f t="shared" si="15"/>
        <v>2.2019348592255046E-3</v>
      </c>
      <c r="L341" t="str">
        <f t="shared" si="16"/>
        <v>(0,0.1]</v>
      </c>
      <c r="M341" t="str">
        <f t="shared" si="17"/>
        <v>IV</v>
      </c>
    </row>
    <row r="342" spans="1:13" x14ac:dyDescent="0.2">
      <c r="A342" t="s">
        <v>881</v>
      </c>
      <c r="B342" s="2">
        <v>18</v>
      </c>
      <c r="C342" s="2">
        <v>490</v>
      </c>
      <c r="D342" s="2">
        <v>29232.23</v>
      </c>
      <c r="E342" s="2">
        <v>7</v>
      </c>
      <c r="F342" s="2">
        <v>368</v>
      </c>
      <c r="G342" s="2">
        <v>22379.9</v>
      </c>
      <c r="H342" s="2">
        <v>10</v>
      </c>
      <c r="I342" s="2">
        <v>470</v>
      </c>
      <c r="J342" s="2">
        <v>28551.88</v>
      </c>
      <c r="K342" s="5">
        <f t="shared" si="15"/>
        <v>5.5429417283513697E-3</v>
      </c>
      <c r="L342" t="str">
        <f t="shared" si="16"/>
        <v>(0,0.1]</v>
      </c>
      <c r="M342" t="str">
        <f t="shared" si="17"/>
        <v>IV</v>
      </c>
    </row>
    <row r="343" spans="1:13" x14ac:dyDescent="0.2">
      <c r="A343" t="s">
        <v>879</v>
      </c>
      <c r="B343" s="2">
        <v>107</v>
      </c>
      <c r="C343" s="2">
        <v>373</v>
      </c>
      <c r="D343" s="2">
        <v>122228.55611125</v>
      </c>
      <c r="E343" s="2">
        <v>0</v>
      </c>
      <c r="F343" s="2"/>
      <c r="G343" s="2"/>
      <c r="H343" s="2">
        <v>0</v>
      </c>
      <c r="I343" s="2"/>
      <c r="J343" s="2"/>
      <c r="K343" s="5">
        <f t="shared" si="15"/>
        <v>2.317667054703608E-2</v>
      </c>
      <c r="L343" t="str">
        <f t="shared" si="16"/>
        <v>(0,0.1]</v>
      </c>
      <c r="M343" t="str">
        <f t="shared" si="17"/>
        <v>IV</v>
      </c>
    </row>
    <row r="344" spans="1:13" x14ac:dyDescent="0.2">
      <c r="A344" t="s">
        <v>882</v>
      </c>
      <c r="B344" s="2">
        <v>85</v>
      </c>
      <c r="C344" s="2">
        <v>457</v>
      </c>
      <c r="D344" s="2">
        <v>66013.171241830001</v>
      </c>
      <c r="E344" s="2">
        <v>7</v>
      </c>
      <c r="F344" s="2">
        <v>38</v>
      </c>
      <c r="G344" s="2">
        <v>6542.0949055849997</v>
      </c>
      <c r="H344" s="2">
        <v>30</v>
      </c>
      <c r="I344" s="2">
        <v>164</v>
      </c>
      <c r="J344" s="2">
        <v>23850.671258750001</v>
      </c>
      <c r="K344" s="5">
        <f t="shared" si="15"/>
        <v>1.2517251044383003E-2</v>
      </c>
      <c r="L344" t="str">
        <f t="shared" si="16"/>
        <v>(0,0.1]</v>
      </c>
      <c r="M344" t="str">
        <f t="shared" si="17"/>
        <v>IV</v>
      </c>
    </row>
    <row r="345" spans="1:13" x14ac:dyDescent="0.2">
      <c r="A345" t="s">
        <v>895</v>
      </c>
      <c r="B345" s="2">
        <v>9</v>
      </c>
      <c r="C345" s="2">
        <v>10</v>
      </c>
      <c r="D345" s="2">
        <v>7264.83</v>
      </c>
      <c r="E345" s="2">
        <v>0</v>
      </c>
      <c r="F345" s="2"/>
      <c r="G345" s="2"/>
      <c r="H345" s="2">
        <v>0</v>
      </c>
      <c r="I345" s="2"/>
      <c r="J345" s="2"/>
      <c r="K345" s="5">
        <f t="shared" si="15"/>
        <v>1.3775387425584325E-3</v>
      </c>
      <c r="L345" t="str">
        <f t="shared" si="16"/>
        <v>(0,0.1]</v>
      </c>
      <c r="M345" t="str">
        <f t="shared" si="17"/>
        <v>IV</v>
      </c>
    </row>
    <row r="346" spans="1:13" x14ac:dyDescent="0.2">
      <c r="A346" t="s">
        <v>883</v>
      </c>
      <c r="B346" s="2">
        <v>6</v>
      </c>
      <c r="C346" s="2">
        <v>7990</v>
      </c>
      <c r="D346" s="2">
        <v>37851.116298629997</v>
      </c>
      <c r="E346" s="2">
        <v>0</v>
      </c>
      <c r="F346" s="2"/>
      <c r="G346" s="2"/>
      <c r="H346" s="2">
        <v>0</v>
      </c>
      <c r="I346" s="2"/>
      <c r="J346" s="2"/>
      <c r="K346" s="5">
        <f t="shared" si="15"/>
        <v>7.1772332112998863E-3</v>
      </c>
      <c r="L346" t="str">
        <f t="shared" si="16"/>
        <v>(0,0.1]</v>
      </c>
      <c r="M346" t="str">
        <f t="shared" si="17"/>
        <v>IV</v>
      </c>
    </row>
    <row r="347" spans="1:13" x14ac:dyDescent="0.2">
      <c r="A347" t="s">
        <v>901</v>
      </c>
      <c r="B347" s="2">
        <v>3</v>
      </c>
      <c r="C347" s="2">
        <v>3</v>
      </c>
      <c r="D347" s="2">
        <v>184.67</v>
      </c>
      <c r="E347" s="2">
        <v>0</v>
      </c>
      <c r="F347" s="2"/>
      <c r="G347" s="2"/>
      <c r="H347" s="2">
        <v>0</v>
      </c>
      <c r="I347" s="2"/>
      <c r="J347" s="2"/>
      <c r="K347" s="5">
        <f t="shared" si="15"/>
        <v>3.5016659658693417E-5</v>
      </c>
      <c r="L347" t="str">
        <f t="shared" si="16"/>
        <v>(0,0.1]</v>
      </c>
      <c r="M347" t="str">
        <f t="shared" si="17"/>
        <v>IV</v>
      </c>
    </row>
    <row r="348" spans="1:13" x14ac:dyDescent="0.2">
      <c r="A348" t="s">
        <v>902</v>
      </c>
      <c r="B348" s="2">
        <v>27</v>
      </c>
      <c r="C348" s="2">
        <v>508</v>
      </c>
      <c r="D348" s="2">
        <v>49772.81</v>
      </c>
      <c r="E348" s="2">
        <v>0</v>
      </c>
      <c r="F348" s="2"/>
      <c r="G348" s="2"/>
      <c r="H348" s="2">
        <v>0</v>
      </c>
      <c r="I348" s="2"/>
      <c r="J348" s="2"/>
      <c r="K348" s="5">
        <f t="shared" si="15"/>
        <v>9.4377947042119034E-3</v>
      </c>
      <c r="L348" t="str">
        <f t="shared" si="16"/>
        <v>(0,0.1]</v>
      </c>
      <c r="M348" t="str">
        <f t="shared" si="17"/>
        <v>IV</v>
      </c>
    </row>
    <row r="349" spans="1:13" x14ac:dyDescent="0.2">
      <c r="A349" t="s">
        <v>903</v>
      </c>
      <c r="B349" s="2">
        <v>15</v>
      </c>
      <c r="C349" s="2">
        <v>1295</v>
      </c>
      <c r="D349" s="2">
        <v>14764.34</v>
      </c>
      <c r="E349" s="2">
        <v>0</v>
      </c>
      <c r="F349" s="2"/>
      <c r="G349" s="2"/>
      <c r="H349" s="2">
        <v>0</v>
      </c>
      <c r="I349" s="2"/>
      <c r="J349" s="2"/>
      <c r="K349" s="5">
        <f t="shared" si="15"/>
        <v>2.7995769148493723E-3</v>
      </c>
      <c r="L349" t="str">
        <f t="shared" si="16"/>
        <v>(0,0.1]</v>
      </c>
      <c r="M349" t="str">
        <f t="shared" si="17"/>
        <v>IV</v>
      </c>
    </row>
    <row r="350" spans="1:13" x14ac:dyDescent="0.2">
      <c r="A350" t="s">
        <v>904</v>
      </c>
      <c r="B350" s="2">
        <v>2</v>
      </c>
      <c r="C350" s="2">
        <v>5</v>
      </c>
      <c r="D350" s="2">
        <v>312.48</v>
      </c>
      <c r="E350" s="2">
        <v>0</v>
      </c>
      <c r="F350" s="2"/>
      <c r="G350" s="2"/>
      <c r="H350" s="2">
        <v>0</v>
      </c>
      <c r="I350" s="2"/>
      <c r="J350" s="2"/>
      <c r="K350" s="5">
        <f t="shared" si="15"/>
        <v>5.9251669519404997E-5</v>
      </c>
      <c r="L350" t="str">
        <f t="shared" si="16"/>
        <v>(0,0.1]</v>
      </c>
      <c r="M350" t="str">
        <f t="shared" si="17"/>
        <v>IV</v>
      </c>
    </row>
    <row r="351" spans="1:13" x14ac:dyDescent="0.2">
      <c r="A351" t="s">
        <v>905</v>
      </c>
      <c r="B351" s="2">
        <v>3</v>
      </c>
      <c r="C351" s="2">
        <v>3</v>
      </c>
      <c r="D351" s="2">
        <v>335.66</v>
      </c>
      <c r="E351" s="2">
        <v>0</v>
      </c>
      <c r="F351" s="2"/>
      <c r="G351" s="2"/>
      <c r="H351" s="2">
        <v>0</v>
      </c>
      <c r="I351" s="2"/>
      <c r="J351" s="2"/>
      <c r="K351" s="5">
        <f t="shared" si="15"/>
        <v>6.3647002658997313E-5</v>
      </c>
      <c r="L351" t="str">
        <f t="shared" si="16"/>
        <v>(0,0.1]</v>
      </c>
      <c r="M351" t="str">
        <f t="shared" si="17"/>
        <v>IV</v>
      </c>
    </row>
    <row r="352" spans="1:13" x14ac:dyDescent="0.2">
      <c r="A352" t="s">
        <v>910</v>
      </c>
      <c r="B352" s="2">
        <v>106</v>
      </c>
      <c r="C352" s="2">
        <v>487</v>
      </c>
      <c r="D352" s="2">
        <v>14633.82</v>
      </c>
      <c r="E352" s="2">
        <v>0</v>
      </c>
      <c r="F352" s="2"/>
      <c r="G352" s="2"/>
      <c r="H352" s="2">
        <v>0</v>
      </c>
      <c r="I352" s="2"/>
      <c r="J352" s="2"/>
      <c r="K352" s="5">
        <f t="shared" si="15"/>
        <v>2.7748280416233333E-3</v>
      </c>
      <c r="L352" t="str">
        <f t="shared" si="16"/>
        <v>(0,0.1]</v>
      </c>
      <c r="M352" t="str">
        <f t="shared" si="17"/>
        <v>IV</v>
      </c>
    </row>
    <row r="353" spans="1:13" x14ac:dyDescent="0.2">
      <c r="A353" t="s">
        <v>907</v>
      </c>
      <c r="B353" s="2">
        <v>196</v>
      </c>
      <c r="C353" s="2">
        <v>421626</v>
      </c>
      <c r="D353" s="2">
        <v>19118116.263934199</v>
      </c>
      <c r="E353" s="2">
        <v>0</v>
      </c>
      <c r="F353" s="2"/>
      <c r="G353" s="2"/>
      <c r="H353" s="2">
        <v>0</v>
      </c>
      <c r="I353" s="2"/>
      <c r="J353" s="2"/>
      <c r="K353" s="5">
        <f t="shared" si="15"/>
        <v>3.625128989708752</v>
      </c>
      <c r="L353" t="str">
        <f t="shared" si="16"/>
        <v>(0.5,5]</v>
      </c>
      <c r="M353" t="str">
        <f t="shared" si="17"/>
        <v>II</v>
      </c>
    </row>
    <row r="354" spans="1:13" x14ac:dyDescent="0.2">
      <c r="A354" t="s">
        <v>908</v>
      </c>
      <c r="B354" s="2">
        <v>188</v>
      </c>
      <c r="C354" s="2">
        <v>437</v>
      </c>
      <c r="D354" s="2">
        <v>44705.756993039999</v>
      </c>
      <c r="E354" s="2">
        <v>0</v>
      </c>
      <c r="F354" s="2"/>
      <c r="G354" s="2"/>
      <c r="H354" s="2">
        <v>0</v>
      </c>
      <c r="I354" s="2"/>
      <c r="J354" s="2"/>
      <c r="K354" s="5">
        <f t="shared" si="15"/>
        <v>8.4769928922376944E-3</v>
      </c>
      <c r="L354" t="str">
        <f t="shared" si="16"/>
        <v>(0,0.1]</v>
      </c>
      <c r="M354" t="str">
        <f t="shared" si="17"/>
        <v>IV</v>
      </c>
    </row>
    <row r="355" spans="1:13" x14ac:dyDescent="0.2">
      <c r="A355" t="s">
        <v>909</v>
      </c>
      <c r="B355" s="2">
        <v>43</v>
      </c>
      <c r="C355" s="2">
        <v>7923</v>
      </c>
      <c r="D355" s="2">
        <v>266067.34980109503</v>
      </c>
      <c r="E355" s="2">
        <v>0</v>
      </c>
      <c r="F355" s="2"/>
      <c r="G355" s="2"/>
      <c r="H355" s="2">
        <v>0</v>
      </c>
      <c r="I355" s="2"/>
      <c r="J355" s="2"/>
      <c r="K355" s="5">
        <f t="shared" si="15"/>
        <v>5.0451019842288815E-2</v>
      </c>
      <c r="L355" t="str">
        <f t="shared" si="16"/>
        <v>(0,0.1]</v>
      </c>
      <c r="M355" t="str">
        <f t="shared" si="17"/>
        <v>IV</v>
      </c>
    </row>
    <row r="356" spans="1:13" x14ac:dyDescent="0.2">
      <c r="A356" t="s">
        <v>906</v>
      </c>
      <c r="B356" s="2">
        <v>1</v>
      </c>
      <c r="C356" s="2">
        <v>1</v>
      </c>
      <c r="D356" s="2">
        <v>462.93907779</v>
      </c>
      <c r="E356" s="2">
        <v>0</v>
      </c>
      <c r="F356" s="2"/>
      <c r="G356" s="2"/>
      <c r="H356" s="2">
        <v>0</v>
      </c>
      <c r="I356" s="2"/>
      <c r="J356" s="2"/>
      <c r="K356" s="5">
        <f t="shared" si="15"/>
        <v>8.778134038924475E-5</v>
      </c>
      <c r="L356" t="str">
        <f t="shared" si="16"/>
        <v>(0,0.1]</v>
      </c>
      <c r="M356" t="str">
        <f t="shared" si="17"/>
        <v>IV</v>
      </c>
    </row>
    <row r="357" spans="1:13" x14ac:dyDescent="0.2">
      <c r="A357" t="s">
        <v>912</v>
      </c>
      <c r="B357" s="2">
        <v>148</v>
      </c>
      <c r="C357" s="2">
        <v>1928</v>
      </c>
      <c r="D357" s="2">
        <v>85620.524191329998</v>
      </c>
      <c r="E357" s="2">
        <v>7</v>
      </c>
      <c r="F357" s="2">
        <v>110</v>
      </c>
      <c r="G357" s="2">
        <v>5150.0715102100003</v>
      </c>
      <c r="H357" s="2">
        <v>30</v>
      </c>
      <c r="I357" s="2">
        <v>507</v>
      </c>
      <c r="J357" s="2">
        <v>27245.73489707</v>
      </c>
      <c r="K357" s="5">
        <f t="shared" si="15"/>
        <v>1.623514786054437E-2</v>
      </c>
      <c r="L357" t="str">
        <f t="shared" si="16"/>
        <v>(0,0.1]</v>
      </c>
      <c r="M357" t="str">
        <f t="shared" si="17"/>
        <v>IV</v>
      </c>
    </row>
    <row r="358" spans="1:13" x14ac:dyDescent="0.2">
      <c r="A358" t="s">
        <v>911</v>
      </c>
      <c r="B358" s="2">
        <v>157</v>
      </c>
      <c r="C358" s="2">
        <v>3139</v>
      </c>
      <c r="D358" s="2">
        <v>262959.48</v>
      </c>
      <c r="E358" s="2">
        <v>7</v>
      </c>
      <c r="F358" s="2">
        <v>315</v>
      </c>
      <c r="G358" s="2">
        <v>32281.919999999998</v>
      </c>
      <c r="H358" s="2">
        <v>30</v>
      </c>
      <c r="I358" s="2">
        <v>809</v>
      </c>
      <c r="J358" s="2">
        <v>78798.509999999995</v>
      </c>
      <c r="K358" s="5">
        <f t="shared" si="15"/>
        <v>4.9861713408712822E-2</v>
      </c>
      <c r="L358" t="str">
        <f t="shared" si="16"/>
        <v>(0,0.1]</v>
      </c>
      <c r="M358" t="str">
        <f t="shared" si="17"/>
        <v>IV</v>
      </c>
    </row>
    <row r="359" spans="1:13" x14ac:dyDescent="0.2">
      <c r="A359" t="s">
        <v>913</v>
      </c>
      <c r="B359" s="2">
        <v>53</v>
      </c>
      <c r="C359" s="2">
        <v>11932</v>
      </c>
      <c r="D359" s="2">
        <v>591750.92000000004</v>
      </c>
      <c r="E359" s="2">
        <v>0</v>
      </c>
      <c r="F359" s="2"/>
      <c r="G359" s="2"/>
      <c r="H359" s="2">
        <v>0</v>
      </c>
      <c r="I359" s="2"/>
      <c r="J359" s="2"/>
      <c r="K359" s="5">
        <f t="shared" si="15"/>
        <v>0.11220631704315114</v>
      </c>
      <c r="L359" t="str">
        <f t="shared" si="16"/>
        <v>(0.1,0.5]</v>
      </c>
      <c r="M359" t="str">
        <f t="shared" si="17"/>
        <v>III</v>
      </c>
    </row>
    <row r="360" spans="1:13" x14ac:dyDescent="0.2">
      <c r="A360" t="s">
        <v>919</v>
      </c>
      <c r="B360" s="2">
        <v>329</v>
      </c>
      <c r="C360" s="2">
        <v>2784</v>
      </c>
      <c r="D360" s="2">
        <v>409010.76</v>
      </c>
      <c r="E360" s="2">
        <v>7</v>
      </c>
      <c r="F360" s="2">
        <v>87</v>
      </c>
      <c r="G360" s="2">
        <v>11652.43</v>
      </c>
      <c r="H360" s="2">
        <v>30</v>
      </c>
      <c r="I360" s="2">
        <v>317</v>
      </c>
      <c r="J360" s="2">
        <v>43154.65</v>
      </c>
      <c r="K360" s="5">
        <f t="shared" si="15"/>
        <v>7.7555588778163945E-2</v>
      </c>
      <c r="L360" t="str">
        <f t="shared" si="16"/>
        <v>(0,0.1]</v>
      </c>
      <c r="M360" t="str">
        <f t="shared" si="17"/>
        <v>IV</v>
      </c>
    </row>
    <row r="361" spans="1:13" x14ac:dyDescent="0.2">
      <c r="A361" t="s">
        <v>918</v>
      </c>
      <c r="B361" s="2">
        <v>325</v>
      </c>
      <c r="C361" s="2">
        <v>3289</v>
      </c>
      <c r="D361" s="2">
        <v>397076.77811809001</v>
      </c>
      <c r="E361" s="2">
        <v>7</v>
      </c>
      <c r="F361" s="2">
        <v>67</v>
      </c>
      <c r="G361" s="2">
        <v>11562.74</v>
      </c>
      <c r="H361" s="2">
        <v>30</v>
      </c>
      <c r="I361" s="2">
        <v>288</v>
      </c>
      <c r="J361" s="2">
        <v>53290.44310325</v>
      </c>
      <c r="K361" s="5">
        <f t="shared" si="15"/>
        <v>7.5292697231448963E-2</v>
      </c>
      <c r="L361" t="str">
        <f t="shared" si="16"/>
        <v>(0,0.1]</v>
      </c>
      <c r="M361" t="str">
        <f t="shared" si="17"/>
        <v>IV</v>
      </c>
    </row>
    <row r="362" spans="1:13" x14ac:dyDescent="0.2">
      <c r="A362" t="s">
        <v>922</v>
      </c>
      <c r="B362" s="2">
        <v>257</v>
      </c>
      <c r="C362" s="2">
        <v>3438</v>
      </c>
      <c r="D362" s="2">
        <v>275215.86360914999</v>
      </c>
      <c r="E362" s="2">
        <v>0</v>
      </c>
      <c r="F362" s="2"/>
      <c r="G362" s="2"/>
      <c r="H362" s="2">
        <v>5</v>
      </c>
      <c r="I362" s="2">
        <v>5</v>
      </c>
      <c r="J362" s="2">
        <v>474.21953589999998</v>
      </c>
      <c r="K362" s="5">
        <f t="shared" si="15"/>
        <v>5.2185737957843682E-2</v>
      </c>
      <c r="L362" t="str">
        <f t="shared" si="16"/>
        <v>(0,0.1]</v>
      </c>
      <c r="M362" t="str">
        <f t="shared" si="17"/>
        <v>IV</v>
      </c>
    </row>
    <row r="363" spans="1:13" x14ac:dyDescent="0.2">
      <c r="A363" t="s">
        <v>920</v>
      </c>
      <c r="B363" s="2">
        <v>202</v>
      </c>
      <c r="C363" s="2">
        <v>4502</v>
      </c>
      <c r="D363" s="2">
        <v>217995.09</v>
      </c>
      <c r="E363" s="2">
        <v>0</v>
      </c>
      <c r="F363" s="2"/>
      <c r="G363" s="2"/>
      <c r="H363" s="2">
        <v>1</v>
      </c>
      <c r="I363" s="2">
        <v>1</v>
      </c>
      <c r="J363" s="2">
        <v>53.99</v>
      </c>
      <c r="K363" s="5">
        <f t="shared" si="15"/>
        <v>4.1335679177972824E-2</v>
      </c>
      <c r="L363" t="str">
        <f t="shared" si="16"/>
        <v>(0,0.1]</v>
      </c>
      <c r="M363" t="str">
        <f t="shared" si="17"/>
        <v>IV</v>
      </c>
    </row>
    <row r="364" spans="1:13" x14ac:dyDescent="0.2">
      <c r="A364" t="s">
        <v>921</v>
      </c>
      <c r="B364" s="2">
        <v>250</v>
      </c>
      <c r="C364" s="2">
        <v>631</v>
      </c>
      <c r="D364" s="2">
        <v>75448.34</v>
      </c>
      <c r="E364" s="2">
        <v>1</v>
      </c>
      <c r="F364" s="2">
        <v>1</v>
      </c>
      <c r="G364" s="2">
        <v>179.99</v>
      </c>
      <c r="H364" s="2">
        <v>7</v>
      </c>
      <c r="I364" s="2">
        <v>8</v>
      </c>
      <c r="J364" s="2">
        <v>1692.87</v>
      </c>
      <c r="K364" s="5">
        <f t="shared" si="15"/>
        <v>1.4306323948629367E-2</v>
      </c>
      <c r="L364" t="str">
        <f t="shared" si="16"/>
        <v>(0,0.1]</v>
      </c>
      <c r="M364" t="str">
        <f t="shared" si="17"/>
        <v>IV</v>
      </c>
    </row>
    <row r="365" spans="1:13" x14ac:dyDescent="0.2">
      <c r="A365" t="s">
        <v>925</v>
      </c>
      <c r="B365" s="2">
        <v>171</v>
      </c>
      <c r="C365" s="2">
        <v>242</v>
      </c>
      <c r="D365" s="2">
        <v>13830.793191575</v>
      </c>
      <c r="E365" s="2">
        <v>2</v>
      </c>
      <c r="F365" s="2">
        <v>2</v>
      </c>
      <c r="G365" s="2">
        <v>94.65</v>
      </c>
      <c r="H365" s="2">
        <v>5</v>
      </c>
      <c r="I365" s="2">
        <v>6</v>
      </c>
      <c r="J365" s="2">
        <v>279.94</v>
      </c>
      <c r="K365" s="5">
        <f t="shared" si="15"/>
        <v>2.6225601234589045E-3</v>
      </c>
      <c r="L365" t="str">
        <f t="shared" si="16"/>
        <v>(0,0.1]</v>
      </c>
      <c r="M365" t="str">
        <f t="shared" si="17"/>
        <v>IV</v>
      </c>
    </row>
    <row r="366" spans="1:13" x14ac:dyDescent="0.2">
      <c r="A366" t="s">
        <v>923</v>
      </c>
      <c r="B366" s="2">
        <v>8</v>
      </c>
      <c r="C366" s="2">
        <v>10</v>
      </c>
      <c r="D366" s="2">
        <v>1452.58</v>
      </c>
      <c r="E366" s="2">
        <v>0</v>
      </c>
      <c r="F366" s="2"/>
      <c r="G366" s="2"/>
      <c r="H366" s="2">
        <v>2</v>
      </c>
      <c r="I366" s="2">
        <v>4</v>
      </c>
      <c r="J366" s="2">
        <v>945.87</v>
      </c>
      <c r="K366" s="5">
        <f t="shared" si="15"/>
        <v>2.7543455616518592E-4</v>
      </c>
      <c r="L366" t="str">
        <f t="shared" si="16"/>
        <v>(0,0.1]</v>
      </c>
      <c r="M366" t="str">
        <f t="shared" si="17"/>
        <v>IV</v>
      </c>
    </row>
    <row r="367" spans="1:13" x14ac:dyDescent="0.2">
      <c r="A367" t="s">
        <v>917</v>
      </c>
      <c r="B367" s="2">
        <v>163</v>
      </c>
      <c r="C367" s="2">
        <v>417</v>
      </c>
      <c r="D367" s="2">
        <v>24455.95</v>
      </c>
      <c r="E367" s="2">
        <v>0</v>
      </c>
      <c r="F367" s="2"/>
      <c r="G367" s="2"/>
      <c r="H367" s="2">
        <v>0</v>
      </c>
      <c r="I367" s="2"/>
      <c r="J367" s="2"/>
      <c r="K367" s="5">
        <f t="shared" si="15"/>
        <v>4.6372755606217762E-3</v>
      </c>
      <c r="L367" t="str">
        <f t="shared" si="16"/>
        <v>(0,0.1]</v>
      </c>
      <c r="M367" t="str">
        <f t="shared" si="17"/>
        <v>IV</v>
      </c>
    </row>
    <row r="368" spans="1:13" x14ac:dyDescent="0.2">
      <c r="A368" t="s">
        <v>927</v>
      </c>
      <c r="B368" s="2">
        <v>142</v>
      </c>
      <c r="C368" s="2">
        <v>11240</v>
      </c>
      <c r="D368" s="2">
        <v>336755.17</v>
      </c>
      <c r="E368" s="2">
        <v>0</v>
      </c>
      <c r="F368" s="2"/>
      <c r="G368" s="2"/>
      <c r="H368" s="2">
        <v>0</v>
      </c>
      <c r="I368" s="2"/>
      <c r="J368" s="2"/>
      <c r="K368" s="5">
        <f t="shared" si="15"/>
        <v>6.3854666032357413E-2</v>
      </c>
      <c r="L368" t="str">
        <f t="shared" si="16"/>
        <v>(0,0.1]</v>
      </c>
      <c r="M368" t="str">
        <f t="shared" si="17"/>
        <v>IV</v>
      </c>
    </row>
    <row r="369" spans="1:13" x14ac:dyDescent="0.2">
      <c r="A369" t="s">
        <v>924</v>
      </c>
      <c r="B369" s="2">
        <v>12</v>
      </c>
      <c r="C369" s="2">
        <v>15</v>
      </c>
      <c r="D369" s="2">
        <v>1413.6768024999999</v>
      </c>
      <c r="E369" s="2">
        <v>0</v>
      </c>
      <c r="F369" s="2"/>
      <c r="G369" s="2"/>
      <c r="H369" s="2">
        <v>0</v>
      </c>
      <c r="I369" s="2"/>
      <c r="J369" s="2"/>
      <c r="K369" s="5">
        <f t="shared" si="15"/>
        <v>2.6805782996985135E-4</v>
      </c>
      <c r="L369" t="str">
        <f t="shared" si="16"/>
        <v>(0,0.1]</v>
      </c>
      <c r="M369" t="str">
        <f t="shared" si="17"/>
        <v>IV</v>
      </c>
    </row>
    <row r="370" spans="1:13" x14ac:dyDescent="0.2">
      <c r="A370" t="s">
        <v>928</v>
      </c>
      <c r="B370" s="2">
        <v>141</v>
      </c>
      <c r="C370" s="2">
        <v>789</v>
      </c>
      <c r="D370" s="2">
        <v>475363</v>
      </c>
      <c r="E370" s="2">
        <v>0</v>
      </c>
      <c r="F370" s="2"/>
      <c r="G370" s="2"/>
      <c r="H370" s="2">
        <v>0</v>
      </c>
      <c r="I370" s="2"/>
      <c r="J370" s="2"/>
      <c r="K370" s="5">
        <f t="shared" si="15"/>
        <v>9.0137133185333188E-2</v>
      </c>
      <c r="L370" t="str">
        <f t="shared" si="16"/>
        <v>(0,0.1]</v>
      </c>
      <c r="M370" t="str">
        <f t="shared" si="17"/>
        <v>IV</v>
      </c>
    </row>
    <row r="371" spans="1:13" x14ac:dyDescent="0.2">
      <c r="A371" t="s">
        <v>926</v>
      </c>
      <c r="B371" s="2">
        <v>10</v>
      </c>
      <c r="C371" s="2">
        <v>10</v>
      </c>
      <c r="D371" s="2">
        <v>935.89</v>
      </c>
      <c r="E371" s="2">
        <v>1</v>
      </c>
      <c r="F371" s="2">
        <v>1</v>
      </c>
      <c r="G371" s="2">
        <v>159</v>
      </c>
      <c r="H371" s="2">
        <v>1</v>
      </c>
      <c r="I371" s="2">
        <v>1</v>
      </c>
      <c r="J371" s="2">
        <v>159</v>
      </c>
      <c r="K371" s="5">
        <f t="shared" si="15"/>
        <v>1.774611014673449E-4</v>
      </c>
      <c r="L371" t="str">
        <f t="shared" si="16"/>
        <v>(0,0.1]</v>
      </c>
      <c r="M371" t="str">
        <f t="shared" si="17"/>
        <v>IV</v>
      </c>
    </row>
    <row r="372" spans="1:13" x14ac:dyDescent="0.2">
      <c r="A372" t="s">
        <v>930</v>
      </c>
      <c r="B372" s="2">
        <v>93</v>
      </c>
      <c r="C372" s="2">
        <v>178</v>
      </c>
      <c r="D372" s="2">
        <v>17014.560000000001</v>
      </c>
      <c r="E372" s="2">
        <v>0</v>
      </c>
      <c r="F372" s="2"/>
      <c r="G372" s="2"/>
      <c r="H372" s="2">
        <v>0</v>
      </c>
      <c r="I372" s="2"/>
      <c r="J372" s="2"/>
      <c r="K372" s="5">
        <f t="shared" si="15"/>
        <v>3.2262579561510739E-3</v>
      </c>
      <c r="L372" t="str">
        <f t="shared" si="16"/>
        <v>(0,0.1]</v>
      </c>
      <c r="M372" t="str">
        <f t="shared" si="17"/>
        <v>IV</v>
      </c>
    </row>
    <row r="373" spans="1:13" x14ac:dyDescent="0.2">
      <c r="A373" t="s">
        <v>933</v>
      </c>
      <c r="B373" s="2">
        <v>21</v>
      </c>
      <c r="C373" s="2">
        <v>1046</v>
      </c>
      <c r="D373" s="2">
        <v>35083.760000000002</v>
      </c>
      <c r="E373" s="2">
        <v>0</v>
      </c>
      <c r="F373" s="2"/>
      <c r="G373" s="2"/>
      <c r="H373" s="2">
        <v>0</v>
      </c>
      <c r="I373" s="2"/>
      <c r="J373" s="2"/>
      <c r="K373" s="5">
        <f t="shared" si="15"/>
        <v>6.6524940892796983E-3</v>
      </c>
      <c r="L373" t="str">
        <f t="shared" si="16"/>
        <v>(0,0.1]</v>
      </c>
      <c r="M373" t="str">
        <f t="shared" si="17"/>
        <v>IV</v>
      </c>
    </row>
    <row r="374" spans="1:13" x14ac:dyDescent="0.2">
      <c r="A374" t="s">
        <v>932</v>
      </c>
      <c r="B374" s="2">
        <v>11</v>
      </c>
      <c r="C374" s="2">
        <v>25</v>
      </c>
      <c r="D374" s="2">
        <v>552.91940656500003</v>
      </c>
      <c r="E374" s="2">
        <v>0</v>
      </c>
      <c r="F374" s="2"/>
      <c r="G374" s="2"/>
      <c r="H374" s="2">
        <v>0</v>
      </c>
      <c r="I374" s="2"/>
      <c r="J374" s="2"/>
      <c r="K374" s="5">
        <f t="shared" si="15"/>
        <v>1.0484318339943328E-4</v>
      </c>
      <c r="L374" t="str">
        <f t="shared" si="16"/>
        <v>(0,0.1]</v>
      </c>
      <c r="M374" t="str">
        <f t="shared" si="17"/>
        <v>IV</v>
      </c>
    </row>
    <row r="375" spans="1:13" x14ac:dyDescent="0.2">
      <c r="A375" t="s">
        <v>936</v>
      </c>
      <c r="B375" s="2">
        <v>9</v>
      </c>
      <c r="C375" s="2">
        <v>12</v>
      </c>
      <c r="D375" s="2">
        <v>4211.4799999999996</v>
      </c>
      <c r="E375" s="2">
        <v>0</v>
      </c>
      <c r="F375" s="2"/>
      <c r="G375" s="2"/>
      <c r="H375" s="2">
        <v>0</v>
      </c>
      <c r="I375" s="2"/>
      <c r="J375" s="2"/>
      <c r="K375" s="5">
        <f t="shared" si="15"/>
        <v>7.9857021616610245E-4</v>
      </c>
      <c r="L375" t="str">
        <f t="shared" si="16"/>
        <v>(0,0.1]</v>
      </c>
      <c r="M375" t="str">
        <f t="shared" si="17"/>
        <v>IV</v>
      </c>
    </row>
    <row r="376" spans="1:13" x14ac:dyDescent="0.2">
      <c r="A376" t="s">
        <v>915</v>
      </c>
      <c r="B376" s="2">
        <v>28</v>
      </c>
      <c r="C376" s="2">
        <v>9297</v>
      </c>
      <c r="D376" s="2">
        <v>47431.002630435003</v>
      </c>
      <c r="E376" s="2">
        <v>0</v>
      </c>
      <c r="F376" s="2"/>
      <c r="G376" s="2"/>
      <c r="H376" s="2">
        <v>0</v>
      </c>
      <c r="I376" s="2"/>
      <c r="J376" s="2"/>
      <c r="K376" s="5">
        <f t="shared" si="15"/>
        <v>8.9937470968784027E-3</v>
      </c>
      <c r="L376" t="str">
        <f t="shared" si="16"/>
        <v>(0,0.1]</v>
      </c>
      <c r="M376" t="str">
        <f t="shared" si="17"/>
        <v>IV</v>
      </c>
    </row>
    <row r="377" spans="1:13" x14ac:dyDescent="0.2">
      <c r="A377" t="s">
        <v>914</v>
      </c>
      <c r="B377" s="2">
        <v>13</v>
      </c>
      <c r="C377" s="2">
        <v>284</v>
      </c>
      <c r="D377" s="2">
        <v>4816.2615424699998</v>
      </c>
      <c r="E377" s="2">
        <v>4</v>
      </c>
      <c r="F377" s="2">
        <v>164</v>
      </c>
      <c r="G377" s="2">
        <v>2595.8989627350002</v>
      </c>
      <c r="H377" s="2">
        <v>13</v>
      </c>
      <c r="I377" s="2">
        <v>284</v>
      </c>
      <c r="J377" s="2">
        <v>4816.2615424699998</v>
      </c>
      <c r="K377" s="5">
        <f t="shared" si="15"/>
        <v>9.1324736697853356E-4</v>
      </c>
      <c r="L377" t="str">
        <f t="shared" si="16"/>
        <v>(0,0.1]</v>
      </c>
      <c r="M377" t="str">
        <f t="shared" si="17"/>
        <v>IV</v>
      </c>
    </row>
    <row r="378" spans="1:13" x14ac:dyDescent="0.2">
      <c r="A378" t="s">
        <v>916</v>
      </c>
      <c r="B378" s="2">
        <v>3</v>
      </c>
      <c r="C378" s="2">
        <v>18</v>
      </c>
      <c r="D378" s="2">
        <v>7002.5135035100002</v>
      </c>
      <c r="E378" s="2">
        <v>3</v>
      </c>
      <c r="F378" s="2">
        <v>18</v>
      </c>
      <c r="G378" s="2">
        <v>7002.5135035100002</v>
      </c>
      <c r="H378" s="2">
        <v>3</v>
      </c>
      <c r="I378" s="2">
        <v>18</v>
      </c>
      <c r="J378" s="2">
        <v>7002.5135035100002</v>
      </c>
      <c r="K378" s="5">
        <f t="shared" si="15"/>
        <v>1.3277989500612691E-3</v>
      </c>
      <c r="L378" t="str">
        <f t="shared" si="16"/>
        <v>(0,0.1]</v>
      </c>
      <c r="M378" t="str">
        <f t="shared" si="17"/>
        <v>IV</v>
      </c>
    </row>
    <row r="379" spans="1:13" x14ac:dyDescent="0.2">
      <c r="A379" t="s">
        <v>935</v>
      </c>
      <c r="B379" s="2">
        <v>2</v>
      </c>
      <c r="C379" s="2">
        <v>2</v>
      </c>
      <c r="D379" s="2">
        <v>56.19</v>
      </c>
      <c r="E379" s="2">
        <v>0</v>
      </c>
      <c r="F379" s="2"/>
      <c r="G379" s="2"/>
      <c r="H379" s="2">
        <v>0</v>
      </c>
      <c r="I379" s="2"/>
      <c r="J379" s="2"/>
      <c r="K379" s="5">
        <f t="shared" si="15"/>
        <v>1.0654606087734788E-5</v>
      </c>
      <c r="L379" t="str">
        <f t="shared" si="16"/>
        <v>(0,0.1]</v>
      </c>
      <c r="M379" t="str">
        <f t="shared" si="17"/>
        <v>IV</v>
      </c>
    </row>
    <row r="380" spans="1:13" x14ac:dyDescent="0.2">
      <c r="A380" t="s">
        <v>931</v>
      </c>
      <c r="B380" s="2">
        <v>1</v>
      </c>
      <c r="C380" s="2">
        <v>9</v>
      </c>
      <c r="D380" s="2">
        <v>135</v>
      </c>
      <c r="E380" s="2">
        <v>0</v>
      </c>
      <c r="F380" s="2"/>
      <c r="G380" s="2"/>
      <c r="H380" s="2">
        <v>0</v>
      </c>
      <c r="I380" s="2"/>
      <c r="J380" s="2"/>
      <c r="K380" s="5">
        <f t="shared" si="15"/>
        <v>2.5598359527392708E-5</v>
      </c>
      <c r="L380" t="str">
        <f t="shared" si="16"/>
        <v>(0,0.1]</v>
      </c>
      <c r="M380" t="str">
        <f t="shared" si="17"/>
        <v>IV</v>
      </c>
    </row>
    <row r="381" spans="1:13" x14ac:dyDescent="0.2">
      <c r="A381" t="s">
        <v>934</v>
      </c>
      <c r="B381" s="2">
        <v>2</v>
      </c>
      <c r="C381" s="2">
        <v>2</v>
      </c>
      <c r="D381" s="2">
        <v>13.7</v>
      </c>
      <c r="E381" s="2">
        <v>0</v>
      </c>
      <c r="F381" s="2"/>
      <c r="G381" s="2"/>
      <c r="H381" s="2">
        <v>0</v>
      </c>
      <c r="I381" s="2"/>
      <c r="J381" s="2"/>
      <c r="K381" s="5">
        <f t="shared" si="15"/>
        <v>2.5977594483354083E-6</v>
      </c>
      <c r="L381" t="str">
        <f t="shared" si="16"/>
        <v>(0,0.1]</v>
      </c>
      <c r="M381" t="str">
        <f t="shared" si="17"/>
        <v>IV</v>
      </c>
    </row>
    <row r="382" spans="1:13" x14ac:dyDescent="0.2">
      <c r="A382" t="s">
        <v>929</v>
      </c>
      <c r="B382" s="2">
        <v>1</v>
      </c>
      <c r="C382" s="2">
        <v>1</v>
      </c>
      <c r="D382" s="2">
        <v>37.76</v>
      </c>
      <c r="E382" s="2">
        <v>0</v>
      </c>
      <c r="F382" s="2"/>
      <c r="G382" s="2"/>
      <c r="H382" s="2">
        <v>0</v>
      </c>
      <c r="I382" s="2"/>
      <c r="J382" s="2"/>
      <c r="K382" s="5">
        <f t="shared" si="15"/>
        <v>7.1599559685507302E-6</v>
      </c>
      <c r="L382" t="str">
        <f t="shared" si="16"/>
        <v>(0,0.1]</v>
      </c>
      <c r="M382" t="str">
        <f t="shared" si="17"/>
        <v>IV</v>
      </c>
    </row>
    <row r="383" spans="1:13" x14ac:dyDescent="0.2">
      <c r="A383" t="s">
        <v>1009</v>
      </c>
      <c r="B383" s="2">
        <v>257</v>
      </c>
      <c r="C383" s="2">
        <v>2195</v>
      </c>
      <c r="D383" s="2">
        <v>112172.33</v>
      </c>
      <c r="E383" s="2">
        <v>5</v>
      </c>
      <c r="F383" s="2">
        <v>7</v>
      </c>
      <c r="G383" s="2">
        <v>343.38</v>
      </c>
      <c r="H383" s="2">
        <v>16</v>
      </c>
      <c r="I383" s="2">
        <v>22</v>
      </c>
      <c r="J383" s="2">
        <v>1106.8599999999999</v>
      </c>
      <c r="K383" s="5">
        <f t="shared" si="15"/>
        <v>2.1269834313817328E-2</v>
      </c>
      <c r="L383" t="str">
        <f t="shared" si="16"/>
        <v>(0,0.1]</v>
      </c>
      <c r="M383" t="str">
        <f t="shared" si="17"/>
        <v>IV</v>
      </c>
    </row>
    <row r="384" spans="1:13" x14ac:dyDescent="0.2">
      <c r="A384" t="s">
        <v>1020</v>
      </c>
      <c r="B384" s="2">
        <v>19</v>
      </c>
      <c r="C384" s="2">
        <v>48</v>
      </c>
      <c r="D384" s="2">
        <v>1471.12</v>
      </c>
      <c r="E384" s="2">
        <v>0</v>
      </c>
      <c r="F384" s="2"/>
      <c r="G384" s="2"/>
      <c r="H384" s="2">
        <v>0</v>
      </c>
      <c r="I384" s="2"/>
      <c r="J384" s="2"/>
      <c r="K384" s="5">
        <f t="shared" si="15"/>
        <v>2.7895006420694784E-4</v>
      </c>
      <c r="L384" t="str">
        <f t="shared" si="16"/>
        <v>(0,0.1]</v>
      </c>
      <c r="M384" t="str">
        <f t="shared" si="17"/>
        <v>IV</v>
      </c>
    </row>
    <row r="385" spans="1:13" x14ac:dyDescent="0.2">
      <c r="A385" t="s">
        <v>1007</v>
      </c>
      <c r="B385" s="2">
        <v>271</v>
      </c>
      <c r="C385" s="2">
        <v>1293</v>
      </c>
      <c r="D385" s="2">
        <v>82504.960000000006</v>
      </c>
      <c r="E385" s="2">
        <v>6</v>
      </c>
      <c r="F385" s="2">
        <v>9</v>
      </c>
      <c r="G385" s="2">
        <v>999.45</v>
      </c>
      <c r="H385" s="2">
        <v>19</v>
      </c>
      <c r="I385" s="2">
        <v>32</v>
      </c>
      <c r="J385" s="2">
        <v>4053.05</v>
      </c>
      <c r="K385" s="5">
        <f t="shared" si="15"/>
        <v>1.5644382436097441E-2</v>
      </c>
      <c r="L385" t="str">
        <f t="shared" si="16"/>
        <v>(0,0.1]</v>
      </c>
      <c r="M385" t="str">
        <f t="shared" si="17"/>
        <v>IV</v>
      </c>
    </row>
    <row r="386" spans="1:13" x14ac:dyDescent="0.2">
      <c r="A386" t="s">
        <v>1019</v>
      </c>
      <c r="B386" s="2">
        <v>255</v>
      </c>
      <c r="C386" s="2">
        <v>47542</v>
      </c>
      <c r="D386" s="2">
        <v>2550647.2599999998</v>
      </c>
      <c r="E386" s="2">
        <v>0</v>
      </c>
      <c r="F386" s="2"/>
      <c r="G386" s="2"/>
      <c r="H386" s="2">
        <v>0</v>
      </c>
      <c r="I386" s="2"/>
      <c r="J386" s="2"/>
      <c r="K386" s="5">
        <f t="shared" ref="K386:K449" si="18">D386/SUM(D:D)*100</f>
        <v>0.48364730065954886</v>
      </c>
      <c r="L386" t="str">
        <f t="shared" si="16"/>
        <v>(0.1,0.5]</v>
      </c>
      <c r="M386" t="str">
        <f t="shared" si="17"/>
        <v>III</v>
      </c>
    </row>
    <row r="387" spans="1:13" x14ac:dyDescent="0.2">
      <c r="A387" t="s">
        <v>1010</v>
      </c>
      <c r="B387" s="2">
        <v>107</v>
      </c>
      <c r="C387" s="2">
        <v>578</v>
      </c>
      <c r="D387" s="2">
        <v>26371.227043284998</v>
      </c>
      <c r="E387" s="2">
        <v>0</v>
      </c>
      <c r="F387" s="2"/>
      <c r="G387" s="2"/>
      <c r="H387" s="2">
        <v>0</v>
      </c>
      <c r="I387" s="2"/>
      <c r="J387" s="2"/>
      <c r="K387" s="5">
        <f t="shared" si="18"/>
        <v>5.0004455632037832E-3</v>
      </c>
      <c r="L387" t="str">
        <f t="shared" ref="L387:L450" si="19">VLOOKUP($K387,$O$3:$Q$8,2,1)</f>
        <v>(0,0.1]</v>
      </c>
      <c r="M387" t="str">
        <f t="shared" ref="M387:M450" si="20">VLOOKUP($K387,$O$3:$Q$8,3,1)</f>
        <v>IV</v>
      </c>
    </row>
    <row r="388" spans="1:13" x14ac:dyDescent="0.2">
      <c r="A388" t="s">
        <v>1006</v>
      </c>
      <c r="B388" s="2">
        <v>188</v>
      </c>
      <c r="C388" s="2">
        <v>295</v>
      </c>
      <c r="D388" s="2">
        <v>19230.36</v>
      </c>
      <c r="E388" s="2">
        <v>5</v>
      </c>
      <c r="F388" s="2">
        <v>13</v>
      </c>
      <c r="G388" s="2">
        <v>811.44</v>
      </c>
      <c r="H388" s="2">
        <v>19</v>
      </c>
      <c r="I388" s="2">
        <v>50</v>
      </c>
      <c r="J388" s="2">
        <v>3130.89</v>
      </c>
      <c r="K388" s="5">
        <f t="shared" si="18"/>
        <v>3.6464123638606794E-3</v>
      </c>
      <c r="L388" t="str">
        <f t="shared" si="19"/>
        <v>(0,0.1]</v>
      </c>
      <c r="M388" t="str">
        <f t="shared" si="20"/>
        <v>IV</v>
      </c>
    </row>
    <row r="389" spans="1:13" x14ac:dyDescent="0.2">
      <c r="A389" t="s">
        <v>1012</v>
      </c>
      <c r="B389" s="2">
        <v>5</v>
      </c>
      <c r="C389" s="2">
        <v>5</v>
      </c>
      <c r="D389" s="2">
        <v>657.15</v>
      </c>
      <c r="E389" s="2">
        <v>0</v>
      </c>
      <c r="F389" s="2"/>
      <c r="G389" s="2"/>
      <c r="H389" s="2">
        <v>0</v>
      </c>
      <c r="I389" s="2"/>
      <c r="J389" s="2"/>
      <c r="K389" s="5">
        <f t="shared" si="18"/>
        <v>1.2460712565500828E-4</v>
      </c>
      <c r="L389" t="str">
        <f t="shared" si="19"/>
        <v>(0,0.1]</v>
      </c>
      <c r="M389" t="str">
        <f t="shared" si="20"/>
        <v>IV</v>
      </c>
    </row>
    <row r="390" spans="1:13" x14ac:dyDescent="0.2">
      <c r="A390" t="s">
        <v>1008</v>
      </c>
      <c r="B390" s="2">
        <v>39</v>
      </c>
      <c r="C390" s="2">
        <v>48</v>
      </c>
      <c r="D390" s="2">
        <v>6465.4</v>
      </c>
      <c r="E390" s="2">
        <v>5</v>
      </c>
      <c r="F390" s="2">
        <v>11</v>
      </c>
      <c r="G390" s="2">
        <v>2011.35</v>
      </c>
      <c r="H390" s="2">
        <v>9</v>
      </c>
      <c r="I390" s="2">
        <v>16</v>
      </c>
      <c r="J390" s="2">
        <v>2833.65</v>
      </c>
      <c r="K390" s="5">
        <f t="shared" si="18"/>
        <v>1.225952842136332E-3</v>
      </c>
      <c r="L390" t="str">
        <f t="shared" si="19"/>
        <v>(0,0.1]</v>
      </c>
      <c r="M390" t="str">
        <f t="shared" si="20"/>
        <v>IV</v>
      </c>
    </row>
    <row r="391" spans="1:13" x14ac:dyDescent="0.2">
      <c r="A391" t="s">
        <v>1014</v>
      </c>
      <c r="B391" s="2">
        <v>209</v>
      </c>
      <c r="C391" s="2">
        <v>1475</v>
      </c>
      <c r="D391" s="2">
        <v>49683.51</v>
      </c>
      <c r="E391" s="2">
        <v>0</v>
      </c>
      <c r="F391" s="2"/>
      <c r="G391" s="2"/>
      <c r="H391" s="2">
        <v>0</v>
      </c>
      <c r="I391" s="2"/>
      <c r="J391" s="2"/>
      <c r="K391" s="5">
        <f t="shared" si="18"/>
        <v>9.4208618634282308E-3</v>
      </c>
      <c r="L391" t="str">
        <f t="shared" si="19"/>
        <v>(0,0.1]</v>
      </c>
      <c r="M391" t="str">
        <f t="shared" si="20"/>
        <v>IV</v>
      </c>
    </row>
    <row r="392" spans="1:13" x14ac:dyDescent="0.2">
      <c r="A392" t="s">
        <v>1022</v>
      </c>
      <c r="B392" s="2">
        <v>64</v>
      </c>
      <c r="C392" s="2">
        <v>86</v>
      </c>
      <c r="D392" s="2">
        <v>7077.57</v>
      </c>
      <c r="E392" s="2">
        <v>0</v>
      </c>
      <c r="F392" s="2"/>
      <c r="G392" s="2"/>
      <c r="H392" s="2">
        <v>0</v>
      </c>
      <c r="I392" s="2"/>
      <c r="J392" s="2"/>
      <c r="K392" s="5">
        <f t="shared" si="18"/>
        <v>1.3420309736317689E-3</v>
      </c>
      <c r="L392" t="str">
        <f t="shared" si="19"/>
        <v>(0,0.1]</v>
      </c>
      <c r="M392" t="str">
        <f t="shared" si="20"/>
        <v>IV</v>
      </c>
    </row>
    <row r="393" spans="1:13" x14ac:dyDescent="0.2">
      <c r="A393" t="s">
        <v>1013</v>
      </c>
      <c r="B393" s="2">
        <v>5</v>
      </c>
      <c r="C393" s="2">
        <v>5</v>
      </c>
      <c r="D393" s="2">
        <v>1308.26</v>
      </c>
      <c r="E393" s="2">
        <v>0</v>
      </c>
      <c r="F393" s="2"/>
      <c r="G393" s="2"/>
      <c r="H393" s="2">
        <v>0</v>
      </c>
      <c r="I393" s="2"/>
      <c r="J393" s="2"/>
      <c r="K393" s="5">
        <f t="shared" si="18"/>
        <v>2.4806896174301324E-4</v>
      </c>
      <c r="L393" t="str">
        <f t="shared" si="19"/>
        <v>(0,0.1]</v>
      </c>
      <c r="M393" t="str">
        <f t="shared" si="20"/>
        <v>IV</v>
      </c>
    </row>
    <row r="394" spans="1:13" x14ac:dyDescent="0.2">
      <c r="A394" t="s">
        <v>1011</v>
      </c>
      <c r="B394" s="2">
        <v>7</v>
      </c>
      <c r="C394" s="2">
        <v>7</v>
      </c>
      <c r="D394" s="2">
        <v>603.29999999999995</v>
      </c>
      <c r="E394" s="2">
        <v>0</v>
      </c>
      <c r="F394" s="2"/>
      <c r="G394" s="2"/>
      <c r="H394" s="2">
        <v>2</v>
      </c>
      <c r="I394" s="2">
        <v>2</v>
      </c>
      <c r="J394" s="2">
        <v>175.9</v>
      </c>
      <c r="K394" s="5">
        <f t="shared" si="18"/>
        <v>1.1439622446574831E-4</v>
      </c>
      <c r="L394" t="str">
        <f t="shared" si="19"/>
        <v>(0,0.1]</v>
      </c>
      <c r="M394" t="str">
        <f t="shared" si="20"/>
        <v>IV</v>
      </c>
    </row>
    <row r="395" spans="1:13" x14ac:dyDescent="0.2">
      <c r="A395" t="s">
        <v>1021</v>
      </c>
      <c r="B395" s="2">
        <v>15</v>
      </c>
      <c r="C395" s="2">
        <v>22</v>
      </c>
      <c r="D395" s="2">
        <v>28874.93</v>
      </c>
      <c r="E395" s="2">
        <v>0</v>
      </c>
      <c r="F395" s="2"/>
      <c r="G395" s="2"/>
      <c r="H395" s="2">
        <v>0</v>
      </c>
      <c r="I395" s="2"/>
      <c r="J395" s="2"/>
      <c r="K395" s="5">
        <f t="shared" si="18"/>
        <v>5.4751914034688711E-3</v>
      </c>
      <c r="L395" t="str">
        <f t="shared" si="19"/>
        <v>(0,0.1]</v>
      </c>
      <c r="M395" t="str">
        <f t="shared" si="20"/>
        <v>IV</v>
      </c>
    </row>
    <row r="396" spans="1:13" x14ac:dyDescent="0.2">
      <c r="A396" t="s">
        <v>1023</v>
      </c>
      <c r="B396" s="2">
        <v>155</v>
      </c>
      <c r="C396" s="2">
        <v>346</v>
      </c>
      <c r="D396" s="2">
        <v>40588.04</v>
      </c>
      <c r="E396" s="2">
        <v>0</v>
      </c>
      <c r="F396" s="2"/>
      <c r="G396" s="2"/>
      <c r="H396" s="2">
        <v>0</v>
      </c>
      <c r="I396" s="2"/>
      <c r="J396" s="2"/>
      <c r="K396" s="5">
        <f t="shared" si="18"/>
        <v>7.6962017809792324E-3</v>
      </c>
      <c r="L396" t="str">
        <f t="shared" si="19"/>
        <v>(0,0.1]</v>
      </c>
      <c r="M396" t="str">
        <f t="shared" si="20"/>
        <v>IV</v>
      </c>
    </row>
    <row r="397" spans="1:13" x14ac:dyDescent="0.2">
      <c r="A397" t="s">
        <v>1024</v>
      </c>
      <c r="B397" s="2">
        <v>67</v>
      </c>
      <c r="C397" s="2">
        <v>4067</v>
      </c>
      <c r="D397" s="2">
        <v>273305.74</v>
      </c>
      <c r="E397" s="2">
        <v>0</v>
      </c>
      <c r="F397" s="2"/>
      <c r="G397" s="2"/>
      <c r="H397" s="2">
        <v>0</v>
      </c>
      <c r="I397" s="2"/>
      <c r="J397" s="2"/>
      <c r="K397" s="5">
        <f t="shared" si="18"/>
        <v>5.1823545136445291E-2</v>
      </c>
      <c r="L397" t="str">
        <f t="shared" si="19"/>
        <v>(0,0.1]</v>
      </c>
      <c r="M397" t="str">
        <f t="shared" si="20"/>
        <v>IV</v>
      </c>
    </row>
    <row r="398" spans="1:13" x14ac:dyDescent="0.2">
      <c r="A398" t="s">
        <v>1025</v>
      </c>
      <c r="B398" s="2">
        <v>73</v>
      </c>
      <c r="C398" s="2">
        <v>4272</v>
      </c>
      <c r="D398" s="2">
        <v>314238.97462652001</v>
      </c>
      <c r="E398" s="2">
        <v>0</v>
      </c>
      <c r="F398" s="2"/>
      <c r="G398" s="2"/>
      <c r="H398" s="2">
        <v>0</v>
      </c>
      <c r="I398" s="2"/>
      <c r="J398" s="2"/>
      <c r="K398" s="5">
        <f t="shared" si="18"/>
        <v>5.9585201851917728E-2</v>
      </c>
      <c r="L398" t="str">
        <f t="shared" si="19"/>
        <v>(0,0.1]</v>
      </c>
      <c r="M398" t="str">
        <f t="shared" si="20"/>
        <v>IV</v>
      </c>
    </row>
    <row r="399" spans="1:13" x14ac:dyDescent="0.2">
      <c r="A399" t="s">
        <v>1015</v>
      </c>
      <c r="B399" s="2">
        <v>213</v>
      </c>
      <c r="C399" s="2">
        <v>443</v>
      </c>
      <c r="D399" s="2">
        <v>303346.26560454001</v>
      </c>
      <c r="E399" s="2">
        <v>4</v>
      </c>
      <c r="F399" s="2">
        <v>8</v>
      </c>
      <c r="G399" s="2">
        <v>6394.4862853699997</v>
      </c>
      <c r="H399" s="2">
        <v>18</v>
      </c>
      <c r="I399" s="2">
        <v>26</v>
      </c>
      <c r="J399" s="2">
        <v>12211.802333154999</v>
      </c>
      <c r="K399" s="5">
        <f t="shared" si="18"/>
        <v>5.7519753838792417E-2</v>
      </c>
      <c r="L399" t="str">
        <f t="shared" si="19"/>
        <v>(0,0.1]</v>
      </c>
      <c r="M399" t="str">
        <f t="shared" si="20"/>
        <v>IV</v>
      </c>
    </row>
    <row r="400" spans="1:13" x14ac:dyDescent="0.2">
      <c r="A400" t="s">
        <v>1016</v>
      </c>
      <c r="B400" s="2">
        <v>42</v>
      </c>
      <c r="C400" s="2">
        <v>332</v>
      </c>
      <c r="D400" s="2">
        <v>17516.86</v>
      </c>
      <c r="E400" s="2">
        <v>0</v>
      </c>
      <c r="F400" s="2"/>
      <c r="G400" s="2"/>
      <c r="H400" s="2">
        <v>0</v>
      </c>
      <c r="I400" s="2"/>
      <c r="J400" s="2"/>
      <c r="K400" s="5">
        <f t="shared" si="18"/>
        <v>3.3215028153407724E-3</v>
      </c>
      <c r="L400" t="str">
        <f t="shared" si="19"/>
        <v>(0,0.1]</v>
      </c>
      <c r="M400" t="str">
        <f t="shared" si="20"/>
        <v>IV</v>
      </c>
    </row>
    <row r="401" spans="1:13" x14ac:dyDescent="0.2">
      <c r="A401" t="s">
        <v>953</v>
      </c>
      <c r="B401" s="2">
        <v>281</v>
      </c>
      <c r="C401" s="2">
        <v>114512</v>
      </c>
      <c r="D401" s="2">
        <v>4684529.8899999997</v>
      </c>
      <c r="E401" s="2">
        <v>0</v>
      </c>
      <c r="F401" s="2"/>
      <c r="G401" s="2"/>
      <c r="H401" s="2">
        <v>0</v>
      </c>
      <c r="I401" s="2"/>
      <c r="J401" s="2"/>
      <c r="K401" s="5">
        <f t="shared" si="18"/>
        <v>0.88826874326694383</v>
      </c>
      <c r="L401" t="str">
        <f t="shared" si="19"/>
        <v>(0.5,5]</v>
      </c>
      <c r="M401" t="str">
        <f t="shared" si="20"/>
        <v>II</v>
      </c>
    </row>
    <row r="402" spans="1:13" x14ac:dyDescent="0.2">
      <c r="A402" t="s">
        <v>1018</v>
      </c>
      <c r="B402" s="2">
        <v>7</v>
      </c>
      <c r="C402" s="2">
        <v>7</v>
      </c>
      <c r="D402" s="2">
        <v>407.02</v>
      </c>
      <c r="E402" s="2">
        <v>0</v>
      </c>
      <c r="F402" s="2"/>
      <c r="G402" s="2"/>
      <c r="H402" s="2">
        <v>0</v>
      </c>
      <c r="I402" s="2"/>
      <c r="J402" s="2"/>
      <c r="K402" s="5">
        <f t="shared" si="18"/>
        <v>7.7178105887699107E-5</v>
      </c>
      <c r="L402" t="str">
        <f t="shared" si="19"/>
        <v>(0,0.1]</v>
      </c>
      <c r="M402" t="str">
        <f t="shared" si="20"/>
        <v>IV</v>
      </c>
    </row>
    <row r="403" spans="1:13" x14ac:dyDescent="0.2">
      <c r="A403" t="s">
        <v>1017</v>
      </c>
      <c r="B403" s="2">
        <v>33</v>
      </c>
      <c r="C403" s="2">
        <v>30421</v>
      </c>
      <c r="D403" s="2">
        <v>69700.263481360002</v>
      </c>
      <c r="E403" s="2">
        <v>3</v>
      </c>
      <c r="F403" s="2">
        <v>1940</v>
      </c>
      <c r="G403" s="2">
        <v>4593.5629200000003</v>
      </c>
      <c r="H403" s="2">
        <v>26</v>
      </c>
      <c r="I403" s="2">
        <v>16709</v>
      </c>
      <c r="J403" s="2">
        <v>40386.149490060001</v>
      </c>
      <c r="K403" s="5">
        <f t="shared" si="18"/>
        <v>1.3216388175924843E-2</v>
      </c>
      <c r="L403" t="str">
        <f t="shared" si="19"/>
        <v>(0,0.1]</v>
      </c>
      <c r="M403" t="str">
        <f t="shared" si="20"/>
        <v>IV</v>
      </c>
    </row>
    <row r="404" spans="1:13" x14ac:dyDescent="0.2">
      <c r="A404" t="s">
        <v>1029</v>
      </c>
      <c r="B404" s="2">
        <v>8</v>
      </c>
      <c r="C404" s="2">
        <v>12</v>
      </c>
      <c r="D404" s="2">
        <v>507.34</v>
      </c>
      <c r="E404" s="2">
        <v>0</v>
      </c>
      <c r="F404" s="2"/>
      <c r="G404" s="2"/>
      <c r="H404" s="2">
        <v>0</v>
      </c>
      <c r="I404" s="2"/>
      <c r="J404" s="2"/>
      <c r="K404" s="5">
        <f t="shared" si="18"/>
        <v>9.6200531278721598E-5</v>
      </c>
      <c r="L404" t="str">
        <f t="shared" si="19"/>
        <v>(0,0.1]</v>
      </c>
      <c r="M404" t="str">
        <f t="shared" si="20"/>
        <v>IV</v>
      </c>
    </row>
    <row r="405" spans="1:13" x14ac:dyDescent="0.2">
      <c r="A405" t="s">
        <v>1027</v>
      </c>
      <c r="B405" s="2">
        <v>32</v>
      </c>
      <c r="C405" s="2">
        <v>779</v>
      </c>
      <c r="D405" s="2">
        <v>27874.799999999999</v>
      </c>
      <c r="E405" s="2">
        <v>0</v>
      </c>
      <c r="F405" s="2"/>
      <c r="G405" s="2"/>
      <c r="H405" s="2">
        <v>0</v>
      </c>
      <c r="I405" s="2"/>
      <c r="J405" s="2"/>
      <c r="K405" s="5">
        <f t="shared" si="18"/>
        <v>5.2855492752160466E-3</v>
      </c>
      <c r="L405" t="str">
        <f t="shared" si="19"/>
        <v>(0,0.1]</v>
      </c>
      <c r="M405" t="str">
        <f t="shared" si="20"/>
        <v>IV</v>
      </c>
    </row>
    <row r="406" spans="1:13" x14ac:dyDescent="0.2">
      <c r="A406" t="s">
        <v>1028</v>
      </c>
      <c r="B406" s="2">
        <v>24</v>
      </c>
      <c r="C406" s="2">
        <v>43</v>
      </c>
      <c r="D406" s="2">
        <v>2473.92</v>
      </c>
      <c r="E406" s="2">
        <v>0</v>
      </c>
      <c r="F406" s="2"/>
      <c r="G406" s="2"/>
      <c r="H406" s="2">
        <v>0</v>
      </c>
      <c r="I406" s="2"/>
      <c r="J406" s="2"/>
      <c r="K406" s="5">
        <f t="shared" si="18"/>
        <v>4.690984711259805E-4</v>
      </c>
      <c r="L406" t="str">
        <f t="shared" si="19"/>
        <v>(0,0.1]</v>
      </c>
      <c r="M406" t="str">
        <f t="shared" si="20"/>
        <v>IV</v>
      </c>
    </row>
    <row r="407" spans="1:13" x14ac:dyDescent="0.2">
      <c r="A407" t="s">
        <v>1026</v>
      </c>
      <c r="B407" s="2">
        <v>5</v>
      </c>
      <c r="C407" s="2">
        <v>5</v>
      </c>
      <c r="D407" s="2">
        <v>349.5</v>
      </c>
      <c r="E407" s="2">
        <v>0</v>
      </c>
      <c r="F407" s="2"/>
      <c r="G407" s="2"/>
      <c r="H407" s="2">
        <v>0</v>
      </c>
      <c r="I407" s="2"/>
      <c r="J407" s="2"/>
      <c r="K407" s="5">
        <f t="shared" si="18"/>
        <v>6.6271308554250011E-5</v>
      </c>
      <c r="L407" t="str">
        <f t="shared" si="19"/>
        <v>(0,0.1]</v>
      </c>
      <c r="M407" t="str">
        <f t="shared" si="20"/>
        <v>IV</v>
      </c>
    </row>
    <row r="408" spans="1:13" x14ac:dyDescent="0.2">
      <c r="A408" t="s">
        <v>974</v>
      </c>
      <c r="B408" s="2">
        <v>264</v>
      </c>
      <c r="C408" s="2">
        <v>155185</v>
      </c>
      <c r="D408" s="2">
        <v>5381219.8518457999</v>
      </c>
      <c r="E408" s="2">
        <v>0</v>
      </c>
      <c r="F408" s="2"/>
      <c r="G408" s="2"/>
      <c r="H408" s="2">
        <v>0</v>
      </c>
      <c r="I408" s="2"/>
      <c r="J408" s="2"/>
      <c r="K408" s="5">
        <f t="shared" si="18"/>
        <v>1.0203733367666052</v>
      </c>
      <c r="L408" t="str">
        <f t="shared" si="19"/>
        <v>(0.5,5]</v>
      </c>
      <c r="M408" t="str">
        <f t="shared" si="20"/>
        <v>II</v>
      </c>
    </row>
    <row r="409" spans="1:13" x14ac:dyDescent="0.2">
      <c r="A409" t="s">
        <v>992</v>
      </c>
      <c r="B409" s="2">
        <v>330</v>
      </c>
      <c r="C409" s="2">
        <v>72848</v>
      </c>
      <c r="D409" s="2">
        <v>2795038.1242338498</v>
      </c>
      <c r="E409" s="2">
        <v>7</v>
      </c>
      <c r="F409" s="2">
        <v>4339</v>
      </c>
      <c r="G409" s="2">
        <v>181739.95496299001</v>
      </c>
      <c r="H409" s="2">
        <v>30</v>
      </c>
      <c r="I409" s="2">
        <v>16248</v>
      </c>
      <c r="J409" s="2">
        <v>653575.46109080501</v>
      </c>
      <c r="K409" s="5">
        <f t="shared" si="18"/>
        <v>0.52998807997709196</v>
      </c>
      <c r="L409" t="str">
        <f t="shared" si="19"/>
        <v>(0.5,5]</v>
      </c>
      <c r="M409" t="str">
        <f t="shared" si="20"/>
        <v>II</v>
      </c>
    </row>
    <row r="410" spans="1:13" x14ac:dyDescent="0.2">
      <c r="A410" t="s">
        <v>993</v>
      </c>
      <c r="B410" s="2">
        <v>151</v>
      </c>
      <c r="C410" s="2">
        <v>296</v>
      </c>
      <c r="D410" s="2">
        <v>24061.204070250002</v>
      </c>
      <c r="E410" s="2">
        <v>6</v>
      </c>
      <c r="F410" s="2">
        <v>11</v>
      </c>
      <c r="G410" s="2">
        <v>1356.78</v>
      </c>
      <c r="H410" s="2">
        <v>21</v>
      </c>
      <c r="I410" s="2">
        <v>42</v>
      </c>
      <c r="J410" s="2">
        <v>3986.85</v>
      </c>
      <c r="K410" s="5">
        <f t="shared" si="18"/>
        <v>4.5624248329794396E-3</v>
      </c>
      <c r="L410" t="str">
        <f t="shared" si="19"/>
        <v>(0,0.1]</v>
      </c>
      <c r="M410" t="str">
        <f t="shared" si="20"/>
        <v>IV</v>
      </c>
    </row>
    <row r="411" spans="1:13" x14ac:dyDescent="0.2">
      <c r="A411" t="s">
        <v>994</v>
      </c>
      <c r="B411" s="2">
        <v>254</v>
      </c>
      <c r="C411" s="2">
        <v>41747</v>
      </c>
      <c r="D411" s="2">
        <v>2413408.6128626498</v>
      </c>
      <c r="E411" s="2">
        <v>7</v>
      </c>
      <c r="F411" s="2">
        <v>3438</v>
      </c>
      <c r="G411" s="2">
        <v>234724.73877955999</v>
      </c>
      <c r="H411" s="2">
        <v>30</v>
      </c>
      <c r="I411" s="2">
        <v>13808</v>
      </c>
      <c r="J411" s="2">
        <v>883676.56733191502</v>
      </c>
      <c r="K411" s="5">
        <f t="shared" si="18"/>
        <v>0.45762445450788319</v>
      </c>
      <c r="L411" t="str">
        <f t="shared" si="19"/>
        <v>(0.1,0.5]</v>
      </c>
      <c r="M411" t="str">
        <f t="shared" si="20"/>
        <v>III</v>
      </c>
    </row>
    <row r="412" spans="1:13" x14ac:dyDescent="0.2">
      <c r="A412" t="s">
        <v>985</v>
      </c>
      <c r="B412" s="2">
        <v>139</v>
      </c>
      <c r="C412" s="2">
        <v>783</v>
      </c>
      <c r="D412" s="2">
        <v>47472.28</v>
      </c>
      <c r="E412" s="2">
        <v>7</v>
      </c>
      <c r="F412" s="2">
        <v>27</v>
      </c>
      <c r="G412" s="2">
        <v>1684.83</v>
      </c>
      <c r="H412" s="2">
        <v>30</v>
      </c>
      <c r="I412" s="2">
        <v>115</v>
      </c>
      <c r="J412" s="2">
        <v>7214.57</v>
      </c>
      <c r="K412" s="5">
        <f t="shared" si="18"/>
        <v>9.0015740075929957E-3</v>
      </c>
      <c r="L412" t="str">
        <f t="shared" si="19"/>
        <v>(0,0.1]</v>
      </c>
      <c r="M412" t="str">
        <f t="shared" si="20"/>
        <v>IV</v>
      </c>
    </row>
    <row r="413" spans="1:13" x14ac:dyDescent="0.2">
      <c r="A413" t="s">
        <v>997</v>
      </c>
      <c r="B413" s="2">
        <v>123</v>
      </c>
      <c r="C413" s="2">
        <v>211</v>
      </c>
      <c r="D413" s="2">
        <v>5912.08</v>
      </c>
      <c r="E413" s="2">
        <v>2</v>
      </c>
      <c r="F413" s="2">
        <v>4</v>
      </c>
      <c r="G413" s="2">
        <v>149.58000000000001</v>
      </c>
      <c r="H413" s="2">
        <v>21</v>
      </c>
      <c r="I413" s="2">
        <v>40</v>
      </c>
      <c r="J413" s="2">
        <v>990.43</v>
      </c>
      <c r="K413" s="5">
        <f t="shared" si="18"/>
        <v>1.1210336992200584E-3</v>
      </c>
      <c r="L413" t="str">
        <f t="shared" si="19"/>
        <v>(0,0.1]</v>
      </c>
      <c r="M413" t="str">
        <f t="shared" si="20"/>
        <v>IV</v>
      </c>
    </row>
    <row r="414" spans="1:13" x14ac:dyDescent="0.2">
      <c r="A414" t="s">
        <v>995</v>
      </c>
      <c r="B414" s="2">
        <v>124</v>
      </c>
      <c r="C414" s="2">
        <v>195</v>
      </c>
      <c r="D414" s="2">
        <v>9453.25</v>
      </c>
      <c r="E414" s="2">
        <v>3</v>
      </c>
      <c r="F414" s="2">
        <v>3</v>
      </c>
      <c r="G414" s="2">
        <v>200</v>
      </c>
      <c r="H414" s="2">
        <v>14</v>
      </c>
      <c r="I414" s="2">
        <v>16</v>
      </c>
      <c r="J414" s="2">
        <v>765</v>
      </c>
      <c r="K414" s="5">
        <f t="shared" si="18"/>
        <v>1.792501423720927E-3</v>
      </c>
      <c r="L414" t="str">
        <f t="shared" si="19"/>
        <v>(0,0.1]</v>
      </c>
      <c r="M414" t="str">
        <f t="shared" si="20"/>
        <v>IV</v>
      </c>
    </row>
    <row r="415" spans="1:13" x14ac:dyDescent="0.2">
      <c r="A415" t="s">
        <v>1001</v>
      </c>
      <c r="B415" s="2">
        <v>15</v>
      </c>
      <c r="C415" s="2">
        <v>43</v>
      </c>
      <c r="D415" s="2">
        <v>7659.41</v>
      </c>
      <c r="E415" s="2">
        <v>0</v>
      </c>
      <c r="F415" s="2"/>
      <c r="G415" s="2"/>
      <c r="H415" s="2">
        <v>0</v>
      </c>
      <c r="I415" s="2"/>
      <c r="J415" s="2"/>
      <c r="K415" s="5">
        <f t="shared" si="18"/>
        <v>1.4523580070200518E-3</v>
      </c>
      <c r="L415" t="str">
        <f t="shared" si="19"/>
        <v>(0,0.1]</v>
      </c>
      <c r="M415" t="str">
        <f t="shared" si="20"/>
        <v>IV</v>
      </c>
    </row>
    <row r="416" spans="1:13" x14ac:dyDescent="0.2">
      <c r="A416" t="s">
        <v>996</v>
      </c>
      <c r="B416" s="2">
        <v>36</v>
      </c>
      <c r="C416" s="2">
        <v>37</v>
      </c>
      <c r="D416" s="2">
        <v>1343.77</v>
      </c>
      <c r="E416" s="2">
        <v>3</v>
      </c>
      <c r="F416" s="2">
        <v>3</v>
      </c>
      <c r="G416" s="2">
        <v>93.67</v>
      </c>
      <c r="H416" s="2">
        <v>4</v>
      </c>
      <c r="I416" s="2">
        <v>4</v>
      </c>
      <c r="J416" s="2">
        <v>204.04</v>
      </c>
      <c r="K416" s="5">
        <f t="shared" si="18"/>
        <v>2.548022783861074E-4</v>
      </c>
      <c r="L416" t="str">
        <f t="shared" si="19"/>
        <v>(0,0.1]</v>
      </c>
      <c r="M416" t="str">
        <f t="shared" si="20"/>
        <v>IV</v>
      </c>
    </row>
    <row r="417" spans="1:13" x14ac:dyDescent="0.2">
      <c r="A417" t="s">
        <v>1000</v>
      </c>
      <c r="B417" s="2">
        <v>33</v>
      </c>
      <c r="C417" s="2">
        <v>46</v>
      </c>
      <c r="D417" s="2">
        <v>2022.51</v>
      </c>
      <c r="E417" s="2">
        <v>1</v>
      </c>
      <c r="F417" s="2">
        <v>1</v>
      </c>
      <c r="G417" s="2">
        <v>18.89</v>
      </c>
      <c r="H417" s="2">
        <v>1</v>
      </c>
      <c r="I417" s="2">
        <v>1</v>
      </c>
      <c r="J417" s="2">
        <v>18.89</v>
      </c>
      <c r="K417" s="5">
        <f t="shared" si="18"/>
        <v>3.8350324539071869E-4</v>
      </c>
      <c r="L417" t="str">
        <f t="shared" si="19"/>
        <v>(0,0.1]</v>
      </c>
      <c r="M417" t="str">
        <f t="shared" si="20"/>
        <v>IV</v>
      </c>
    </row>
    <row r="418" spans="1:13" x14ac:dyDescent="0.2">
      <c r="A418" t="s">
        <v>998</v>
      </c>
      <c r="B418" s="2">
        <v>38</v>
      </c>
      <c r="C418" s="2">
        <v>53</v>
      </c>
      <c r="D418" s="2">
        <v>2521.8000000000002</v>
      </c>
      <c r="E418" s="2">
        <v>0</v>
      </c>
      <c r="F418" s="2"/>
      <c r="G418" s="2"/>
      <c r="H418" s="2">
        <v>0</v>
      </c>
      <c r="I418" s="2"/>
      <c r="J418" s="2"/>
      <c r="K418" s="5">
        <f t="shared" si="18"/>
        <v>4.7817735597169584E-4</v>
      </c>
      <c r="L418" t="str">
        <f t="shared" si="19"/>
        <v>(0,0.1]</v>
      </c>
      <c r="M418" t="str">
        <f t="shared" si="20"/>
        <v>IV</v>
      </c>
    </row>
    <row r="419" spans="1:13" x14ac:dyDescent="0.2">
      <c r="A419" t="s">
        <v>1002</v>
      </c>
      <c r="B419" s="2">
        <v>14</v>
      </c>
      <c r="C419" s="2">
        <v>21</v>
      </c>
      <c r="D419" s="2">
        <v>952.83641399999999</v>
      </c>
      <c r="E419" s="2">
        <v>0</v>
      </c>
      <c r="F419" s="2"/>
      <c r="G419" s="2"/>
      <c r="H419" s="2">
        <v>0</v>
      </c>
      <c r="I419" s="2"/>
      <c r="J419" s="2"/>
      <c r="K419" s="5">
        <f t="shared" si="18"/>
        <v>1.8067443775084151E-4</v>
      </c>
      <c r="L419" t="str">
        <f t="shared" si="19"/>
        <v>(0,0.1]</v>
      </c>
      <c r="M419" t="str">
        <f t="shared" si="20"/>
        <v>IV</v>
      </c>
    </row>
    <row r="420" spans="1:13" x14ac:dyDescent="0.2">
      <c r="A420" t="s">
        <v>1003</v>
      </c>
      <c r="B420" s="2">
        <v>56</v>
      </c>
      <c r="C420" s="2">
        <v>166</v>
      </c>
      <c r="D420" s="2">
        <v>7028.4</v>
      </c>
      <c r="E420" s="2">
        <v>0</v>
      </c>
      <c r="F420" s="2"/>
      <c r="G420" s="2"/>
      <c r="H420" s="2">
        <v>0</v>
      </c>
      <c r="I420" s="2"/>
      <c r="J420" s="2"/>
      <c r="K420" s="5">
        <f t="shared" si="18"/>
        <v>1.3327074822394585E-3</v>
      </c>
      <c r="L420" t="str">
        <f t="shared" si="19"/>
        <v>(0,0.1]</v>
      </c>
      <c r="M420" t="str">
        <f t="shared" si="20"/>
        <v>IV</v>
      </c>
    </row>
    <row r="421" spans="1:13" x14ac:dyDescent="0.2">
      <c r="A421" t="s">
        <v>986</v>
      </c>
      <c r="B421" s="2">
        <v>166</v>
      </c>
      <c r="C421" s="2">
        <v>2401</v>
      </c>
      <c r="D421" s="2">
        <v>44342.230345985001</v>
      </c>
      <c r="E421" s="2">
        <v>6</v>
      </c>
      <c r="F421" s="2">
        <v>10</v>
      </c>
      <c r="G421" s="2">
        <v>444.28</v>
      </c>
      <c r="H421" s="2">
        <v>21</v>
      </c>
      <c r="I421" s="2">
        <v>27</v>
      </c>
      <c r="J421" s="2">
        <v>1283.82</v>
      </c>
      <c r="K421" s="5">
        <f t="shared" si="18"/>
        <v>8.4080618862443501E-3</v>
      </c>
      <c r="L421" t="str">
        <f t="shared" si="19"/>
        <v>(0,0.1]</v>
      </c>
      <c r="M421" t="str">
        <f t="shared" si="20"/>
        <v>IV</v>
      </c>
    </row>
    <row r="422" spans="1:13" x14ac:dyDescent="0.2">
      <c r="A422" t="s">
        <v>988</v>
      </c>
      <c r="B422" s="2">
        <v>37</v>
      </c>
      <c r="C422" s="2">
        <v>35067</v>
      </c>
      <c r="D422" s="2">
        <v>1606600.37696617</v>
      </c>
      <c r="E422" s="2">
        <v>0</v>
      </c>
      <c r="F422" s="2"/>
      <c r="G422" s="2"/>
      <c r="H422" s="2">
        <v>0</v>
      </c>
      <c r="I422" s="2"/>
      <c r="J422" s="2"/>
      <c r="K422" s="5">
        <f t="shared" si="18"/>
        <v>0.30463951160314573</v>
      </c>
      <c r="L422" t="str">
        <f t="shared" si="19"/>
        <v>(0.1,0.5]</v>
      </c>
      <c r="M422" t="str">
        <f t="shared" si="20"/>
        <v>III</v>
      </c>
    </row>
    <row r="423" spans="1:13" x14ac:dyDescent="0.2">
      <c r="A423" t="s">
        <v>991</v>
      </c>
      <c r="B423" s="2">
        <v>12</v>
      </c>
      <c r="C423" s="2">
        <v>27513</v>
      </c>
      <c r="D423" s="2">
        <v>96786.298042080001</v>
      </c>
      <c r="E423" s="2">
        <v>0</v>
      </c>
      <c r="F423" s="2"/>
      <c r="G423" s="2"/>
      <c r="H423" s="2">
        <v>0</v>
      </c>
      <c r="I423" s="2"/>
      <c r="J423" s="2"/>
      <c r="K423" s="5">
        <f t="shared" si="18"/>
        <v>1.8352373737826288E-2</v>
      </c>
      <c r="L423" t="str">
        <f t="shared" si="19"/>
        <v>(0,0.1]</v>
      </c>
      <c r="M423" t="str">
        <f t="shared" si="20"/>
        <v>IV</v>
      </c>
    </row>
    <row r="424" spans="1:13" x14ac:dyDescent="0.2">
      <c r="A424" t="s">
        <v>989</v>
      </c>
      <c r="B424" s="2">
        <v>36</v>
      </c>
      <c r="C424" s="2">
        <v>52365</v>
      </c>
      <c r="D424" s="2">
        <v>219535.722446595</v>
      </c>
      <c r="E424" s="2">
        <v>0</v>
      </c>
      <c r="F424" s="2"/>
      <c r="G424" s="2"/>
      <c r="H424" s="2">
        <v>0</v>
      </c>
      <c r="I424" s="2"/>
      <c r="J424" s="2"/>
      <c r="K424" s="5">
        <f t="shared" si="18"/>
        <v>4.1627810016991382E-2</v>
      </c>
      <c r="L424" t="str">
        <f t="shared" si="19"/>
        <v>(0,0.1]</v>
      </c>
      <c r="M424" t="str">
        <f t="shared" si="20"/>
        <v>IV</v>
      </c>
    </row>
    <row r="425" spans="1:13" x14ac:dyDescent="0.2">
      <c r="A425" t="s">
        <v>940</v>
      </c>
      <c r="B425" s="2">
        <v>266</v>
      </c>
      <c r="C425" s="2">
        <v>1409720</v>
      </c>
      <c r="D425" s="2">
        <v>49236238.867908798</v>
      </c>
      <c r="E425" s="2">
        <v>0</v>
      </c>
      <c r="F425" s="2"/>
      <c r="G425" s="2"/>
      <c r="H425" s="2">
        <v>0</v>
      </c>
      <c r="I425" s="2"/>
      <c r="J425" s="2"/>
      <c r="K425" s="5">
        <f t="shared" si="18"/>
        <v>9.3360514393875285</v>
      </c>
      <c r="L425" t="str">
        <f t="shared" si="19"/>
        <v>(5,]</v>
      </c>
      <c r="M425" t="str">
        <f t="shared" si="20"/>
        <v xml:space="preserve">I </v>
      </c>
    </row>
    <row r="426" spans="1:13" x14ac:dyDescent="0.2">
      <c r="A426" t="s">
        <v>990</v>
      </c>
      <c r="B426" s="2">
        <v>48</v>
      </c>
      <c r="C426" s="2">
        <v>86</v>
      </c>
      <c r="D426" s="2">
        <v>4556.2700000000004</v>
      </c>
      <c r="E426" s="2">
        <v>3</v>
      </c>
      <c r="F426" s="2">
        <v>8</v>
      </c>
      <c r="G426" s="2">
        <v>394.45</v>
      </c>
      <c r="H426" s="2">
        <v>22</v>
      </c>
      <c r="I426" s="2">
        <v>44</v>
      </c>
      <c r="J426" s="2">
        <v>2504.14</v>
      </c>
      <c r="K426" s="5">
        <f t="shared" si="18"/>
        <v>8.6394842639906354E-4</v>
      </c>
      <c r="L426" t="str">
        <f t="shared" si="19"/>
        <v>(0,0.1]</v>
      </c>
      <c r="M426" t="str">
        <f t="shared" si="20"/>
        <v>IV</v>
      </c>
    </row>
    <row r="427" spans="1:13" x14ac:dyDescent="0.2">
      <c r="A427" t="s">
        <v>999</v>
      </c>
      <c r="B427" s="2">
        <v>5</v>
      </c>
      <c r="C427" s="2">
        <v>5</v>
      </c>
      <c r="D427" s="2">
        <v>89.9</v>
      </c>
      <c r="E427" s="2">
        <v>0</v>
      </c>
      <c r="F427" s="2"/>
      <c r="G427" s="2"/>
      <c r="H427" s="2">
        <v>0</v>
      </c>
      <c r="I427" s="2"/>
      <c r="J427" s="2"/>
      <c r="K427" s="5">
        <f t="shared" si="18"/>
        <v>1.704661127046374E-5</v>
      </c>
      <c r="L427" t="str">
        <f t="shared" si="19"/>
        <v>(0,0.1]</v>
      </c>
      <c r="M427" t="str">
        <f t="shared" si="20"/>
        <v>IV</v>
      </c>
    </row>
    <row r="428" spans="1:13" x14ac:dyDescent="0.2">
      <c r="A428" t="s">
        <v>1004</v>
      </c>
      <c r="B428" s="2">
        <v>26</v>
      </c>
      <c r="C428" s="2">
        <v>112</v>
      </c>
      <c r="D428" s="2">
        <v>4685.539587665</v>
      </c>
      <c r="E428" s="2">
        <v>0</v>
      </c>
      <c r="F428" s="2"/>
      <c r="G428" s="2"/>
      <c r="H428" s="2">
        <v>0</v>
      </c>
      <c r="I428" s="2"/>
      <c r="J428" s="2"/>
      <c r="K428" s="5">
        <f t="shared" si="18"/>
        <v>8.8846019959170426E-4</v>
      </c>
      <c r="L428" t="str">
        <f t="shared" si="19"/>
        <v>(0,0.1]</v>
      </c>
      <c r="M428" t="str">
        <f t="shared" si="20"/>
        <v>IV</v>
      </c>
    </row>
    <row r="429" spans="1:13" x14ac:dyDescent="0.2">
      <c r="A429" t="s">
        <v>1005</v>
      </c>
      <c r="B429" s="2">
        <v>60</v>
      </c>
      <c r="C429" s="2">
        <v>1084</v>
      </c>
      <c r="D429" s="2">
        <v>174235.41</v>
      </c>
      <c r="E429" s="2">
        <v>0</v>
      </c>
      <c r="F429" s="2"/>
      <c r="G429" s="2"/>
      <c r="H429" s="2">
        <v>0</v>
      </c>
      <c r="I429" s="2"/>
      <c r="J429" s="2"/>
      <c r="K429" s="5">
        <f t="shared" si="18"/>
        <v>3.3038079019130924E-2</v>
      </c>
      <c r="L429" t="str">
        <f t="shared" si="19"/>
        <v>(0,0.1]</v>
      </c>
      <c r="M429" t="str">
        <f t="shared" si="20"/>
        <v>IV</v>
      </c>
    </row>
    <row r="430" spans="1:13" x14ac:dyDescent="0.2">
      <c r="A430" t="s">
        <v>987</v>
      </c>
      <c r="B430" s="2">
        <v>1</v>
      </c>
      <c r="C430" s="2">
        <v>1</v>
      </c>
      <c r="D430" s="2">
        <v>1.93788066</v>
      </c>
      <c r="E430" s="2">
        <v>0</v>
      </c>
      <c r="F430" s="2"/>
      <c r="G430" s="2"/>
      <c r="H430" s="2">
        <v>0</v>
      </c>
      <c r="I430" s="2"/>
      <c r="J430" s="2"/>
      <c r="K430" s="5">
        <f t="shared" si="18"/>
        <v>3.6745604337674869E-7</v>
      </c>
      <c r="L430" t="str">
        <f t="shared" si="19"/>
        <v>(0,0.1]</v>
      </c>
      <c r="M430" t="str">
        <f t="shared" si="20"/>
        <v>IV</v>
      </c>
    </row>
    <row r="431" spans="1:13" x14ac:dyDescent="0.2">
      <c r="A431" t="s">
        <v>975</v>
      </c>
      <c r="B431" s="2">
        <v>79</v>
      </c>
      <c r="C431" s="2">
        <v>132</v>
      </c>
      <c r="D431" s="2">
        <v>6804.28</v>
      </c>
      <c r="E431" s="2">
        <v>2</v>
      </c>
      <c r="F431" s="2">
        <v>3</v>
      </c>
      <c r="G431" s="2">
        <v>203.97</v>
      </c>
      <c r="H431" s="2">
        <v>17</v>
      </c>
      <c r="I431" s="2">
        <v>28</v>
      </c>
      <c r="J431" s="2">
        <v>1220.45</v>
      </c>
      <c r="K431" s="5">
        <f t="shared" si="18"/>
        <v>1.2902104130744271E-3</v>
      </c>
      <c r="L431" t="str">
        <f t="shared" si="19"/>
        <v>(0,0.1]</v>
      </c>
      <c r="M431" t="str">
        <f t="shared" si="20"/>
        <v>IV</v>
      </c>
    </row>
    <row r="432" spans="1:13" x14ac:dyDescent="0.2">
      <c r="A432" t="s">
        <v>976</v>
      </c>
      <c r="B432" s="2">
        <v>101</v>
      </c>
      <c r="C432" s="2">
        <v>149</v>
      </c>
      <c r="D432" s="2">
        <v>5402.55</v>
      </c>
      <c r="E432" s="2">
        <v>1</v>
      </c>
      <c r="F432" s="2">
        <v>1</v>
      </c>
      <c r="G432" s="2">
        <v>31.03</v>
      </c>
      <c r="H432" s="2">
        <v>5</v>
      </c>
      <c r="I432" s="2">
        <v>6</v>
      </c>
      <c r="J432" s="2">
        <v>213.87</v>
      </c>
      <c r="K432" s="5">
        <f t="shared" si="18"/>
        <v>1.0244179056645591E-3</v>
      </c>
      <c r="L432" t="str">
        <f t="shared" si="19"/>
        <v>(0,0.1]</v>
      </c>
      <c r="M432" t="str">
        <f t="shared" si="20"/>
        <v>IV</v>
      </c>
    </row>
    <row r="433" spans="1:13" x14ac:dyDescent="0.2">
      <c r="A433" t="s">
        <v>977</v>
      </c>
      <c r="B433" s="2">
        <v>202</v>
      </c>
      <c r="C433" s="2">
        <v>2586</v>
      </c>
      <c r="D433" s="2">
        <v>113639.32</v>
      </c>
      <c r="E433" s="2">
        <v>0</v>
      </c>
      <c r="F433" s="2"/>
      <c r="G433" s="2"/>
      <c r="H433" s="2">
        <v>0</v>
      </c>
      <c r="I433" s="2"/>
      <c r="J433" s="2"/>
      <c r="K433" s="5">
        <f t="shared" si="18"/>
        <v>2.1548001257840215E-2</v>
      </c>
      <c r="L433" t="str">
        <f t="shared" si="19"/>
        <v>(0,0.1]</v>
      </c>
      <c r="M433" t="str">
        <f t="shared" si="20"/>
        <v>IV</v>
      </c>
    </row>
    <row r="434" spans="1:13" x14ac:dyDescent="0.2">
      <c r="A434" t="s">
        <v>978</v>
      </c>
      <c r="B434" s="2">
        <v>145</v>
      </c>
      <c r="C434" s="2">
        <v>463</v>
      </c>
      <c r="D434" s="2">
        <v>56991.74</v>
      </c>
      <c r="E434" s="2">
        <v>0</v>
      </c>
      <c r="F434" s="2"/>
      <c r="G434" s="2"/>
      <c r="H434" s="2">
        <v>0</v>
      </c>
      <c r="I434" s="2"/>
      <c r="J434" s="2"/>
      <c r="K434" s="5">
        <f t="shared" si="18"/>
        <v>1.0806630004531022E-2</v>
      </c>
      <c r="L434" t="str">
        <f t="shared" si="19"/>
        <v>(0,0.1]</v>
      </c>
      <c r="M434" t="str">
        <f t="shared" si="20"/>
        <v>IV</v>
      </c>
    </row>
    <row r="435" spans="1:13" x14ac:dyDescent="0.2">
      <c r="A435" t="s">
        <v>970</v>
      </c>
      <c r="B435" s="2">
        <v>140</v>
      </c>
      <c r="C435" s="2">
        <v>294</v>
      </c>
      <c r="D435" s="2">
        <v>21581.39343213</v>
      </c>
      <c r="E435" s="2">
        <v>6</v>
      </c>
      <c r="F435" s="2">
        <v>7</v>
      </c>
      <c r="G435" s="2">
        <v>1209.34323655</v>
      </c>
      <c r="H435" s="2">
        <v>23</v>
      </c>
      <c r="I435" s="2">
        <v>59</v>
      </c>
      <c r="J435" s="2">
        <v>14609.834861055</v>
      </c>
      <c r="K435" s="5">
        <f t="shared" si="18"/>
        <v>4.0922093939094479E-3</v>
      </c>
      <c r="L435" t="str">
        <f t="shared" si="19"/>
        <v>(0,0.1]</v>
      </c>
      <c r="M435" t="str">
        <f t="shared" si="20"/>
        <v>IV</v>
      </c>
    </row>
    <row r="436" spans="1:13" x14ac:dyDescent="0.2">
      <c r="A436" t="s">
        <v>971</v>
      </c>
      <c r="B436" s="2">
        <v>20</v>
      </c>
      <c r="C436" s="2">
        <v>605</v>
      </c>
      <c r="D436" s="2">
        <v>25199.22</v>
      </c>
      <c r="E436" s="2">
        <v>0</v>
      </c>
      <c r="F436" s="2"/>
      <c r="G436" s="2"/>
      <c r="H436" s="2">
        <v>0</v>
      </c>
      <c r="I436" s="2"/>
      <c r="J436" s="2"/>
      <c r="K436" s="5">
        <f t="shared" si="18"/>
        <v>4.7782125434804815E-3</v>
      </c>
      <c r="L436" t="str">
        <f t="shared" si="19"/>
        <v>(0,0.1]</v>
      </c>
      <c r="M436" t="str">
        <f t="shared" si="20"/>
        <v>IV</v>
      </c>
    </row>
    <row r="437" spans="1:13" x14ac:dyDescent="0.2">
      <c r="A437" t="s">
        <v>972</v>
      </c>
      <c r="B437" s="2">
        <v>68</v>
      </c>
      <c r="C437" s="2">
        <v>190</v>
      </c>
      <c r="D437" s="2">
        <v>12999.5</v>
      </c>
      <c r="E437" s="2">
        <v>6</v>
      </c>
      <c r="F437" s="2">
        <v>14</v>
      </c>
      <c r="G437" s="2">
        <v>990.5</v>
      </c>
      <c r="H437" s="2">
        <v>25</v>
      </c>
      <c r="I437" s="2">
        <v>49</v>
      </c>
      <c r="J437" s="2">
        <v>3376.08</v>
      </c>
      <c r="K437" s="5">
        <f t="shared" si="18"/>
        <v>2.4649324050099375E-3</v>
      </c>
      <c r="L437" t="str">
        <f t="shared" si="19"/>
        <v>(0,0.1]</v>
      </c>
      <c r="M437" t="str">
        <f t="shared" si="20"/>
        <v>IV</v>
      </c>
    </row>
    <row r="438" spans="1:13" x14ac:dyDescent="0.2">
      <c r="A438" t="s">
        <v>979</v>
      </c>
      <c r="B438" s="2">
        <v>137</v>
      </c>
      <c r="C438" s="2">
        <v>19335</v>
      </c>
      <c r="D438" s="2">
        <v>597422.28</v>
      </c>
      <c r="E438" s="2">
        <v>0</v>
      </c>
      <c r="F438" s="2"/>
      <c r="G438" s="2"/>
      <c r="H438" s="2">
        <v>0</v>
      </c>
      <c r="I438" s="2"/>
      <c r="J438" s="2"/>
      <c r="K438" s="5">
        <f t="shared" si="18"/>
        <v>0.11328170602307167</v>
      </c>
      <c r="L438" t="str">
        <f t="shared" si="19"/>
        <v>(0.1,0.5]</v>
      </c>
      <c r="M438" t="str">
        <f t="shared" si="20"/>
        <v>III</v>
      </c>
    </row>
    <row r="439" spans="1:13" x14ac:dyDescent="0.2">
      <c r="A439" t="s">
        <v>980</v>
      </c>
      <c r="B439" s="2">
        <v>75</v>
      </c>
      <c r="C439" s="2">
        <v>12062</v>
      </c>
      <c r="D439" s="2">
        <v>835741.01</v>
      </c>
      <c r="E439" s="2">
        <v>0</v>
      </c>
      <c r="F439" s="2"/>
      <c r="G439" s="2"/>
      <c r="H439" s="2">
        <v>0</v>
      </c>
      <c r="I439" s="2"/>
      <c r="J439" s="2"/>
      <c r="K439" s="5">
        <f t="shared" si="18"/>
        <v>0.1584711025612319</v>
      </c>
      <c r="L439" t="str">
        <f t="shared" si="19"/>
        <v>(0.1,0.5]</v>
      </c>
      <c r="M439" t="str">
        <f t="shared" si="20"/>
        <v>III</v>
      </c>
    </row>
    <row r="440" spans="1:13" x14ac:dyDescent="0.2">
      <c r="A440" t="s">
        <v>981</v>
      </c>
      <c r="B440" s="2">
        <v>65</v>
      </c>
      <c r="C440" s="2">
        <v>9942</v>
      </c>
      <c r="D440" s="2">
        <v>470806.570871395</v>
      </c>
      <c r="E440" s="2">
        <v>0</v>
      </c>
      <c r="F440" s="2"/>
      <c r="G440" s="2"/>
      <c r="H440" s="2">
        <v>0</v>
      </c>
      <c r="I440" s="2"/>
      <c r="J440" s="2"/>
      <c r="K440" s="5">
        <f t="shared" si="18"/>
        <v>8.9273154585369371E-2</v>
      </c>
      <c r="L440" t="str">
        <f t="shared" si="19"/>
        <v>(0,0.1]</v>
      </c>
      <c r="M440" t="str">
        <f t="shared" si="20"/>
        <v>IV</v>
      </c>
    </row>
    <row r="441" spans="1:13" x14ac:dyDescent="0.2">
      <c r="A441" t="s">
        <v>984</v>
      </c>
      <c r="B441" s="2">
        <v>2</v>
      </c>
      <c r="C441" s="2">
        <v>2</v>
      </c>
      <c r="D441" s="2">
        <v>63.75</v>
      </c>
      <c r="E441" s="2">
        <v>0</v>
      </c>
      <c r="F441" s="2"/>
      <c r="G441" s="2"/>
      <c r="H441" s="2">
        <v>0</v>
      </c>
      <c r="I441" s="2"/>
      <c r="J441" s="2"/>
      <c r="K441" s="5">
        <f t="shared" si="18"/>
        <v>1.2088114221268779E-5</v>
      </c>
      <c r="L441" t="str">
        <f t="shared" si="19"/>
        <v>(0,0.1]</v>
      </c>
      <c r="M441" t="str">
        <f t="shared" si="20"/>
        <v>IV</v>
      </c>
    </row>
    <row r="442" spans="1:13" x14ac:dyDescent="0.2">
      <c r="A442" t="s">
        <v>982</v>
      </c>
      <c r="B442" s="2">
        <v>6</v>
      </c>
      <c r="C442" s="2">
        <v>532</v>
      </c>
      <c r="D442" s="2">
        <v>44037.97</v>
      </c>
      <c r="E442" s="2">
        <v>0</v>
      </c>
      <c r="F442" s="2"/>
      <c r="G442" s="2"/>
      <c r="H442" s="2">
        <v>0</v>
      </c>
      <c r="I442" s="2"/>
      <c r="J442" s="2"/>
      <c r="K442" s="5">
        <f t="shared" si="18"/>
        <v>8.3503688067891428E-3</v>
      </c>
      <c r="L442" t="str">
        <f t="shared" si="19"/>
        <v>(0,0.1]</v>
      </c>
      <c r="M442" t="str">
        <f t="shared" si="20"/>
        <v>IV</v>
      </c>
    </row>
    <row r="443" spans="1:13" x14ac:dyDescent="0.2">
      <c r="A443" t="s">
        <v>973</v>
      </c>
      <c r="B443" s="2">
        <v>11</v>
      </c>
      <c r="C443" s="2">
        <v>12</v>
      </c>
      <c r="D443" s="2">
        <v>590.03</v>
      </c>
      <c r="E443" s="2">
        <v>0</v>
      </c>
      <c r="F443" s="2"/>
      <c r="G443" s="2"/>
      <c r="H443" s="2">
        <v>8</v>
      </c>
      <c r="I443" s="2">
        <v>9</v>
      </c>
      <c r="J443" s="2">
        <v>418.43</v>
      </c>
      <c r="K443" s="5">
        <f t="shared" si="18"/>
        <v>1.118800005329446E-4</v>
      </c>
      <c r="L443" t="str">
        <f t="shared" si="19"/>
        <v>(0,0.1]</v>
      </c>
      <c r="M443" t="str">
        <f t="shared" si="20"/>
        <v>IV</v>
      </c>
    </row>
    <row r="444" spans="1:13" x14ac:dyDescent="0.2">
      <c r="A444" t="s">
        <v>983</v>
      </c>
      <c r="B444" s="2">
        <v>1</v>
      </c>
      <c r="C444" s="2">
        <v>1</v>
      </c>
      <c r="D444" s="2">
        <v>19.29</v>
      </c>
      <c r="E444" s="2">
        <v>0</v>
      </c>
      <c r="F444" s="2"/>
      <c r="G444" s="2"/>
      <c r="H444" s="2">
        <v>0</v>
      </c>
      <c r="I444" s="2"/>
      <c r="J444" s="2"/>
      <c r="K444" s="5">
        <f t="shared" si="18"/>
        <v>3.6577211502474471E-6</v>
      </c>
      <c r="L444" t="str">
        <f t="shared" si="19"/>
        <v>(0,0.1]</v>
      </c>
      <c r="M444" t="str">
        <f t="shared" si="20"/>
        <v>IV</v>
      </c>
    </row>
    <row r="445" spans="1:13" x14ac:dyDescent="0.2">
      <c r="A445" t="s">
        <v>948</v>
      </c>
      <c r="B445" s="2">
        <v>330</v>
      </c>
      <c r="C445" s="2">
        <v>6945</v>
      </c>
      <c r="D445" s="2">
        <v>607219.18999999994</v>
      </c>
      <c r="E445" s="2">
        <v>7</v>
      </c>
      <c r="F445" s="2">
        <v>185</v>
      </c>
      <c r="G445" s="2">
        <v>16508.509999999998</v>
      </c>
      <c r="H445" s="2">
        <v>30</v>
      </c>
      <c r="I445" s="2">
        <v>620</v>
      </c>
      <c r="J445" s="2">
        <v>64064.22</v>
      </c>
      <c r="K445" s="5">
        <f t="shared" si="18"/>
        <v>0.11513937138927542</v>
      </c>
      <c r="L445" t="str">
        <f t="shared" si="19"/>
        <v>(0.1,0.5]</v>
      </c>
      <c r="M445" t="str">
        <f t="shared" si="20"/>
        <v>III</v>
      </c>
    </row>
    <row r="446" spans="1:13" x14ac:dyDescent="0.2">
      <c r="A446" t="s">
        <v>947</v>
      </c>
      <c r="B446" s="2">
        <v>330</v>
      </c>
      <c r="C446" s="2">
        <v>212727</v>
      </c>
      <c r="D446" s="2">
        <v>7117817.4585458003</v>
      </c>
      <c r="E446" s="2">
        <v>7</v>
      </c>
      <c r="F446" s="2">
        <v>6419</v>
      </c>
      <c r="G446" s="2">
        <v>188042.38</v>
      </c>
      <c r="H446" s="2">
        <v>30</v>
      </c>
      <c r="I446" s="2">
        <v>13071</v>
      </c>
      <c r="J446" s="2">
        <v>380365.9</v>
      </c>
      <c r="K446" s="5">
        <f t="shared" si="18"/>
        <v>1.3496625952163559</v>
      </c>
      <c r="L446" t="str">
        <f t="shared" si="19"/>
        <v>(0.5,5]</v>
      </c>
      <c r="M446" t="str">
        <f t="shared" si="20"/>
        <v>II</v>
      </c>
    </row>
    <row r="447" spans="1:13" x14ac:dyDescent="0.2">
      <c r="A447" t="s">
        <v>950</v>
      </c>
      <c r="B447" s="2">
        <v>202</v>
      </c>
      <c r="C447" s="2">
        <v>12030</v>
      </c>
      <c r="D447" s="2">
        <v>599812.43273511995</v>
      </c>
      <c r="E447" s="2">
        <v>0</v>
      </c>
      <c r="F447" s="2"/>
      <c r="G447" s="2"/>
      <c r="H447" s="2">
        <v>0</v>
      </c>
      <c r="I447" s="2"/>
      <c r="J447" s="2"/>
      <c r="K447" s="5">
        <f t="shared" si="18"/>
        <v>0.11373492075669375</v>
      </c>
      <c r="L447" t="str">
        <f t="shared" si="19"/>
        <v>(0.1,0.5]</v>
      </c>
      <c r="M447" t="str">
        <f t="shared" si="20"/>
        <v>III</v>
      </c>
    </row>
    <row r="448" spans="1:13" x14ac:dyDescent="0.2">
      <c r="A448" t="s">
        <v>946</v>
      </c>
      <c r="B448" s="2">
        <v>118</v>
      </c>
      <c r="C448" s="2">
        <v>268</v>
      </c>
      <c r="D448" s="2">
        <v>24295.51</v>
      </c>
      <c r="E448" s="2">
        <v>3</v>
      </c>
      <c r="F448" s="2">
        <v>6</v>
      </c>
      <c r="G448" s="2">
        <v>469.94</v>
      </c>
      <c r="H448" s="2">
        <v>17</v>
      </c>
      <c r="I448" s="2">
        <v>138</v>
      </c>
      <c r="J448" s="2">
        <v>8074.1</v>
      </c>
      <c r="K448" s="5">
        <f t="shared" si="18"/>
        <v>4.6068533324545545E-3</v>
      </c>
      <c r="L448" t="str">
        <f t="shared" si="19"/>
        <v>(0,0.1]</v>
      </c>
      <c r="M448" t="str">
        <f t="shared" si="20"/>
        <v>IV</v>
      </c>
    </row>
    <row r="449" spans="1:13" x14ac:dyDescent="0.2">
      <c r="A449" t="s">
        <v>951</v>
      </c>
      <c r="B449" s="2">
        <v>167</v>
      </c>
      <c r="C449" s="2">
        <v>782</v>
      </c>
      <c r="D449" s="2">
        <v>38121.01</v>
      </c>
      <c r="E449" s="2">
        <v>6</v>
      </c>
      <c r="F449" s="2">
        <v>21</v>
      </c>
      <c r="G449" s="2">
        <v>1152.3599999999999</v>
      </c>
      <c r="H449" s="2">
        <v>27</v>
      </c>
      <c r="I449" s="2">
        <v>103</v>
      </c>
      <c r="J449" s="2">
        <v>5599.91</v>
      </c>
      <c r="K449" s="5">
        <f t="shared" si="18"/>
        <v>7.2284097742765395E-3</v>
      </c>
      <c r="L449" t="str">
        <f t="shared" si="19"/>
        <v>(0,0.1]</v>
      </c>
      <c r="M449" t="str">
        <f t="shared" si="20"/>
        <v>IV</v>
      </c>
    </row>
    <row r="450" spans="1:13" x14ac:dyDescent="0.2">
      <c r="A450" t="s">
        <v>949</v>
      </c>
      <c r="B450" s="2">
        <v>154</v>
      </c>
      <c r="C450" s="2">
        <v>2018</v>
      </c>
      <c r="D450" s="2">
        <v>136338.03</v>
      </c>
      <c r="E450" s="2">
        <v>0</v>
      </c>
      <c r="F450" s="2"/>
      <c r="G450" s="2"/>
      <c r="H450" s="2">
        <v>0</v>
      </c>
      <c r="I450" s="2"/>
      <c r="J450" s="2"/>
      <c r="K450" s="5">
        <f t="shared" ref="K450:K513" si="21">D450/SUM(D:D)*100</f>
        <v>2.5852073401455209E-2</v>
      </c>
      <c r="L450" t="str">
        <f t="shared" si="19"/>
        <v>(0,0.1]</v>
      </c>
      <c r="M450" t="str">
        <f t="shared" si="20"/>
        <v>IV</v>
      </c>
    </row>
    <row r="451" spans="1:13" x14ac:dyDescent="0.2">
      <c r="A451" t="s">
        <v>952</v>
      </c>
      <c r="B451" s="2">
        <v>330</v>
      </c>
      <c r="C451" s="2">
        <v>8496</v>
      </c>
      <c r="D451" s="2">
        <v>118926.36</v>
      </c>
      <c r="E451" s="2">
        <v>7</v>
      </c>
      <c r="F451" s="2">
        <v>266</v>
      </c>
      <c r="G451" s="2">
        <v>5541.67</v>
      </c>
      <c r="H451" s="2">
        <v>30</v>
      </c>
      <c r="I451" s="2">
        <v>829</v>
      </c>
      <c r="J451" s="2">
        <v>13978.43</v>
      </c>
      <c r="K451" s="5">
        <f t="shared" si="21"/>
        <v>2.2550516448623222E-2</v>
      </c>
      <c r="L451" t="str">
        <f t="shared" ref="L451:L514" si="22">VLOOKUP($K451,$O$3:$Q$8,2,1)</f>
        <v>(0,0.1]</v>
      </c>
      <c r="M451" t="str">
        <f t="shared" ref="M451:M514" si="23">VLOOKUP($K451,$O$3:$Q$8,3,1)</f>
        <v>IV</v>
      </c>
    </row>
    <row r="452" spans="1:13" x14ac:dyDescent="0.2">
      <c r="A452" t="s">
        <v>966</v>
      </c>
      <c r="B452" s="2">
        <v>3</v>
      </c>
      <c r="C452" s="2">
        <v>3</v>
      </c>
      <c r="D452" s="2">
        <v>178</v>
      </c>
      <c r="E452" s="2">
        <v>0</v>
      </c>
      <c r="F452" s="2"/>
      <c r="G452" s="2"/>
      <c r="H452" s="2">
        <v>0</v>
      </c>
      <c r="I452" s="2"/>
      <c r="J452" s="2"/>
      <c r="K452" s="5">
        <f t="shared" si="21"/>
        <v>3.375191108056224E-5</v>
      </c>
      <c r="L452" t="str">
        <f t="shared" si="22"/>
        <v>(0,0.1]</v>
      </c>
      <c r="M452" t="str">
        <f t="shared" si="23"/>
        <v>IV</v>
      </c>
    </row>
    <row r="453" spans="1:13" x14ac:dyDescent="0.2">
      <c r="A453" t="s">
        <v>955</v>
      </c>
      <c r="B453" s="2">
        <v>48</v>
      </c>
      <c r="C453" s="2">
        <v>3693</v>
      </c>
      <c r="D453" s="2">
        <v>174137.02</v>
      </c>
      <c r="E453" s="2">
        <v>0</v>
      </c>
      <c r="F453" s="2"/>
      <c r="G453" s="2"/>
      <c r="H453" s="2">
        <v>0</v>
      </c>
      <c r="I453" s="2"/>
      <c r="J453" s="2"/>
      <c r="K453" s="5">
        <f t="shared" si="21"/>
        <v>3.3019422555472404E-2</v>
      </c>
      <c r="L453" t="str">
        <f t="shared" si="22"/>
        <v>(0,0.1]</v>
      </c>
      <c r="M453" t="str">
        <f t="shared" si="23"/>
        <v>IV</v>
      </c>
    </row>
    <row r="454" spans="1:13" x14ac:dyDescent="0.2">
      <c r="A454" t="s">
        <v>956</v>
      </c>
      <c r="B454" s="2">
        <v>57</v>
      </c>
      <c r="C454" s="2">
        <v>81</v>
      </c>
      <c r="D454" s="2">
        <v>13819.5</v>
      </c>
      <c r="E454" s="2">
        <v>0</v>
      </c>
      <c r="F454" s="2"/>
      <c r="G454" s="2"/>
      <c r="H454" s="2">
        <v>0</v>
      </c>
      <c r="I454" s="2"/>
      <c r="J454" s="2"/>
      <c r="K454" s="5">
        <f t="shared" si="21"/>
        <v>2.6204187369541004E-3</v>
      </c>
      <c r="L454" t="str">
        <f t="shared" si="22"/>
        <v>(0,0.1]</v>
      </c>
      <c r="M454" t="str">
        <f t="shared" si="23"/>
        <v>IV</v>
      </c>
    </row>
    <row r="455" spans="1:13" x14ac:dyDescent="0.2">
      <c r="A455" t="s">
        <v>958</v>
      </c>
      <c r="B455" s="2">
        <v>45</v>
      </c>
      <c r="C455" s="2">
        <v>131</v>
      </c>
      <c r="D455" s="2">
        <v>10040.879999999999</v>
      </c>
      <c r="E455" s="2">
        <v>0</v>
      </c>
      <c r="F455" s="2"/>
      <c r="G455" s="2"/>
      <c r="H455" s="2">
        <v>0</v>
      </c>
      <c r="I455" s="2"/>
      <c r="J455" s="2"/>
      <c r="K455" s="5">
        <f t="shared" si="21"/>
        <v>1.9039263423067179E-3</v>
      </c>
      <c r="L455" t="str">
        <f t="shared" si="22"/>
        <v>(0,0.1]</v>
      </c>
      <c r="M455" t="str">
        <f t="shared" si="23"/>
        <v>IV</v>
      </c>
    </row>
    <row r="456" spans="1:13" x14ac:dyDescent="0.2">
      <c r="A456" t="s">
        <v>937</v>
      </c>
      <c r="B456" s="2">
        <v>5</v>
      </c>
      <c r="C456" s="2">
        <v>5</v>
      </c>
      <c r="D456" s="2">
        <v>2651</v>
      </c>
      <c r="E456" s="2">
        <v>0</v>
      </c>
      <c r="F456" s="2"/>
      <c r="G456" s="2"/>
      <c r="H456" s="2">
        <v>0</v>
      </c>
      <c r="I456" s="2"/>
      <c r="J456" s="2"/>
      <c r="K456" s="5">
        <f t="shared" si="21"/>
        <v>5.026759341268005E-4</v>
      </c>
      <c r="L456" t="str">
        <f t="shared" si="22"/>
        <v>(0,0.1]</v>
      </c>
      <c r="M456" t="str">
        <f t="shared" si="23"/>
        <v>IV</v>
      </c>
    </row>
    <row r="457" spans="1:13" x14ac:dyDescent="0.2">
      <c r="A457" t="s">
        <v>938</v>
      </c>
      <c r="B457" s="2">
        <v>70</v>
      </c>
      <c r="C457" s="2">
        <v>449</v>
      </c>
      <c r="D457" s="2">
        <v>9015.4479867299997</v>
      </c>
      <c r="E457" s="2">
        <v>0</v>
      </c>
      <c r="F457" s="2"/>
      <c r="G457" s="2"/>
      <c r="H457" s="2">
        <v>0</v>
      </c>
      <c r="I457" s="2"/>
      <c r="J457" s="2"/>
      <c r="K457" s="5">
        <f t="shared" si="21"/>
        <v>1.7094865101098024E-3</v>
      </c>
      <c r="L457" t="str">
        <f t="shared" si="22"/>
        <v>(0,0.1]</v>
      </c>
      <c r="M457" t="str">
        <f t="shared" si="23"/>
        <v>IV</v>
      </c>
    </row>
    <row r="458" spans="1:13" x14ac:dyDescent="0.2">
      <c r="A458" t="s">
        <v>945</v>
      </c>
      <c r="B458" s="2">
        <v>29</v>
      </c>
      <c r="C458" s="2">
        <v>915</v>
      </c>
      <c r="D458" s="2">
        <v>42696.44</v>
      </c>
      <c r="E458" s="2">
        <v>0</v>
      </c>
      <c r="F458" s="2"/>
      <c r="G458" s="2"/>
      <c r="H458" s="2">
        <v>0</v>
      </c>
      <c r="I458" s="2"/>
      <c r="J458" s="2"/>
      <c r="K458" s="5">
        <f t="shared" si="21"/>
        <v>8.0959912715537121E-3</v>
      </c>
      <c r="L458" t="str">
        <f t="shared" si="22"/>
        <v>(0,0.1]</v>
      </c>
      <c r="M458" t="str">
        <f t="shared" si="23"/>
        <v>IV</v>
      </c>
    </row>
    <row r="459" spans="1:13" x14ac:dyDescent="0.2">
      <c r="A459" t="s">
        <v>941</v>
      </c>
      <c r="B459" s="2">
        <v>53</v>
      </c>
      <c r="C459" s="2">
        <v>34081</v>
      </c>
      <c r="D459" s="2">
        <v>1738764.94</v>
      </c>
      <c r="E459" s="2">
        <v>0</v>
      </c>
      <c r="F459" s="2"/>
      <c r="G459" s="2"/>
      <c r="H459" s="2">
        <v>0</v>
      </c>
      <c r="I459" s="2"/>
      <c r="J459" s="2"/>
      <c r="K459" s="5">
        <f t="shared" si="21"/>
        <v>0.32970022272404009</v>
      </c>
      <c r="L459" t="str">
        <f t="shared" si="22"/>
        <v>(0.1,0.5]</v>
      </c>
      <c r="M459" t="str">
        <f t="shared" si="23"/>
        <v>III</v>
      </c>
    </row>
    <row r="460" spans="1:13" x14ac:dyDescent="0.2">
      <c r="A460" t="s">
        <v>939</v>
      </c>
      <c r="B460" s="2">
        <v>40</v>
      </c>
      <c r="C460" s="2">
        <v>1658</v>
      </c>
      <c r="D460" s="2">
        <v>91730.94</v>
      </c>
      <c r="E460" s="2">
        <v>0</v>
      </c>
      <c r="F460" s="2"/>
      <c r="G460" s="2"/>
      <c r="H460" s="2">
        <v>0</v>
      </c>
      <c r="I460" s="2"/>
      <c r="J460" s="2"/>
      <c r="K460" s="5">
        <f t="shared" si="21"/>
        <v>1.7393789495597695E-2</v>
      </c>
      <c r="L460" t="str">
        <f t="shared" si="22"/>
        <v>(0,0.1]</v>
      </c>
      <c r="M460" t="str">
        <f t="shared" si="23"/>
        <v>IV</v>
      </c>
    </row>
    <row r="461" spans="1:13" x14ac:dyDescent="0.2">
      <c r="A461" t="s">
        <v>942</v>
      </c>
      <c r="B461" s="2">
        <v>72</v>
      </c>
      <c r="C461" s="2">
        <v>1206</v>
      </c>
      <c r="D461" s="2">
        <v>78059.039999999994</v>
      </c>
      <c r="E461" s="2">
        <v>0</v>
      </c>
      <c r="F461" s="2"/>
      <c r="G461" s="2"/>
      <c r="H461" s="2">
        <v>22</v>
      </c>
      <c r="I461" s="2">
        <v>474</v>
      </c>
      <c r="J461" s="2">
        <v>29952.32</v>
      </c>
      <c r="K461" s="5">
        <f t="shared" si="21"/>
        <v>1.4801358298393543E-2</v>
      </c>
      <c r="L461" t="str">
        <f t="shared" si="22"/>
        <v>(0,0.1]</v>
      </c>
      <c r="M461" t="str">
        <f t="shared" si="23"/>
        <v>IV</v>
      </c>
    </row>
    <row r="462" spans="1:13" x14ac:dyDescent="0.2">
      <c r="A462" t="s">
        <v>944</v>
      </c>
      <c r="B462" s="2">
        <v>12</v>
      </c>
      <c r="C462" s="2">
        <v>100</v>
      </c>
      <c r="D462" s="2">
        <v>3372.4559525</v>
      </c>
      <c r="E462" s="2">
        <v>0</v>
      </c>
      <c r="F462" s="2"/>
      <c r="G462" s="2"/>
      <c r="H462" s="2">
        <v>0</v>
      </c>
      <c r="I462" s="2"/>
      <c r="J462" s="2"/>
      <c r="K462" s="5">
        <f t="shared" si="21"/>
        <v>6.3947659231400463E-4</v>
      </c>
      <c r="L462" t="str">
        <f t="shared" si="22"/>
        <v>(0,0.1]</v>
      </c>
      <c r="M462" t="str">
        <f t="shared" si="23"/>
        <v>IV</v>
      </c>
    </row>
    <row r="463" spans="1:13" x14ac:dyDescent="0.2">
      <c r="A463" t="s">
        <v>943</v>
      </c>
      <c r="B463" s="2">
        <v>29</v>
      </c>
      <c r="C463" s="2">
        <v>46</v>
      </c>
      <c r="D463" s="2">
        <v>1077.9343491</v>
      </c>
      <c r="E463" s="2">
        <v>4</v>
      </c>
      <c r="F463" s="2">
        <v>6</v>
      </c>
      <c r="G463" s="2">
        <v>137.85076434999999</v>
      </c>
      <c r="H463" s="2">
        <v>13</v>
      </c>
      <c r="I463" s="2">
        <v>20</v>
      </c>
      <c r="J463" s="2">
        <v>528.80594225000004</v>
      </c>
      <c r="K463" s="5">
        <f t="shared" si="21"/>
        <v>2.0439519270509511E-4</v>
      </c>
      <c r="L463" t="str">
        <f t="shared" si="22"/>
        <v>(0,0.1]</v>
      </c>
      <c r="M463" t="str">
        <f t="shared" si="23"/>
        <v>IV</v>
      </c>
    </row>
    <row r="464" spans="1:13" x14ac:dyDescent="0.2">
      <c r="A464" t="s">
        <v>957</v>
      </c>
      <c r="B464" s="2">
        <v>49</v>
      </c>
      <c r="C464" s="2">
        <v>1670</v>
      </c>
      <c r="D464" s="2">
        <v>66606.16</v>
      </c>
      <c r="E464" s="2">
        <v>0</v>
      </c>
      <c r="F464" s="2"/>
      <c r="G464" s="2"/>
      <c r="H464" s="2">
        <v>0</v>
      </c>
      <c r="I464" s="2"/>
      <c r="J464" s="2"/>
      <c r="K464" s="5">
        <f t="shared" si="21"/>
        <v>1.2629692077178097E-2</v>
      </c>
      <c r="L464" t="str">
        <f t="shared" si="22"/>
        <v>(0,0.1]</v>
      </c>
      <c r="M464" t="str">
        <f t="shared" si="23"/>
        <v>IV</v>
      </c>
    </row>
    <row r="465" spans="1:13" x14ac:dyDescent="0.2">
      <c r="A465" t="s">
        <v>954</v>
      </c>
      <c r="B465" s="2">
        <v>3</v>
      </c>
      <c r="C465" s="2">
        <v>3</v>
      </c>
      <c r="D465" s="2">
        <v>65.489999999999995</v>
      </c>
      <c r="E465" s="2">
        <v>0</v>
      </c>
      <c r="F465" s="2"/>
      <c r="G465" s="2"/>
      <c r="H465" s="2">
        <v>0</v>
      </c>
      <c r="I465" s="2"/>
      <c r="J465" s="2"/>
      <c r="K465" s="5">
        <f t="shared" si="21"/>
        <v>1.2418048632955173E-5</v>
      </c>
      <c r="L465" t="str">
        <f t="shared" si="22"/>
        <v>(0,0.1]</v>
      </c>
      <c r="M465" t="str">
        <f t="shared" si="23"/>
        <v>IV</v>
      </c>
    </row>
    <row r="466" spans="1:13" x14ac:dyDescent="0.2">
      <c r="A466" t="s">
        <v>960</v>
      </c>
      <c r="B466" s="2">
        <v>67</v>
      </c>
      <c r="C466" s="2">
        <v>6352</v>
      </c>
      <c r="D466" s="2">
        <v>263895.21999999997</v>
      </c>
      <c r="E466" s="2">
        <v>0</v>
      </c>
      <c r="F466" s="2"/>
      <c r="G466" s="2"/>
      <c r="H466" s="2">
        <v>0</v>
      </c>
      <c r="I466" s="2"/>
      <c r="J466" s="2"/>
      <c r="K466" s="5">
        <f t="shared" si="21"/>
        <v>5.0039146067558479E-2</v>
      </c>
      <c r="L466" t="str">
        <f t="shared" si="22"/>
        <v>(0,0.1]</v>
      </c>
      <c r="M466" t="str">
        <f t="shared" si="23"/>
        <v>IV</v>
      </c>
    </row>
    <row r="467" spans="1:13" x14ac:dyDescent="0.2">
      <c r="A467" t="s">
        <v>959</v>
      </c>
      <c r="B467" s="2">
        <v>24</v>
      </c>
      <c r="C467" s="2">
        <v>4770</v>
      </c>
      <c r="D467" s="2">
        <v>338125.25</v>
      </c>
      <c r="E467" s="2">
        <v>0</v>
      </c>
      <c r="F467" s="2"/>
      <c r="G467" s="2"/>
      <c r="H467" s="2">
        <v>0</v>
      </c>
      <c r="I467" s="2"/>
      <c r="J467" s="2"/>
      <c r="K467" s="5">
        <f t="shared" si="21"/>
        <v>6.4114457146589199E-2</v>
      </c>
      <c r="L467" t="str">
        <f t="shared" si="22"/>
        <v>(0,0.1]</v>
      </c>
      <c r="M467" t="str">
        <f t="shared" si="23"/>
        <v>IV</v>
      </c>
    </row>
    <row r="468" spans="1:13" x14ac:dyDescent="0.2">
      <c r="A468" t="s">
        <v>968</v>
      </c>
      <c r="B468" s="2">
        <v>15</v>
      </c>
      <c r="C468" s="2">
        <v>17</v>
      </c>
      <c r="D468" s="2">
        <v>5157.54</v>
      </c>
      <c r="E468" s="2">
        <v>0</v>
      </c>
      <c r="F468" s="2"/>
      <c r="G468" s="2"/>
      <c r="H468" s="2">
        <v>0</v>
      </c>
      <c r="I468" s="2"/>
      <c r="J468" s="2"/>
      <c r="K468" s="5">
        <f t="shared" si="21"/>
        <v>9.7795972738451095E-4</v>
      </c>
      <c r="L468" t="str">
        <f t="shared" si="22"/>
        <v>(0,0.1]</v>
      </c>
      <c r="M468" t="str">
        <f t="shared" si="23"/>
        <v>IV</v>
      </c>
    </row>
    <row r="469" spans="1:13" x14ac:dyDescent="0.2">
      <c r="A469" t="s">
        <v>965</v>
      </c>
      <c r="B469" s="2">
        <v>48</v>
      </c>
      <c r="C469" s="2">
        <v>5441</v>
      </c>
      <c r="D469" s="2">
        <v>244974.5</v>
      </c>
      <c r="E469" s="2">
        <v>0</v>
      </c>
      <c r="F469" s="2"/>
      <c r="G469" s="2"/>
      <c r="H469" s="2">
        <v>0</v>
      </c>
      <c r="I469" s="2"/>
      <c r="J469" s="2"/>
      <c r="K469" s="5">
        <f t="shared" si="21"/>
        <v>4.6451446859579741E-2</v>
      </c>
      <c r="L469" t="str">
        <f t="shared" si="22"/>
        <v>(0,0.1]</v>
      </c>
      <c r="M469" t="str">
        <f t="shared" si="23"/>
        <v>IV</v>
      </c>
    </row>
    <row r="470" spans="1:13" x14ac:dyDescent="0.2">
      <c r="A470" t="s">
        <v>962</v>
      </c>
      <c r="B470" s="2">
        <v>34</v>
      </c>
      <c r="C470" s="2">
        <v>1477</v>
      </c>
      <c r="D470" s="2">
        <v>53530.18</v>
      </c>
      <c r="E470" s="2">
        <v>0</v>
      </c>
      <c r="F470" s="2"/>
      <c r="G470" s="2"/>
      <c r="H470" s="2">
        <v>0</v>
      </c>
      <c r="I470" s="2"/>
      <c r="J470" s="2"/>
      <c r="K470" s="5">
        <f t="shared" si="21"/>
        <v>1.0150257727452197E-2</v>
      </c>
      <c r="L470" t="str">
        <f t="shared" si="22"/>
        <v>(0,0.1]</v>
      </c>
      <c r="M470" t="str">
        <f t="shared" si="23"/>
        <v>IV</v>
      </c>
    </row>
    <row r="471" spans="1:13" x14ac:dyDescent="0.2">
      <c r="A471" t="s">
        <v>964</v>
      </c>
      <c r="B471" s="2">
        <v>19</v>
      </c>
      <c r="C471" s="2">
        <v>1193</v>
      </c>
      <c r="D471" s="2">
        <v>108480.07</v>
      </c>
      <c r="E471" s="2">
        <v>0</v>
      </c>
      <c r="F471" s="2"/>
      <c r="G471" s="2"/>
      <c r="H471" s="2">
        <v>0</v>
      </c>
      <c r="I471" s="2"/>
      <c r="J471" s="2"/>
      <c r="K471" s="5">
        <f t="shared" si="21"/>
        <v>2.0569717284568356E-2</v>
      </c>
      <c r="L471" t="str">
        <f t="shared" si="22"/>
        <v>(0,0.1]</v>
      </c>
      <c r="M471" t="str">
        <f t="shared" si="23"/>
        <v>IV</v>
      </c>
    </row>
    <row r="472" spans="1:13" x14ac:dyDescent="0.2">
      <c r="A472" t="s">
        <v>967</v>
      </c>
      <c r="B472" s="2">
        <v>15</v>
      </c>
      <c r="C472" s="2">
        <v>18</v>
      </c>
      <c r="D472" s="2">
        <v>911.01156324999999</v>
      </c>
      <c r="E472" s="2">
        <v>0</v>
      </c>
      <c r="F472" s="2"/>
      <c r="G472" s="2"/>
      <c r="H472" s="2">
        <v>0</v>
      </c>
      <c r="I472" s="2"/>
      <c r="J472" s="2"/>
      <c r="K472" s="5">
        <f t="shared" si="21"/>
        <v>1.7274371503470787E-4</v>
      </c>
      <c r="L472" t="str">
        <f t="shared" si="22"/>
        <v>(0,0.1]</v>
      </c>
      <c r="M472" t="str">
        <f t="shared" si="23"/>
        <v>IV</v>
      </c>
    </row>
    <row r="473" spans="1:13" x14ac:dyDescent="0.2">
      <c r="A473" t="s">
        <v>969</v>
      </c>
      <c r="B473" s="2">
        <v>6</v>
      </c>
      <c r="C473" s="2">
        <v>28</v>
      </c>
      <c r="D473" s="2">
        <v>1372.37</v>
      </c>
      <c r="E473" s="2">
        <v>0</v>
      </c>
      <c r="F473" s="2"/>
      <c r="G473" s="2"/>
      <c r="H473" s="2">
        <v>0</v>
      </c>
      <c r="I473" s="2"/>
      <c r="J473" s="2"/>
      <c r="K473" s="5">
        <f t="shared" si="21"/>
        <v>2.60225338256355E-4</v>
      </c>
      <c r="L473" t="str">
        <f t="shared" si="22"/>
        <v>(0,0.1]</v>
      </c>
      <c r="M473" t="str">
        <f t="shared" si="23"/>
        <v>IV</v>
      </c>
    </row>
    <row r="474" spans="1:13" x14ac:dyDescent="0.2">
      <c r="A474" t="s">
        <v>963</v>
      </c>
      <c r="B474" s="2">
        <v>5</v>
      </c>
      <c r="C474" s="2">
        <v>12</v>
      </c>
      <c r="D474" s="2">
        <v>267.54000000000002</v>
      </c>
      <c r="E474" s="2">
        <v>0</v>
      </c>
      <c r="F474" s="2"/>
      <c r="G474" s="2"/>
      <c r="H474" s="2">
        <v>0</v>
      </c>
      <c r="I474" s="2"/>
      <c r="J474" s="2"/>
      <c r="K474" s="5">
        <f t="shared" si="21"/>
        <v>5.0730260058952932E-5</v>
      </c>
      <c r="L474" t="str">
        <f t="shared" si="22"/>
        <v>(0,0.1]</v>
      </c>
      <c r="M474" t="str">
        <f t="shared" si="23"/>
        <v>IV</v>
      </c>
    </row>
    <row r="475" spans="1:13" x14ac:dyDescent="0.2">
      <c r="A475" t="s">
        <v>961</v>
      </c>
      <c r="B475" s="2">
        <v>2</v>
      </c>
      <c r="C475" s="2">
        <v>3</v>
      </c>
      <c r="D475" s="2">
        <v>11.97</v>
      </c>
      <c r="E475" s="2">
        <v>0</v>
      </c>
      <c r="F475" s="2"/>
      <c r="G475" s="2"/>
      <c r="H475" s="2">
        <v>0</v>
      </c>
      <c r="I475" s="2"/>
      <c r="J475" s="2"/>
      <c r="K475" s="5">
        <f t="shared" si="21"/>
        <v>2.2697212114288202E-6</v>
      </c>
      <c r="L475" t="str">
        <f t="shared" si="22"/>
        <v>(0,0.1]</v>
      </c>
      <c r="M475" t="str">
        <f t="shared" si="23"/>
        <v>IV</v>
      </c>
    </row>
    <row r="476" spans="1:13" x14ac:dyDescent="0.2">
      <c r="A476" t="s">
        <v>250</v>
      </c>
      <c r="B476" s="2">
        <v>147</v>
      </c>
      <c r="C476" s="2">
        <v>653</v>
      </c>
      <c r="D476" s="2">
        <v>434794.02</v>
      </c>
      <c r="E476" s="2">
        <v>7</v>
      </c>
      <c r="F476" s="2">
        <v>26</v>
      </c>
      <c r="G476" s="2">
        <v>16994.16</v>
      </c>
      <c r="H476" s="2">
        <v>30</v>
      </c>
      <c r="I476" s="2">
        <v>121</v>
      </c>
      <c r="J476" s="2">
        <v>80155.679999999993</v>
      </c>
      <c r="K476" s="5">
        <f t="shared" si="21"/>
        <v>8.2444545513484277E-2</v>
      </c>
      <c r="L476" t="str">
        <f t="shared" si="22"/>
        <v>(0,0.1]</v>
      </c>
      <c r="M476" t="str">
        <f t="shared" si="23"/>
        <v>IV</v>
      </c>
    </row>
    <row r="477" spans="1:13" x14ac:dyDescent="0.2">
      <c r="A477" t="s">
        <v>256</v>
      </c>
      <c r="B477" s="2">
        <v>227</v>
      </c>
      <c r="C477" s="2">
        <v>834</v>
      </c>
      <c r="D477" s="2">
        <v>20463.577364420002</v>
      </c>
      <c r="E477" s="2">
        <v>0</v>
      </c>
      <c r="F477" s="2"/>
      <c r="G477" s="2"/>
      <c r="H477" s="2">
        <v>19</v>
      </c>
      <c r="I477" s="2">
        <v>46</v>
      </c>
      <c r="J477" s="2">
        <v>1228.1604511349999</v>
      </c>
      <c r="K477" s="5">
        <f t="shared" si="21"/>
        <v>3.8802519303039892E-3</v>
      </c>
      <c r="L477" t="str">
        <f t="shared" si="22"/>
        <v>(0,0.1]</v>
      </c>
      <c r="M477" t="str">
        <f t="shared" si="23"/>
        <v>IV</v>
      </c>
    </row>
    <row r="478" spans="1:13" x14ac:dyDescent="0.2">
      <c r="A478" t="s">
        <v>247</v>
      </c>
      <c r="B478" s="2">
        <v>328</v>
      </c>
      <c r="C478" s="2">
        <v>68638</v>
      </c>
      <c r="D478" s="2">
        <v>3128360.56</v>
      </c>
      <c r="E478" s="2">
        <v>5</v>
      </c>
      <c r="F478" s="2">
        <v>41</v>
      </c>
      <c r="G478" s="2">
        <v>2005.6</v>
      </c>
      <c r="H478" s="2">
        <v>28</v>
      </c>
      <c r="I478" s="2">
        <v>186</v>
      </c>
      <c r="J478" s="2">
        <v>8732.99</v>
      </c>
      <c r="K478" s="5">
        <f t="shared" si="21"/>
        <v>0.59319183960144883</v>
      </c>
      <c r="L478" t="str">
        <f t="shared" si="22"/>
        <v>(0.5,5]</v>
      </c>
      <c r="M478" t="str">
        <f t="shared" si="23"/>
        <v>II</v>
      </c>
    </row>
    <row r="479" spans="1:13" x14ac:dyDescent="0.2">
      <c r="A479" t="s">
        <v>246</v>
      </c>
      <c r="B479" s="2">
        <v>324</v>
      </c>
      <c r="C479" s="2">
        <v>5314</v>
      </c>
      <c r="D479" s="2">
        <v>994308.71</v>
      </c>
      <c r="E479" s="2">
        <v>7</v>
      </c>
      <c r="F479" s="2">
        <v>95</v>
      </c>
      <c r="G479" s="2">
        <v>16902.14</v>
      </c>
      <c r="H479" s="2">
        <v>30</v>
      </c>
      <c r="I479" s="2">
        <v>412</v>
      </c>
      <c r="J479" s="2">
        <v>83098.06</v>
      </c>
      <c r="K479" s="5">
        <f t="shared" si="21"/>
        <v>0.18853830992443002</v>
      </c>
      <c r="L479" t="str">
        <f t="shared" si="22"/>
        <v>(0.1,0.5]</v>
      </c>
      <c r="M479" t="str">
        <f t="shared" si="23"/>
        <v>III</v>
      </c>
    </row>
    <row r="480" spans="1:13" x14ac:dyDescent="0.2">
      <c r="A480" t="s">
        <v>249</v>
      </c>
      <c r="B480" s="2">
        <v>330</v>
      </c>
      <c r="C480" s="2">
        <v>8650</v>
      </c>
      <c r="D480" s="2">
        <v>1006110</v>
      </c>
      <c r="E480" s="2">
        <v>7</v>
      </c>
      <c r="F480" s="2">
        <v>287</v>
      </c>
      <c r="G480" s="2">
        <v>35592.22</v>
      </c>
      <c r="H480" s="2">
        <v>30</v>
      </c>
      <c r="I480" s="2">
        <v>855</v>
      </c>
      <c r="J480" s="2">
        <v>104003.58</v>
      </c>
      <c r="K480" s="5">
        <f t="shared" si="21"/>
        <v>0.19077604077114874</v>
      </c>
      <c r="L480" t="str">
        <f t="shared" si="22"/>
        <v>(0.1,0.5]</v>
      </c>
      <c r="M480" t="str">
        <f t="shared" si="23"/>
        <v>III</v>
      </c>
    </row>
    <row r="481" spans="1:13" x14ac:dyDescent="0.2">
      <c r="A481" t="s">
        <v>255</v>
      </c>
      <c r="B481" s="2">
        <v>244</v>
      </c>
      <c r="C481" s="2">
        <v>31734</v>
      </c>
      <c r="D481" s="2">
        <v>1587093.09332461</v>
      </c>
      <c r="E481" s="2">
        <v>7</v>
      </c>
      <c r="F481" s="2">
        <v>56</v>
      </c>
      <c r="G481" s="2">
        <v>2601.2199999999998</v>
      </c>
      <c r="H481" s="2">
        <v>30</v>
      </c>
      <c r="I481" s="2">
        <v>586</v>
      </c>
      <c r="J481" s="2">
        <v>28848.746771229999</v>
      </c>
      <c r="K481" s="5">
        <f t="shared" si="21"/>
        <v>0.30094058967677928</v>
      </c>
      <c r="L481" t="str">
        <f t="shared" si="22"/>
        <v>(0.1,0.5]</v>
      </c>
      <c r="M481" t="str">
        <f t="shared" si="23"/>
        <v>III</v>
      </c>
    </row>
    <row r="482" spans="1:13" x14ac:dyDescent="0.2">
      <c r="A482" t="s">
        <v>248</v>
      </c>
      <c r="B482" s="2">
        <v>330</v>
      </c>
      <c r="C482" s="2">
        <v>19653</v>
      </c>
      <c r="D482" s="2">
        <v>658218.41425711999</v>
      </c>
      <c r="E482" s="2">
        <v>7</v>
      </c>
      <c r="F482" s="2">
        <v>82</v>
      </c>
      <c r="G482" s="2">
        <v>4144.2042299699997</v>
      </c>
      <c r="H482" s="2">
        <v>30</v>
      </c>
      <c r="I482" s="2">
        <v>410</v>
      </c>
      <c r="J482" s="2">
        <v>14752.19485136</v>
      </c>
      <c r="K482" s="5">
        <f t="shared" si="21"/>
        <v>0.12480971567188198</v>
      </c>
      <c r="L482" t="str">
        <f t="shared" si="22"/>
        <v>(0.1,0.5]</v>
      </c>
      <c r="M482" t="str">
        <f t="shared" si="23"/>
        <v>III</v>
      </c>
    </row>
    <row r="483" spans="1:13" x14ac:dyDescent="0.2">
      <c r="A483" t="s">
        <v>234</v>
      </c>
      <c r="B483" s="2">
        <v>280</v>
      </c>
      <c r="C483" s="2">
        <v>1434765</v>
      </c>
      <c r="D483" s="2">
        <v>54041484.977361597</v>
      </c>
      <c r="E483" s="2">
        <v>0</v>
      </c>
      <c r="F483" s="2"/>
      <c r="G483" s="2"/>
      <c r="H483" s="2">
        <v>0</v>
      </c>
      <c r="I483" s="2"/>
      <c r="J483" s="2"/>
      <c r="K483" s="5">
        <f t="shared" si="21"/>
        <v>10.247210087738475</v>
      </c>
      <c r="L483" t="str">
        <f t="shared" si="22"/>
        <v>(5,]</v>
      </c>
      <c r="M483" t="str">
        <f t="shared" si="23"/>
        <v xml:space="preserve">I </v>
      </c>
    </row>
    <row r="484" spans="1:13" x14ac:dyDescent="0.2">
      <c r="A484" t="s">
        <v>254</v>
      </c>
      <c r="B484" s="2">
        <v>323</v>
      </c>
      <c r="C484" s="2">
        <v>1400</v>
      </c>
      <c r="D484" s="2">
        <v>379824.880917145</v>
      </c>
      <c r="E484" s="2">
        <v>7</v>
      </c>
      <c r="F484" s="2">
        <v>58</v>
      </c>
      <c r="G484" s="2">
        <v>14299.922111334999</v>
      </c>
      <c r="H484" s="2">
        <v>30</v>
      </c>
      <c r="I484" s="2">
        <v>166</v>
      </c>
      <c r="J484" s="2">
        <v>39536.655839159997</v>
      </c>
      <c r="K484" s="5">
        <f t="shared" si="21"/>
        <v>7.2021435993823699E-2</v>
      </c>
      <c r="L484" t="str">
        <f t="shared" si="22"/>
        <v>(0,0.1]</v>
      </c>
      <c r="M484" t="str">
        <f t="shared" si="23"/>
        <v>IV</v>
      </c>
    </row>
    <row r="485" spans="1:13" x14ac:dyDescent="0.2">
      <c r="A485" t="s">
        <v>251</v>
      </c>
      <c r="B485" s="2">
        <v>236</v>
      </c>
      <c r="C485" s="2">
        <v>609</v>
      </c>
      <c r="D485" s="2">
        <v>43522.12</v>
      </c>
      <c r="E485" s="2">
        <v>3</v>
      </c>
      <c r="F485" s="2">
        <v>6</v>
      </c>
      <c r="G485" s="2">
        <v>429.9</v>
      </c>
      <c r="H485" s="2">
        <v>14</v>
      </c>
      <c r="I485" s="2">
        <v>28</v>
      </c>
      <c r="J485" s="2">
        <v>1866.3</v>
      </c>
      <c r="K485" s="5">
        <f t="shared" si="21"/>
        <v>8.252554630772806E-3</v>
      </c>
      <c r="L485" t="str">
        <f t="shared" si="22"/>
        <v>(0,0.1]</v>
      </c>
      <c r="M485" t="str">
        <f t="shared" si="23"/>
        <v>IV</v>
      </c>
    </row>
    <row r="486" spans="1:13" x14ac:dyDescent="0.2">
      <c r="A486" t="s">
        <v>259</v>
      </c>
      <c r="B486" s="2">
        <v>328</v>
      </c>
      <c r="C486" s="2">
        <v>3520</v>
      </c>
      <c r="D486" s="2">
        <v>173672.41</v>
      </c>
      <c r="E486" s="2">
        <v>7</v>
      </c>
      <c r="F486" s="2">
        <v>65</v>
      </c>
      <c r="G486" s="2">
        <v>3724.61</v>
      </c>
      <c r="H486" s="2">
        <v>30</v>
      </c>
      <c r="I486" s="2">
        <v>220</v>
      </c>
      <c r="J486" s="2">
        <v>12560.55</v>
      </c>
      <c r="K486" s="5">
        <f t="shared" si="21"/>
        <v>3.29313243790278E-2</v>
      </c>
      <c r="L486" t="str">
        <f t="shared" si="22"/>
        <v>(0,0.1]</v>
      </c>
      <c r="M486" t="str">
        <f t="shared" si="23"/>
        <v>IV</v>
      </c>
    </row>
    <row r="487" spans="1:13" x14ac:dyDescent="0.2">
      <c r="A487" t="s">
        <v>261</v>
      </c>
      <c r="B487" s="2">
        <v>183</v>
      </c>
      <c r="C487" s="2">
        <v>15122</v>
      </c>
      <c r="D487" s="2">
        <v>715634.16480819497</v>
      </c>
      <c r="E487" s="2">
        <v>0</v>
      </c>
      <c r="F487" s="2"/>
      <c r="G487" s="2"/>
      <c r="H487" s="2">
        <v>0</v>
      </c>
      <c r="I487" s="2"/>
      <c r="J487" s="2"/>
      <c r="K487" s="5">
        <f t="shared" si="21"/>
        <v>0.13569674548774505</v>
      </c>
      <c r="L487" t="str">
        <f t="shared" si="22"/>
        <v>(0.1,0.5]</v>
      </c>
      <c r="M487" t="str">
        <f t="shared" si="23"/>
        <v>III</v>
      </c>
    </row>
    <row r="488" spans="1:13" x14ac:dyDescent="0.2">
      <c r="A488" t="s">
        <v>262</v>
      </c>
      <c r="B488" s="2">
        <v>242</v>
      </c>
      <c r="C488" s="2">
        <v>119795</v>
      </c>
      <c r="D488" s="2">
        <v>4456388.4811744802</v>
      </c>
      <c r="E488" s="2">
        <v>1</v>
      </c>
      <c r="F488" s="2">
        <v>1</v>
      </c>
      <c r="G488" s="2">
        <v>80.45</v>
      </c>
      <c r="H488" s="2">
        <v>5</v>
      </c>
      <c r="I488" s="2">
        <v>6</v>
      </c>
      <c r="J488" s="2">
        <v>290.04000000000002</v>
      </c>
      <c r="K488" s="5">
        <f t="shared" si="21"/>
        <v>0.845009144702488</v>
      </c>
      <c r="L488" t="str">
        <f t="shared" si="22"/>
        <v>(0.5,5]</v>
      </c>
      <c r="M488" t="str">
        <f t="shared" si="23"/>
        <v>II</v>
      </c>
    </row>
    <row r="489" spans="1:13" x14ac:dyDescent="0.2">
      <c r="A489" t="s">
        <v>258</v>
      </c>
      <c r="B489" s="2">
        <v>44</v>
      </c>
      <c r="C489" s="2">
        <v>47</v>
      </c>
      <c r="D489" s="2">
        <v>2052.3723199999999</v>
      </c>
      <c r="E489" s="2">
        <v>0</v>
      </c>
      <c r="F489" s="2"/>
      <c r="G489" s="2"/>
      <c r="H489" s="2">
        <v>0</v>
      </c>
      <c r="I489" s="2"/>
      <c r="J489" s="2"/>
      <c r="K489" s="5">
        <f t="shared" si="21"/>
        <v>3.8916566319577089E-4</v>
      </c>
      <c r="L489" t="str">
        <f t="shared" si="22"/>
        <v>(0,0.1]</v>
      </c>
      <c r="M489" t="str">
        <f t="shared" si="23"/>
        <v>IV</v>
      </c>
    </row>
    <row r="490" spans="1:13" x14ac:dyDescent="0.2">
      <c r="A490" t="s">
        <v>253</v>
      </c>
      <c r="B490" s="2">
        <v>137</v>
      </c>
      <c r="C490" s="2">
        <v>346</v>
      </c>
      <c r="D490" s="2">
        <v>22152.11</v>
      </c>
      <c r="E490" s="2">
        <v>1</v>
      </c>
      <c r="F490" s="2">
        <v>1</v>
      </c>
      <c r="G490" s="2">
        <v>63.79</v>
      </c>
      <c r="H490" s="2">
        <v>2</v>
      </c>
      <c r="I490" s="2">
        <v>2</v>
      </c>
      <c r="J490" s="2">
        <v>120.58</v>
      </c>
      <c r="K490" s="5">
        <f t="shared" si="21"/>
        <v>4.2004272301507505E-3</v>
      </c>
      <c r="L490" t="str">
        <f t="shared" si="22"/>
        <v>(0,0.1]</v>
      </c>
      <c r="M490" t="str">
        <f t="shared" si="23"/>
        <v>IV</v>
      </c>
    </row>
    <row r="491" spans="1:13" x14ac:dyDescent="0.2">
      <c r="A491" t="s">
        <v>252</v>
      </c>
      <c r="B491" s="2">
        <v>58</v>
      </c>
      <c r="C491" s="2">
        <v>64</v>
      </c>
      <c r="D491" s="2">
        <v>72787.268884329998</v>
      </c>
      <c r="E491" s="2">
        <v>0</v>
      </c>
      <c r="F491" s="2"/>
      <c r="G491" s="2"/>
      <c r="H491" s="2">
        <v>0</v>
      </c>
      <c r="I491" s="2"/>
      <c r="J491" s="2"/>
      <c r="K491" s="5">
        <f t="shared" si="21"/>
        <v>1.3801738354948767E-2</v>
      </c>
      <c r="L491" t="str">
        <f t="shared" si="22"/>
        <v>(0,0.1]</v>
      </c>
      <c r="M491" t="str">
        <f t="shared" si="23"/>
        <v>IV</v>
      </c>
    </row>
    <row r="492" spans="1:13" x14ac:dyDescent="0.2">
      <c r="A492" t="s">
        <v>263</v>
      </c>
      <c r="B492" s="2">
        <v>22</v>
      </c>
      <c r="C492" s="2">
        <v>24</v>
      </c>
      <c r="D492" s="2">
        <v>1716.08</v>
      </c>
      <c r="E492" s="2">
        <v>0</v>
      </c>
      <c r="F492" s="2"/>
      <c r="G492" s="2"/>
      <c r="H492" s="2">
        <v>0</v>
      </c>
      <c r="I492" s="2"/>
      <c r="J492" s="2"/>
      <c r="K492" s="5">
        <f t="shared" si="21"/>
        <v>3.2539876161309688E-4</v>
      </c>
      <c r="L492" t="str">
        <f t="shared" si="22"/>
        <v>(0,0.1]</v>
      </c>
      <c r="M492" t="str">
        <f t="shared" si="23"/>
        <v>IV</v>
      </c>
    </row>
    <row r="493" spans="1:13" x14ac:dyDescent="0.2">
      <c r="A493" t="s">
        <v>260</v>
      </c>
      <c r="B493" s="2">
        <v>136</v>
      </c>
      <c r="C493" s="2">
        <v>615</v>
      </c>
      <c r="D493" s="2">
        <v>31677.03</v>
      </c>
      <c r="E493" s="2">
        <v>0</v>
      </c>
      <c r="F493" s="2"/>
      <c r="G493" s="2"/>
      <c r="H493" s="2">
        <v>0</v>
      </c>
      <c r="I493" s="2"/>
      <c r="J493" s="2"/>
      <c r="K493" s="5">
        <f t="shared" si="21"/>
        <v>6.0065185385185533E-3</v>
      </c>
      <c r="L493" t="str">
        <f t="shared" si="22"/>
        <v>(0,0.1]</v>
      </c>
      <c r="M493" t="str">
        <f t="shared" si="23"/>
        <v>IV</v>
      </c>
    </row>
    <row r="494" spans="1:13" x14ac:dyDescent="0.2">
      <c r="A494" t="s">
        <v>264</v>
      </c>
      <c r="B494" s="2">
        <v>98</v>
      </c>
      <c r="C494" s="2">
        <v>318</v>
      </c>
      <c r="D494" s="2">
        <v>20723.61</v>
      </c>
      <c r="E494" s="2">
        <v>0</v>
      </c>
      <c r="F494" s="2"/>
      <c r="G494" s="2"/>
      <c r="H494" s="2">
        <v>0</v>
      </c>
      <c r="I494" s="2"/>
      <c r="J494" s="2"/>
      <c r="K494" s="5">
        <f t="shared" si="21"/>
        <v>3.9295586628553397E-3</v>
      </c>
      <c r="L494" t="str">
        <f t="shared" si="22"/>
        <v>(0,0.1]</v>
      </c>
      <c r="M494" t="str">
        <f t="shared" si="23"/>
        <v>IV</v>
      </c>
    </row>
    <row r="495" spans="1:13" x14ac:dyDescent="0.2">
      <c r="A495" t="s">
        <v>257</v>
      </c>
      <c r="B495" s="2">
        <v>41</v>
      </c>
      <c r="C495" s="2">
        <v>65</v>
      </c>
      <c r="D495" s="2">
        <v>5955.8</v>
      </c>
      <c r="E495" s="2">
        <v>0</v>
      </c>
      <c r="F495" s="2"/>
      <c r="G495" s="2"/>
      <c r="H495" s="2">
        <v>0</v>
      </c>
      <c r="I495" s="2"/>
      <c r="J495" s="2"/>
      <c r="K495" s="5">
        <f t="shared" si="21"/>
        <v>1.129323775357374E-3</v>
      </c>
      <c r="L495" t="str">
        <f t="shared" si="22"/>
        <v>(0,0.1]</v>
      </c>
      <c r="M495" t="str">
        <f t="shared" si="23"/>
        <v>IV</v>
      </c>
    </row>
    <row r="496" spans="1:13" x14ac:dyDescent="0.2">
      <c r="A496" t="s">
        <v>266</v>
      </c>
      <c r="B496" s="2">
        <v>138</v>
      </c>
      <c r="C496" s="2">
        <v>262</v>
      </c>
      <c r="D496" s="2">
        <v>171103.32542576501</v>
      </c>
      <c r="E496" s="2">
        <v>0</v>
      </c>
      <c r="F496" s="2"/>
      <c r="G496" s="2"/>
      <c r="H496" s="2">
        <v>0</v>
      </c>
      <c r="I496" s="2"/>
      <c r="J496" s="2"/>
      <c r="K496" s="5">
        <f t="shared" si="21"/>
        <v>3.2444181041342272E-2</v>
      </c>
      <c r="L496" t="str">
        <f t="shared" si="22"/>
        <v>(0,0.1]</v>
      </c>
      <c r="M496" t="str">
        <f t="shared" si="23"/>
        <v>IV</v>
      </c>
    </row>
    <row r="497" spans="1:13" x14ac:dyDescent="0.2">
      <c r="A497" t="s">
        <v>232</v>
      </c>
      <c r="B497" s="2">
        <v>150</v>
      </c>
      <c r="C497" s="2">
        <v>7482</v>
      </c>
      <c r="D497" s="2">
        <v>319928.36367417499</v>
      </c>
      <c r="E497" s="2">
        <v>0</v>
      </c>
      <c r="F497" s="2"/>
      <c r="G497" s="2"/>
      <c r="H497" s="2">
        <v>14</v>
      </c>
      <c r="I497" s="2">
        <v>1214</v>
      </c>
      <c r="J497" s="2">
        <v>48449.811186355</v>
      </c>
      <c r="K497" s="5">
        <f t="shared" si="21"/>
        <v>6.0664009454385014E-2</v>
      </c>
      <c r="L497" t="str">
        <f t="shared" si="22"/>
        <v>(0,0.1]</v>
      </c>
      <c r="M497" t="str">
        <f t="shared" si="23"/>
        <v>IV</v>
      </c>
    </row>
    <row r="498" spans="1:13" x14ac:dyDescent="0.2">
      <c r="A498" t="s">
        <v>238</v>
      </c>
      <c r="B498" s="2">
        <v>330</v>
      </c>
      <c r="C498" s="2">
        <v>13333</v>
      </c>
      <c r="D498" s="2">
        <v>12109021.9804821</v>
      </c>
      <c r="E498" s="2">
        <v>7</v>
      </c>
      <c r="F498" s="2">
        <v>272</v>
      </c>
      <c r="G498" s="2">
        <v>338821.61037559999</v>
      </c>
      <c r="H498" s="2">
        <v>30</v>
      </c>
      <c r="I498" s="2">
        <v>934</v>
      </c>
      <c r="J498" s="2">
        <v>904042.09159798</v>
      </c>
      <c r="K498" s="5">
        <f t="shared" si="21"/>
        <v>2.2960822087517161</v>
      </c>
      <c r="L498" t="str">
        <f t="shared" si="22"/>
        <v>(0.5,5]</v>
      </c>
      <c r="M498" t="str">
        <f t="shared" si="23"/>
        <v>II</v>
      </c>
    </row>
    <row r="499" spans="1:13" x14ac:dyDescent="0.2">
      <c r="A499" t="s">
        <v>233</v>
      </c>
      <c r="B499" s="2">
        <v>130</v>
      </c>
      <c r="C499" s="2">
        <v>22063</v>
      </c>
      <c r="D499" s="2">
        <v>697520.86643948499</v>
      </c>
      <c r="E499" s="2">
        <v>7</v>
      </c>
      <c r="F499" s="2">
        <v>5663</v>
      </c>
      <c r="G499" s="2">
        <v>153693.29593510501</v>
      </c>
      <c r="H499" s="2">
        <v>22</v>
      </c>
      <c r="I499" s="2">
        <v>10005</v>
      </c>
      <c r="J499" s="2">
        <v>266388.559077835</v>
      </c>
      <c r="K499" s="5">
        <f t="shared" si="21"/>
        <v>0.13226214753315857</v>
      </c>
      <c r="L499" t="str">
        <f t="shared" si="22"/>
        <v>(0.1,0.5]</v>
      </c>
      <c r="M499" t="str">
        <f t="shared" si="23"/>
        <v>III</v>
      </c>
    </row>
    <row r="500" spans="1:13" x14ac:dyDescent="0.2">
      <c r="A500" t="s">
        <v>236</v>
      </c>
      <c r="B500" s="2">
        <v>84</v>
      </c>
      <c r="C500" s="2">
        <v>194</v>
      </c>
      <c r="D500" s="2">
        <v>16903.91</v>
      </c>
      <c r="E500" s="2">
        <v>3</v>
      </c>
      <c r="F500" s="2">
        <v>6</v>
      </c>
      <c r="G500" s="2">
        <v>307.93</v>
      </c>
      <c r="H500" s="2">
        <v>23</v>
      </c>
      <c r="I500" s="2">
        <v>46</v>
      </c>
      <c r="J500" s="2">
        <v>3550.92</v>
      </c>
      <c r="K500" s="5">
        <f t="shared" si="21"/>
        <v>3.2052767822125104E-3</v>
      </c>
      <c r="L500" t="str">
        <f t="shared" si="22"/>
        <v>(0,0.1]</v>
      </c>
      <c r="M500" t="str">
        <f t="shared" si="23"/>
        <v>IV</v>
      </c>
    </row>
    <row r="501" spans="1:13" x14ac:dyDescent="0.2">
      <c r="A501" t="s">
        <v>230</v>
      </c>
      <c r="B501" s="2">
        <v>329</v>
      </c>
      <c r="C501" s="2">
        <v>2948</v>
      </c>
      <c r="D501" s="2">
        <v>298416.60300257499</v>
      </c>
      <c r="E501" s="2">
        <v>7</v>
      </c>
      <c r="F501" s="2">
        <v>93</v>
      </c>
      <c r="G501" s="2">
        <v>8464.7097933349996</v>
      </c>
      <c r="H501" s="2">
        <v>30</v>
      </c>
      <c r="I501" s="2">
        <v>217</v>
      </c>
      <c r="J501" s="2">
        <v>19337.780102230001</v>
      </c>
      <c r="K501" s="5">
        <f t="shared" si="21"/>
        <v>5.6585003648912099E-2</v>
      </c>
      <c r="L501" t="str">
        <f t="shared" si="22"/>
        <v>(0,0.1]</v>
      </c>
      <c r="M501" t="str">
        <f t="shared" si="23"/>
        <v>IV</v>
      </c>
    </row>
    <row r="502" spans="1:13" x14ac:dyDescent="0.2">
      <c r="A502" t="s">
        <v>239</v>
      </c>
      <c r="B502" s="2">
        <v>36</v>
      </c>
      <c r="C502" s="2">
        <v>73669</v>
      </c>
      <c r="D502" s="2">
        <v>230013.48907810499</v>
      </c>
      <c r="E502" s="2">
        <v>0</v>
      </c>
      <c r="F502" s="2"/>
      <c r="G502" s="2"/>
      <c r="H502" s="2">
        <v>0</v>
      </c>
      <c r="I502" s="2"/>
      <c r="J502" s="2"/>
      <c r="K502" s="5">
        <f t="shared" si="21"/>
        <v>4.3614577700528505E-2</v>
      </c>
      <c r="L502" t="str">
        <f t="shared" si="22"/>
        <v>(0,0.1]</v>
      </c>
      <c r="M502" t="str">
        <f t="shared" si="23"/>
        <v>IV</v>
      </c>
    </row>
    <row r="503" spans="1:13" x14ac:dyDescent="0.2">
      <c r="A503" t="s">
        <v>237</v>
      </c>
      <c r="B503" s="2">
        <v>39</v>
      </c>
      <c r="C503" s="2">
        <v>63733</v>
      </c>
      <c r="D503" s="2">
        <v>278684.494486565</v>
      </c>
      <c r="E503" s="2">
        <v>0</v>
      </c>
      <c r="F503" s="2"/>
      <c r="G503" s="2"/>
      <c r="H503" s="2">
        <v>0</v>
      </c>
      <c r="I503" s="2"/>
      <c r="J503" s="2"/>
      <c r="K503" s="5">
        <f t="shared" si="21"/>
        <v>5.2843450996865056E-2</v>
      </c>
      <c r="L503" t="str">
        <f t="shared" si="22"/>
        <v>(0,0.1]</v>
      </c>
      <c r="M503" t="str">
        <f t="shared" si="23"/>
        <v>IV</v>
      </c>
    </row>
    <row r="504" spans="1:13" x14ac:dyDescent="0.2">
      <c r="A504" t="s">
        <v>235</v>
      </c>
      <c r="B504" s="2">
        <v>30</v>
      </c>
      <c r="C504" s="2">
        <v>45</v>
      </c>
      <c r="D504" s="2">
        <v>13379.4031839</v>
      </c>
      <c r="E504" s="2">
        <v>6</v>
      </c>
      <c r="F504" s="2">
        <v>14</v>
      </c>
      <c r="G504" s="2">
        <v>2625.8174802499998</v>
      </c>
      <c r="H504" s="2">
        <v>10</v>
      </c>
      <c r="I504" s="2">
        <v>22</v>
      </c>
      <c r="J504" s="2">
        <v>3535.0109304500002</v>
      </c>
      <c r="K504" s="5">
        <f t="shared" si="21"/>
        <v>2.5369686886178885E-3</v>
      </c>
      <c r="L504" t="str">
        <f t="shared" si="22"/>
        <v>(0,0.1]</v>
      </c>
      <c r="M504" t="str">
        <f t="shared" si="23"/>
        <v>IV</v>
      </c>
    </row>
    <row r="505" spans="1:13" x14ac:dyDescent="0.2">
      <c r="A505" t="s">
        <v>231</v>
      </c>
      <c r="B505" s="2">
        <v>83</v>
      </c>
      <c r="C505" s="2">
        <v>735</v>
      </c>
      <c r="D505" s="2">
        <v>40594.508663264998</v>
      </c>
      <c r="E505" s="2">
        <v>3</v>
      </c>
      <c r="F505" s="2">
        <v>61</v>
      </c>
      <c r="G505" s="2">
        <v>4971.8224462549997</v>
      </c>
      <c r="H505" s="2">
        <v>24</v>
      </c>
      <c r="I505" s="2">
        <v>475</v>
      </c>
      <c r="J505" s="2">
        <v>28929.880361970001</v>
      </c>
      <c r="K505" s="5">
        <f t="shared" si="21"/>
        <v>7.6974283525934476E-3</v>
      </c>
      <c r="L505" t="str">
        <f t="shared" si="22"/>
        <v>(0,0.1]</v>
      </c>
      <c r="M505" t="str">
        <f t="shared" si="23"/>
        <v>IV</v>
      </c>
    </row>
    <row r="506" spans="1:13" x14ac:dyDescent="0.2">
      <c r="A506" t="s">
        <v>241</v>
      </c>
      <c r="B506" s="2">
        <v>22</v>
      </c>
      <c r="C506" s="2">
        <v>1616</v>
      </c>
      <c r="D506" s="2">
        <v>75066.786909835006</v>
      </c>
      <c r="E506" s="2">
        <v>0</v>
      </c>
      <c r="F506" s="2"/>
      <c r="G506" s="2"/>
      <c r="H506" s="2">
        <v>0</v>
      </c>
      <c r="I506" s="2"/>
      <c r="J506" s="2"/>
      <c r="K506" s="5">
        <f t="shared" si="21"/>
        <v>1.4233974813956541E-2</v>
      </c>
      <c r="L506" t="str">
        <f t="shared" si="22"/>
        <v>(0,0.1]</v>
      </c>
      <c r="M506" t="str">
        <f t="shared" si="23"/>
        <v>IV</v>
      </c>
    </row>
    <row r="507" spans="1:13" x14ac:dyDescent="0.2">
      <c r="A507" t="s">
        <v>244</v>
      </c>
      <c r="B507" s="2">
        <v>1</v>
      </c>
      <c r="C507" s="2">
        <v>1</v>
      </c>
      <c r="D507" s="2">
        <v>1.4170185</v>
      </c>
      <c r="E507" s="2">
        <v>1</v>
      </c>
      <c r="F507" s="2">
        <v>1</v>
      </c>
      <c r="G507" s="2">
        <v>1.4170185</v>
      </c>
      <c r="H507" s="2">
        <v>1</v>
      </c>
      <c r="I507" s="2">
        <v>1</v>
      </c>
      <c r="J507" s="2">
        <v>1.4170185</v>
      </c>
      <c r="K507" s="5">
        <f t="shared" si="21"/>
        <v>2.6869147422197574E-7</v>
      </c>
      <c r="L507" t="str">
        <f t="shared" si="22"/>
        <v>(0,0.1]</v>
      </c>
      <c r="M507" t="str">
        <f t="shared" si="23"/>
        <v>IV</v>
      </c>
    </row>
    <row r="508" spans="1:13" x14ac:dyDescent="0.2">
      <c r="A508" t="s">
        <v>240</v>
      </c>
      <c r="B508" s="2">
        <v>13</v>
      </c>
      <c r="C508" s="2">
        <v>20</v>
      </c>
      <c r="D508" s="2">
        <v>16296.7</v>
      </c>
      <c r="E508" s="2">
        <v>6</v>
      </c>
      <c r="F508" s="2">
        <v>12</v>
      </c>
      <c r="G508" s="2">
        <v>9078.89</v>
      </c>
      <c r="H508" s="2">
        <v>13</v>
      </c>
      <c r="I508" s="2">
        <v>20</v>
      </c>
      <c r="J508" s="2">
        <v>16296.7</v>
      </c>
      <c r="K508" s="5">
        <f t="shared" si="21"/>
        <v>3.0901391534078576E-3</v>
      </c>
      <c r="L508" t="str">
        <f t="shared" si="22"/>
        <v>(0,0.1]</v>
      </c>
      <c r="M508" t="str">
        <f t="shared" si="23"/>
        <v>IV</v>
      </c>
    </row>
    <row r="509" spans="1:13" x14ac:dyDescent="0.2">
      <c r="A509" t="s">
        <v>245</v>
      </c>
      <c r="B509" s="2">
        <v>3</v>
      </c>
      <c r="C509" s="2">
        <v>4</v>
      </c>
      <c r="D509" s="2">
        <v>305.95999999999998</v>
      </c>
      <c r="E509" s="2">
        <v>0</v>
      </c>
      <c r="F509" s="2"/>
      <c r="G509" s="2"/>
      <c r="H509" s="2">
        <v>0</v>
      </c>
      <c r="I509" s="2"/>
      <c r="J509" s="2"/>
      <c r="K509" s="5">
        <f t="shared" si="21"/>
        <v>5.8015363562970906E-5</v>
      </c>
      <c r="L509" t="str">
        <f t="shared" si="22"/>
        <v>(0,0.1]</v>
      </c>
      <c r="M509" t="str">
        <f t="shared" si="23"/>
        <v>IV</v>
      </c>
    </row>
    <row r="510" spans="1:13" x14ac:dyDescent="0.2">
      <c r="A510" t="s">
        <v>242</v>
      </c>
      <c r="B510" s="2">
        <v>8</v>
      </c>
      <c r="C510" s="2">
        <v>5275</v>
      </c>
      <c r="D510" s="2">
        <v>16750.084773070001</v>
      </c>
      <c r="E510" s="2">
        <v>0</v>
      </c>
      <c r="F510" s="2"/>
      <c r="G510" s="2"/>
      <c r="H510" s="2">
        <v>2</v>
      </c>
      <c r="I510" s="2">
        <v>129</v>
      </c>
      <c r="J510" s="2">
        <v>1065.4798657199999</v>
      </c>
      <c r="K510" s="5">
        <f t="shared" si="21"/>
        <v>3.1761088306322366E-3</v>
      </c>
      <c r="L510" t="str">
        <f t="shared" si="22"/>
        <v>(0,0.1]</v>
      </c>
      <c r="M510" t="str">
        <f t="shared" si="23"/>
        <v>IV</v>
      </c>
    </row>
    <row r="511" spans="1:13" x14ac:dyDescent="0.2">
      <c r="A511" t="s">
        <v>265</v>
      </c>
      <c r="B511" s="2">
        <v>2</v>
      </c>
      <c r="C511" s="2">
        <v>2</v>
      </c>
      <c r="D511" s="2">
        <v>82.793125799999999</v>
      </c>
      <c r="E511" s="2">
        <v>0</v>
      </c>
      <c r="F511" s="2"/>
      <c r="G511" s="2"/>
      <c r="H511" s="2">
        <v>0</v>
      </c>
      <c r="I511" s="2"/>
      <c r="J511" s="2"/>
      <c r="K511" s="5">
        <f t="shared" si="21"/>
        <v>1.5699023708333728E-5</v>
      </c>
      <c r="L511" t="str">
        <f t="shared" si="22"/>
        <v>(0,0.1]</v>
      </c>
      <c r="M511" t="str">
        <f t="shared" si="23"/>
        <v>IV</v>
      </c>
    </row>
    <row r="512" spans="1:13" x14ac:dyDescent="0.2">
      <c r="A512" t="s">
        <v>243</v>
      </c>
      <c r="B512" s="2">
        <v>3</v>
      </c>
      <c r="C512" s="2">
        <v>3</v>
      </c>
      <c r="D512" s="2">
        <v>1424.9</v>
      </c>
      <c r="E512" s="2">
        <v>0</v>
      </c>
      <c r="F512" s="2"/>
      <c r="G512" s="2"/>
      <c r="H512" s="2">
        <v>0</v>
      </c>
      <c r="I512" s="2"/>
      <c r="J512" s="2"/>
      <c r="K512" s="5">
        <f t="shared" si="21"/>
        <v>2.7018594437468055E-4</v>
      </c>
      <c r="L512" t="str">
        <f t="shared" si="22"/>
        <v>(0,0.1]</v>
      </c>
      <c r="M512" t="str">
        <f t="shared" si="23"/>
        <v>IV</v>
      </c>
    </row>
    <row r="513" spans="1:13" x14ac:dyDescent="0.2">
      <c r="A513" t="s">
        <v>268</v>
      </c>
      <c r="B513" s="2">
        <v>4</v>
      </c>
      <c r="C513" s="2">
        <v>4</v>
      </c>
      <c r="D513" s="2">
        <v>159.80000000000001</v>
      </c>
      <c r="E513" s="2">
        <v>0</v>
      </c>
      <c r="F513" s="2"/>
      <c r="G513" s="2"/>
      <c r="H513" s="2">
        <v>0</v>
      </c>
      <c r="I513" s="2"/>
      <c r="J513" s="2"/>
      <c r="K513" s="5">
        <f t="shared" si="21"/>
        <v>3.0300872981313744E-5</v>
      </c>
      <c r="L513" t="str">
        <f t="shared" si="22"/>
        <v>(0,0.1]</v>
      </c>
      <c r="M513" t="str">
        <f t="shared" si="23"/>
        <v>IV</v>
      </c>
    </row>
    <row r="514" spans="1:13" x14ac:dyDescent="0.2">
      <c r="A514" t="s">
        <v>269</v>
      </c>
      <c r="B514" s="2">
        <v>2</v>
      </c>
      <c r="C514" s="2">
        <v>2</v>
      </c>
      <c r="D514" s="2">
        <v>86.96</v>
      </c>
      <c r="E514" s="2">
        <v>0</v>
      </c>
      <c r="F514" s="2"/>
      <c r="G514" s="2"/>
      <c r="H514" s="2">
        <v>0</v>
      </c>
      <c r="I514" s="2"/>
      <c r="J514" s="2"/>
      <c r="K514" s="5">
        <f t="shared" ref="K514:K577" si="24">D514/SUM(D:D)*100</f>
        <v>1.648913588520052E-5</v>
      </c>
      <c r="L514" t="str">
        <f t="shared" si="22"/>
        <v>(0,0.1]</v>
      </c>
      <c r="M514" t="str">
        <f t="shared" si="23"/>
        <v>IV</v>
      </c>
    </row>
    <row r="515" spans="1:13" x14ac:dyDescent="0.2">
      <c r="A515" t="s">
        <v>267</v>
      </c>
      <c r="B515" s="2">
        <v>2</v>
      </c>
      <c r="C515" s="2">
        <v>2</v>
      </c>
      <c r="D515" s="2">
        <v>88.78</v>
      </c>
      <c r="E515" s="2">
        <v>0</v>
      </c>
      <c r="F515" s="2"/>
      <c r="G515" s="2"/>
      <c r="H515" s="2">
        <v>0</v>
      </c>
      <c r="I515" s="2"/>
      <c r="J515" s="2"/>
      <c r="K515" s="5">
        <f t="shared" si="24"/>
        <v>1.6834239695125366E-5</v>
      </c>
      <c r="L515" t="str">
        <f t="shared" ref="L515:L578" si="25">VLOOKUP($K515,$O$3:$Q$8,2,1)</f>
        <v>(0,0.1]</v>
      </c>
      <c r="M515" t="str">
        <f t="shared" ref="M515:M578" si="26">VLOOKUP($K515,$O$3:$Q$8,3,1)</f>
        <v>IV</v>
      </c>
    </row>
    <row r="516" spans="1:13" x14ac:dyDescent="0.2">
      <c r="A516" t="s">
        <v>270</v>
      </c>
      <c r="B516" s="2">
        <v>1</v>
      </c>
      <c r="C516" s="2">
        <v>1</v>
      </c>
      <c r="D516" s="2">
        <v>2.79</v>
      </c>
      <c r="E516" s="2">
        <v>0</v>
      </c>
      <c r="F516" s="2"/>
      <c r="G516" s="2"/>
      <c r="H516" s="2">
        <v>0</v>
      </c>
      <c r="I516" s="2"/>
      <c r="J516" s="2"/>
      <c r="K516" s="5">
        <f t="shared" si="24"/>
        <v>5.2903276356611594E-7</v>
      </c>
      <c r="L516" t="str">
        <f t="shared" si="25"/>
        <v>(0,0.1]</v>
      </c>
      <c r="M516" t="str">
        <f t="shared" si="26"/>
        <v>IV</v>
      </c>
    </row>
    <row r="517" spans="1:13" x14ac:dyDescent="0.2">
      <c r="A517" t="s">
        <v>271</v>
      </c>
      <c r="B517" s="2">
        <v>1</v>
      </c>
      <c r="C517" s="2">
        <v>1</v>
      </c>
      <c r="D517" s="2">
        <v>73.98</v>
      </c>
      <c r="E517" s="2">
        <v>0</v>
      </c>
      <c r="F517" s="2"/>
      <c r="G517" s="2"/>
      <c r="H517" s="2">
        <v>0</v>
      </c>
      <c r="I517" s="2"/>
      <c r="J517" s="2"/>
      <c r="K517" s="5">
        <f t="shared" si="24"/>
        <v>1.4027901021011204E-5</v>
      </c>
      <c r="L517" t="str">
        <f t="shared" si="25"/>
        <v>(0,0.1]</v>
      </c>
      <c r="M517" t="str">
        <f t="shared" si="26"/>
        <v>IV</v>
      </c>
    </row>
    <row r="518" spans="1:13" x14ac:dyDescent="0.2">
      <c r="A518" t="s">
        <v>273</v>
      </c>
      <c r="B518" s="2">
        <v>325</v>
      </c>
      <c r="C518" s="2">
        <v>4434</v>
      </c>
      <c r="D518" s="2">
        <v>1172708.6486232099</v>
      </c>
      <c r="E518" s="2">
        <v>7</v>
      </c>
      <c r="F518" s="2">
        <v>466</v>
      </c>
      <c r="G518" s="2">
        <v>113636.298100135</v>
      </c>
      <c r="H518" s="2">
        <v>30</v>
      </c>
      <c r="I518" s="2">
        <v>879</v>
      </c>
      <c r="J518" s="2">
        <v>208688.30002890999</v>
      </c>
      <c r="K518" s="5">
        <f t="shared" si="24"/>
        <v>0.22236605635807238</v>
      </c>
      <c r="L518" t="str">
        <f t="shared" si="25"/>
        <v>(0.1,0.5]</v>
      </c>
      <c r="M518" t="str">
        <f t="shared" si="26"/>
        <v>III</v>
      </c>
    </row>
    <row r="519" spans="1:13" x14ac:dyDescent="0.2">
      <c r="A519" t="s">
        <v>272</v>
      </c>
      <c r="B519" s="2">
        <v>271</v>
      </c>
      <c r="C519" s="2">
        <v>6289</v>
      </c>
      <c r="D519" s="2">
        <v>273078.128799</v>
      </c>
      <c r="E519" s="2">
        <v>0</v>
      </c>
      <c r="F519" s="2"/>
      <c r="G519" s="2"/>
      <c r="H519" s="2">
        <v>0</v>
      </c>
      <c r="I519" s="2"/>
      <c r="J519" s="2"/>
      <c r="K519" s="5">
        <f t="shared" si="24"/>
        <v>5.1780386074551515E-2</v>
      </c>
      <c r="L519" t="str">
        <f t="shared" si="25"/>
        <v>(0,0.1]</v>
      </c>
      <c r="M519" t="str">
        <f t="shared" si="26"/>
        <v>IV</v>
      </c>
    </row>
    <row r="520" spans="1:13" x14ac:dyDescent="0.2">
      <c r="A520" t="s">
        <v>274</v>
      </c>
      <c r="B520" s="2">
        <v>173</v>
      </c>
      <c r="C520" s="2">
        <v>16940</v>
      </c>
      <c r="D520" s="2">
        <v>588637.4</v>
      </c>
      <c r="E520" s="2">
        <v>6</v>
      </c>
      <c r="F520" s="2">
        <v>46</v>
      </c>
      <c r="G520" s="2">
        <v>1670.73</v>
      </c>
      <c r="H520" s="2">
        <v>16</v>
      </c>
      <c r="I520" s="2">
        <v>87</v>
      </c>
      <c r="J520" s="2">
        <v>2998.66</v>
      </c>
      <c r="K520" s="5">
        <f t="shared" si="24"/>
        <v>0.1116159392331087</v>
      </c>
      <c r="L520" t="str">
        <f t="shared" si="25"/>
        <v>(0.1,0.5]</v>
      </c>
      <c r="M520" t="str">
        <f t="shared" si="26"/>
        <v>III</v>
      </c>
    </row>
    <row r="521" spans="1:13" x14ac:dyDescent="0.2">
      <c r="A521" t="s">
        <v>275</v>
      </c>
      <c r="B521" s="2">
        <v>71</v>
      </c>
      <c r="C521" s="2">
        <v>48865</v>
      </c>
      <c r="D521" s="2">
        <v>2712723.8554074499</v>
      </c>
      <c r="E521" s="2">
        <v>0</v>
      </c>
      <c r="F521" s="2"/>
      <c r="G521" s="2"/>
      <c r="H521" s="2">
        <v>0</v>
      </c>
      <c r="I521" s="2"/>
      <c r="J521" s="2"/>
      <c r="K521" s="5">
        <f t="shared" si="24"/>
        <v>0.5143798559204058</v>
      </c>
      <c r="L521" t="str">
        <f t="shared" si="25"/>
        <v>(0.5,5]</v>
      </c>
      <c r="M521" t="str">
        <f t="shared" si="26"/>
        <v>II</v>
      </c>
    </row>
    <row r="522" spans="1:13" x14ac:dyDescent="0.2">
      <c r="A522" t="s">
        <v>281</v>
      </c>
      <c r="B522" s="2">
        <v>330</v>
      </c>
      <c r="C522" s="2">
        <v>69818</v>
      </c>
      <c r="D522" s="2">
        <v>3035314.7080099699</v>
      </c>
      <c r="E522" s="2">
        <v>7</v>
      </c>
      <c r="F522" s="2">
        <v>178</v>
      </c>
      <c r="G522" s="2">
        <v>7813.91</v>
      </c>
      <c r="H522" s="2">
        <v>30</v>
      </c>
      <c r="I522" s="2">
        <v>687</v>
      </c>
      <c r="J522" s="2">
        <v>29678.7</v>
      </c>
      <c r="K522" s="5">
        <f t="shared" si="24"/>
        <v>0.57554871981053513</v>
      </c>
      <c r="L522" t="str">
        <f t="shared" si="25"/>
        <v>(0.5,5]</v>
      </c>
      <c r="M522" t="str">
        <f t="shared" si="26"/>
        <v>II</v>
      </c>
    </row>
    <row r="523" spans="1:13" x14ac:dyDescent="0.2">
      <c r="A523" t="s">
        <v>282</v>
      </c>
      <c r="B523" s="2">
        <v>200</v>
      </c>
      <c r="C523" s="2">
        <v>99958</v>
      </c>
      <c r="D523" s="2">
        <v>4653498.1310599605</v>
      </c>
      <c r="E523" s="2">
        <v>0</v>
      </c>
      <c r="F523" s="2"/>
      <c r="G523" s="2"/>
      <c r="H523" s="2">
        <v>0</v>
      </c>
      <c r="I523" s="2"/>
      <c r="J523" s="2"/>
      <c r="K523" s="5">
        <f t="shared" si="24"/>
        <v>0.88238457939942894</v>
      </c>
      <c r="L523" t="str">
        <f t="shared" si="25"/>
        <v>(0.5,5]</v>
      </c>
      <c r="M523" t="str">
        <f t="shared" si="26"/>
        <v>II</v>
      </c>
    </row>
    <row r="524" spans="1:13" x14ac:dyDescent="0.2">
      <c r="A524" t="s">
        <v>287</v>
      </c>
      <c r="B524" s="2">
        <v>265</v>
      </c>
      <c r="C524" s="2">
        <v>1524</v>
      </c>
      <c r="D524" s="2">
        <v>132713.79</v>
      </c>
      <c r="E524" s="2">
        <v>6</v>
      </c>
      <c r="F524" s="2">
        <v>16</v>
      </c>
      <c r="G524" s="2">
        <v>1906.18</v>
      </c>
      <c r="H524" s="2">
        <v>26</v>
      </c>
      <c r="I524" s="2">
        <v>65</v>
      </c>
      <c r="J524" s="2">
        <v>6874.16</v>
      </c>
      <c r="K524" s="5">
        <f t="shared" si="24"/>
        <v>2.5164854153058483E-2</v>
      </c>
      <c r="L524" t="str">
        <f t="shared" si="25"/>
        <v>(0,0.1]</v>
      </c>
      <c r="M524" t="str">
        <f t="shared" si="26"/>
        <v>IV</v>
      </c>
    </row>
    <row r="525" spans="1:13" x14ac:dyDescent="0.2">
      <c r="A525" t="s">
        <v>283</v>
      </c>
      <c r="B525" s="2">
        <v>330</v>
      </c>
      <c r="C525" s="2">
        <v>19770</v>
      </c>
      <c r="D525" s="2">
        <v>1162730.5900000001</v>
      </c>
      <c r="E525" s="2">
        <v>7</v>
      </c>
      <c r="F525" s="2">
        <v>1152</v>
      </c>
      <c r="G525" s="2">
        <v>66181.22</v>
      </c>
      <c r="H525" s="2">
        <v>30</v>
      </c>
      <c r="I525" s="2">
        <v>3233</v>
      </c>
      <c r="J525" s="2">
        <v>192040.03</v>
      </c>
      <c r="K525" s="5">
        <f t="shared" si="24"/>
        <v>0.22047404204679594</v>
      </c>
      <c r="L525" t="str">
        <f t="shared" si="25"/>
        <v>(0.1,0.5]</v>
      </c>
      <c r="M525" t="str">
        <f t="shared" si="26"/>
        <v>III</v>
      </c>
    </row>
    <row r="526" spans="1:13" x14ac:dyDescent="0.2">
      <c r="A526" t="s">
        <v>286</v>
      </c>
      <c r="B526" s="2">
        <v>329</v>
      </c>
      <c r="C526" s="2">
        <v>2779</v>
      </c>
      <c r="D526" s="2">
        <v>85173.6</v>
      </c>
      <c r="E526" s="2">
        <v>7</v>
      </c>
      <c r="F526" s="2">
        <v>62</v>
      </c>
      <c r="G526" s="2">
        <v>1915</v>
      </c>
      <c r="H526" s="2">
        <v>30</v>
      </c>
      <c r="I526" s="2">
        <v>231</v>
      </c>
      <c r="J526" s="2">
        <v>6985</v>
      </c>
      <c r="K526" s="5">
        <f t="shared" si="24"/>
        <v>1.615040322253582E-2</v>
      </c>
      <c r="L526" t="str">
        <f t="shared" si="25"/>
        <v>(0,0.1]</v>
      </c>
      <c r="M526" t="str">
        <f t="shared" si="26"/>
        <v>IV</v>
      </c>
    </row>
    <row r="527" spans="1:13" x14ac:dyDescent="0.2">
      <c r="A527" t="s">
        <v>284</v>
      </c>
      <c r="B527" s="2">
        <v>237</v>
      </c>
      <c r="C527" s="2">
        <v>2012</v>
      </c>
      <c r="D527" s="2">
        <v>86422.32</v>
      </c>
      <c r="E527" s="2">
        <v>0</v>
      </c>
      <c r="F527" s="2"/>
      <c r="G527" s="2"/>
      <c r="H527" s="2">
        <v>0</v>
      </c>
      <c r="I527" s="2"/>
      <c r="J527" s="2"/>
      <c r="K527" s="5">
        <f t="shared" si="24"/>
        <v>1.6387182359639863E-2</v>
      </c>
      <c r="L527" t="str">
        <f t="shared" si="25"/>
        <v>(0,0.1]</v>
      </c>
      <c r="M527" t="str">
        <f t="shared" si="26"/>
        <v>IV</v>
      </c>
    </row>
    <row r="528" spans="1:13" x14ac:dyDescent="0.2">
      <c r="A528" t="s">
        <v>277</v>
      </c>
      <c r="B528" s="2">
        <v>330</v>
      </c>
      <c r="C528" s="2">
        <v>52177</v>
      </c>
      <c r="D528" s="2">
        <v>4116743.7895687702</v>
      </c>
      <c r="E528" s="2">
        <v>7</v>
      </c>
      <c r="F528" s="2">
        <v>2669</v>
      </c>
      <c r="G528" s="2">
        <v>195344.75146671501</v>
      </c>
      <c r="H528" s="2">
        <v>30</v>
      </c>
      <c r="I528" s="2">
        <v>7405</v>
      </c>
      <c r="J528" s="2">
        <v>539165.63970566494</v>
      </c>
      <c r="K528" s="5">
        <f t="shared" si="24"/>
        <v>0.78060657487068519</v>
      </c>
      <c r="L528" t="str">
        <f t="shared" si="25"/>
        <v>(0.5,5]</v>
      </c>
      <c r="M528" t="str">
        <f t="shared" si="26"/>
        <v>II</v>
      </c>
    </row>
    <row r="529" spans="1:13" x14ac:dyDescent="0.2">
      <c r="A529" t="s">
        <v>288</v>
      </c>
      <c r="B529" s="2">
        <v>305</v>
      </c>
      <c r="C529" s="2">
        <v>7180</v>
      </c>
      <c r="D529" s="2">
        <v>369761.19</v>
      </c>
      <c r="E529" s="2">
        <v>5</v>
      </c>
      <c r="F529" s="2">
        <v>20</v>
      </c>
      <c r="G529" s="2">
        <v>1071.8900000000001</v>
      </c>
      <c r="H529" s="2">
        <v>28</v>
      </c>
      <c r="I529" s="2">
        <v>86</v>
      </c>
      <c r="J529" s="2">
        <v>5020.03</v>
      </c>
      <c r="K529" s="5">
        <f t="shared" si="24"/>
        <v>7.0113184302937531E-2</v>
      </c>
      <c r="L529" t="str">
        <f t="shared" si="25"/>
        <v>(0,0.1]</v>
      </c>
      <c r="M529" t="str">
        <f t="shared" si="26"/>
        <v>IV</v>
      </c>
    </row>
    <row r="530" spans="1:13" x14ac:dyDescent="0.2">
      <c r="A530" t="s">
        <v>285</v>
      </c>
      <c r="B530" s="2">
        <v>183</v>
      </c>
      <c r="C530" s="2">
        <v>511</v>
      </c>
      <c r="D530" s="2">
        <v>75918.33</v>
      </c>
      <c r="E530" s="2">
        <v>4</v>
      </c>
      <c r="F530" s="2">
        <v>6</v>
      </c>
      <c r="G530" s="2">
        <v>1035.5999999999999</v>
      </c>
      <c r="H530" s="2">
        <v>12</v>
      </c>
      <c r="I530" s="2">
        <v>14</v>
      </c>
      <c r="J530" s="2">
        <v>2225.4499999999998</v>
      </c>
      <c r="K530" s="5">
        <f t="shared" si="24"/>
        <v>1.4395442267105509E-2</v>
      </c>
      <c r="L530" t="str">
        <f t="shared" si="25"/>
        <v>(0,0.1]</v>
      </c>
      <c r="M530" t="str">
        <f t="shared" si="26"/>
        <v>IV</v>
      </c>
    </row>
    <row r="531" spans="1:13" x14ac:dyDescent="0.2">
      <c r="A531" t="s">
        <v>292</v>
      </c>
      <c r="B531" s="2">
        <v>213</v>
      </c>
      <c r="C531" s="2">
        <v>3149</v>
      </c>
      <c r="D531" s="2">
        <v>512084.78615648497</v>
      </c>
      <c r="E531" s="2">
        <v>7</v>
      </c>
      <c r="F531" s="2">
        <v>264</v>
      </c>
      <c r="G531" s="2">
        <v>42481.109063475</v>
      </c>
      <c r="H531" s="2">
        <v>30</v>
      </c>
      <c r="I531" s="2">
        <v>1031</v>
      </c>
      <c r="J531" s="2">
        <v>166498.80638533999</v>
      </c>
      <c r="K531" s="5">
        <f t="shared" si="24"/>
        <v>9.7100225663271963E-2</v>
      </c>
      <c r="L531" t="str">
        <f t="shared" si="25"/>
        <v>(0,0.1]</v>
      </c>
      <c r="M531" t="str">
        <f t="shared" si="26"/>
        <v>IV</v>
      </c>
    </row>
    <row r="532" spans="1:13" x14ac:dyDescent="0.2">
      <c r="A532" t="s">
        <v>291</v>
      </c>
      <c r="B532" s="2">
        <v>217</v>
      </c>
      <c r="C532" s="2">
        <v>3436</v>
      </c>
      <c r="D532" s="2">
        <v>209452.51</v>
      </c>
      <c r="E532" s="2">
        <v>0</v>
      </c>
      <c r="F532" s="2"/>
      <c r="G532" s="2"/>
      <c r="H532" s="2">
        <v>0</v>
      </c>
      <c r="I532" s="2"/>
      <c r="J532" s="2"/>
      <c r="K532" s="5">
        <f t="shared" si="24"/>
        <v>3.9715856702924573E-2</v>
      </c>
      <c r="L532" t="str">
        <f t="shared" si="25"/>
        <v>(0,0.1]</v>
      </c>
      <c r="M532" t="str">
        <f t="shared" si="26"/>
        <v>IV</v>
      </c>
    </row>
    <row r="533" spans="1:13" x14ac:dyDescent="0.2">
      <c r="A533" t="s">
        <v>289</v>
      </c>
      <c r="B533" s="2">
        <v>7</v>
      </c>
      <c r="C533" s="2">
        <v>7</v>
      </c>
      <c r="D533" s="2">
        <v>1011.99</v>
      </c>
      <c r="E533" s="2">
        <v>0</v>
      </c>
      <c r="F533" s="2"/>
      <c r="G533" s="2"/>
      <c r="H533" s="2">
        <v>0</v>
      </c>
      <c r="I533" s="2"/>
      <c r="J533" s="2"/>
      <c r="K533" s="5">
        <f t="shared" si="24"/>
        <v>1.9189099154167516E-4</v>
      </c>
      <c r="L533" t="str">
        <f t="shared" si="25"/>
        <v>(0,0.1]</v>
      </c>
      <c r="M533" t="str">
        <f t="shared" si="26"/>
        <v>IV</v>
      </c>
    </row>
    <row r="534" spans="1:13" x14ac:dyDescent="0.2">
      <c r="A534" t="s">
        <v>290</v>
      </c>
      <c r="B534" s="2">
        <v>11</v>
      </c>
      <c r="C534" s="2">
        <v>13</v>
      </c>
      <c r="D534" s="2">
        <v>699.13</v>
      </c>
      <c r="E534" s="2">
        <v>0</v>
      </c>
      <c r="F534" s="2"/>
      <c r="G534" s="2"/>
      <c r="H534" s="2">
        <v>1</v>
      </c>
      <c r="I534" s="2">
        <v>1</v>
      </c>
      <c r="J534" s="2">
        <v>77.2</v>
      </c>
      <c r="K534" s="5">
        <f t="shared" si="24"/>
        <v>1.3256726738063751E-4</v>
      </c>
      <c r="L534" t="str">
        <f t="shared" si="25"/>
        <v>(0,0.1]</v>
      </c>
      <c r="M534" t="str">
        <f t="shared" si="26"/>
        <v>IV</v>
      </c>
    </row>
    <row r="535" spans="1:13" x14ac:dyDescent="0.2">
      <c r="A535" t="s">
        <v>294</v>
      </c>
      <c r="B535" s="2">
        <v>8</v>
      </c>
      <c r="C535" s="2">
        <v>1201</v>
      </c>
      <c r="D535" s="2">
        <v>19216</v>
      </c>
      <c r="E535" s="2">
        <v>0</v>
      </c>
      <c r="F535" s="2"/>
      <c r="G535" s="2"/>
      <c r="H535" s="2">
        <v>0</v>
      </c>
      <c r="I535" s="2"/>
      <c r="J535" s="2"/>
      <c r="K535" s="5">
        <f t="shared" si="24"/>
        <v>3.643689456876876E-3</v>
      </c>
      <c r="L535" t="str">
        <f t="shared" si="25"/>
        <v>(0,0.1]</v>
      </c>
      <c r="M535" t="str">
        <f t="shared" si="26"/>
        <v>IV</v>
      </c>
    </row>
    <row r="536" spans="1:13" x14ac:dyDescent="0.2">
      <c r="A536" t="s">
        <v>295</v>
      </c>
      <c r="B536" s="2">
        <v>6</v>
      </c>
      <c r="C536" s="2">
        <v>15</v>
      </c>
      <c r="D536" s="2">
        <v>1488.71</v>
      </c>
      <c r="E536" s="2">
        <v>0</v>
      </c>
      <c r="F536" s="2"/>
      <c r="G536" s="2"/>
      <c r="H536" s="2">
        <v>0</v>
      </c>
      <c r="I536" s="2"/>
      <c r="J536" s="2"/>
      <c r="K536" s="5">
        <f t="shared" si="24"/>
        <v>2.8228543564462813E-4</v>
      </c>
      <c r="L536" t="str">
        <f t="shared" si="25"/>
        <v>(0,0.1]</v>
      </c>
      <c r="M536" t="str">
        <f t="shared" si="26"/>
        <v>IV</v>
      </c>
    </row>
    <row r="537" spans="1:13" x14ac:dyDescent="0.2">
      <c r="A537" t="s">
        <v>276</v>
      </c>
      <c r="B537" s="2">
        <v>2</v>
      </c>
      <c r="C537" s="2">
        <v>7</v>
      </c>
      <c r="D537" s="2">
        <v>359.86</v>
      </c>
      <c r="E537" s="2">
        <v>0</v>
      </c>
      <c r="F537" s="2"/>
      <c r="G537" s="2"/>
      <c r="H537" s="2">
        <v>0</v>
      </c>
      <c r="I537" s="2"/>
      <c r="J537" s="2"/>
      <c r="K537" s="5">
        <f t="shared" si="24"/>
        <v>6.823574562612993E-5</v>
      </c>
      <c r="L537" t="str">
        <f t="shared" si="25"/>
        <v>(0,0.1]</v>
      </c>
      <c r="M537" t="str">
        <f t="shared" si="26"/>
        <v>IV</v>
      </c>
    </row>
    <row r="538" spans="1:13" x14ac:dyDescent="0.2">
      <c r="A538" t="s">
        <v>280</v>
      </c>
      <c r="B538" s="2">
        <v>2</v>
      </c>
      <c r="C538" s="2">
        <v>2</v>
      </c>
      <c r="D538" s="2">
        <v>6.09</v>
      </c>
      <c r="E538" s="2">
        <v>0</v>
      </c>
      <c r="F538" s="2"/>
      <c r="G538" s="2"/>
      <c r="H538" s="2">
        <v>0</v>
      </c>
      <c r="I538" s="2"/>
      <c r="J538" s="2"/>
      <c r="K538" s="5">
        <f t="shared" si="24"/>
        <v>1.1547704409023822E-6</v>
      </c>
      <c r="L538" t="str">
        <f t="shared" si="25"/>
        <v>(0,0.1]</v>
      </c>
      <c r="M538" t="str">
        <f t="shared" si="26"/>
        <v>IV</v>
      </c>
    </row>
    <row r="539" spans="1:13" x14ac:dyDescent="0.2">
      <c r="A539" t="s">
        <v>293</v>
      </c>
      <c r="B539" s="2">
        <v>17</v>
      </c>
      <c r="C539" s="2">
        <v>261</v>
      </c>
      <c r="D539" s="2">
        <v>19664.68</v>
      </c>
      <c r="E539" s="2">
        <v>0</v>
      </c>
      <c r="F539" s="2"/>
      <c r="G539" s="2"/>
      <c r="H539" s="2">
        <v>0</v>
      </c>
      <c r="I539" s="2"/>
      <c r="J539" s="2"/>
      <c r="K539" s="5">
        <f t="shared" si="24"/>
        <v>3.7287670268972509E-3</v>
      </c>
      <c r="L539" t="str">
        <f t="shared" si="25"/>
        <v>(0,0.1]</v>
      </c>
      <c r="M539" t="str">
        <f t="shared" si="26"/>
        <v>IV</v>
      </c>
    </row>
    <row r="540" spans="1:13" x14ac:dyDescent="0.2">
      <c r="A540" t="s">
        <v>278</v>
      </c>
      <c r="B540" s="2">
        <v>330</v>
      </c>
      <c r="C540" s="2">
        <v>11387</v>
      </c>
      <c r="D540" s="2">
        <v>868013.84259389504</v>
      </c>
      <c r="E540" s="2">
        <v>7</v>
      </c>
      <c r="F540" s="2">
        <v>427</v>
      </c>
      <c r="G540" s="2">
        <v>47258.729359345001</v>
      </c>
      <c r="H540" s="2">
        <v>30</v>
      </c>
      <c r="I540" s="2">
        <v>1413</v>
      </c>
      <c r="J540" s="2">
        <v>131693.73144639499</v>
      </c>
      <c r="K540" s="5">
        <f t="shared" si="24"/>
        <v>0.16459059568497916</v>
      </c>
      <c r="L540" t="str">
        <f t="shared" si="25"/>
        <v>(0.1,0.5]</v>
      </c>
      <c r="M540" t="str">
        <f t="shared" si="26"/>
        <v>III</v>
      </c>
    </row>
    <row r="541" spans="1:13" x14ac:dyDescent="0.2">
      <c r="A541" t="s">
        <v>296</v>
      </c>
      <c r="B541" s="2">
        <v>1</v>
      </c>
      <c r="C541" s="2">
        <v>1</v>
      </c>
      <c r="D541" s="2">
        <v>110.29</v>
      </c>
      <c r="E541" s="2">
        <v>0</v>
      </c>
      <c r="F541" s="2"/>
      <c r="G541" s="2"/>
      <c r="H541" s="2">
        <v>0</v>
      </c>
      <c r="I541" s="2"/>
      <c r="J541" s="2"/>
      <c r="K541" s="5">
        <f t="shared" si="24"/>
        <v>2.0912911646489943E-5</v>
      </c>
      <c r="L541" t="str">
        <f t="shared" si="25"/>
        <v>(0,0.1]</v>
      </c>
      <c r="M541" t="str">
        <f t="shared" si="26"/>
        <v>IV</v>
      </c>
    </row>
    <row r="542" spans="1:13" x14ac:dyDescent="0.2">
      <c r="A542" t="s">
        <v>297</v>
      </c>
      <c r="B542" s="2">
        <v>330</v>
      </c>
      <c r="C542" s="2">
        <v>10814</v>
      </c>
      <c r="D542" s="2">
        <v>1299177.6886272901</v>
      </c>
      <c r="E542" s="2">
        <v>7</v>
      </c>
      <c r="F542" s="2">
        <v>247</v>
      </c>
      <c r="G542" s="2">
        <v>33015.986678604997</v>
      </c>
      <c r="H542" s="2">
        <v>30</v>
      </c>
      <c r="I542" s="2">
        <v>1059</v>
      </c>
      <c r="J542" s="2">
        <v>125962.70975769999</v>
      </c>
      <c r="K542" s="5">
        <f t="shared" si="24"/>
        <v>0.24634679676628465</v>
      </c>
      <c r="L542" t="str">
        <f t="shared" si="25"/>
        <v>(0.1,0.5]</v>
      </c>
      <c r="M542" t="str">
        <f t="shared" si="26"/>
        <v>III</v>
      </c>
    </row>
    <row r="543" spans="1:13" x14ac:dyDescent="0.2">
      <c r="A543" t="s">
        <v>298</v>
      </c>
      <c r="B543" s="2">
        <v>130</v>
      </c>
      <c r="C543" s="2">
        <v>58001</v>
      </c>
      <c r="D543" s="2">
        <v>2491453.7137800502</v>
      </c>
      <c r="E543" s="2">
        <v>0</v>
      </c>
      <c r="F543" s="2"/>
      <c r="G543" s="2"/>
      <c r="H543" s="2">
        <v>0</v>
      </c>
      <c r="I543" s="2"/>
      <c r="J543" s="2"/>
      <c r="K543" s="5">
        <f t="shared" si="24"/>
        <v>0.47242316971258891</v>
      </c>
      <c r="L543" t="str">
        <f t="shared" si="25"/>
        <v>(0.1,0.5]</v>
      </c>
      <c r="M543" t="str">
        <f t="shared" si="26"/>
        <v>III</v>
      </c>
    </row>
    <row r="544" spans="1:13" x14ac:dyDescent="0.2">
      <c r="A544" t="s">
        <v>299</v>
      </c>
      <c r="B544" s="2">
        <v>330</v>
      </c>
      <c r="C544" s="2">
        <v>12453</v>
      </c>
      <c r="D544" s="2">
        <v>1521671.1299200801</v>
      </c>
      <c r="E544" s="2">
        <v>7</v>
      </c>
      <c r="F544" s="2">
        <v>631</v>
      </c>
      <c r="G544" s="2">
        <v>72537.379188940002</v>
      </c>
      <c r="H544" s="2">
        <v>30</v>
      </c>
      <c r="I544" s="2">
        <v>1291</v>
      </c>
      <c r="J544" s="2">
        <v>152617.98501380999</v>
      </c>
      <c r="K544" s="5">
        <f t="shared" si="24"/>
        <v>0.28853544197146752</v>
      </c>
      <c r="L544" t="str">
        <f t="shared" si="25"/>
        <v>(0.1,0.5]</v>
      </c>
      <c r="M544" t="str">
        <f t="shared" si="26"/>
        <v>III</v>
      </c>
    </row>
    <row r="545" spans="1:13" x14ac:dyDescent="0.2">
      <c r="A545" t="s">
        <v>304</v>
      </c>
      <c r="B545" s="2">
        <v>330</v>
      </c>
      <c r="C545" s="2">
        <v>14197</v>
      </c>
      <c r="D545" s="2">
        <v>344230.07989530999</v>
      </c>
      <c r="E545" s="2">
        <v>7</v>
      </c>
      <c r="F545" s="2">
        <v>1145</v>
      </c>
      <c r="G545" s="2">
        <v>24739.08514418</v>
      </c>
      <c r="H545" s="2">
        <v>30</v>
      </c>
      <c r="I545" s="2">
        <v>3655</v>
      </c>
      <c r="J545" s="2">
        <v>93156.179941155002</v>
      </c>
      <c r="K545" s="5">
        <f t="shared" si="24"/>
        <v>6.5272039594838988E-2</v>
      </c>
      <c r="L545" t="str">
        <f t="shared" si="25"/>
        <v>(0,0.1]</v>
      </c>
      <c r="M545" t="str">
        <f t="shared" si="26"/>
        <v>IV</v>
      </c>
    </row>
    <row r="546" spans="1:13" x14ac:dyDescent="0.2">
      <c r="A546" t="s">
        <v>300</v>
      </c>
      <c r="B546" s="2">
        <v>266</v>
      </c>
      <c r="C546" s="2">
        <v>6410</v>
      </c>
      <c r="D546" s="2">
        <v>462974.04900557501</v>
      </c>
      <c r="E546" s="2">
        <v>0</v>
      </c>
      <c r="F546" s="2"/>
      <c r="G546" s="2"/>
      <c r="H546" s="2">
        <v>0</v>
      </c>
      <c r="I546" s="2"/>
      <c r="J546" s="2"/>
      <c r="K546" s="5">
        <f t="shared" si="24"/>
        <v>8.7787971542944002E-2</v>
      </c>
      <c r="L546" t="str">
        <f t="shared" si="25"/>
        <v>(0,0.1]</v>
      </c>
      <c r="M546" t="str">
        <f t="shared" si="26"/>
        <v>IV</v>
      </c>
    </row>
    <row r="547" spans="1:13" x14ac:dyDescent="0.2">
      <c r="A547" t="s">
        <v>305</v>
      </c>
      <c r="B547" s="2">
        <v>238</v>
      </c>
      <c r="C547" s="2">
        <v>14486</v>
      </c>
      <c r="D547" s="2">
        <v>708255.37</v>
      </c>
      <c r="E547" s="2">
        <v>0</v>
      </c>
      <c r="F547" s="2"/>
      <c r="G547" s="2"/>
      <c r="H547" s="2">
        <v>0</v>
      </c>
      <c r="I547" s="2"/>
      <c r="J547" s="2"/>
      <c r="K547" s="5">
        <f t="shared" si="24"/>
        <v>0.13429759702567814</v>
      </c>
      <c r="L547" t="str">
        <f t="shared" si="25"/>
        <v>(0.1,0.5]</v>
      </c>
      <c r="M547" t="str">
        <f t="shared" si="26"/>
        <v>III</v>
      </c>
    </row>
    <row r="548" spans="1:13" x14ac:dyDescent="0.2">
      <c r="A548" t="s">
        <v>302</v>
      </c>
      <c r="B548" s="2">
        <v>79</v>
      </c>
      <c r="C548" s="2">
        <v>637</v>
      </c>
      <c r="D548" s="2">
        <v>33691.83</v>
      </c>
      <c r="E548" s="2">
        <v>0</v>
      </c>
      <c r="F548" s="2"/>
      <c r="G548" s="2"/>
      <c r="H548" s="2">
        <v>0</v>
      </c>
      <c r="I548" s="2"/>
      <c r="J548" s="2"/>
      <c r="K548" s="5">
        <f t="shared" si="24"/>
        <v>6.3885598331540417E-3</v>
      </c>
      <c r="L548" t="str">
        <f t="shared" si="25"/>
        <v>(0,0.1]</v>
      </c>
      <c r="M548" t="str">
        <f t="shared" si="26"/>
        <v>IV</v>
      </c>
    </row>
    <row r="549" spans="1:13" x14ac:dyDescent="0.2">
      <c r="A549" t="s">
        <v>301</v>
      </c>
      <c r="B549" s="2">
        <v>322</v>
      </c>
      <c r="C549" s="2">
        <v>4744</v>
      </c>
      <c r="D549" s="2">
        <v>253976.92</v>
      </c>
      <c r="E549" s="2">
        <v>7</v>
      </c>
      <c r="F549" s="2">
        <v>79</v>
      </c>
      <c r="G549" s="2">
        <v>3878.68</v>
      </c>
      <c r="H549" s="2">
        <v>30</v>
      </c>
      <c r="I549" s="2">
        <v>327</v>
      </c>
      <c r="J549" s="2">
        <v>16727.2</v>
      </c>
      <c r="K549" s="5">
        <f t="shared" si="24"/>
        <v>4.8158463035702641E-2</v>
      </c>
      <c r="L549" t="str">
        <f t="shared" si="25"/>
        <v>(0,0.1]</v>
      </c>
      <c r="M549" t="str">
        <f t="shared" si="26"/>
        <v>IV</v>
      </c>
    </row>
    <row r="550" spans="1:13" x14ac:dyDescent="0.2">
      <c r="A550" t="s">
        <v>303</v>
      </c>
      <c r="B550" s="2">
        <v>293</v>
      </c>
      <c r="C550" s="2">
        <v>724</v>
      </c>
      <c r="D550" s="2">
        <v>62654.75</v>
      </c>
      <c r="E550" s="2">
        <v>7</v>
      </c>
      <c r="F550" s="2">
        <v>13</v>
      </c>
      <c r="G550" s="2">
        <v>1090.1600000000001</v>
      </c>
      <c r="H550" s="2">
        <v>28</v>
      </c>
      <c r="I550" s="2">
        <v>57</v>
      </c>
      <c r="J550" s="2">
        <v>5688.41</v>
      </c>
      <c r="K550" s="5">
        <f t="shared" si="24"/>
        <v>1.1880435678510432E-2</v>
      </c>
      <c r="L550" t="str">
        <f t="shared" si="25"/>
        <v>(0,0.1]</v>
      </c>
      <c r="M550" t="str">
        <f t="shared" si="26"/>
        <v>IV</v>
      </c>
    </row>
    <row r="551" spans="1:13" x14ac:dyDescent="0.2">
      <c r="A551" t="s">
        <v>306</v>
      </c>
      <c r="B551" s="2">
        <v>5</v>
      </c>
      <c r="C551" s="2">
        <v>6</v>
      </c>
      <c r="D551" s="2">
        <v>283.36175500000002</v>
      </c>
      <c r="E551" s="2">
        <v>0</v>
      </c>
      <c r="F551" s="2"/>
      <c r="G551" s="2"/>
      <c r="H551" s="2">
        <v>1</v>
      </c>
      <c r="I551" s="2">
        <v>1</v>
      </c>
      <c r="J551" s="2">
        <v>41.602060000000002</v>
      </c>
      <c r="K551" s="5">
        <f t="shared" si="24"/>
        <v>5.3730341339281251E-5</v>
      </c>
      <c r="L551" t="str">
        <f t="shared" si="25"/>
        <v>(0,0.1]</v>
      </c>
      <c r="M551" t="str">
        <f t="shared" si="26"/>
        <v>IV</v>
      </c>
    </row>
    <row r="552" spans="1:13" x14ac:dyDescent="0.2">
      <c r="A552" t="s">
        <v>313</v>
      </c>
      <c r="B552" s="2">
        <v>40</v>
      </c>
      <c r="C552" s="2">
        <v>51</v>
      </c>
      <c r="D552" s="2">
        <v>5921.1443871250003</v>
      </c>
      <c r="E552" s="2">
        <v>0</v>
      </c>
      <c r="F552" s="2"/>
      <c r="G552" s="2"/>
      <c r="H552" s="2">
        <v>0</v>
      </c>
      <c r="I552" s="2"/>
      <c r="J552" s="2"/>
      <c r="K552" s="5">
        <f t="shared" si="24"/>
        <v>1.1227524654461416E-3</v>
      </c>
      <c r="L552" t="str">
        <f t="shared" si="25"/>
        <v>(0,0.1]</v>
      </c>
      <c r="M552" t="str">
        <f t="shared" si="26"/>
        <v>IV</v>
      </c>
    </row>
    <row r="553" spans="1:13" x14ac:dyDescent="0.2">
      <c r="A553" t="s">
        <v>315</v>
      </c>
      <c r="B553" s="2">
        <v>2</v>
      </c>
      <c r="C553" s="2">
        <v>7</v>
      </c>
      <c r="D553" s="2">
        <v>275.94</v>
      </c>
      <c r="E553" s="2">
        <v>0</v>
      </c>
      <c r="F553" s="2"/>
      <c r="G553" s="2"/>
      <c r="H553" s="2">
        <v>0</v>
      </c>
      <c r="I553" s="2"/>
      <c r="J553" s="2"/>
      <c r="K553" s="5">
        <f t="shared" si="24"/>
        <v>5.2323046873990699E-5</v>
      </c>
      <c r="L553" t="str">
        <f t="shared" si="25"/>
        <v>(0,0.1]</v>
      </c>
      <c r="M553" t="str">
        <f t="shared" si="26"/>
        <v>IV</v>
      </c>
    </row>
    <row r="554" spans="1:13" x14ac:dyDescent="0.2">
      <c r="A554" t="s">
        <v>308</v>
      </c>
      <c r="B554" s="2">
        <v>19</v>
      </c>
      <c r="C554" s="2">
        <v>24</v>
      </c>
      <c r="D554" s="2">
        <v>697.49</v>
      </c>
      <c r="E554" s="2">
        <v>0</v>
      </c>
      <c r="F554" s="2"/>
      <c r="G554" s="2"/>
      <c r="H554" s="2">
        <v>0</v>
      </c>
      <c r="I554" s="2"/>
      <c r="J554" s="2"/>
      <c r="K554" s="5">
        <f t="shared" si="24"/>
        <v>1.3225629471674919E-4</v>
      </c>
      <c r="L554" t="str">
        <f t="shared" si="25"/>
        <v>(0,0.1]</v>
      </c>
      <c r="M554" t="str">
        <f t="shared" si="26"/>
        <v>IV</v>
      </c>
    </row>
    <row r="555" spans="1:13" x14ac:dyDescent="0.2">
      <c r="A555" t="s">
        <v>316</v>
      </c>
      <c r="B555" s="2">
        <v>9</v>
      </c>
      <c r="C555" s="2">
        <v>14</v>
      </c>
      <c r="D555" s="2">
        <v>488.8</v>
      </c>
      <c r="E555" s="2">
        <v>0</v>
      </c>
      <c r="F555" s="2"/>
      <c r="G555" s="2"/>
      <c r="H555" s="2">
        <v>0</v>
      </c>
      <c r="I555" s="2"/>
      <c r="J555" s="2"/>
      <c r="K555" s="5">
        <f t="shared" si="24"/>
        <v>9.2685023236959677E-5</v>
      </c>
      <c r="L555" t="str">
        <f t="shared" si="25"/>
        <v>(0,0.1]</v>
      </c>
      <c r="M555" t="str">
        <f t="shared" si="26"/>
        <v>IV</v>
      </c>
    </row>
    <row r="556" spans="1:13" x14ac:dyDescent="0.2">
      <c r="A556" t="s">
        <v>312</v>
      </c>
      <c r="B556" s="2">
        <v>37</v>
      </c>
      <c r="C556" s="2">
        <v>352</v>
      </c>
      <c r="D556" s="2">
        <v>21979.37</v>
      </c>
      <c r="E556" s="2">
        <v>0</v>
      </c>
      <c r="F556" s="2"/>
      <c r="G556" s="2"/>
      <c r="H556" s="2">
        <v>0</v>
      </c>
      <c r="I556" s="2"/>
      <c r="J556" s="2"/>
      <c r="K556" s="5">
        <f t="shared" si="24"/>
        <v>4.1676727070043664E-3</v>
      </c>
      <c r="L556" t="str">
        <f t="shared" si="25"/>
        <v>(0,0.1]</v>
      </c>
      <c r="M556" t="str">
        <f t="shared" si="26"/>
        <v>IV</v>
      </c>
    </row>
    <row r="557" spans="1:13" x14ac:dyDescent="0.2">
      <c r="A557" t="s">
        <v>309</v>
      </c>
      <c r="B557" s="2">
        <v>24</v>
      </c>
      <c r="C557" s="2">
        <v>94</v>
      </c>
      <c r="D557" s="2">
        <v>22400</v>
      </c>
      <c r="E557" s="2">
        <v>0</v>
      </c>
      <c r="F557" s="2"/>
      <c r="G557" s="2"/>
      <c r="H557" s="2">
        <v>0</v>
      </c>
      <c r="I557" s="2"/>
      <c r="J557" s="2"/>
      <c r="K557" s="5">
        <f t="shared" si="24"/>
        <v>4.2474315067673827E-3</v>
      </c>
      <c r="L557" t="str">
        <f t="shared" si="25"/>
        <v>(0,0.1]</v>
      </c>
      <c r="M557" t="str">
        <f t="shared" si="26"/>
        <v>IV</v>
      </c>
    </row>
    <row r="558" spans="1:13" x14ac:dyDescent="0.2">
      <c r="A558" t="s">
        <v>314</v>
      </c>
      <c r="B558" s="2">
        <v>58</v>
      </c>
      <c r="C558" s="2">
        <v>165</v>
      </c>
      <c r="D558" s="2">
        <v>15270.47</v>
      </c>
      <c r="E558" s="2">
        <v>0</v>
      </c>
      <c r="F558" s="2"/>
      <c r="G558" s="2"/>
      <c r="H558" s="2">
        <v>0</v>
      </c>
      <c r="I558" s="2"/>
      <c r="J558" s="2"/>
      <c r="K558" s="5">
        <f t="shared" si="24"/>
        <v>2.8955480089797375E-3</v>
      </c>
      <c r="L558" t="str">
        <f t="shared" si="25"/>
        <v>(0,0.1]</v>
      </c>
      <c r="M558" t="str">
        <f t="shared" si="26"/>
        <v>IV</v>
      </c>
    </row>
    <row r="559" spans="1:13" x14ac:dyDescent="0.2">
      <c r="A559" t="s">
        <v>318</v>
      </c>
      <c r="B559" s="2">
        <v>11</v>
      </c>
      <c r="C559" s="2">
        <v>51</v>
      </c>
      <c r="D559" s="2">
        <v>2155.83</v>
      </c>
      <c r="E559" s="2">
        <v>0</v>
      </c>
      <c r="F559" s="2"/>
      <c r="G559" s="2"/>
      <c r="H559" s="2">
        <v>0</v>
      </c>
      <c r="I559" s="2"/>
      <c r="J559" s="2"/>
      <c r="K559" s="5">
        <f t="shared" si="24"/>
        <v>4.0878304755510386E-4</v>
      </c>
      <c r="L559" t="str">
        <f t="shared" si="25"/>
        <v>(0,0.1]</v>
      </c>
      <c r="M559" t="str">
        <f t="shared" si="26"/>
        <v>IV</v>
      </c>
    </row>
    <row r="560" spans="1:13" x14ac:dyDescent="0.2">
      <c r="A560" t="s">
        <v>319</v>
      </c>
      <c r="B560" s="2">
        <v>14</v>
      </c>
      <c r="C560" s="2">
        <v>23</v>
      </c>
      <c r="D560" s="2">
        <v>1045.93</v>
      </c>
      <c r="E560" s="2">
        <v>0</v>
      </c>
      <c r="F560" s="2"/>
      <c r="G560" s="2"/>
      <c r="H560" s="2">
        <v>0</v>
      </c>
      <c r="I560" s="2"/>
      <c r="J560" s="2"/>
      <c r="K560" s="5">
        <f t="shared" si="24"/>
        <v>1.9832660874433968E-4</v>
      </c>
      <c r="L560" t="str">
        <f t="shared" si="25"/>
        <v>(0,0.1]</v>
      </c>
      <c r="M560" t="str">
        <f t="shared" si="26"/>
        <v>IV</v>
      </c>
    </row>
    <row r="561" spans="1:13" x14ac:dyDescent="0.2">
      <c r="A561" t="s">
        <v>311</v>
      </c>
      <c r="B561" s="2">
        <v>4</v>
      </c>
      <c r="C561" s="2">
        <v>19</v>
      </c>
      <c r="D561" s="2">
        <v>599.31880200000001</v>
      </c>
      <c r="E561" s="2">
        <v>0</v>
      </c>
      <c r="F561" s="2"/>
      <c r="G561" s="2"/>
      <c r="H561" s="2">
        <v>0</v>
      </c>
      <c r="I561" s="2"/>
      <c r="J561" s="2"/>
      <c r="K561" s="5">
        <f t="shared" si="24"/>
        <v>1.1364131974164655E-4</v>
      </c>
      <c r="L561" t="str">
        <f t="shared" si="25"/>
        <v>(0,0.1]</v>
      </c>
      <c r="M561" t="str">
        <f t="shared" si="26"/>
        <v>IV</v>
      </c>
    </row>
    <row r="562" spans="1:13" x14ac:dyDescent="0.2">
      <c r="A562" t="s">
        <v>310</v>
      </c>
      <c r="B562" s="2">
        <v>2</v>
      </c>
      <c r="C562" s="2">
        <v>2</v>
      </c>
      <c r="D562" s="2">
        <v>433.22609499999999</v>
      </c>
      <c r="E562" s="2">
        <v>0</v>
      </c>
      <c r="F562" s="2"/>
      <c r="G562" s="2"/>
      <c r="H562" s="2">
        <v>0</v>
      </c>
      <c r="I562" s="2"/>
      <c r="J562" s="2"/>
      <c r="K562" s="5">
        <f t="shared" si="24"/>
        <v>8.2147239529321397E-5</v>
      </c>
      <c r="L562" t="str">
        <f t="shared" si="25"/>
        <v>(0,0.1]</v>
      </c>
      <c r="M562" t="str">
        <f t="shared" si="26"/>
        <v>IV</v>
      </c>
    </row>
    <row r="563" spans="1:13" x14ac:dyDescent="0.2">
      <c r="A563" t="s">
        <v>307</v>
      </c>
      <c r="B563" s="2">
        <v>3</v>
      </c>
      <c r="C563" s="2">
        <v>3</v>
      </c>
      <c r="D563" s="2">
        <v>62.97</v>
      </c>
      <c r="E563" s="2">
        <v>0</v>
      </c>
      <c r="F563" s="2"/>
      <c r="G563" s="2"/>
      <c r="H563" s="2">
        <v>0</v>
      </c>
      <c r="I563" s="2"/>
      <c r="J563" s="2"/>
      <c r="K563" s="5">
        <f t="shared" si="24"/>
        <v>1.1940212588443844E-5</v>
      </c>
      <c r="L563" t="str">
        <f t="shared" si="25"/>
        <v>(0,0.1]</v>
      </c>
      <c r="M563" t="str">
        <f t="shared" si="26"/>
        <v>IV</v>
      </c>
    </row>
    <row r="564" spans="1:13" x14ac:dyDescent="0.2">
      <c r="A564" t="s">
        <v>317</v>
      </c>
      <c r="B564" s="2">
        <v>1</v>
      </c>
      <c r="C564" s="2">
        <v>1</v>
      </c>
      <c r="D564" s="2">
        <v>1</v>
      </c>
      <c r="E564" s="2">
        <v>0</v>
      </c>
      <c r="F564" s="2"/>
      <c r="G564" s="2"/>
      <c r="H564" s="2">
        <v>0</v>
      </c>
      <c r="I564" s="2"/>
      <c r="J564" s="2"/>
      <c r="K564" s="5">
        <f t="shared" si="24"/>
        <v>1.8961747798068673E-7</v>
      </c>
      <c r="L564" t="str">
        <f t="shared" si="25"/>
        <v>(0,0.1]</v>
      </c>
      <c r="M564" t="str">
        <f t="shared" si="26"/>
        <v>IV</v>
      </c>
    </row>
    <row r="565" spans="1:13" x14ac:dyDescent="0.2">
      <c r="A565" t="s">
        <v>321</v>
      </c>
      <c r="B565" s="2">
        <v>2</v>
      </c>
      <c r="C565" s="2">
        <v>2</v>
      </c>
      <c r="D565" s="2">
        <v>123</v>
      </c>
      <c r="E565" s="2">
        <v>0</v>
      </c>
      <c r="F565" s="2"/>
      <c r="G565" s="2"/>
      <c r="H565" s="2">
        <v>0</v>
      </c>
      <c r="I565" s="2"/>
      <c r="J565" s="2"/>
      <c r="K565" s="5">
        <f t="shared" si="24"/>
        <v>2.3322949791624467E-5</v>
      </c>
      <c r="L565" t="str">
        <f t="shared" si="25"/>
        <v>(0,0.1]</v>
      </c>
      <c r="M565" t="str">
        <f t="shared" si="26"/>
        <v>IV</v>
      </c>
    </row>
    <row r="566" spans="1:13" x14ac:dyDescent="0.2">
      <c r="A566" t="s">
        <v>320</v>
      </c>
      <c r="B566" s="2">
        <v>1</v>
      </c>
      <c r="C566" s="2">
        <v>1</v>
      </c>
      <c r="D566" s="2">
        <v>29.99</v>
      </c>
      <c r="E566" s="2">
        <v>0</v>
      </c>
      <c r="F566" s="2"/>
      <c r="G566" s="2"/>
      <c r="H566" s="2">
        <v>0</v>
      </c>
      <c r="I566" s="2"/>
      <c r="J566" s="2"/>
      <c r="K566" s="5">
        <f t="shared" si="24"/>
        <v>5.6866281646407948E-6</v>
      </c>
      <c r="L566" t="str">
        <f t="shared" si="25"/>
        <v>(0,0.1]</v>
      </c>
      <c r="M566" t="str">
        <f t="shared" si="26"/>
        <v>IV</v>
      </c>
    </row>
    <row r="567" spans="1:13" x14ac:dyDescent="0.2">
      <c r="A567" t="s">
        <v>330</v>
      </c>
      <c r="B567" s="2">
        <v>268</v>
      </c>
      <c r="C567" s="2">
        <v>101988</v>
      </c>
      <c r="D567" s="2">
        <v>3048006.5554092298</v>
      </c>
      <c r="E567" s="2">
        <v>0</v>
      </c>
      <c r="F567" s="2"/>
      <c r="G567" s="2"/>
      <c r="H567" s="2">
        <v>0</v>
      </c>
      <c r="I567" s="2"/>
      <c r="J567" s="2"/>
      <c r="K567" s="5">
        <f t="shared" si="24"/>
        <v>0.57795531590529847</v>
      </c>
      <c r="L567" t="str">
        <f t="shared" si="25"/>
        <v>(0.5,5]</v>
      </c>
      <c r="M567" t="str">
        <f t="shared" si="26"/>
        <v>II</v>
      </c>
    </row>
    <row r="568" spans="1:13" x14ac:dyDescent="0.2">
      <c r="A568" t="s">
        <v>334</v>
      </c>
      <c r="B568" s="2">
        <v>310</v>
      </c>
      <c r="C568" s="2">
        <v>1933</v>
      </c>
      <c r="D568" s="2">
        <v>572786.66974225</v>
      </c>
      <c r="E568" s="2">
        <v>7</v>
      </c>
      <c r="F568" s="2">
        <v>143</v>
      </c>
      <c r="G568" s="2">
        <v>45379.431954084997</v>
      </c>
      <c r="H568" s="2">
        <v>30</v>
      </c>
      <c r="I568" s="2">
        <v>448</v>
      </c>
      <c r="J568" s="2">
        <v>137432.38487037999</v>
      </c>
      <c r="K568" s="5">
        <f t="shared" si="24"/>
        <v>0.10861036373748198</v>
      </c>
      <c r="L568" t="str">
        <f t="shared" si="25"/>
        <v>(0.1,0.5]</v>
      </c>
      <c r="M568" t="str">
        <f t="shared" si="26"/>
        <v>III</v>
      </c>
    </row>
    <row r="569" spans="1:13" x14ac:dyDescent="0.2">
      <c r="A569" t="s">
        <v>335</v>
      </c>
      <c r="B569" s="2">
        <v>297</v>
      </c>
      <c r="C569" s="2">
        <v>5357</v>
      </c>
      <c r="D569" s="2">
        <v>258174.15</v>
      </c>
      <c r="E569" s="2">
        <v>1</v>
      </c>
      <c r="F569" s="2">
        <v>1</v>
      </c>
      <c r="G569" s="2">
        <v>46.98</v>
      </c>
      <c r="H569" s="2">
        <v>14</v>
      </c>
      <c r="I569" s="2">
        <v>30</v>
      </c>
      <c r="J569" s="2">
        <v>1446.55</v>
      </c>
      <c r="K569" s="5">
        <f t="shared" si="24"/>
        <v>4.8954331202807511E-2</v>
      </c>
      <c r="L569" t="str">
        <f t="shared" si="25"/>
        <v>(0,0.1]</v>
      </c>
      <c r="M569" t="str">
        <f t="shared" si="26"/>
        <v>IV</v>
      </c>
    </row>
    <row r="570" spans="1:13" x14ac:dyDescent="0.2">
      <c r="A570" t="s">
        <v>333</v>
      </c>
      <c r="B570" s="2">
        <v>299</v>
      </c>
      <c r="C570" s="2">
        <v>6943</v>
      </c>
      <c r="D570" s="2">
        <v>372416.69</v>
      </c>
      <c r="E570" s="2">
        <v>7</v>
      </c>
      <c r="F570" s="2">
        <v>22</v>
      </c>
      <c r="G570" s="2">
        <v>2438.46</v>
      </c>
      <c r="H570" s="2">
        <v>27</v>
      </c>
      <c r="I570" s="2">
        <v>90</v>
      </c>
      <c r="J570" s="2">
        <v>10063.959999999999</v>
      </c>
      <c r="K570" s="5">
        <f t="shared" si="24"/>
        <v>7.0616713515715232E-2</v>
      </c>
      <c r="L570" t="str">
        <f t="shared" si="25"/>
        <v>(0,0.1]</v>
      </c>
      <c r="M570" t="str">
        <f t="shared" si="26"/>
        <v>IV</v>
      </c>
    </row>
    <row r="571" spans="1:13" x14ac:dyDescent="0.2">
      <c r="A571" t="s">
        <v>332</v>
      </c>
      <c r="B571" s="2">
        <v>306</v>
      </c>
      <c r="C571" s="2">
        <v>1284</v>
      </c>
      <c r="D571" s="2">
        <v>430553.59</v>
      </c>
      <c r="E571" s="2">
        <v>7</v>
      </c>
      <c r="F571" s="2">
        <v>104</v>
      </c>
      <c r="G571" s="2">
        <v>34900.870000000003</v>
      </c>
      <c r="H571" s="2">
        <v>29</v>
      </c>
      <c r="I571" s="2">
        <v>248</v>
      </c>
      <c r="J571" s="2">
        <v>84027.98</v>
      </c>
      <c r="K571" s="5">
        <f t="shared" si="24"/>
        <v>8.1640485871330631E-2</v>
      </c>
      <c r="L571" t="str">
        <f t="shared" si="25"/>
        <v>(0,0.1]</v>
      </c>
      <c r="M571" t="str">
        <f t="shared" si="26"/>
        <v>IV</v>
      </c>
    </row>
    <row r="572" spans="1:13" x14ac:dyDescent="0.2">
      <c r="A572" t="s">
        <v>338</v>
      </c>
      <c r="B572" s="2">
        <v>203</v>
      </c>
      <c r="C572" s="2">
        <v>498</v>
      </c>
      <c r="D572" s="2">
        <v>52829.06</v>
      </c>
      <c r="E572" s="2">
        <v>0</v>
      </c>
      <c r="F572" s="2"/>
      <c r="G572" s="2"/>
      <c r="H572" s="2">
        <v>1</v>
      </c>
      <c r="I572" s="2">
        <v>1</v>
      </c>
      <c r="J572" s="2">
        <v>95.87</v>
      </c>
      <c r="K572" s="5">
        <f t="shared" si="24"/>
        <v>1.0017313121290377E-2</v>
      </c>
      <c r="L572" t="str">
        <f t="shared" si="25"/>
        <v>(0,0.1]</v>
      </c>
      <c r="M572" t="str">
        <f t="shared" si="26"/>
        <v>IV</v>
      </c>
    </row>
    <row r="573" spans="1:13" x14ac:dyDescent="0.2">
      <c r="A573" t="s">
        <v>336</v>
      </c>
      <c r="B573" s="2">
        <v>90</v>
      </c>
      <c r="C573" s="2">
        <v>108</v>
      </c>
      <c r="D573" s="2">
        <v>16287.163078764999</v>
      </c>
      <c r="E573" s="2">
        <v>1</v>
      </c>
      <c r="F573" s="2">
        <v>3</v>
      </c>
      <c r="G573" s="2">
        <v>406.54522524999999</v>
      </c>
      <c r="H573" s="2">
        <v>3</v>
      </c>
      <c r="I573" s="2">
        <v>6</v>
      </c>
      <c r="J573" s="2">
        <v>821.25854418999995</v>
      </c>
      <c r="K573" s="5">
        <f t="shared" si="24"/>
        <v>3.0883307864555763E-3</v>
      </c>
      <c r="L573" t="str">
        <f t="shared" si="25"/>
        <v>(0,0.1]</v>
      </c>
      <c r="M573" t="str">
        <f t="shared" si="26"/>
        <v>IV</v>
      </c>
    </row>
    <row r="574" spans="1:13" x14ac:dyDescent="0.2">
      <c r="A574" t="s">
        <v>337</v>
      </c>
      <c r="B574" s="2">
        <v>153</v>
      </c>
      <c r="C574" s="2">
        <v>217</v>
      </c>
      <c r="D574" s="2">
        <v>8177.95</v>
      </c>
      <c r="E574" s="2">
        <v>2</v>
      </c>
      <c r="F574" s="2">
        <v>2</v>
      </c>
      <c r="G574" s="2">
        <v>49.58</v>
      </c>
      <c r="H574" s="2">
        <v>15</v>
      </c>
      <c r="I574" s="2">
        <v>25</v>
      </c>
      <c r="J574" s="2">
        <v>720.29</v>
      </c>
      <c r="K574" s="5">
        <f t="shared" si="24"/>
        <v>1.5506822540521572E-3</v>
      </c>
      <c r="L574" t="str">
        <f t="shared" si="25"/>
        <v>(0,0.1]</v>
      </c>
      <c r="M574" t="str">
        <f t="shared" si="26"/>
        <v>IV</v>
      </c>
    </row>
    <row r="575" spans="1:13" x14ac:dyDescent="0.2">
      <c r="A575" t="s">
        <v>345</v>
      </c>
      <c r="B575" s="2">
        <v>61</v>
      </c>
      <c r="C575" s="2">
        <v>148</v>
      </c>
      <c r="D575" s="2">
        <v>11354.552084675001</v>
      </c>
      <c r="E575" s="2">
        <v>0</v>
      </c>
      <c r="F575" s="2"/>
      <c r="G575" s="2"/>
      <c r="H575" s="2">
        <v>0</v>
      </c>
      <c r="I575" s="2"/>
      <c r="J575" s="2"/>
      <c r="K575" s="5">
        <f t="shared" si="24"/>
        <v>2.1530215298964225E-3</v>
      </c>
      <c r="L575" t="str">
        <f t="shared" si="25"/>
        <v>(0,0.1]</v>
      </c>
      <c r="M575" t="str">
        <f t="shared" si="26"/>
        <v>IV</v>
      </c>
    </row>
    <row r="576" spans="1:13" x14ac:dyDescent="0.2">
      <c r="A576" t="s">
        <v>331</v>
      </c>
      <c r="B576" s="2">
        <v>17</v>
      </c>
      <c r="C576" s="2">
        <v>197</v>
      </c>
      <c r="D576" s="2">
        <v>8902.44</v>
      </c>
      <c r="E576" s="2">
        <v>0</v>
      </c>
      <c r="F576" s="2"/>
      <c r="G576" s="2"/>
      <c r="H576" s="2">
        <v>0</v>
      </c>
      <c r="I576" s="2"/>
      <c r="J576" s="2"/>
      <c r="K576" s="5">
        <f t="shared" si="24"/>
        <v>1.6880582206743849E-3</v>
      </c>
      <c r="L576" t="str">
        <f t="shared" si="25"/>
        <v>(0,0.1]</v>
      </c>
      <c r="M576" t="str">
        <f t="shared" si="26"/>
        <v>IV</v>
      </c>
    </row>
    <row r="577" spans="1:13" x14ac:dyDescent="0.2">
      <c r="A577" t="s">
        <v>340</v>
      </c>
      <c r="B577" s="2">
        <v>203</v>
      </c>
      <c r="C577" s="2">
        <v>2498</v>
      </c>
      <c r="D577" s="2">
        <v>518697.69</v>
      </c>
      <c r="E577" s="2">
        <v>0</v>
      </c>
      <c r="F577" s="2"/>
      <c r="G577" s="2"/>
      <c r="H577" s="2">
        <v>0</v>
      </c>
      <c r="I577" s="2"/>
      <c r="J577" s="2"/>
      <c r="K577" s="5">
        <f t="shared" si="24"/>
        <v>9.8354147812208068E-2</v>
      </c>
      <c r="L577" t="str">
        <f t="shared" si="25"/>
        <v>(0,0.1]</v>
      </c>
      <c r="M577" t="str">
        <f t="shared" si="26"/>
        <v>IV</v>
      </c>
    </row>
    <row r="578" spans="1:13" x14ac:dyDescent="0.2">
      <c r="A578" t="s">
        <v>339</v>
      </c>
      <c r="B578" s="2">
        <v>116</v>
      </c>
      <c r="C578" s="2">
        <v>645</v>
      </c>
      <c r="D578" s="2">
        <v>37392.105375419997</v>
      </c>
      <c r="E578" s="2">
        <v>6</v>
      </c>
      <c r="F578" s="2">
        <v>22</v>
      </c>
      <c r="G578" s="2">
        <v>1336.93</v>
      </c>
      <c r="H578" s="2">
        <v>11</v>
      </c>
      <c r="I578" s="2">
        <v>29</v>
      </c>
      <c r="J578" s="2">
        <v>1853.79</v>
      </c>
      <c r="K578" s="5">
        <f t="shared" ref="K578:K641" si="27">D578/SUM(D:D)*100</f>
        <v>7.0901967176752196E-3</v>
      </c>
      <c r="L578" t="str">
        <f t="shared" si="25"/>
        <v>(0,0.1]</v>
      </c>
      <c r="M578" t="str">
        <f t="shared" si="26"/>
        <v>IV</v>
      </c>
    </row>
    <row r="579" spans="1:13" x14ac:dyDescent="0.2">
      <c r="A579" t="s">
        <v>343</v>
      </c>
      <c r="B579" s="2">
        <v>33</v>
      </c>
      <c r="C579" s="2">
        <v>58</v>
      </c>
      <c r="D579" s="2">
        <v>2300.7600000000002</v>
      </c>
      <c r="E579" s="2">
        <v>0</v>
      </c>
      <c r="F579" s="2"/>
      <c r="G579" s="2"/>
      <c r="H579" s="2">
        <v>0</v>
      </c>
      <c r="I579" s="2"/>
      <c r="J579" s="2"/>
      <c r="K579" s="5">
        <f t="shared" si="27"/>
        <v>4.3626430863884485E-4</v>
      </c>
      <c r="L579" t="str">
        <f t="shared" ref="L579:L642" si="28">VLOOKUP($K579,$O$3:$Q$8,2,1)</f>
        <v>(0,0.1]</v>
      </c>
      <c r="M579" t="str">
        <f t="shared" ref="M579:M642" si="29">VLOOKUP($K579,$O$3:$Q$8,3,1)</f>
        <v>IV</v>
      </c>
    </row>
    <row r="580" spans="1:13" x14ac:dyDescent="0.2">
      <c r="A580" t="s">
        <v>322</v>
      </c>
      <c r="B580" s="2">
        <v>101</v>
      </c>
      <c r="C580" s="2">
        <v>240</v>
      </c>
      <c r="D580" s="2">
        <v>135014.74</v>
      </c>
      <c r="E580" s="2">
        <v>0</v>
      </c>
      <c r="F580" s="2"/>
      <c r="G580" s="2"/>
      <c r="H580" s="2">
        <v>5</v>
      </c>
      <c r="I580" s="2">
        <v>6</v>
      </c>
      <c r="J580" s="2">
        <v>6427.5</v>
      </c>
      <c r="K580" s="5">
        <f t="shared" si="27"/>
        <v>2.5601154489018143E-2</v>
      </c>
      <c r="L580" t="str">
        <f t="shared" si="28"/>
        <v>(0,0.1]</v>
      </c>
      <c r="M580" t="str">
        <f t="shared" si="29"/>
        <v>IV</v>
      </c>
    </row>
    <row r="581" spans="1:13" x14ac:dyDescent="0.2">
      <c r="A581" t="s">
        <v>323</v>
      </c>
      <c r="B581" s="2">
        <v>76</v>
      </c>
      <c r="C581" s="2">
        <v>1386</v>
      </c>
      <c r="D581" s="2">
        <v>33380.050000000003</v>
      </c>
      <c r="E581" s="2">
        <v>0</v>
      </c>
      <c r="F581" s="2"/>
      <c r="G581" s="2"/>
      <c r="H581" s="2">
        <v>0</v>
      </c>
      <c r="I581" s="2"/>
      <c r="J581" s="2"/>
      <c r="K581" s="5">
        <f t="shared" si="27"/>
        <v>6.3294408958692221E-3</v>
      </c>
      <c r="L581" t="str">
        <f t="shared" si="28"/>
        <v>(0,0.1]</v>
      </c>
      <c r="M581" t="str">
        <f t="shared" si="29"/>
        <v>IV</v>
      </c>
    </row>
    <row r="582" spans="1:13" x14ac:dyDescent="0.2">
      <c r="A582" t="s">
        <v>325</v>
      </c>
      <c r="B582" s="2">
        <v>33</v>
      </c>
      <c r="C582" s="2">
        <v>79</v>
      </c>
      <c r="D582" s="2">
        <v>2560.21</v>
      </c>
      <c r="E582" s="2">
        <v>1</v>
      </c>
      <c r="F582" s="2">
        <v>1</v>
      </c>
      <c r="G582" s="2">
        <v>15</v>
      </c>
      <c r="H582" s="2">
        <v>1</v>
      </c>
      <c r="I582" s="2">
        <v>1</v>
      </c>
      <c r="J582" s="2">
        <v>15</v>
      </c>
      <c r="K582" s="5">
        <f t="shared" si="27"/>
        <v>4.8546056330093401E-4</v>
      </c>
      <c r="L582" t="str">
        <f t="shared" si="28"/>
        <v>(0,0.1]</v>
      </c>
      <c r="M582" t="str">
        <f t="shared" si="29"/>
        <v>IV</v>
      </c>
    </row>
    <row r="583" spans="1:13" x14ac:dyDescent="0.2">
      <c r="A583" t="s">
        <v>327</v>
      </c>
      <c r="B583" s="2">
        <v>38</v>
      </c>
      <c r="C583" s="2">
        <v>73494</v>
      </c>
      <c r="D583" s="2">
        <v>333893.86580729001</v>
      </c>
      <c r="E583" s="2">
        <v>0</v>
      </c>
      <c r="F583" s="2"/>
      <c r="G583" s="2"/>
      <c r="H583" s="2">
        <v>0</v>
      </c>
      <c r="I583" s="2"/>
      <c r="J583" s="2"/>
      <c r="K583" s="5">
        <f t="shared" si="27"/>
        <v>6.331211274760018E-2</v>
      </c>
      <c r="L583" t="str">
        <f t="shared" si="28"/>
        <v>(0,0.1]</v>
      </c>
      <c r="M583" t="str">
        <f t="shared" si="29"/>
        <v>IV</v>
      </c>
    </row>
    <row r="584" spans="1:13" x14ac:dyDescent="0.2">
      <c r="A584" t="s">
        <v>326</v>
      </c>
      <c r="B584" s="2">
        <v>34</v>
      </c>
      <c r="C584" s="2">
        <v>128007</v>
      </c>
      <c r="D584" s="2">
        <v>377543.414430145</v>
      </c>
      <c r="E584" s="2">
        <v>0</v>
      </c>
      <c r="F584" s="2"/>
      <c r="G584" s="2"/>
      <c r="H584" s="2">
        <v>0</v>
      </c>
      <c r="I584" s="2"/>
      <c r="J584" s="2"/>
      <c r="K584" s="5">
        <f t="shared" si="27"/>
        <v>7.1588830072461307E-2</v>
      </c>
      <c r="L584" t="str">
        <f t="shared" si="28"/>
        <v>(0,0.1]</v>
      </c>
      <c r="M584" t="str">
        <f t="shared" si="29"/>
        <v>IV</v>
      </c>
    </row>
    <row r="585" spans="1:13" x14ac:dyDescent="0.2">
      <c r="A585" t="s">
        <v>328</v>
      </c>
      <c r="B585" s="2">
        <v>329</v>
      </c>
      <c r="C585" s="2">
        <v>2104</v>
      </c>
      <c r="D585" s="2">
        <v>2738740.2098080399</v>
      </c>
      <c r="E585" s="2">
        <v>7</v>
      </c>
      <c r="F585" s="2">
        <v>64</v>
      </c>
      <c r="G585" s="2">
        <v>78885.59</v>
      </c>
      <c r="H585" s="2">
        <v>30</v>
      </c>
      <c r="I585" s="2">
        <v>175</v>
      </c>
      <c r="J585" s="2">
        <v>194754.38</v>
      </c>
      <c r="K585" s="5">
        <f t="shared" si="27"/>
        <v>0.51931301142809738</v>
      </c>
      <c r="L585" t="str">
        <f t="shared" si="28"/>
        <v>(0.5,5]</v>
      </c>
      <c r="M585" t="str">
        <f t="shared" si="29"/>
        <v>II</v>
      </c>
    </row>
    <row r="586" spans="1:13" x14ac:dyDescent="0.2">
      <c r="A586" t="s">
        <v>324</v>
      </c>
      <c r="B586" s="2">
        <v>23</v>
      </c>
      <c r="C586" s="2">
        <v>42</v>
      </c>
      <c r="D586" s="2">
        <v>1043.29</v>
      </c>
      <c r="E586" s="2">
        <v>3</v>
      </c>
      <c r="F586" s="2">
        <v>6</v>
      </c>
      <c r="G586" s="2">
        <v>104.4</v>
      </c>
      <c r="H586" s="2">
        <v>15</v>
      </c>
      <c r="I586" s="2">
        <v>30</v>
      </c>
      <c r="J586" s="2">
        <v>590.91999999999996</v>
      </c>
      <c r="K586" s="5">
        <f t="shared" si="27"/>
        <v>1.9782601860247065E-4</v>
      </c>
      <c r="L586" t="str">
        <f t="shared" si="28"/>
        <v>(0,0.1]</v>
      </c>
      <c r="M586" t="str">
        <f t="shared" si="29"/>
        <v>IV</v>
      </c>
    </row>
    <row r="587" spans="1:13" x14ac:dyDescent="0.2">
      <c r="A587" t="s">
        <v>342</v>
      </c>
      <c r="B587" s="2">
        <v>26</v>
      </c>
      <c r="C587" s="2">
        <v>36</v>
      </c>
      <c r="D587" s="2">
        <v>2957.09</v>
      </c>
      <c r="E587" s="2">
        <v>0</v>
      </c>
      <c r="F587" s="2"/>
      <c r="G587" s="2"/>
      <c r="H587" s="2">
        <v>0</v>
      </c>
      <c r="I587" s="2"/>
      <c r="J587" s="2"/>
      <c r="K587" s="5">
        <f t="shared" si="27"/>
        <v>5.6071594796190899E-4</v>
      </c>
      <c r="L587" t="str">
        <f t="shared" si="28"/>
        <v>(0,0.1]</v>
      </c>
      <c r="M587" t="str">
        <f t="shared" si="29"/>
        <v>IV</v>
      </c>
    </row>
    <row r="588" spans="1:13" x14ac:dyDescent="0.2">
      <c r="A588" t="s">
        <v>346</v>
      </c>
      <c r="B588" s="2">
        <v>128</v>
      </c>
      <c r="C588" s="2">
        <v>434</v>
      </c>
      <c r="D588" s="2">
        <v>49907.424546524999</v>
      </c>
      <c r="E588" s="2">
        <v>0</v>
      </c>
      <c r="F588" s="2"/>
      <c r="G588" s="2"/>
      <c r="H588" s="2">
        <v>0</v>
      </c>
      <c r="I588" s="2"/>
      <c r="J588" s="2"/>
      <c r="K588" s="5">
        <f t="shared" si="27"/>
        <v>9.4633199750234886E-3</v>
      </c>
      <c r="L588" t="str">
        <f t="shared" si="28"/>
        <v>(0,0.1]</v>
      </c>
      <c r="M588" t="str">
        <f t="shared" si="29"/>
        <v>IV</v>
      </c>
    </row>
    <row r="589" spans="1:13" x14ac:dyDescent="0.2">
      <c r="A589" t="s">
        <v>349</v>
      </c>
      <c r="B589" s="2">
        <v>7</v>
      </c>
      <c r="C589" s="2">
        <v>9</v>
      </c>
      <c r="D589" s="2">
        <v>495.3</v>
      </c>
      <c r="E589" s="2">
        <v>0</v>
      </c>
      <c r="F589" s="2"/>
      <c r="G589" s="2"/>
      <c r="H589" s="2">
        <v>0</v>
      </c>
      <c r="I589" s="2"/>
      <c r="J589" s="2"/>
      <c r="K589" s="5">
        <f t="shared" si="27"/>
        <v>9.3917536843834146E-5</v>
      </c>
      <c r="L589" t="str">
        <f t="shared" si="28"/>
        <v>(0,0.1]</v>
      </c>
      <c r="M589" t="str">
        <f t="shared" si="29"/>
        <v>IV</v>
      </c>
    </row>
    <row r="590" spans="1:13" x14ac:dyDescent="0.2">
      <c r="A590" t="s">
        <v>341</v>
      </c>
      <c r="B590" s="2">
        <v>34</v>
      </c>
      <c r="C590" s="2">
        <v>42</v>
      </c>
      <c r="D590" s="2">
        <v>8724.0300000000007</v>
      </c>
      <c r="E590" s="2">
        <v>0</v>
      </c>
      <c r="F590" s="2"/>
      <c r="G590" s="2"/>
      <c r="H590" s="2">
        <v>0</v>
      </c>
      <c r="I590" s="2"/>
      <c r="J590" s="2"/>
      <c r="K590" s="5">
        <f t="shared" si="27"/>
        <v>1.6542285664278506E-3</v>
      </c>
      <c r="L590" t="str">
        <f t="shared" si="28"/>
        <v>(0,0.1]</v>
      </c>
      <c r="M590" t="str">
        <f t="shared" si="29"/>
        <v>IV</v>
      </c>
    </row>
    <row r="591" spans="1:13" x14ac:dyDescent="0.2">
      <c r="A591" t="s">
        <v>347</v>
      </c>
      <c r="B591" s="2">
        <v>37</v>
      </c>
      <c r="C591" s="2">
        <v>7509</v>
      </c>
      <c r="D591" s="2">
        <v>593018.84</v>
      </c>
      <c r="E591" s="2">
        <v>0</v>
      </c>
      <c r="F591" s="2"/>
      <c r="G591" s="2"/>
      <c r="H591" s="2">
        <v>0</v>
      </c>
      <c r="I591" s="2"/>
      <c r="J591" s="2"/>
      <c r="K591" s="5">
        <f t="shared" si="27"/>
        <v>0.11244673683583238</v>
      </c>
      <c r="L591" t="str">
        <f t="shared" si="28"/>
        <v>(0.1,0.5]</v>
      </c>
      <c r="M591" t="str">
        <f t="shared" si="29"/>
        <v>III</v>
      </c>
    </row>
    <row r="592" spans="1:13" x14ac:dyDescent="0.2">
      <c r="A592" t="s">
        <v>348</v>
      </c>
      <c r="B592" s="2">
        <v>11</v>
      </c>
      <c r="C592" s="2">
        <v>135</v>
      </c>
      <c r="D592" s="2">
        <v>11274.74</v>
      </c>
      <c r="E592" s="2">
        <v>0</v>
      </c>
      <c r="F592" s="2"/>
      <c r="G592" s="2"/>
      <c r="H592" s="2">
        <v>0</v>
      </c>
      <c r="I592" s="2"/>
      <c r="J592" s="2"/>
      <c r="K592" s="5">
        <f t="shared" si="27"/>
        <v>2.1378877636879677E-3</v>
      </c>
      <c r="L592" t="str">
        <f t="shared" si="28"/>
        <v>(0,0.1]</v>
      </c>
      <c r="M592" t="str">
        <f t="shared" si="29"/>
        <v>IV</v>
      </c>
    </row>
    <row r="593" spans="1:13" x14ac:dyDescent="0.2">
      <c r="A593" t="s">
        <v>344</v>
      </c>
      <c r="B593" s="2">
        <v>2</v>
      </c>
      <c r="C593" s="2">
        <v>2</v>
      </c>
      <c r="D593" s="2">
        <v>238.4</v>
      </c>
      <c r="E593" s="2">
        <v>0</v>
      </c>
      <c r="F593" s="2"/>
      <c r="G593" s="2"/>
      <c r="H593" s="2">
        <v>0</v>
      </c>
      <c r="I593" s="2"/>
      <c r="J593" s="2"/>
      <c r="K593" s="5">
        <f t="shared" si="27"/>
        <v>4.520480675059572E-5</v>
      </c>
      <c r="L593" t="str">
        <f t="shared" si="28"/>
        <v>(0,0.1]</v>
      </c>
      <c r="M593" t="str">
        <f t="shared" si="29"/>
        <v>IV</v>
      </c>
    </row>
    <row r="594" spans="1:13" x14ac:dyDescent="0.2">
      <c r="A594" t="s">
        <v>329</v>
      </c>
      <c r="B594" s="2">
        <v>2</v>
      </c>
      <c r="C594" s="2">
        <v>2</v>
      </c>
      <c r="D594" s="2">
        <v>1498</v>
      </c>
      <c r="E594" s="2">
        <v>1</v>
      </c>
      <c r="F594" s="2">
        <v>1</v>
      </c>
      <c r="G594" s="2">
        <v>749</v>
      </c>
      <c r="H594" s="2">
        <v>2</v>
      </c>
      <c r="I594" s="2">
        <v>2</v>
      </c>
      <c r="J594" s="2">
        <v>1498</v>
      </c>
      <c r="K594" s="5">
        <f t="shared" si="27"/>
        <v>2.8404698201506869E-4</v>
      </c>
      <c r="L594" t="str">
        <f t="shared" si="28"/>
        <v>(0,0.1]</v>
      </c>
      <c r="M594" t="str">
        <f t="shared" si="29"/>
        <v>IV</v>
      </c>
    </row>
    <row r="595" spans="1:13" x14ac:dyDescent="0.2">
      <c r="A595" t="s">
        <v>357</v>
      </c>
      <c r="B595" s="2">
        <v>295</v>
      </c>
      <c r="C595" s="2">
        <v>192772</v>
      </c>
      <c r="D595" s="2">
        <v>6409501.29</v>
      </c>
      <c r="E595" s="2">
        <v>0</v>
      </c>
      <c r="F595" s="2"/>
      <c r="G595" s="2"/>
      <c r="H595" s="2">
        <v>2</v>
      </c>
      <c r="I595" s="2">
        <v>2</v>
      </c>
      <c r="J595" s="2">
        <v>100.8</v>
      </c>
      <c r="K595" s="5">
        <f t="shared" si="27"/>
        <v>1.2153534697237582</v>
      </c>
      <c r="L595" t="str">
        <f t="shared" si="28"/>
        <v>(0.5,5]</v>
      </c>
      <c r="M595" t="str">
        <f t="shared" si="29"/>
        <v>II</v>
      </c>
    </row>
    <row r="596" spans="1:13" x14ac:dyDescent="0.2">
      <c r="A596" t="s">
        <v>359</v>
      </c>
      <c r="B596" s="2">
        <v>264</v>
      </c>
      <c r="C596" s="2">
        <v>77421</v>
      </c>
      <c r="D596" s="2">
        <v>3466810.77</v>
      </c>
      <c r="E596" s="2">
        <v>0</v>
      </c>
      <c r="F596" s="2"/>
      <c r="G596" s="2"/>
      <c r="H596" s="2">
        <v>0</v>
      </c>
      <c r="I596" s="2"/>
      <c r="J596" s="2"/>
      <c r="K596" s="5">
        <f t="shared" si="27"/>
        <v>0.65736791484368262</v>
      </c>
      <c r="L596" t="str">
        <f t="shared" si="28"/>
        <v>(0.5,5]</v>
      </c>
      <c r="M596" t="str">
        <f t="shared" si="29"/>
        <v>II</v>
      </c>
    </row>
    <row r="597" spans="1:13" x14ac:dyDescent="0.2">
      <c r="A597" t="s">
        <v>362</v>
      </c>
      <c r="B597" s="2">
        <v>228</v>
      </c>
      <c r="C597" s="2">
        <v>6659</v>
      </c>
      <c r="D597" s="2">
        <v>465136.93</v>
      </c>
      <c r="E597" s="2">
        <v>3</v>
      </c>
      <c r="F597" s="2">
        <v>256</v>
      </c>
      <c r="G597" s="2">
        <v>21257.4</v>
      </c>
      <c r="H597" s="2">
        <v>3</v>
      </c>
      <c r="I597" s="2">
        <v>256</v>
      </c>
      <c r="J597" s="2">
        <v>21257.4</v>
      </c>
      <c r="K597" s="5">
        <f t="shared" si="27"/>
        <v>8.8198091582279231E-2</v>
      </c>
      <c r="L597" t="str">
        <f t="shared" si="28"/>
        <v>(0,0.1]</v>
      </c>
      <c r="M597" t="str">
        <f t="shared" si="29"/>
        <v>IV</v>
      </c>
    </row>
    <row r="598" spans="1:13" x14ac:dyDescent="0.2">
      <c r="A598" t="s">
        <v>358</v>
      </c>
      <c r="B598" s="2">
        <v>282</v>
      </c>
      <c r="C598" s="2">
        <v>10596</v>
      </c>
      <c r="D598" s="2">
        <v>770236.86</v>
      </c>
      <c r="E598" s="2">
        <v>0</v>
      </c>
      <c r="F598" s="2"/>
      <c r="G598" s="2"/>
      <c r="H598" s="2">
        <v>7</v>
      </c>
      <c r="I598" s="2">
        <v>375</v>
      </c>
      <c r="J598" s="2">
        <v>25824.66</v>
      </c>
      <c r="K598" s="5">
        <f t="shared" si="27"/>
        <v>0.14605037084096328</v>
      </c>
      <c r="L598" t="str">
        <f t="shared" si="28"/>
        <v>(0.1,0.5]</v>
      </c>
      <c r="M598" t="str">
        <f t="shared" si="29"/>
        <v>III</v>
      </c>
    </row>
    <row r="599" spans="1:13" x14ac:dyDescent="0.2">
      <c r="A599" t="s">
        <v>365</v>
      </c>
      <c r="B599" s="2">
        <v>191</v>
      </c>
      <c r="C599" s="2">
        <v>1112</v>
      </c>
      <c r="D599" s="2">
        <v>63020.31</v>
      </c>
      <c r="E599" s="2">
        <v>0</v>
      </c>
      <c r="F599" s="2"/>
      <c r="G599" s="2"/>
      <c r="H599" s="2">
        <v>0</v>
      </c>
      <c r="I599" s="2"/>
      <c r="J599" s="2"/>
      <c r="K599" s="5">
        <f t="shared" si="27"/>
        <v>1.1949752243761052E-2</v>
      </c>
      <c r="L599" t="str">
        <f t="shared" si="28"/>
        <v>(0,0.1]</v>
      </c>
      <c r="M599" t="str">
        <f t="shared" si="29"/>
        <v>IV</v>
      </c>
    </row>
    <row r="600" spans="1:13" x14ac:dyDescent="0.2">
      <c r="A600" t="s">
        <v>364</v>
      </c>
      <c r="B600" s="2">
        <v>136</v>
      </c>
      <c r="C600" s="2">
        <v>332</v>
      </c>
      <c r="D600" s="2">
        <v>22577.4</v>
      </c>
      <c r="E600" s="2">
        <v>4</v>
      </c>
      <c r="F600" s="2">
        <v>8</v>
      </c>
      <c r="G600" s="2">
        <v>531.53</v>
      </c>
      <c r="H600" s="2">
        <v>22</v>
      </c>
      <c r="I600" s="2">
        <v>40</v>
      </c>
      <c r="J600" s="2">
        <v>2128.5100000000002</v>
      </c>
      <c r="K600" s="5">
        <f t="shared" si="27"/>
        <v>4.2810696473611571E-3</v>
      </c>
      <c r="L600" t="str">
        <f t="shared" si="28"/>
        <v>(0,0.1]</v>
      </c>
      <c r="M600" t="str">
        <f t="shared" si="29"/>
        <v>IV</v>
      </c>
    </row>
    <row r="601" spans="1:13" x14ac:dyDescent="0.2">
      <c r="A601" t="s">
        <v>363</v>
      </c>
      <c r="B601" s="2">
        <v>115</v>
      </c>
      <c r="C601" s="2">
        <v>8015</v>
      </c>
      <c r="D601" s="2">
        <v>332983.28000000003</v>
      </c>
      <c r="E601" s="2">
        <v>0</v>
      </c>
      <c r="F601" s="2"/>
      <c r="G601" s="2"/>
      <c r="H601" s="2">
        <v>0</v>
      </c>
      <c r="I601" s="2"/>
      <c r="J601" s="2"/>
      <c r="K601" s="5">
        <f t="shared" si="27"/>
        <v>6.3139449763336852E-2</v>
      </c>
      <c r="L601" t="str">
        <f t="shared" si="28"/>
        <v>(0,0.1]</v>
      </c>
      <c r="M601" t="str">
        <f t="shared" si="29"/>
        <v>IV</v>
      </c>
    </row>
    <row r="602" spans="1:13" x14ac:dyDescent="0.2">
      <c r="A602" t="s">
        <v>361</v>
      </c>
      <c r="B602" s="2">
        <v>292</v>
      </c>
      <c r="C602" s="2">
        <v>827</v>
      </c>
      <c r="D602" s="2">
        <v>81373.649999999994</v>
      </c>
      <c r="E602" s="2">
        <v>7</v>
      </c>
      <c r="F602" s="2">
        <v>34</v>
      </c>
      <c r="G602" s="2">
        <v>3199.01</v>
      </c>
      <c r="H602" s="2">
        <v>30</v>
      </c>
      <c r="I602" s="2">
        <v>133</v>
      </c>
      <c r="J602" s="2">
        <v>12881.32</v>
      </c>
      <c r="K602" s="5">
        <f t="shared" si="27"/>
        <v>1.5429866287083109E-2</v>
      </c>
      <c r="L602" t="str">
        <f t="shared" si="28"/>
        <v>(0,0.1]</v>
      </c>
      <c r="M602" t="str">
        <f t="shared" si="29"/>
        <v>IV</v>
      </c>
    </row>
    <row r="603" spans="1:13" x14ac:dyDescent="0.2">
      <c r="A603" t="s">
        <v>360</v>
      </c>
      <c r="B603" s="2">
        <v>196</v>
      </c>
      <c r="C603" s="2">
        <v>350</v>
      </c>
      <c r="D603" s="2">
        <v>35983.493820279997</v>
      </c>
      <c r="E603" s="2">
        <v>7</v>
      </c>
      <c r="F603" s="2">
        <v>27</v>
      </c>
      <c r="G603" s="2">
        <v>2350.81</v>
      </c>
      <c r="H603" s="2">
        <v>26</v>
      </c>
      <c r="I603" s="2">
        <v>70</v>
      </c>
      <c r="J603" s="2">
        <v>5920.47</v>
      </c>
      <c r="K603" s="5">
        <f t="shared" si="27"/>
        <v>6.8230993471351193E-3</v>
      </c>
      <c r="L603" t="str">
        <f t="shared" si="28"/>
        <v>(0,0.1]</v>
      </c>
      <c r="M603" t="str">
        <f t="shared" si="29"/>
        <v>IV</v>
      </c>
    </row>
    <row r="604" spans="1:13" x14ac:dyDescent="0.2">
      <c r="A604" t="s">
        <v>367</v>
      </c>
      <c r="B604" s="2">
        <v>131</v>
      </c>
      <c r="C604" s="2">
        <v>326</v>
      </c>
      <c r="D604" s="2">
        <v>10777.88</v>
      </c>
      <c r="E604" s="2">
        <v>6</v>
      </c>
      <c r="F604" s="2">
        <v>8</v>
      </c>
      <c r="G604" s="2">
        <v>364.43</v>
      </c>
      <c r="H604" s="2">
        <v>20</v>
      </c>
      <c r="I604" s="2">
        <v>26</v>
      </c>
      <c r="J604" s="2">
        <v>952.93</v>
      </c>
      <c r="K604" s="5">
        <f t="shared" si="27"/>
        <v>2.043674423578484E-3</v>
      </c>
      <c r="L604" t="str">
        <f t="shared" si="28"/>
        <v>(0,0.1]</v>
      </c>
      <c r="M604" t="str">
        <f t="shared" si="29"/>
        <v>IV</v>
      </c>
    </row>
    <row r="605" spans="1:13" x14ac:dyDescent="0.2">
      <c r="A605" t="s">
        <v>353</v>
      </c>
      <c r="B605" s="2">
        <v>253</v>
      </c>
      <c r="C605" s="2">
        <v>2022</v>
      </c>
      <c r="D605" s="2">
        <v>113914.494640145</v>
      </c>
      <c r="E605" s="2">
        <v>1</v>
      </c>
      <c r="F605" s="2">
        <v>1</v>
      </c>
      <c r="G605" s="2">
        <v>69.989999999999995</v>
      </c>
      <c r="H605" s="2">
        <v>10</v>
      </c>
      <c r="I605" s="2">
        <v>13</v>
      </c>
      <c r="J605" s="2">
        <v>934.79650104999996</v>
      </c>
      <c r="K605" s="5">
        <f t="shared" si="27"/>
        <v>2.1600179179108753E-2</v>
      </c>
      <c r="L605" t="str">
        <f t="shared" si="28"/>
        <v>(0,0.1]</v>
      </c>
      <c r="M605" t="str">
        <f t="shared" si="29"/>
        <v>IV</v>
      </c>
    </row>
    <row r="606" spans="1:13" x14ac:dyDescent="0.2">
      <c r="A606" t="s">
        <v>366</v>
      </c>
      <c r="B606" s="2">
        <v>21</v>
      </c>
      <c r="C606" s="2">
        <v>24</v>
      </c>
      <c r="D606" s="2">
        <v>16192.577107999999</v>
      </c>
      <c r="E606" s="2">
        <v>0</v>
      </c>
      <c r="F606" s="2"/>
      <c r="G606" s="2"/>
      <c r="H606" s="2">
        <v>0</v>
      </c>
      <c r="I606" s="2"/>
      <c r="J606" s="2"/>
      <c r="K606" s="5">
        <f t="shared" si="27"/>
        <v>3.0703956332267623E-3</v>
      </c>
      <c r="L606" t="str">
        <f t="shared" si="28"/>
        <v>(0,0.1]</v>
      </c>
      <c r="M606" t="str">
        <f t="shared" si="29"/>
        <v>IV</v>
      </c>
    </row>
    <row r="607" spans="1:13" x14ac:dyDescent="0.2">
      <c r="A607" t="s">
        <v>370</v>
      </c>
      <c r="B607" s="2">
        <v>10</v>
      </c>
      <c r="C607" s="2">
        <v>11</v>
      </c>
      <c r="D607" s="2">
        <v>200.83</v>
      </c>
      <c r="E607" s="2">
        <v>0</v>
      </c>
      <c r="F607" s="2"/>
      <c r="G607" s="2"/>
      <c r="H607" s="2">
        <v>0</v>
      </c>
      <c r="I607" s="2"/>
      <c r="J607" s="2"/>
      <c r="K607" s="5">
        <f t="shared" si="27"/>
        <v>3.8080878102861319E-5</v>
      </c>
      <c r="L607" t="str">
        <f t="shared" si="28"/>
        <v>(0,0.1]</v>
      </c>
      <c r="M607" t="str">
        <f t="shared" si="29"/>
        <v>IV</v>
      </c>
    </row>
    <row r="608" spans="1:13" x14ac:dyDescent="0.2">
      <c r="A608" t="s">
        <v>350</v>
      </c>
      <c r="B608" s="2">
        <v>223</v>
      </c>
      <c r="C608" s="2">
        <v>434</v>
      </c>
      <c r="D608" s="2">
        <v>61092.263908649998</v>
      </c>
      <c r="E608" s="2">
        <v>0</v>
      </c>
      <c r="F608" s="2"/>
      <c r="G608" s="2"/>
      <c r="H608" s="2">
        <v>4</v>
      </c>
      <c r="I608" s="2">
        <v>5</v>
      </c>
      <c r="J608" s="2">
        <v>700.08738559999995</v>
      </c>
      <c r="K608" s="5">
        <f t="shared" si="27"/>
        <v>1.1584161006488744E-2</v>
      </c>
      <c r="L608" t="str">
        <f t="shared" si="28"/>
        <v>(0,0.1]</v>
      </c>
      <c r="M608" t="str">
        <f t="shared" si="29"/>
        <v>IV</v>
      </c>
    </row>
    <row r="609" spans="1:13" x14ac:dyDescent="0.2">
      <c r="A609" t="s">
        <v>351</v>
      </c>
      <c r="B609" s="2">
        <v>255</v>
      </c>
      <c r="C609" s="2">
        <v>3585</v>
      </c>
      <c r="D609" s="2">
        <v>764193.52036417997</v>
      </c>
      <c r="E609" s="2">
        <v>0</v>
      </c>
      <c r="F609" s="2"/>
      <c r="G609" s="2"/>
      <c r="H609" s="2">
        <v>0</v>
      </c>
      <c r="I609" s="2"/>
      <c r="J609" s="2"/>
      <c r="K609" s="5">
        <f t="shared" si="27"/>
        <v>0.14490444802063837</v>
      </c>
      <c r="L609" t="str">
        <f t="shared" si="28"/>
        <v>(0.1,0.5]</v>
      </c>
      <c r="M609" t="str">
        <f t="shared" si="29"/>
        <v>III</v>
      </c>
    </row>
    <row r="610" spans="1:13" x14ac:dyDescent="0.2">
      <c r="A610" t="s">
        <v>352</v>
      </c>
      <c r="B610" s="2">
        <v>20</v>
      </c>
      <c r="C610" s="2">
        <v>111</v>
      </c>
      <c r="D610" s="2">
        <v>9465.91</v>
      </c>
      <c r="E610" s="2">
        <v>0</v>
      </c>
      <c r="F610" s="2"/>
      <c r="G610" s="2"/>
      <c r="H610" s="2">
        <v>0</v>
      </c>
      <c r="I610" s="2"/>
      <c r="J610" s="2"/>
      <c r="K610" s="5">
        <f t="shared" si="27"/>
        <v>1.7949019809921625E-3</v>
      </c>
      <c r="L610" t="str">
        <f t="shared" si="28"/>
        <v>(0,0.1]</v>
      </c>
      <c r="M610" t="str">
        <f t="shared" si="29"/>
        <v>IV</v>
      </c>
    </row>
    <row r="611" spans="1:13" x14ac:dyDescent="0.2">
      <c r="A611" t="s">
        <v>354</v>
      </c>
      <c r="B611" s="2">
        <v>25</v>
      </c>
      <c r="C611" s="2">
        <v>30404</v>
      </c>
      <c r="D611" s="2">
        <v>1174365.1944655699</v>
      </c>
      <c r="E611" s="2">
        <v>0</v>
      </c>
      <c r="F611" s="2"/>
      <c r="G611" s="2"/>
      <c r="H611" s="2">
        <v>0</v>
      </c>
      <c r="I611" s="2"/>
      <c r="J611" s="2"/>
      <c r="K611" s="5">
        <f t="shared" si="27"/>
        <v>0.22268016640286009</v>
      </c>
      <c r="L611" t="str">
        <f t="shared" si="28"/>
        <v>(0.1,0.5]</v>
      </c>
      <c r="M611" t="str">
        <f t="shared" si="29"/>
        <v>III</v>
      </c>
    </row>
    <row r="612" spans="1:13" x14ac:dyDescent="0.2">
      <c r="A612" t="s">
        <v>355</v>
      </c>
      <c r="B612" s="2">
        <v>13</v>
      </c>
      <c r="C612" s="2">
        <v>15</v>
      </c>
      <c r="D612" s="2">
        <v>241.25</v>
      </c>
      <c r="E612" s="2">
        <v>0</v>
      </c>
      <c r="F612" s="2"/>
      <c r="G612" s="2"/>
      <c r="H612" s="2">
        <v>2</v>
      </c>
      <c r="I612" s="2">
        <v>2</v>
      </c>
      <c r="J612" s="2">
        <v>29.4</v>
      </c>
      <c r="K612" s="5">
        <f t="shared" si="27"/>
        <v>4.5745216562840675E-5</v>
      </c>
      <c r="L612" t="str">
        <f t="shared" si="28"/>
        <v>(0,0.1]</v>
      </c>
      <c r="M612" t="str">
        <f t="shared" si="29"/>
        <v>IV</v>
      </c>
    </row>
    <row r="613" spans="1:13" x14ac:dyDescent="0.2">
      <c r="A613" t="s">
        <v>377</v>
      </c>
      <c r="B613" s="2">
        <v>2</v>
      </c>
      <c r="C613" s="2">
        <v>2</v>
      </c>
      <c r="D613" s="2">
        <v>72.95</v>
      </c>
      <c r="E613" s="2">
        <v>0</v>
      </c>
      <c r="F613" s="2"/>
      <c r="G613" s="2"/>
      <c r="H613" s="2">
        <v>0</v>
      </c>
      <c r="I613" s="2"/>
      <c r="J613" s="2"/>
      <c r="K613" s="5">
        <f t="shared" si="27"/>
        <v>1.3832595018691097E-5</v>
      </c>
      <c r="L613" t="str">
        <f t="shared" si="28"/>
        <v>(0,0.1]</v>
      </c>
      <c r="M613" t="str">
        <f t="shared" si="29"/>
        <v>IV</v>
      </c>
    </row>
    <row r="614" spans="1:13" x14ac:dyDescent="0.2">
      <c r="A614" t="s">
        <v>369</v>
      </c>
      <c r="B614" s="2">
        <v>2</v>
      </c>
      <c r="C614" s="2">
        <v>2</v>
      </c>
      <c r="D614" s="2">
        <v>47.74</v>
      </c>
      <c r="E614" s="2">
        <v>0</v>
      </c>
      <c r="F614" s="2"/>
      <c r="G614" s="2"/>
      <c r="H614" s="2">
        <v>0</v>
      </c>
      <c r="I614" s="2"/>
      <c r="J614" s="2"/>
      <c r="K614" s="5">
        <f t="shared" si="27"/>
        <v>9.0523383987979841E-6</v>
      </c>
      <c r="L614" t="str">
        <f t="shared" si="28"/>
        <v>(0,0.1]</v>
      </c>
      <c r="M614" t="str">
        <f t="shared" si="29"/>
        <v>IV</v>
      </c>
    </row>
    <row r="615" spans="1:13" x14ac:dyDescent="0.2">
      <c r="A615" t="s">
        <v>371</v>
      </c>
      <c r="B615" s="2">
        <v>93</v>
      </c>
      <c r="C615" s="2">
        <v>2781</v>
      </c>
      <c r="D615" s="2">
        <v>183188.52535750999</v>
      </c>
      <c r="E615" s="2">
        <v>0</v>
      </c>
      <c r="F615" s="2"/>
      <c r="G615" s="2"/>
      <c r="H615" s="2">
        <v>0</v>
      </c>
      <c r="I615" s="2"/>
      <c r="J615" s="2"/>
      <c r="K615" s="5">
        <f t="shared" si="27"/>
        <v>3.4735746173292122E-2</v>
      </c>
      <c r="L615" t="str">
        <f t="shared" si="28"/>
        <v>(0,0.1]</v>
      </c>
      <c r="M615" t="str">
        <f t="shared" si="29"/>
        <v>IV</v>
      </c>
    </row>
    <row r="616" spans="1:13" x14ac:dyDescent="0.2">
      <c r="A616" t="s">
        <v>376</v>
      </c>
      <c r="B616" s="2">
        <v>6</v>
      </c>
      <c r="C616" s="2">
        <v>18</v>
      </c>
      <c r="D616" s="2">
        <v>1340.24</v>
      </c>
      <c r="E616" s="2">
        <v>0</v>
      </c>
      <c r="F616" s="2"/>
      <c r="G616" s="2"/>
      <c r="H616" s="2">
        <v>0</v>
      </c>
      <c r="I616" s="2"/>
      <c r="J616" s="2"/>
      <c r="K616" s="5">
        <f t="shared" si="27"/>
        <v>2.5413292868883559E-4</v>
      </c>
      <c r="L616" t="str">
        <f t="shared" si="28"/>
        <v>(0,0.1]</v>
      </c>
      <c r="M616" t="str">
        <f t="shared" si="29"/>
        <v>IV</v>
      </c>
    </row>
    <row r="617" spans="1:13" x14ac:dyDescent="0.2">
      <c r="A617" t="s">
        <v>374</v>
      </c>
      <c r="B617" s="2">
        <v>47</v>
      </c>
      <c r="C617" s="2">
        <v>11431</v>
      </c>
      <c r="D617" s="2">
        <v>403578.03</v>
      </c>
      <c r="E617" s="2">
        <v>0</v>
      </c>
      <c r="F617" s="2"/>
      <c r="G617" s="2"/>
      <c r="H617" s="2">
        <v>0</v>
      </c>
      <c r="I617" s="2"/>
      <c r="J617" s="2"/>
      <c r="K617" s="5">
        <f t="shared" si="27"/>
        <v>7.6525448217013931E-2</v>
      </c>
      <c r="L617" t="str">
        <f t="shared" si="28"/>
        <v>(0,0.1]</v>
      </c>
      <c r="M617" t="str">
        <f t="shared" si="29"/>
        <v>IV</v>
      </c>
    </row>
    <row r="618" spans="1:13" x14ac:dyDescent="0.2">
      <c r="A618" t="s">
        <v>372</v>
      </c>
      <c r="B618" s="2">
        <v>34</v>
      </c>
      <c r="C618" s="2">
        <v>1114</v>
      </c>
      <c r="D618" s="2">
        <v>61058.415378500002</v>
      </c>
      <c r="E618" s="2">
        <v>0</v>
      </c>
      <c r="F618" s="2"/>
      <c r="G618" s="2"/>
      <c r="H618" s="2">
        <v>0</v>
      </c>
      <c r="I618" s="2"/>
      <c r="J618" s="2"/>
      <c r="K618" s="5">
        <f t="shared" si="27"/>
        <v>1.1577742733568349E-2</v>
      </c>
      <c r="L618" t="str">
        <f t="shared" si="28"/>
        <v>(0,0.1]</v>
      </c>
      <c r="M618" t="str">
        <f t="shared" si="29"/>
        <v>IV</v>
      </c>
    </row>
    <row r="619" spans="1:13" x14ac:dyDescent="0.2">
      <c r="A619" t="s">
        <v>373</v>
      </c>
      <c r="B619" s="2">
        <v>28</v>
      </c>
      <c r="C619" s="2">
        <v>89</v>
      </c>
      <c r="D619" s="2">
        <v>4613.83</v>
      </c>
      <c r="E619" s="2">
        <v>0</v>
      </c>
      <c r="F619" s="2"/>
      <c r="G619" s="2"/>
      <c r="H619" s="2">
        <v>0</v>
      </c>
      <c r="I619" s="2"/>
      <c r="J619" s="2"/>
      <c r="K619" s="5">
        <f t="shared" si="27"/>
        <v>8.7486280843163187E-4</v>
      </c>
      <c r="L619" t="str">
        <f t="shared" si="28"/>
        <v>(0,0.1]</v>
      </c>
      <c r="M619" t="str">
        <f t="shared" si="29"/>
        <v>IV</v>
      </c>
    </row>
    <row r="620" spans="1:13" x14ac:dyDescent="0.2">
      <c r="A620" t="s">
        <v>375</v>
      </c>
      <c r="B620" s="2">
        <v>11</v>
      </c>
      <c r="C620" s="2">
        <v>41</v>
      </c>
      <c r="D620" s="2">
        <v>1362.37</v>
      </c>
      <c r="E620" s="2">
        <v>0</v>
      </c>
      <c r="F620" s="2"/>
      <c r="G620" s="2"/>
      <c r="H620" s="2">
        <v>0</v>
      </c>
      <c r="I620" s="2"/>
      <c r="J620" s="2"/>
      <c r="K620" s="5">
        <f t="shared" si="27"/>
        <v>2.5832916347654818E-4</v>
      </c>
      <c r="L620" t="str">
        <f t="shared" si="28"/>
        <v>(0,0.1]</v>
      </c>
      <c r="M620" t="str">
        <f t="shared" si="29"/>
        <v>IV</v>
      </c>
    </row>
    <row r="621" spans="1:13" x14ac:dyDescent="0.2">
      <c r="A621" t="s">
        <v>378</v>
      </c>
      <c r="B621" s="2">
        <v>5</v>
      </c>
      <c r="C621" s="2">
        <v>6</v>
      </c>
      <c r="D621" s="2">
        <v>407.38</v>
      </c>
      <c r="E621" s="2">
        <v>0</v>
      </c>
      <c r="F621" s="2"/>
      <c r="G621" s="2"/>
      <c r="H621" s="2">
        <v>0</v>
      </c>
      <c r="I621" s="2"/>
      <c r="J621" s="2"/>
      <c r="K621" s="5">
        <f t="shared" si="27"/>
        <v>7.7246368179772164E-5</v>
      </c>
      <c r="L621" t="str">
        <f t="shared" si="28"/>
        <v>(0,0.1]</v>
      </c>
      <c r="M621" t="str">
        <f t="shared" si="29"/>
        <v>IV</v>
      </c>
    </row>
    <row r="622" spans="1:13" x14ac:dyDescent="0.2">
      <c r="A622" t="s">
        <v>356</v>
      </c>
      <c r="B622" s="2">
        <v>2</v>
      </c>
      <c r="C622" s="2">
        <v>2</v>
      </c>
      <c r="D622" s="2">
        <v>95.96</v>
      </c>
      <c r="E622" s="2">
        <v>1</v>
      </c>
      <c r="F622" s="2">
        <v>1</v>
      </c>
      <c r="G622" s="2">
        <v>45.98</v>
      </c>
      <c r="H622" s="2">
        <v>2</v>
      </c>
      <c r="I622" s="2">
        <v>2</v>
      </c>
      <c r="J622" s="2">
        <v>95.96</v>
      </c>
      <c r="K622" s="5">
        <f t="shared" si="27"/>
        <v>1.8195693187026698E-5</v>
      </c>
      <c r="L622" t="str">
        <f t="shared" si="28"/>
        <v>(0,0.1]</v>
      </c>
      <c r="M622" t="str">
        <f t="shared" si="29"/>
        <v>IV</v>
      </c>
    </row>
    <row r="623" spans="1:13" x14ac:dyDescent="0.2">
      <c r="A623" t="s">
        <v>368</v>
      </c>
      <c r="B623" s="2">
        <v>1</v>
      </c>
      <c r="C623" s="2">
        <v>7</v>
      </c>
      <c r="D623" s="2">
        <v>8.8455220000000001E-2</v>
      </c>
      <c r="E623" s="2">
        <v>0</v>
      </c>
      <c r="F623" s="2"/>
      <c r="G623" s="2"/>
      <c r="H623" s="2">
        <v>0</v>
      </c>
      <c r="I623" s="2"/>
      <c r="J623" s="2"/>
      <c r="K623" s="5">
        <f t="shared" si="27"/>
        <v>1.6772655730626801E-8</v>
      </c>
      <c r="L623" t="str">
        <f t="shared" si="28"/>
        <v>(0,0.1]</v>
      </c>
      <c r="M623" t="str">
        <f t="shared" si="29"/>
        <v>IV</v>
      </c>
    </row>
    <row r="624" spans="1:13" x14ac:dyDescent="0.2">
      <c r="A624" t="s">
        <v>392</v>
      </c>
      <c r="B624" s="2">
        <v>268</v>
      </c>
      <c r="C624" s="2">
        <v>142848</v>
      </c>
      <c r="D624" s="2">
        <v>5152926.6532429997</v>
      </c>
      <c r="E624" s="2">
        <v>0</v>
      </c>
      <c r="F624" s="2"/>
      <c r="G624" s="2"/>
      <c r="H624" s="2">
        <v>0</v>
      </c>
      <c r="I624" s="2"/>
      <c r="J624" s="2"/>
      <c r="K624" s="5">
        <f t="shared" si="27"/>
        <v>0.97708495620739821</v>
      </c>
      <c r="L624" t="str">
        <f t="shared" si="28"/>
        <v>(0.5,5]</v>
      </c>
      <c r="M624" t="str">
        <f t="shared" si="29"/>
        <v>II</v>
      </c>
    </row>
    <row r="625" spans="1:13" x14ac:dyDescent="0.2">
      <c r="A625" t="s">
        <v>391</v>
      </c>
      <c r="B625" s="2">
        <v>330</v>
      </c>
      <c r="C625" s="2">
        <v>27242</v>
      </c>
      <c r="D625" s="2">
        <v>444720.68</v>
      </c>
      <c r="E625" s="2">
        <v>7</v>
      </c>
      <c r="F625" s="2">
        <v>712</v>
      </c>
      <c r="G625" s="2">
        <v>13175.83</v>
      </c>
      <c r="H625" s="2">
        <v>30</v>
      </c>
      <c r="I625" s="2">
        <v>2680</v>
      </c>
      <c r="J625" s="2">
        <v>47104.33</v>
      </c>
      <c r="K625" s="5">
        <f t="shared" si="27"/>
        <v>8.4326813747456028E-2</v>
      </c>
      <c r="L625" t="str">
        <f t="shared" si="28"/>
        <v>(0,0.1]</v>
      </c>
      <c r="M625" t="str">
        <f t="shared" si="29"/>
        <v>IV</v>
      </c>
    </row>
    <row r="626" spans="1:13" x14ac:dyDescent="0.2">
      <c r="A626" t="s">
        <v>398</v>
      </c>
      <c r="B626" s="2">
        <v>322</v>
      </c>
      <c r="C626" s="2">
        <v>22818</v>
      </c>
      <c r="D626" s="2">
        <v>1408566.28</v>
      </c>
      <c r="E626" s="2">
        <v>3</v>
      </c>
      <c r="F626" s="2">
        <v>3</v>
      </c>
      <c r="G626" s="2">
        <v>104.96</v>
      </c>
      <c r="H626" s="2">
        <v>22</v>
      </c>
      <c r="I626" s="2">
        <v>1200</v>
      </c>
      <c r="J626" s="2">
        <v>65845.72</v>
      </c>
      <c r="K626" s="5">
        <f t="shared" si="27"/>
        <v>0.26708878558223786</v>
      </c>
      <c r="L626" t="str">
        <f t="shared" si="28"/>
        <v>(0.1,0.5]</v>
      </c>
      <c r="M626" t="str">
        <f t="shared" si="29"/>
        <v>III</v>
      </c>
    </row>
    <row r="627" spans="1:13" x14ac:dyDescent="0.2">
      <c r="A627" t="s">
        <v>394</v>
      </c>
      <c r="B627" s="2">
        <v>286</v>
      </c>
      <c r="C627" s="2">
        <v>108574</v>
      </c>
      <c r="D627" s="2">
        <v>3735154.3295380198</v>
      </c>
      <c r="E627" s="2">
        <v>0</v>
      </c>
      <c r="F627" s="2"/>
      <c r="G627" s="2"/>
      <c r="H627" s="2">
        <v>0</v>
      </c>
      <c r="I627" s="2"/>
      <c r="J627" s="2"/>
      <c r="K627" s="5">
        <f t="shared" si="27"/>
        <v>0.70825054383564212</v>
      </c>
      <c r="L627" t="str">
        <f t="shared" si="28"/>
        <v>(0.5,5]</v>
      </c>
      <c r="M627" t="str">
        <f t="shared" si="29"/>
        <v>II</v>
      </c>
    </row>
    <row r="628" spans="1:13" x14ac:dyDescent="0.2">
      <c r="A628" t="s">
        <v>393</v>
      </c>
      <c r="B628" s="2">
        <v>271</v>
      </c>
      <c r="C628" s="2">
        <v>249945</v>
      </c>
      <c r="D628" s="2">
        <v>8780505.9135531802</v>
      </c>
      <c r="E628" s="2">
        <v>0</v>
      </c>
      <c r="F628" s="2"/>
      <c r="G628" s="2"/>
      <c r="H628" s="2">
        <v>0</v>
      </c>
      <c r="I628" s="2"/>
      <c r="J628" s="2"/>
      <c r="K628" s="5">
        <f t="shared" si="27"/>
        <v>1.6649373867224599</v>
      </c>
      <c r="L628" t="str">
        <f t="shared" si="28"/>
        <v>(0.5,5]</v>
      </c>
      <c r="M628" t="str">
        <f t="shared" si="29"/>
        <v>II</v>
      </c>
    </row>
    <row r="629" spans="1:13" x14ac:dyDescent="0.2">
      <c r="A629" t="s">
        <v>397</v>
      </c>
      <c r="B629" s="2">
        <v>228</v>
      </c>
      <c r="C629" s="2">
        <v>583</v>
      </c>
      <c r="D629" s="2">
        <v>44356.23</v>
      </c>
      <c r="E629" s="2">
        <v>0</v>
      </c>
      <c r="F629" s="2"/>
      <c r="G629" s="2"/>
      <c r="H629" s="2">
        <v>0</v>
      </c>
      <c r="I629" s="2"/>
      <c r="J629" s="2"/>
      <c r="K629" s="5">
        <f t="shared" si="27"/>
        <v>8.4107164653312774E-3</v>
      </c>
      <c r="L629" t="str">
        <f t="shared" si="28"/>
        <v>(0,0.1]</v>
      </c>
      <c r="M629" t="str">
        <f t="shared" si="29"/>
        <v>IV</v>
      </c>
    </row>
    <row r="630" spans="1:13" x14ac:dyDescent="0.2">
      <c r="A630" t="s">
        <v>395</v>
      </c>
      <c r="B630" s="2">
        <v>172</v>
      </c>
      <c r="C630" s="2">
        <v>2816</v>
      </c>
      <c r="D630" s="2">
        <v>119897.98</v>
      </c>
      <c r="E630" s="2">
        <v>1</v>
      </c>
      <c r="F630" s="2">
        <v>1</v>
      </c>
      <c r="G630" s="2">
        <v>35.979999999999997</v>
      </c>
      <c r="H630" s="2">
        <v>5</v>
      </c>
      <c r="I630" s="2">
        <v>5</v>
      </c>
      <c r="J630" s="2">
        <v>193.91</v>
      </c>
      <c r="K630" s="5">
        <f t="shared" si="27"/>
        <v>2.2734752582578819E-2</v>
      </c>
      <c r="L630" t="str">
        <f t="shared" si="28"/>
        <v>(0,0.1]</v>
      </c>
      <c r="M630" t="str">
        <f t="shared" si="29"/>
        <v>IV</v>
      </c>
    </row>
    <row r="631" spans="1:13" x14ac:dyDescent="0.2">
      <c r="A631" t="s">
        <v>390</v>
      </c>
      <c r="B631" s="2">
        <v>190</v>
      </c>
      <c r="C631" s="2">
        <v>396</v>
      </c>
      <c r="D631" s="2">
        <v>33827.18</v>
      </c>
      <c r="E631" s="2">
        <v>7</v>
      </c>
      <c r="F631" s="2">
        <v>46</v>
      </c>
      <c r="G631" s="2">
        <v>3966.6</v>
      </c>
      <c r="H631" s="2">
        <v>29</v>
      </c>
      <c r="I631" s="2">
        <v>122</v>
      </c>
      <c r="J631" s="2">
        <v>10761.81</v>
      </c>
      <c r="K631" s="5">
        <f t="shared" si="27"/>
        <v>6.4142245587987265E-3</v>
      </c>
      <c r="L631" t="str">
        <f t="shared" si="28"/>
        <v>(0,0.1]</v>
      </c>
      <c r="M631" t="str">
        <f t="shared" si="29"/>
        <v>IV</v>
      </c>
    </row>
    <row r="632" spans="1:13" x14ac:dyDescent="0.2">
      <c r="A632" t="s">
        <v>279</v>
      </c>
      <c r="B632" s="2">
        <v>117</v>
      </c>
      <c r="C632" s="2">
        <v>8817</v>
      </c>
      <c r="D632" s="2">
        <v>547403.51860627497</v>
      </c>
      <c r="E632" s="2">
        <v>7</v>
      </c>
      <c r="F632" s="2">
        <v>907</v>
      </c>
      <c r="G632" s="2">
        <v>58277.460257300001</v>
      </c>
      <c r="H632" s="2">
        <v>30</v>
      </c>
      <c r="I632" s="2">
        <v>3683</v>
      </c>
      <c r="J632" s="2">
        <v>248836.02066378499</v>
      </c>
      <c r="K632" s="5">
        <f t="shared" si="27"/>
        <v>0.10379727463587579</v>
      </c>
      <c r="L632" t="str">
        <f t="shared" si="28"/>
        <v>(0.1,0.5]</v>
      </c>
      <c r="M632" t="str">
        <f t="shared" si="29"/>
        <v>III</v>
      </c>
    </row>
    <row r="633" spans="1:13" x14ac:dyDescent="0.2">
      <c r="A633" t="s">
        <v>396</v>
      </c>
      <c r="B633" s="2">
        <v>156</v>
      </c>
      <c r="C633" s="2">
        <v>291</v>
      </c>
      <c r="D633" s="2">
        <v>10874.02</v>
      </c>
      <c r="E633" s="2">
        <v>5</v>
      </c>
      <c r="F633" s="2">
        <v>9</v>
      </c>
      <c r="G633" s="2">
        <v>356.62</v>
      </c>
      <c r="H633" s="2">
        <v>27</v>
      </c>
      <c r="I633" s="2">
        <v>65</v>
      </c>
      <c r="J633" s="2">
        <v>2298.31</v>
      </c>
      <c r="K633" s="5">
        <f t="shared" si="27"/>
        <v>2.0619042479115474E-3</v>
      </c>
      <c r="L633" t="str">
        <f t="shared" si="28"/>
        <v>(0,0.1]</v>
      </c>
      <c r="M633" t="str">
        <f t="shared" si="29"/>
        <v>IV</v>
      </c>
    </row>
    <row r="634" spans="1:13" x14ac:dyDescent="0.2">
      <c r="A634" t="s">
        <v>399</v>
      </c>
      <c r="B634" s="2">
        <v>223</v>
      </c>
      <c r="C634" s="2">
        <v>1999</v>
      </c>
      <c r="D634" s="2">
        <v>73331.66</v>
      </c>
      <c r="E634" s="2">
        <v>0</v>
      </c>
      <c r="F634" s="2"/>
      <c r="G634" s="2"/>
      <c r="H634" s="2">
        <v>0</v>
      </c>
      <c r="I634" s="2"/>
      <c r="J634" s="2"/>
      <c r="K634" s="5">
        <f t="shared" si="27"/>
        <v>1.3904964425337207E-2</v>
      </c>
      <c r="L634" t="str">
        <f t="shared" si="28"/>
        <v>(0,0.1]</v>
      </c>
      <c r="M634" t="str">
        <f t="shared" si="29"/>
        <v>IV</v>
      </c>
    </row>
    <row r="635" spans="1:13" x14ac:dyDescent="0.2">
      <c r="A635" t="s">
        <v>401</v>
      </c>
      <c r="B635" s="2">
        <v>83</v>
      </c>
      <c r="C635" s="2">
        <v>120</v>
      </c>
      <c r="D635" s="2">
        <v>13020.12</v>
      </c>
      <c r="E635" s="2">
        <v>0</v>
      </c>
      <c r="F635" s="2"/>
      <c r="G635" s="2"/>
      <c r="H635" s="2">
        <v>0</v>
      </c>
      <c r="I635" s="2"/>
      <c r="J635" s="2"/>
      <c r="K635" s="5">
        <f t="shared" si="27"/>
        <v>2.468842317405899E-3</v>
      </c>
      <c r="L635" t="str">
        <f t="shared" si="28"/>
        <v>(0,0.1]</v>
      </c>
      <c r="M635" t="str">
        <f t="shared" si="29"/>
        <v>IV</v>
      </c>
    </row>
    <row r="636" spans="1:13" x14ac:dyDescent="0.2">
      <c r="A636" t="s">
        <v>403</v>
      </c>
      <c r="B636" s="2">
        <v>124</v>
      </c>
      <c r="C636" s="2">
        <v>381</v>
      </c>
      <c r="D636" s="2">
        <v>16019.974179375</v>
      </c>
      <c r="E636" s="2">
        <v>0</v>
      </c>
      <c r="F636" s="2"/>
      <c r="G636" s="2"/>
      <c r="H636" s="2">
        <v>0</v>
      </c>
      <c r="I636" s="2"/>
      <c r="J636" s="2"/>
      <c r="K636" s="5">
        <f t="shared" si="27"/>
        <v>3.0376671012088091E-3</v>
      </c>
      <c r="L636" t="str">
        <f t="shared" si="28"/>
        <v>(0,0.1]</v>
      </c>
      <c r="M636" t="str">
        <f t="shared" si="29"/>
        <v>IV</v>
      </c>
    </row>
    <row r="637" spans="1:13" x14ac:dyDescent="0.2">
      <c r="A637" t="s">
        <v>402</v>
      </c>
      <c r="B637" s="2">
        <v>3</v>
      </c>
      <c r="C637" s="2">
        <v>3</v>
      </c>
      <c r="D637" s="2">
        <v>2670</v>
      </c>
      <c r="E637" s="2">
        <v>0</v>
      </c>
      <c r="F637" s="2"/>
      <c r="G637" s="2"/>
      <c r="H637" s="2">
        <v>0</v>
      </c>
      <c r="I637" s="2"/>
      <c r="J637" s="2"/>
      <c r="K637" s="5">
        <f t="shared" si="27"/>
        <v>5.0627866620843356E-4</v>
      </c>
      <c r="L637" t="str">
        <f t="shared" si="28"/>
        <v>(0,0.1]</v>
      </c>
      <c r="M637" t="str">
        <f t="shared" si="29"/>
        <v>IV</v>
      </c>
    </row>
    <row r="638" spans="1:13" x14ac:dyDescent="0.2">
      <c r="A638" t="s">
        <v>400</v>
      </c>
      <c r="B638" s="2">
        <v>57</v>
      </c>
      <c r="C638" s="2">
        <v>1437</v>
      </c>
      <c r="D638" s="2">
        <v>91628.35</v>
      </c>
      <c r="E638" s="2">
        <v>0</v>
      </c>
      <c r="F638" s="2"/>
      <c r="G638" s="2"/>
      <c r="H638" s="2">
        <v>0</v>
      </c>
      <c r="I638" s="2"/>
      <c r="J638" s="2"/>
      <c r="K638" s="5">
        <f t="shared" si="27"/>
        <v>1.7374336638531659E-2</v>
      </c>
      <c r="L638" t="str">
        <f t="shared" si="28"/>
        <v>(0,0.1]</v>
      </c>
      <c r="M638" t="str">
        <f t="shared" si="29"/>
        <v>IV</v>
      </c>
    </row>
    <row r="639" spans="1:13" x14ac:dyDescent="0.2">
      <c r="A639" t="s">
        <v>387</v>
      </c>
      <c r="B639" s="2">
        <v>28</v>
      </c>
      <c r="C639" s="2">
        <v>1657</v>
      </c>
      <c r="D639" s="2">
        <v>118102.40949372</v>
      </c>
      <c r="E639" s="2">
        <v>0</v>
      </c>
      <c r="F639" s="2"/>
      <c r="G639" s="2"/>
      <c r="H639" s="2">
        <v>0</v>
      </c>
      <c r="I639" s="2"/>
      <c r="J639" s="2"/>
      <c r="K639" s="5">
        <f t="shared" si="27"/>
        <v>2.23942810316415E-2</v>
      </c>
      <c r="L639" t="str">
        <f t="shared" si="28"/>
        <v>(0,0.1]</v>
      </c>
      <c r="M639" t="str">
        <f t="shared" si="29"/>
        <v>IV</v>
      </c>
    </row>
    <row r="640" spans="1:13" x14ac:dyDescent="0.2">
      <c r="A640" t="s">
        <v>388</v>
      </c>
      <c r="B640" s="2">
        <v>13</v>
      </c>
      <c r="C640" s="2">
        <v>25</v>
      </c>
      <c r="D640" s="2">
        <v>701.79</v>
      </c>
      <c r="E640" s="2">
        <v>0</v>
      </c>
      <c r="F640" s="2"/>
      <c r="G640" s="2"/>
      <c r="H640" s="2">
        <v>0</v>
      </c>
      <c r="I640" s="2"/>
      <c r="J640" s="2"/>
      <c r="K640" s="5">
        <f t="shared" si="27"/>
        <v>1.3307164987206614E-4</v>
      </c>
      <c r="L640" t="str">
        <f t="shared" si="28"/>
        <v>(0,0.1]</v>
      </c>
      <c r="M640" t="str">
        <f t="shared" si="29"/>
        <v>IV</v>
      </c>
    </row>
    <row r="641" spans="1:13" x14ac:dyDescent="0.2">
      <c r="A641" t="s">
        <v>380</v>
      </c>
      <c r="B641" s="2">
        <v>131</v>
      </c>
      <c r="C641" s="2">
        <v>269</v>
      </c>
      <c r="D641" s="2">
        <v>9429.9313674999994</v>
      </c>
      <c r="E641" s="2">
        <v>7</v>
      </c>
      <c r="F641" s="2">
        <v>24</v>
      </c>
      <c r="G641" s="2">
        <v>814.7289025</v>
      </c>
      <c r="H641" s="2">
        <v>27</v>
      </c>
      <c r="I641" s="2">
        <v>74</v>
      </c>
      <c r="J641" s="2">
        <v>2488.8259880000001</v>
      </c>
      <c r="K641" s="5">
        <f t="shared" si="27"/>
        <v>1.7880798034363183E-3</v>
      </c>
      <c r="L641" t="str">
        <f t="shared" si="28"/>
        <v>(0,0.1]</v>
      </c>
      <c r="M641" t="str">
        <f t="shared" si="29"/>
        <v>IV</v>
      </c>
    </row>
    <row r="642" spans="1:13" x14ac:dyDescent="0.2">
      <c r="A642" t="s">
        <v>382</v>
      </c>
      <c r="B642" s="2">
        <v>28</v>
      </c>
      <c r="C642" s="2">
        <v>78</v>
      </c>
      <c r="D642" s="2">
        <v>5717.05</v>
      </c>
      <c r="E642" s="2">
        <v>0</v>
      </c>
      <c r="F642" s="2"/>
      <c r="G642" s="2"/>
      <c r="H642" s="2">
        <v>0</v>
      </c>
      <c r="I642" s="2"/>
      <c r="J642" s="2"/>
      <c r="K642" s="5">
        <f t="shared" ref="K642:K705" si="30">D642/SUM(D:D)*100</f>
        <v>1.084052602489485E-3</v>
      </c>
      <c r="L642" t="str">
        <f t="shared" si="28"/>
        <v>(0,0.1]</v>
      </c>
      <c r="M642" t="str">
        <f t="shared" si="29"/>
        <v>IV</v>
      </c>
    </row>
    <row r="643" spans="1:13" x14ac:dyDescent="0.2">
      <c r="A643" t="s">
        <v>383</v>
      </c>
      <c r="B643" s="2">
        <v>36</v>
      </c>
      <c r="C643" s="2">
        <v>40148</v>
      </c>
      <c r="D643" s="2">
        <v>169645.19133555499</v>
      </c>
      <c r="E643" s="2">
        <v>0</v>
      </c>
      <c r="F643" s="2"/>
      <c r="G643" s="2"/>
      <c r="H643" s="2">
        <v>0</v>
      </c>
      <c r="I643" s="2"/>
      <c r="J643" s="2"/>
      <c r="K643" s="5">
        <f t="shared" si="30"/>
        <v>3.2167693332598987E-2</v>
      </c>
      <c r="L643" t="str">
        <f t="shared" ref="L643:L706" si="31">VLOOKUP($K643,$O$3:$Q$8,2,1)</f>
        <v>(0,0.1]</v>
      </c>
      <c r="M643" t="str">
        <f t="shared" ref="M643:M706" si="32">VLOOKUP($K643,$O$3:$Q$8,3,1)</f>
        <v>IV</v>
      </c>
    </row>
    <row r="644" spans="1:13" x14ac:dyDescent="0.2">
      <c r="A644" t="s">
        <v>381</v>
      </c>
      <c r="B644" s="2">
        <v>29</v>
      </c>
      <c r="C644" s="2">
        <v>34</v>
      </c>
      <c r="D644" s="2">
        <v>30326.65</v>
      </c>
      <c r="E644" s="2">
        <v>0</v>
      </c>
      <c r="F644" s="2"/>
      <c r="G644" s="2"/>
      <c r="H644" s="2">
        <v>5</v>
      </c>
      <c r="I644" s="2">
        <v>5</v>
      </c>
      <c r="J644" s="2">
        <v>2900.4</v>
      </c>
      <c r="K644" s="5">
        <f t="shared" si="30"/>
        <v>5.7504628886029937E-3</v>
      </c>
      <c r="L644" t="str">
        <f t="shared" si="31"/>
        <v>(0,0.1]</v>
      </c>
      <c r="M644" t="str">
        <f t="shared" si="32"/>
        <v>IV</v>
      </c>
    </row>
    <row r="645" spans="1:13" x14ac:dyDescent="0.2">
      <c r="A645" t="s">
        <v>385</v>
      </c>
      <c r="B645" s="2">
        <v>71</v>
      </c>
      <c r="C645" s="2">
        <v>512</v>
      </c>
      <c r="D645" s="2">
        <v>42285.49</v>
      </c>
      <c r="E645" s="2">
        <v>7</v>
      </c>
      <c r="F645" s="2">
        <v>161</v>
      </c>
      <c r="G645" s="2">
        <v>14236.49</v>
      </c>
      <c r="H645" s="2">
        <v>30</v>
      </c>
      <c r="I645" s="2">
        <v>336</v>
      </c>
      <c r="J645" s="2">
        <v>27997.08</v>
      </c>
      <c r="K645" s="5">
        <f t="shared" si="30"/>
        <v>8.0180679689775478E-3</v>
      </c>
      <c r="L645" t="str">
        <f t="shared" si="31"/>
        <v>(0,0.1]</v>
      </c>
      <c r="M645" t="str">
        <f t="shared" si="32"/>
        <v>IV</v>
      </c>
    </row>
    <row r="646" spans="1:13" x14ac:dyDescent="0.2">
      <c r="A646" t="s">
        <v>384</v>
      </c>
      <c r="B646" s="2">
        <v>69</v>
      </c>
      <c r="C646" s="2">
        <v>150</v>
      </c>
      <c r="D646" s="2">
        <v>35476.35</v>
      </c>
      <c r="E646" s="2">
        <v>7</v>
      </c>
      <c r="F646" s="2">
        <v>26</v>
      </c>
      <c r="G646" s="2">
        <v>6817.2</v>
      </c>
      <c r="H646" s="2">
        <v>25</v>
      </c>
      <c r="I646" s="2">
        <v>73</v>
      </c>
      <c r="J646" s="2">
        <v>16694.82</v>
      </c>
      <c r="K646" s="5">
        <f t="shared" si="30"/>
        <v>6.7269360149601358E-3</v>
      </c>
      <c r="L646" t="str">
        <f t="shared" si="31"/>
        <v>(0,0.1]</v>
      </c>
      <c r="M646" t="str">
        <f t="shared" si="32"/>
        <v>IV</v>
      </c>
    </row>
    <row r="647" spans="1:13" x14ac:dyDescent="0.2">
      <c r="A647" t="s">
        <v>386</v>
      </c>
      <c r="B647" s="2">
        <v>30</v>
      </c>
      <c r="C647" s="2">
        <v>8369</v>
      </c>
      <c r="D647" s="2">
        <v>30918.887950939999</v>
      </c>
      <c r="E647" s="2">
        <v>7</v>
      </c>
      <c r="F647" s="2">
        <v>1865</v>
      </c>
      <c r="G647" s="2">
        <v>5710.0426436549997</v>
      </c>
      <c r="H647" s="2">
        <v>30</v>
      </c>
      <c r="I647" s="2">
        <v>8369</v>
      </c>
      <c r="J647" s="2">
        <v>30918.887950939999</v>
      </c>
      <c r="K647" s="5">
        <f t="shared" si="30"/>
        <v>5.8627615552246859E-3</v>
      </c>
      <c r="L647" t="str">
        <f t="shared" si="31"/>
        <v>(0,0.1]</v>
      </c>
      <c r="M647" t="str">
        <f t="shared" si="32"/>
        <v>IV</v>
      </c>
    </row>
    <row r="648" spans="1:13" x14ac:dyDescent="0.2">
      <c r="A648" t="s">
        <v>379</v>
      </c>
      <c r="B648" s="2">
        <v>13</v>
      </c>
      <c r="C648" s="2">
        <v>15</v>
      </c>
      <c r="D648" s="2">
        <v>12498.58</v>
      </c>
      <c r="E648" s="2">
        <v>0</v>
      </c>
      <c r="F648" s="2"/>
      <c r="G648" s="2"/>
      <c r="H648" s="2">
        <v>0</v>
      </c>
      <c r="I648" s="2"/>
      <c r="J648" s="2"/>
      <c r="K648" s="5">
        <f t="shared" si="30"/>
        <v>2.3699492179398516E-3</v>
      </c>
      <c r="L648" t="str">
        <f t="shared" si="31"/>
        <v>(0,0.1]</v>
      </c>
      <c r="M648" t="str">
        <f t="shared" si="32"/>
        <v>IV</v>
      </c>
    </row>
    <row r="649" spans="1:13" x14ac:dyDescent="0.2">
      <c r="A649" t="s">
        <v>389</v>
      </c>
      <c r="B649" s="2">
        <v>5</v>
      </c>
      <c r="C649" s="2">
        <v>23</v>
      </c>
      <c r="D649" s="2">
        <v>1150.77</v>
      </c>
      <c r="E649" s="2">
        <v>4</v>
      </c>
      <c r="F649" s="2">
        <v>22</v>
      </c>
      <c r="G649" s="2">
        <v>1149.77</v>
      </c>
      <c r="H649" s="2">
        <v>4</v>
      </c>
      <c r="I649" s="2">
        <v>22</v>
      </c>
      <c r="J649" s="2">
        <v>1149.77</v>
      </c>
      <c r="K649" s="5">
        <f t="shared" si="30"/>
        <v>2.1820610513583488E-4</v>
      </c>
      <c r="L649" t="str">
        <f t="shared" si="31"/>
        <v>(0,0.1]</v>
      </c>
      <c r="M649" t="str">
        <f t="shared" si="32"/>
        <v>IV</v>
      </c>
    </row>
    <row r="650" spans="1:13" x14ac:dyDescent="0.2">
      <c r="A650" t="s">
        <v>404</v>
      </c>
      <c r="B650" s="2">
        <v>30</v>
      </c>
      <c r="C650" s="2">
        <v>1250</v>
      </c>
      <c r="D650" s="2">
        <v>28786.52</v>
      </c>
      <c r="E650" s="2">
        <v>0</v>
      </c>
      <c r="F650" s="2"/>
      <c r="G650" s="2"/>
      <c r="H650" s="2">
        <v>0</v>
      </c>
      <c r="I650" s="2"/>
      <c r="J650" s="2"/>
      <c r="K650" s="5">
        <f t="shared" si="30"/>
        <v>5.458427322240598E-3</v>
      </c>
      <c r="L650" t="str">
        <f t="shared" si="31"/>
        <v>(0,0.1]</v>
      </c>
      <c r="M650" t="str">
        <f t="shared" si="32"/>
        <v>IV</v>
      </c>
    </row>
    <row r="651" spans="1:13" x14ac:dyDescent="0.2">
      <c r="A651" t="s">
        <v>405</v>
      </c>
      <c r="B651" s="2">
        <v>59</v>
      </c>
      <c r="C651" s="2">
        <v>184</v>
      </c>
      <c r="D651" s="2">
        <v>3880.1</v>
      </c>
      <c r="E651" s="2">
        <v>0</v>
      </c>
      <c r="F651" s="2"/>
      <c r="G651" s="2"/>
      <c r="H651" s="2">
        <v>0</v>
      </c>
      <c r="I651" s="2"/>
      <c r="J651" s="2"/>
      <c r="K651" s="5">
        <f t="shared" si="30"/>
        <v>7.3573477631286256E-4</v>
      </c>
      <c r="L651" t="str">
        <f t="shared" si="31"/>
        <v>(0,0.1]</v>
      </c>
      <c r="M651" t="str">
        <f t="shared" si="32"/>
        <v>IV</v>
      </c>
    </row>
    <row r="652" spans="1:13" x14ac:dyDescent="0.2">
      <c r="A652" t="s">
        <v>407</v>
      </c>
      <c r="B652" s="2">
        <v>44</v>
      </c>
      <c r="C652" s="2">
        <v>80</v>
      </c>
      <c r="D652" s="2">
        <v>2415.17</v>
      </c>
      <c r="E652" s="2">
        <v>0</v>
      </c>
      <c r="F652" s="2"/>
      <c r="G652" s="2"/>
      <c r="H652" s="2">
        <v>0</v>
      </c>
      <c r="I652" s="2"/>
      <c r="J652" s="2"/>
      <c r="K652" s="5">
        <f t="shared" si="30"/>
        <v>4.5795844429461521E-4</v>
      </c>
      <c r="L652" t="str">
        <f t="shared" si="31"/>
        <v>(0,0.1]</v>
      </c>
      <c r="M652" t="str">
        <f t="shared" si="32"/>
        <v>IV</v>
      </c>
    </row>
    <row r="653" spans="1:13" x14ac:dyDescent="0.2">
      <c r="A653" t="s">
        <v>408</v>
      </c>
      <c r="B653" s="2">
        <v>46</v>
      </c>
      <c r="C653" s="2">
        <v>126</v>
      </c>
      <c r="D653" s="2">
        <v>4423.66</v>
      </c>
      <c r="E653" s="2">
        <v>0</v>
      </c>
      <c r="F653" s="2"/>
      <c r="G653" s="2"/>
      <c r="H653" s="2">
        <v>0</v>
      </c>
      <c r="I653" s="2"/>
      <c r="J653" s="2"/>
      <c r="K653" s="5">
        <f t="shared" si="30"/>
        <v>8.3880325264404452E-4</v>
      </c>
      <c r="L653" t="str">
        <f t="shared" si="31"/>
        <v>(0,0.1]</v>
      </c>
      <c r="M653" t="str">
        <f t="shared" si="32"/>
        <v>IV</v>
      </c>
    </row>
    <row r="654" spans="1:13" x14ac:dyDescent="0.2">
      <c r="A654" t="s">
        <v>406</v>
      </c>
      <c r="B654" s="2">
        <v>33</v>
      </c>
      <c r="C654" s="2">
        <v>80</v>
      </c>
      <c r="D654" s="2">
        <v>3384.09</v>
      </c>
      <c r="E654" s="2">
        <v>0</v>
      </c>
      <c r="F654" s="2"/>
      <c r="G654" s="2"/>
      <c r="H654" s="2">
        <v>0</v>
      </c>
      <c r="I654" s="2"/>
      <c r="J654" s="2"/>
      <c r="K654" s="5">
        <f t="shared" si="30"/>
        <v>6.4168261105966226E-4</v>
      </c>
      <c r="L654" t="str">
        <f t="shared" si="31"/>
        <v>(0,0.1]</v>
      </c>
      <c r="M654" t="str">
        <f t="shared" si="32"/>
        <v>IV</v>
      </c>
    </row>
    <row r="655" spans="1:13" x14ac:dyDescent="0.2">
      <c r="A655" t="s">
        <v>409</v>
      </c>
      <c r="B655" s="2">
        <v>47</v>
      </c>
      <c r="C655" s="2">
        <v>11706</v>
      </c>
      <c r="D655" s="2">
        <v>447417.29</v>
      </c>
      <c r="E655" s="2">
        <v>0</v>
      </c>
      <c r="F655" s="2"/>
      <c r="G655" s="2"/>
      <c r="H655" s="2">
        <v>0</v>
      </c>
      <c r="I655" s="2"/>
      <c r="J655" s="2"/>
      <c r="K655" s="5">
        <f t="shared" si="30"/>
        <v>8.4838138134753535E-2</v>
      </c>
      <c r="L655" t="str">
        <f t="shared" si="31"/>
        <v>(0,0.1]</v>
      </c>
      <c r="M655" t="str">
        <f t="shared" si="32"/>
        <v>IV</v>
      </c>
    </row>
    <row r="656" spans="1:13" x14ac:dyDescent="0.2">
      <c r="A656" t="s">
        <v>859</v>
      </c>
      <c r="B656" s="2">
        <v>123</v>
      </c>
      <c r="C656" s="2">
        <v>14578</v>
      </c>
      <c r="D656" s="2">
        <v>479860.3758715</v>
      </c>
      <c r="E656" s="2">
        <v>0</v>
      </c>
      <c r="F656" s="2"/>
      <c r="G656" s="2"/>
      <c r="H656" s="2">
        <v>0</v>
      </c>
      <c r="I656" s="2"/>
      <c r="J656" s="2"/>
      <c r="K656" s="5">
        <f t="shared" si="30"/>
        <v>9.0989914255618212E-2</v>
      </c>
      <c r="L656" t="str">
        <f t="shared" si="31"/>
        <v>(0,0.1]</v>
      </c>
      <c r="M656" t="str">
        <f t="shared" si="32"/>
        <v>IV</v>
      </c>
    </row>
    <row r="657" spans="1:13" x14ac:dyDescent="0.2">
      <c r="A657" t="s">
        <v>858</v>
      </c>
      <c r="B657" s="2">
        <v>288</v>
      </c>
      <c r="C657" s="2">
        <v>2886</v>
      </c>
      <c r="D657" s="2">
        <v>91426.15</v>
      </c>
      <c r="E657" s="2">
        <v>1</v>
      </c>
      <c r="F657" s="2">
        <v>1</v>
      </c>
      <c r="G657" s="2">
        <v>12.99</v>
      </c>
      <c r="H657" s="2">
        <v>7</v>
      </c>
      <c r="I657" s="2">
        <v>7</v>
      </c>
      <c r="J657" s="2">
        <v>134.56</v>
      </c>
      <c r="K657" s="5">
        <f t="shared" si="30"/>
        <v>1.7335995984483963E-2</v>
      </c>
      <c r="L657" t="str">
        <f t="shared" si="31"/>
        <v>(0,0.1]</v>
      </c>
      <c r="M657" t="str">
        <f t="shared" si="32"/>
        <v>IV</v>
      </c>
    </row>
    <row r="658" spans="1:13" x14ac:dyDescent="0.2">
      <c r="A658" t="s">
        <v>869</v>
      </c>
      <c r="B658" s="2">
        <v>188</v>
      </c>
      <c r="C658" s="2">
        <v>1095</v>
      </c>
      <c r="D658" s="2">
        <v>47492.87</v>
      </c>
      <c r="E658" s="2">
        <v>0</v>
      </c>
      <c r="F658" s="2"/>
      <c r="G658" s="2"/>
      <c r="H658" s="2">
        <v>0</v>
      </c>
      <c r="I658" s="2"/>
      <c r="J658" s="2"/>
      <c r="K658" s="5">
        <f t="shared" si="30"/>
        <v>9.0054782314646191E-3</v>
      </c>
      <c r="L658" t="str">
        <f t="shared" si="31"/>
        <v>(0,0.1]</v>
      </c>
      <c r="M658" t="str">
        <f t="shared" si="32"/>
        <v>IV</v>
      </c>
    </row>
    <row r="659" spans="1:13" x14ac:dyDescent="0.2">
      <c r="A659" t="s">
        <v>739</v>
      </c>
      <c r="B659" s="2">
        <v>172</v>
      </c>
      <c r="C659" s="2">
        <v>4456</v>
      </c>
      <c r="D659" s="2">
        <v>232533.83489163499</v>
      </c>
      <c r="E659" s="2">
        <v>0</v>
      </c>
      <c r="F659" s="2"/>
      <c r="G659" s="2"/>
      <c r="H659" s="2">
        <v>0</v>
      </c>
      <c r="I659" s="2"/>
      <c r="J659" s="2"/>
      <c r="K659" s="5">
        <f t="shared" si="30"/>
        <v>4.4092479317329243E-2</v>
      </c>
      <c r="L659" t="str">
        <f t="shared" si="31"/>
        <v>(0,0.1]</v>
      </c>
      <c r="M659" t="str">
        <f t="shared" si="32"/>
        <v>IV</v>
      </c>
    </row>
    <row r="660" spans="1:13" x14ac:dyDescent="0.2">
      <c r="A660" t="s">
        <v>795</v>
      </c>
      <c r="B660" s="2">
        <v>280</v>
      </c>
      <c r="C660" s="2">
        <v>3204</v>
      </c>
      <c r="D660" s="2">
        <v>206109.545144</v>
      </c>
      <c r="E660" s="2">
        <v>0</v>
      </c>
      <c r="F660" s="2"/>
      <c r="G660" s="2"/>
      <c r="H660" s="2">
        <v>0</v>
      </c>
      <c r="I660" s="2"/>
      <c r="J660" s="2"/>
      <c r="K660" s="5">
        <f t="shared" si="30"/>
        <v>3.9081972137951781E-2</v>
      </c>
      <c r="L660" t="str">
        <f t="shared" si="31"/>
        <v>(0,0.1]</v>
      </c>
      <c r="M660" t="str">
        <f t="shared" si="32"/>
        <v>IV</v>
      </c>
    </row>
    <row r="661" spans="1:13" x14ac:dyDescent="0.2">
      <c r="A661" t="s">
        <v>861</v>
      </c>
      <c r="B661" s="2">
        <v>133</v>
      </c>
      <c r="C661" s="2">
        <v>197</v>
      </c>
      <c r="D661" s="2">
        <v>218318.41360398501</v>
      </c>
      <c r="E661" s="2">
        <v>2</v>
      </c>
      <c r="F661" s="2">
        <v>2</v>
      </c>
      <c r="G661" s="2">
        <v>1422.7291425000001</v>
      </c>
      <c r="H661" s="2">
        <v>9</v>
      </c>
      <c r="I661" s="2">
        <v>10</v>
      </c>
      <c r="J661" s="2">
        <v>8547.8960473000006</v>
      </c>
      <c r="K661" s="5">
        <f t="shared" si="30"/>
        <v>4.1396986984332092E-2</v>
      </c>
      <c r="L661" t="str">
        <f t="shared" si="31"/>
        <v>(0,0.1]</v>
      </c>
      <c r="M661" t="str">
        <f t="shared" si="32"/>
        <v>IV</v>
      </c>
    </row>
    <row r="662" spans="1:13" x14ac:dyDescent="0.2">
      <c r="A662" t="s">
        <v>871</v>
      </c>
      <c r="B662" s="2">
        <v>72</v>
      </c>
      <c r="C662" s="2">
        <v>103</v>
      </c>
      <c r="D662" s="2">
        <v>5116.34</v>
      </c>
      <c r="E662" s="2">
        <v>0</v>
      </c>
      <c r="F662" s="2"/>
      <c r="G662" s="2"/>
      <c r="H662" s="2">
        <v>0</v>
      </c>
      <c r="I662" s="2"/>
      <c r="J662" s="2"/>
      <c r="K662" s="5">
        <f t="shared" si="30"/>
        <v>9.7014748729170686E-4</v>
      </c>
      <c r="L662" t="str">
        <f t="shared" si="31"/>
        <v>(0,0.1]</v>
      </c>
      <c r="M662" t="str">
        <f t="shared" si="32"/>
        <v>IV</v>
      </c>
    </row>
    <row r="663" spans="1:13" x14ac:dyDescent="0.2">
      <c r="A663" t="s">
        <v>870</v>
      </c>
      <c r="B663" s="2">
        <v>39</v>
      </c>
      <c r="C663" s="2">
        <v>491</v>
      </c>
      <c r="D663" s="2">
        <v>14262.97</v>
      </c>
      <c r="E663" s="2">
        <v>0</v>
      </c>
      <c r="F663" s="2"/>
      <c r="G663" s="2"/>
      <c r="H663" s="2">
        <v>0</v>
      </c>
      <c r="I663" s="2"/>
      <c r="J663" s="2"/>
      <c r="K663" s="5">
        <f t="shared" si="30"/>
        <v>2.7045083999141955E-3</v>
      </c>
      <c r="L663" t="str">
        <f t="shared" si="31"/>
        <v>(0,0.1]</v>
      </c>
      <c r="M663" t="str">
        <f t="shared" si="32"/>
        <v>IV</v>
      </c>
    </row>
    <row r="664" spans="1:13" x14ac:dyDescent="0.2">
      <c r="A664" t="s">
        <v>860</v>
      </c>
      <c r="B664" s="2">
        <v>8</v>
      </c>
      <c r="C664" s="2">
        <v>8</v>
      </c>
      <c r="D664" s="2">
        <v>403.66726104000003</v>
      </c>
      <c r="E664" s="2">
        <v>0</v>
      </c>
      <c r="F664" s="2"/>
      <c r="G664" s="2"/>
      <c r="H664" s="2">
        <v>0</v>
      </c>
      <c r="I664" s="2"/>
      <c r="J664" s="2"/>
      <c r="K664" s="5">
        <f t="shared" si="30"/>
        <v>7.654236798177633E-5</v>
      </c>
      <c r="L664" t="str">
        <f t="shared" si="31"/>
        <v>(0,0.1]</v>
      </c>
      <c r="M664" t="str">
        <f t="shared" si="32"/>
        <v>IV</v>
      </c>
    </row>
    <row r="665" spans="1:13" x14ac:dyDescent="0.2">
      <c r="A665" t="s">
        <v>862</v>
      </c>
      <c r="B665" s="2">
        <v>270</v>
      </c>
      <c r="C665" s="2">
        <v>743</v>
      </c>
      <c r="D665" s="2">
        <v>24317.05</v>
      </c>
      <c r="E665" s="2">
        <v>7</v>
      </c>
      <c r="F665" s="2">
        <v>23</v>
      </c>
      <c r="G665" s="2">
        <v>801.42</v>
      </c>
      <c r="H665" s="2">
        <v>30</v>
      </c>
      <c r="I665" s="2">
        <v>104</v>
      </c>
      <c r="J665" s="2">
        <v>3435.8</v>
      </c>
      <c r="K665" s="5">
        <f t="shared" si="30"/>
        <v>4.6109376929302582E-3</v>
      </c>
      <c r="L665" t="str">
        <f t="shared" si="31"/>
        <v>(0,0.1]</v>
      </c>
      <c r="M665" t="str">
        <f t="shared" si="32"/>
        <v>IV</v>
      </c>
    </row>
    <row r="666" spans="1:13" x14ac:dyDescent="0.2">
      <c r="A666" t="s">
        <v>863</v>
      </c>
      <c r="B666" s="2">
        <v>171</v>
      </c>
      <c r="C666" s="2">
        <v>6728</v>
      </c>
      <c r="D666" s="2">
        <v>858583.095503435</v>
      </c>
      <c r="E666" s="2">
        <v>7</v>
      </c>
      <c r="F666" s="2">
        <v>542</v>
      </c>
      <c r="G666" s="2">
        <v>63195.557764005003</v>
      </c>
      <c r="H666" s="2">
        <v>30</v>
      </c>
      <c r="I666" s="2">
        <v>2590</v>
      </c>
      <c r="J666" s="2">
        <v>301826.91557980498</v>
      </c>
      <c r="K666" s="5">
        <f t="shared" si="30"/>
        <v>0.16280236120621244</v>
      </c>
      <c r="L666" t="str">
        <f t="shared" si="31"/>
        <v>(0.1,0.5]</v>
      </c>
      <c r="M666" t="str">
        <f t="shared" si="32"/>
        <v>III</v>
      </c>
    </row>
    <row r="667" spans="1:13" x14ac:dyDescent="0.2">
      <c r="A667" t="s">
        <v>864</v>
      </c>
      <c r="B667" s="2">
        <v>69</v>
      </c>
      <c r="C667" s="2">
        <v>421</v>
      </c>
      <c r="D667" s="2">
        <v>28198.936009950001</v>
      </c>
      <c r="E667" s="2">
        <v>0</v>
      </c>
      <c r="F667" s="2"/>
      <c r="G667" s="2"/>
      <c r="H667" s="2">
        <v>17</v>
      </c>
      <c r="I667" s="2">
        <v>128</v>
      </c>
      <c r="J667" s="2">
        <v>8366.7087396650004</v>
      </c>
      <c r="K667" s="5">
        <f t="shared" si="30"/>
        <v>5.347011127945488E-3</v>
      </c>
      <c r="L667" t="str">
        <f t="shared" si="31"/>
        <v>(0,0.1]</v>
      </c>
      <c r="M667" t="str">
        <f t="shared" si="32"/>
        <v>IV</v>
      </c>
    </row>
    <row r="668" spans="1:13" x14ac:dyDescent="0.2">
      <c r="A668" t="s">
        <v>865</v>
      </c>
      <c r="B668" s="2">
        <v>102</v>
      </c>
      <c r="C668" s="2">
        <v>925</v>
      </c>
      <c r="D668" s="2">
        <v>43240.28237239</v>
      </c>
      <c r="E668" s="2">
        <v>0</v>
      </c>
      <c r="F668" s="2"/>
      <c r="G668" s="2"/>
      <c r="H668" s="2">
        <v>3</v>
      </c>
      <c r="I668" s="2">
        <v>4</v>
      </c>
      <c r="J668" s="2">
        <v>190.71</v>
      </c>
      <c r="K668" s="5">
        <f t="shared" si="30"/>
        <v>8.1991132906253372E-3</v>
      </c>
      <c r="L668" t="str">
        <f t="shared" si="31"/>
        <v>(0,0.1]</v>
      </c>
      <c r="M668" t="str">
        <f t="shared" si="32"/>
        <v>IV</v>
      </c>
    </row>
    <row r="669" spans="1:13" x14ac:dyDescent="0.2">
      <c r="A669" t="s">
        <v>866</v>
      </c>
      <c r="B669" s="2">
        <v>79</v>
      </c>
      <c r="C669" s="2">
        <v>14275</v>
      </c>
      <c r="D669" s="2">
        <v>315787.92244599003</v>
      </c>
      <c r="E669" s="2">
        <v>0</v>
      </c>
      <c r="F669" s="2"/>
      <c r="G669" s="2"/>
      <c r="H669" s="2">
        <v>0</v>
      </c>
      <c r="I669" s="2"/>
      <c r="J669" s="2"/>
      <c r="K669" s="5">
        <f t="shared" si="30"/>
        <v>5.9878909430969324E-2</v>
      </c>
      <c r="L669" t="str">
        <f t="shared" si="31"/>
        <v>(0,0.1]</v>
      </c>
      <c r="M669" t="str">
        <f t="shared" si="32"/>
        <v>IV</v>
      </c>
    </row>
    <row r="670" spans="1:13" x14ac:dyDescent="0.2">
      <c r="A670" t="s">
        <v>867</v>
      </c>
      <c r="B670" s="2">
        <v>28</v>
      </c>
      <c r="C670" s="2">
        <v>123</v>
      </c>
      <c r="D670" s="2">
        <v>14760.2916456</v>
      </c>
      <c r="E670" s="2">
        <v>0</v>
      </c>
      <c r="F670" s="2"/>
      <c r="G670" s="2"/>
      <c r="H670" s="2">
        <v>0</v>
      </c>
      <c r="I670" s="2"/>
      <c r="J670" s="2"/>
      <c r="K670" s="5">
        <f t="shared" si="30"/>
        <v>2.7988092760980725E-3</v>
      </c>
      <c r="L670" t="str">
        <f t="shared" si="31"/>
        <v>(0,0.1]</v>
      </c>
      <c r="M670" t="str">
        <f t="shared" si="32"/>
        <v>IV</v>
      </c>
    </row>
    <row r="671" spans="1:13" x14ac:dyDescent="0.2">
      <c r="A671" t="s">
        <v>868</v>
      </c>
      <c r="B671" s="2">
        <v>3</v>
      </c>
      <c r="C671" s="2">
        <v>41</v>
      </c>
      <c r="D671" s="2">
        <v>1260</v>
      </c>
      <c r="E671" s="2">
        <v>0</v>
      </c>
      <c r="F671" s="2"/>
      <c r="G671" s="2"/>
      <c r="H671" s="2">
        <v>0</v>
      </c>
      <c r="I671" s="2"/>
      <c r="J671" s="2"/>
      <c r="K671" s="5">
        <f t="shared" si="30"/>
        <v>2.3891802225566527E-4</v>
      </c>
      <c r="L671" t="str">
        <f t="shared" si="31"/>
        <v>(0,0.1]</v>
      </c>
      <c r="M671" t="str">
        <f t="shared" si="32"/>
        <v>IV</v>
      </c>
    </row>
    <row r="672" spans="1:13" x14ac:dyDescent="0.2">
      <c r="A672" t="s">
        <v>872</v>
      </c>
      <c r="B672" s="2">
        <v>37</v>
      </c>
      <c r="C672" s="2">
        <v>2864</v>
      </c>
      <c r="D672" s="2">
        <v>149888.32999999999</v>
      </c>
      <c r="E672" s="2">
        <v>0</v>
      </c>
      <c r="F672" s="2"/>
      <c r="G672" s="2"/>
      <c r="H672" s="2">
        <v>0</v>
      </c>
      <c r="I672" s="2"/>
      <c r="J672" s="2"/>
      <c r="K672" s="5">
        <f t="shared" si="30"/>
        <v>2.8421447113336905E-2</v>
      </c>
      <c r="L672" t="str">
        <f t="shared" si="31"/>
        <v>(0,0.1]</v>
      </c>
      <c r="M672" t="str">
        <f t="shared" si="32"/>
        <v>IV</v>
      </c>
    </row>
    <row r="673" spans="1:13" x14ac:dyDescent="0.2">
      <c r="A673" t="s">
        <v>874</v>
      </c>
      <c r="B673" s="2">
        <v>2</v>
      </c>
      <c r="C673" s="2">
        <v>3</v>
      </c>
      <c r="D673" s="2">
        <v>140.66999999999999</v>
      </c>
      <c r="E673" s="2">
        <v>0</v>
      </c>
      <c r="F673" s="2"/>
      <c r="G673" s="2"/>
      <c r="H673" s="2">
        <v>0</v>
      </c>
      <c r="I673" s="2"/>
      <c r="J673" s="2"/>
      <c r="K673" s="5">
        <f t="shared" si="30"/>
        <v>2.6673490627543201E-5</v>
      </c>
      <c r="L673" t="str">
        <f t="shared" si="31"/>
        <v>(0,0.1]</v>
      </c>
      <c r="M673" t="str">
        <f t="shared" si="32"/>
        <v>IV</v>
      </c>
    </row>
    <row r="674" spans="1:13" x14ac:dyDescent="0.2">
      <c r="A674" t="s">
        <v>873</v>
      </c>
      <c r="B674" s="2">
        <v>22</v>
      </c>
      <c r="C674" s="2">
        <v>244</v>
      </c>
      <c r="D674" s="2">
        <v>16264.24</v>
      </c>
      <c r="E674" s="2">
        <v>0</v>
      </c>
      <c r="F674" s="2"/>
      <c r="G674" s="2"/>
      <c r="H674" s="2">
        <v>0</v>
      </c>
      <c r="I674" s="2"/>
      <c r="J674" s="2"/>
      <c r="K674" s="5">
        <f t="shared" si="30"/>
        <v>3.0839841700726046E-3</v>
      </c>
      <c r="L674" t="str">
        <f t="shared" si="31"/>
        <v>(0,0.1]</v>
      </c>
      <c r="M674" t="str">
        <f t="shared" si="32"/>
        <v>IV</v>
      </c>
    </row>
    <row r="675" spans="1:13" x14ac:dyDescent="0.2">
      <c r="A675" t="s">
        <v>876</v>
      </c>
      <c r="B675" s="2">
        <v>1</v>
      </c>
      <c r="C675" s="2">
        <v>1</v>
      </c>
      <c r="D675" s="2">
        <v>50.39</v>
      </c>
      <c r="E675" s="2">
        <v>0</v>
      </c>
      <c r="F675" s="2"/>
      <c r="G675" s="2"/>
      <c r="H675" s="2">
        <v>0</v>
      </c>
      <c r="I675" s="2"/>
      <c r="J675" s="2"/>
      <c r="K675" s="5">
        <f t="shared" si="30"/>
        <v>9.5548247154468052E-6</v>
      </c>
      <c r="L675" t="str">
        <f t="shared" si="31"/>
        <v>(0,0.1]</v>
      </c>
      <c r="M675" t="str">
        <f t="shared" si="32"/>
        <v>IV</v>
      </c>
    </row>
    <row r="676" spans="1:13" x14ac:dyDescent="0.2">
      <c r="A676" t="s">
        <v>875</v>
      </c>
      <c r="B676" s="2">
        <v>1</v>
      </c>
      <c r="C676" s="2">
        <v>1</v>
      </c>
      <c r="D676" s="2">
        <v>71.91</v>
      </c>
      <c r="E676" s="2">
        <v>0</v>
      </c>
      <c r="F676" s="2"/>
      <c r="G676" s="2"/>
      <c r="H676" s="2">
        <v>0</v>
      </c>
      <c r="I676" s="2"/>
      <c r="J676" s="2"/>
      <c r="K676" s="5">
        <f t="shared" si="30"/>
        <v>1.3635392841591182E-5</v>
      </c>
      <c r="L676" t="str">
        <f t="shared" si="31"/>
        <v>(0,0.1]</v>
      </c>
      <c r="M676" t="str">
        <f t="shared" si="32"/>
        <v>IV</v>
      </c>
    </row>
    <row r="677" spans="1:13" x14ac:dyDescent="0.2">
      <c r="A677" t="s">
        <v>877</v>
      </c>
      <c r="B677" s="2">
        <v>1</v>
      </c>
      <c r="C677" s="2">
        <v>1</v>
      </c>
      <c r="D677" s="2">
        <v>29.99</v>
      </c>
      <c r="E677" s="2">
        <v>0</v>
      </c>
      <c r="F677" s="2"/>
      <c r="G677" s="2"/>
      <c r="H677" s="2">
        <v>0</v>
      </c>
      <c r="I677" s="2"/>
      <c r="J677" s="2"/>
      <c r="K677" s="5">
        <f t="shared" si="30"/>
        <v>5.6866281646407948E-6</v>
      </c>
      <c r="L677" t="str">
        <f t="shared" si="31"/>
        <v>(0,0.1]</v>
      </c>
      <c r="M677" t="str">
        <f t="shared" si="32"/>
        <v>IV</v>
      </c>
    </row>
    <row r="678" spans="1:13" x14ac:dyDescent="0.2">
      <c r="A678" t="s">
        <v>749</v>
      </c>
      <c r="B678" s="2">
        <v>253</v>
      </c>
      <c r="C678" s="2">
        <v>1615</v>
      </c>
      <c r="D678" s="2">
        <v>116221.69</v>
      </c>
      <c r="E678" s="2">
        <v>7</v>
      </c>
      <c r="F678" s="2">
        <v>236</v>
      </c>
      <c r="G678" s="2">
        <v>14014.75</v>
      </c>
      <c r="H678" s="2">
        <v>30</v>
      </c>
      <c r="I678" s="2">
        <v>521</v>
      </c>
      <c r="J678" s="2">
        <v>32256.3</v>
      </c>
      <c r="K678" s="5">
        <f t="shared" si="30"/>
        <v>2.2037663744453199E-2</v>
      </c>
      <c r="L678" t="str">
        <f t="shared" si="31"/>
        <v>(0,0.1]</v>
      </c>
      <c r="M678" t="str">
        <f t="shared" si="32"/>
        <v>IV</v>
      </c>
    </row>
    <row r="679" spans="1:13" x14ac:dyDescent="0.2">
      <c r="A679" t="s">
        <v>750</v>
      </c>
      <c r="B679" s="2">
        <v>329</v>
      </c>
      <c r="C679" s="2">
        <v>2988</v>
      </c>
      <c r="D679" s="2">
        <v>2807966.84999558</v>
      </c>
      <c r="E679" s="2">
        <v>7</v>
      </c>
      <c r="F679" s="2">
        <v>81</v>
      </c>
      <c r="G679" s="2">
        <v>85230.011245939997</v>
      </c>
      <c r="H679" s="2">
        <v>30</v>
      </c>
      <c r="I679" s="2">
        <v>363</v>
      </c>
      <c r="J679" s="2">
        <v>338666.40454209002</v>
      </c>
      <c r="K679" s="5">
        <f t="shared" si="30"/>
        <v>0.5324395923495352</v>
      </c>
      <c r="L679" t="str">
        <f t="shared" si="31"/>
        <v>(0.5,5]</v>
      </c>
      <c r="M679" t="str">
        <f t="shared" si="32"/>
        <v>II</v>
      </c>
    </row>
    <row r="680" spans="1:13" x14ac:dyDescent="0.2">
      <c r="A680" t="s">
        <v>751</v>
      </c>
      <c r="B680" s="2">
        <v>198</v>
      </c>
      <c r="C680" s="2">
        <v>695</v>
      </c>
      <c r="D680" s="2">
        <v>42409.618036009997</v>
      </c>
      <c r="E680" s="2">
        <v>1</v>
      </c>
      <c r="F680" s="2">
        <v>1</v>
      </c>
      <c r="G680" s="2">
        <v>12.481075000000001</v>
      </c>
      <c r="H680" s="2">
        <v>5</v>
      </c>
      <c r="I680" s="2">
        <v>7</v>
      </c>
      <c r="J680" s="2">
        <v>118.569692645</v>
      </c>
      <c r="K680" s="5">
        <f t="shared" si="30"/>
        <v>8.0416048141124605E-3</v>
      </c>
      <c r="L680" t="str">
        <f t="shared" si="31"/>
        <v>(0,0.1]</v>
      </c>
      <c r="M680" t="str">
        <f t="shared" si="32"/>
        <v>IV</v>
      </c>
    </row>
    <row r="681" spans="1:13" x14ac:dyDescent="0.2">
      <c r="A681" t="s">
        <v>746</v>
      </c>
      <c r="B681" s="2">
        <v>330</v>
      </c>
      <c r="C681" s="2">
        <v>37395</v>
      </c>
      <c r="D681" s="2">
        <v>1898154.45</v>
      </c>
      <c r="E681" s="2">
        <v>7</v>
      </c>
      <c r="F681" s="2">
        <v>948</v>
      </c>
      <c r="G681" s="2">
        <v>55801.68</v>
      </c>
      <c r="H681" s="2">
        <v>30</v>
      </c>
      <c r="I681" s="2">
        <v>2446</v>
      </c>
      <c r="J681" s="2">
        <v>143643.63</v>
      </c>
      <c r="K681" s="5">
        <f t="shared" si="30"/>
        <v>0.35992325962681754</v>
      </c>
      <c r="L681" t="str">
        <f t="shared" si="31"/>
        <v>(0.1,0.5]</v>
      </c>
      <c r="M681" t="str">
        <f t="shared" si="32"/>
        <v>III</v>
      </c>
    </row>
    <row r="682" spans="1:13" x14ac:dyDescent="0.2">
      <c r="A682" t="s">
        <v>747</v>
      </c>
      <c r="B682" s="2">
        <v>330</v>
      </c>
      <c r="C682" s="2">
        <v>6127</v>
      </c>
      <c r="D682" s="2">
        <v>306635.09000000003</v>
      </c>
      <c r="E682" s="2">
        <v>7</v>
      </c>
      <c r="F682" s="2">
        <v>219</v>
      </c>
      <c r="G682" s="2">
        <v>12605.88</v>
      </c>
      <c r="H682" s="2">
        <v>30</v>
      </c>
      <c r="I682" s="2">
        <v>775</v>
      </c>
      <c r="J682" s="2">
        <v>43807.15</v>
      </c>
      <c r="K682" s="5">
        <f t="shared" si="30"/>
        <v>5.8143372426180895E-2</v>
      </c>
      <c r="L682" t="str">
        <f t="shared" si="31"/>
        <v>(0,0.1]</v>
      </c>
      <c r="M682" t="str">
        <f t="shared" si="32"/>
        <v>IV</v>
      </c>
    </row>
    <row r="683" spans="1:13" x14ac:dyDescent="0.2">
      <c r="A683" t="s">
        <v>748</v>
      </c>
      <c r="B683" s="2">
        <v>61</v>
      </c>
      <c r="C683" s="2">
        <v>10888</v>
      </c>
      <c r="D683" s="2">
        <v>800418.78797966999</v>
      </c>
      <c r="E683" s="2">
        <v>0</v>
      </c>
      <c r="F683" s="2"/>
      <c r="G683" s="2"/>
      <c r="H683" s="2">
        <v>0</v>
      </c>
      <c r="I683" s="2"/>
      <c r="J683" s="2"/>
      <c r="K683" s="5">
        <f t="shared" si="30"/>
        <v>0.15177339190506303</v>
      </c>
      <c r="L683" t="str">
        <f t="shared" si="31"/>
        <v>(0.1,0.5]</v>
      </c>
      <c r="M683" t="str">
        <f t="shared" si="32"/>
        <v>III</v>
      </c>
    </row>
    <row r="684" spans="1:13" x14ac:dyDescent="0.2">
      <c r="A684" t="s">
        <v>738</v>
      </c>
      <c r="B684" s="2">
        <v>256</v>
      </c>
      <c r="C684" s="2">
        <v>1205</v>
      </c>
      <c r="D684" s="2">
        <v>97107.821250715002</v>
      </c>
      <c r="E684" s="2">
        <v>0</v>
      </c>
      <c r="F684" s="2"/>
      <c r="G684" s="2"/>
      <c r="H684" s="2">
        <v>5</v>
      </c>
      <c r="I684" s="2">
        <v>17</v>
      </c>
      <c r="J684" s="2">
        <v>1895.1512542</v>
      </c>
      <c r="K684" s="5">
        <f t="shared" si="30"/>
        <v>1.8413340157759913E-2</v>
      </c>
      <c r="L684" t="str">
        <f t="shared" si="31"/>
        <v>(0,0.1]</v>
      </c>
      <c r="M684" t="str">
        <f t="shared" si="32"/>
        <v>IV</v>
      </c>
    </row>
    <row r="685" spans="1:13" x14ac:dyDescent="0.2">
      <c r="A685" t="s">
        <v>753</v>
      </c>
      <c r="B685" s="2">
        <v>130</v>
      </c>
      <c r="C685" s="2">
        <v>665</v>
      </c>
      <c r="D685" s="2">
        <v>37958.029387549999</v>
      </c>
      <c r="E685" s="2">
        <v>0</v>
      </c>
      <c r="F685" s="2"/>
      <c r="G685" s="2"/>
      <c r="H685" s="2">
        <v>0</v>
      </c>
      <c r="I685" s="2"/>
      <c r="J685" s="2"/>
      <c r="K685" s="5">
        <f t="shared" si="30"/>
        <v>7.1975058015840221E-3</v>
      </c>
      <c r="L685" t="str">
        <f t="shared" si="31"/>
        <v>(0,0.1]</v>
      </c>
      <c r="M685" t="str">
        <f t="shared" si="32"/>
        <v>IV</v>
      </c>
    </row>
    <row r="686" spans="1:13" x14ac:dyDescent="0.2">
      <c r="A686" t="s">
        <v>754</v>
      </c>
      <c r="B686" s="2">
        <v>10</v>
      </c>
      <c r="C686" s="2">
        <v>340</v>
      </c>
      <c r="D686" s="2">
        <v>32588</v>
      </c>
      <c r="E686" s="2">
        <v>0</v>
      </c>
      <c r="F686" s="2"/>
      <c r="G686" s="2"/>
      <c r="H686" s="2">
        <v>0</v>
      </c>
      <c r="I686" s="2"/>
      <c r="J686" s="2"/>
      <c r="K686" s="5">
        <f t="shared" si="30"/>
        <v>6.1792543724346191E-3</v>
      </c>
      <c r="L686" t="str">
        <f t="shared" si="31"/>
        <v>(0,0.1]</v>
      </c>
      <c r="M686" t="str">
        <f t="shared" si="32"/>
        <v>IV</v>
      </c>
    </row>
    <row r="687" spans="1:13" x14ac:dyDescent="0.2">
      <c r="A687" t="s">
        <v>752</v>
      </c>
      <c r="B687" s="2">
        <v>15</v>
      </c>
      <c r="C687" s="2">
        <v>21</v>
      </c>
      <c r="D687" s="2">
        <v>1840.4391499999999</v>
      </c>
      <c r="E687" s="2">
        <v>0</v>
      </c>
      <c r="F687" s="2"/>
      <c r="G687" s="2"/>
      <c r="H687" s="2">
        <v>0</v>
      </c>
      <c r="I687" s="2"/>
      <c r="J687" s="2"/>
      <c r="K687" s="5">
        <f t="shared" si="30"/>
        <v>3.4897942999991878E-4</v>
      </c>
      <c r="L687" t="str">
        <f t="shared" si="31"/>
        <v>(0,0.1]</v>
      </c>
      <c r="M687" t="str">
        <f t="shared" si="32"/>
        <v>IV</v>
      </c>
    </row>
    <row r="688" spans="1:13" x14ac:dyDescent="0.2">
      <c r="A688" t="s">
        <v>745</v>
      </c>
      <c r="B688" s="2">
        <v>16</v>
      </c>
      <c r="C688" s="2">
        <v>3285</v>
      </c>
      <c r="D688" s="2">
        <v>140096.9</v>
      </c>
      <c r="E688" s="2">
        <v>0</v>
      </c>
      <c r="F688" s="2"/>
      <c r="G688" s="2"/>
      <c r="H688" s="2">
        <v>0</v>
      </c>
      <c r="I688" s="2"/>
      <c r="J688" s="2"/>
      <c r="K688" s="5">
        <f t="shared" si="30"/>
        <v>2.6564820850912468E-2</v>
      </c>
      <c r="L688" t="str">
        <f t="shared" si="31"/>
        <v>(0,0.1]</v>
      </c>
      <c r="M688" t="str">
        <f t="shared" si="32"/>
        <v>IV</v>
      </c>
    </row>
    <row r="689" spans="1:13" x14ac:dyDescent="0.2">
      <c r="A689" t="s">
        <v>743</v>
      </c>
      <c r="B689" s="2">
        <v>17</v>
      </c>
      <c r="C689" s="2">
        <v>2899</v>
      </c>
      <c r="D689" s="2">
        <v>144750.6</v>
      </c>
      <c r="E689" s="2">
        <v>0</v>
      </c>
      <c r="F689" s="2"/>
      <c r="G689" s="2"/>
      <c r="H689" s="2">
        <v>0</v>
      </c>
      <c r="I689" s="2"/>
      <c r="J689" s="2"/>
      <c r="K689" s="5">
        <f t="shared" si="30"/>
        <v>2.7447243708191196E-2</v>
      </c>
      <c r="L689" t="str">
        <f t="shared" si="31"/>
        <v>(0,0.1]</v>
      </c>
      <c r="M689" t="str">
        <f t="shared" si="32"/>
        <v>IV</v>
      </c>
    </row>
    <row r="690" spans="1:13" x14ac:dyDescent="0.2">
      <c r="A690" t="s">
        <v>740</v>
      </c>
      <c r="B690" s="2">
        <v>29</v>
      </c>
      <c r="C690" s="2">
        <v>238</v>
      </c>
      <c r="D690" s="2">
        <v>14213.17</v>
      </c>
      <c r="E690" s="2">
        <v>0</v>
      </c>
      <c r="F690" s="2"/>
      <c r="G690" s="2"/>
      <c r="H690" s="2">
        <v>0</v>
      </c>
      <c r="I690" s="2"/>
      <c r="J690" s="2"/>
      <c r="K690" s="5">
        <f t="shared" si="30"/>
        <v>2.6950654495107571E-3</v>
      </c>
      <c r="L690" t="str">
        <f t="shared" si="31"/>
        <v>(0,0.1]</v>
      </c>
      <c r="M690" t="str">
        <f t="shared" si="32"/>
        <v>IV</v>
      </c>
    </row>
    <row r="691" spans="1:13" x14ac:dyDescent="0.2">
      <c r="A691" t="s">
        <v>744</v>
      </c>
      <c r="B691" s="2">
        <v>8</v>
      </c>
      <c r="C691" s="2">
        <v>16</v>
      </c>
      <c r="D691" s="2">
        <v>1636.13</v>
      </c>
      <c r="E691" s="2">
        <v>0</v>
      </c>
      <c r="F691" s="2"/>
      <c r="G691" s="2"/>
      <c r="H691" s="2">
        <v>0</v>
      </c>
      <c r="I691" s="2"/>
      <c r="J691" s="2"/>
      <c r="K691" s="5">
        <f t="shared" si="30"/>
        <v>3.1023884424854098E-4</v>
      </c>
      <c r="L691" t="str">
        <f t="shared" si="31"/>
        <v>(0,0.1]</v>
      </c>
      <c r="M691" t="str">
        <f t="shared" si="32"/>
        <v>IV</v>
      </c>
    </row>
    <row r="692" spans="1:13" x14ac:dyDescent="0.2">
      <c r="A692" t="s">
        <v>741</v>
      </c>
      <c r="B692" s="2">
        <v>40</v>
      </c>
      <c r="C692" s="2">
        <v>84</v>
      </c>
      <c r="D692" s="2">
        <v>9964</v>
      </c>
      <c r="E692" s="2">
        <v>3</v>
      </c>
      <c r="F692" s="2">
        <v>7</v>
      </c>
      <c r="G692" s="2">
        <v>503</v>
      </c>
      <c r="H692" s="2">
        <v>19</v>
      </c>
      <c r="I692" s="2">
        <v>32</v>
      </c>
      <c r="J692" s="2">
        <v>3400</v>
      </c>
      <c r="K692" s="5">
        <f t="shared" si="30"/>
        <v>1.8893485505995626E-3</v>
      </c>
      <c r="L692" t="str">
        <f t="shared" si="31"/>
        <v>(0,0.1]</v>
      </c>
      <c r="M692" t="str">
        <f t="shared" si="32"/>
        <v>IV</v>
      </c>
    </row>
    <row r="693" spans="1:13" x14ac:dyDescent="0.2">
      <c r="A693" t="s">
        <v>742</v>
      </c>
      <c r="B693" s="2">
        <v>36</v>
      </c>
      <c r="C693" s="2">
        <v>6834</v>
      </c>
      <c r="D693" s="2">
        <v>40172.287338959999</v>
      </c>
      <c r="E693" s="2">
        <v>7</v>
      </c>
      <c r="F693" s="2">
        <v>2434</v>
      </c>
      <c r="G693" s="2">
        <v>9795.2203950700004</v>
      </c>
      <c r="H693" s="2">
        <v>30</v>
      </c>
      <c r="I693" s="2">
        <v>6349</v>
      </c>
      <c r="J693" s="2">
        <v>29862.496177090001</v>
      </c>
      <c r="K693" s="5">
        <f t="shared" si="30"/>
        <v>7.6173678099290681E-3</v>
      </c>
      <c r="L693" t="str">
        <f t="shared" si="31"/>
        <v>(0,0.1]</v>
      </c>
      <c r="M693" t="str">
        <f t="shared" si="32"/>
        <v>IV</v>
      </c>
    </row>
    <row r="694" spans="1:13" x14ac:dyDescent="0.2">
      <c r="A694" t="s">
        <v>755</v>
      </c>
      <c r="B694" s="2">
        <v>2</v>
      </c>
      <c r="C694" s="2">
        <v>18</v>
      </c>
      <c r="D694" s="2">
        <v>1051.8</v>
      </c>
      <c r="E694" s="2">
        <v>0</v>
      </c>
      <c r="F694" s="2"/>
      <c r="G694" s="2"/>
      <c r="H694" s="2">
        <v>0</v>
      </c>
      <c r="I694" s="2"/>
      <c r="J694" s="2"/>
      <c r="K694" s="5">
        <f t="shared" si="30"/>
        <v>1.994396633400863E-4</v>
      </c>
      <c r="L694" t="str">
        <f t="shared" si="31"/>
        <v>(0,0.1]</v>
      </c>
      <c r="M694" t="str">
        <f t="shared" si="32"/>
        <v>IV</v>
      </c>
    </row>
    <row r="695" spans="1:13" x14ac:dyDescent="0.2">
      <c r="A695" t="s">
        <v>756</v>
      </c>
      <c r="B695" s="2">
        <v>137</v>
      </c>
      <c r="C695" s="2">
        <v>1853</v>
      </c>
      <c r="D695" s="2">
        <v>43616.7</v>
      </c>
      <c r="E695" s="2">
        <v>0</v>
      </c>
      <c r="F695" s="2"/>
      <c r="G695" s="2"/>
      <c r="H695" s="2">
        <v>0</v>
      </c>
      <c r="I695" s="2"/>
      <c r="J695" s="2"/>
      <c r="K695" s="5">
        <f t="shared" si="30"/>
        <v>8.2704886518402184E-3</v>
      </c>
      <c r="L695" t="str">
        <f t="shared" si="31"/>
        <v>(0,0.1]</v>
      </c>
      <c r="M695" t="str">
        <f t="shared" si="32"/>
        <v>IV</v>
      </c>
    </row>
    <row r="696" spans="1:13" x14ac:dyDescent="0.2">
      <c r="A696" t="s">
        <v>763</v>
      </c>
      <c r="B696" s="2">
        <v>57</v>
      </c>
      <c r="C696" s="2">
        <v>6493</v>
      </c>
      <c r="D696" s="2">
        <v>339591.53</v>
      </c>
      <c r="E696" s="2">
        <v>0</v>
      </c>
      <c r="F696" s="2"/>
      <c r="G696" s="2"/>
      <c r="H696" s="2">
        <v>0</v>
      </c>
      <c r="I696" s="2"/>
      <c r="J696" s="2"/>
      <c r="K696" s="5">
        <f t="shared" si="30"/>
        <v>6.4392489462202718E-2</v>
      </c>
      <c r="L696" t="str">
        <f t="shared" si="31"/>
        <v>(0,0.1]</v>
      </c>
      <c r="M696" t="str">
        <f t="shared" si="32"/>
        <v>IV</v>
      </c>
    </row>
    <row r="697" spans="1:13" x14ac:dyDescent="0.2">
      <c r="A697" t="s">
        <v>757</v>
      </c>
      <c r="B697" s="2">
        <v>203</v>
      </c>
      <c r="C697" s="2">
        <v>2820</v>
      </c>
      <c r="D697" s="2">
        <v>178934.26</v>
      </c>
      <c r="E697" s="2">
        <v>7</v>
      </c>
      <c r="F697" s="2">
        <v>251</v>
      </c>
      <c r="G697" s="2">
        <v>22006.27</v>
      </c>
      <c r="H697" s="2">
        <v>30</v>
      </c>
      <c r="I697" s="2">
        <v>674</v>
      </c>
      <c r="J697" s="2">
        <v>56037.18</v>
      </c>
      <c r="K697" s="5">
        <f t="shared" si="30"/>
        <v>3.3929063105540475E-2</v>
      </c>
      <c r="L697" t="str">
        <f t="shared" si="31"/>
        <v>(0,0.1]</v>
      </c>
      <c r="M697" t="str">
        <f t="shared" si="32"/>
        <v>IV</v>
      </c>
    </row>
    <row r="698" spans="1:13" x14ac:dyDescent="0.2">
      <c r="A698" t="s">
        <v>759</v>
      </c>
      <c r="B698" s="2">
        <v>177</v>
      </c>
      <c r="C698" s="2">
        <v>23382</v>
      </c>
      <c r="D698" s="2">
        <v>832647.24128980504</v>
      </c>
      <c r="E698" s="2">
        <v>7</v>
      </c>
      <c r="F698" s="2">
        <v>22</v>
      </c>
      <c r="G698" s="2">
        <v>1407.9928835149999</v>
      </c>
      <c r="H698" s="2">
        <v>30</v>
      </c>
      <c r="I698" s="2">
        <v>784</v>
      </c>
      <c r="J698" s="2">
        <v>32879.747003254997</v>
      </c>
      <c r="K698" s="5">
        <f t="shared" si="30"/>
        <v>0.15788446994094915</v>
      </c>
      <c r="L698" t="str">
        <f t="shared" si="31"/>
        <v>(0.1,0.5]</v>
      </c>
      <c r="M698" t="str">
        <f t="shared" si="32"/>
        <v>III</v>
      </c>
    </row>
    <row r="699" spans="1:13" x14ac:dyDescent="0.2">
      <c r="A699" t="s">
        <v>758</v>
      </c>
      <c r="B699" s="2">
        <v>103</v>
      </c>
      <c r="C699" s="2">
        <v>18112</v>
      </c>
      <c r="D699" s="2">
        <v>756965.39125822997</v>
      </c>
      <c r="E699" s="2">
        <v>0</v>
      </c>
      <c r="F699" s="2"/>
      <c r="G699" s="2"/>
      <c r="H699" s="2">
        <v>0</v>
      </c>
      <c r="I699" s="2"/>
      <c r="J699" s="2"/>
      <c r="K699" s="5">
        <f t="shared" si="30"/>
        <v>0.14353386840904933</v>
      </c>
      <c r="L699" t="str">
        <f t="shared" si="31"/>
        <v>(0.1,0.5]</v>
      </c>
      <c r="M699" t="str">
        <f t="shared" si="32"/>
        <v>III</v>
      </c>
    </row>
    <row r="700" spans="1:13" x14ac:dyDescent="0.2">
      <c r="A700" t="s">
        <v>762</v>
      </c>
      <c r="B700" s="2">
        <v>34</v>
      </c>
      <c r="C700" s="2">
        <v>52</v>
      </c>
      <c r="D700" s="2">
        <v>209.07</v>
      </c>
      <c r="E700" s="2">
        <v>2</v>
      </c>
      <c r="F700" s="2">
        <v>2</v>
      </c>
      <c r="G700" s="2">
        <v>9.58</v>
      </c>
      <c r="H700" s="2">
        <v>6</v>
      </c>
      <c r="I700" s="2">
        <v>7</v>
      </c>
      <c r="J700" s="2">
        <v>40.200000000000003</v>
      </c>
      <c r="K700" s="5">
        <f t="shared" si="30"/>
        <v>3.9643326121422178E-5</v>
      </c>
      <c r="L700" t="str">
        <f t="shared" si="31"/>
        <v>(0,0.1]</v>
      </c>
      <c r="M700" t="str">
        <f t="shared" si="32"/>
        <v>IV</v>
      </c>
    </row>
    <row r="701" spans="1:13" x14ac:dyDescent="0.2">
      <c r="A701" t="s">
        <v>768</v>
      </c>
      <c r="B701" s="2">
        <v>179</v>
      </c>
      <c r="C701" s="2">
        <v>503</v>
      </c>
      <c r="D701" s="2">
        <v>271565.59858972998</v>
      </c>
      <c r="E701" s="2">
        <v>7</v>
      </c>
      <c r="F701" s="2">
        <v>118</v>
      </c>
      <c r="G701" s="2">
        <v>97057.841641204999</v>
      </c>
      <c r="H701" s="2">
        <v>29</v>
      </c>
      <c r="I701" s="2">
        <v>232</v>
      </c>
      <c r="J701" s="2">
        <v>159330.87673362499</v>
      </c>
      <c r="K701" s="5">
        <f t="shared" si="30"/>
        <v>5.1493583910900136E-2</v>
      </c>
      <c r="L701" t="str">
        <f t="shared" si="31"/>
        <v>(0,0.1]</v>
      </c>
      <c r="M701" t="str">
        <f t="shared" si="32"/>
        <v>IV</v>
      </c>
    </row>
    <row r="702" spans="1:13" x14ac:dyDescent="0.2">
      <c r="A702" t="s">
        <v>769</v>
      </c>
      <c r="B702" s="2">
        <v>244</v>
      </c>
      <c r="C702" s="2">
        <v>471</v>
      </c>
      <c r="D702" s="2">
        <v>29870.38</v>
      </c>
      <c r="E702" s="2">
        <v>7</v>
      </c>
      <c r="F702" s="2">
        <v>18</v>
      </c>
      <c r="G702" s="2">
        <v>881.16</v>
      </c>
      <c r="H702" s="2">
        <v>25</v>
      </c>
      <c r="I702" s="2">
        <v>57</v>
      </c>
      <c r="J702" s="2">
        <v>3228.53</v>
      </c>
      <c r="K702" s="5">
        <f t="shared" si="30"/>
        <v>5.6639461219247459E-3</v>
      </c>
      <c r="L702" t="str">
        <f t="shared" si="31"/>
        <v>(0,0.1]</v>
      </c>
      <c r="M702" t="str">
        <f t="shared" si="32"/>
        <v>IV</v>
      </c>
    </row>
    <row r="703" spans="1:13" x14ac:dyDescent="0.2">
      <c r="A703" t="s">
        <v>767</v>
      </c>
      <c r="B703" s="2">
        <v>329</v>
      </c>
      <c r="C703" s="2">
        <v>5446</v>
      </c>
      <c r="D703" s="2">
        <v>350341.77</v>
      </c>
      <c r="E703" s="2">
        <v>7</v>
      </c>
      <c r="F703" s="2">
        <v>107</v>
      </c>
      <c r="G703" s="2">
        <v>7560.55</v>
      </c>
      <c r="H703" s="2">
        <v>30</v>
      </c>
      <c r="I703" s="2">
        <v>427</v>
      </c>
      <c r="J703" s="2">
        <v>35224.730000000003</v>
      </c>
      <c r="K703" s="5">
        <f t="shared" si="30"/>
        <v>6.6430922858689817E-2</v>
      </c>
      <c r="L703" t="str">
        <f t="shared" si="31"/>
        <v>(0,0.1]</v>
      </c>
      <c r="M703" t="str">
        <f t="shared" si="32"/>
        <v>IV</v>
      </c>
    </row>
    <row r="704" spans="1:13" x14ac:dyDescent="0.2">
      <c r="A704" t="s">
        <v>770</v>
      </c>
      <c r="B704" s="2">
        <v>147</v>
      </c>
      <c r="C704" s="2">
        <v>206</v>
      </c>
      <c r="D704" s="2">
        <v>54855.82</v>
      </c>
      <c r="E704" s="2">
        <v>3</v>
      </c>
      <c r="F704" s="2">
        <v>6</v>
      </c>
      <c r="G704" s="2">
        <v>1469.99</v>
      </c>
      <c r="H704" s="2">
        <v>14</v>
      </c>
      <c r="I704" s="2">
        <v>20</v>
      </c>
      <c r="J704" s="2">
        <v>4988.99</v>
      </c>
      <c r="K704" s="5">
        <f t="shared" si="30"/>
        <v>1.0401622240962515E-2</v>
      </c>
      <c r="L704" t="str">
        <f t="shared" si="31"/>
        <v>(0,0.1]</v>
      </c>
      <c r="M704" t="str">
        <f t="shared" si="32"/>
        <v>IV</v>
      </c>
    </row>
    <row r="705" spans="1:13" x14ac:dyDescent="0.2">
      <c r="A705" t="s">
        <v>771</v>
      </c>
      <c r="B705" s="2">
        <v>124</v>
      </c>
      <c r="C705" s="2">
        <v>5370</v>
      </c>
      <c r="D705" s="2">
        <v>261585.08</v>
      </c>
      <c r="E705" s="2">
        <v>0</v>
      </c>
      <c r="F705" s="2"/>
      <c r="G705" s="2"/>
      <c r="H705" s="2">
        <v>0</v>
      </c>
      <c r="I705" s="2"/>
      <c r="J705" s="2"/>
      <c r="K705" s="5">
        <f t="shared" si="30"/>
        <v>4.9601103146976175E-2</v>
      </c>
      <c r="L705" t="str">
        <f t="shared" si="31"/>
        <v>(0,0.1]</v>
      </c>
      <c r="M705" t="str">
        <f t="shared" si="32"/>
        <v>IV</v>
      </c>
    </row>
    <row r="706" spans="1:13" x14ac:dyDescent="0.2">
      <c r="A706" t="s">
        <v>774</v>
      </c>
      <c r="B706" s="2">
        <v>43</v>
      </c>
      <c r="C706" s="2">
        <v>499</v>
      </c>
      <c r="D706" s="2">
        <v>16049.55</v>
      </c>
      <c r="E706" s="2">
        <v>0</v>
      </c>
      <c r="F706" s="2"/>
      <c r="G706" s="2"/>
      <c r="H706" s="2">
        <v>0</v>
      </c>
      <c r="I706" s="2"/>
      <c r="J706" s="2"/>
      <c r="K706" s="5">
        <f t="shared" ref="K706:K769" si="33">D706/SUM(D:D)*100</f>
        <v>3.0432751937249304E-3</v>
      </c>
      <c r="L706" t="str">
        <f t="shared" si="31"/>
        <v>(0,0.1]</v>
      </c>
      <c r="M706" t="str">
        <f t="shared" si="32"/>
        <v>IV</v>
      </c>
    </row>
    <row r="707" spans="1:13" x14ac:dyDescent="0.2">
      <c r="A707" t="s">
        <v>775</v>
      </c>
      <c r="B707" s="2">
        <v>38</v>
      </c>
      <c r="C707" s="2">
        <v>1129</v>
      </c>
      <c r="D707" s="2">
        <v>44265.54</v>
      </c>
      <c r="E707" s="2">
        <v>0</v>
      </c>
      <c r="F707" s="2"/>
      <c r="G707" s="2"/>
      <c r="H707" s="2">
        <v>0</v>
      </c>
      <c r="I707" s="2"/>
      <c r="J707" s="2"/>
      <c r="K707" s="5">
        <f t="shared" si="33"/>
        <v>8.3935200562532085E-3</v>
      </c>
      <c r="L707" t="str">
        <f t="shared" ref="L707:L770" si="34">VLOOKUP($K707,$O$3:$Q$8,2,1)</f>
        <v>(0,0.1]</v>
      </c>
      <c r="M707" t="str">
        <f t="shared" ref="M707:M770" si="35">VLOOKUP($K707,$O$3:$Q$8,3,1)</f>
        <v>IV</v>
      </c>
    </row>
    <row r="708" spans="1:13" x14ac:dyDescent="0.2">
      <c r="A708" t="s">
        <v>760</v>
      </c>
      <c r="B708" s="2">
        <v>92</v>
      </c>
      <c r="C708" s="2">
        <v>255</v>
      </c>
      <c r="D708" s="2">
        <v>14945.6505015</v>
      </c>
      <c r="E708" s="2">
        <v>7</v>
      </c>
      <c r="F708" s="2">
        <v>25</v>
      </c>
      <c r="G708" s="2">
        <v>1606.7752155000001</v>
      </c>
      <c r="H708" s="2">
        <v>24</v>
      </c>
      <c r="I708" s="2">
        <v>69</v>
      </c>
      <c r="J708" s="2">
        <v>4341.9410170000001</v>
      </c>
      <c r="K708" s="5">
        <f t="shared" si="33"/>
        <v>2.833956554875216E-3</v>
      </c>
      <c r="L708" t="str">
        <f t="shared" si="34"/>
        <v>(0,0.1]</v>
      </c>
      <c r="M708" t="str">
        <f t="shared" si="35"/>
        <v>IV</v>
      </c>
    </row>
    <row r="709" spans="1:13" x14ac:dyDescent="0.2">
      <c r="A709" t="s">
        <v>764</v>
      </c>
      <c r="B709" s="2">
        <v>16</v>
      </c>
      <c r="C709" s="2">
        <v>37649</v>
      </c>
      <c r="D709" s="2">
        <v>187725.35546399999</v>
      </c>
      <c r="E709" s="2">
        <v>0</v>
      </c>
      <c r="F709" s="2"/>
      <c r="G709" s="2"/>
      <c r="H709" s="2">
        <v>0</v>
      </c>
      <c r="I709" s="2"/>
      <c r="J709" s="2"/>
      <c r="K709" s="5">
        <f t="shared" si="33"/>
        <v>3.5596008456111605E-2</v>
      </c>
      <c r="L709" t="str">
        <f t="shared" si="34"/>
        <v>(0,0.1]</v>
      </c>
      <c r="M709" t="str">
        <f t="shared" si="35"/>
        <v>IV</v>
      </c>
    </row>
    <row r="710" spans="1:13" x14ac:dyDescent="0.2">
      <c r="A710" t="s">
        <v>761</v>
      </c>
      <c r="B710" s="2">
        <v>37</v>
      </c>
      <c r="C710" s="2">
        <v>20530</v>
      </c>
      <c r="D710" s="2">
        <v>92112.350097810006</v>
      </c>
      <c r="E710" s="2">
        <v>7</v>
      </c>
      <c r="F710" s="2">
        <v>2441</v>
      </c>
      <c r="G710" s="2">
        <v>10220.764056395001</v>
      </c>
      <c r="H710" s="2">
        <v>30</v>
      </c>
      <c r="I710" s="2">
        <v>6436</v>
      </c>
      <c r="J710" s="2">
        <v>31294.310942159998</v>
      </c>
      <c r="K710" s="5">
        <f t="shared" si="33"/>
        <v>1.7466111516420794E-2</v>
      </c>
      <c r="L710" t="str">
        <f t="shared" si="34"/>
        <v>(0,0.1]</v>
      </c>
      <c r="M710" t="str">
        <f t="shared" si="35"/>
        <v>IV</v>
      </c>
    </row>
    <row r="711" spans="1:13" x14ac:dyDescent="0.2">
      <c r="A711" t="s">
        <v>766</v>
      </c>
      <c r="B711" s="2">
        <v>1</v>
      </c>
      <c r="C711" s="2">
        <v>1</v>
      </c>
      <c r="D711" s="2">
        <v>0.1</v>
      </c>
      <c r="E711" s="2">
        <v>0</v>
      </c>
      <c r="F711" s="2"/>
      <c r="G711" s="2"/>
      <c r="H711" s="2">
        <v>0</v>
      </c>
      <c r="I711" s="2"/>
      <c r="J711" s="2"/>
      <c r="K711" s="5">
        <f t="shared" si="33"/>
        <v>1.8961747798068676E-8</v>
      </c>
      <c r="L711" t="str">
        <f t="shared" si="34"/>
        <v>(0,0.1]</v>
      </c>
      <c r="M711" t="str">
        <f t="shared" si="35"/>
        <v>IV</v>
      </c>
    </row>
    <row r="712" spans="1:13" x14ac:dyDescent="0.2">
      <c r="A712" t="s">
        <v>773</v>
      </c>
      <c r="B712" s="2">
        <v>1</v>
      </c>
      <c r="C712" s="2">
        <v>1</v>
      </c>
      <c r="D712" s="2">
        <v>69.8</v>
      </c>
      <c r="E712" s="2">
        <v>0</v>
      </c>
      <c r="F712" s="2"/>
      <c r="G712" s="2"/>
      <c r="H712" s="2">
        <v>0</v>
      </c>
      <c r="I712" s="2"/>
      <c r="J712" s="2"/>
      <c r="K712" s="5">
        <f t="shared" si="33"/>
        <v>1.3235299963051933E-5</v>
      </c>
      <c r="L712" t="str">
        <f t="shared" si="34"/>
        <v>(0,0.1]</v>
      </c>
      <c r="M712" t="str">
        <f t="shared" si="35"/>
        <v>IV</v>
      </c>
    </row>
    <row r="713" spans="1:13" x14ac:dyDescent="0.2">
      <c r="A713" t="s">
        <v>772</v>
      </c>
      <c r="B713" s="2">
        <v>2</v>
      </c>
      <c r="C713" s="2">
        <v>2</v>
      </c>
      <c r="D713" s="2">
        <v>95.470160000000007</v>
      </c>
      <c r="E713" s="2">
        <v>0</v>
      </c>
      <c r="F713" s="2"/>
      <c r="G713" s="2"/>
      <c r="H713" s="2">
        <v>0</v>
      </c>
      <c r="I713" s="2"/>
      <c r="J713" s="2"/>
      <c r="K713" s="5">
        <f t="shared" si="33"/>
        <v>1.8102810961612642E-5</v>
      </c>
      <c r="L713" t="str">
        <f t="shared" si="34"/>
        <v>(0,0.1]</v>
      </c>
      <c r="M713" t="str">
        <f t="shared" si="35"/>
        <v>IV</v>
      </c>
    </row>
    <row r="714" spans="1:13" x14ac:dyDescent="0.2">
      <c r="A714" t="s">
        <v>765</v>
      </c>
      <c r="B714" s="2">
        <v>4</v>
      </c>
      <c r="C714" s="2">
        <v>1871</v>
      </c>
      <c r="D714" s="2">
        <v>11454.83476924</v>
      </c>
      <c r="E714" s="2">
        <v>0</v>
      </c>
      <c r="F714" s="2"/>
      <c r="G714" s="2"/>
      <c r="H714" s="2">
        <v>3</v>
      </c>
      <c r="I714" s="2">
        <v>1734</v>
      </c>
      <c r="J714" s="2">
        <v>10517.501262039999</v>
      </c>
      <c r="K714" s="5">
        <f t="shared" si="33"/>
        <v>2.1720368796287709E-3</v>
      </c>
      <c r="L714" t="str">
        <f t="shared" si="34"/>
        <v>(0,0.1]</v>
      </c>
      <c r="M714" t="str">
        <f t="shared" si="35"/>
        <v>IV</v>
      </c>
    </row>
    <row r="715" spans="1:13" x14ac:dyDescent="0.2">
      <c r="A715" t="s">
        <v>776</v>
      </c>
      <c r="B715" s="2">
        <v>1</v>
      </c>
      <c r="C715" s="2">
        <v>1</v>
      </c>
      <c r="D715" s="2">
        <v>35.979999999999997</v>
      </c>
      <c r="E715" s="2">
        <v>0</v>
      </c>
      <c r="F715" s="2"/>
      <c r="G715" s="2"/>
      <c r="H715" s="2">
        <v>0</v>
      </c>
      <c r="I715" s="2"/>
      <c r="J715" s="2"/>
      <c r="K715" s="5">
        <f t="shared" si="33"/>
        <v>6.8224368577451081E-6</v>
      </c>
      <c r="L715" t="str">
        <f t="shared" si="34"/>
        <v>(0,0.1]</v>
      </c>
      <c r="M715" t="str">
        <f t="shared" si="35"/>
        <v>IV</v>
      </c>
    </row>
    <row r="716" spans="1:13" x14ac:dyDescent="0.2">
      <c r="A716" t="s">
        <v>838</v>
      </c>
      <c r="B716" s="2">
        <v>330</v>
      </c>
      <c r="C716" s="2">
        <v>3268</v>
      </c>
      <c r="D716" s="2">
        <v>110794.274469005</v>
      </c>
      <c r="E716" s="2">
        <v>7</v>
      </c>
      <c r="F716" s="2">
        <v>89</v>
      </c>
      <c r="G716" s="2">
        <v>2777.5866361650001</v>
      </c>
      <c r="H716" s="2">
        <v>30</v>
      </c>
      <c r="I716" s="2">
        <v>350</v>
      </c>
      <c r="J716" s="2">
        <v>11497.109000695</v>
      </c>
      <c r="K716" s="5">
        <f t="shared" si="33"/>
        <v>2.1008530899512719E-2</v>
      </c>
      <c r="L716" t="str">
        <f t="shared" si="34"/>
        <v>(0,0.1]</v>
      </c>
      <c r="M716" t="str">
        <f t="shared" si="35"/>
        <v>IV</v>
      </c>
    </row>
    <row r="717" spans="1:13" x14ac:dyDescent="0.2">
      <c r="A717" t="s">
        <v>835</v>
      </c>
      <c r="B717" s="2">
        <v>270</v>
      </c>
      <c r="C717" s="2">
        <v>940</v>
      </c>
      <c r="D717" s="2">
        <v>340041.26</v>
      </c>
      <c r="E717" s="2">
        <v>7</v>
      </c>
      <c r="F717" s="2">
        <v>40</v>
      </c>
      <c r="G717" s="2">
        <v>19741.669999999998</v>
      </c>
      <c r="H717" s="2">
        <v>25</v>
      </c>
      <c r="I717" s="2">
        <v>77</v>
      </c>
      <c r="J717" s="2">
        <v>35126.53</v>
      </c>
      <c r="K717" s="5">
        <f t="shared" si="33"/>
        <v>6.4477766130574973E-2</v>
      </c>
      <c r="L717" t="str">
        <f t="shared" si="34"/>
        <v>(0,0.1]</v>
      </c>
      <c r="M717" t="str">
        <f t="shared" si="35"/>
        <v>IV</v>
      </c>
    </row>
    <row r="718" spans="1:13" x14ac:dyDescent="0.2">
      <c r="A718" t="s">
        <v>841</v>
      </c>
      <c r="B718" s="2">
        <v>135</v>
      </c>
      <c r="C718" s="2">
        <v>221</v>
      </c>
      <c r="D718" s="2">
        <v>12789.19</v>
      </c>
      <c r="E718" s="2">
        <v>0</v>
      </c>
      <c r="F718" s="2"/>
      <c r="G718" s="2"/>
      <c r="H718" s="2">
        <v>4</v>
      </c>
      <c r="I718" s="2">
        <v>4</v>
      </c>
      <c r="J718" s="2">
        <v>129.71</v>
      </c>
      <c r="K718" s="5">
        <f t="shared" si="33"/>
        <v>2.4250539532158191E-3</v>
      </c>
      <c r="L718" t="str">
        <f t="shared" si="34"/>
        <v>(0,0.1]</v>
      </c>
      <c r="M718" t="str">
        <f t="shared" si="35"/>
        <v>IV</v>
      </c>
    </row>
    <row r="719" spans="1:13" x14ac:dyDescent="0.2">
      <c r="A719" t="s">
        <v>833</v>
      </c>
      <c r="B719" s="2">
        <v>314</v>
      </c>
      <c r="C719" s="2">
        <v>3549</v>
      </c>
      <c r="D719" s="2">
        <v>213953.16</v>
      </c>
      <c r="E719" s="2">
        <v>7</v>
      </c>
      <c r="F719" s="2">
        <v>30</v>
      </c>
      <c r="G719" s="2">
        <v>1465.93</v>
      </c>
      <c r="H719" s="2">
        <v>29</v>
      </c>
      <c r="I719" s="2">
        <v>124</v>
      </c>
      <c r="J719" s="2">
        <v>6988.75</v>
      </c>
      <c r="K719" s="5">
        <f t="shared" si="33"/>
        <v>4.0569258605198347E-2</v>
      </c>
      <c r="L719" t="str">
        <f t="shared" si="34"/>
        <v>(0,0.1]</v>
      </c>
      <c r="M719" t="str">
        <f t="shared" si="35"/>
        <v>IV</v>
      </c>
    </row>
    <row r="720" spans="1:13" x14ac:dyDescent="0.2">
      <c r="A720" t="s">
        <v>837</v>
      </c>
      <c r="B720" s="2">
        <v>305</v>
      </c>
      <c r="C720" s="2">
        <v>1597</v>
      </c>
      <c r="D720" s="2">
        <v>120602.31</v>
      </c>
      <c r="E720" s="2">
        <v>7</v>
      </c>
      <c r="F720" s="2">
        <v>18</v>
      </c>
      <c r="G720" s="2">
        <v>1708.28</v>
      </c>
      <c r="H720" s="2">
        <v>21</v>
      </c>
      <c r="I720" s="2">
        <v>46</v>
      </c>
      <c r="J720" s="2">
        <v>3906.22</v>
      </c>
      <c r="K720" s="5">
        <f t="shared" si="33"/>
        <v>2.2868305860844956E-2</v>
      </c>
      <c r="L720" t="str">
        <f t="shared" si="34"/>
        <v>(0,0.1]</v>
      </c>
      <c r="M720" t="str">
        <f t="shared" si="35"/>
        <v>IV</v>
      </c>
    </row>
    <row r="721" spans="1:13" x14ac:dyDescent="0.2">
      <c r="A721" t="s">
        <v>834</v>
      </c>
      <c r="B721" s="2">
        <v>212</v>
      </c>
      <c r="C721" s="2">
        <v>381</v>
      </c>
      <c r="D721" s="2">
        <v>16926.818467500001</v>
      </c>
      <c r="E721" s="2">
        <v>4</v>
      </c>
      <c r="F721" s="2">
        <v>5</v>
      </c>
      <c r="G721" s="2">
        <v>252.99</v>
      </c>
      <c r="H721" s="2">
        <v>10</v>
      </c>
      <c r="I721" s="2">
        <v>16</v>
      </c>
      <c r="J721" s="2">
        <v>802.38296000000003</v>
      </c>
      <c r="K721" s="5">
        <f t="shared" si="33"/>
        <v>3.2096206280442631E-3</v>
      </c>
      <c r="L721" t="str">
        <f t="shared" si="34"/>
        <v>(0,0.1]</v>
      </c>
      <c r="M721" t="str">
        <f t="shared" si="35"/>
        <v>IV</v>
      </c>
    </row>
    <row r="722" spans="1:13" x14ac:dyDescent="0.2">
      <c r="A722" t="s">
        <v>842</v>
      </c>
      <c r="B722" s="2">
        <v>95</v>
      </c>
      <c r="C722" s="2">
        <v>144</v>
      </c>
      <c r="D722" s="2">
        <v>4547.7740690000001</v>
      </c>
      <c r="E722" s="2">
        <v>4</v>
      </c>
      <c r="F722" s="2">
        <v>4</v>
      </c>
      <c r="G722" s="2">
        <v>130.91107</v>
      </c>
      <c r="H722" s="2">
        <v>15</v>
      </c>
      <c r="I722" s="2">
        <v>16</v>
      </c>
      <c r="J722" s="2">
        <v>442.15728999999999</v>
      </c>
      <c r="K722" s="5">
        <f t="shared" si="33"/>
        <v>8.623374493897456E-4</v>
      </c>
      <c r="L722" t="str">
        <f t="shared" si="34"/>
        <v>(0,0.1]</v>
      </c>
      <c r="M722" t="str">
        <f t="shared" si="35"/>
        <v>IV</v>
      </c>
    </row>
    <row r="723" spans="1:13" x14ac:dyDescent="0.2">
      <c r="A723" t="s">
        <v>845</v>
      </c>
      <c r="B723" s="2">
        <v>21</v>
      </c>
      <c r="C723" s="2">
        <v>26</v>
      </c>
      <c r="D723" s="2">
        <v>2703.9</v>
      </c>
      <c r="E723" s="2">
        <v>4</v>
      </c>
      <c r="F723" s="2">
        <v>6</v>
      </c>
      <c r="G723" s="2">
        <v>693.5</v>
      </c>
      <c r="H723" s="2">
        <v>13</v>
      </c>
      <c r="I723" s="2">
        <v>18</v>
      </c>
      <c r="J723" s="2">
        <v>1687.25</v>
      </c>
      <c r="K723" s="5">
        <f t="shared" si="33"/>
        <v>5.1270669871197883E-4</v>
      </c>
      <c r="L723" t="str">
        <f t="shared" si="34"/>
        <v>(0,0.1]</v>
      </c>
      <c r="M723" t="str">
        <f t="shared" si="35"/>
        <v>IV</v>
      </c>
    </row>
    <row r="724" spans="1:13" x14ac:dyDescent="0.2">
      <c r="A724" t="s">
        <v>840</v>
      </c>
      <c r="B724" s="2">
        <v>157</v>
      </c>
      <c r="C724" s="2">
        <v>284</v>
      </c>
      <c r="D724" s="2">
        <v>18198.711500224999</v>
      </c>
      <c r="E724" s="2">
        <v>3</v>
      </c>
      <c r="F724" s="2">
        <v>3</v>
      </c>
      <c r="G724" s="2">
        <v>221.03266004</v>
      </c>
      <c r="H724" s="2">
        <v>11</v>
      </c>
      <c r="I724" s="2">
        <v>11</v>
      </c>
      <c r="J724" s="2">
        <v>563.50446140999998</v>
      </c>
      <c r="K724" s="5">
        <f t="shared" si="33"/>
        <v>3.4507937771707841E-3</v>
      </c>
      <c r="L724" t="str">
        <f t="shared" si="34"/>
        <v>(0,0.1]</v>
      </c>
      <c r="M724" t="str">
        <f t="shared" si="35"/>
        <v>IV</v>
      </c>
    </row>
    <row r="725" spans="1:13" x14ac:dyDescent="0.2">
      <c r="A725" t="s">
        <v>844</v>
      </c>
      <c r="B725" s="2">
        <v>171</v>
      </c>
      <c r="C725" s="2">
        <v>237</v>
      </c>
      <c r="D725" s="2">
        <v>145454.45000000001</v>
      </c>
      <c r="E725" s="2">
        <v>0</v>
      </c>
      <c r="F725" s="2"/>
      <c r="G725" s="2"/>
      <c r="H725" s="2">
        <v>7</v>
      </c>
      <c r="I725" s="2">
        <v>9</v>
      </c>
      <c r="J725" s="2">
        <v>4457.8999999999996</v>
      </c>
      <c r="K725" s="5">
        <f t="shared" si="33"/>
        <v>2.7580705970067902E-2</v>
      </c>
      <c r="L725" t="str">
        <f t="shared" si="34"/>
        <v>(0,0.1]</v>
      </c>
      <c r="M725" t="str">
        <f t="shared" si="35"/>
        <v>IV</v>
      </c>
    </row>
    <row r="726" spans="1:13" x14ac:dyDescent="0.2">
      <c r="A726" t="s">
        <v>836</v>
      </c>
      <c r="B726" s="2">
        <v>187</v>
      </c>
      <c r="C726" s="2">
        <v>343</v>
      </c>
      <c r="D726" s="2">
        <v>35776.94</v>
      </c>
      <c r="E726" s="2">
        <v>5</v>
      </c>
      <c r="F726" s="2">
        <v>5</v>
      </c>
      <c r="G726" s="2">
        <v>740.96</v>
      </c>
      <c r="H726" s="2">
        <v>14</v>
      </c>
      <c r="I726" s="2">
        <v>16</v>
      </c>
      <c r="J726" s="2">
        <v>2316.85</v>
      </c>
      <c r="K726" s="5">
        <f t="shared" si="33"/>
        <v>6.7839331326663508E-3</v>
      </c>
      <c r="L726" t="str">
        <f t="shared" si="34"/>
        <v>(0,0.1]</v>
      </c>
      <c r="M726" t="str">
        <f t="shared" si="35"/>
        <v>IV</v>
      </c>
    </row>
    <row r="727" spans="1:13" x14ac:dyDescent="0.2">
      <c r="A727" t="s">
        <v>843</v>
      </c>
      <c r="B727" s="2">
        <v>56</v>
      </c>
      <c r="C727" s="2">
        <v>61</v>
      </c>
      <c r="D727" s="2">
        <v>7565.29</v>
      </c>
      <c r="E727" s="2">
        <v>4</v>
      </c>
      <c r="F727" s="2">
        <v>5</v>
      </c>
      <c r="G727" s="2">
        <v>689.94</v>
      </c>
      <c r="H727" s="2">
        <v>14</v>
      </c>
      <c r="I727" s="2">
        <v>15</v>
      </c>
      <c r="J727" s="2">
        <v>1837.84</v>
      </c>
      <c r="K727" s="5">
        <f t="shared" si="33"/>
        <v>1.4345112099925096E-3</v>
      </c>
      <c r="L727" t="str">
        <f t="shared" si="34"/>
        <v>(0,0.1]</v>
      </c>
      <c r="M727" t="str">
        <f t="shared" si="35"/>
        <v>IV</v>
      </c>
    </row>
    <row r="728" spans="1:13" x14ac:dyDescent="0.2">
      <c r="A728" t="s">
        <v>839</v>
      </c>
      <c r="B728" s="2">
        <v>71</v>
      </c>
      <c r="C728" s="2">
        <v>85</v>
      </c>
      <c r="D728" s="2">
        <v>48458.61</v>
      </c>
      <c r="E728" s="2">
        <v>5</v>
      </c>
      <c r="F728" s="2">
        <v>8</v>
      </c>
      <c r="G728" s="2">
        <v>7428</v>
      </c>
      <c r="H728" s="2">
        <v>13</v>
      </c>
      <c r="I728" s="2">
        <v>16</v>
      </c>
      <c r="J728" s="2">
        <v>16205</v>
      </c>
      <c r="K728" s="5">
        <f t="shared" si="33"/>
        <v>9.1885994146496865E-3</v>
      </c>
      <c r="L728" t="str">
        <f t="shared" si="34"/>
        <v>(0,0.1]</v>
      </c>
      <c r="M728" t="str">
        <f t="shared" si="35"/>
        <v>IV</v>
      </c>
    </row>
    <row r="729" spans="1:13" x14ac:dyDescent="0.2">
      <c r="A729" t="s">
        <v>848</v>
      </c>
      <c r="B729" s="2">
        <v>9</v>
      </c>
      <c r="C729" s="2">
        <v>13</v>
      </c>
      <c r="D729" s="2">
        <v>673.16652612999997</v>
      </c>
      <c r="E729" s="2">
        <v>0</v>
      </c>
      <c r="F729" s="2"/>
      <c r="G729" s="2"/>
      <c r="H729" s="2">
        <v>0</v>
      </c>
      <c r="I729" s="2"/>
      <c r="J729" s="2"/>
      <c r="K729" s="5">
        <f t="shared" si="33"/>
        <v>1.2764413894579066E-4</v>
      </c>
      <c r="L729" t="str">
        <f t="shared" si="34"/>
        <v>(0,0.1]</v>
      </c>
      <c r="M729" t="str">
        <f t="shared" si="35"/>
        <v>IV</v>
      </c>
    </row>
    <row r="730" spans="1:13" x14ac:dyDescent="0.2">
      <c r="A730" t="s">
        <v>846</v>
      </c>
      <c r="B730" s="2">
        <v>9</v>
      </c>
      <c r="C730" s="2">
        <v>10</v>
      </c>
      <c r="D730" s="2">
        <v>961.68</v>
      </c>
      <c r="E730" s="2">
        <v>0</v>
      </c>
      <c r="F730" s="2"/>
      <c r="G730" s="2"/>
      <c r="H730" s="2">
        <v>0</v>
      </c>
      <c r="I730" s="2"/>
      <c r="J730" s="2"/>
      <c r="K730" s="5">
        <f t="shared" si="33"/>
        <v>1.8235133622446681E-4</v>
      </c>
      <c r="L730" t="str">
        <f t="shared" si="34"/>
        <v>(0,0.1]</v>
      </c>
      <c r="M730" t="str">
        <f t="shared" si="35"/>
        <v>IV</v>
      </c>
    </row>
    <row r="731" spans="1:13" x14ac:dyDescent="0.2">
      <c r="A731" t="s">
        <v>821</v>
      </c>
      <c r="B731" s="2">
        <v>4</v>
      </c>
      <c r="C731" s="2">
        <v>4</v>
      </c>
      <c r="D731" s="2">
        <v>1504.849145805</v>
      </c>
      <c r="E731" s="2">
        <v>0</v>
      </c>
      <c r="F731" s="2"/>
      <c r="G731" s="2"/>
      <c r="H731" s="2">
        <v>0</v>
      </c>
      <c r="I731" s="2"/>
      <c r="J731" s="2"/>
      <c r="K731" s="5">
        <f t="shared" si="33"/>
        <v>2.8534569976893485E-4</v>
      </c>
      <c r="L731" t="str">
        <f t="shared" si="34"/>
        <v>(0,0.1]</v>
      </c>
      <c r="M731" t="str">
        <f t="shared" si="35"/>
        <v>IV</v>
      </c>
    </row>
    <row r="732" spans="1:13" x14ac:dyDescent="0.2">
      <c r="A732" t="s">
        <v>830</v>
      </c>
      <c r="B732" s="2">
        <v>45</v>
      </c>
      <c r="C732" s="2">
        <v>4755</v>
      </c>
      <c r="D732" s="2">
        <v>190771.59</v>
      </c>
      <c r="E732" s="2">
        <v>0</v>
      </c>
      <c r="F732" s="2"/>
      <c r="G732" s="2"/>
      <c r="H732" s="2">
        <v>0</v>
      </c>
      <c r="I732" s="2"/>
      <c r="J732" s="2"/>
      <c r="K732" s="5">
        <f t="shared" si="33"/>
        <v>3.6173627766165596E-2</v>
      </c>
      <c r="L732" t="str">
        <f t="shared" si="34"/>
        <v>(0,0.1]</v>
      </c>
      <c r="M732" t="str">
        <f t="shared" si="35"/>
        <v>IV</v>
      </c>
    </row>
    <row r="733" spans="1:13" x14ac:dyDescent="0.2">
      <c r="A733" t="s">
        <v>822</v>
      </c>
      <c r="B733" s="2">
        <v>13</v>
      </c>
      <c r="C733" s="2">
        <v>15</v>
      </c>
      <c r="D733" s="2">
        <v>3289.98</v>
      </c>
      <c r="E733" s="2">
        <v>0</v>
      </c>
      <c r="F733" s="2"/>
      <c r="G733" s="2"/>
      <c r="H733" s="2">
        <v>0</v>
      </c>
      <c r="I733" s="2"/>
      <c r="J733" s="2"/>
      <c r="K733" s="5">
        <f t="shared" si="33"/>
        <v>6.2383771020689972E-4</v>
      </c>
      <c r="L733" t="str">
        <f t="shared" si="34"/>
        <v>(0,0.1]</v>
      </c>
      <c r="M733" t="str">
        <f t="shared" si="35"/>
        <v>IV</v>
      </c>
    </row>
    <row r="734" spans="1:13" x14ac:dyDescent="0.2">
      <c r="A734" t="s">
        <v>823</v>
      </c>
      <c r="B734" s="2">
        <v>123</v>
      </c>
      <c r="C734" s="2">
        <v>339</v>
      </c>
      <c r="D734" s="2">
        <v>16746.349999999999</v>
      </c>
      <c r="E734" s="2">
        <v>5</v>
      </c>
      <c r="F734" s="2">
        <v>9</v>
      </c>
      <c r="G734" s="2">
        <v>449.08</v>
      </c>
      <c r="H734" s="2">
        <v>25</v>
      </c>
      <c r="I734" s="2">
        <v>61</v>
      </c>
      <c r="J734" s="2">
        <v>3856.97</v>
      </c>
      <c r="K734" s="5">
        <f t="shared" si="33"/>
        <v>3.175400652381873E-3</v>
      </c>
      <c r="L734" t="str">
        <f t="shared" si="34"/>
        <v>(0,0.1]</v>
      </c>
      <c r="M734" t="str">
        <f t="shared" si="35"/>
        <v>IV</v>
      </c>
    </row>
    <row r="735" spans="1:13" x14ac:dyDescent="0.2">
      <c r="A735" t="s">
        <v>824</v>
      </c>
      <c r="B735" s="2">
        <v>47</v>
      </c>
      <c r="C735" s="2">
        <v>155</v>
      </c>
      <c r="D735" s="2">
        <v>7792.19</v>
      </c>
      <c r="E735" s="2">
        <v>0</v>
      </c>
      <c r="F735" s="2"/>
      <c r="G735" s="2"/>
      <c r="H735" s="2">
        <v>0</v>
      </c>
      <c r="I735" s="2"/>
      <c r="J735" s="2"/>
      <c r="K735" s="5">
        <f t="shared" si="33"/>
        <v>1.4775354157463272E-3</v>
      </c>
      <c r="L735" t="str">
        <f t="shared" si="34"/>
        <v>(0,0.1]</v>
      </c>
      <c r="M735" t="str">
        <f t="shared" si="35"/>
        <v>IV</v>
      </c>
    </row>
    <row r="736" spans="1:13" x14ac:dyDescent="0.2">
      <c r="A736" t="s">
        <v>825</v>
      </c>
      <c r="B736" s="2">
        <v>7</v>
      </c>
      <c r="C736" s="2">
        <v>81</v>
      </c>
      <c r="D736" s="2">
        <v>6101.4797580000004</v>
      </c>
      <c r="E736" s="2">
        <v>0</v>
      </c>
      <c r="F736" s="2"/>
      <c r="G736" s="2"/>
      <c r="H736" s="2">
        <v>0</v>
      </c>
      <c r="I736" s="2"/>
      <c r="J736" s="2"/>
      <c r="K736" s="5">
        <f t="shared" si="33"/>
        <v>1.1569472036621709E-3</v>
      </c>
      <c r="L736" t="str">
        <f t="shared" si="34"/>
        <v>(0,0.1]</v>
      </c>
      <c r="M736" t="str">
        <f t="shared" si="35"/>
        <v>IV</v>
      </c>
    </row>
    <row r="737" spans="1:13" x14ac:dyDescent="0.2">
      <c r="A737" t="s">
        <v>828</v>
      </c>
      <c r="B737" s="2">
        <v>8</v>
      </c>
      <c r="C737" s="2">
        <v>9</v>
      </c>
      <c r="D737" s="2">
        <v>351.6</v>
      </c>
      <c r="E737" s="2">
        <v>2</v>
      </c>
      <c r="F737" s="2">
        <v>2</v>
      </c>
      <c r="G737" s="2">
        <v>89.96</v>
      </c>
      <c r="H737" s="2">
        <v>4</v>
      </c>
      <c r="I737" s="2">
        <v>4</v>
      </c>
      <c r="J737" s="2">
        <v>197.42</v>
      </c>
      <c r="K737" s="5">
        <f t="shared" si="33"/>
        <v>6.6669505258009457E-5</v>
      </c>
      <c r="L737" t="str">
        <f t="shared" si="34"/>
        <v>(0,0.1]</v>
      </c>
      <c r="M737" t="str">
        <f t="shared" si="35"/>
        <v>IV</v>
      </c>
    </row>
    <row r="738" spans="1:13" x14ac:dyDescent="0.2">
      <c r="A738" t="s">
        <v>826</v>
      </c>
      <c r="B738" s="2">
        <v>33</v>
      </c>
      <c r="C738" s="2">
        <v>12638</v>
      </c>
      <c r="D738" s="2">
        <v>29440.677312054999</v>
      </c>
      <c r="E738" s="2">
        <v>0</v>
      </c>
      <c r="F738" s="2"/>
      <c r="G738" s="2"/>
      <c r="H738" s="2">
        <v>0</v>
      </c>
      <c r="I738" s="2"/>
      <c r="J738" s="2"/>
      <c r="K738" s="5">
        <f t="shared" si="33"/>
        <v>5.5824669819550922E-3</v>
      </c>
      <c r="L738" t="str">
        <f t="shared" si="34"/>
        <v>(0,0.1]</v>
      </c>
      <c r="M738" t="str">
        <f t="shared" si="35"/>
        <v>IV</v>
      </c>
    </row>
    <row r="739" spans="1:13" x14ac:dyDescent="0.2">
      <c r="A739" t="s">
        <v>829</v>
      </c>
      <c r="B739" s="2">
        <v>13</v>
      </c>
      <c r="C739" s="2">
        <v>290</v>
      </c>
      <c r="D739" s="2">
        <v>10004.39</v>
      </c>
      <c r="E739" s="2">
        <v>0</v>
      </c>
      <c r="F739" s="2"/>
      <c r="G739" s="2"/>
      <c r="H739" s="2">
        <v>0</v>
      </c>
      <c r="I739" s="2"/>
      <c r="J739" s="2"/>
      <c r="K739" s="5">
        <f t="shared" si="33"/>
        <v>1.8970072005352024E-3</v>
      </c>
      <c r="L739" t="str">
        <f t="shared" si="34"/>
        <v>(0,0.1]</v>
      </c>
      <c r="M739" t="str">
        <f t="shared" si="35"/>
        <v>IV</v>
      </c>
    </row>
    <row r="740" spans="1:13" x14ac:dyDescent="0.2">
      <c r="A740" t="s">
        <v>827</v>
      </c>
      <c r="B740" s="2">
        <v>69</v>
      </c>
      <c r="C740" s="2">
        <v>7797</v>
      </c>
      <c r="D740" s="2">
        <v>413281.96802386001</v>
      </c>
      <c r="E740" s="2">
        <v>7</v>
      </c>
      <c r="F740" s="2">
        <v>1502</v>
      </c>
      <c r="G740" s="2">
        <v>75143.689265694993</v>
      </c>
      <c r="H740" s="2">
        <v>30</v>
      </c>
      <c r="I740" s="2">
        <v>4099</v>
      </c>
      <c r="J740" s="2">
        <v>209661.33580898499</v>
      </c>
      <c r="K740" s="5">
        <f t="shared" si="33"/>
        <v>7.836548447157915E-2</v>
      </c>
      <c r="L740" t="str">
        <f t="shared" si="34"/>
        <v>(0,0.1]</v>
      </c>
      <c r="M740" t="str">
        <f t="shared" si="35"/>
        <v>IV</v>
      </c>
    </row>
    <row r="741" spans="1:13" x14ac:dyDescent="0.2">
      <c r="A741" t="s">
        <v>831</v>
      </c>
      <c r="B741" s="2">
        <v>13</v>
      </c>
      <c r="C741" s="2">
        <v>13</v>
      </c>
      <c r="D741" s="2">
        <v>400.31</v>
      </c>
      <c r="E741" s="2">
        <v>0</v>
      </c>
      <c r="F741" s="2"/>
      <c r="G741" s="2"/>
      <c r="H741" s="2">
        <v>1</v>
      </c>
      <c r="I741" s="2">
        <v>1</v>
      </c>
      <c r="J741" s="2">
        <v>28.8</v>
      </c>
      <c r="K741" s="5">
        <f t="shared" si="33"/>
        <v>7.5905772610448708E-5</v>
      </c>
      <c r="L741" t="str">
        <f t="shared" si="34"/>
        <v>(0,0.1]</v>
      </c>
      <c r="M741" t="str">
        <f t="shared" si="35"/>
        <v>IV</v>
      </c>
    </row>
    <row r="742" spans="1:13" x14ac:dyDescent="0.2">
      <c r="A742" t="s">
        <v>854</v>
      </c>
      <c r="B742" s="2">
        <v>58</v>
      </c>
      <c r="C742" s="2">
        <v>87</v>
      </c>
      <c r="D742" s="2">
        <v>7916.7438865300001</v>
      </c>
      <c r="E742" s="2">
        <v>0</v>
      </c>
      <c r="F742" s="2"/>
      <c r="G742" s="2"/>
      <c r="H742" s="2">
        <v>0</v>
      </c>
      <c r="I742" s="2"/>
      <c r="J742" s="2"/>
      <c r="K742" s="5">
        <f t="shared" si="33"/>
        <v>1.5011530095828385E-3</v>
      </c>
      <c r="L742" t="str">
        <f t="shared" si="34"/>
        <v>(0,0.1]</v>
      </c>
      <c r="M742" t="str">
        <f t="shared" si="35"/>
        <v>IV</v>
      </c>
    </row>
    <row r="743" spans="1:13" x14ac:dyDescent="0.2">
      <c r="A743" t="s">
        <v>852</v>
      </c>
      <c r="B743" s="2">
        <v>160</v>
      </c>
      <c r="C743" s="2">
        <v>10466</v>
      </c>
      <c r="D743" s="2">
        <v>550869.19999999995</v>
      </c>
      <c r="E743" s="2">
        <v>0</v>
      </c>
      <c r="F743" s="2"/>
      <c r="G743" s="2"/>
      <c r="H743" s="2">
        <v>0</v>
      </c>
      <c r="I743" s="2"/>
      <c r="J743" s="2"/>
      <c r="K743" s="5">
        <f t="shared" si="33"/>
        <v>0.10445442840123852</v>
      </c>
      <c r="L743" t="str">
        <f t="shared" si="34"/>
        <v>(0.1,0.5]</v>
      </c>
      <c r="M743" t="str">
        <f t="shared" si="35"/>
        <v>III</v>
      </c>
    </row>
    <row r="744" spans="1:13" x14ac:dyDescent="0.2">
      <c r="A744" t="s">
        <v>855</v>
      </c>
      <c r="B744" s="2">
        <v>51</v>
      </c>
      <c r="C744" s="2">
        <v>67</v>
      </c>
      <c r="D744" s="2">
        <v>5093.59</v>
      </c>
      <c r="E744" s="2">
        <v>0</v>
      </c>
      <c r="F744" s="2"/>
      <c r="G744" s="2"/>
      <c r="H744" s="2">
        <v>0</v>
      </c>
      <c r="I744" s="2"/>
      <c r="J744" s="2"/>
      <c r="K744" s="5">
        <f t="shared" si="33"/>
        <v>9.6583368966764616E-4</v>
      </c>
      <c r="L744" t="str">
        <f t="shared" si="34"/>
        <v>(0,0.1]</v>
      </c>
      <c r="M744" t="str">
        <f t="shared" si="35"/>
        <v>IV</v>
      </c>
    </row>
    <row r="745" spans="1:13" x14ac:dyDescent="0.2">
      <c r="A745" t="s">
        <v>856</v>
      </c>
      <c r="B745" s="2">
        <v>40</v>
      </c>
      <c r="C745" s="2">
        <v>83</v>
      </c>
      <c r="D745" s="2">
        <v>2827.38</v>
      </c>
      <c r="E745" s="2">
        <v>0</v>
      </c>
      <c r="F745" s="2"/>
      <c r="G745" s="2"/>
      <c r="H745" s="2">
        <v>0</v>
      </c>
      <c r="I745" s="2"/>
      <c r="J745" s="2"/>
      <c r="K745" s="5">
        <f t="shared" si="33"/>
        <v>5.3612066489303414E-4</v>
      </c>
      <c r="L745" t="str">
        <f t="shared" si="34"/>
        <v>(0,0.1]</v>
      </c>
      <c r="M745" t="str">
        <f t="shared" si="35"/>
        <v>IV</v>
      </c>
    </row>
    <row r="746" spans="1:13" x14ac:dyDescent="0.2">
      <c r="A746" t="s">
        <v>850</v>
      </c>
      <c r="B746" s="2">
        <v>9</v>
      </c>
      <c r="C746" s="2">
        <v>11</v>
      </c>
      <c r="D746" s="2">
        <v>691.62</v>
      </c>
      <c r="E746" s="2">
        <v>0</v>
      </c>
      <c r="F746" s="2"/>
      <c r="G746" s="2"/>
      <c r="H746" s="2">
        <v>0</v>
      </c>
      <c r="I746" s="2"/>
      <c r="J746" s="2"/>
      <c r="K746" s="5">
        <f t="shared" si="33"/>
        <v>1.3114324012100255E-4</v>
      </c>
      <c r="L746" t="str">
        <f t="shared" si="34"/>
        <v>(0,0.1]</v>
      </c>
      <c r="M746" t="str">
        <f t="shared" si="35"/>
        <v>IV</v>
      </c>
    </row>
    <row r="747" spans="1:13" x14ac:dyDescent="0.2">
      <c r="A747" t="s">
        <v>849</v>
      </c>
      <c r="B747" s="2">
        <v>3</v>
      </c>
      <c r="C747" s="2">
        <v>3</v>
      </c>
      <c r="D747" s="2">
        <v>22.19</v>
      </c>
      <c r="E747" s="2">
        <v>0</v>
      </c>
      <c r="F747" s="2"/>
      <c r="G747" s="2"/>
      <c r="H747" s="2">
        <v>0</v>
      </c>
      <c r="I747" s="2"/>
      <c r="J747" s="2"/>
      <c r="K747" s="5">
        <f t="shared" si="33"/>
        <v>4.2076118363914388E-6</v>
      </c>
      <c r="L747" t="str">
        <f t="shared" si="34"/>
        <v>(0,0.1]</v>
      </c>
      <c r="M747" t="str">
        <f t="shared" si="35"/>
        <v>IV</v>
      </c>
    </row>
    <row r="748" spans="1:13" x14ac:dyDescent="0.2">
      <c r="A748" t="s">
        <v>851</v>
      </c>
      <c r="B748" s="2">
        <v>16</v>
      </c>
      <c r="C748" s="2">
        <v>64</v>
      </c>
      <c r="D748" s="2">
        <v>3059.4825589500001</v>
      </c>
      <c r="E748" s="2">
        <v>0</v>
      </c>
      <c r="F748" s="2"/>
      <c r="G748" s="2"/>
      <c r="H748" s="2">
        <v>0</v>
      </c>
      <c r="I748" s="2"/>
      <c r="J748" s="2"/>
      <c r="K748" s="5">
        <f t="shared" si="33"/>
        <v>5.8013136675399675E-4</v>
      </c>
      <c r="L748" t="str">
        <f t="shared" si="34"/>
        <v>(0,0.1]</v>
      </c>
      <c r="M748" t="str">
        <f t="shared" si="35"/>
        <v>IV</v>
      </c>
    </row>
    <row r="749" spans="1:13" x14ac:dyDescent="0.2">
      <c r="A749" t="s">
        <v>853</v>
      </c>
      <c r="B749" s="2">
        <v>2</v>
      </c>
      <c r="C749" s="2">
        <v>2</v>
      </c>
      <c r="D749" s="2">
        <v>98.93</v>
      </c>
      <c r="E749" s="2">
        <v>0</v>
      </c>
      <c r="F749" s="2"/>
      <c r="G749" s="2"/>
      <c r="H749" s="2">
        <v>0</v>
      </c>
      <c r="I749" s="2"/>
      <c r="J749" s="2"/>
      <c r="K749" s="5">
        <f t="shared" si="33"/>
        <v>1.8758857096629339E-5</v>
      </c>
      <c r="L749" t="str">
        <f t="shared" si="34"/>
        <v>(0,0.1]</v>
      </c>
      <c r="M749" t="str">
        <f t="shared" si="35"/>
        <v>IV</v>
      </c>
    </row>
    <row r="750" spans="1:13" x14ac:dyDescent="0.2">
      <c r="A750" t="s">
        <v>847</v>
      </c>
      <c r="B750" s="2">
        <v>3</v>
      </c>
      <c r="C750" s="2">
        <v>3</v>
      </c>
      <c r="D750" s="2">
        <v>345.66</v>
      </c>
      <c r="E750" s="2">
        <v>0</v>
      </c>
      <c r="F750" s="2"/>
      <c r="G750" s="2"/>
      <c r="H750" s="2">
        <v>0</v>
      </c>
      <c r="I750" s="2"/>
      <c r="J750" s="2"/>
      <c r="K750" s="5">
        <f t="shared" si="33"/>
        <v>6.5543177438804188E-5</v>
      </c>
      <c r="L750" t="str">
        <f t="shared" si="34"/>
        <v>(0,0.1]</v>
      </c>
      <c r="M750" t="str">
        <f t="shared" si="35"/>
        <v>IV</v>
      </c>
    </row>
    <row r="751" spans="1:13" x14ac:dyDescent="0.2">
      <c r="A751" t="s">
        <v>857</v>
      </c>
      <c r="B751" s="2">
        <v>8</v>
      </c>
      <c r="C751" s="2">
        <v>14</v>
      </c>
      <c r="D751" s="2">
        <v>705.22</v>
      </c>
      <c r="E751" s="2">
        <v>0</v>
      </c>
      <c r="F751" s="2"/>
      <c r="G751" s="2"/>
      <c r="H751" s="2">
        <v>0</v>
      </c>
      <c r="I751" s="2"/>
      <c r="J751" s="2"/>
      <c r="K751" s="5">
        <f t="shared" si="33"/>
        <v>1.3372203782153992E-4</v>
      </c>
      <c r="L751" t="str">
        <f t="shared" si="34"/>
        <v>(0,0.1]</v>
      </c>
      <c r="M751" t="str">
        <f t="shared" si="35"/>
        <v>IV</v>
      </c>
    </row>
    <row r="752" spans="1:13" x14ac:dyDescent="0.2">
      <c r="A752" t="s">
        <v>832</v>
      </c>
      <c r="B752" s="2">
        <v>3</v>
      </c>
      <c r="C752" s="2">
        <v>12</v>
      </c>
      <c r="D752" s="2">
        <v>1.7643985200000001</v>
      </c>
      <c r="E752" s="2">
        <v>0</v>
      </c>
      <c r="F752" s="2"/>
      <c r="G752" s="2"/>
      <c r="H752" s="2">
        <v>3</v>
      </c>
      <c r="I752" s="2">
        <v>12</v>
      </c>
      <c r="J752" s="2">
        <v>1.7643985200000001</v>
      </c>
      <c r="K752" s="5">
        <f t="shared" si="33"/>
        <v>3.3456079751525631E-7</v>
      </c>
      <c r="L752" t="str">
        <f t="shared" si="34"/>
        <v>(0,0.1]</v>
      </c>
      <c r="M752" t="str">
        <f t="shared" si="35"/>
        <v>IV</v>
      </c>
    </row>
    <row r="753" spans="1:13" x14ac:dyDescent="0.2">
      <c r="A753" t="s">
        <v>808</v>
      </c>
      <c r="B753" s="2">
        <v>330</v>
      </c>
      <c r="C753" s="2">
        <v>154160</v>
      </c>
      <c r="D753" s="2">
        <v>5267163.1100000003</v>
      </c>
      <c r="E753" s="2">
        <v>7</v>
      </c>
      <c r="F753" s="2">
        <v>5993</v>
      </c>
      <c r="G753" s="2">
        <v>163974.16</v>
      </c>
      <c r="H753" s="2">
        <v>30</v>
      </c>
      <c r="I753" s="2">
        <v>10919</v>
      </c>
      <c r="J753" s="2">
        <v>306440.96000000002</v>
      </c>
      <c r="K753" s="5">
        <f t="shared" si="33"/>
        <v>0.99874618503111057</v>
      </c>
      <c r="L753" t="str">
        <f t="shared" si="34"/>
        <v>(0.5,5]</v>
      </c>
      <c r="M753" t="str">
        <f t="shared" si="35"/>
        <v>II</v>
      </c>
    </row>
    <row r="754" spans="1:13" x14ac:dyDescent="0.2">
      <c r="A754" t="s">
        <v>810</v>
      </c>
      <c r="B754" s="2">
        <v>112</v>
      </c>
      <c r="C754" s="2">
        <v>532</v>
      </c>
      <c r="D754" s="2">
        <v>33187.804216999997</v>
      </c>
      <c r="E754" s="2">
        <v>7</v>
      </c>
      <c r="F754" s="2">
        <v>48</v>
      </c>
      <c r="G754" s="2">
        <v>3247.07</v>
      </c>
      <c r="H754" s="2">
        <v>30</v>
      </c>
      <c r="I754" s="2">
        <v>260</v>
      </c>
      <c r="J754" s="2">
        <v>17848.314216999999</v>
      </c>
      <c r="K754" s="5">
        <f t="shared" si="33"/>
        <v>6.2929877353443391E-3</v>
      </c>
      <c r="L754" t="str">
        <f t="shared" si="34"/>
        <v>(0,0.1]</v>
      </c>
      <c r="M754" t="str">
        <f t="shared" si="35"/>
        <v>IV</v>
      </c>
    </row>
    <row r="755" spans="1:13" x14ac:dyDescent="0.2">
      <c r="A755" t="s">
        <v>809</v>
      </c>
      <c r="B755" s="2">
        <v>261</v>
      </c>
      <c r="C755" s="2">
        <v>29128</v>
      </c>
      <c r="D755" s="2">
        <v>2221857.4595601698</v>
      </c>
      <c r="E755" s="2">
        <v>0</v>
      </c>
      <c r="F755" s="2"/>
      <c r="G755" s="2"/>
      <c r="H755" s="2">
        <v>4</v>
      </c>
      <c r="I755" s="2">
        <v>7</v>
      </c>
      <c r="J755" s="2">
        <v>526.34116258999995</v>
      </c>
      <c r="K755" s="5">
        <f t="shared" si="33"/>
        <v>0.42130300791437508</v>
      </c>
      <c r="L755" t="str">
        <f t="shared" si="34"/>
        <v>(0.1,0.5]</v>
      </c>
      <c r="M755" t="str">
        <f t="shared" si="35"/>
        <v>III</v>
      </c>
    </row>
    <row r="756" spans="1:13" x14ac:dyDescent="0.2">
      <c r="A756" t="s">
        <v>811</v>
      </c>
      <c r="B756" s="2">
        <v>59</v>
      </c>
      <c r="C756" s="2">
        <v>2061</v>
      </c>
      <c r="D756" s="2">
        <v>75070.81</v>
      </c>
      <c r="E756" s="2">
        <v>0</v>
      </c>
      <c r="F756" s="2"/>
      <c r="G756" s="2"/>
      <c r="H756" s="2">
        <v>0</v>
      </c>
      <c r="I756" s="2"/>
      <c r="J756" s="2"/>
      <c r="K756" s="5">
        <f t="shared" si="33"/>
        <v>1.4234737662167317E-2</v>
      </c>
      <c r="L756" t="str">
        <f t="shared" si="34"/>
        <v>(0,0.1]</v>
      </c>
      <c r="M756" t="str">
        <f t="shared" si="35"/>
        <v>IV</v>
      </c>
    </row>
    <row r="757" spans="1:13" x14ac:dyDescent="0.2">
      <c r="A757" t="s">
        <v>812</v>
      </c>
      <c r="B757" s="2">
        <v>307</v>
      </c>
      <c r="C757" s="2">
        <v>1019</v>
      </c>
      <c r="D757" s="2">
        <v>465677.31735646998</v>
      </c>
      <c r="E757" s="2">
        <v>7</v>
      </c>
      <c r="F757" s="2">
        <v>23</v>
      </c>
      <c r="G757" s="2">
        <v>8538.2813782150006</v>
      </c>
      <c r="H757" s="2">
        <v>30</v>
      </c>
      <c r="I757" s="2">
        <v>93</v>
      </c>
      <c r="J757" s="2">
        <v>40794.016689930002</v>
      </c>
      <c r="K757" s="5">
        <f t="shared" si="33"/>
        <v>8.8300558469945709E-2</v>
      </c>
      <c r="L757" t="str">
        <f t="shared" si="34"/>
        <v>(0,0.1]</v>
      </c>
      <c r="M757" t="str">
        <f t="shared" si="35"/>
        <v>IV</v>
      </c>
    </row>
    <row r="758" spans="1:13" x14ac:dyDescent="0.2">
      <c r="A758" t="s">
        <v>814</v>
      </c>
      <c r="B758" s="2">
        <v>18</v>
      </c>
      <c r="C758" s="2">
        <v>22</v>
      </c>
      <c r="D758" s="2">
        <v>2630.41</v>
      </c>
      <c r="E758" s="2">
        <v>0</v>
      </c>
      <c r="F758" s="2"/>
      <c r="G758" s="2"/>
      <c r="H758" s="2">
        <v>0</v>
      </c>
      <c r="I758" s="2"/>
      <c r="J758" s="2"/>
      <c r="K758" s="5">
        <f t="shared" si="33"/>
        <v>4.987717102551782E-4</v>
      </c>
      <c r="L758" t="str">
        <f t="shared" si="34"/>
        <v>(0,0.1]</v>
      </c>
      <c r="M758" t="str">
        <f t="shared" si="35"/>
        <v>IV</v>
      </c>
    </row>
    <row r="759" spans="1:13" x14ac:dyDescent="0.2">
      <c r="A759" t="s">
        <v>813</v>
      </c>
      <c r="B759" s="2">
        <v>142</v>
      </c>
      <c r="C759" s="2">
        <v>309</v>
      </c>
      <c r="D759" s="2">
        <v>19185.73</v>
      </c>
      <c r="E759" s="2">
        <v>1</v>
      </c>
      <c r="F759" s="2">
        <v>1</v>
      </c>
      <c r="G759" s="2">
        <v>32.24</v>
      </c>
      <c r="H759" s="2">
        <v>18</v>
      </c>
      <c r="I759" s="2">
        <v>53</v>
      </c>
      <c r="J759" s="2">
        <v>2882.74</v>
      </c>
      <c r="K759" s="5">
        <f t="shared" si="33"/>
        <v>3.6379497358184007E-3</v>
      </c>
      <c r="L759" t="str">
        <f t="shared" si="34"/>
        <v>(0,0.1]</v>
      </c>
      <c r="M759" t="str">
        <f t="shared" si="35"/>
        <v>IV</v>
      </c>
    </row>
    <row r="760" spans="1:13" x14ac:dyDescent="0.2">
      <c r="A760" t="s">
        <v>781</v>
      </c>
      <c r="B760" s="2">
        <v>180</v>
      </c>
      <c r="C760" s="2">
        <v>3319</v>
      </c>
      <c r="D760" s="2">
        <v>101240.77</v>
      </c>
      <c r="E760" s="2">
        <v>7</v>
      </c>
      <c r="F760" s="2">
        <v>250</v>
      </c>
      <c r="G760" s="2">
        <v>6761.89</v>
      </c>
      <c r="H760" s="2">
        <v>30</v>
      </c>
      <c r="I760" s="2">
        <v>923</v>
      </c>
      <c r="J760" s="2">
        <v>25650.89</v>
      </c>
      <c r="K760" s="5">
        <f t="shared" si="33"/>
        <v>1.9197019476222772E-2</v>
      </c>
      <c r="L760" t="str">
        <f t="shared" si="34"/>
        <v>(0,0.1]</v>
      </c>
      <c r="M760" t="str">
        <f t="shared" si="35"/>
        <v>IV</v>
      </c>
    </row>
    <row r="761" spans="1:13" x14ac:dyDescent="0.2">
      <c r="A761" t="s">
        <v>819</v>
      </c>
      <c r="B761" s="2">
        <v>26</v>
      </c>
      <c r="C761" s="2">
        <v>34</v>
      </c>
      <c r="D761" s="2">
        <v>3610.14</v>
      </c>
      <c r="E761" s="2">
        <v>0</v>
      </c>
      <c r="F761" s="2"/>
      <c r="G761" s="2"/>
      <c r="H761" s="2">
        <v>0</v>
      </c>
      <c r="I761" s="2"/>
      <c r="J761" s="2"/>
      <c r="K761" s="5">
        <f t="shared" si="33"/>
        <v>6.8454564195719633E-4</v>
      </c>
      <c r="L761" t="str">
        <f t="shared" si="34"/>
        <v>(0,0.1]</v>
      </c>
      <c r="M761" t="str">
        <f t="shared" si="35"/>
        <v>IV</v>
      </c>
    </row>
    <row r="762" spans="1:13" x14ac:dyDescent="0.2">
      <c r="A762" t="s">
        <v>817</v>
      </c>
      <c r="B762" s="2">
        <v>36</v>
      </c>
      <c r="C762" s="2">
        <v>38</v>
      </c>
      <c r="D762" s="2">
        <v>2533.12</v>
      </c>
      <c r="E762" s="2">
        <v>1</v>
      </c>
      <c r="F762" s="2">
        <v>1</v>
      </c>
      <c r="G762" s="2">
        <v>78.989999999999995</v>
      </c>
      <c r="H762" s="2">
        <v>1</v>
      </c>
      <c r="I762" s="2">
        <v>1</v>
      </c>
      <c r="J762" s="2">
        <v>78.989999999999995</v>
      </c>
      <c r="K762" s="5">
        <f t="shared" si="33"/>
        <v>4.8032382582243718E-4</v>
      </c>
      <c r="L762" t="str">
        <f t="shared" si="34"/>
        <v>(0,0.1]</v>
      </c>
      <c r="M762" t="str">
        <f t="shared" si="35"/>
        <v>IV</v>
      </c>
    </row>
    <row r="763" spans="1:13" x14ac:dyDescent="0.2">
      <c r="A763" t="s">
        <v>816</v>
      </c>
      <c r="B763" s="2">
        <v>23</v>
      </c>
      <c r="C763" s="2">
        <v>26</v>
      </c>
      <c r="D763" s="2">
        <v>1271.1500000000001</v>
      </c>
      <c r="E763" s="2">
        <v>0</v>
      </c>
      <c r="F763" s="2"/>
      <c r="G763" s="2"/>
      <c r="H763" s="2">
        <v>0</v>
      </c>
      <c r="I763" s="2"/>
      <c r="J763" s="2"/>
      <c r="K763" s="5">
        <f t="shared" si="33"/>
        <v>2.4103225713514994E-4</v>
      </c>
      <c r="L763" t="str">
        <f t="shared" si="34"/>
        <v>(0,0.1]</v>
      </c>
      <c r="M763" t="str">
        <f t="shared" si="35"/>
        <v>IV</v>
      </c>
    </row>
    <row r="764" spans="1:13" x14ac:dyDescent="0.2">
      <c r="A764" t="s">
        <v>800</v>
      </c>
      <c r="B764" s="2">
        <v>281</v>
      </c>
      <c r="C764" s="2">
        <v>1010</v>
      </c>
      <c r="D764" s="2">
        <v>129496.32000000001</v>
      </c>
      <c r="E764" s="2">
        <v>5</v>
      </c>
      <c r="F764" s="2">
        <v>7</v>
      </c>
      <c r="G764" s="2">
        <v>2420</v>
      </c>
      <c r="H764" s="2">
        <v>28</v>
      </c>
      <c r="I764" s="2">
        <v>86</v>
      </c>
      <c r="J764" s="2">
        <v>12623.5</v>
      </c>
      <c r="K764" s="5">
        <f t="shared" si="33"/>
        <v>2.4554765606179967E-2</v>
      </c>
      <c r="L764" t="str">
        <f t="shared" si="34"/>
        <v>(0,0.1]</v>
      </c>
      <c r="M764" t="str">
        <f t="shared" si="35"/>
        <v>IV</v>
      </c>
    </row>
    <row r="765" spans="1:13" x14ac:dyDescent="0.2">
      <c r="A765" t="s">
        <v>801</v>
      </c>
      <c r="B765" s="2">
        <v>306</v>
      </c>
      <c r="C765" s="2">
        <v>54976</v>
      </c>
      <c r="D765" s="2">
        <v>2928696.9240215002</v>
      </c>
      <c r="E765" s="2">
        <v>7</v>
      </c>
      <c r="F765" s="2">
        <v>3108</v>
      </c>
      <c r="G765" s="2">
        <v>148029.80573083501</v>
      </c>
      <c r="H765" s="2">
        <v>30</v>
      </c>
      <c r="I765" s="2">
        <v>11532</v>
      </c>
      <c r="J765" s="2">
        <v>638267.12852015998</v>
      </c>
      <c r="K765" s="5">
        <f t="shared" si="33"/>
        <v>0.55533212450275182</v>
      </c>
      <c r="L765" t="str">
        <f t="shared" si="34"/>
        <v>(0.5,5]</v>
      </c>
      <c r="M765" t="str">
        <f t="shared" si="35"/>
        <v>II</v>
      </c>
    </row>
    <row r="766" spans="1:13" x14ac:dyDescent="0.2">
      <c r="A766" t="s">
        <v>803</v>
      </c>
      <c r="B766" s="2">
        <v>42</v>
      </c>
      <c r="C766" s="2">
        <v>58</v>
      </c>
      <c r="D766" s="2">
        <v>2519.35</v>
      </c>
      <c r="E766" s="2">
        <v>0</v>
      </c>
      <c r="F766" s="2"/>
      <c r="G766" s="2"/>
      <c r="H766" s="2">
        <v>0</v>
      </c>
      <c r="I766" s="2"/>
      <c r="J766" s="2"/>
      <c r="K766" s="5">
        <f t="shared" si="33"/>
        <v>4.7771279315064307E-4</v>
      </c>
      <c r="L766" t="str">
        <f t="shared" si="34"/>
        <v>(0,0.1]</v>
      </c>
      <c r="M766" t="str">
        <f t="shared" si="35"/>
        <v>IV</v>
      </c>
    </row>
    <row r="767" spans="1:13" x14ac:dyDescent="0.2">
      <c r="A767" t="s">
        <v>802</v>
      </c>
      <c r="B767" s="2">
        <v>188</v>
      </c>
      <c r="C767" s="2">
        <v>14025</v>
      </c>
      <c r="D767" s="2">
        <v>747050.76694691996</v>
      </c>
      <c r="E767" s="2">
        <v>0</v>
      </c>
      <c r="F767" s="2"/>
      <c r="G767" s="2"/>
      <c r="H767" s="2">
        <v>0</v>
      </c>
      <c r="I767" s="2"/>
      <c r="J767" s="2"/>
      <c r="K767" s="5">
        <f t="shared" si="33"/>
        <v>0.14165388235201273</v>
      </c>
      <c r="L767" t="str">
        <f t="shared" si="34"/>
        <v>(0.1,0.5]</v>
      </c>
      <c r="M767" t="str">
        <f t="shared" si="35"/>
        <v>III</v>
      </c>
    </row>
    <row r="768" spans="1:13" x14ac:dyDescent="0.2">
      <c r="A768" t="s">
        <v>804</v>
      </c>
      <c r="B768" s="2">
        <v>99</v>
      </c>
      <c r="C768" s="2">
        <v>12148</v>
      </c>
      <c r="D768" s="2">
        <v>442816.65</v>
      </c>
      <c r="E768" s="2">
        <v>0</v>
      </c>
      <c r="F768" s="2"/>
      <c r="G768" s="2"/>
      <c r="H768" s="2">
        <v>0</v>
      </c>
      <c r="I768" s="2"/>
      <c r="J768" s="2"/>
      <c r="K768" s="5">
        <f t="shared" si="33"/>
        <v>8.3965776380856477E-2</v>
      </c>
      <c r="L768" t="str">
        <f t="shared" si="34"/>
        <v>(0,0.1]</v>
      </c>
      <c r="M768" t="str">
        <f t="shared" si="35"/>
        <v>IV</v>
      </c>
    </row>
    <row r="769" spans="1:13" x14ac:dyDescent="0.2">
      <c r="A769" t="s">
        <v>805</v>
      </c>
      <c r="B769" s="2">
        <v>84</v>
      </c>
      <c r="C769" s="2">
        <v>2364</v>
      </c>
      <c r="D769" s="2">
        <v>91041.88</v>
      </c>
      <c r="E769" s="2">
        <v>0</v>
      </c>
      <c r="F769" s="2"/>
      <c r="G769" s="2"/>
      <c r="H769" s="2">
        <v>1</v>
      </c>
      <c r="I769" s="2">
        <v>1</v>
      </c>
      <c r="J769" s="2">
        <v>19.52</v>
      </c>
      <c r="K769" s="5">
        <f t="shared" si="33"/>
        <v>1.7263131676220324E-2</v>
      </c>
      <c r="L769" t="str">
        <f t="shared" si="34"/>
        <v>(0,0.1]</v>
      </c>
      <c r="M769" t="str">
        <f t="shared" si="35"/>
        <v>IV</v>
      </c>
    </row>
    <row r="770" spans="1:13" x14ac:dyDescent="0.2">
      <c r="A770" t="s">
        <v>806</v>
      </c>
      <c r="B770" s="2">
        <v>47</v>
      </c>
      <c r="C770" s="2">
        <v>234</v>
      </c>
      <c r="D770" s="2">
        <v>11691.99</v>
      </c>
      <c r="E770" s="2">
        <v>1</v>
      </c>
      <c r="F770" s="2">
        <v>1</v>
      </c>
      <c r="G770" s="2">
        <v>88.88</v>
      </c>
      <c r="H770" s="2">
        <v>15</v>
      </c>
      <c r="I770" s="2">
        <v>45</v>
      </c>
      <c r="J770" s="2">
        <v>2706.39</v>
      </c>
      <c r="K770" s="5">
        <f t="shared" ref="K770:K833" si="36">D770/SUM(D:D)*100</f>
        <v>2.2170056563754095E-3</v>
      </c>
      <c r="L770" t="str">
        <f t="shared" si="34"/>
        <v>(0,0.1]</v>
      </c>
      <c r="M770" t="str">
        <f t="shared" si="35"/>
        <v>IV</v>
      </c>
    </row>
    <row r="771" spans="1:13" x14ac:dyDescent="0.2">
      <c r="A771" t="s">
        <v>820</v>
      </c>
      <c r="B771" s="2">
        <v>47</v>
      </c>
      <c r="C771" s="2">
        <v>701</v>
      </c>
      <c r="D771" s="2">
        <v>59497.65</v>
      </c>
      <c r="E771" s="2">
        <v>0</v>
      </c>
      <c r="F771" s="2"/>
      <c r="G771" s="2"/>
      <c r="H771" s="2">
        <v>0</v>
      </c>
      <c r="I771" s="2"/>
      <c r="J771" s="2"/>
      <c r="K771" s="5">
        <f t="shared" si="36"/>
        <v>1.1281794338777606E-2</v>
      </c>
      <c r="L771" t="str">
        <f t="shared" ref="L771:L834" si="37">VLOOKUP($K771,$O$3:$Q$8,2,1)</f>
        <v>(0,0.1]</v>
      </c>
      <c r="M771" t="str">
        <f t="shared" ref="M771:M834" si="38">VLOOKUP($K771,$O$3:$Q$8,3,1)</f>
        <v>IV</v>
      </c>
    </row>
    <row r="772" spans="1:13" x14ac:dyDescent="0.2">
      <c r="A772" t="s">
        <v>807</v>
      </c>
      <c r="B772" s="2">
        <v>7</v>
      </c>
      <c r="C772" s="2">
        <v>9</v>
      </c>
      <c r="D772" s="2">
        <v>493.57</v>
      </c>
      <c r="E772" s="2">
        <v>0</v>
      </c>
      <c r="F772" s="2"/>
      <c r="G772" s="2"/>
      <c r="H772" s="2">
        <v>0</v>
      </c>
      <c r="I772" s="2"/>
      <c r="J772" s="2"/>
      <c r="K772" s="5">
        <f t="shared" si="36"/>
        <v>9.3589498606927544E-5</v>
      </c>
      <c r="L772" t="str">
        <f t="shared" si="37"/>
        <v>(0,0.1]</v>
      </c>
      <c r="M772" t="str">
        <f t="shared" si="38"/>
        <v>IV</v>
      </c>
    </row>
    <row r="773" spans="1:13" x14ac:dyDescent="0.2">
      <c r="A773" t="s">
        <v>815</v>
      </c>
      <c r="B773" s="2">
        <v>6</v>
      </c>
      <c r="C773" s="2">
        <v>7</v>
      </c>
      <c r="D773" s="2">
        <v>2340.30158656</v>
      </c>
      <c r="E773" s="2">
        <v>0</v>
      </c>
      <c r="F773" s="2"/>
      <c r="G773" s="2"/>
      <c r="H773" s="2">
        <v>1</v>
      </c>
      <c r="I773" s="2">
        <v>1</v>
      </c>
      <c r="J773" s="2">
        <v>20.93</v>
      </c>
      <c r="K773" s="5">
        <f t="shared" si="36"/>
        <v>4.4376208455770708E-4</v>
      </c>
      <c r="L773" t="str">
        <f t="shared" si="37"/>
        <v>(0,0.1]</v>
      </c>
      <c r="M773" t="str">
        <f t="shared" si="38"/>
        <v>IV</v>
      </c>
    </row>
    <row r="774" spans="1:13" x14ac:dyDescent="0.2">
      <c r="A774" t="s">
        <v>818</v>
      </c>
      <c r="B774" s="2">
        <v>2</v>
      </c>
      <c r="C774" s="2">
        <v>4</v>
      </c>
      <c r="D774" s="2">
        <v>171.55</v>
      </c>
      <c r="E774" s="2">
        <v>0</v>
      </c>
      <c r="F774" s="2"/>
      <c r="G774" s="2"/>
      <c r="H774" s="2">
        <v>0</v>
      </c>
      <c r="I774" s="2"/>
      <c r="J774" s="2"/>
      <c r="K774" s="5">
        <f t="shared" si="36"/>
        <v>3.2528878347586813E-5</v>
      </c>
      <c r="L774" t="str">
        <f t="shared" si="37"/>
        <v>(0,0.1]</v>
      </c>
      <c r="M774" t="str">
        <f t="shared" si="38"/>
        <v>IV</v>
      </c>
    </row>
    <row r="775" spans="1:13" x14ac:dyDescent="0.2">
      <c r="A775" t="s">
        <v>780</v>
      </c>
      <c r="B775" s="2">
        <v>155</v>
      </c>
      <c r="C775" s="2">
        <v>8387</v>
      </c>
      <c r="D775" s="2">
        <v>357512.86</v>
      </c>
      <c r="E775" s="2">
        <v>0</v>
      </c>
      <c r="F775" s="2"/>
      <c r="G775" s="2"/>
      <c r="H775" s="2">
        <v>0</v>
      </c>
      <c r="I775" s="2"/>
      <c r="J775" s="2"/>
      <c r="K775" s="5">
        <f t="shared" si="36"/>
        <v>6.7790686858862331E-2</v>
      </c>
      <c r="L775" t="str">
        <f t="shared" si="37"/>
        <v>(0,0.1]</v>
      </c>
      <c r="M775" t="str">
        <f t="shared" si="38"/>
        <v>IV</v>
      </c>
    </row>
    <row r="776" spans="1:13" x14ac:dyDescent="0.2">
      <c r="A776" t="s">
        <v>785</v>
      </c>
      <c r="B776" s="2">
        <v>246</v>
      </c>
      <c r="C776" s="2">
        <v>497</v>
      </c>
      <c r="D776" s="2">
        <v>27291.86</v>
      </c>
      <c r="E776" s="2">
        <v>7</v>
      </c>
      <c r="F776" s="2">
        <v>34</v>
      </c>
      <c r="G776" s="2">
        <v>1706.99</v>
      </c>
      <c r="H776" s="2">
        <v>27</v>
      </c>
      <c r="I776" s="2">
        <v>90</v>
      </c>
      <c r="J776" s="2">
        <v>4746.17</v>
      </c>
      <c r="K776" s="5">
        <f t="shared" si="36"/>
        <v>5.1750136626019854E-3</v>
      </c>
      <c r="L776" t="str">
        <f t="shared" si="37"/>
        <v>(0,0.1]</v>
      </c>
      <c r="M776" t="str">
        <f t="shared" si="38"/>
        <v>IV</v>
      </c>
    </row>
    <row r="777" spans="1:13" x14ac:dyDescent="0.2">
      <c r="A777" t="s">
        <v>783</v>
      </c>
      <c r="B777" s="2">
        <v>227</v>
      </c>
      <c r="C777" s="2">
        <v>2961</v>
      </c>
      <c r="D777" s="2">
        <v>138733.35999999999</v>
      </c>
      <c r="E777" s="2">
        <v>7</v>
      </c>
      <c r="F777" s="2">
        <v>125</v>
      </c>
      <c r="G777" s="2">
        <v>5889.44</v>
      </c>
      <c r="H777" s="2">
        <v>30</v>
      </c>
      <c r="I777" s="2">
        <v>525</v>
      </c>
      <c r="J777" s="2">
        <v>24039.21</v>
      </c>
      <c r="K777" s="5">
        <f t="shared" si="36"/>
        <v>2.6306269834986681E-2</v>
      </c>
      <c r="L777" t="str">
        <f t="shared" si="37"/>
        <v>(0,0.1]</v>
      </c>
      <c r="M777" t="str">
        <f t="shared" si="38"/>
        <v>IV</v>
      </c>
    </row>
    <row r="778" spans="1:13" x14ac:dyDescent="0.2">
      <c r="A778" t="s">
        <v>782</v>
      </c>
      <c r="B778" s="2">
        <v>239</v>
      </c>
      <c r="C778" s="2">
        <v>636</v>
      </c>
      <c r="D778" s="2">
        <v>215835.15</v>
      </c>
      <c r="E778" s="2">
        <v>0</v>
      </c>
      <c r="F778" s="2"/>
      <c r="G778" s="2"/>
      <c r="H778" s="2">
        <v>0</v>
      </c>
      <c r="I778" s="2"/>
      <c r="J778" s="2"/>
      <c r="K778" s="5">
        <f t="shared" si="36"/>
        <v>4.0926116802583221E-2</v>
      </c>
      <c r="L778" t="str">
        <f t="shared" si="37"/>
        <v>(0,0.1]</v>
      </c>
      <c r="M778" t="str">
        <f t="shared" si="38"/>
        <v>IV</v>
      </c>
    </row>
    <row r="779" spans="1:13" x14ac:dyDescent="0.2">
      <c r="A779" t="s">
        <v>784</v>
      </c>
      <c r="B779" s="2">
        <v>246</v>
      </c>
      <c r="C779" s="2">
        <v>2048</v>
      </c>
      <c r="D779" s="2">
        <v>99287.93</v>
      </c>
      <c r="E779" s="2">
        <v>0</v>
      </c>
      <c r="F779" s="2"/>
      <c r="G779" s="2"/>
      <c r="H779" s="2">
        <v>0</v>
      </c>
      <c r="I779" s="2"/>
      <c r="J779" s="2"/>
      <c r="K779" s="5">
        <f t="shared" si="36"/>
        <v>1.8826726880522966E-2</v>
      </c>
      <c r="L779" t="str">
        <f t="shared" si="37"/>
        <v>(0,0.1]</v>
      </c>
      <c r="M779" t="str">
        <f t="shared" si="38"/>
        <v>IV</v>
      </c>
    </row>
    <row r="780" spans="1:13" x14ac:dyDescent="0.2">
      <c r="A780" t="s">
        <v>786</v>
      </c>
      <c r="B780" s="2">
        <v>164</v>
      </c>
      <c r="C780" s="2">
        <v>860</v>
      </c>
      <c r="D780" s="2">
        <v>40820.199999999997</v>
      </c>
      <c r="E780" s="2">
        <v>4</v>
      </c>
      <c r="F780" s="2">
        <v>7</v>
      </c>
      <c r="G780" s="2">
        <v>606.54</v>
      </c>
      <c r="H780" s="2">
        <v>7</v>
      </c>
      <c r="I780" s="2">
        <v>10</v>
      </c>
      <c r="J780" s="2">
        <v>721.46</v>
      </c>
      <c r="K780" s="5">
        <f t="shared" si="36"/>
        <v>7.7402233746672279E-3</v>
      </c>
      <c r="L780" t="str">
        <f t="shared" si="37"/>
        <v>(0,0.1]</v>
      </c>
      <c r="M780" t="str">
        <f t="shared" si="38"/>
        <v>IV</v>
      </c>
    </row>
    <row r="781" spans="1:13" x14ac:dyDescent="0.2">
      <c r="A781" t="s">
        <v>788</v>
      </c>
      <c r="B781" s="2">
        <v>238</v>
      </c>
      <c r="C781" s="2">
        <v>3847</v>
      </c>
      <c r="D781" s="2">
        <v>242515.05</v>
      </c>
      <c r="E781" s="2">
        <v>0</v>
      </c>
      <c r="F781" s="2"/>
      <c r="G781" s="2"/>
      <c r="H781" s="2">
        <v>0</v>
      </c>
      <c r="I781" s="2"/>
      <c r="J781" s="2"/>
      <c r="K781" s="5">
        <f t="shared" si="36"/>
        <v>4.5985092153360142E-2</v>
      </c>
      <c r="L781" t="str">
        <f t="shared" si="37"/>
        <v>(0,0.1]</v>
      </c>
      <c r="M781" t="str">
        <f t="shared" si="38"/>
        <v>IV</v>
      </c>
    </row>
    <row r="782" spans="1:13" x14ac:dyDescent="0.2">
      <c r="A782" t="s">
        <v>792</v>
      </c>
      <c r="B782" s="2">
        <v>100</v>
      </c>
      <c r="C782" s="2">
        <v>205</v>
      </c>
      <c r="D782" s="2">
        <v>8359.0300000000007</v>
      </c>
      <c r="E782" s="2">
        <v>0</v>
      </c>
      <c r="F782" s="2"/>
      <c r="G782" s="2"/>
      <c r="H782" s="2">
        <v>0</v>
      </c>
      <c r="I782" s="2"/>
      <c r="J782" s="2"/>
      <c r="K782" s="5">
        <f t="shared" si="36"/>
        <v>1.5850181869648998E-3</v>
      </c>
      <c r="L782" t="str">
        <f t="shared" si="37"/>
        <v>(0,0.1]</v>
      </c>
      <c r="M782" t="str">
        <f t="shared" si="38"/>
        <v>IV</v>
      </c>
    </row>
    <row r="783" spans="1:13" x14ac:dyDescent="0.2">
      <c r="A783" t="s">
        <v>789</v>
      </c>
      <c r="B783" s="2">
        <v>88</v>
      </c>
      <c r="C783" s="2">
        <v>374</v>
      </c>
      <c r="D783" s="2">
        <v>18604.560000000001</v>
      </c>
      <c r="E783" s="2">
        <v>0</v>
      </c>
      <c r="F783" s="2"/>
      <c r="G783" s="2"/>
      <c r="H783" s="2">
        <v>0</v>
      </c>
      <c r="I783" s="2"/>
      <c r="J783" s="2"/>
      <c r="K783" s="5">
        <f t="shared" si="36"/>
        <v>3.5277497461403654E-3</v>
      </c>
      <c r="L783" t="str">
        <f t="shared" si="37"/>
        <v>(0,0.1]</v>
      </c>
      <c r="M783" t="str">
        <f t="shared" si="38"/>
        <v>IV</v>
      </c>
    </row>
    <row r="784" spans="1:13" x14ac:dyDescent="0.2">
      <c r="A784" t="s">
        <v>790</v>
      </c>
      <c r="B784" s="2">
        <v>4</v>
      </c>
      <c r="C784" s="2">
        <v>5</v>
      </c>
      <c r="D784" s="2">
        <v>422.5</v>
      </c>
      <c r="E784" s="2">
        <v>0</v>
      </c>
      <c r="F784" s="2"/>
      <c r="G784" s="2"/>
      <c r="H784" s="2">
        <v>0</v>
      </c>
      <c r="I784" s="2"/>
      <c r="J784" s="2"/>
      <c r="K784" s="5">
        <f t="shared" si="36"/>
        <v>8.011338444684015E-5</v>
      </c>
      <c r="L784" t="str">
        <f t="shared" si="37"/>
        <v>(0,0.1]</v>
      </c>
      <c r="M784" t="str">
        <f t="shared" si="38"/>
        <v>IV</v>
      </c>
    </row>
    <row r="785" spans="1:13" x14ac:dyDescent="0.2">
      <c r="A785" t="s">
        <v>791</v>
      </c>
      <c r="B785" s="2">
        <v>1</v>
      </c>
      <c r="C785" s="2">
        <v>2</v>
      </c>
      <c r="D785" s="2">
        <v>0.23</v>
      </c>
      <c r="E785" s="2">
        <v>0</v>
      </c>
      <c r="F785" s="2"/>
      <c r="G785" s="2"/>
      <c r="H785" s="2">
        <v>0</v>
      </c>
      <c r="I785" s="2"/>
      <c r="J785" s="2"/>
      <c r="K785" s="5">
        <f t="shared" si="36"/>
        <v>4.3612019935557952E-8</v>
      </c>
      <c r="L785" t="str">
        <f t="shared" si="37"/>
        <v>(0,0.1]</v>
      </c>
      <c r="M785" t="str">
        <f t="shared" si="38"/>
        <v>IV</v>
      </c>
    </row>
    <row r="786" spans="1:13" x14ac:dyDescent="0.2">
      <c r="A786" t="s">
        <v>778</v>
      </c>
      <c r="B786" s="2">
        <v>54</v>
      </c>
      <c r="C786" s="2">
        <v>2101</v>
      </c>
      <c r="D786" s="2">
        <v>83814.97</v>
      </c>
      <c r="E786" s="2">
        <v>0</v>
      </c>
      <c r="F786" s="2"/>
      <c r="G786" s="2"/>
      <c r="H786" s="2">
        <v>0</v>
      </c>
      <c r="I786" s="2"/>
      <c r="J786" s="2"/>
      <c r="K786" s="5">
        <f t="shared" si="36"/>
        <v>1.589278322842692E-2</v>
      </c>
      <c r="L786" t="str">
        <f t="shared" si="37"/>
        <v>(0,0.1]</v>
      </c>
      <c r="M786" t="str">
        <f t="shared" si="38"/>
        <v>IV</v>
      </c>
    </row>
    <row r="787" spans="1:13" x14ac:dyDescent="0.2">
      <c r="A787" t="s">
        <v>777</v>
      </c>
      <c r="B787" s="2">
        <v>40</v>
      </c>
      <c r="C787" s="2">
        <v>7880</v>
      </c>
      <c r="D787" s="2">
        <v>356034.53</v>
      </c>
      <c r="E787" s="2">
        <v>0</v>
      </c>
      <c r="F787" s="2"/>
      <c r="G787" s="2"/>
      <c r="H787" s="2">
        <v>0</v>
      </c>
      <c r="I787" s="2"/>
      <c r="J787" s="2"/>
      <c r="K787" s="5">
        <f t="shared" si="36"/>
        <v>6.7510369652639166E-2</v>
      </c>
      <c r="L787" t="str">
        <f t="shared" si="37"/>
        <v>(0,0.1]</v>
      </c>
      <c r="M787" t="str">
        <f t="shared" si="38"/>
        <v>IV</v>
      </c>
    </row>
    <row r="788" spans="1:13" x14ac:dyDescent="0.2">
      <c r="A788" t="s">
        <v>779</v>
      </c>
      <c r="B788" s="2">
        <v>28</v>
      </c>
      <c r="C788" s="2">
        <v>1608</v>
      </c>
      <c r="D788" s="2">
        <v>76497.97</v>
      </c>
      <c r="E788" s="2">
        <v>0</v>
      </c>
      <c r="F788" s="2"/>
      <c r="G788" s="2"/>
      <c r="H788" s="2">
        <v>0</v>
      </c>
      <c r="I788" s="2"/>
      <c r="J788" s="2"/>
      <c r="K788" s="5">
        <f t="shared" si="36"/>
        <v>1.4505352142042235E-2</v>
      </c>
      <c r="L788" t="str">
        <f t="shared" si="37"/>
        <v>(0,0.1]</v>
      </c>
      <c r="M788" t="str">
        <f t="shared" si="38"/>
        <v>IV</v>
      </c>
    </row>
    <row r="789" spans="1:13" x14ac:dyDescent="0.2">
      <c r="A789" t="s">
        <v>793</v>
      </c>
      <c r="B789" s="2">
        <v>65</v>
      </c>
      <c r="C789" s="2">
        <v>113</v>
      </c>
      <c r="D789" s="2">
        <v>47646.74</v>
      </c>
      <c r="E789" s="2">
        <v>0</v>
      </c>
      <c r="F789" s="2"/>
      <c r="G789" s="2"/>
      <c r="H789" s="2">
        <v>0</v>
      </c>
      <c r="I789" s="2"/>
      <c r="J789" s="2"/>
      <c r="K789" s="5">
        <f t="shared" si="36"/>
        <v>9.0346546728015051E-3</v>
      </c>
      <c r="L789" t="str">
        <f t="shared" si="37"/>
        <v>(0,0.1]</v>
      </c>
      <c r="M789" t="str">
        <f t="shared" si="38"/>
        <v>IV</v>
      </c>
    </row>
    <row r="790" spans="1:13" x14ac:dyDescent="0.2">
      <c r="A790" t="s">
        <v>796</v>
      </c>
      <c r="B790" s="2">
        <v>77</v>
      </c>
      <c r="C790" s="2">
        <v>14907</v>
      </c>
      <c r="D790" s="2">
        <v>767179.17</v>
      </c>
      <c r="E790" s="2">
        <v>0</v>
      </c>
      <c r="F790" s="2"/>
      <c r="G790" s="2"/>
      <c r="H790" s="2">
        <v>0</v>
      </c>
      <c r="I790" s="2"/>
      <c r="J790" s="2"/>
      <c r="K790" s="5">
        <f t="shared" si="36"/>
        <v>0.14547057937471652</v>
      </c>
      <c r="L790" t="str">
        <f t="shared" si="37"/>
        <v>(0.1,0.5]</v>
      </c>
      <c r="M790" t="str">
        <f t="shared" si="38"/>
        <v>III</v>
      </c>
    </row>
    <row r="791" spans="1:13" x14ac:dyDescent="0.2">
      <c r="A791" t="s">
        <v>797</v>
      </c>
      <c r="B791" s="2">
        <v>53</v>
      </c>
      <c r="C791" s="2">
        <v>3477</v>
      </c>
      <c r="D791" s="2">
        <v>109356.69</v>
      </c>
      <c r="E791" s="2">
        <v>0</v>
      </c>
      <c r="F791" s="2"/>
      <c r="G791" s="2"/>
      <c r="H791" s="2">
        <v>0</v>
      </c>
      <c r="I791" s="2"/>
      <c r="J791" s="2"/>
      <c r="K791" s="5">
        <f t="shared" si="36"/>
        <v>2.0735939758115787E-2</v>
      </c>
      <c r="L791" t="str">
        <f t="shared" si="37"/>
        <v>(0,0.1]</v>
      </c>
      <c r="M791" t="str">
        <f t="shared" si="38"/>
        <v>IV</v>
      </c>
    </row>
    <row r="792" spans="1:13" x14ac:dyDescent="0.2">
      <c r="A792" t="s">
        <v>787</v>
      </c>
      <c r="B792" s="2">
        <v>29</v>
      </c>
      <c r="C792" s="2">
        <v>40</v>
      </c>
      <c r="D792" s="2">
        <v>2243.3064816999999</v>
      </c>
      <c r="E792" s="2">
        <v>0</v>
      </c>
      <c r="F792" s="2"/>
      <c r="G792" s="2"/>
      <c r="H792" s="2">
        <v>0</v>
      </c>
      <c r="I792" s="2"/>
      <c r="J792" s="2"/>
      <c r="K792" s="5">
        <f t="shared" si="36"/>
        <v>4.2537011739768158E-4</v>
      </c>
      <c r="L792" t="str">
        <f t="shared" si="37"/>
        <v>(0,0.1]</v>
      </c>
      <c r="M792" t="str">
        <f t="shared" si="38"/>
        <v>IV</v>
      </c>
    </row>
    <row r="793" spans="1:13" x14ac:dyDescent="0.2">
      <c r="A793" t="s">
        <v>799</v>
      </c>
      <c r="B793" s="2">
        <v>3</v>
      </c>
      <c r="C793" s="2">
        <v>3</v>
      </c>
      <c r="D793" s="2">
        <v>155.6</v>
      </c>
      <c r="E793" s="2">
        <v>0</v>
      </c>
      <c r="F793" s="2"/>
      <c r="G793" s="2"/>
      <c r="H793" s="2">
        <v>0</v>
      </c>
      <c r="I793" s="2"/>
      <c r="J793" s="2"/>
      <c r="K793" s="5">
        <f t="shared" si="36"/>
        <v>2.9504479573794855E-5</v>
      </c>
      <c r="L793" t="str">
        <f t="shared" si="37"/>
        <v>(0,0.1]</v>
      </c>
      <c r="M793" t="str">
        <f t="shared" si="38"/>
        <v>IV</v>
      </c>
    </row>
    <row r="794" spans="1:13" x14ac:dyDescent="0.2">
      <c r="A794" t="s">
        <v>798</v>
      </c>
      <c r="B794" s="2">
        <v>1</v>
      </c>
      <c r="C794" s="2">
        <v>1</v>
      </c>
      <c r="D794" s="2">
        <v>79.766212499999995</v>
      </c>
      <c r="E794" s="2">
        <v>0</v>
      </c>
      <c r="F794" s="2"/>
      <c r="G794" s="2"/>
      <c r="H794" s="2">
        <v>0</v>
      </c>
      <c r="I794" s="2"/>
      <c r="J794" s="2"/>
      <c r="K794" s="5">
        <f t="shared" si="36"/>
        <v>1.5125068042321528E-5</v>
      </c>
      <c r="L794" t="str">
        <f t="shared" si="37"/>
        <v>(0,0.1]</v>
      </c>
      <c r="M794" t="str">
        <f t="shared" si="38"/>
        <v>IV</v>
      </c>
    </row>
    <row r="795" spans="1:13" x14ac:dyDescent="0.2">
      <c r="A795" t="s">
        <v>794</v>
      </c>
      <c r="B795" s="2">
        <v>1</v>
      </c>
      <c r="C795" s="2">
        <v>2</v>
      </c>
      <c r="D795" s="2">
        <v>320</v>
      </c>
      <c r="E795" s="2">
        <v>0</v>
      </c>
      <c r="F795" s="2"/>
      <c r="G795" s="2"/>
      <c r="H795" s="2">
        <v>0</v>
      </c>
      <c r="I795" s="2"/>
      <c r="J795" s="2"/>
      <c r="K795" s="5">
        <f t="shared" si="36"/>
        <v>6.0677592953819754E-5</v>
      </c>
      <c r="L795" t="str">
        <f t="shared" si="37"/>
        <v>(0,0.1]</v>
      </c>
      <c r="M795" t="str">
        <f t="shared" si="38"/>
        <v>IV</v>
      </c>
    </row>
    <row r="796" spans="1:13" x14ac:dyDescent="0.2">
      <c r="A796" t="s">
        <v>693</v>
      </c>
      <c r="B796" s="2">
        <v>236</v>
      </c>
      <c r="C796" s="2">
        <v>131333</v>
      </c>
      <c r="D796" s="2">
        <v>4728679.8012622399</v>
      </c>
      <c r="E796" s="2">
        <v>0</v>
      </c>
      <c r="F796" s="2"/>
      <c r="G796" s="2"/>
      <c r="H796" s="2">
        <v>0</v>
      </c>
      <c r="I796" s="2"/>
      <c r="J796" s="2"/>
      <c r="K796" s="5">
        <f t="shared" si="36"/>
        <v>0.89664033809356092</v>
      </c>
      <c r="L796" t="str">
        <f t="shared" si="37"/>
        <v>(0.5,5]</v>
      </c>
      <c r="M796" t="str">
        <f t="shared" si="38"/>
        <v>II</v>
      </c>
    </row>
    <row r="797" spans="1:13" x14ac:dyDescent="0.2">
      <c r="A797" t="s">
        <v>688</v>
      </c>
      <c r="B797" s="2">
        <v>330</v>
      </c>
      <c r="C797" s="2">
        <v>35540</v>
      </c>
      <c r="D797" s="2">
        <v>3933138.1563857398</v>
      </c>
      <c r="E797" s="2">
        <v>7</v>
      </c>
      <c r="F797" s="2">
        <v>2988</v>
      </c>
      <c r="G797" s="2">
        <v>401557.14091684</v>
      </c>
      <c r="H797" s="2">
        <v>30</v>
      </c>
      <c r="I797" s="2">
        <v>7242</v>
      </c>
      <c r="J797" s="2">
        <v>959088.74753626005</v>
      </c>
      <c r="K797" s="5">
        <f t="shared" si="36"/>
        <v>0.74579173776347185</v>
      </c>
      <c r="L797" t="str">
        <f t="shared" si="37"/>
        <v>(0.5,5]</v>
      </c>
      <c r="M797" t="str">
        <f t="shared" si="38"/>
        <v>II</v>
      </c>
    </row>
    <row r="798" spans="1:13" x14ac:dyDescent="0.2">
      <c r="A798" t="s">
        <v>690</v>
      </c>
      <c r="B798" s="2">
        <v>323</v>
      </c>
      <c r="C798" s="2">
        <v>4688</v>
      </c>
      <c r="D798" s="2">
        <v>290993.93</v>
      </c>
      <c r="E798" s="2">
        <v>7</v>
      </c>
      <c r="F798" s="2">
        <v>33</v>
      </c>
      <c r="G798" s="2">
        <v>2118.75</v>
      </c>
      <c r="H798" s="2">
        <v>30</v>
      </c>
      <c r="I798" s="2">
        <v>102</v>
      </c>
      <c r="J798" s="2">
        <v>6555.05</v>
      </c>
      <c r="K798" s="5">
        <f t="shared" si="36"/>
        <v>5.5177535114288495E-2</v>
      </c>
      <c r="L798" t="str">
        <f t="shared" si="37"/>
        <v>(0,0.1]</v>
      </c>
      <c r="M798" t="str">
        <f t="shared" si="38"/>
        <v>IV</v>
      </c>
    </row>
    <row r="799" spans="1:13" x14ac:dyDescent="0.2">
      <c r="A799" t="s">
        <v>702</v>
      </c>
      <c r="B799" s="2">
        <v>95</v>
      </c>
      <c r="C799" s="2">
        <v>5069</v>
      </c>
      <c r="D799" s="2">
        <v>214805.77</v>
      </c>
      <c r="E799" s="2">
        <v>0</v>
      </c>
      <c r="F799" s="2"/>
      <c r="G799" s="2"/>
      <c r="H799" s="2">
        <v>0</v>
      </c>
      <c r="I799" s="2"/>
      <c r="J799" s="2"/>
      <c r="K799" s="5">
        <f t="shared" si="36"/>
        <v>4.073092836309946E-2</v>
      </c>
      <c r="L799" t="str">
        <f t="shared" si="37"/>
        <v>(0,0.1]</v>
      </c>
      <c r="M799" t="str">
        <f t="shared" si="38"/>
        <v>IV</v>
      </c>
    </row>
    <row r="800" spans="1:13" x14ac:dyDescent="0.2">
      <c r="A800" t="s">
        <v>691</v>
      </c>
      <c r="B800" s="2">
        <v>286</v>
      </c>
      <c r="C800" s="2">
        <v>983</v>
      </c>
      <c r="D800" s="2">
        <v>31086.27678548</v>
      </c>
      <c r="E800" s="2">
        <v>3</v>
      </c>
      <c r="F800" s="2">
        <v>6</v>
      </c>
      <c r="G800" s="2">
        <v>67.27077018</v>
      </c>
      <c r="H800" s="2">
        <v>19</v>
      </c>
      <c r="I800" s="2">
        <v>35</v>
      </c>
      <c r="J800" s="2">
        <v>663.05623773000002</v>
      </c>
      <c r="K800" s="5">
        <f t="shared" si="36"/>
        <v>5.8945014038722871E-3</v>
      </c>
      <c r="L800" t="str">
        <f t="shared" si="37"/>
        <v>(0,0.1]</v>
      </c>
      <c r="M800" t="str">
        <f t="shared" si="38"/>
        <v>IV</v>
      </c>
    </row>
    <row r="801" spans="1:13" x14ac:dyDescent="0.2">
      <c r="A801" t="s">
        <v>689</v>
      </c>
      <c r="B801" s="2">
        <v>70</v>
      </c>
      <c r="C801" s="2">
        <v>149</v>
      </c>
      <c r="D801" s="2">
        <v>6018.61</v>
      </c>
      <c r="E801" s="2">
        <v>0</v>
      </c>
      <c r="F801" s="2"/>
      <c r="G801" s="2"/>
      <c r="H801" s="2">
        <v>0</v>
      </c>
      <c r="I801" s="2"/>
      <c r="J801" s="2"/>
      <c r="K801" s="5">
        <f t="shared" si="36"/>
        <v>1.141233649149341E-3</v>
      </c>
      <c r="L801" t="str">
        <f t="shared" si="37"/>
        <v>(0,0.1]</v>
      </c>
      <c r="M801" t="str">
        <f t="shared" si="38"/>
        <v>IV</v>
      </c>
    </row>
    <row r="802" spans="1:13" x14ac:dyDescent="0.2">
      <c r="A802" t="s">
        <v>703</v>
      </c>
      <c r="B802" s="2">
        <v>114</v>
      </c>
      <c r="C802" s="2">
        <v>3732</v>
      </c>
      <c r="D802" s="2">
        <v>174737.12</v>
      </c>
      <c r="E802" s="2">
        <v>0</v>
      </c>
      <c r="F802" s="2"/>
      <c r="G802" s="2"/>
      <c r="H802" s="2">
        <v>0</v>
      </c>
      <c r="I802" s="2"/>
      <c r="J802" s="2"/>
      <c r="K802" s="5">
        <f t="shared" si="36"/>
        <v>3.3133212004008615E-2</v>
      </c>
      <c r="L802" t="str">
        <f t="shared" si="37"/>
        <v>(0,0.1]</v>
      </c>
      <c r="M802" t="str">
        <f t="shared" si="38"/>
        <v>IV</v>
      </c>
    </row>
    <row r="803" spans="1:13" x14ac:dyDescent="0.2">
      <c r="A803" t="s">
        <v>694</v>
      </c>
      <c r="B803" s="2">
        <v>33</v>
      </c>
      <c r="C803" s="2">
        <v>33</v>
      </c>
      <c r="D803" s="2">
        <v>2770.67</v>
      </c>
      <c r="E803" s="2">
        <v>1</v>
      </c>
      <c r="F803" s="2">
        <v>1</v>
      </c>
      <c r="G803" s="2">
        <v>83.99</v>
      </c>
      <c r="H803" s="2">
        <v>4</v>
      </c>
      <c r="I803" s="2">
        <v>4</v>
      </c>
      <c r="J803" s="2">
        <v>424.95</v>
      </c>
      <c r="K803" s="5">
        <f t="shared" si="36"/>
        <v>5.2536745771674927E-4</v>
      </c>
      <c r="L803" t="str">
        <f t="shared" si="37"/>
        <v>(0,0.1]</v>
      </c>
      <c r="M803" t="str">
        <f t="shared" si="38"/>
        <v>IV</v>
      </c>
    </row>
    <row r="804" spans="1:13" x14ac:dyDescent="0.2">
      <c r="A804" t="s">
        <v>692</v>
      </c>
      <c r="B804" s="2">
        <v>183</v>
      </c>
      <c r="C804" s="2">
        <v>621</v>
      </c>
      <c r="D804" s="2">
        <v>115257.89</v>
      </c>
      <c r="E804" s="2">
        <v>2</v>
      </c>
      <c r="F804" s="2">
        <v>3</v>
      </c>
      <c r="G804" s="2">
        <v>457.17</v>
      </c>
      <c r="H804" s="2">
        <v>9</v>
      </c>
      <c r="I804" s="2">
        <v>11</v>
      </c>
      <c r="J804" s="2">
        <v>1741.42</v>
      </c>
      <c r="K804" s="5">
        <f t="shared" si="36"/>
        <v>2.1854910419175415E-2</v>
      </c>
      <c r="L804" t="str">
        <f t="shared" si="37"/>
        <v>(0,0.1]</v>
      </c>
      <c r="M804" t="str">
        <f t="shared" si="38"/>
        <v>IV</v>
      </c>
    </row>
    <row r="805" spans="1:13" x14ac:dyDescent="0.2">
      <c r="A805" t="s">
        <v>705</v>
      </c>
      <c r="B805" s="2">
        <v>52</v>
      </c>
      <c r="C805" s="2">
        <v>1385</v>
      </c>
      <c r="D805" s="2">
        <v>85832.36</v>
      </c>
      <c r="E805" s="2">
        <v>0</v>
      </c>
      <c r="F805" s="2"/>
      <c r="G805" s="2"/>
      <c r="H805" s="2">
        <v>0</v>
      </c>
      <c r="I805" s="2"/>
      <c r="J805" s="2"/>
      <c r="K805" s="5">
        <f t="shared" si="36"/>
        <v>1.6275315632330378E-2</v>
      </c>
      <c r="L805" t="str">
        <f t="shared" si="37"/>
        <v>(0,0.1]</v>
      </c>
      <c r="M805" t="str">
        <f t="shared" si="38"/>
        <v>IV</v>
      </c>
    </row>
    <row r="806" spans="1:13" x14ac:dyDescent="0.2">
      <c r="A806" t="s">
        <v>704</v>
      </c>
      <c r="B806" s="2">
        <v>14</v>
      </c>
      <c r="C806" s="2">
        <v>28</v>
      </c>
      <c r="D806" s="2">
        <v>19880.48</v>
      </c>
      <c r="E806" s="2">
        <v>0</v>
      </c>
      <c r="F806" s="2"/>
      <c r="G806" s="2"/>
      <c r="H806" s="2">
        <v>0</v>
      </c>
      <c r="I806" s="2"/>
      <c r="J806" s="2"/>
      <c r="K806" s="5">
        <f t="shared" si="36"/>
        <v>3.7696864786454826E-3</v>
      </c>
      <c r="L806" t="str">
        <f t="shared" si="37"/>
        <v>(0,0.1]</v>
      </c>
      <c r="M806" t="str">
        <f t="shared" si="38"/>
        <v>IV</v>
      </c>
    </row>
    <row r="807" spans="1:13" x14ac:dyDescent="0.2">
      <c r="A807" t="s">
        <v>707</v>
      </c>
      <c r="B807" s="2">
        <v>57</v>
      </c>
      <c r="C807" s="2">
        <v>77</v>
      </c>
      <c r="D807" s="2">
        <v>3800.99</v>
      </c>
      <c r="E807" s="2">
        <v>0</v>
      </c>
      <c r="F807" s="2"/>
      <c r="G807" s="2"/>
      <c r="H807" s="2">
        <v>0</v>
      </c>
      <c r="I807" s="2"/>
      <c r="J807" s="2"/>
      <c r="K807" s="5">
        <f t="shared" si="36"/>
        <v>7.2073413762981044E-4</v>
      </c>
      <c r="L807" t="str">
        <f t="shared" si="37"/>
        <v>(0,0.1]</v>
      </c>
      <c r="M807" t="str">
        <f t="shared" si="38"/>
        <v>IV</v>
      </c>
    </row>
    <row r="808" spans="1:13" x14ac:dyDescent="0.2">
      <c r="A808" t="s">
        <v>706</v>
      </c>
      <c r="B808" s="2">
        <v>4</v>
      </c>
      <c r="C808" s="2">
        <v>4</v>
      </c>
      <c r="D808" s="2">
        <v>509.96</v>
      </c>
      <c r="E808" s="2">
        <v>0</v>
      </c>
      <c r="F808" s="2"/>
      <c r="G808" s="2"/>
      <c r="H808" s="2">
        <v>0</v>
      </c>
      <c r="I808" s="2"/>
      <c r="J808" s="2"/>
      <c r="K808" s="5">
        <f t="shared" si="36"/>
        <v>9.6697329071031003E-5</v>
      </c>
      <c r="L808" t="str">
        <f t="shared" si="37"/>
        <v>(0,0.1]</v>
      </c>
      <c r="M808" t="str">
        <f t="shared" si="38"/>
        <v>IV</v>
      </c>
    </row>
    <row r="809" spans="1:13" x14ac:dyDescent="0.2">
      <c r="A809" t="s">
        <v>708</v>
      </c>
      <c r="B809" s="2">
        <v>14</v>
      </c>
      <c r="C809" s="2">
        <v>23</v>
      </c>
      <c r="D809" s="2">
        <v>538.79999999999995</v>
      </c>
      <c r="E809" s="2">
        <v>0</v>
      </c>
      <c r="F809" s="2"/>
      <c r="G809" s="2"/>
      <c r="H809" s="2">
        <v>0</v>
      </c>
      <c r="I809" s="2"/>
      <c r="J809" s="2"/>
      <c r="K809" s="5">
        <f t="shared" si="36"/>
        <v>1.0216589713599402E-4</v>
      </c>
      <c r="L809" t="str">
        <f t="shared" si="37"/>
        <v>(0,0.1]</v>
      </c>
      <c r="M809" t="str">
        <f t="shared" si="38"/>
        <v>IV</v>
      </c>
    </row>
    <row r="810" spans="1:13" x14ac:dyDescent="0.2">
      <c r="A810" t="s">
        <v>713</v>
      </c>
      <c r="B810" s="2">
        <v>3</v>
      </c>
      <c r="C810" s="2">
        <v>5</v>
      </c>
      <c r="D810" s="2">
        <v>163.66</v>
      </c>
      <c r="E810" s="2">
        <v>0</v>
      </c>
      <c r="F810" s="2"/>
      <c r="G810" s="2"/>
      <c r="H810" s="2">
        <v>0</v>
      </c>
      <c r="I810" s="2"/>
      <c r="J810" s="2"/>
      <c r="K810" s="5">
        <f t="shared" si="36"/>
        <v>3.1032796446319191E-5</v>
      </c>
      <c r="L810" t="str">
        <f t="shared" si="37"/>
        <v>(0,0.1]</v>
      </c>
      <c r="M810" t="str">
        <f t="shared" si="38"/>
        <v>IV</v>
      </c>
    </row>
    <row r="811" spans="1:13" x14ac:dyDescent="0.2">
      <c r="A811" t="s">
        <v>714</v>
      </c>
      <c r="B811" s="2">
        <v>3</v>
      </c>
      <c r="C811" s="2">
        <v>3</v>
      </c>
      <c r="D811" s="2">
        <v>603.20000000000005</v>
      </c>
      <c r="E811" s="2">
        <v>0</v>
      </c>
      <c r="F811" s="2"/>
      <c r="G811" s="2"/>
      <c r="H811" s="2">
        <v>0</v>
      </c>
      <c r="I811" s="2"/>
      <c r="J811" s="2"/>
      <c r="K811" s="5">
        <f t="shared" si="36"/>
        <v>1.1437726271795025E-4</v>
      </c>
      <c r="L811" t="str">
        <f t="shared" si="37"/>
        <v>(0,0.1]</v>
      </c>
      <c r="M811" t="str">
        <f t="shared" si="38"/>
        <v>IV</v>
      </c>
    </row>
    <row r="812" spans="1:13" x14ac:dyDescent="0.2">
      <c r="A812" t="s">
        <v>709</v>
      </c>
      <c r="B812" s="2">
        <v>19</v>
      </c>
      <c r="C812" s="2">
        <v>22</v>
      </c>
      <c r="D812" s="2">
        <v>1832.5872083500001</v>
      </c>
      <c r="E812" s="2">
        <v>0</v>
      </c>
      <c r="F812" s="2"/>
      <c r="G812" s="2"/>
      <c r="H812" s="2">
        <v>0</v>
      </c>
      <c r="I812" s="2"/>
      <c r="J812" s="2"/>
      <c r="K812" s="5">
        <f t="shared" si="36"/>
        <v>3.474905646269943E-4</v>
      </c>
      <c r="L812" t="str">
        <f t="shared" si="37"/>
        <v>(0,0.1]</v>
      </c>
      <c r="M812" t="str">
        <f t="shared" si="38"/>
        <v>IV</v>
      </c>
    </row>
    <row r="813" spans="1:13" x14ac:dyDescent="0.2">
      <c r="A813" t="s">
        <v>695</v>
      </c>
      <c r="B813" s="2">
        <v>152</v>
      </c>
      <c r="C813" s="2">
        <v>6272</v>
      </c>
      <c r="D813" s="2">
        <v>315611.36128896498</v>
      </c>
      <c r="E813" s="2">
        <v>0</v>
      </c>
      <c r="F813" s="2"/>
      <c r="G813" s="2"/>
      <c r="H813" s="2">
        <v>0</v>
      </c>
      <c r="I813" s="2"/>
      <c r="J813" s="2"/>
      <c r="K813" s="5">
        <f t="shared" si="36"/>
        <v>5.9845430349664885E-2</v>
      </c>
      <c r="L813" t="str">
        <f t="shared" si="37"/>
        <v>(0,0.1]</v>
      </c>
      <c r="M813" t="str">
        <f t="shared" si="38"/>
        <v>IV</v>
      </c>
    </row>
    <row r="814" spans="1:13" x14ac:dyDescent="0.2">
      <c r="A814" t="s">
        <v>701</v>
      </c>
      <c r="B814" s="2">
        <v>7</v>
      </c>
      <c r="C814" s="2">
        <v>7</v>
      </c>
      <c r="D814" s="2">
        <v>1216</v>
      </c>
      <c r="E814" s="2">
        <v>0</v>
      </c>
      <c r="F814" s="2"/>
      <c r="G814" s="2"/>
      <c r="H814" s="2">
        <v>0</v>
      </c>
      <c r="I814" s="2"/>
      <c r="J814" s="2"/>
      <c r="K814" s="5">
        <f t="shared" si="36"/>
        <v>2.3057485322451509E-4</v>
      </c>
      <c r="L814" t="str">
        <f t="shared" si="37"/>
        <v>(0,0.1]</v>
      </c>
      <c r="M814" t="str">
        <f t="shared" si="38"/>
        <v>IV</v>
      </c>
    </row>
    <row r="815" spans="1:13" x14ac:dyDescent="0.2">
      <c r="A815" t="s">
        <v>676</v>
      </c>
      <c r="B815" s="2">
        <v>166</v>
      </c>
      <c r="C815" s="2">
        <v>663</v>
      </c>
      <c r="D815" s="2">
        <v>40137.195639789999</v>
      </c>
      <c r="E815" s="2">
        <v>7</v>
      </c>
      <c r="F815" s="2">
        <v>69</v>
      </c>
      <c r="G815" s="2">
        <v>3983.6092414</v>
      </c>
      <c r="H815" s="2">
        <v>30</v>
      </c>
      <c r="I815" s="2">
        <v>279</v>
      </c>
      <c r="J815" s="2">
        <v>16154.538758835</v>
      </c>
      <c r="K815" s="5">
        <f t="shared" si="36"/>
        <v>7.6107138104343957E-3</v>
      </c>
      <c r="L815" t="str">
        <f t="shared" si="37"/>
        <v>(0,0.1]</v>
      </c>
      <c r="M815" t="str">
        <f t="shared" si="38"/>
        <v>IV</v>
      </c>
    </row>
    <row r="816" spans="1:13" x14ac:dyDescent="0.2">
      <c r="A816" t="s">
        <v>696</v>
      </c>
      <c r="B816" s="2">
        <v>95</v>
      </c>
      <c r="C816" s="2">
        <v>11666</v>
      </c>
      <c r="D816" s="2">
        <v>598421.25</v>
      </c>
      <c r="E816" s="2">
        <v>0</v>
      </c>
      <c r="F816" s="2"/>
      <c r="G816" s="2"/>
      <c r="H816" s="2">
        <v>0</v>
      </c>
      <c r="I816" s="2"/>
      <c r="J816" s="2"/>
      <c r="K816" s="5">
        <f t="shared" si="36"/>
        <v>0.11347112819505004</v>
      </c>
      <c r="L816" t="str">
        <f t="shared" si="37"/>
        <v>(0.1,0.5]</v>
      </c>
      <c r="M816" t="str">
        <f t="shared" si="38"/>
        <v>III</v>
      </c>
    </row>
    <row r="817" spans="1:13" x14ac:dyDescent="0.2">
      <c r="A817" t="s">
        <v>697</v>
      </c>
      <c r="B817" s="2">
        <v>89</v>
      </c>
      <c r="C817" s="2">
        <v>984</v>
      </c>
      <c r="D817" s="2">
        <v>73469.919999999998</v>
      </c>
      <c r="E817" s="2">
        <v>0</v>
      </c>
      <c r="F817" s="2"/>
      <c r="G817" s="2"/>
      <c r="H817" s="2">
        <v>0</v>
      </c>
      <c r="I817" s="2"/>
      <c r="J817" s="2"/>
      <c r="K817" s="5">
        <f t="shared" si="36"/>
        <v>1.3931180937842817E-2</v>
      </c>
      <c r="L817" t="str">
        <f t="shared" si="37"/>
        <v>(0,0.1]</v>
      </c>
      <c r="M817" t="str">
        <f t="shared" si="38"/>
        <v>IV</v>
      </c>
    </row>
    <row r="818" spans="1:13" x14ac:dyDescent="0.2">
      <c r="A818" t="s">
        <v>698</v>
      </c>
      <c r="B818" s="2">
        <v>32</v>
      </c>
      <c r="C818" s="2">
        <v>69560</v>
      </c>
      <c r="D818" s="2">
        <v>309661.12326412502</v>
      </c>
      <c r="E818" s="2">
        <v>0</v>
      </c>
      <c r="F818" s="2"/>
      <c r="G818" s="2"/>
      <c r="H818" s="2">
        <v>0</v>
      </c>
      <c r="I818" s="2"/>
      <c r="J818" s="2"/>
      <c r="K818" s="5">
        <f t="shared" si="36"/>
        <v>5.8717161222009942E-2</v>
      </c>
      <c r="L818" t="str">
        <f t="shared" si="37"/>
        <v>(0,0.1]</v>
      </c>
      <c r="M818" t="str">
        <f t="shared" si="38"/>
        <v>IV</v>
      </c>
    </row>
    <row r="819" spans="1:13" x14ac:dyDescent="0.2">
      <c r="A819" t="s">
        <v>700</v>
      </c>
      <c r="B819" s="2">
        <v>5</v>
      </c>
      <c r="C819" s="2">
        <v>13</v>
      </c>
      <c r="D819" s="2">
        <v>514.98</v>
      </c>
      <c r="E819" s="2">
        <v>0</v>
      </c>
      <c r="F819" s="2"/>
      <c r="G819" s="2"/>
      <c r="H819" s="2">
        <v>0</v>
      </c>
      <c r="I819" s="2"/>
      <c r="J819" s="2"/>
      <c r="K819" s="5">
        <f t="shared" si="36"/>
        <v>9.7649208810494055E-5</v>
      </c>
      <c r="L819" t="str">
        <f t="shared" si="37"/>
        <v>(0,0.1]</v>
      </c>
      <c r="M819" t="str">
        <f t="shared" si="38"/>
        <v>IV</v>
      </c>
    </row>
    <row r="820" spans="1:13" x14ac:dyDescent="0.2">
      <c r="A820" t="s">
        <v>699</v>
      </c>
      <c r="B820" s="2">
        <v>9</v>
      </c>
      <c r="C820" s="2">
        <v>24</v>
      </c>
      <c r="D820" s="2">
        <v>660.26923962499995</v>
      </c>
      <c r="E820" s="2">
        <v>0</v>
      </c>
      <c r="F820" s="2"/>
      <c r="G820" s="2"/>
      <c r="H820" s="2">
        <v>1</v>
      </c>
      <c r="I820" s="2">
        <v>1</v>
      </c>
      <c r="J820" s="2">
        <v>21.32685</v>
      </c>
      <c r="K820" s="5">
        <f t="shared" si="36"/>
        <v>1.2519858800591821E-4</v>
      </c>
      <c r="L820" t="str">
        <f t="shared" si="37"/>
        <v>(0,0.1]</v>
      </c>
      <c r="M820" t="str">
        <f t="shared" si="38"/>
        <v>IV</v>
      </c>
    </row>
    <row r="821" spans="1:13" x14ac:dyDescent="0.2">
      <c r="A821" t="s">
        <v>715</v>
      </c>
      <c r="B821" s="2">
        <v>1</v>
      </c>
      <c r="C821" s="2">
        <v>1</v>
      </c>
      <c r="D821" s="2">
        <v>35.847617</v>
      </c>
      <c r="E821" s="2">
        <v>0</v>
      </c>
      <c r="F821" s="2"/>
      <c r="G821" s="2"/>
      <c r="H821" s="2">
        <v>0</v>
      </c>
      <c r="I821" s="2"/>
      <c r="J821" s="2"/>
      <c r="K821" s="5">
        <f t="shared" si="36"/>
        <v>6.7973347271575909E-6</v>
      </c>
      <c r="L821" t="str">
        <f t="shared" si="37"/>
        <v>(0,0.1]</v>
      </c>
      <c r="M821" t="str">
        <f t="shared" si="38"/>
        <v>IV</v>
      </c>
    </row>
    <row r="822" spans="1:13" x14ac:dyDescent="0.2">
      <c r="A822" t="s">
        <v>711</v>
      </c>
      <c r="B822" s="2">
        <v>7</v>
      </c>
      <c r="C822" s="2">
        <v>7</v>
      </c>
      <c r="D822" s="2">
        <v>374.86</v>
      </c>
      <c r="E822" s="2">
        <v>0</v>
      </c>
      <c r="F822" s="2"/>
      <c r="G822" s="2"/>
      <c r="H822" s="2">
        <v>0</v>
      </c>
      <c r="I822" s="2"/>
      <c r="J822" s="2"/>
      <c r="K822" s="5">
        <f t="shared" si="36"/>
        <v>7.108000779584023E-5</v>
      </c>
      <c r="L822" t="str">
        <f t="shared" si="37"/>
        <v>(0,0.1]</v>
      </c>
      <c r="M822" t="str">
        <f t="shared" si="38"/>
        <v>IV</v>
      </c>
    </row>
    <row r="823" spans="1:13" x14ac:dyDescent="0.2">
      <c r="A823" t="s">
        <v>712</v>
      </c>
      <c r="B823" s="2">
        <v>18</v>
      </c>
      <c r="C823" s="2">
        <v>1374</v>
      </c>
      <c r="D823" s="2">
        <v>132647.39000000001</v>
      </c>
      <c r="E823" s="2">
        <v>0</v>
      </c>
      <c r="F823" s="2"/>
      <c r="G823" s="2"/>
      <c r="H823" s="2">
        <v>0</v>
      </c>
      <c r="I823" s="2"/>
      <c r="J823" s="2"/>
      <c r="K823" s="5">
        <f t="shared" si="36"/>
        <v>2.5152263552520565E-2</v>
      </c>
      <c r="L823" t="str">
        <f t="shared" si="37"/>
        <v>(0,0.1]</v>
      </c>
      <c r="M823" t="str">
        <f t="shared" si="38"/>
        <v>IV</v>
      </c>
    </row>
    <row r="824" spans="1:13" x14ac:dyDescent="0.2">
      <c r="A824" t="s">
        <v>710</v>
      </c>
      <c r="B824" s="2">
        <v>5</v>
      </c>
      <c r="C824" s="2">
        <v>164</v>
      </c>
      <c r="D824" s="2">
        <v>14052.73</v>
      </c>
      <c r="E824" s="2">
        <v>0</v>
      </c>
      <c r="F824" s="2"/>
      <c r="G824" s="2"/>
      <c r="H824" s="2">
        <v>0</v>
      </c>
      <c r="I824" s="2"/>
      <c r="J824" s="2"/>
      <c r="K824" s="5">
        <f t="shared" si="36"/>
        <v>2.6646432213435359E-3</v>
      </c>
      <c r="L824" t="str">
        <f t="shared" si="37"/>
        <v>(0,0.1]</v>
      </c>
      <c r="M824" t="str">
        <f t="shared" si="38"/>
        <v>IV</v>
      </c>
    </row>
    <row r="825" spans="1:13" x14ac:dyDescent="0.2">
      <c r="A825" t="s">
        <v>579</v>
      </c>
      <c r="B825" s="2">
        <v>267</v>
      </c>
      <c r="C825" s="2">
        <v>59028</v>
      </c>
      <c r="D825" s="2">
        <v>1934417.16</v>
      </c>
      <c r="E825" s="2">
        <v>0</v>
      </c>
      <c r="F825" s="2"/>
      <c r="G825" s="2"/>
      <c r="H825" s="2">
        <v>0</v>
      </c>
      <c r="I825" s="2"/>
      <c r="J825" s="2"/>
      <c r="K825" s="5">
        <f t="shared" si="36"/>
        <v>0.36679930324176258</v>
      </c>
      <c r="L825" t="str">
        <f t="shared" si="37"/>
        <v>(0.1,0.5]</v>
      </c>
      <c r="M825" t="str">
        <f t="shared" si="38"/>
        <v>III</v>
      </c>
    </row>
    <row r="826" spans="1:13" x14ac:dyDescent="0.2">
      <c r="A826" t="s">
        <v>577</v>
      </c>
      <c r="B826" s="2">
        <v>330</v>
      </c>
      <c r="C826" s="2">
        <v>5785</v>
      </c>
      <c r="D826" s="2">
        <v>390217.44</v>
      </c>
      <c r="E826" s="2">
        <v>7</v>
      </c>
      <c r="F826" s="2">
        <v>28</v>
      </c>
      <c r="G826" s="2">
        <v>2060.67</v>
      </c>
      <c r="H826" s="2">
        <v>30</v>
      </c>
      <c r="I826" s="2">
        <v>155</v>
      </c>
      <c r="J826" s="2">
        <v>11931.37</v>
      </c>
      <c r="K826" s="5">
        <f t="shared" si="36"/>
        <v>7.3992046836879946E-2</v>
      </c>
      <c r="L826" t="str">
        <f t="shared" si="37"/>
        <v>(0,0.1]</v>
      </c>
      <c r="M826" t="str">
        <f t="shared" si="38"/>
        <v>IV</v>
      </c>
    </row>
    <row r="827" spans="1:13" x14ac:dyDescent="0.2">
      <c r="A827" t="s">
        <v>576</v>
      </c>
      <c r="B827" s="2">
        <v>330</v>
      </c>
      <c r="C827" s="2">
        <v>289949</v>
      </c>
      <c r="D827" s="2">
        <v>30049568.771887898</v>
      </c>
      <c r="E827" s="2">
        <v>7</v>
      </c>
      <c r="F827" s="2">
        <v>4486</v>
      </c>
      <c r="G827" s="2">
        <v>377370.54922789498</v>
      </c>
      <c r="H827" s="2">
        <v>30</v>
      </c>
      <c r="I827" s="2">
        <v>16452</v>
      </c>
      <c r="J827" s="2">
        <v>1694136.5693570101</v>
      </c>
      <c r="K827" s="5">
        <f t="shared" si="36"/>
        <v>5.6979234449325853</v>
      </c>
      <c r="L827" t="str">
        <f t="shared" si="37"/>
        <v>(5,]</v>
      </c>
      <c r="M827" t="str">
        <f t="shared" si="38"/>
        <v xml:space="preserve">I </v>
      </c>
    </row>
    <row r="828" spans="1:13" x14ac:dyDescent="0.2">
      <c r="A828" t="s">
        <v>578</v>
      </c>
      <c r="B828" s="2">
        <v>329</v>
      </c>
      <c r="C828" s="2">
        <v>5638</v>
      </c>
      <c r="D828" s="2">
        <v>859133.80406750005</v>
      </c>
      <c r="E828" s="2">
        <v>7</v>
      </c>
      <c r="F828" s="2">
        <v>225</v>
      </c>
      <c r="G828" s="2">
        <v>34065.97</v>
      </c>
      <c r="H828" s="2">
        <v>30</v>
      </c>
      <c r="I828" s="2">
        <v>714</v>
      </c>
      <c r="J828" s="2">
        <v>105182.57</v>
      </c>
      <c r="K828" s="5">
        <f t="shared" si="36"/>
        <v>0.16290678517523283</v>
      </c>
      <c r="L828" t="str">
        <f t="shared" si="37"/>
        <v>(0.1,0.5]</v>
      </c>
      <c r="M828" t="str">
        <f t="shared" si="38"/>
        <v>III</v>
      </c>
    </row>
    <row r="829" spans="1:13" x14ac:dyDescent="0.2">
      <c r="A829" t="s">
        <v>581</v>
      </c>
      <c r="B829" s="2">
        <v>214</v>
      </c>
      <c r="C829" s="2">
        <v>481</v>
      </c>
      <c r="D829" s="2">
        <v>38403.58</v>
      </c>
      <c r="E829" s="2">
        <v>0</v>
      </c>
      <c r="F829" s="2"/>
      <c r="G829" s="2"/>
      <c r="H829" s="2">
        <v>21</v>
      </c>
      <c r="I829" s="2">
        <v>65</v>
      </c>
      <c r="J829" s="2">
        <v>5443.9</v>
      </c>
      <c r="K829" s="5">
        <f t="shared" si="36"/>
        <v>7.2819899850295414E-3</v>
      </c>
      <c r="L829" t="str">
        <f t="shared" si="37"/>
        <v>(0,0.1]</v>
      </c>
      <c r="M829" t="str">
        <f t="shared" si="38"/>
        <v>IV</v>
      </c>
    </row>
    <row r="830" spans="1:13" x14ac:dyDescent="0.2">
      <c r="A830" t="s">
        <v>580</v>
      </c>
      <c r="B830" s="2">
        <v>318</v>
      </c>
      <c r="C830" s="2">
        <v>5743</v>
      </c>
      <c r="D830" s="2">
        <v>299457.24264807499</v>
      </c>
      <c r="E830" s="2">
        <v>5</v>
      </c>
      <c r="F830" s="2">
        <v>9</v>
      </c>
      <c r="G830" s="2">
        <v>495.49</v>
      </c>
      <c r="H830" s="2">
        <v>19</v>
      </c>
      <c r="I830" s="2">
        <v>29</v>
      </c>
      <c r="J830" s="2">
        <v>1708.77256818</v>
      </c>
      <c r="K830" s="5">
        <f t="shared" si="36"/>
        <v>5.6782327113978528E-2</v>
      </c>
      <c r="L830" t="str">
        <f t="shared" si="37"/>
        <v>(0,0.1]</v>
      </c>
      <c r="M830" t="str">
        <f t="shared" si="38"/>
        <v>IV</v>
      </c>
    </row>
    <row r="831" spans="1:13" x14ac:dyDescent="0.2">
      <c r="A831" t="s">
        <v>584</v>
      </c>
      <c r="B831" s="2">
        <v>112</v>
      </c>
      <c r="C831" s="2">
        <v>309</v>
      </c>
      <c r="D831" s="2">
        <v>13012.3</v>
      </c>
      <c r="E831" s="2">
        <v>1</v>
      </c>
      <c r="F831" s="2">
        <v>1</v>
      </c>
      <c r="G831" s="2">
        <v>106.89</v>
      </c>
      <c r="H831" s="2">
        <v>3</v>
      </c>
      <c r="I831" s="2">
        <v>3</v>
      </c>
      <c r="J831" s="2">
        <v>225.6</v>
      </c>
      <c r="K831" s="5">
        <f t="shared" si="36"/>
        <v>2.4673595087280897E-3</v>
      </c>
      <c r="L831" t="str">
        <f t="shared" si="37"/>
        <v>(0,0.1]</v>
      </c>
      <c r="M831" t="str">
        <f t="shared" si="38"/>
        <v>IV</v>
      </c>
    </row>
    <row r="832" spans="1:13" x14ac:dyDescent="0.2">
      <c r="A832" t="s">
        <v>582</v>
      </c>
      <c r="B832" s="2">
        <v>96</v>
      </c>
      <c r="C832" s="2">
        <v>125</v>
      </c>
      <c r="D832" s="2">
        <v>5257.45616324</v>
      </c>
      <c r="E832" s="2">
        <v>0</v>
      </c>
      <c r="F832" s="2"/>
      <c r="G832" s="2"/>
      <c r="H832" s="2">
        <v>5</v>
      </c>
      <c r="I832" s="2">
        <v>5</v>
      </c>
      <c r="J832" s="2">
        <v>174.58216362499999</v>
      </c>
      <c r="K832" s="5">
        <f t="shared" si="36"/>
        <v>9.9690557826758635E-4</v>
      </c>
      <c r="L832" t="str">
        <f t="shared" si="37"/>
        <v>(0,0.1]</v>
      </c>
      <c r="M832" t="str">
        <f t="shared" si="38"/>
        <v>IV</v>
      </c>
    </row>
    <row r="833" spans="1:13" x14ac:dyDescent="0.2">
      <c r="A833" t="s">
        <v>585</v>
      </c>
      <c r="B833" s="2">
        <v>38</v>
      </c>
      <c r="C833" s="2">
        <v>45</v>
      </c>
      <c r="D833" s="2">
        <v>4725.5375480000002</v>
      </c>
      <c r="E833" s="2">
        <v>0</v>
      </c>
      <c r="F833" s="2"/>
      <c r="G833" s="2"/>
      <c r="H833" s="2">
        <v>0</v>
      </c>
      <c r="I833" s="2"/>
      <c r="J833" s="2"/>
      <c r="K833" s="5">
        <f t="shared" si="36"/>
        <v>8.9604451195479846E-4</v>
      </c>
      <c r="L833" t="str">
        <f t="shared" si="37"/>
        <v>(0,0.1]</v>
      </c>
      <c r="M833" t="str">
        <f t="shared" si="38"/>
        <v>IV</v>
      </c>
    </row>
    <row r="834" spans="1:13" x14ac:dyDescent="0.2">
      <c r="A834" t="s">
        <v>586</v>
      </c>
      <c r="B834" s="2">
        <v>36</v>
      </c>
      <c r="C834" s="2">
        <v>43</v>
      </c>
      <c r="D834" s="2">
        <v>7963.9</v>
      </c>
      <c r="E834" s="2">
        <v>0</v>
      </c>
      <c r="F834" s="2"/>
      <c r="G834" s="2"/>
      <c r="H834" s="2">
        <v>2</v>
      </c>
      <c r="I834" s="2">
        <v>2</v>
      </c>
      <c r="J834" s="2">
        <v>1528.9</v>
      </c>
      <c r="K834" s="5">
        <f t="shared" ref="K834:K897" si="39">D834/SUM(D:D)*100</f>
        <v>1.5100946328903909E-3</v>
      </c>
      <c r="L834" t="str">
        <f t="shared" si="37"/>
        <v>(0,0.1]</v>
      </c>
      <c r="M834" t="str">
        <f t="shared" si="38"/>
        <v>IV</v>
      </c>
    </row>
    <row r="835" spans="1:13" x14ac:dyDescent="0.2">
      <c r="A835" t="s">
        <v>587</v>
      </c>
      <c r="B835" s="2">
        <v>17</v>
      </c>
      <c r="C835" s="2">
        <v>21</v>
      </c>
      <c r="D835" s="2">
        <v>9354.4</v>
      </c>
      <c r="E835" s="2">
        <v>0</v>
      </c>
      <c r="F835" s="2"/>
      <c r="G835" s="2"/>
      <c r="H835" s="2">
        <v>0</v>
      </c>
      <c r="I835" s="2"/>
      <c r="J835" s="2"/>
      <c r="K835" s="5">
        <f t="shared" si="39"/>
        <v>1.773757736022536E-3</v>
      </c>
      <c r="L835" t="str">
        <f t="shared" ref="L835:L898" si="40">VLOOKUP($K835,$O$3:$Q$8,2,1)</f>
        <v>(0,0.1]</v>
      </c>
      <c r="M835" t="str">
        <f t="shared" ref="M835:M898" si="41">VLOOKUP($K835,$O$3:$Q$8,3,1)</f>
        <v>IV</v>
      </c>
    </row>
    <row r="836" spans="1:13" x14ac:dyDescent="0.2">
      <c r="A836" t="s">
        <v>588</v>
      </c>
      <c r="B836" s="2">
        <v>32</v>
      </c>
      <c r="C836" s="2">
        <v>71</v>
      </c>
      <c r="D836" s="2">
        <v>2587.65</v>
      </c>
      <c r="E836" s="2">
        <v>0</v>
      </c>
      <c r="F836" s="2"/>
      <c r="G836" s="2"/>
      <c r="H836" s="2">
        <v>0</v>
      </c>
      <c r="I836" s="2"/>
      <c r="J836" s="2"/>
      <c r="K836" s="5">
        <f t="shared" si="39"/>
        <v>4.9066366689672406E-4</v>
      </c>
      <c r="L836" t="str">
        <f t="shared" si="40"/>
        <v>(0,0.1]</v>
      </c>
      <c r="M836" t="str">
        <f t="shared" si="41"/>
        <v>IV</v>
      </c>
    </row>
    <row r="837" spans="1:13" x14ac:dyDescent="0.2">
      <c r="A837" t="s">
        <v>589</v>
      </c>
      <c r="B837" s="2">
        <v>44</v>
      </c>
      <c r="C837" s="2">
        <v>60</v>
      </c>
      <c r="D837" s="2">
        <v>24551.616758</v>
      </c>
      <c r="E837" s="2">
        <v>0</v>
      </c>
      <c r="F837" s="2"/>
      <c r="G837" s="2"/>
      <c r="H837" s="2">
        <v>0</v>
      </c>
      <c r="I837" s="2"/>
      <c r="J837" s="2"/>
      <c r="K837" s="5">
        <f t="shared" si="39"/>
        <v>4.6554156500003248E-3</v>
      </c>
      <c r="L837" t="str">
        <f t="shared" si="40"/>
        <v>(0,0.1]</v>
      </c>
      <c r="M837" t="str">
        <f t="shared" si="41"/>
        <v>IV</v>
      </c>
    </row>
    <row r="838" spans="1:13" x14ac:dyDescent="0.2">
      <c r="A838" t="s">
        <v>592</v>
      </c>
      <c r="B838" s="2">
        <v>25</v>
      </c>
      <c r="C838" s="2">
        <v>28</v>
      </c>
      <c r="D838" s="2">
        <v>13472.19</v>
      </c>
      <c r="E838" s="2">
        <v>0</v>
      </c>
      <c r="F838" s="2"/>
      <c r="G838" s="2"/>
      <c r="H838" s="2">
        <v>0</v>
      </c>
      <c r="I838" s="2"/>
      <c r="J838" s="2"/>
      <c r="K838" s="5">
        <f t="shared" si="39"/>
        <v>2.5545626906766281E-3</v>
      </c>
      <c r="L838" t="str">
        <f t="shared" si="40"/>
        <v>(0,0.1]</v>
      </c>
      <c r="M838" t="str">
        <f t="shared" si="41"/>
        <v>IV</v>
      </c>
    </row>
    <row r="839" spans="1:13" x14ac:dyDescent="0.2">
      <c r="A839" t="s">
        <v>591</v>
      </c>
      <c r="B839" s="2">
        <v>61</v>
      </c>
      <c r="C839" s="2">
        <v>3039</v>
      </c>
      <c r="D839" s="2">
        <v>161781.7376775</v>
      </c>
      <c r="E839" s="2">
        <v>0</v>
      </c>
      <c r="F839" s="2"/>
      <c r="G839" s="2"/>
      <c r="H839" s="2">
        <v>0</v>
      </c>
      <c r="I839" s="2"/>
      <c r="J839" s="2"/>
      <c r="K839" s="5">
        <f t="shared" si="39"/>
        <v>3.0676645081740596E-2</v>
      </c>
      <c r="L839" t="str">
        <f t="shared" si="40"/>
        <v>(0,0.1]</v>
      </c>
      <c r="M839" t="str">
        <f t="shared" si="41"/>
        <v>IV</v>
      </c>
    </row>
    <row r="840" spans="1:13" x14ac:dyDescent="0.2">
      <c r="A840" t="s">
        <v>590</v>
      </c>
      <c r="B840" s="2">
        <v>76</v>
      </c>
      <c r="C840" s="2">
        <v>12886</v>
      </c>
      <c r="D840" s="2">
        <v>365729.8</v>
      </c>
      <c r="E840" s="2">
        <v>0</v>
      </c>
      <c r="F840" s="2"/>
      <c r="G840" s="2"/>
      <c r="H840" s="2">
        <v>0</v>
      </c>
      <c r="I840" s="2"/>
      <c r="J840" s="2"/>
      <c r="K840" s="5">
        <f t="shared" si="39"/>
        <v>6.9348762298380967E-2</v>
      </c>
      <c r="L840" t="str">
        <f t="shared" si="40"/>
        <v>(0,0.1]</v>
      </c>
      <c r="M840" t="str">
        <f t="shared" si="41"/>
        <v>IV</v>
      </c>
    </row>
    <row r="841" spans="1:13" x14ac:dyDescent="0.2">
      <c r="A841" t="s">
        <v>593</v>
      </c>
      <c r="B841" s="2">
        <v>55</v>
      </c>
      <c r="C841" s="2">
        <v>945</v>
      </c>
      <c r="D841" s="2">
        <v>36498.1</v>
      </c>
      <c r="E841" s="2">
        <v>0</v>
      </c>
      <c r="F841" s="2"/>
      <c r="G841" s="2"/>
      <c r="H841" s="2">
        <v>0</v>
      </c>
      <c r="I841" s="2"/>
      <c r="J841" s="2"/>
      <c r="K841" s="5">
        <f t="shared" si="39"/>
        <v>6.9206776730869023E-3</v>
      </c>
      <c r="L841" t="str">
        <f t="shared" si="40"/>
        <v>(0,0.1]</v>
      </c>
      <c r="M841" t="str">
        <f t="shared" si="41"/>
        <v>IV</v>
      </c>
    </row>
    <row r="842" spans="1:13" x14ac:dyDescent="0.2">
      <c r="A842" t="s">
        <v>569</v>
      </c>
      <c r="B842" s="2">
        <v>138</v>
      </c>
      <c r="C842" s="2">
        <v>604</v>
      </c>
      <c r="D842" s="2">
        <v>67844.12</v>
      </c>
      <c r="E842" s="2">
        <v>7</v>
      </c>
      <c r="F842" s="2">
        <v>85</v>
      </c>
      <c r="G842" s="2">
        <v>9829.1200000000008</v>
      </c>
      <c r="H842" s="2">
        <v>29</v>
      </c>
      <c r="I842" s="2">
        <v>240</v>
      </c>
      <c r="J842" s="2">
        <v>27363.72</v>
      </c>
      <c r="K842" s="5">
        <f t="shared" si="39"/>
        <v>1.2864430930219068E-2</v>
      </c>
      <c r="L842" t="str">
        <f t="shared" si="40"/>
        <v>(0,0.1]</v>
      </c>
      <c r="M842" t="str">
        <f t="shared" si="41"/>
        <v>IV</v>
      </c>
    </row>
    <row r="843" spans="1:13" x14ac:dyDescent="0.2">
      <c r="A843" t="s">
        <v>571</v>
      </c>
      <c r="B843" s="2">
        <v>270</v>
      </c>
      <c r="C843" s="2">
        <v>368000</v>
      </c>
      <c r="D843" s="2">
        <v>12021922.879127299</v>
      </c>
      <c r="E843" s="2">
        <v>0</v>
      </c>
      <c r="F843" s="2"/>
      <c r="G843" s="2"/>
      <c r="H843" s="2">
        <v>0</v>
      </c>
      <c r="I843" s="2"/>
      <c r="J843" s="2"/>
      <c r="K843" s="5">
        <f t="shared" si="39"/>
        <v>2.2795666968184349</v>
      </c>
      <c r="L843" t="str">
        <f t="shared" si="40"/>
        <v>(0.5,5]</v>
      </c>
      <c r="M843" t="str">
        <f t="shared" si="41"/>
        <v>II</v>
      </c>
    </row>
    <row r="844" spans="1:13" x14ac:dyDescent="0.2">
      <c r="A844" t="s">
        <v>573</v>
      </c>
      <c r="B844" s="2">
        <v>57</v>
      </c>
      <c r="C844" s="2">
        <v>4506</v>
      </c>
      <c r="D844" s="2">
        <v>192971.9</v>
      </c>
      <c r="E844" s="2">
        <v>0</v>
      </c>
      <c r="F844" s="2"/>
      <c r="G844" s="2"/>
      <c r="H844" s="2">
        <v>0</v>
      </c>
      <c r="I844" s="2"/>
      <c r="J844" s="2"/>
      <c r="K844" s="5">
        <f t="shared" si="39"/>
        <v>3.6590844999141281E-2</v>
      </c>
      <c r="L844" t="str">
        <f t="shared" si="40"/>
        <v>(0,0.1]</v>
      </c>
      <c r="M844" t="str">
        <f t="shared" si="41"/>
        <v>IV</v>
      </c>
    </row>
    <row r="845" spans="1:13" x14ac:dyDescent="0.2">
      <c r="A845" t="s">
        <v>572</v>
      </c>
      <c r="B845" s="2">
        <v>52</v>
      </c>
      <c r="C845" s="2">
        <v>1735</v>
      </c>
      <c r="D845" s="2">
        <v>26217.79</v>
      </c>
      <c r="E845" s="2">
        <v>0</v>
      </c>
      <c r="F845" s="2"/>
      <c r="G845" s="2"/>
      <c r="H845" s="2">
        <v>0</v>
      </c>
      <c r="I845" s="2"/>
      <c r="J845" s="2"/>
      <c r="K845" s="5">
        <f t="shared" si="39"/>
        <v>4.9713512180272687E-3</v>
      </c>
      <c r="L845" t="str">
        <f t="shared" si="40"/>
        <v>(0,0.1]</v>
      </c>
      <c r="M845" t="str">
        <f t="shared" si="41"/>
        <v>IV</v>
      </c>
    </row>
    <row r="846" spans="1:13" x14ac:dyDescent="0.2">
      <c r="A846" t="s">
        <v>570</v>
      </c>
      <c r="B846" s="2">
        <v>69</v>
      </c>
      <c r="C846" s="2">
        <v>574</v>
      </c>
      <c r="D846" s="2">
        <v>18709.36</v>
      </c>
      <c r="E846" s="2">
        <v>0</v>
      </c>
      <c r="F846" s="2"/>
      <c r="G846" s="2"/>
      <c r="H846" s="2">
        <v>0</v>
      </c>
      <c r="I846" s="2"/>
      <c r="J846" s="2"/>
      <c r="K846" s="5">
        <f t="shared" si="39"/>
        <v>3.5476216578327413E-3</v>
      </c>
      <c r="L846" t="str">
        <f t="shared" si="40"/>
        <v>(0,0.1]</v>
      </c>
      <c r="M846" t="str">
        <f t="shared" si="41"/>
        <v>IV</v>
      </c>
    </row>
    <row r="847" spans="1:13" x14ac:dyDescent="0.2">
      <c r="A847" t="s">
        <v>574</v>
      </c>
      <c r="B847" s="2">
        <v>12</v>
      </c>
      <c r="C847" s="2">
        <v>1144</v>
      </c>
      <c r="D847" s="2">
        <v>16035.73</v>
      </c>
      <c r="E847" s="2">
        <v>0</v>
      </c>
      <c r="F847" s="2"/>
      <c r="G847" s="2"/>
      <c r="H847" s="2">
        <v>0</v>
      </c>
      <c r="I847" s="2"/>
      <c r="J847" s="2"/>
      <c r="K847" s="5">
        <f t="shared" si="39"/>
        <v>3.0406546801792374E-3</v>
      </c>
      <c r="L847" t="str">
        <f t="shared" si="40"/>
        <v>(0,0.1]</v>
      </c>
      <c r="M847" t="str">
        <f t="shared" si="41"/>
        <v>IV</v>
      </c>
    </row>
    <row r="848" spans="1:13" x14ac:dyDescent="0.2">
      <c r="A848" t="s">
        <v>575</v>
      </c>
      <c r="B848" s="2">
        <v>8</v>
      </c>
      <c r="C848" s="2">
        <v>5774</v>
      </c>
      <c r="D848" s="2">
        <v>17892.666050939999</v>
      </c>
      <c r="E848" s="2">
        <v>0</v>
      </c>
      <c r="F848" s="2"/>
      <c r="G848" s="2"/>
      <c r="H848" s="2">
        <v>2</v>
      </c>
      <c r="I848" s="2">
        <v>104</v>
      </c>
      <c r="J848" s="2">
        <v>898.54232463999995</v>
      </c>
      <c r="K848" s="5">
        <f t="shared" si="39"/>
        <v>3.3927622109298961E-3</v>
      </c>
      <c r="L848" t="str">
        <f t="shared" si="40"/>
        <v>(0,0.1]</v>
      </c>
      <c r="M848" t="str">
        <f t="shared" si="41"/>
        <v>IV</v>
      </c>
    </row>
    <row r="849" spans="1:13" x14ac:dyDescent="0.2">
      <c r="A849" t="s">
        <v>583</v>
      </c>
      <c r="B849" s="2">
        <v>2</v>
      </c>
      <c r="C849" s="2">
        <v>2</v>
      </c>
      <c r="D849" s="2">
        <v>179.98</v>
      </c>
      <c r="E849" s="2">
        <v>0</v>
      </c>
      <c r="F849" s="2"/>
      <c r="G849" s="2"/>
      <c r="H849" s="2">
        <v>1</v>
      </c>
      <c r="I849" s="2">
        <v>1</v>
      </c>
      <c r="J849" s="2">
        <v>89.99</v>
      </c>
      <c r="K849" s="5">
        <f t="shared" si="39"/>
        <v>3.4127353686964001E-5</v>
      </c>
      <c r="L849" t="str">
        <f t="shared" si="40"/>
        <v>(0,0.1]</v>
      </c>
      <c r="M849" t="str">
        <f t="shared" si="41"/>
        <v>IV</v>
      </c>
    </row>
    <row r="850" spans="1:13" x14ac:dyDescent="0.2">
      <c r="A850" t="s">
        <v>599</v>
      </c>
      <c r="B850" s="2">
        <v>330</v>
      </c>
      <c r="C850" s="2">
        <v>46770</v>
      </c>
      <c r="D850" s="2">
        <v>1735305.7412713501</v>
      </c>
      <c r="E850" s="2">
        <v>7</v>
      </c>
      <c r="F850" s="2">
        <v>1243</v>
      </c>
      <c r="G850" s="2">
        <v>50197.560255440003</v>
      </c>
      <c r="H850" s="2">
        <v>30</v>
      </c>
      <c r="I850" s="2">
        <v>3774</v>
      </c>
      <c r="J850" s="2">
        <v>146093.41212413</v>
      </c>
      <c r="K850" s="5">
        <f t="shared" si="39"/>
        <v>0.32904429818527953</v>
      </c>
      <c r="L850" t="str">
        <f t="shared" si="40"/>
        <v>(0.1,0.5]</v>
      </c>
      <c r="M850" t="str">
        <f t="shared" si="41"/>
        <v>III</v>
      </c>
    </row>
    <row r="851" spans="1:13" x14ac:dyDescent="0.2">
      <c r="A851" t="s">
        <v>594</v>
      </c>
      <c r="B851" s="2">
        <v>52</v>
      </c>
      <c r="C851" s="2">
        <v>4581</v>
      </c>
      <c r="D851" s="2">
        <v>285402.09000000003</v>
      </c>
      <c r="E851" s="2">
        <v>0</v>
      </c>
      <c r="F851" s="2"/>
      <c r="G851" s="2"/>
      <c r="H851" s="2">
        <v>0</v>
      </c>
      <c r="I851" s="2"/>
      <c r="J851" s="2"/>
      <c r="K851" s="5">
        <f t="shared" si="39"/>
        <v>5.4117224516216977E-2</v>
      </c>
      <c r="L851" t="str">
        <f t="shared" si="40"/>
        <v>(0,0.1]</v>
      </c>
      <c r="M851" t="str">
        <f t="shared" si="41"/>
        <v>IV</v>
      </c>
    </row>
    <row r="852" spans="1:13" x14ac:dyDescent="0.2">
      <c r="A852" t="s">
        <v>595</v>
      </c>
      <c r="B852" s="2">
        <v>202</v>
      </c>
      <c r="C852" s="2">
        <v>106352</v>
      </c>
      <c r="D852" s="2">
        <v>957451.15009267</v>
      </c>
      <c r="E852" s="2">
        <v>7</v>
      </c>
      <c r="F852" s="2">
        <v>3113</v>
      </c>
      <c r="G852" s="2">
        <v>35180.483352650001</v>
      </c>
      <c r="H852" s="2">
        <v>30</v>
      </c>
      <c r="I852" s="2">
        <v>13507</v>
      </c>
      <c r="J852" s="2">
        <v>160541.83440091001</v>
      </c>
      <c r="K852" s="5">
        <f t="shared" si="39"/>
        <v>0.18154947237028005</v>
      </c>
      <c r="L852" t="str">
        <f t="shared" si="40"/>
        <v>(0.1,0.5]</v>
      </c>
      <c r="M852" t="str">
        <f t="shared" si="41"/>
        <v>III</v>
      </c>
    </row>
    <row r="853" spans="1:13" x14ac:dyDescent="0.2">
      <c r="A853" t="s">
        <v>596</v>
      </c>
      <c r="B853" s="2">
        <v>24</v>
      </c>
      <c r="C853" s="2">
        <v>24</v>
      </c>
      <c r="D853" s="2">
        <v>5652.2558113499999</v>
      </c>
      <c r="E853" s="2">
        <v>0</v>
      </c>
      <c r="F853" s="2"/>
      <c r="G853" s="2"/>
      <c r="H853" s="2">
        <v>0</v>
      </c>
      <c r="I853" s="2"/>
      <c r="J853" s="2"/>
      <c r="K853" s="5">
        <f t="shared" si="39"/>
        <v>1.0717664918498673E-3</v>
      </c>
      <c r="L853" t="str">
        <f t="shared" si="40"/>
        <v>(0,0.1]</v>
      </c>
      <c r="M853" t="str">
        <f t="shared" si="41"/>
        <v>IV</v>
      </c>
    </row>
    <row r="854" spans="1:13" x14ac:dyDescent="0.2">
      <c r="A854" t="s">
        <v>597</v>
      </c>
      <c r="B854" s="2">
        <v>33</v>
      </c>
      <c r="C854" s="2">
        <v>35835</v>
      </c>
      <c r="D854" s="2">
        <v>180552.57350445</v>
      </c>
      <c r="E854" s="2">
        <v>0</v>
      </c>
      <c r="F854" s="2"/>
      <c r="G854" s="2"/>
      <c r="H854" s="2">
        <v>0</v>
      </c>
      <c r="I854" s="2"/>
      <c r="J854" s="2"/>
      <c r="K854" s="5">
        <f t="shared" si="39"/>
        <v>3.4235923630836371E-2</v>
      </c>
      <c r="L854" t="str">
        <f t="shared" si="40"/>
        <v>(0,0.1]</v>
      </c>
      <c r="M854" t="str">
        <f t="shared" si="41"/>
        <v>IV</v>
      </c>
    </row>
    <row r="855" spans="1:13" x14ac:dyDescent="0.2">
      <c r="A855" t="s">
        <v>598</v>
      </c>
      <c r="B855" s="2">
        <v>44</v>
      </c>
      <c r="C855" s="2">
        <v>82</v>
      </c>
      <c r="D855" s="2">
        <v>9244.84</v>
      </c>
      <c r="E855" s="2">
        <v>1</v>
      </c>
      <c r="F855" s="2">
        <v>1</v>
      </c>
      <c r="G855" s="2">
        <v>50.69</v>
      </c>
      <c r="H855" s="2">
        <v>2</v>
      </c>
      <c r="I855" s="2">
        <v>2</v>
      </c>
      <c r="J855" s="2">
        <v>208.38</v>
      </c>
      <c r="K855" s="5">
        <f t="shared" si="39"/>
        <v>1.7529832451349718E-3</v>
      </c>
      <c r="L855" t="str">
        <f t="shared" si="40"/>
        <v>(0,0.1]</v>
      </c>
      <c r="M855" t="str">
        <f t="shared" si="41"/>
        <v>IV</v>
      </c>
    </row>
    <row r="856" spans="1:13" x14ac:dyDescent="0.2">
      <c r="A856" t="s">
        <v>602</v>
      </c>
      <c r="B856" s="2">
        <v>297</v>
      </c>
      <c r="C856" s="2">
        <v>33777</v>
      </c>
      <c r="D856" s="2">
        <v>2748659</v>
      </c>
      <c r="E856" s="2">
        <v>0</v>
      </c>
      <c r="F856" s="2"/>
      <c r="G856" s="2"/>
      <c r="H856" s="2">
        <v>3</v>
      </c>
      <c r="I856" s="2">
        <v>3</v>
      </c>
      <c r="J856" s="2">
        <v>254</v>
      </c>
      <c r="K856" s="5">
        <f t="shared" si="39"/>
        <v>0.52119378740891642</v>
      </c>
      <c r="L856" t="str">
        <f t="shared" si="40"/>
        <v>(0.5,5]</v>
      </c>
      <c r="M856" t="str">
        <f t="shared" si="41"/>
        <v>II</v>
      </c>
    </row>
    <row r="857" spans="1:13" x14ac:dyDescent="0.2">
      <c r="A857" t="s">
        <v>608</v>
      </c>
      <c r="B857" s="2">
        <v>261</v>
      </c>
      <c r="C857" s="2">
        <v>2557</v>
      </c>
      <c r="D857" s="2">
        <v>296138.77</v>
      </c>
      <c r="E857" s="2">
        <v>0</v>
      </c>
      <c r="F857" s="2"/>
      <c r="G857" s="2"/>
      <c r="H857" s="2">
        <v>0</v>
      </c>
      <c r="I857" s="2"/>
      <c r="J857" s="2"/>
      <c r="K857" s="5">
        <f t="shared" si="39"/>
        <v>5.6153086699702655E-2</v>
      </c>
      <c r="L857" t="str">
        <f t="shared" si="40"/>
        <v>(0,0.1]</v>
      </c>
      <c r="M857" t="str">
        <f t="shared" si="41"/>
        <v>IV</v>
      </c>
    </row>
    <row r="858" spans="1:13" x14ac:dyDescent="0.2">
      <c r="A858" t="s">
        <v>606</v>
      </c>
      <c r="B858" s="2">
        <v>254</v>
      </c>
      <c r="C858" s="2">
        <v>570</v>
      </c>
      <c r="D858" s="2">
        <v>84975.92</v>
      </c>
      <c r="E858" s="2">
        <v>5</v>
      </c>
      <c r="F858" s="2">
        <v>20</v>
      </c>
      <c r="G858" s="2">
        <v>5089.76</v>
      </c>
      <c r="H858" s="2">
        <v>23</v>
      </c>
      <c r="I858" s="2">
        <v>63</v>
      </c>
      <c r="J858" s="2">
        <v>11829.3</v>
      </c>
      <c r="K858" s="5">
        <f t="shared" si="39"/>
        <v>1.6112919639488597E-2</v>
      </c>
      <c r="L858" t="str">
        <f t="shared" si="40"/>
        <v>(0,0.1]</v>
      </c>
      <c r="M858" t="str">
        <f t="shared" si="41"/>
        <v>IV</v>
      </c>
    </row>
    <row r="859" spans="1:13" x14ac:dyDescent="0.2">
      <c r="A859" t="s">
        <v>617</v>
      </c>
      <c r="B859" s="2">
        <v>73</v>
      </c>
      <c r="C859" s="2">
        <v>95</v>
      </c>
      <c r="D859" s="2">
        <v>32870.93</v>
      </c>
      <c r="E859" s="2">
        <v>0</v>
      </c>
      <c r="F859" s="2"/>
      <c r="G859" s="2"/>
      <c r="H859" s="2">
        <v>0</v>
      </c>
      <c r="I859" s="2"/>
      <c r="J859" s="2"/>
      <c r="K859" s="5">
        <f t="shared" si="39"/>
        <v>6.2329028454796952E-3</v>
      </c>
      <c r="L859" t="str">
        <f t="shared" si="40"/>
        <v>(0,0.1]</v>
      </c>
      <c r="M859" t="str">
        <f t="shared" si="41"/>
        <v>IV</v>
      </c>
    </row>
    <row r="860" spans="1:13" x14ac:dyDescent="0.2">
      <c r="A860" t="s">
        <v>601</v>
      </c>
      <c r="B860" s="2">
        <v>330</v>
      </c>
      <c r="C860" s="2">
        <v>191154</v>
      </c>
      <c r="D860" s="2">
        <v>6809324.0193884503</v>
      </c>
      <c r="E860" s="2">
        <v>7</v>
      </c>
      <c r="F860" s="2">
        <v>5086</v>
      </c>
      <c r="G860" s="2">
        <v>186568.64976130001</v>
      </c>
      <c r="H860" s="2">
        <v>30</v>
      </c>
      <c r="I860" s="2">
        <v>21685</v>
      </c>
      <c r="J860" s="2">
        <v>775889.89589315502</v>
      </c>
      <c r="K860" s="5">
        <f t="shared" si="39"/>
        <v>1.2911668473097508</v>
      </c>
      <c r="L860" t="str">
        <f t="shared" si="40"/>
        <v>(0.5,5]</v>
      </c>
      <c r="M860" t="str">
        <f t="shared" si="41"/>
        <v>II</v>
      </c>
    </row>
    <row r="861" spans="1:13" x14ac:dyDescent="0.2">
      <c r="A861" t="s">
        <v>605</v>
      </c>
      <c r="B861" s="2">
        <v>317</v>
      </c>
      <c r="C861" s="2">
        <v>2230</v>
      </c>
      <c r="D861" s="2">
        <v>498803.14</v>
      </c>
      <c r="E861" s="2">
        <v>7</v>
      </c>
      <c r="F861" s="2">
        <v>46</v>
      </c>
      <c r="G861" s="2">
        <v>9108.14</v>
      </c>
      <c r="H861" s="2">
        <v>30</v>
      </c>
      <c r="I861" s="2">
        <v>182</v>
      </c>
      <c r="J861" s="2">
        <v>44398.03</v>
      </c>
      <c r="K861" s="5">
        <f t="shared" si="39"/>
        <v>9.4581793415647403E-2</v>
      </c>
      <c r="L861" t="str">
        <f t="shared" si="40"/>
        <v>(0,0.1]</v>
      </c>
      <c r="M861" t="str">
        <f t="shared" si="41"/>
        <v>IV</v>
      </c>
    </row>
    <row r="862" spans="1:13" x14ac:dyDescent="0.2">
      <c r="A862" t="s">
        <v>607</v>
      </c>
      <c r="B862" s="2">
        <v>224</v>
      </c>
      <c r="C862" s="2">
        <v>414</v>
      </c>
      <c r="D862" s="2">
        <v>19969.37</v>
      </c>
      <c r="E862" s="2">
        <v>3</v>
      </c>
      <c r="F862" s="2">
        <v>6</v>
      </c>
      <c r="G862" s="2">
        <v>250.88</v>
      </c>
      <c r="H862" s="2">
        <v>15</v>
      </c>
      <c r="I862" s="2">
        <v>21</v>
      </c>
      <c r="J862" s="2">
        <v>965.71</v>
      </c>
      <c r="K862" s="5">
        <f t="shared" si="39"/>
        <v>3.7865415762631861E-3</v>
      </c>
      <c r="L862" t="str">
        <f t="shared" si="40"/>
        <v>(0,0.1]</v>
      </c>
      <c r="M862" t="str">
        <f t="shared" si="41"/>
        <v>IV</v>
      </c>
    </row>
    <row r="863" spans="1:13" x14ac:dyDescent="0.2">
      <c r="A863" t="s">
        <v>609</v>
      </c>
      <c r="B863" s="2">
        <v>300</v>
      </c>
      <c r="C863" s="2">
        <v>2102</v>
      </c>
      <c r="D863" s="2">
        <v>150705.54999999999</v>
      </c>
      <c r="E863" s="2">
        <v>5</v>
      </c>
      <c r="F863" s="2">
        <v>9</v>
      </c>
      <c r="G863" s="2">
        <v>1228.8</v>
      </c>
      <c r="H863" s="2">
        <v>19</v>
      </c>
      <c r="I863" s="2">
        <v>34</v>
      </c>
      <c r="J863" s="2">
        <v>3081.2</v>
      </c>
      <c r="K863" s="5">
        <f t="shared" si="39"/>
        <v>2.8576406308692282E-2</v>
      </c>
      <c r="L863" t="str">
        <f t="shared" si="40"/>
        <v>(0,0.1]</v>
      </c>
      <c r="M863" t="str">
        <f t="shared" si="41"/>
        <v>IV</v>
      </c>
    </row>
    <row r="864" spans="1:13" x14ac:dyDescent="0.2">
      <c r="A864" t="s">
        <v>610</v>
      </c>
      <c r="B864" s="2">
        <v>157</v>
      </c>
      <c r="C864" s="2">
        <v>266</v>
      </c>
      <c r="D864" s="2">
        <v>57869.56</v>
      </c>
      <c r="E864" s="2">
        <v>5</v>
      </c>
      <c r="F864" s="2">
        <v>8</v>
      </c>
      <c r="G864" s="2">
        <v>405</v>
      </c>
      <c r="H864" s="2">
        <v>12</v>
      </c>
      <c r="I864" s="2">
        <v>18</v>
      </c>
      <c r="J864" s="2">
        <v>1398</v>
      </c>
      <c r="K864" s="5">
        <f t="shared" si="39"/>
        <v>1.097308001905203E-2</v>
      </c>
      <c r="L864" t="str">
        <f t="shared" si="40"/>
        <v>(0,0.1]</v>
      </c>
      <c r="M864" t="str">
        <f t="shared" si="41"/>
        <v>IV</v>
      </c>
    </row>
    <row r="865" spans="1:13" x14ac:dyDescent="0.2">
      <c r="A865" t="s">
        <v>604</v>
      </c>
      <c r="B865" s="2">
        <v>255</v>
      </c>
      <c r="C865" s="2">
        <v>1171</v>
      </c>
      <c r="D865" s="2">
        <v>62201.58</v>
      </c>
      <c r="E865" s="2">
        <v>7</v>
      </c>
      <c r="F865" s="2">
        <v>47</v>
      </c>
      <c r="G865" s="2">
        <v>2026.75</v>
      </c>
      <c r="H865" s="2">
        <v>29</v>
      </c>
      <c r="I865" s="2">
        <v>181</v>
      </c>
      <c r="J865" s="2">
        <v>9855.19</v>
      </c>
      <c r="K865" s="5">
        <f t="shared" si="39"/>
        <v>1.1794506726013924E-2</v>
      </c>
      <c r="L865" t="str">
        <f t="shared" si="40"/>
        <v>(0,0.1]</v>
      </c>
      <c r="M865" t="str">
        <f t="shared" si="41"/>
        <v>IV</v>
      </c>
    </row>
    <row r="866" spans="1:13" x14ac:dyDescent="0.2">
      <c r="A866" t="s">
        <v>616</v>
      </c>
      <c r="B866" s="2">
        <v>58</v>
      </c>
      <c r="C866" s="2">
        <v>235</v>
      </c>
      <c r="D866" s="2">
        <v>8795.7000000000007</v>
      </c>
      <c r="E866" s="2">
        <v>0</v>
      </c>
      <c r="F866" s="2"/>
      <c r="G866" s="2"/>
      <c r="H866" s="2">
        <v>0</v>
      </c>
      <c r="I866" s="2"/>
      <c r="J866" s="2"/>
      <c r="K866" s="5">
        <f t="shared" si="39"/>
        <v>1.6678184510747266E-3</v>
      </c>
      <c r="L866" t="str">
        <f t="shared" si="40"/>
        <v>(0,0.1]</v>
      </c>
      <c r="M866" t="str">
        <f t="shared" si="41"/>
        <v>IV</v>
      </c>
    </row>
    <row r="867" spans="1:13" x14ac:dyDescent="0.2">
      <c r="A867" t="s">
        <v>614</v>
      </c>
      <c r="B867" s="2">
        <v>230</v>
      </c>
      <c r="C867" s="2">
        <v>875</v>
      </c>
      <c r="D867" s="2">
        <v>69574.77</v>
      </c>
      <c r="E867" s="2">
        <v>3</v>
      </c>
      <c r="F867" s="2">
        <v>3</v>
      </c>
      <c r="G867" s="2">
        <v>159.18</v>
      </c>
      <c r="H867" s="2">
        <v>8</v>
      </c>
      <c r="I867" s="2">
        <v>8</v>
      </c>
      <c r="J867" s="2">
        <v>444.42</v>
      </c>
      <c r="K867" s="5">
        <f t="shared" si="39"/>
        <v>1.3192592418486346E-2</v>
      </c>
      <c r="L867" t="str">
        <f t="shared" si="40"/>
        <v>(0,0.1]</v>
      </c>
      <c r="M867" t="str">
        <f t="shared" si="41"/>
        <v>IV</v>
      </c>
    </row>
    <row r="868" spans="1:13" x14ac:dyDescent="0.2">
      <c r="A868" t="s">
        <v>613</v>
      </c>
      <c r="B868" s="2">
        <v>109</v>
      </c>
      <c r="C868" s="2">
        <v>162</v>
      </c>
      <c r="D868" s="2">
        <v>151425.70933186499</v>
      </c>
      <c r="E868" s="2">
        <v>3</v>
      </c>
      <c r="F868" s="2">
        <v>4</v>
      </c>
      <c r="G868" s="2">
        <v>472</v>
      </c>
      <c r="H868" s="2">
        <v>8</v>
      </c>
      <c r="I868" s="2">
        <v>10</v>
      </c>
      <c r="J868" s="2">
        <v>1582.6070580000001</v>
      </c>
      <c r="K868" s="5">
        <f t="shared" si="39"/>
        <v>2.8712961104944781E-2</v>
      </c>
      <c r="L868" t="str">
        <f t="shared" si="40"/>
        <v>(0,0.1]</v>
      </c>
      <c r="M868" t="str">
        <f t="shared" si="41"/>
        <v>IV</v>
      </c>
    </row>
    <row r="869" spans="1:13" x14ac:dyDescent="0.2">
      <c r="A869" t="s">
        <v>611</v>
      </c>
      <c r="B869" s="2">
        <v>56</v>
      </c>
      <c r="C869" s="2">
        <v>74</v>
      </c>
      <c r="D869" s="2">
        <v>1649.5</v>
      </c>
      <c r="E869" s="2">
        <v>1</v>
      </c>
      <c r="F869" s="2">
        <v>1</v>
      </c>
      <c r="G869" s="2">
        <v>16</v>
      </c>
      <c r="H869" s="2">
        <v>2</v>
      </c>
      <c r="I869" s="2">
        <v>2</v>
      </c>
      <c r="J869" s="2">
        <v>32</v>
      </c>
      <c r="K869" s="5">
        <f t="shared" si="39"/>
        <v>3.1277402992914275E-4</v>
      </c>
      <c r="L869" t="str">
        <f t="shared" si="40"/>
        <v>(0,0.1]</v>
      </c>
      <c r="M869" t="str">
        <f t="shared" si="41"/>
        <v>IV</v>
      </c>
    </row>
    <row r="870" spans="1:13" x14ac:dyDescent="0.2">
      <c r="A870" t="s">
        <v>612</v>
      </c>
      <c r="B870" s="2">
        <v>116</v>
      </c>
      <c r="C870" s="2">
        <v>173</v>
      </c>
      <c r="D870" s="2">
        <v>9759.9355987350009</v>
      </c>
      <c r="E870" s="2">
        <v>1</v>
      </c>
      <c r="F870" s="2">
        <v>1</v>
      </c>
      <c r="G870" s="2">
        <v>50.399662499999998</v>
      </c>
      <c r="H870" s="2">
        <v>12</v>
      </c>
      <c r="I870" s="2">
        <v>16</v>
      </c>
      <c r="J870" s="2">
        <v>537.04523454000002</v>
      </c>
      <c r="K870" s="5">
        <f t="shared" si="39"/>
        <v>1.8506543734860548E-3</v>
      </c>
      <c r="L870" t="str">
        <f t="shared" si="40"/>
        <v>(0,0.1]</v>
      </c>
      <c r="M870" t="str">
        <f t="shared" si="41"/>
        <v>IV</v>
      </c>
    </row>
    <row r="871" spans="1:13" x14ac:dyDescent="0.2">
      <c r="A871" t="s">
        <v>603</v>
      </c>
      <c r="B871" s="2">
        <v>150</v>
      </c>
      <c r="C871" s="2">
        <v>4531</v>
      </c>
      <c r="D871" s="2">
        <v>87569.42</v>
      </c>
      <c r="E871" s="2">
        <v>0</v>
      </c>
      <c r="F871" s="2"/>
      <c r="G871" s="2"/>
      <c r="H871" s="2">
        <v>0</v>
      </c>
      <c r="I871" s="2"/>
      <c r="J871" s="2"/>
      <c r="K871" s="5">
        <f t="shared" si="39"/>
        <v>1.6604692568631507E-2</v>
      </c>
      <c r="L871" t="str">
        <f t="shared" si="40"/>
        <v>(0,0.1]</v>
      </c>
      <c r="M871" t="str">
        <f t="shared" si="41"/>
        <v>IV</v>
      </c>
    </row>
    <row r="872" spans="1:13" x14ac:dyDescent="0.2">
      <c r="A872" t="s">
        <v>615</v>
      </c>
      <c r="B872" s="2">
        <v>55</v>
      </c>
      <c r="C872" s="2">
        <v>71</v>
      </c>
      <c r="D872" s="2">
        <v>2172.009730145</v>
      </c>
      <c r="E872" s="2">
        <v>0</v>
      </c>
      <c r="F872" s="2"/>
      <c r="G872" s="2"/>
      <c r="H872" s="2">
        <v>0</v>
      </c>
      <c r="I872" s="2"/>
      <c r="J872" s="2"/>
      <c r="K872" s="5">
        <f t="shared" si="39"/>
        <v>4.1185100717960687E-4</v>
      </c>
      <c r="L872" t="str">
        <f t="shared" si="40"/>
        <v>(0,0.1]</v>
      </c>
      <c r="M872" t="str">
        <f t="shared" si="41"/>
        <v>IV</v>
      </c>
    </row>
    <row r="873" spans="1:13" x14ac:dyDescent="0.2">
      <c r="A873" t="s">
        <v>620</v>
      </c>
      <c r="B873" s="2">
        <v>15</v>
      </c>
      <c r="C873" s="2">
        <v>229</v>
      </c>
      <c r="D873" s="2">
        <v>9345.92</v>
      </c>
      <c r="E873" s="2">
        <v>0</v>
      </c>
      <c r="F873" s="2"/>
      <c r="G873" s="2"/>
      <c r="H873" s="2">
        <v>0</v>
      </c>
      <c r="I873" s="2"/>
      <c r="J873" s="2"/>
      <c r="K873" s="5">
        <f t="shared" si="39"/>
        <v>1.7721497798092599E-3</v>
      </c>
      <c r="L873" t="str">
        <f t="shared" si="40"/>
        <v>(0,0.1]</v>
      </c>
      <c r="M873" t="str">
        <f t="shared" si="41"/>
        <v>IV</v>
      </c>
    </row>
    <row r="874" spans="1:13" x14ac:dyDescent="0.2">
      <c r="A874" t="s">
        <v>618</v>
      </c>
      <c r="B874" s="2">
        <v>20</v>
      </c>
      <c r="C874" s="2">
        <v>93</v>
      </c>
      <c r="D874" s="2">
        <v>3107.2794705850001</v>
      </c>
      <c r="E874" s="2">
        <v>0</v>
      </c>
      <c r="F874" s="2"/>
      <c r="G874" s="2"/>
      <c r="H874" s="2">
        <v>0</v>
      </c>
      <c r="I874" s="2"/>
      <c r="J874" s="2"/>
      <c r="K874" s="5">
        <f t="shared" si="39"/>
        <v>5.8919449659349118E-4</v>
      </c>
      <c r="L874" t="str">
        <f t="shared" si="40"/>
        <v>(0,0.1]</v>
      </c>
      <c r="M874" t="str">
        <f t="shared" si="41"/>
        <v>IV</v>
      </c>
    </row>
    <row r="875" spans="1:13" x14ac:dyDescent="0.2">
      <c r="A875" t="s">
        <v>626</v>
      </c>
      <c r="B875" s="2">
        <v>6</v>
      </c>
      <c r="C875" s="2">
        <v>7</v>
      </c>
      <c r="D875" s="2">
        <v>317.39999999999998</v>
      </c>
      <c r="E875" s="2">
        <v>0</v>
      </c>
      <c r="F875" s="2"/>
      <c r="G875" s="2"/>
      <c r="H875" s="2">
        <v>0</v>
      </c>
      <c r="I875" s="2"/>
      <c r="J875" s="2"/>
      <c r="K875" s="5">
        <f t="shared" si="39"/>
        <v>6.0184587511069964E-5</v>
      </c>
      <c r="L875" t="str">
        <f t="shared" si="40"/>
        <v>(0,0.1]</v>
      </c>
      <c r="M875" t="str">
        <f t="shared" si="41"/>
        <v>IV</v>
      </c>
    </row>
    <row r="876" spans="1:13" x14ac:dyDescent="0.2">
      <c r="A876" t="s">
        <v>619</v>
      </c>
      <c r="B876" s="2">
        <v>24</v>
      </c>
      <c r="C876" s="2">
        <v>27</v>
      </c>
      <c r="D876" s="2">
        <v>7027.87</v>
      </c>
      <c r="E876" s="2">
        <v>0</v>
      </c>
      <c r="F876" s="2"/>
      <c r="G876" s="2"/>
      <c r="H876" s="2">
        <v>0</v>
      </c>
      <c r="I876" s="2"/>
      <c r="J876" s="2"/>
      <c r="K876" s="5">
        <f t="shared" si="39"/>
        <v>1.3326069849761289E-3</v>
      </c>
      <c r="L876" t="str">
        <f t="shared" si="40"/>
        <v>(0,0.1]</v>
      </c>
      <c r="M876" t="str">
        <f t="shared" si="41"/>
        <v>IV</v>
      </c>
    </row>
    <row r="877" spans="1:13" x14ac:dyDescent="0.2">
      <c r="A877" t="s">
        <v>623</v>
      </c>
      <c r="B877" s="2">
        <v>21</v>
      </c>
      <c r="C877" s="2">
        <v>64</v>
      </c>
      <c r="D877" s="2">
        <v>3277.58</v>
      </c>
      <c r="E877" s="2">
        <v>0</v>
      </c>
      <c r="F877" s="2"/>
      <c r="G877" s="2"/>
      <c r="H877" s="2">
        <v>0</v>
      </c>
      <c r="I877" s="2"/>
      <c r="J877" s="2"/>
      <c r="K877" s="5">
        <f t="shared" si="39"/>
        <v>6.2148645347993923E-4</v>
      </c>
      <c r="L877" t="str">
        <f t="shared" si="40"/>
        <v>(0,0.1]</v>
      </c>
      <c r="M877" t="str">
        <f t="shared" si="41"/>
        <v>IV</v>
      </c>
    </row>
    <row r="878" spans="1:13" x14ac:dyDescent="0.2">
      <c r="A878" t="s">
        <v>621</v>
      </c>
      <c r="B878" s="2">
        <v>6</v>
      </c>
      <c r="C878" s="2">
        <v>813</v>
      </c>
      <c r="D878" s="2">
        <v>78401.990000000005</v>
      </c>
      <c r="E878" s="2">
        <v>0</v>
      </c>
      <c r="F878" s="2"/>
      <c r="G878" s="2"/>
      <c r="H878" s="2">
        <v>0</v>
      </c>
      <c r="I878" s="2"/>
      <c r="J878" s="2"/>
      <c r="K878" s="5">
        <f t="shared" si="39"/>
        <v>1.4866387612467023E-2</v>
      </c>
      <c r="L878" t="str">
        <f t="shared" si="40"/>
        <v>(0,0.1]</v>
      </c>
      <c r="M878" t="str">
        <f t="shared" si="41"/>
        <v>IV</v>
      </c>
    </row>
    <row r="879" spans="1:13" x14ac:dyDescent="0.2">
      <c r="A879" t="s">
        <v>622</v>
      </c>
      <c r="B879" s="2">
        <v>19</v>
      </c>
      <c r="C879" s="2">
        <v>530</v>
      </c>
      <c r="D879" s="2">
        <v>43176.5</v>
      </c>
      <c r="E879" s="2">
        <v>0</v>
      </c>
      <c r="F879" s="2"/>
      <c r="G879" s="2"/>
      <c r="H879" s="2">
        <v>0</v>
      </c>
      <c r="I879" s="2"/>
      <c r="J879" s="2"/>
      <c r="K879" s="5">
        <f t="shared" si="39"/>
        <v>8.1870190380331203E-3</v>
      </c>
      <c r="L879" t="str">
        <f t="shared" si="40"/>
        <v>(0,0.1]</v>
      </c>
      <c r="M879" t="str">
        <f t="shared" si="41"/>
        <v>IV</v>
      </c>
    </row>
    <row r="880" spans="1:13" x14ac:dyDescent="0.2">
      <c r="A880" t="s">
        <v>624</v>
      </c>
      <c r="B880" s="2">
        <v>14</v>
      </c>
      <c r="C880" s="2">
        <v>20</v>
      </c>
      <c r="D880" s="2">
        <v>30699.49</v>
      </c>
      <c r="E880" s="2">
        <v>0</v>
      </c>
      <c r="F880" s="2"/>
      <c r="G880" s="2"/>
      <c r="H880" s="2">
        <v>0</v>
      </c>
      <c r="I880" s="2"/>
      <c r="J880" s="2"/>
      <c r="K880" s="5">
        <f t="shared" si="39"/>
        <v>5.8211598690933132E-3</v>
      </c>
      <c r="L880" t="str">
        <f t="shared" si="40"/>
        <v>(0,0.1]</v>
      </c>
      <c r="M880" t="str">
        <f t="shared" si="41"/>
        <v>IV</v>
      </c>
    </row>
    <row r="881" spans="1:13" x14ac:dyDescent="0.2">
      <c r="A881" t="s">
        <v>625</v>
      </c>
      <c r="B881" s="2">
        <v>5</v>
      </c>
      <c r="C881" s="2">
        <v>31</v>
      </c>
      <c r="D881" s="2">
        <v>2807.38</v>
      </c>
      <c r="E881" s="2">
        <v>0</v>
      </c>
      <c r="F881" s="2"/>
      <c r="G881" s="2"/>
      <c r="H881" s="2">
        <v>0</v>
      </c>
      <c r="I881" s="2"/>
      <c r="J881" s="2"/>
      <c r="K881" s="5">
        <f t="shared" si="39"/>
        <v>5.3232831533342028E-4</v>
      </c>
      <c r="L881" t="str">
        <f t="shared" si="40"/>
        <v>(0,0.1]</v>
      </c>
      <c r="M881" t="str">
        <f t="shared" si="41"/>
        <v>IV</v>
      </c>
    </row>
    <row r="882" spans="1:13" x14ac:dyDescent="0.2">
      <c r="A882" t="s">
        <v>600</v>
      </c>
      <c r="B882" s="2">
        <v>1</v>
      </c>
      <c r="C882" s="2">
        <v>1</v>
      </c>
      <c r="D882" s="2">
        <v>167.43789749999999</v>
      </c>
      <c r="E882" s="2">
        <v>0</v>
      </c>
      <c r="F882" s="2"/>
      <c r="G882" s="2"/>
      <c r="H882" s="2">
        <v>0</v>
      </c>
      <c r="I882" s="2"/>
      <c r="J882" s="2"/>
      <c r="K882" s="5">
        <f t="shared" si="39"/>
        <v>3.1749151842338735E-5</v>
      </c>
      <c r="L882" t="str">
        <f t="shared" si="40"/>
        <v>(0,0.1]</v>
      </c>
      <c r="M882" t="str">
        <f t="shared" si="41"/>
        <v>IV</v>
      </c>
    </row>
    <row r="883" spans="1:13" x14ac:dyDescent="0.2">
      <c r="A883" t="s">
        <v>627</v>
      </c>
      <c r="B883" s="2">
        <v>4</v>
      </c>
      <c r="C883" s="2">
        <v>4</v>
      </c>
      <c r="D883" s="2">
        <v>99.92</v>
      </c>
      <c r="E883" s="2">
        <v>0</v>
      </c>
      <c r="F883" s="2"/>
      <c r="G883" s="2"/>
      <c r="H883" s="2">
        <v>0</v>
      </c>
      <c r="I883" s="2"/>
      <c r="J883" s="2"/>
      <c r="K883" s="5">
        <f t="shared" si="39"/>
        <v>1.8946578399830219E-5</v>
      </c>
      <c r="L883" t="str">
        <f t="shared" si="40"/>
        <v>(0,0.1]</v>
      </c>
      <c r="M883" t="str">
        <f t="shared" si="41"/>
        <v>IV</v>
      </c>
    </row>
    <row r="884" spans="1:13" x14ac:dyDescent="0.2">
      <c r="A884" t="s">
        <v>663</v>
      </c>
      <c r="B884" s="2">
        <v>330</v>
      </c>
      <c r="C884" s="2">
        <v>13478</v>
      </c>
      <c r="D884" s="2">
        <v>738550.58</v>
      </c>
      <c r="E884" s="2">
        <v>7</v>
      </c>
      <c r="F884" s="2">
        <v>122</v>
      </c>
      <c r="G884" s="2">
        <v>8485.36</v>
      </c>
      <c r="H884" s="2">
        <v>30</v>
      </c>
      <c r="I884" s="2">
        <v>431</v>
      </c>
      <c r="J884" s="2">
        <v>30267.21</v>
      </c>
      <c r="K884" s="5">
        <f t="shared" si="39"/>
        <v>0.14004209834077341</v>
      </c>
      <c r="L884" t="str">
        <f t="shared" si="40"/>
        <v>(0.1,0.5]</v>
      </c>
      <c r="M884" t="str">
        <f t="shared" si="41"/>
        <v>III</v>
      </c>
    </row>
    <row r="885" spans="1:13" x14ac:dyDescent="0.2">
      <c r="A885" t="s">
        <v>721</v>
      </c>
      <c r="B885" s="2">
        <v>182</v>
      </c>
      <c r="C885" s="2">
        <v>6793</v>
      </c>
      <c r="D885" s="2">
        <v>347573.84404073999</v>
      </c>
      <c r="E885" s="2">
        <v>0</v>
      </c>
      <c r="F885" s="2"/>
      <c r="G885" s="2"/>
      <c r="H885" s="2">
        <v>0</v>
      </c>
      <c r="I885" s="2"/>
      <c r="J885" s="2"/>
      <c r="K885" s="5">
        <f t="shared" si="39"/>
        <v>6.5906075719057655E-2</v>
      </c>
      <c r="L885" t="str">
        <f t="shared" si="40"/>
        <v>(0,0.1]</v>
      </c>
      <c r="M885" t="str">
        <f t="shared" si="41"/>
        <v>IV</v>
      </c>
    </row>
    <row r="886" spans="1:13" x14ac:dyDescent="0.2">
      <c r="A886" t="s">
        <v>724</v>
      </c>
      <c r="B886" s="2">
        <v>330</v>
      </c>
      <c r="C886" s="2">
        <v>2743</v>
      </c>
      <c r="D886" s="2">
        <v>164935.5283455</v>
      </c>
      <c r="E886" s="2">
        <v>7</v>
      </c>
      <c r="F886" s="2">
        <v>142</v>
      </c>
      <c r="G886" s="2">
        <v>10194.294695000001</v>
      </c>
      <c r="H886" s="2">
        <v>30</v>
      </c>
      <c r="I886" s="2">
        <v>289</v>
      </c>
      <c r="J886" s="2">
        <v>17853.797067</v>
      </c>
      <c r="K886" s="5">
        <f t="shared" si="39"/>
        <v>3.1274658914285783E-2</v>
      </c>
      <c r="L886" t="str">
        <f t="shared" si="40"/>
        <v>(0,0.1]</v>
      </c>
      <c r="M886" t="str">
        <f t="shared" si="41"/>
        <v>IV</v>
      </c>
    </row>
    <row r="887" spans="1:13" x14ac:dyDescent="0.2">
      <c r="A887" t="s">
        <v>722</v>
      </c>
      <c r="B887" s="2">
        <v>287</v>
      </c>
      <c r="C887" s="2">
        <v>1169</v>
      </c>
      <c r="D887" s="2">
        <v>302183.7</v>
      </c>
      <c r="E887" s="2">
        <v>7</v>
      </c>
      <c r="F887" s="2">
        <v>34</v>
      </c>
      <c r="G887" s="2">
        <v>9921</v>
      </c>
      <c r="H887" s="2">
        <v>29</v>
      </c>
      <c r="I887" s="2">
        <v>133</v>
      </c>
      <c r="J887" s="2">
        <v>39020</v>
      </c>
      <c r="K887" s="5">
        <f t="shared" si="39"/>
        <v>5.7299311080872446E-2</v>
      </c>
      <c r="L887" t="str">
        <f t="shared" si="40"/>
        <v>(0,0.1]</v>
      </c>
      <c r="M887" t="str">
        <f t="shared" si="41"/>
        <v>IV</v>
      </c>
    </row>
    <row r="888" spans="1:13" x14ac:dyDescent="0.2">
      <c r="A888" t="s">
        <v>725</v>
      </c>
      <c r="B888" s="2">
        <v>172</v>
      </c>
      <c r="C888" s="2">
        <v>475</v>
      </c>
      <c r="D888" s="2">
        <v>18402.310000000001</v>
      </c>
      <c r="E888" s="2">
        <v>0</v>
      </c>
      <c r="F888" s="2"/>
      <c r="G888" s="2"/>
      <c r="H888" s="2">
        <v>0</v>
      </c>
      <c r="I888" s="2"/>
      <c r="J888" s="2"/>
      <c r="K888" s="5">
        <f t="shared" si="39"/>
        <v>3.4893996112187716E-3</v>
      </c>
      <c r="L888" t="str">
        <f t="shared" si="40"/>
        <v>(0,0.1]</v>
      </c>
      <c r="M888" t="str">
        <f t="shared" si="41"/>
        <v>IV</v>
      </c>
    </row>
    <row r="889" spans="1:13" x14ac:dyDescent="0.2">
      <c r="A889" t="s">
        <v>727</v>
      </c>
      <c r="B889" s="2">
        <v>176</v>
      </c>
      <c r="C889" s="2">
        <v>835</v>
      </c>
      <c r="D889" s="2">
        <v>24792.03</v>
      </c>
      <c r="E889" s="2">
        <v>0</v>
      </c>
      <c r="F889" s="2"/>
      <c r="G889" s="2"/>
      <c r="H889" s="2">
        <v>0</v>
      </c>
      <c r="I889" s="2"/>
      <c r="J889" s="2"/>
      <c r="K889" s="5">
        <f t="shared" si="39"/>
        <v>4.7010022026215247E-3</v>
      </c>
      <c r="L889" t="str">
        <f t="shared" si="40"/>
        <v>(0,0.1]</v>
      </c>
      <c r="M889" t="str">
        <f t="shared" si="41"/>
        <v>IV</v>
      </c>
    </row>
    <row r="890" spans="1:13" x14ac:dyDescent="0.2">
      <c r="A890" t="s">
        <v>726</v>
      </c>
      <c r="B890" s="2">
        <v>80</v>
      </c>
      <c r="C890" s="2">
        <v>89</v>
      </c>
      <c r="D890" s="2">
        <v>37932.53</v>
      </c>
      <c r="E890" s="2">
        <v>1</v>
      </c>
      <c r="F890" s="2">
        <v>1</v>
      </c>
      <c r="G890" s="2">
        <v>856.98</v>
      </c>
      <c r="H890" s="2">
        <v>9</v>
      </c>
      <c r="I890" s="2">
        <v>9</v>
      </c>
      <c r="J890" s="2">
        <v>5200.63</v>
      </c>
      <c r="K890" s="5">
        <f t="shared" si="39"/>
        <v>7.1926706720267389E-3</v>
      </c>
      <c r="L890" t="str">
        <f t="shared" si="40"/>
        <v>(0,0.1]</v>
      </c>
      <c r="M890" t="str">
        <f t="shared" si="41"/>
        <v>IV</v>
      </c>
    </row>
    <row r="891" spans="1:13" x14ac:dyDescent="0.2">
      <c r="A891" t="s">
        <v>728</v>
      </c>
      <c r="B891" s="2">
        <v>145</v>
      </c>
      <c r="C891" s="2">
        <v>366</v>
      </c>
      <c r="D891" s="2">
        <v>16451.34</v>
      </c>
      <c r="E891" s="2">
        <v>0</v>
      </c>
      <c r="F891" s="2"/>
      <c r="G891" s="2"/>
      <c r="H891" s="2">
        <v>1</v>
      </c>
      <c r="I891" s="2">
        <v>2</v>
      </c>
      <c r="J891" s="2">
        <v>134.94999999999999</v>
      </c>
      <c r="K891" s="5">
        <f t="shared" si="39"/>
        <v>3.1194616002027911E-3</v>
      </c>
      <c r="L891" t="str">
        <f t="shared" si="40"/>
        <v>(0,0.1]</v>
      </c>
      <c r="M891" t="str">
        <f t="shared" si="41"/>
        <v>IV</v>
      </c>
    </row>
    <row r="892" spans="1:13" x14ac:dyDescent="0.2">
      <c r="A892" t="s">
        <v>723</v>
      </c>
      <c r="B892" s="2">
        <v>124</v>
      </c>
      <c r="C892" s="2">
        <v>292</v>
      </c>
      <c r="D892" s="2">
        <v>12741.48</v>
      </c>
      <c r="E892" s="2">
        <v>0</v>
      </c>
      <c r="F892" s="2"/>
      <c r="G892" s="2"/>
      <c r="H892" s="2">
        <v>0</v>
      </c>
      <c r="I892" s="2"/>
      <c r="J892" s="2"/>
      <c r="K892" s="5">
        <f t="shared" si="39"/>
        <v>2.4160073033413602E-3</v>
      </c>
      <c r="L892" t="str">
        <f t="shared" si="40"/>
        <v>(0,0.1]</v>
      </c>
      <c r="M892" t="str">
        <f t="shared" si="41"/>
        <v>IV</v>
      </c>
    </row>
    <row r="893" spans="1:13" x14ac:dyDescent="0.2">
      <c r="A893" t="s">
        <v>729</v>
      </c>
      <c r="B893" s="2">
        <v>126</v>
      </c>
      <c r="C893" s="2">
        <v>236</v>
      </c>
      <c r="D893" s="2">
        <v>12893.17</v>
      </c>
      <c r="E893" s="2">
        <v>0</v>
      </c>
      <c r="F893" s="2"/>
      <c r="G893" s="2"/>
      <c r="H893" s="2">
        <v>0</v>
      </c>
      <c r="I893" s="2"/>
      <c r="J893" s="2"/>
      <c r="K893" s="5">
        <f t="shared" si="39"/>
        <v>2.4447703785762508E-3</v>
      </c>
      <c r="L893" t="str">
        <f t="shared" si="40"/>
        <v>(0,0.1]</v>
      </c>
      <c r="M893" t="str">
        <f t="shared" si="41"/>
        <v>IV</v>
      </c>
    </row>
    <row r="894" spans="1:13" x14ac:dyDescent="0.2">
      <c r="A894" t="s">
        <v>730</v>
      </c>
      <c r="B894" s="2">
        <v>14</v>
      </c>
      <c r="C894" s="2">
        <v>14</v>
      </c>
      <c r="D894" s="2">
        <v>848.62</v>
      </c>
      <c r="E894" s="2">
        <v>1</v>
      </c>
      <c r="F894" s="2">
        <v>1</v>
      </c>
      <c r="G894" s="2">
        <v>30</v>
      </c>
      <c r="H894" s="2">
        <v>2</v>
      </c>
      <c r="I894" s="2">
        <v>2</v>
      </c>
      <c r="J894" s="2">
        <v>79</v>
      </c>
      <c r="K894" s="5">
        <f t="shared" si="39"/>
        <v>1.6091318416397039E-4</v>
      </c>
      <c r="L894" t="str">
        <f t="shared" si="40"/>
        <v>(0,0.1]</v>
      </c>
      <c r="M894" t="str">
        <f t="shared" si="41"/>
        <v>IV</v>
      </c>
    </row>
    <row r="895" spans="1:13" x14ac:dyDescent="0.2">
      <c r="A895" t="s">
        <v>716</v>
      </c>
      <c r="B895" s="2">
        <v>113</v>
      </c>
      <c r="C895" s="2">
        <v>189</v>
      </c>
      <c r="D895" s="2">
        <v>9168.68</v>
      </c>
      <c r="E895" s="2">
        <v>4</v>
      </c>
      <c r="F895" s="2">
        <v>8</v>
      </c>
      <c r="G895" s="2">
        <v>464.05</v>
      </c>
      <c r="H895" s="2">
        <v>23</v>
      </c>
      <c r="I895" s="2">
        <v>42</v>
      </c>
      <c r="J895" s="2">
        <v>2323.4699999999998</v>
      </c>
      <c r="K895" s="5">
        <f t="shared" si="39"/>
        <v>1.7385419780119628E-3</v>
      </c>
      <c r="L895" t="str">
        <f t="shared" si="40"/>
        <v>(0,0.1]</v>
      </c>
      <c r="M895" t="str">
        <f t="shared" si="41"/>
        <v>IV</v>
      </c>
    </row>
    <row r="896" spans="1:13" x14ac:dyDescent="0.2">
      <c r="A896" t="s">
        <v>717</v>
      </c>
      <c r="B896" s="2">
        <v>17</v>
      </c>
      <c r="C896" s="2">
        <v>14630</v>
      </c>
      <c r="D896" s="2">
        <v>60441.186683984997</v>
      </c>
      <c r="E896" s="2">
        <v>0</v>
      </c>
      <c r="F896" s="2"/>
      <c r="G896" s="2"/>
      <c r="H896" s="2">
        <v>0</v>
      </c>
      <c r="I896" s="2"/>
      <c r="J896" s="2"/>
      <c r="K896" s="5">
        <f t="shared" si="39"/>
        <v>1.1460705385177102E-2</v>
      </c>
      <c r="L896" t="str">
        <f t="shared" si="40"/>
        <v>(0,0.1]</v>
      </c>
      <c r="M896" t="str">
        <f t="shared" si="41"/>
        <v>IV</v>
      </c>
    </row>
    <row r="897" spans="1:13" x14ac:dyDescent="0.2">
      <c r="A897" t="s">
        <v>720</v>
      </c>
      <c r="B897" s="2">
        <v>9</v>
      </c>
      <c r="C897" s="2">
        <v>17</v>
      </c>
      <c r="D897" s="2">
        <v>1347.7</v>
      </c>
      <c r="E897" s="2">
        <v>0</v>
      </c>
      <c r="F897" s="2"/>
      <c r="G897" s="2"/>
      <c r="H897" s="2">
        <v>0</v>
      </c>
      <c r="I897" s="2"/>
      <c r="J897" s="2"/>
      <c r="K897" s="5">
        <f t="shared" si="39"/>
        <v>2.5554747507457149E-4</v>
      </c>
      <c r="L897" t="str">
        <f t="shared" si="40"/>
        <v>(0,0.1]</v>
      </c>
      <c r="M897" t="str">
        <f t="shared" si="41"/>
        <v>IV</v>
      </c>
    </row>
    <row r="898" spans="1:13" x14ac:dyDescent="0.2">
      <c r="A898" t="s">
        <v>718</v>
      </c>
      <c r="B898" s="2">
        <v>63</v>
      </c>
      <c r="C898" s="2">
        <v>725</v>
      </c>
      <c r="D898" s="2">
        <v>45834.74</v>
      </c>
      <c r="E898" s="2">
        <v>4</v>
      </c>
      <c r="F898" s="2">
        <v>68</v>
      </c>
      <c r="G898" s="2">
        <v>5082.5</v>
      </c>
      <c r="H898" s="2">
        <v>25</v>
      </c>
      <c r="I898" s="2">
        <v>360</v>
      </c>
      <c r="J898" s="2">
        <v>23494.03</v>
      </c>
      <c r="K898" s="5">
        <f t="shared" ref="K898:K964" si="42">D898/SUM(D:D)*100</f>
        <v>8.6910678027005018E-3</v>
      </c>
      <c r="L898" t="str">
        <f t="shared" si="40"/>
        <v>(0,0.1]</v>
      </c>
      <c r="M898" t="str">
        <f t="shared" si="41"/>
        <v>IV</v>
      </c>
    </row>
    <row r="899" spans="1:13" x14ac:dyDescent="0.2">
      <c r="A899" t="s">
        <v>719</v>
      </c>
      <c r="B899" s="2">
        <v>21</v>
      </c>
      <c r="C899" s="2">
        <v>47</v>
      </c>
      <c r="D899" s="2">
        <v>17941.517769620001</v>
      </c>
      <c r="E899" s="2">
        <v>3</v>
      </c>
      <c r="F899" s="2">
        <v>7</v>
      </c>
      <c r="G899" s="2">
        <v>2363.5729366400001</v>
      </c>
      <c r="H899" s="2">
        <v>19</v>
      </c>
      <c r="I899" s="2">
        <v>44</v>
      </c>
      <c r="J899" s="2">
        <v>16966.857388159999</v>
      </c>
      <c r="K899" s="5">
        <f t="shared" si="42"/>
        <v>3.40202535062102E-3</v>
      </c>
      <c r="L899" t="str">
        <f t="shared" ref="L899:L962" si="43">VLOOKUP($K899,$O$3:$Q$8,2,1)</f>
        <v>(0,0.1]</v>
      </c>
      <c r="M899" t="str">
        <f t="shared" ref="M899:M962" si="44">VLOOKUP($K899,$O$3:$Q$8,3,1)</f>
        <v>IV</v>
      </c>
    </row>
    <row r="900" spans="1:13" x14ac:dyDescent="0.2">
      <c r="A900" t="s">
        <v>734</v>
      </c>
      <c r="B900" s="2">
        <v>19</v>
      </c>
      <c r="C900" s="2">
        <v>26</v>
      </c>
      <c r="D900" s="2">
        <v>1852.33</v>
      </c>
      <c r="E900" s="2">
        <v>0</v>
      </c>
      <c r="F900" s="2"/>
      <c r="G900" s="2"/>
      <c r="H900" s="2">
        <v>0</v>
      </c>
      <c r="I900" s="2"/>
      <c r="J900" s="2"/>
      <c r="K900" s="5">
        <f t="shared" si="42"/>
        <v>3.5123414298796545E-4</v>
      </c>
      <c r="L900" t="str">
        <f t="shared" si="43"/>
        <v>(0,0.1]</v>
      </c>
      <c r="M900" t="str">
        <f t="shared" si="44"/>
        <v>IV</v>
      </c>
    </row>
    <row r="901" spans="1:13" x14ac:dyDescent="0.2">
      <c r="A901" t="s">
        <v>732</v>
      </c>
      <c r="B901" s="2">
        <v>22</v>
      </c>
      <c r="C901" s="2">
        <v>28</v>
      </c>
      <c r="D901" s="2">
        <v>480.27</v>
      </c>
      <c r="E901" s="2">
        <v>0</v>
      </c>
      <c r="F901" s="2"/>
      <c r="G901" s="2"/>
      <c r="H901" s="2">
        <v>0</v>
      </c>
      <c r="I901" s="2"/>
      <c r="J901" s="2"/>
      <c r="K901" s="5">
        <f t="shared" si="42"/>
        <v>9.1067586149784418E-5</v>
      </c>
      <c r="L901" t="str">
        <f t="shared" si="43"/>
        <v>(0,0.1]</v>
      </c>
      <c r="M901" t="str">
        <f t="shared" si="44"/>
        <v>IV</v>
      </c>
    </row>
    <row r="902" spans="1:13" x14ac:dyDescent="0.2">
      <c r="A902" t="s">
        <v>736</v>
      </c>
      <c r="B902" s="2">
        <v>1</v>
      </c>
      <c r="C902" s="2">
        <v>1</v>
      </c>
      <c r="D902" s="2">
        <v>30.01</v>
      </c>
      <c r="E902" s="2">
        <v>0</v>
      </c>
      <c r="F902" s="2"/>
      <c r="G902" s="2"/>
      <c r="H902" s="2">
        <v>0</v>
      </c>
      <c r="I902" s="2"/>
      <c r="J902" s="2"/>
      <c r="K902" s="5">
        <f t="shared" si="42"/>
        <v>5.6904205142004091E-6</v>
      </c>
      <c r="L902" t="str">
        <f t="shared" si="43"/>
        <v>(0,0.1]</v>
      </c>
      <c r="M902" t="str">
        <f t="shared" si="44"/>
        <v>IV</v>
      </c>
    </row>
    <row r="903" spans="1:13" x14ac:dyDescent="0.2">
      <c r="A903" t="s">
        <v>733</v>
      </c>
      <c r="B903" s="2">
        <v>17</v>
      </c>
      <c r="C903" s="2">
        <v>146</v>
      </c>
      <c r="D903" s="2">
        <v>9972.4016411949997</v>
      </c>
      <c r="E903" s="2">
        <v>0</v>
      </c>
      <c r="F903" s="2"/>
      <c r="G903" s="2"/>
      <c r="H903" s="2">
        <v>0</v>
      </c>
      <c r="I903" s="2"/>
      <c r="J903" s="2"/>
      <c r="K903" s="5">
        <f t="shared" si="42"/>
        <v>1.890941648613857E-3</v>
      </c>
      <c r="L903" t="str">
        <f t="shared" si="43"/>
        <v>(0,0.1]</v>
      </c>
      <c r="M903" t="str">
        <f t="shared" si="44"/>
        <v>IV</v>
      </c>
    </row>
    <row r="904" spans="1:13" x14ac:dyDescent="0.2">
      <c r="A904" t="s">
        <v>731</v>
      </c>
      <c r="B904" s="2">
        <v>3</v>
      </c>
      <c r="C904" s="2">
        <v>3</v>
      </c>
      <c r="D904" s="2">
        <v>284.69</v>
      </c>
      <c r="E904" s="2">
        <v>0</v>
      </c>
      <c r="F904" s="2"/>
      <c r="G904" s="2"/>
      <c r="H904" s="2">
        <v>0</v>
      </c>
      <c r="I904" s="2"/>
      <c r="J904" s="2"/>
      <c r="K904" s="5">
        <f t="shared" si="42"/>
        <v>5.3982199806321708E-5</v>
      </c>
      <c r="L904" t="str">
        <f t="shared" si="43"/>
        <v>(0,0.1]</v>
      </c>
      <c r="M904" t="str">
        <f t="shared" si="44"/>
        <v>IV</v>
      </c>
    </row>
    <row r="905" spans="1:13" x14ac:dyDescent="0.2">
      <c r="A905" t="s">
        <v>735</v>
      </c>
      <c r="B905" s="2">
        <v>15</v>
      </c>
      <c r="C905" s="2">
        <v>170</v>
      </c>
      <c r="D905" s="2">
        <v>5350.26</v>
      </c>
      <c r="E905" s="2">
        <v>0</v>
      </c>
      <c r="F905" s="2"/>
      <c r="G905" s="2"/>
      <c r="H905" s="2">
        <v>0</v>
      </c>
      <c r="I905" s="2"/>
      <c r="J905" s="2"/>
      <c r="K905" s="5">
        <f t="shared" si="42"/>
        <v>1.014502807740949E-3</v>
      </c>
      <c r="L905" t="str">
        <f t="shared" si="43"/>
        <v>(0,0.1]</v>
      </c>
      <c r="M905" t="str">
        <f t="shared" si="44"/>
        <v>IV</v>
      </c>
    </row>
    <row r="906" spans="1:13" x14ac:dyDescent="0.2">
      <c r="A906" t="s">
        <v>737</v>
      </c>
      <c r="B906" s="2">
        <v>3</v>
      </c>
      <c r="C906" s="2">
        <v>4</v>
      </c>
      <c r="D906" s="2">
        <v>198.07072318499999</v>
      </c>
      <c r="E906" s="2">
        <v>0</v>
      </c>
      <c r="F906" s="2"/>
      <c r="G906" s="2"/>
      <c r="H906" s="2">
        <v>0</v>
      </c>
      <c r="I906" s="2"/>
      <c r="J906" s="2"/>
      <c r="K906" s="5">
        <f t="shared" si="42"/>
        <v>3.7557670992150432E-5</v>
      </c>
      <c r="L906" t="str">
        <f t="shared" si="43"/>
        <v>(0,0.1]</v>
      </c>
      <c r="M906" t="str">
        <f t="shared" si="44"/>
        <v>IV</v>
      </c>
    </row>
    <row r="907" spans="1:13" x14ac:dyDescent="0.2">
      <c r="A907" t="s">
        <v>666</v>
      </c>
      <c r="B907" s="2">
        <v>330</v>
      </c>
      <c r="C907" s="2">
        <v>18608</v>
      </c>
      <c r="D907" s="2">
        <v>734408.39</v>
      </c>
      <c r="E907" s="2">
        <v>7</v>
      </c>
      <c r="F907" s="2">
        <v>151</v>
      </c>
      <c r="G907" s="2">
        <v>9142.9500000000007</v>
      </c>
      <c r="H907" s="2">
        <v>30</v>
      </c>
      <c r="I907" s="2">
        <v>767</v>
      </c>
      <c r="J907" s="2">
        <v>39332.61</v>
      </c>
      <c r="K907" s="5">
        <f t="shared" si="42"/>
        <v>0.13925666671965661</v>
      </c>
      <c r="L907" t="str">
        <f t="shared" si="43"/>
        <v>(0.1,0.5]</v>
      </c>
      <c r="M907" t="str">
        <f t="shared" si="44"/>
        <v>III</v>
      </c>
    </row>
    <row r="908" spans="1:13" x14ac:dyDescent="0.2">
      <c r="A908" t="s">
        <v>670</v>
      </c>
      <c r="B908" s="2">
        <v>322</v>
      </c>
      <c r="C908" s="2">
        <v>1701</v>
      </c>
      <c r="D908" s="2">
        <v>119609.06</v>
      </c>
      <c r="E908" s="2">
        <v>7</v>
      </c>
      <c r="F908" s="2">
        <v>21</v>
      </c>
      <c r="G908" s="2">
        <v>1558.6</v>
      </c>
      <c r="H908" s="2">
        <v>30</v>
      </c>
      <c r="I908" s="2">
        <v>124</v>
      </c>
      <c r="J908" s="2">
        <v>8089.2</v>
      </c>
      <c r="K908" s="5">
        <f t="shared" si="42"/>
        <v>2.2679968300840639E-2</v>
      </c>
      <c r="L908" t="str">
        <f t="shared" si="43"/>
        <v>(0,0.1]</v>
      </c>
      <c r="M908" t="str">
        <f t="shared" si="44"/>
        <v>IV</v>
      </c>
    </row>
    <row r="909" spans="1:13" x14ac:dyDescent="0.2">
      <c r="A909" t="s">
        <v>668</v>
      </c>
      <c r="B909" s="2">
        <v>194</v>
      </c>
      <c r="C909" s="2">
        <v>3577</v>
      </c>
      <c r="D909" s="2">
        <v>147552.10999999999</v>
      </c>
      <c r="E909" s="2">
        <v>0</v>
      </c>
      <c r="F909" s="2"/>
      <c r="G909" s="2"/>
      <c r="H909" s="2">
        <v>0</v>
      </c>
      <c r="I909" s="2"/>
      <c r="J909" s="2"/>
      <c r="K909" s="5">
        <f t="shared" si="42"/>
        <v>2.7978458968928865E-2</v>
      </c>
      <c r="L909" t="str">
        <f t="shared" si="43"/>
        <v>(0,0.1]</v>
      </c>
      <c r="M909" t="str">
        <f t="shared" si="44"/>
        <v>IV</v>
      </c>
    </row>
    <row r="910" spans="1:13" x14ac:dyDescent="0.2">
      <c r="A910" t="s">
        <v>671</v>
      </c>
      <c r="B910" s="2">
        <v>144</v>
      </c>
      <c r="C910" s="2">
        <v>5181</v>
      </c>
      <c r="D910" s="2">
        <v>275309.09485450498</v>
      </c>
      <c r="E910" s="2">
        <v>2</v>
      </c>
      <c r="F910" s="2">
        <v>53</v>
      </c>
      <c r="G910" s="2">
        <v>1654.33</v>
      </c>
      <c r="H910" s="2">
        <v>24</v>
      </c>
      <c r="I910" s="2">
        <v>696</v>
      </c>
      <c r="J910" s="2">
        <v>35114.81</v>
      </c>
      <c r="K910" s="5">
        <f t="shared" si="42"/>
        <v>5.2203416231456891E-2</v>
      </c>
      <c r="L910" t="str">
        <f t="shared" si="43"/>
        <v>(0,0.1]</v>
      </c>
      <c r="M910" t="str">
        <f t="shared" si="44"/>
        <v>IV</v>
      </c>
    </row>
    <row r="911" spans="1:13" x14ac:dyDescent="0.2">
      <c r="A911" t="s">
        <v>673</v>
      </c>
      <c r="B911" s="2">
        <v>326</v>
      </c>
      <c r="C911" s="2">
        <v>1496</v>
      </c>
      <c r="D911" s="2">
        <v>79267.535780699996</v>
      </c>
      <c r="E911" s="2">
        <v>6</v>
      </c>
      <c r="F911" s="2">
        <v>19</v>
      </c>
      <c r="G911" s="2">
        <v>476.17048965499998</v>
      </c>
      <c r="H911" s="2">
        <v>29</v>
      </c>
      <c r="I911" s="2">
        <v>122</v>
      </c>
      <c r="J911" s="2">
        <v>6856.3527942700002</v>
      </c>
      <c r="K911" s="5">
        <f t="shared" si="42"/>
        <v>1.503051022048018E-2</v>
      </c>
      <c r="L911" t="str">
        <f t="shared" si="43"/>
        <v>(0,0.1]</v>
      </c>
      <c r="M911" t="str">
        <f t="shared" si="44"/>
        <v>IV</v>
      </c>
    </row>
    <row r="912" spans="1:13" x14ac:dyDescent="0.2">
      <c r="A912" t="s">
        <v>665</v>
      </c>
      <c r="B912" s="2">
        <v>323</v>
      </c>
      <c r="C912" s="2">
        <v>3042</v>
      </c>
      <c r="D912" s="2">
        <v>84518.286896974998</v>
      </c>
      <c r="E912" s="2">
        <v>7</v>
      </c>
      <c r="F912" s="2">
        <v>51</v>
      </c>
      <c r="G912" s="2">
        <v>1773.1645938250001</v>
      </c>
      <c r="H912" s="2">
        <v>30</v>
      </c>
      <c r="I912" s="2">
        <v>280</v>
      </c>
      <c r="J912" s="2">
        <v>8462.9129398950008</v>
      </c>
      <c r="K912" s="5">
        <f t="shared" si="42"/>
        <v>1.6026144404652522E-2</v>
      </c>
      <c r="L912" t="str">
        <f t="shared" si="43"/>
        <v>(0,0.1]</v>
      </c>
      <c r="M912" t="str">
        <f t="shared" si="44"/>
        <v>IV</v>
      </c>
    </row>
    <row r="913" spans="1:13" x14ac:dyDescent="0.2">
      <c r="A913" t="s">
        <v>675</v>
      </c>
      <c r="B913" s="2">
        <v>229</v>
      </c>
      <c r="C913" s="2">
        <v>947</v>
      </c>
      <c r="D913" s="2">
        <v>35828.300000000003</v>
      </c>
      <c r="E913" s="2">
        <v>0</v>
      </c>
      <c r="F913" s="2"/>
      <c r="G913" s="2"/>
      <c r="H913" s="2">
        <v>0</v>
      </c>
      <c r="I913" s="2"/>
      <c r="J913" s="2"/>
      <c r="K913" s="5">
        <f t="shared" si="42"/>
        <v>6.7936718863354393E-3</v>
      </c>
      <c r="L913" t="str">
        <f t="shared" si="43"/>
        <v>(0,0.1]</v>
      </c>
      <c r="M913" t="str">
        <f t="shared" si="44"/>
        <v>IV</v>
      </c>
    </row>
    <row r="914" spans="1:13" x14ac:dyDescent="0.2">
      <c r="A914" t="s">
        <v>679</v>
      </c>
      <c r="B914" s="2">
        <v>165</v>
      </c>
      <c r="C914" s="2">
        <v>1511</v>
      </c>
      <c r="D914" s="2">
        <v>64033.94</v>
      </c>
      <c r="E914" s="2">
        <v>2</v>
      </c>
      <c r="F914" s="2">
        <v>2</v>
      </c>
      <c r="G914" s="2">
        <v>69.98</v>
      </c>
      <c r="H914" s="2">
        <v>18</v>
      </c>
      <c r="I914" s="2">
        <v>32</v>
      </c>
      <c r="J914" s="2">
        <v>3082.68</v>
      </c>
      <c r="K914" s="5">
        <f t="shared" si="42"/>
        <v>1.2141954207966616E-2</v>
      </c>
      <c r="L914" t="str">
        <f t="shared" si="43"/>
        <v>(0,0.1]</v>
      </c>
      <c r="M914" t="str">
        <f t="shared" si="44"/>
        <v>IV</v>
      </c>
    </row>
    <row r="915" spans="1:13" x14ac:dyDescent="0.2">
      <c r="A915" t="s">
        <v>667</v>
      </c>
      <c r="B915" s="2">
        <v>263</v>
      </c>
      <c r="C915" s="2">
        <v>30410</v>
      </c>
      <c r="D915" s="2">
        <v>1124792.84609964</v>
      </c>
      <c r="E915" s="2">
        <v>0</v>
      </c>
      <c r="F915" s="2"/>
      <c r="G915" s="2"/>
      <c r="H915" s="2">
        <v>0</v>
      </c>
      <c r="I915" s="2"/>
      <c r="J915" s="2"/>
      <c r="K915" s="5">
        <f t="shared" si="42"/>
        <v>0.21328038272813246</v>
      </c>
      <c r="L915" t="str">
        <f t="shared" si="43"/>
        <v>(0.1,0.5]</v>
      </c>
      <c r="M915" t="str">
        <f t="shared" si="44"/>
        <v>III</v>
      </c>
    </row>
    <row r="916" spans="1:13" x14ac:dyDescent="0.2">
      <c r="A916" t="s">
        <v>682</v>
      </c>
      <c r="B916" s="2">
        <v>19</v>
      </c>
      <c r="C916" s="2">
        <v>19</v>
      </c>
      <c r="D916" s="2">
        <v>1154.7201957299999</v>
      </c>
      <c r="E916" s="2">
        <v>0</v>
      </c>
      <c r="F916" s="2"/>
      <c r="G916" s="2"/>
      <c r="H916" s="2">
        <v>2</v>
      </c>
      <c r="I916" s="2">
        <v>2</v>
      </c>
      <c r="J916" s="2">
        <v>129.88999999999999</v>
      </c>
      <c r="K916" s="5">
        <f t="shared" si="42"/>
        <v>2.1895513128768754E-4</v>
      </c>
      <c r="L916" t="str">
        <f t="shared" si="43"/>
        <v>(0,0.1]</v>
      </c>
      <c r="M916" t="str">
        <f t="shared" si="44"/>
        <v>IV</v>
      </c>
    </row>
    <row r="917" spans="1:13" x14ac:dyDescent="0.2">
      <c r="A917" t="s">
        <v>674</v>
      </c>
      <c r="B917" s="2">
        <v>215</v>
      </c>
      <c r="C917" s="2">
        <v>4076</v>
      </c>
      <c r="D917" s="2">
        <v>381817.72</v>
      </c>
      <c r="E917" s="2">
        <v>7</v>
      </c>
      <c r="F917" s="2">
        <v>605</v>
      </c>
      <c r="G917" s="2">
        <v>57599.78</v>
      </c>
      <c r="H917" s="2">
        <v>30</v>
      </c>
      <c r="I917" s="2">
        <v>1318</v>
      </c>
      <c r="J917" s="2">
        <v>130032.32000000001</v>
      </c>
      <c r="K917" s="5">
        <f t="shared" si="42"/>
        <v>7.2399313114736005E-2</v>
      </c>
      <c r="L917" t="str">
        <f t="shared" si="43"/>
        <v>(0,0.1]</v>
      </c>
      <c r="M917" t="str">
        <f t="shared" si="44"/>
        <v>IV</v>
      </c>
    </row>
    <row r="918" spans="1:13" x14ac:dyDescent="0.2">
      <c r="A918" t="s">
        <v>669</v>
      </c>
      <c r="B918" s="2">
        <v>104</v>
      </c>
      <c r="C918" s="2">
        <v>190</v>
      </c>
      <c r="D918" s="2">
        <v>20371.349999999999</v>
      </c>
      <c r="E918" s="2">
        <v>0</v>
      </c>
      <c r="F918" s="2"/>
      <c r="G918" s="2"/>
      <c r="H918" s="2">
        <v>0</v>
      </c>
      <c r="I918" s="2"/>
      <c r="J918" s="2"/>
      <c r="K918" s="5">
        <f t="shared" si="42"/>
        <v>3.8627640100618622E-3</v>
      </c>
      <c r="L918" t="str">
        <f t="shared" si="43"/>
        <v>(0,0.1]</v>
      </c>
      <c r="M918" t="str">
        <f t="shared" si="44"/>
        <v>IV</v>
      </c>
    </row>
    <row r="919" spans="1:13" x14ac:dyDescent="0.2">
      <c r="A919" t="s">
        <v>672</v>
      </c>
      <c r="B919" s="2">
        <v>287</v>
      </c>
      <c r="C919" s="2">
        <v>2574</v>
      </c>
      <c r="D919" s="2">
        <v>132076.85999999999</v>
      </c>
      <c r="E919" s="2">
        <v>7</v>
      </c>
      <c r="F919" s="2">
        <v>34</v>
      </c>
      <c r="G919" s="2">
        <v>2236.12</v>
      </c>
      <c r="H919" s="2">
        <v>27</v>
      </c>
      <c r="I919" s="2">
        <v>124</v>
      </c>
      <c r="J919" s="2">
        <v>6829.24</v>
      </c>
      <c r="K919" s="5">
        <f t="shared" si="42"/>
        <v>2.5044081092808243E-2</v>
      </c>
      <c r="L919" t="str">
        <f t="shared" si="43"/>
        <v>(0,0.1]</v>
      </c>
      <c r="M919" t="str">
        <f t="shared" si="44"/>
        <v>IV</v>
      </c>
    </row>
    <row r="920" spans="1:13" x14ac:dyDescent="0.2">
      <c r="A920" t="s">
        <v>680</v>
      </c>
      <c r="B920" s="2">
        <v>80</v>
      </c>
      <c r="C920" s="2">
        <v>8610</v>
      </c>
      <c r="D920" s="2">
        <v>335118.71999999997</v>
      </c>
      <c r="E920" s="2">
        <v>0</v>
      </c>
      <c r="F920" s="2"/>
      <c r="G920" s="2"/>
      <c r="H920" s="2">
        <v>0</v>
      </c>
      <c r="I920" s="2"/>
      <c r="J920" s="2"/>
      <c r="K920" s="5">
        <f t="shared" si="42"/>
        <v>6.3544366510515912E-2</v>
      </c>
      <c r="L920" t="str">
        <f t="shared" si="43"/>
        <v>(0,0.1]</v>
      </c>
      <c r="M920" t="str">
        <f t="shared" si="44"/>
        <v>IV</v>
      </c>
    </row>
    <row r="921" spans="1:13" x14ac:dyDescent="0.2">
      <c r="A921" t="s">
        <v>677</v>
      </c>
      <c r="B921" s="2">
        <v>42</v>
      </c>
      <c r="C921" s="2">
        <v>49</v>
      </c>
      <c r="D921" s="2">
        <v>6335.57</v>
      </c>
      <c r="E921" s="2">
        <v>0</v>
      </c>
      <c r="F921" s="2"/>
      <c r="G921" s="2"/>
      <c r="H921" s="2">
        <v>1</v>
      </c>
      <c r="I921" s="2">
        <v>1</v>
      </c>
      <c r="J921" s="2">
        <v>162</v>
      </c>
      <c r="K921" s="5">
        <f t="shared" si="42"/>
        <v>1.2013348049700993E-3</v>
      </c>
      <c r="L921" t="str">
        <f t="shared" si="43"/>
        <v>(0,0.1]</v>
      </c>
      <c r="M921" t="str">
        <f t="shared" si="44"/>
        <v>IV</v>
      </c>
    </row>
    <row r="922" spans="1:13" x14ac:dyDescent="0.2">
      <c r="A922" t="s">
        <v>681</v>
      </c>
      <c r="B922" s="2">
        <v>22</v>
      </c>
      <c r="C922" s="2">
        <v>27</v>
      </c>
      <c r="D922" s="2">
        <v>6626.15</v>
      </c>
      <c r="E922" s="2">
        <v>0</v>
      </c>
      <c r="F922" s="2"/>
      <c r="G922" s="2"/>
      <c r="H922" s="2">
        <v>0</v>
      </c>
      <c r="I922" s="2"/>
      <c r="J922" s="2"/>
      <c r="K922" s="5">
        <f t="shared" si="42"/>
        <v>1.2564338517217274E-3</v>
      </c>
      <c r="L922" t="str">
        <f t="shared" si="43"/>
        <v>(0,0.1]</v>
      </c>
      <c r="M922" t="str">
        <f t="shared" si="44"/>
        <v>IV</v>
      </c>
    </row>
    <row r="923" spans="1:13" x14ac:dyDescent="0.2">
      <c r="A923" t="s">
        <v>678</v>
      </c>
      <c r="B923" s="2">
        <v>7</v>
      </c>
      <c r="C923" s="2">
        <v>8</v>
      </c>
      <c r="D923" s="2">
        <v>305.45</v>
      </c>
      <c r="E923" s="2">
        <v>0</v>
      </c>
      <c r="F923" s="2"/>
      <c r="G923" s="2"/>
      <c r="H923" s="2">
        <v>0</v>
      </c>
      <c r="I923" s="2"/>
      <c r="J923" s="2"/>
      <c r="K923" s="5">
        <f t="shared" si="42"/>
        <v>5.7918658649200762E-5</v>
      </c>
      <c r="L923" t="str">
        <f t="shared" si="43"/>
        <v>(0,0.1]</v>
      </c>
      <c r="M923" t="str">
        <f t="shared" si="44"/>
        <v>IV</v>
      </c>
    </row>
    <row r="924" spans="1:13" x14ac:dyDescent="0.2">
      <c r="A924" t="s">
        <v>661</v>
      </c>
      <c r="B924" s="2">
        <v>43</v>
      </c>
      <c r="C924" s="2">
        <v>43086</v>
      </c>
      <c r="D924" s="2">
        <v>1837274.7651683099</v>
      </c>
      <c r="E924" s="2">
        <v>0</v>
      </c>
      <c r="F924" s="2"/>
      <c r="G924" s="2"/>
      <c r="H924" s="2">
        <v>0</v>
      </c>
      <c r="I924" s="2"/>
      <c r="J924" s="2"/>
      <c r="K924" s="5">
        <f t="shared" si="42"/>
        <v>0.34837940732877343</v>
      </c>
      <c r="L924" t="str">
        <f t="shared" si="43"/>
        <v>(0.1,0.5]</v>
      </c>
      <c r="M924" t="str">
        <f t="shared" si="44"/>
        <v>III</v>
      </c>
    </row>
    <row r="925" spans="1:13" x14ac:dyDescent="0.2">
      <c r="A925" t="s">
        <v>659</v>
      </c>
      <c r="B925" s="2">
        <v>10</v>
      </c>
      <c r="C925" s="2">
        <v>30716</v>
      </c>
      <c r="D925" s="2">
        <v>131401.66121148001</v>
      </c>
      <c r="E925" s="2">
        <v>0</v>
      </c>
      <c r="F925" s="2"/>
      <c r="G925" s="2"/>
      <c r="H925" s="2">
        <v>0</v>
      </c>
      <c r="I925" s="2"/>
      <c r="J925" s="2"/>
      <c r="K925" s="5">
        <f t="shared" si="42"/>
        <v>2.4916051601393471E-2</v>
      </c>
      <c r="L925" t="str">
        <f t="shared" si="43"/>
        <v>(0,0.1]</v>
      </c>
      <c r="M925" t="str">
        <f t="shared" si="44"/>
        <v>IV</v>
      </c>
    </row>
    <row r="926" spans="1:13" x14ac:dyDescent="0.2">
      <c r="A926" t="s">
        <v>662</v>
      </c>
      <c r="B926" s="2">
        <v>15</v>
      </c>
      <c r="C926" s="2">
        <v>17</v>
      </c>
      <c r="D926" s="2">
        <v>911.79</v>
      </c>
      <c r="E926" s="2">
        <v>0</v>
      </c>
      <c r="F926" s="2"/>
      <c r="G926" s="2"/>
      <c r="H926" s="2">
        <v>0</v>
      </c>
      <c r="I926" s="2"/>
      <c r="J926" s="2"/>
      <c r="K926" s="5">
        <f t="shared" si="42"/>
        <v>1.7289132024801034E-4</v>
      </c>
      <c r="L926" t="str">
        <f t="shared" si="43"/>
        <v>(0,0.1]</v>
      </c>
      <c r="M926" t="str">
        <f t="shared" si="44"/>
        <v>IV</v>
      </c>
    </row>
    <row r="927" spans="1:13" x14ac:dyDescent="0.2">
      <c r="A927" t="s">
        <v>660</v>
      </c>
      <c r="B927" s="2">
        <v>68</v>
      </c>
      <c r="C927" s="2">
        <v>544</v>
      </c>
      <c r="D927" s="2">
        <v>13035.56393491</v>
      </c>
      <c r="E927" s="2">
        <v>7</v>
      </c>
      <c r="F927" s="2">
        <v>34</v>
      </c>
      <c r="G927" s="2">
        <v>700.66835044000004</v>
      </c>
      <c r="H927" s="2">
        <v>30</v>
      </c>
      <c r="I927" s="2">
        <v>195</v>
      </c>
      <c r="J927" s="2">
        <v>4846.991225705</v>
      </c>
      <c r="K927" s="5">
        <f t="shared" si="42"/>
        <v>2.4717707573936308E-3</v>
      </c>
      <c r="L927" t="str">
        <f t="shared" si="43"/>
        <v>(0,0.1]</v>
      </c>
      <c r="M927" t="str">
        <f t="shared" si="44"/>
        <v>IV</v>
      </c>
    </row>
    <row r="928" spans="1:13" x14ac:dyDescent="0.2">
      <c r="A928" t="s">
        <v>685</v>
      </c>
      <c r="B928" s="2">
        <v>97</v>
      </c>
      <c r="C928" s="2">
        <v>1627</v>
      </c>
      <c r="D928" s="2">
        <v>59899.64</v>
      </c>
      <c r="E928" s="2">
        <v>0</v>
      </c>
      <c r="F928" s="2"/>
      <c r="G928" s="2"/>
      <c r="H928" s="2">
        <v>0</v>
      </c>
      <c r="I928" s="2"/>
      <c r="J928" s="2"/>
      <c r="K928" s="5">
        <f t="shared" si="42"/>
        <v>1.1358018668751062E-2</v>
      </c>
      <c r="L928" t="str">
        <f t="shared" si="43"/>
        <v>(0,0.1]</v>
      </c>
      <c r="M928" t="str">
        <f t="shared" si="44"/>
        <v>IV</v>
      </c>
    </row>
    <row r="929" spans="1:13" x14ac:dyDescent="0.2">
      <c r="A929" t="s">
        <v>684</v>
      </c>
      <c r="B929" s="2">
        <v>33</v>
      </c>
      <c r="C929" s="2">
        <v>4927</v>
      </c>
      <c r="D929" s="2">
        <v>378672.82806725003</v>
      </c>
      <c r="E929" s="2">
        <v>0</v>
      </c>
      <c r="F929" s="2"/>
      <c r="G929" s="2"/>
      <c r="H929" s="2">
        <v>0</v>
      </c>
      <c r="I929" s="2"/>
      <c r="J929" s="2"/>
      <c r="K929" s="5">
        <f t="shared" si="42"/>
        <v>7.1802986637926156E-2</v>
      </c>
      <c r="L929" t="str">
        <f t="shared" si="43"/>
        <v>(0,0.1]</v>
      </c>
      <c r="M929" t="str">
        <f t="shared" si="44"/>
        <v>IV</v>
      </c>
    </row>
    <row r="930" spans="1:13" x14ac:dyDescent="0.2">
      <c r="A930" t="s">
        <v>686</v>
      </c>
      <c r="B930" s="2">
        <v>58</v>
      </c>
      <c r="C930" s="2">
        <v>7795</v>
      </c>
      <c r="D930" s="2">
        <v>104746.04851301</v>
      </c>
      <c r="E930" s="2">
        <v>0</v>
      </c>
      <c r="F930" s="2"/>
      <c r="G930" s="2"/>
      <c r="H930" s="2">
        <v>0</v>
      </c>
      <c r="I930" s="2"/>
      <c r="J930" s="2"/>
      <c r="K930" s="5">
        <f t="shared" si="42"/>
        <v>1.9861681547479616E-2</v>
      </c>
      <c r="L930" t="str">
        <f t="shared" si="43"/>
        <v>(0,0.1]</v>
      </c>
      <c r="M930" t="str">
        <f t="shared" si="44"/>
        <v>IV</v>
      </c>
    </row>
    <row r="931" spans="1:13" x14ac:dyDescent="0.2">
      <c r="A931" t="s">
        <v>683</v>
      </c>
      <c r="B931" s="2">
        <v>12</v>
      </c>
      <c r="C931" s="2">
        <v>13</v>
      </c>
      <c r="D931" s="2">
        <v>1923.8</v>
      </c>
      <c r="E931" s="2">
        <v>0</v>
      </c>
      <c r="F931" s="2"/>
      <c r="G931" s="2"/>
      <c r="H931" s="2">
        <v>0</v>
      </c>
      <c r="I931" s="2"/>
      <c r="J931" s="2"/>
      <c r="K931" s="5">
        <f t="shared" si="42"/>
        <v>3.6478610413924516E-4</v>
      </c>
      <c r="L931" t="str">
        <f t="shared" si="43"/>
        <v>(0,0.1]</v>
      </c>
      <c r="M931" t="str">
        <f t="shared" si="44"/>
        <v>IV</v>
      </c>
    </row>
    <row r="932" spans="1:13" x14ac:dyDescent="0.2">
      <c r="A932" t="s">
        <v>687</v>
      </c>
      <c r="B932" s="2">
        <v>4</v>
      </c>
      <c r="C932" s="2">
        <v>4</v>
      </c>
      <c r="D932" s="2">
        <v>175</v>
      </c>
      <c r="E932" s="2">
        <v>0</v>
      </c>
      <c r="F932" s="2"/>
      <c r="G932" s="2"/>
      <c r="H932" s="2">
        <v>0</v>
      </c>
      <c r="I932" s="2"/>
      <c r="J932" s="2"/>
      <c r="K932" s="5">
        <f t="shared" si="42"/>
        <v>3.3183058646620177E-5</v>
      </c>
      <c r="L932" t="str">
        <f t="shared" si="43"/>
        <v>(0,0.1]</v>
      </c>
      <c r="M932" t="str">
        <f t="shared" si="44"/>
        <v>IV</v>
      </c>
    </row>
    <row r="933" spans="1:13" x14ac:dyDescent="0.2">
      <c r="A933" t="s">
        <v>640</v>
      </c>
      <c r="B933" s="2">
        <v>96</v>
      </c>
      <c r="C933" s="2">
        <v>1319</v>
      </c>
      <c r="D933" s="2">
        <v>16391.314505894999</v>
      </c>
      <c r="E933" s="2">
        <v>6</v>
      </c>
      <c r="F933" s="2">
        <v>73</v>
      </c>
      <c r="G933" s="2">
        <v>981.01266116500005</v>
      </c>
      <c r="H933" s="2">
        <v>11</v>
      </c>
      <c r="I933" s="2">
        <v>100</v>
      </c>
      <c r="J933" s="2">
        <v>1371.233304205</v>
      </c>
      <c r="K933" s="5">
        <f t="shared" si="42"/>
        <v>3.1080797173960563E-3</v>
      </c>
      <c r="L933" t="str">
        <f t="shared" si="43"/>
        <v>(0,0.1]</v>
      </c>
      <c r="M933" t="str">
        <f t="shared" si="44"/>
        <v>IV</v>
      </c>
    </row>
    <row r="934" spans="1:13" x14ac:dyDescent="0.2">
      <c r="A934" t="s">
        <v>664</v>
      </c>
      <c r="B934" s="2">
        <v>2</v>
      </c>
      <c r="C934" s="2">
        <v>11</v>
      </c>
      <c r="D934" s="2">
        <v>564.14</v>
      </c>
      <c r="E934" s="2">
        <v>0</v>
      </c>
      <c r="F934" s="2"/>
      <c r="G934" s="2"/>
      <c r="H934" s="2">
        <v>0</v>
      </c>
      <c r="I934" s="2"/>
      <c r="J934" s="2"/>
      <c r="K934" s="5">
        <f t="shared" si="42"/>
        <v>1.0697080402802462E-4</v>
      </c>
      <c r="L934" t="str">
        <f t="shared" si="43"/>
        <v>(0,0.1]</v>
      </c>
      <c r="M934" t="str">
        <f t="shared" si="44"/>
        <v>IV</v>
      </c>
    </row>
    <row r="935" spans="1:13" x14ac:dyDescent="0.2">
      <c r="A935" t="s">
        <v>641</v>
      </c>
      <c r="B935" s="2">
        <v>103</v>
      </c>
      <c r="C935" s="2">
        <v>1154</v>
      </c>
      <c r="D935" s="2">
        <v>58912.05</v>
      </c>
      <c r="E935" s="2">
        <v>0</v>
      </c>
      <c r="F935" s="2"/>
      <c r="G935" s="2"/>
      <c r="H935" s="2">
        <v>0</v>
      </c>
      <c r="I935" s="2"/>
      <c r="J935" s="2"/>
      <c r="K935" s="5">
        <f t="shared" si="42"/>
        <v>1.1170754343672117E-2</v>
      </c>
      <c r="L935" t="str">
        <f t="shared" si="43"/>
        <v>(0,0.1]</v>
      </c>
      <c r="M935" t="str">
        <f t="shared" si="44"/>
        <v>IV</v>
      </c>
    </row>
    <row r="936" spans="1:13" x14ac:dyDescent="0.2">
      <c r="A936" t="s">
        <v>637</v>
      </c>
      <c r="B936" s="2">
        <v>240</v>
      </c>
      <c r="C936" s="2">
        <v>7323</v>
      </c>
      <c r="D936" s="2">
        <v>318686.19691035501</v>
      </c>
      <c r="E936" s="2">
        <v>0</v>
      </c>
      <c r="F936" s="2"/>
      <c r="G936" s="2"/>
      <c r="H936" s="2">
        <v>0</v>
      </c>
      <c r="I936" s="2"/>
      <c r="J936" s="2"/>
      <c r="K936" s="5">
        <f t="shared" si="42"/>
        <v>6.042847292539804E-2</v>
      </c>
      <c r="L936" t="str">
        <f t="shared" si="43"/>
        <v>(0,0.1]</v>
      </c>
      <c r="M936" t="str">
        <f t="shared" si="44"/>
        <v>IV</v>
      </c>
    </row>
    <row r="937" spans="1:13" x14ac:dyDescent="0.2">
      <c r="A937" t="s">
        <v>648</v>
      </c>
      <c r="B937" s="2">
        <v>238</v>
      </c>
      <c r="C937" s="2">
        <v>20110</v>
      </c>
      <c r="D937" s="2">
        <v>1080099.8525071</v>
      </c>
      <c r="E937" s="2">
        <v>0</v>
      </c>
      <c r="F937" s="2"/>
      <c r="G937" s="2"/>
      <c r="H937" s="2">
        <v>0</v>
      </c>
      <c r="I937" s="2"/>
      <c r="J937" s="2"/>
      <c r="K937" s="5">
        <f t="shared" si="42"/>
        <v>0.20480580999970802</v>
      </c>
      <c r="L937" t="str">
        <f t="shared" si="43"/>
        <v>(0.1,0.5]</v>
      </c>
      <c r="M937" t="str">
        <f t="shared" si="44"/>
        <v>III</v>
      </c>
    </row>
    <row r="938" spans="1:13" x14ac:dyDescent="0.2">
      <c r="A938" t="s">
        <v>638</v>
      </c>
      <c r="B938" s="2">
        <v>301</v>
      </c>
      <c r="C938" s="2">
        <v>3459</v>
      </c>
      <c r="D938" s="2">
        <v>176051.91</v>
      </c>
      <c r="E938" s="2">
        <v>5</v>
      </c>
      <c r="F938" s="2">
        <v>12</v>
      </c>
      <c r="G938" s="2">
        <v>504.84</v>
      </c>
      <c r="H938" s="2">
        <v>21</v>
      </c>
      <c r="I938" s="2">
        <v>43</v>
      </c>
      <c r="J938" s="2">
        <v>1900.04</v>
      </c>
      <c r="K938" s="5">
        <f t="shared" si="42"/>
        <v>3.3382519167882846E-2</v>
      </c>
      <c r="L938" t="str">
        <f t="shared" si="43"/>
        <v>(0,0.1]</v>
      </c>
      <c r="M938" t="str">
        <f t="shared" si="44"/>
        <v>IV</v>
      </c>
    </row>
    <row r="939" spans="1:13" x14ac:dyDescent="0.2">
      <c r="A939" t="s">
        <v>644</v>
      </c>
      <c r="B939" s="2">
        <v>137</v>
      </c>
      <c r="C939" s="2">
        <v>3033</v>
      </c>
      <c r="D939" s="2">
        <v>163830.85978525999</v>
      </c>
      <c r="E939" s="2">
        <v>0</v>
      </c>
      <c r="F939" s="2"/>
      <c r="G939" s="2"/>
      <c r="H939" s="2">
        <v>0</v>
      </c>
      <c r="I939" s="2"/>
      <c r="J939" s="2"/>
      <c r="K939" s="5">
        <f t="shared" si="42"/>
        <v>3.1065194447888512E-2</v>
      </c>
      <c r="L939" t="str">
        <f t="shared" si="43"/>
        <v>(0,0.1]</v>
      </c>
      <c r="M939" t="str">
        <f t="shared" si="44"/>
        <v>IV</v>
      </c>
    </row>
    <row r="940" spans="1:13" x14ac:dyDescent="0.2">
      <c r="A940" t="s">
        <v>642</v>
      </c>
      <c r="B940" s="2">
        <v>158</v>
      </c>
      <c r="C940" s="2">
        <v>2207</v>
      </c>
      <c r="D940" s="2">
        <v>60454.611076189998</v>
      </c>
      <c r="E940" s="2">
        <v>0</v>
      </c>
      <c r="F940" s="2"/>
      <c r="G940" s="2"/>
      <c r="H940" s="2">
        <v>0</v>
      </c>
      <c r="I940" s="2"/>
      <c r="J940" s="2"/>
      <c r="K940" s="5">
        <f t="shared" si="42"/>
        <v>1.1463250884570437E-2</v>
      </c>
      <c r="L940" t="str">
        <f t="shared" si="43"/>
        <v>(0,0.1]</v>
      </c>
      <c r="M940" t="str">
        <f t="shared" si="44"/>
        <v>IV</v>
      </c>
    </row>
    <row r="941" spans="1:13" x14ac:dyDescent="0.2">
      <c r="A941" t="s">
        <v>645</v>
      </c>
      <c r="B941" s="2">
        <v>79</v>
      </c>
      <c r="C941" s="2">
        <v>103</v>
      </c>
      <c r="D941" s="2">
        <v>4369.54</v>
      </c>
      <c r="E941" s="2">
        <v>0</v>
      </c>
      <c r="F941" s="2"/>
      <c r="G941" s="2"/>
      <c r="H941" s="2">
        <v>2</v>
      </c>
      <c r="I941" s="2">
        <v>2</v>
      </c>
      <c r="J941" s="2">
        <v>59.96</v>
      </c>
      <c r="K941" s="5">
        <f t="shared" si="42"/>
        <v>8.2854115473572989E-4</v>
      </c>
      <c r="L941" t="str">
        <f t="shared" si="43"/>
        <v>(0,0.1]</v>
      </c>
      <c r="M941" t="str">
        <f t="shared" si="44"/>
        <v>IV</v>
      </c>
    </row>
    <row r="942" spans="1:13" x14ac:dyDescent="0.2">
      <c r="A942" t="s">
        <v>646</v>
      </c>
      <c r="B942" s="2">
        <v>12</v>
      </c>
      <c r="C942" s="2">
        <v>15</v>
      </c>
      <c r="D942" s="2">
        <v>16470.263707065002</v>
      </c>
      <c r="E942" s="2">
        <v>0</v>
      </c>
      <c r="F942" s="2"/>
      <c r="G942" s="2"/>
      <c r="H942" s="2">
        <v>1</v>
      </c>
      <c r="I942" s="2">
        <v>2</v>
      </c>
      <c r="J942" s="2">
        <v>246.1</v>
      </c>
      <c r="K942" s="5">
        <f t="shared" si="42"/>
        <v>3.123049865810502E-3</v>
      </c>
      <c r="L942" t="str">
        <f t="shared" si="43"/>
        <v>(0,0.1]</v>
      </c>
      <c r="M942" t="str">
        <f t="shared" si="44"/>
        <v>IV</v>
      </c>
    </row>
    <row r="943" spans="1:13" x14ac:dyDescent="0.2">
      <c r="A943" t="s">
        <v>639</v>
      </c>
      <c r="B943" s="2">
        <v>160</v>
      </c>
      <c r="C943" s="2">
        <v>280</v>
      </c>
      <c r="D943" s="2">
        <v>11069</v>
      </c>
      <c r="E943" s="2">
        <v>3</v>
      </c>
      <c r="F943" s="2">
        <v>5</v>
      </c>
      <c r="G943" s="2">
        <v>181.33</v>
      </c>
      <c r="H943" s="2">
        <v>14</v>
      </c>
      <c r="I943" s="2">
        <v>18</v>
      </c>
      <c r="J943" s="2">
        <v>608.34</v>
      </c>
      <c r="K943" s="5">
        <f t="shared" si="42"/>
        <v>2.0988758637682215E-3</v>
      </c>
      <c r="L943" t="str">
        <f t="shared" si="43"/>
        <v>(0,0.1]</v>
      </c>
      <c r="M943" t="str">
        <f t="shared" si="44"/>
        <v>IV</v>
      </c>
    </row>
    <row r="944" spans="1:13" x14ac:dyDescent="0.2">
      <c r="A944" t="s">
        <v>649</v>
      </c>
      <c r="B944" s="2">
        <v>128</v>
      </c>
      <c r="C944" s="2">
        <v>422</v>
      </c>
      <c r="D944" s="2">
        <v>19434.13</v>
      </c>
      <c r="E944" s="2">
        <v>0</v>
      </c>
      <c r="F944" s="2"/>
      <c r="G944" s="2"/>
      <c r="H944" s="2">
        <v>15</v>
      </c>
      <c r="I944" s="2">
        <v>37</v>
      </c>
      <c r="J944" s="2">
        <v>1853.2</v>
      </c>
      <c r="K944" s="5">
        <f t="shared" si="42"/>
        <v>3.6850507173488037E-3</v>
      </c>
      <c r="L944" t="str">
        <f t="shared" si="43"/>
        <v>(0,0.1]</v>
      </c>
      <c r="M944" t="str">
        <f t="shared" si="44"/>
        <v>IV</v>
      </c>
    </row>
    <row r="945" spans="1:13" x14ac:dyDescent="0.2">
      <c r="A945" t="s">
        <v>631</v>
      </c>
      <c r="B945" s="2">
        <v>269</v>
      </c>
      <c r="C945" s="2">
        <v>209138</v>
      </c>
      <c r="D945" s="2">
        <v>13538707.6090023</v>
      </c>
      <c r="E945" s="2">
        <v>0</v>
      </c>
      <c r="F945" s="2"/>
      <c r="G945" s="2"/>
      <c r="H945" s="2">
        <v>0</v>
      </c>
      <c r="I945" s="2"/>
      <c r="J945" s="2"/>
      <c r="K945" s="5">
        <f t="shared" si="42"/>
        <v>2.5671755919369494</v>
      </c>
      <c r="L945" t="str">
        <f t="shared" si="43"/>
        <v>(0.5,5]</v>
      </c>
      <c r="M945" t="str">
        <f t="shared" si="44"/>
        <v>II</v>
      </c>
    </row>
    <row r="946" spans="1:13" x14ac:dyDescent="0.2">
      <c r="A946" t="s">
        <v>650</v>
      </c>
      <c r="B946" s="2">
        <v>77</v>
      </c>
      <c r="C946" s="2">
        <v>402</v>
      </c>
      <c r="D946" s="2">
        <v>20182.502791039999</v>
      </c>
      <c r="E946" s="2">
        <v>1</v>
      </c>
      <c r="F946" s="2">
        <v>1</v>
      </c>
      <c r="G946" s="2">
        <v>52.94</v>
      </c>
      <c r="H946" s="2">
        <v>2</v>
      </c>
      <c r="I946" s="2">
        <v>2</v>
      </c>
      <c r="J946" s="2">
        <v>87.9</v>
      </c>
      <c r="K946" s="5">
        <f t="shared" si="42"/>
        <v>3.826955278575175E-3</v>
      </c>
      <c r="L946" t="str">
        <f t="shared" si="43"/>
        <v>(0,0.1]</v>
      </c>
      <c r="M946" t="str">
        <f t="shared" si="44"/>
        <v>IV</v>
      </c>
    </row>
    <row r="947" spans="1:13" x14ac:dyDescent="0.2">
      <c r="A947" t="s">
        <v>647</v>
      </c>
      <c r="B947" s="2">
        <v>51</v>
      </c>
      <c r="C947" s="2">
        <v>57</v>
      </c>
      <c r="D947" s="2">
        <v>75916.736358499998</v>
      </c>
      <c r="E947" s="2">
        <v>2</v>
      </c>
      <c r="F947" s="2">
        <v>2</v>
      </c>
      <c r="G947" s="2">
        <v>586.28</v>
      </c>
      <c r="H947" s="2">
        <v>5</v>
      </c>
      <c r="I947" s="2">
        <v>6</v>
      </c>
      <c r="J947" s="2">
        <v>6996.18</v>
      </c>
      <c r="K947" s="5">
        <f t="shared" si="42"/>
        <v>1.4395140084823472E-2</v>
      </c>
      <c r="L947" t="str">
        <f t="shared" si="43"/>
        <v>(0,0.1]</v>
      </c>
      <c r="M947" t="str">
        <f t="shared" si="44"/>
        <v>IV</v>
      </c>
    </row>
    <row r="948" spans="1:13" x14ac:dyDescent="0.2">
      <c r="A948" t="s">
        <v>643</v>
      </c>
      <c r="B948" s="2">
        <v>118</v>
      </c>
      <c r="C948" s="2">
        <v>207</v>
      </c>
      <c r="D948" s="2">
        <v>7995.7</v>
      </c>
      <c r="E948" s="2">
        <v>1</v>
      </c>
      <c r="F948" s="2">
        <v>1</v>
      </c>
      <c r="G948" s="2">
        <v>62.29</v>
      </c>
      <c r="H948" s="2">
        <v>1</v>
      </c>
      <c r="I948" s="2">
        <v>1</v>
      </c>
      <c r="J948" s="2">
        <v>62.29</v>
      </c>
      <c r="K948" s="5">
        <f t="shared" si="42"/>
        <v>1.5161244686901769E-3</v>
      </c>
      <c r="L948" t="str">
        <f t="shared" si="43"/>
        <v>(0,0.1]</v>
      </c>
      <c r="M948" t="str">
        <f t="shared" si="44"/>
        <v>IV</v>
      </c>
    </row>
    <row r="949" spans="1:13" x14ac:dyDescent="0.2">
      <c r="A949" t="s">
        <v>651</v>
      </c>
      <c r="B949" s="2">
        <v>2</v>
      </c>
      <c r="C949" s="2">
        <v>2</v>
      </c>
      <c r="D949" s="2">
        <v>95.95</v>
      </c>
      <c r="E949" s="2">
        <v>0</v>
      </c>
      <c r="F949" s="2"/>
      <c r="G949" s="2"/>
      <c r="H949" s="2">
        <v>0</v>
      </c>
      <c r="I949" s="2"/>
      <c r="J949" s="2"/>
      <c r="K949" s="5">
        <f t="shared" si="42"/>
        <v>1.8193797012246891E-5</v>
      </c>
      <c r="L949" t="str">
        <f t="shared" si="43"/>
        <v>(0,0.1]</v>
      </c>
      <c r="M949" t="str">
        <f t="shared" si="44"/>
        <v>IV</v>
      </c>
    </row>
    <row r="950" spans="1:13" x14ac:dyDescent="0.2">
      <c r="A950" t="s">
        <v>653</v>
      </c>
      <c r="B950" s="2">
        <v>11</v>
      </c>
      <c r="C950" s="2">
        <v>11</v>
      </c>
      <c r="D950" s="2">
        <v>7545.95</v>
      </c>
      <c r="E950" s="2">
        <v>0</v>
      </c>
      <c r="F950" s="2"/>
      <c r="G950" s="2"/>
      <c r="H950" s="2">
        <v>0</v>
      </c>
      <c r="I950" s="2"/>
      <c r="J950" s="2"/>
      <c r="K950" s="5">
        <f t="shared" si="42"/>
        <v>1.4308440079683629E-3</v>
      </c>
      <c r="L950" t="str">
        <f t="shared" si="43"/>
        <v>(0,0.1]</v>
      </c>
      <c r="M950" t="str">
        <f t="shared" si="44"/>
        <v>IV</v>
      </c>
    </row>
    <row r="951" spans="1:13" x14ac:dyDescent="0.2">
      <c r="A951" t="s">
        <v>652</v>
      </c>
      <c r="B951" s="2">
        <v>14</v>
      </c>
      <c r="C951" s="2">
        <v>14</v>
      </c>
      <c r="D951" s="2">
        <v>691.12</v>
      </c>
      <c r="E951" s="2">
        <v>0</v>
      </c>
      <c r="F951" s="2"/>
      <c r="G951" s="2"/>
      <c r="H951" s="2">
        <v>0</v>
      </c>
      <c r="I951" s="2"/>
      <c r="J951" s="2"/>
      <c r="K951" s="5">
        <f t="shared" si="42"/>
        <v>1.3104843138201223E-4</v>
      </c>
      <c r="L951" t="str">
        <f t="shared" si="43"/>
        <v>(0,0.1]</v>
      </c>
      <c r="M951" t="str">
        <f t="shared" si="44"/>
        <v>IV</v>
      </c>
    </row>
    <row r="952" spans="1:13" x14ac:dyDescent="0.2">
      <c r="A952" t="s">
        <v>628</v>
      </c>
      <c r="B952" s="2">
        <v>72</v>
      </c>
      <c r="C952" s="2">
        <v>123</v>
      </c>
      <c r="D952" s="2">
        <v>13240.104397285</v>
      </c>
      <c r="E952" s="2">
        <v>0</v>
      </c>
      <c r="F952" s="2"/>
      <c r="G952" s="2"/>
      <c r="H952" s="2">
        <v>1</v>
      </c>
      <c r="I952" s="2">
        <v>1</v>
      </c>
      <c r="J952" s="2">
        <v>55.787647999999997</v>
      </c>
      <c r="K952" s="5">
        <f t="shared" si="42"/>
        <v>2.5105552040141821E-3</v>
      </c>
      <c r="L952" t="str">
        <f t="shared" si="43"/>
        <v>(0,0.1]</v>
      </c>
      <c r="M952" t="str">
        <f t="shared" si="44"/>
        <v>IV</v>
      </c>
    </row>
    <row r="953" spans="1:13" x14ac:dyDescent="0.2">
      <c r="A953" t="s">
        <v>629</v>
      </c>
      <c r="B953" s="2">
        <v>28</v>
      </c>
      <c r="C953" s="2">
        <v>95</v>
      </c>
      <c r="D953" s="2">
        <v>946.92905150000001</v>
      </c>
      <c r="E953" s="2">
        <v>0</v>
      </c>
      <c r="F953" s="2"/>
      <c r="G953" s="2"/>
      <c r="H953" s="2">
        <v>0</v>
      </c>
      <c r="I953" s="2"/>
      <c r="J953" s="2"/>
      <c r="K953" s="5">
        <f t="shared" si="42"/>
        <v>1.7955429857207381E-4</v>
      </c>
      <c r="L953" t="str">
        <f t="shared" si="43"/>
        <v>(0,0.1]</v>
      </c>
      <c r="M953" t="str">
        <f t="shared" si="44"/>
        <v>IV</v>
      </c>
    </row>
    <row r="954" spans="1:13" x14ac:dyDescent="0.2">
      <c r="A954" t="s">
        <v>635</v>
      </c>
      <c r="B954" s="2">
        <v>2</v>
      </c>
      <c r="C954" s="2">
        <v>5</v>
      </c>
      <c r="D954" s="2">
        <v>2.9112800000000001</v>
      </c>
      <c r="E954" s="2">
        <v>0</v>
      </c>
      <c r="F954" s="2"/>
      <c r="G954" s="2"/>
      <c r="H954" s="2">
        <v>0</v>
      </c>
      <c r="I954" s="2"/>
      <c r="J954" s="2"/>
      <c r="K954" s="5">
        <f t="shared" si="42"/>
        <v>5.5202957129561374E-7</v>
      </c>
      <c r="L954" t="str">
        <f t="shared" si="43"/>
        <v>(0,0.1]</v>
      </c>
      <c r="M954" t="str">
        <f t="shared" si="44"/>
        <v>IV</v>
      </c>
    </row>
    <row r="955" spans="1:13" x14ac:dyDescent="0.2">
      <c r="A955" t="s">
        <v>630</v>
      </c>
      <c r="B955" s="2">
        <v>102</v>
      </c>
      <c r="C955" s="2">
        <v>22162</v>
      </c>
      <c r="D955" s="2">
        <v>890403.86</v>
      </c>
      <c r="E955" s="2">
        <v>0</v>
      </c>
      <c r="F955" s="2"/>
      <c r="G955" s="2"/>
      <c r="H955" s="2">
        <v>0</v>
      </c>
      <c r="I955" s="2"/>
      <c r="J955" s="2"/>
      <c r="K955" s="5">
        <f t="shared" si="42"/>
        <v>0.16883613431746847</v>
      </c>
      <c r="L955" t="str">
        <f t="shared" si="43"/>
        <v>(0.1,0.5]</v>
      </c>
      <c r="M955" t="str">
        <f t="shared" si="44"/>
        <v>III</v>
      </c>
    </row>
    <row r="956" spans="1:13" x14ac:dyDescent="0.2">
      <c r="A956" t="s">
        <v>633</v>
      </c>
      <c r="B956" s="2">
        <v>8</v>
      </c>
      <c r="C956" s="2">
        <v>159</v>
      </c>
      <c r="D956" s="2">
        <v>8861.23</v>
      </c>
      <c r="E956" s="2">
        <v>0</v>
      </c>
      <c r="F956" s="2"/>
      <c r="G956" s="2"/>
      <c r="H956" s="2">
        <v>0</v>
      </c>
      <c r="I956" s="2"/>
      <c r="J956" s="2"/>
      <c r="K956" s="5">
        <f t="shared" si="42"/>
        <v>1.6802440844068006E-3</v>
      </c>
      <c r="L956" t="str">
        <f t="shared" si="43"/>
        <v>(0,0.1]</v>
      </c>
      <c r="M956" t="str">
        <f t="shared" si="44"/>
        <v>IV</v>
      </c>
    </row>
    <row r="957" spans="1:13" x14ac:dyDescent="0.2">
      <c r="A957" t="s">
        <v>632</v>
      </c>
      <c r="B957" s="2">
        <v>23</v>
      </c>
      <c r="C957" s="2">
        <v>55</v>
      </c>
      <c r="D957" s="2">
        <v>8200.98</v>
      </c>
      <c r="E957" s="2">
        <v>7</v>
      </c>
      <c r="F957" s="2">
        <v>16</v>
      </c>
      <c r="G957" s="2">
        <v>2368.5300000000002</v>
      </c>
      <c r="H957" s="2">
        <v>23</v>
      </c>
      <c r="I957" s="2">
        <v>55</v>
      </c>
      <c r="J957" s="2">
        <v>8200.98</v>
      </c>
      <c r="K957" s="5">
        <f t="shared" si="42"/>
        <v>1.5550491445700523E-3</v>
      </c>
      <c r="L957" t="str">
        <f t="shared" si="43"/>
        <v>(0,0.1]</v>
      </c>
      <c r="M957" t="str">
        <f t="shared" si="44"/>
        <v>IV</v>
      </c>
    </row>
    <row r="958" spans="1:13" x14ac:dyDescent="0.2">
      <c r="A958" t="s">
        <v>655</v>
      </c>
      <c r="B958" s="2">
        <v>33</v>
      </c>
      <c r="C958" s="2">
        <v>156</v>
      </c>
      <c r="D958" s="2">
        <v>7758.71</v>
      </c>
      <c r="E958" s="2">
        <v>0</v>
      </c>
      <c r="F958" s="2"/>
      <c r="G958" s="2"/>
      <c r="H958" s="2">
        <v>0</v>
      </c>
      <c r="I958" s="2"/>
      <c r="J958" s="2"/>
      <c r="K958" s="5">
        <f t="shared" si="42"/>
        <v>1.4711870225835341E-3</v>
      </c>
      <c r="L958" t="str">
        <f t="shared" si="43"/>
        <v>(0,0.1]</v>
      </c>
      <c r="M958" t="str">
        <f t="shared" si="44"/>
        <v>IV</v>
      </c>
    </row>
    <row r="959" spans="1:13" x14ac:dyDescent="0.2">
      <c r="A959" t="s">
        <v>654</v>
      </c>
      <c r="B959" s="2">
        <v>40</v>
      </c>
      <c r="C959" s="2">
        <v>57</v>
      </c>
      <c r="D959" s="2">
        <v>3606.78</v>
      </c>
      <c r="E959" s="2">
        <v>0</v>
      </c>
      <c r="F959" s="2"/>
      <c r="G959" s="2"/>
      <c r="H959" s="2">
        <v>0</v>
      </c>
      <c r="I959" s="2"/>
      <c r="J959" s="2"/>
      <c r="K959" s="5">
        <f t="shared" si="42"/>
        <v>6.8390852723118135E-4</v>
      </c>
      <c r="L959" t="str">
        <f t="shared" si="43"/>
        <v>(0,0.1]</v>
      </c>
      <c r="M959" t="str">
        <f t="shared" si="44"/>
        <v>IV</v>
      </c>
    </row>
    <row r="960" spans="1:13" x14ac:dyDescent="0.2">
      <c r="A960" t="s">
        <v>656</v>
      </c>
      <c r="B960" s="2">
        <v>38</v>
      </c>
      <c r="C960" s="2">
        <v>448</v>
      </c>
      <c r="D960" s="2">
        <v>22260.44</v>
      </c>
      <c r="E960" s="2">
        <v>0</v>
      </c>
      <c r="F960" s="2"/>
      <c r="G960" s="2"/>
      <c r="H960" s="2">
        <v>0</v>
      </c>
      <c r="I960" s="2"/>
      <c r="J960" s="2"/>
      <c r="K960" s="5">
        <f t="shared" si="42"/>
        <v>4.2209684915403981E-3</v>
      </c>
      <c r="L960" t="str">
        <f t="shared" si="43"/>
        <v>(0,0.1]</v>
      </c>
      <c r="M960" t="str">
        <f t="shared" si="44"/>
        <v>IV</v>
      </c>
    </row>
    <row r="961" spans="1:13" x14ac:dyDescent="0.2">
      <c r="A961" t="s">
        <v>657</v>
      </c>
      <c r="B961" s="2">
        <v>56</v>
      </c>
      <c r="C961" s="2">
        <v>1414</v>
      </c>
      <c r="D961" s="2">
        <v>53955.519999999997</v>
      </c>
      <c r="E961" s="2">
        <v>0</v>
      </c>
      <c r="F961" s="2"/>
      <c r="G961" s="2"/>
      <c r="H961" s="2">
        <v>0</v>
      </c>
      <c r="I961" s="2"/>
      <c r="J961" s="2"/>
      <c r="K961" s="5">
        <f t="shared" si="42"/>
        <v>1.0230909625536503E-2</v>
      </c>
      <c r="L961" t="str">
        <f t="shared" si="43"/>
        <v>(0,0.1]</v>
      </c>
      <c r="M961" t="str">
        <f t="shared" si="44"/>
        <v>IV</v>
      </c>
    </row>
    <row r="962" spans="1:13" x14ac:dyDescent="0.2">
      <c r="A962" t="s">
        <v>658</v>
      </c>
      <c r="B962" s="2">
        <v>4</v>
      </c>
      <c r="C962" s="2">
        <v>20</v>
      </c>
      <c r="D962" s="2">
        <v>478.6</v>
      </c>
      <c r="E962" s="2">
        <v>0</v>
      </c>
      <c r="F962" s="2"/>
      <c r="G962" s="2"/>
      <c r="H962" s="2">
        <v>0</v>
      </c>
      <c r="I962" s="2"/>
      <c r="J962" s="2"/>
      <c r="K962" s="5">
        <f t="shared" si="42"/>
        <v>9.0750924961556672E-5</v>
      </c>
      <c r="L962" t="str">
        <f t="shared" si="43"/>
        <v>(0,0.1]</v>
      </c>
      <c r="M962" t="str">
        <f t="shared" si="44"/>
        <v>IV</v>
      </c>
    </row>
    <row r="963" spans="1:13" x14ac:dyDescent="0.2">
      <c r="A963" t="s">
        <v>634</v>
      </c>
      <c r="B963" s="2">
        <v>4</v>
      </c>
      <c r="C963" s="2">
        <v>4</v>
      </c>
      <c r="D963" s="2">
        <v>350.7</v>
      </c>
      <c r="E963" s="2">
        <v>0</v>
      </c>
      <c r="F963" s="2"/>
      <c r="G963" s="2"/>
      <c r="H963" s="2">
        <v>1</v>
      </c>
      <c r="I963" s="2">
        <v>1</v>
      </c>
      <c r="J963" s="2">
        <v>98</v>
      </c>
      <c r="K963" s="5">
        <f t="shared" si="42"/>
        <v>6.6498849527826841E-5</v>
      </c>
      <c r="L963" t="str">
        <f t="shared" ref="L963:L964" si="45">VLOOKUP($K963,$O$3:$Q$8,2,1)</f>
        <v>(0,0.1]</v>
      </c>
      <c r="M963" t="str">
        <f t="shared" ref="M963:M964" si="46">VLOOKUP($K963,$O$3:$Q$8,3,1)</f>
        <v>IV</v>
      </c>
    </row>
    <row r="964" spans="1:13" x14ac:dyDescent="0.2">
      <c r="A964" t="s">
        <v>636</v>
      </c>
      <c r="B964" s="2">
        <v>4</v>
      </c>
      <c r="C964" s="2">
        <v>4</v>
      </c>
      <c r="D964" s="2">
        <v>548.99300137499995</v>
      </c>
      <c r="E964" s="2">
        <v>0</v>
      </c>
      <c r="F964" s="2"/>
      <c r="G964" s="2"/>
      <c r="H964" s="2">
        <v>3</v>
      </c>
      <c r="I964" s="2">
        <v>3</v>
      </c>
      <c r="J964" s="2">
        <v>524.66506384000002</v>
      </c>
      <c r="K964" s="5">
        <f t="shared" si="42"/>
        <v>1.0409866834977516E-4</v>
      </c>
      <c r="L964" t="str">
        <f t="shared" si="45"/>
        <v>(0,0.1]</v>
      </c>
      <c r="M964" t="str">
        <f t="shared" si="46"/>
        <v>IV</v>
      </c>
    </row>
    <row r="965" spans="1:13" x14ac:dyDescent="0.2">
      <c r="K965" s="5"/>
    </row>
    <row r="966" spans="1:13" x14ac:dyDescent="0.2">
      <c r="K966" s="5"/>
    </row>
    <row r="967" spans="1:13" x14ac:dyDescent="0.2">
      <c r="K967" s="5"/>
    </row>
    <row r="968" spans="1:13" x14ac:dyDescent="0.2">
      <c r="K968" s="5"/>
    </row>
    <row r="969" spans="1:13" x14ac:dyDescent="0.2">
      <c r="K969" s="5"/>
    </row>
    <row r="970" spans="1:13" x14ac:dyDescent="0.2">
      <c r="K970" s="5"/>
    </row>
    <row r="971" spans="1:13" x14ac:dyDescent="0.2">
      <c r="K971" s="5"/>
    </row>
    <row r="972" spans="1:13" x14ac:dyDescent="0.2">
      <c r="K972" s="5"/>
    </row>
    <row r="973" spans="1:13" x14ac:dyDescent="0.2">
      <c r="K973" s="5"/>
    </row>
    <row r="974" spans="1:13" x14ac:dyDescent="0.2">
      <c r="K974" s="5"/>
    </row>
    <row r="975" spans="1:13" x14ac:dyDescent="0.2">
      <c r="K975" s="5"/>
    </row>
    <row r="976" spans="1:13" x14ac:dyDescent="0.2">
      <c r="K976" s="5"/>
    </row>
    <row r="977" spans="11:11" x14ac:dyDescent="0.2">
      <c r="K977" s="5"/>
    </row>
    <row r="978" spans="11:11" x14ac:dyDescent="0.2">
      <c r="K978" s="5"/>
    </row>
    <row r="979" spans="11:11" x14ac:dyDescent="0.2">
      <c r="K979" s="5"/>
    </row>
    <row r="980" spans="11:11" x14ac:dyDescent="0.2">
      <c r="K980" s="5"/>
    </row>
    <row r="981" spans="11:11" x14ac:dyDescent="0.2">
      <c r="K981" s="5"/>
    </row>
    <row r="982" spans="11:11" x14ac:dyDescent="0.2">
      <c r="K982" s="5"/>
    </row>
    <row r="983" spans="11:11" x14ac:dyDescent="0.2">
      <c r="K983" s="5"/>
    </row>
    <row r="984" spans="11:11" x14ac:dyDescent="0.2">
      <c r="K984" s="5"/>
    </row>
    <row r="985" spans="11:11" x14ac:dyDescent="0.2">
      <c r="K985" s="5"/>
    </row>
    <row r="986" spans="11:11" x14ac:dyDescent="0.2">
      <c r="K986" s="5"/>
    </row>
    <row r="987" spans="11:11" x14ac:dyDescent="0.2">
      <c r="K987" s="5"/>
    </row>
    <row r="988" spans="11:11" x14ac:dyDescent="0.2">
      <c r="K988" s="5"/>
    </row>
    <row r="989" spans="11:11" x14ac:dyDescent="0.2">
      <c r="K989" s="5"/>
    </row>
    <row r="990" spans="11:11" x14ac:dyDescent="0.2">
      <c r="K990" s="5"/>
    </row>
    <row r="991" spans="11:11" x14ac:dyDescent="0.2">
      <c r="K991" s="5"/>
    </row>
    <row r="992" spans="11:11" x14ac:dyDescent="0.2">
      <c r="K992" s="5"/>
    </row>
    <row r="993" spans="11:11" x14ac:dyDescent="0.2">
      <c r="K993" s="5"/>
    </row>
    <row r="994" spans="11:11" x14ac:dyDescent="0.2">
      <c r="K994" s="5"/>
    </row>
    <row r="995" spans="11:11" x14ac:dyDescent="0.2">
      <c r="K995" s="5"/>
    </row>
    <row r="996" spans="11:11" x14ac:dyDescent="0.2">
      <c r="K996" s="5"/>
    </row>
    <row r="997" spans="11:11" x14ac:dyDescent="0.2">
      <c r="K997" s="5"/>
    </row>
    <row r="998" spans="11:11" x14ac:dyDescent="0.2">
      <c r="K998" s="5"/>
    </row>
    <row r="999" spans="11:11" x14ac:dyDescent="0.2">
      <c r="K999" s="5"/>
    </row>
    <row r="1000" spans="11:11" x14ac:dyDescent="0.2">
      <c r="K1000" s="5"/>
    </row>
    <row r="1001" spans="11:11" x14ac:dyDescent="0.2">
      <c r="K1001" s="5"/>
    </row>
    <row r="1002" spans="11:11" x14ac:dyDescent="0.2">
      <c r="K1002" s="5"/>
    </row>
    <row r="1003" spans="11:11" x14ac:dyDescent="0.2">
      <c r="K1003" s="5"/>
    </row>
    <row r="1004" spans="11:11" x14ac:dyDescent="0.2">
      <c r="K1004" s="5"/>
    </row>
    <row r="1005" spans="11:11" x14ac:dyDescent="0.2">
      <c r="K1005" s="5"/>
    </row>
    <row r="1006" spans="11:11" x14ac:dyDescent="0.2">
      <c r="K1006" s="5"/>
    </row>
    <row r="1007" spans="11:11" x14ac:dyDescent="0.2">
      <c r="K1007" s="5"/>
    </row>
    <row r="1008" spans="11:11" x14ac:dyDescent="0.2">
      <c r="K1008" s="5"/>
    </row>
    <row r="1009" spans="11:11" x14ac:dyDescent="0.2">
      <c r="K1009" s="5"/>
    </row>
    <row r="1010" spans="11:11" x14ac:dyDescent="0.2">
      <c r="K1010" s="5"/>
    </row>
    <row r="1011" spans="11:11" x14ac:dyDescent="0.2">
      <c r="K1011" s="5"/>
    </row>
    <row r="1012" spans="11:11" x14ac:dyDescent="0.2">
      <c r="K1012" s="5"/>
    </row>
    <row r="1013" spans="11:11" x14ac:dyDescent="0.2">
      <c r="K1013" s="5"/>
    </row>
    <row r="1014" spans="11:11" x14ac:dyDescent="0.2">
      <c r="K1014" s="5"/>
    </row>
    <row r="1015" spans="11:11" x14ac:dyDescent="0.2">
      <c r="K1015" s="5"/>
    </row>
    <row r="1016" spans="11:11" x14ac:dyDescent="0.2">
      <c r="K1016" s="5"/>
    </row>
    <row r="1017" spans="11:11" x14ac:dyDescent="0.2">
      <c r="K1017" s="5"/>
    </row>
    <row r="1018" spans="11:11" x14ac:dyDescent="0.2">
      <c r="K1018" s="5"/>
    </row>
    <row r="1019" spans="11:11" x14ac:dyDescent="0.2">
      <c r="K1019" s="5"/>
    </row>
    <row r="1020" spans="11:11" x14ac:dyDescent="0.2">
      <c r="K1020" s="5"/>
    </row>
    <row r="1021" spans="11:11" x14ac:dyDescent="0.2">
      <c r="K1021" s="5"/>
    </row>
    <row r="1022" spans="11:11" x14ac:dyDescent="0.2">
      <c r="K1022" s="5"/>
    </row>
    <row r="1023" spans="11:11" x14ac:dyDescent="0.2">
      <c r="K1023" s="5"/>
    </row>
    <row r="1024" spans="11:11" x14ac:dyDescent="0.2">
      <c r="K1024" s="5"/>
    </row>
    <row r="1025" spans="11:11" x14ac:dyDescent="0.2">
      <c r="K1025" s="5"/>
    </row>
    <row r="1026" spans="11:11" x14ac:dyDescent="0.2">
      <c r="K1026" s="5"/>
    </row>
    <row r="1027" spans="11:11" x14ac:dyDescent="0.2">
      <c r="K1027" s="5"/>
    </row>
    <row r="1028" spans="11:11" x14ac:dyDescent="0.2">
      <c r="K1028" s="5"/>
    </row>
    <row r="1029" spans="11:11" x14ac:dyDescent="0.2">
      <c r="K1029" s="5"/>
    </row>
    <row r="1030" spans="11:11" x14ac:dyDescent="0.2">
      <c r="K1030" s="5"/>
    </row>
    <row r="1031" spans="11:11" x14ac:dyDescent="0.2">
      <c r="K1031" s="5"/>
    </row>
  </sheetData>
  <sortState ref="Q5:Q8">
    <sortCondition descending="1" ref="Q5:Q8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4"/>
  <sheetViews>
    <sheetView workbookViewId="0">
      <selection activeCell="J10" sqref="J10"/>
    </sheetView>
  </sheetViews>
  <sheetFormatPr defaultRowHeight="14.25" x14ac:dyDescent="0.2"/>
  <cols>
    <col min="1" max="1" width="27.625" customWidth="1"/>
    <col min="2" max="2" width="21.375" style="2" bestFit="1" customWidth="1"/>
    <col min="3" max="4" width="21.375" style="2" customWidth="1"/>
    <col min="5" max="5" width="21.375" style="32" customWidth="1"/>
    <col min="6" max="7" width="21.375" style="2" customWidth="1"/>
    <col min="8" max="8" width="16.25" bestFit="1" customWidth="1"/>
    <col min="9" max="9" width="13" bestFit="1" customWidth="1"/>
    <col min="10" max="10" width="13" customWidth="1"/>
    <col min="12" max="12" width="11" bestFit="1" customWidth="1"/>
    <col min="13" max="13" width="16.25" bestFit="1" customWidth="1"/>
    <col min="14" max="14" width="10.125" bestFit="1" customWidth="1"/>
    <col min="16" max="16" width="16.5" bestFit="1" customWidth="1"/>
    <col min="17" max="17" width="15" bestFit="1" customWidth="1"/>
    <col min="18" max="18" width="28.125" bestFit="1" customWidth="1"/>
    <col min="19" max="19" width="29.25" style="2" bestFit="1" customWidth="1"/>
    <col min="20" max="20" width="26.625" style="2" bestFit="1" customWidth="1"/>
    <col min="21" max="21" width="27.75" style="26" bestFit="1" customWidth="1"/>
  </cols>
  <sheetData>
    <row r="1" spans="1:21" x14ac:dyDescent="0.2">
      <c r="A1" s="3" t="s">
        <v>10</v>
      </c>
      <c r="B1" s="3" t="s">
        <v>1113</v>
      </c>
      <c r="C1" s="3" t="s">
        <v>1136</v>
      </c>
      <c r="D1" s="3" t="s">
        <v>5</v>
      </c>
      <c r="E1" s="31" t="s">
        <v>1</v>
      </c>
      <c r="F1" s="3" t="s">
        <v>16</v>
      </c>
      <c r="G1" s="3" t="s">
        <v>17</v>
      </c>
      <c r="H1" s="6" t="s">
        <v>1111</v>
      </c>
      <c r="I1" s="6" t="s">
        <v>1039</v>
      </c>
      <c r="J1" s="6"/>
    </row>
    <row r="2" spans="1:21" x14ac:dyDescent="0.2">
      <c r="A2" t="s">
        <v>435</v>
      </c>
      <c r="B2" s="2">
        <v>5008.53</v>
      </c>
      <c r="C2" s="2">
        <v>5163.8494280905197</v>
      </c>
      <c r="D2" s="2">
        <v>25022</v>
      </c>
      <c r="E2" s="2">
        <v>790068.96249784995</v>
      </c>
      <c r="F2" s="2">
        <v>6862</v>
      </c>
      <c r="G2" s="2">
        <v>190511.11249785</v>
      </c>
      <c r="H2" t="str">
        <f>VLOOKUP(MAX($B2,$C2),$L$3:$N$7,2,1)</f>
        <v>(1000,10000]</v>
      </c>
      <c r="I2" t="str">
        <f>VLOOKUP(MAX($B2,$C2),$L$3:$N$7,3,1)</f>
        <v>小</v>
      </c>
      <c r="L2" s="23" t="s">
        <v>1110</v>
      </c>
      <c r="M2" s="23" t="s">
        <v>1112</v>
      </c>
      <c r="N2" s="24" t="s">
        <v>1058</v>
      </c>
    </row>
    <row r="3" spans="1:21" x14ac:dyDescent="0.2">
      <c r="A3" t="s">
        <v>532</v>
      </c>
      <c r="B3" s="2">
        <v>3738.5691499999998</v>
      </c>
      <c r="C3" s="2">
        <v>4612.2511734314103</v>
      </c>
      <c r="D3" s="2">
        <v>4806</v>
      </c>
      <c r="E3" s="2">
        <v>212163.553977845</v>
      </c>
      <c r="H3" t="str">
        <f t="shared" ref="H3:H66" si="0">VLOOKUP(MAX($B3,$C3),$L$3:$N$7,2,1)</f>
        <v>(1000,10000]</v>
      </c>
      <c r="I3" t="str">
        <f t="shared" ref="I3:I66" si="1">VLOOKUP(MAX($B3,$C3),$L$3:$N$7,3,1)</f>
        <v>小</v>
      </c>
      <c r="L3" s="24">
        <v>0</v>
      </c>
      <c r="M3" s="25" t="s">
        <v>1121</v>
      </c>
      <c r="N3" s="25" t="s">
        <v>1125</v>
      </c>
    </row>
    <row r="4" spans="1:21" x14ac:dyDescent="0.2">
      <c r="A4" t="s">
        <v>434</v>
      </c>
      <c r="B4" s="2">
        <v>8683.4950000000008</v>
      </c>
      <c r="C4" s="2">
        <v>10761.295965462499</v>
      </c>
      <c r="D4" s="2">
        <v>47176</v>
      </c>
      <c r="E4" s="2">
        <v>3034685.4622604498</v>
      </c>
      <c r="H4" t="str">
        <f t="shared" si="0"/>
        <v>(10000,50000]</v>
      </c>
      <c r="I4" t="str">
        <f t="shared" si="1"/>
        <v>普通</v>
      </c>
      <c r="L4" s="24">
        <v>1000</v>
      </c>
      <c r="M4" s="25" t="s">
        <v>1123</v>
      </c>
      <c r="N4" s="25" t="s">
        <v>1118</v>
      </c>
      <c r="R4" s="7" t="s">
        <v>25</v>
      </c>
      <c r="S4"/>
      <c r="T4"/>
      <c r="U4"/>
    </row>
    <row r="5" spans="1:21" x14ac:dyDescent="0.2">
      <c r="A5" t="s">
        <v>492</v>
      </c>
      <c r="B5" s="2">
        <v>197.64519999999999</v>
      </c>
      <c r="C5" s="2">
        <v>270.15564054020803</v>
      </c>
      <c r="D5" s="2">
        <v>541</v>
      </c>
      <c r="E5" s="2">
        <v>58353.618356685001</v>
      </c>
      <c r="F5" s="2">
        <v>69</v>
      </c>
      <c r="G5" s="2">
        <v>10059.38418623</v>
      </c>
      <c r="H5" t="str">
        <f t="shared" si="0"/>
        <v>(0,1000]</v>
      </c>
      <c r="I5" t="str">
        <f t="shared" si="1"/>
        <v>微</v>
      </c>
      <c r="L5" s="24">
        <v>10000</v>
      </c>
      <c r="M5" s="24" t="s">
        <v>1116</v>
      </c>
      <c r="N5" s="24" t="s">
        <v>1105</v>
      </c>
      <c r="P5" s="7" t="s">
        <v>1111</v>
      </c>
      <c r="Q5" s="7" t="s">
        <v>1038</v>
      </c>
      <c r="R5" t="s">
        <v>21</v>
      </c>
      <c r="S5" t="s">
        <v>22</v>
      </c>
      <c r="T5" t="s">
        <v>43</v>
      </c>
      <c r="U5" t="s">
        <v>45</v>
      </c>
    </row>
    <row r="6" spans="1:21" x14ac:dyDescent="0.2">
      <c r="A6" t="s">
        <v>550</v>
      </c>
      <c r="B6" s="2">
        <v>8138.08</v>
      </c>
      <c r="C6" s="2">
        <v>8479.9672532188797</v>
      </c>
      <c r="D6" s="2">
        <v>63705</v>
      </c>
      <c r="E6" s="2">
        <v>1975832.37</v>
      </c>
      <c r="H6" t="str">
        <f t="shared" si="0"/>
        <v>(1000,10000]</v>
      </c>
      <c r="I6" t="str">
        <f t="shared" si="1"/>
        <v>小</v>
      </c>
      <c r="L6" s="24">
        <v>50000</v>
      </c>
      <c r="M6" s="24" t="s">
        <v>1107</v>
      </c>
      <c r="N6" s="24" t="s">
        <v>1103</v>
      </c>
      <c r="P6" t="s">
        <v>1120</v>
      </c>
      <c r="Q6" t="s">
        <v>1124</v>
      </c>
      <c r="R6" s="28">
        <v>608</v>
      </c>
      <c r="S6" s="8">
        <v>0.63136033229491173</v>
      </c>
      <c r="T6" s="2">
        <v>17788332.680258214</v>
      </c>
      <c r="U6" s="8">
        <v>3.3729787803119929E-2</v>
      </c>
    </row>
    <row r="7" spans="1:21" x14ac:dyDescent="0.2">
      <c r="A7" t="s">
        <v>449</v>
      </c>
      <c r="B7" s="2">
        <v>1553.1351</v>
      </c>
      <c r="C7" s="2">
        <v>1960.6142074203301</v>
      </c>
      <c r="D7" s="2">
        <v>864</v>
      </c>
      <c r="E7" s="2">
        <v>554853.82069995499</v>
      </c>
      <c r="F7" s="2">
        <v>20</v>
      </c>
      <c r="G7" s="2">
        <v>15731.340578875001</v>
      </c>
      <c r="H7" t="str">
        <f t="shared" si="0"/>
        <v>(1000,10000]</v>
      </c>
      <c r="I7" t="str">
        <f t="shared" si="1"/>
        <v>小</v>
      </c>
      <c r="L7" s="24">
        <v>100000</v>
      </c>
      <c r="M7" s="24" t="s">
        <v>1109</v>
      </c>
      <c r="N7" s="24" t="s">
        <v>1104</v>
      </c>
      <c r="P7" t="s">
        <v>1122</v>
      </c>
      <c r="Q7" t="s">
        <v>1117</v>
      </c>
      <c r="R7" s="28">
        <v>296</v>
      </c>
      <c r="S7" s="8">
        <v>0.30737279335410178</v>
      </c>
      <c r="T7" s="2">
        <v>142573213.29175663</v>
      </c>
      <c r="U7" s="8">
        <v>0.27034373131985423</v>
      </c>
    </row>
    <row r="8" spans="1:21" x14ac:dyDescent="0.2">
      <c r="A8" t="s">
        <v>410</v>
      </c>
      <c r="B8" s="2">
        <v>29.8184</v>
      </c>
      <c r="C8" s="2">
        <v>41.791205105049201</v>
      </c>
      <c r="D8" s="2">
        <v>496</v>
      </c>
      <c r="E8" s="2">
        <v>8483.6146363250009</v>
      </c>
      <c r="F8" s="2">
        <v>139</v>
      </c>
      <c r="G8" s="2">
        <v>2618.8406268550002</v>
      </c>
      <c r="H8" t="str">
        <f t="shared" si="0"/>
        <v>(0,1000]</v>
      </c>
      <c r="I8" t="str">
        <f t="shared" si="1"/>
        <v>微</v>
      </c>
      <c r="P8" t="s">
        <v>1115</v>
      </c>
      <c r="Q8" t="s">
        <v>1034</v>
      </c>
      <c r="R8" s="28">
        <v>51</v>
      </c>
      <c r="S8" s="8">
        <v>5.2959501557632398E-2</v>
      </c>
      <c r="T8" s="2">
        <v>186687018.02184519</v>
      </c>
      <c r="U8" s="8">
        <v>0.35399121529037308</v>
      </c>
    </row>
    <row r="9" spans="1:21" x14ac:dyDescent="0.2">
      <c r="A9" t="s">
        <v>493</v>
      </c>
      <c r="B9" s="2">
        <v>1834.83</v>
      </c>
      <c r="C9" s="2">
        <v>3317.7819047619</v>
      </c>
      <c r="D9" s="2">
        <v>11157</v>
      </c>
      <c r="E9" s="2">
        <v>487713.94</v>
      </c>
      <c r="F9" s="2">
        <v>2159</v>
      </c>
      <c r="G9" s="2">
        <v>130975.19</v>
      </c>
      <c r="H9" t="str">
        <f t="shared" si="0"/>
        <v>(1000,10000]</v>
      </c>
      <c r="I9" t="str">
        <f t="shared" si="1"/>
        <v>小</v>
      </c>
      <c r="P9" t="s">
        <v>1106</v>
      </c>
      <c r="Q9" t="s">
        <v>1102</v>
      </c>
      <c r="R9" s="28">
        <v>4</v>
      </c>
      <c r="S9" s="8">
        <v>4.1536863966770508E-3</v>
      </c>
      <c r="T9" s="2">
        <v>69728666.751353756</v>
      </c>
      <c r="U9" s="8">
        <v>0.13221773932347466</v>
      </c>
    </row>
    <row r="10" spans="1:21" x14ac:dyDescent="0.2">
      <c r="A10" t="s">
        <v>437</v>
      </c>
      <c r="B10" s="2">
        <v>682.58</v>
      </c>
      <c r="C10" s="2">
        <v>1345.2304270023001</v>
      </c>
      <c r="D10" s="2">
        <v>4177</v>
      </c>
      <c r="E10" s="2">
        <v>139903.96440823999</v>
      </c>
      <c r="H10" t="str">
        <f t="shared" si="0"/>
        <v>(1000,10000]</v>
      </c>
      <c r="I10" t="str">
        <f t="shared" si="1"/>
        <v>小</v>
      </c>
      <c r="P10" t="s">
        <v>1108</v>
      </c>
      <c r="Q10" t="s">
        <v>1035</v>
      </c>
      <c r="R10" s="28">
        <v>4</v>
      </c>
      <c r="S10" s="8">
        <v>4.1536863966770508E-3</v>
      </c>
      <c r="T10" s="2">
        <v>110600314.11478762</v>
      </c>
      <c r="U10" s="8">
        <v>0.20971752626317783</v>
      </c>
    </row>
    <row r="11" spans="1:21" x14ac:dyDescent="0.2">
      <c r="A11" t="s">
        <v>534</v>
      </c>
      <c r="B11" s="2">
        <v>731.09500000000003</v>
      </c>
      <c r="C11" s="2">
        <v>2862.4708333333301</v>
      </c>
      <c r="D11" s="2">
        <v>2024</v>
      </c>
      <c r="E11" s="2">
        <v>103048.95</v>
      </c>
      <c r="H11" t="str">
        <f t="shared" si="0"/>
        <v>(1000,10000]</v>
      </c>
      <c r="I11" t="str">
        <f t="shared" si="1"/>
        <v>小</v>
      </c>
      <c r="P11" t="s">
        <v>20</v>
      </c>
      <c r="R11" s="28">
        <v>963</v>
      </c>
      <c r="S11" s="8">
        <v>1</v>
      </c>
      <c r="T11" s="2">
        <v>527377544.86000156</v>
      </c>
      <c r="U11" s="8">
        <v>1</v>
      </c>
    </row>
    <row r="12" spans="1:21" x14ac:dyDescent="0.2">
      <c r="A12" t="s">
        <v>412</v>
      </c>
      <c r="B12" s="2">
        <v>709.55</v>
      </c>
      <c r="C12" s="2">
        <v>1046.4812359550499</v>
      </c>
      <c r="D12" s="2">
        <v>244</v>
      </c>
      <c r="E12" s="2">
        <v>93136.83</v>
      </c>
      <c r="F12" s="2">
        <v>138</v>
      </c>
      <c r="G12" s="2">
        <v>39709.360000000001</v>
      </c>
      <c r="H12" t="str">
        <f t="shared" si="0"/>
        <v>(1000,10000]</v>
      </c>
      <c r="I12" t="str">
        <f t="shared" si="1"/>
        <v>小</v>
      </c>
      <c r="S12"/>
      <c r="T12"/>
      <c r="U12"/>
    </row>
    <row r="13" spans="1:21" x14ac:dyDescent="0.2">
      <c r="A13" t="s">
        <v>535</v>
      </c>
      <c r="B13" s="2">
        <v>74.97</v>
      </c>
      <c r="C13" s="2">
        <v>161.01028985507199</v>
      </c>
      <c r="D13" s="2">
        <v>409</v>
      </c>
      <c r="E13" s="2">
        <v>11109.71</v>
      </c>
      <c r="F13" s="2">
        <v>56</v>
      </c>
      <c r="G13" s="2">
        <v>1671.15</v>
      </c>
      <c r="H13" t="str">
        <f t="shared" si="0"/>
        <v>(0,1000]</v>
      </c>
      <c r="I13" t="str">
        <f t="shared" si="1"/>
        <v>微</v>
      </c>
      <c r="S13"/>
      <c r="T13"/>
      <c r="U13"/>
    </row>
    <row r="14" spans="1:21" x14ac:dyDescent="0.2">
      <c r="A14" t="s">
        <v>552</v>
      </c>
      <c r="B14" s="2">
        <v>113.9286</v>
      </c>
      <c r="C14" s="2">
        <v>138.37270186792401</v>
      </c>
      <c r="D14" s="2">
        <v>229</v>
      </c>
      <c r="E14" s="2">
        <v>7333.7531989999998</v>
      </c>
      <c r="H14" t="str">
        <f t="shared" si="0"/>
        <v>(0,1000]</v>
      </c>
      <c r="I14" t="str">
        <f t="shared" si="1"/>
        <v>微</v>
      </c>
      <c r="S14"/>
      <c r="T14"/>
      <c r="U14"/>
    </row>
    <row r="15" spans="1:21" x14ac:dyDescent="0.2">
      <c r="A15" t="s">
        <v>470</v>
      </c>
      <c r="B15" s="2">
        <v>2242.6799999999998</v>
      </c>
      <c r="C15" s="2">
        <v>6188.8763931296699</v>
      </c>
      <c r="D15" s="2">
        <v>14596</v>
      </c>
      <c r="E15" s="2">
        <v>668398.65045800502</v>
      </c>
      <c r="H15" t="str">
        <f t="shared" si="0"/>
        <v>(1000,10000]</v>
      </c>
      <c r="I15" t="str">
        <f t="shared" si="1"/>
        <v>小</v>
      </c>
      <c r="S15"/>
      <c r="T15"/>
      <c r="U15"/>
    </row>
    <row r="16" spans="1:21" x14ac:dyDescent="0.2">
      <c r="A16" t="s">
        <v>413</v>
      </c>
      <c r="B16" s="2">
        <v>37591.698799999998</v>
      </c>
      <c r="C16" s="2">
        <v>39178.527390492301</v>
      </c>
      <c r="D16" s="2">
        <v>422389</v>
      </c>
      <c r="E16" s="2">
        <v>12928914.0388624</v>
      </c>
      <c r="F16" s="2">
        <v>28212</v>
      </c>
      <c r="G16" s="2">
        <v>926689.99582505005</v>
      </c>
      <c r="H16" t="str">
        <f t="shared" si="0"/>
        <v>(10000,50000]</v>
      </c>
      <c r="I16" t="str">
        <f t="shared" si="1"/>
        <v>普通</v>
      </c>
      <c r="S16"/>
      <c r="T16"/>
      <c r="U16"/>
    </row>
    <row r="17" spans="1:21" x14ac:dyDescent="0.2">
      <c r="A17" t="s">
        <v>533</v>
      </c>
      <c r="B17" s="2">
        <v>172</v>
      </c>
      <c r="C17" s="2">
        <v>432.60396551724102</v>
      </c>
      <c r="D17" s="2">
        <v>77</v>
      </c>
      <c r="E17" s="2">
        <v>25091.03</v>
      </c>
      <c r="F17" s="2">
        <v>8</v>
      </c>
      <c r="G17" s="2">
        <v>1286.0999999999999</v>
      </c>
      <c r="H17" t="str">
        <f t="shared" si="0"/>
        <v>(0,1000]</v>
      </c>
      <c r="I17" t="str">
        <f t="shared" si="1"/>
        <v>微</v>
      </c>
      <c r="S17"/>
      <c r="T17"/>
      <c r="U17"/>
    </row>
    <row r="18" spans="1:21" x14ac:dyDescent="0.2">
      <c r="A18" t="s">
        <v>436</v>
      </c>
      <c r="B18" s="2">
        <v>8290.8349999999991</v>
      </c>
      <c r="C18" s="2">
        <v>17555.6818396907</v>
      </c>
      <c r="D18" s="2">
        <v>30714</v>
      </c>
      <c r="E18" s="2">
        <v>1369343.1834958701</v>
      </c>
      <c r="H18" t="str">
        <f t="shared" si="0"/>
        <v>(10000,50000]</v>
      </c>
      <c r="I18" t="str">
        <f t="shared" si="1"/>
        <v>普通</v>
      </c>
      <c r="R18" s="2"/>
      <c r="T18" s="26"/>
    </row>
    <row r="19" spans="1:21" x14ac:dyDescent="0.2">
      <c r="A19" t="s">
        <v>554</v>
      </c>
      <c r="B19" s="2">
        <v>1336.97945</v>
      </c>
      <c r="C19" s="2">
        <v>1870.0795089972601</v>
      </c>
      <c r="D19" s="2">
        <v>2567</v>
      </c>
      <c r="E19" s="2">
        <v>78543.339377885</v>
      </c>
      <c r="H19" t="str">
        <f t="shared" si="0"/>
        <v>(1000,10000]</v>
      </c>
      <c r="I19" t="str">
        <f t="shared" si="1"/>
        <v>小</v>
      </c>
      <c r="R19" s="2"/>
      <c r="T19" s="26"/>
    </row>
    <row r="20" spans="1:21" x14ac:dyDescent="0.2">
      <c r="A20" t="s">
        <v>444</v>
      </c>
      <c r="B20" s="2">
        <v>10549.54495</v>
      </c>
      <c r="C20" s="2">
        <v>9879.6554328820002</v>
      </c>
      <c r="D20" s="2">
        <v>3838</v>
      </c>
      <c r="E20" s="2">
        <v>197593.10865764</v>
      </c>
      <c r="H20" t="str">
        <f t="shared" si="0"/>
        <v>(10000,50000]</v>
      </c>
      <c r="I20" t="str">
        <f t="shared" si="1"/>
        <v>普通</v>
      </c>
      <c r="R20" s="2"/>
      <c r="T20" s="26"/>
    </row>
    <row r="21" spans="1:21" x14ac:dyDescent="0.2">
      <c r="A21" t="s">
        <v>495</v>
      </c>
      <c r="B21" s="2">
        <v>1908.73</v>
      </c>
      <c r="C21" s="2">
        <v>1835.3228915662601</v>
      </c>
      <c r="D21" s="2">
        <v>3098</v>
      </c>
      <c r="E21" s="2">
        <v>152331.79999999999</v>
      </c>
      <c r="F21" s="2">
        <v>1233</v>
      </c>
      <c r="G21" s="2">
        <v>59878.3</v>
      </c>
      <c r="H21" t="str">
        <f t="shared" si="0"/>
        <v>(1000,10000]</v>
      </c>
      <c r="I21" t="str">
        <f t="shared" si="1"/>
        <v>小</v>
      </c>
      <c r="R21" s="2"/>
      <c r="T21" s="26"/>
    </row>
    <row r="22" spans="1:21" x14ac:dyDescent="0.2">
      <c r="A22" t="s">
        <v>553</v>
      </c>
      <c r="B22" s="2">
        <v>1599.375</v>
      </c>
      <c r="C22" s="2">
        <v>3121.49</v>
      </c>
      <c r="D22" s="2">
        <v>2683</v>
      </c>
      <c r="E22" s="2">
        <v>280934.09999999998</v>
      </c>
      <c r="F22" s="2">
        <v>2174</v>
      </c>
      <c r="G22" s="2">
        <v>226047.27</v>
      </c>
      <c r="H22" t="str">
        <f t="shared" si="0"/>
        <v>(1000,10000]</v>
      </c>
      <c r="I22" t="str">
        <f t="shared" si="1"/>
        <v>小</v>
      </c>
      <c r="R22" s="2"/>
      <c r="T22" s="26"/>
    </row>
    <row r="23" spans="1:21" x14ac:dyDescent="0.2">
      <c r="A23" t="s">
        <v>440</v>
      </c>
      <c r="B23" s="2">
        <v>21.43</v>
      </c>
      <c r="C23" s="2">
        <v>46.407499999999999</v>
      </c>
      <c r="D23" s="2">
        <v>16</v>
      </c>
      <c r="E23" s="2">
        <v>556.89</v>
      </c>
      <c r="H23" t="str">
        <f t="shared" si="0"/>
        <v>(0,1000]</v>
      </c>
      <c r="I23" t="str">
        <f t="shared" si="1"/>
        <v>微</v>
      </c>
      <c r="R23" s="2"/>
    </row>
    <row r="24" spans="1:21" x14ac:dyDescent="0.2">
      <c r="A24" t="s">
        <v>551</v>
      </c>
      <c r="B24" s="2">
        <v>1441.0905</v>
      </c>
      <c r="C24" s="2">
        <v>1662.2345224732501</v>
      </c>
      <c r="D24" s="2">
        <v>938</v>
      </c>
      <c r="E24" s="2">
        <v>247672.94384851499</v>
      </c>
      <c r="H24" t="str">
        <f t="shared" si="0"/>
        <v>(1000,10000]</v>
      </c>
      <c r="I24" t="str">
        <f t="shared" si="1"/>
        <v>小</v>
      </c>
      <c r="R24" s="2"/>
    </row>
    <row r="25" spans="1:21" x14ac:dyDescent="0.2">
      <c r="A25" t="s">
        <v>475</v>
      </c>
      <c r="B25" s="2">
        <v>172.48310000000001</v>
      </c>
      <c r="C25" s="2">
        <v>190.03891163888801</v>
      </c>
      <c r="D25" s="2">
        <v>333</v>
      </c>
      <c r="E25" s="2">
        <v>13682.801638000001</v>
      </c>
      <c r="F25" s="2">
        <v>119</v>
      </c>
      <c r="G25" s="2">
        <v>5122.2771124999999</v>
      </c>
      <c r="H25" t="str">
        <f t="shared" si="0"/>
        <v>(0,1000]</v>
      </c>
      <c r="I25" t="str">
        <f t="shared" si="1"/>
        <v>微</v>
      </c>
    </row>
    <row r="26" spans="1:21" x14ac:dyDescent="0.2">
      <c r="A26" t="s">
        <v>530</v>
      </c>
      <c r="B26" s="2">
        <v>208.47970000000001</v>
      </c>
      <c r="C26" s="2">
        <v>234.899689575829</v>
      </c>
      <c r="D26" s="2">
        <v>776</v>
      </c>
      <c r="E26" s="2">
        <v>49563.834500500001</v>
      </c>
      <c r="F26" s="2">
        <v>81</v>
      </c>
      <c r="G26" s="2">
        <v>4873.7639835</v>
      </c>
      <c r="H26" t="str">
        <f t="shared" si="0"/>
        <v>(0,1000]</v>
      </c>
      <c r="I26" t="str">
        <f t="shared" si="1"/>
        <v>微</v>
      </c>
    </row>
    <row r="27" spans="1:21" x14ac:dyDescent="0.2">
      <c r="A27" t="s">
        <v>538</v>
      </c>
      <c r="B27" s="2">
        <v>32</v>
      </c>
      <c r="C27" s="2">
        <v>46.631091491428499</v>
      </c>
      <c r="D27" s="2">
        <v>36</v>
      </c>
      <c r="E27" s="2">
        <v>1632.0882022000001</v>
      </c>
      <c r="H27" t="str">
        <f t="shared" si="0"/>
        <v>(0,1000]</v>
      </c>
      <c r="I27" t="str">
        <f t="shared" si="1"/>
        <v>微</v>
      </c>
    </row>
    <row r="28" spans="1:21" x14ac:dyDescent="0.2">
      <c r="A28" t="s">
        <v>445</v>
      </c>
      <c r="B28" s="2">
        <v>3777.76</v>
      </c>
      <c r="C28" s="2">
        <v>4048.15002282758</v>
      </c>
      <c r="D28" s="2">
        <v>1757</v>
      </c>
      <c r="E28" s="2">
        <v>117396.350662</v>
      </c>
      <c r="H28" t="str">
        <f t="shared" si="0"/>
        <v>(1000,10000]</v>
      </c>
      <c r="I28" t="str">
        <f t="shared" si="1"/>
        <v>小</v>
      </c>
    </row>
    <row r="29" spans="1:21" x14ac:dyDescent="0.2">
      <c r="A29" t="s">
        <v>411</v>
      </c>
      <c r="B29" s="2">
        <v>4324.8599999999997</v>
      </c>
      <c r="C29" s="2">
        <v>3698.116</v>
      </c>
      <c r="D29" s="2">
        <v>396</v>
      </c>
      <c r="E29" s="2">
        <v>18490.580000000002</v>
      </c>
      <c r="H29" t="str">
        <f t="shared" si="0"/>
        <v>(1000,10000]</v>
      </c>
      <c r="I29" t="str">
        <f t="shared" si="1"/>
        <v>小</v>
      </c>
    </row>
    <row r="30" spans="1:21" x14ac:dyDescent="0.2">
      <c r="A30" t="s">
        <v>537</v>
      </c>
      <c r="B30" s="2">
        <v>1063.1967999999999</v>
      </c>
      <c r="C30" s="2">
        <v>1411.67892171175</v>
      </c>
      <c r="D30" s="2">
        <v>9641</v>
      </c>
      <c r="E30" s="2">
        <v>52232.120103335001</v>
      </c>
      <c r="F30" s="2">
        <v>6452</v>
      </c>
      <c r="G30" s="2">
        <v>31477.724678039998</v>
      </c>
      <c r="H30" t="str">
        <f t="shared" si="0"/>
        <v>(1000,10000]</v>
      </c>
      <c r="I30" t="str">
        <f t="shared" si="1"/>
        <v>小</v>
      </c>
    </row>
    <row r="31" spans="1:21" x14ac:dyDescent="0.2">
      <c r="A31" t="s">
        <v>438</v>
      </c>
      <c r="B31" s="2">
        <v>1439.63</v>
      </c>
      <c r="C31" s="2">
        <v>2018.7609614850401</v>
      </c>
      <c r="D31" s="2">
        <v>5024</v>
      </c>
      <c r="E31" s="2">
        <v>236195.03249375001</v>
      </c>
      <c r="H31" t="str">
        <f t="shared" si="0"/>
        <v>(1000,10000]</v>
      </c>
      <c r="I31" t="str">
        <f t="shared" si="1"/>
        <v>小</v>
      </c>
    </row>
    <row r="32" spans="1:21" x14ac:dyDescent="0.2">
      <c r="A32" t="s">
        <v>494</v>
      </c>
      <c r="B32" s="2">
        <v>3289.0488999999998</v>
      </c>
      <c r="C32" s="2">
        <v>3145.7447039644399</v>
      </c>
      <c r="D32" s="2">
        <v>6506</v>
      </c>
      <c r="E32" s="2">
        <v>56623.404671359996</v>
      </c>
      <c r="H32" t="str">
        <f t="shared" si="0"/>
        <v>(1000,10000]</v>
      </c>
      <c r="I32" t="str">
        <f t="shared" si="1"/>
        <v>小</v>
      </c>
    </row>
    <row r="33" spans="1:9" x14ac:dyDescent="0.2">
      <c r="A33" t="s">
        <v>474</v>
      </c>
      <c r="B33" s="2">
        <v>4414.7369500000004</v>
      </c>
      <c r="C33" s="2">
        <v>4652.92886268652</v>
      </c>
      <c r="D33" s="2">
        <v>32585</v>
      </c>
      <c r="E33" s="2">
        <v>167505.439056715</v>
      </c>
      <c r="H33" t="str">
        <f t="shared" si="0"/>
        <v>(1000,10000]</v>
      </c>
      <c r="I33" t="str">
        <f t="shared" si="1"/>
        <v>小</v>
      </c>
    </row>
    <row r="34" spans="1:9" x14ac:dyDescent="0.2">
      <c r="A34" t="s">
        <v>531</v>
      </c>
      <c r="B34" s="2">
        <v>178.8</v>
      </c>
      <c r="C34" s="2">
        <v>173.671111111111</v>
      </c>
      <c r="D34" s="2">
        <v>37</v>
      </c>
      <c r="E34" s="2">
        <v>4689.12</v>
      </c>
      <c r="F34" s="2">
        <v>13</v>
      </c>
      <c r="G34" s="2">
        <v>1249.56</v>
      </c>
      <c r="H34" t="str">
        <f t="shared" si="0"/>
        <v>(0,1000]</v>
      </c>
      <c r="I34" t="str">
        <f t="shared" si="1"/>
        <v>微</v>
      </c>
    </row>
    <row r="35" spans="1:9" x14ac:dyDescent="0.2">
      <c r="A35" t="s">
        <v>518</v>
      </c>
      <c r="B35" s="2">
        <v>2915.91</v>
      </c>
      <c r="C35" s="2">
        <v>18776.027119608199</v>
      </c>
      <c r="D35" s="2">
        <v>100209</v>
      </c>
      <c r="E35" s="2">
        <v>5839344.4341981802</v>
      </c>
      <c r="F35" s="2">
        <v>30632</v>
      </c>
      <c r="G35" s="2">
        <v>1781904.12186055</v>
      </c>
      <c r="H35" t="str">
        <f t="shared" si="0"/>
        <v>(10000,50000]</v>
      </c>
      <c r="I35" t="str">
        <f t="shared" si="1"/>
        <v>普通</v>
      </c>
    </row>
    <row r="36" spans="1:9" x14ac:dyDescent="0.2">
      <c r="A36" t="s">
        <v>439</v>
      </c>
      <c r="B36" s="2">
        <v>2358.2199999999998</v>
      </c>
      <c r="C36" s="2">
        <v>2356.2800000000002</v>
      </c>
      <c r="D36" s="2">
        <v>76</v>
      </c>
      <c r="E36" s="2">
        <v>25919.08</v>
      </c>
      <c r="F36" s="2">
        <v>76</v>
      </c>
      <c r="G36" s="2">
        <v>25919.08</v>
      </c>
      <c r="H36" t="str">
        <f t="shared" si="0"/>
        <v>(1000,10000]</v>
      </c>
      <c r="I36" t="str">
        <f t="shared" si="1"/>
        <v>小</v>
      </c>
    </row>
    <row r="37" spans="1:9" x14ac:dyDescent="0.2">
      <c r="A37" t="s">
        <v>414</v>
      </c>
      <c r="B37" s="2">
        <v>9391.5499999999993</v>
      </c>
      <c r="C37" s="2">
        <v>8617.5964705882307</v>
      </c>
      <c r="D37" s="2">
        <v>1515</v>
      </c>
      <c r="E37" s="2">
        <v>146499.14000000001</v>
      </c>
      <c r="H37" t="str">
        <f t="shared" si="0"/>
        <v>(1000,10000]</v>
      </c>
      <c r="I37" t="str">
        <f t="shared" si="1"/>
        <v>小</v>
      </c>
    </row>
    <row r="38" spans="1:9" x14ac:dyDescent="0.2">
      <c r="A38" t="s">
        <v>519</v>
      </c>
      <c r="B38" s="2">
        <v>2712.14</v>
      </c>
      <c r="C38" s="2">
        <v>2872.0792121212098</v>
      </c>
      <c r="D38" s="2">
        <v>4551</v>
      </c>
      <c r="E38" s="2">
        <v>947786.14</v>
      </c>
      <c r="F38" s="2">
        <v>562</v>
      </c>
      <c r="G38" s="2">
        <v>114547.85</v>
      </c>
      <c r="H38" t="str">
        <f t="shared" si="0"/>
        <v>(1000,10000]</v>
      </c>
      <c r="I38" t="str">
        <f t="shared" si="1"/>
        <v>小</v>
      </c>
    </row>
    <row r="39" spans="1:9" x14ac:dyDescent="0.2">
      <c r="A39" t="s">
        <v>529</v>
      </c>
      <c r="B39" s="2">
        <v>60.257800000000003</v>
      </c>
      <c r="C39" s="2">
        <v>102.981982222222</v>
      </c>
      <c r="D39" s="2">
        <v>47</v>
      </c>
      <c r="E39" s="2">
        <v>2780.51352</v>
      </c>
      <c r="H39" t="str">
        <f t="shared" si="0"/>
        <v>(0,1000]</v>
      </c>
      <c r="I39" t="str">
        <f t="shared" si="1"/>
        <v>微</v>
      </c>
    </row>
    <row r="40" spans="1:9" x14ac:dyDescent="0.2">
      <c r="A40" t="s">
        <v>418</v>
      </c>
      <c r="B40" s="2">
        <v>4766.3999999999996</v>
      </c>
      <c r="C40" s="2">
        <v>5357.6005004322096</v>
      </c>
      <c r="D40" s="2">
        <v>18364</v>
      </c>
      <c r="E40" s="2">
        <v>739348.86905964499</v>
      </c>
      <c r="H40" t="str">
        <f t="shared" si="0"/>
        <v>(1000,10000]</v>
      </c>
      <c r="I40" t="str">
        <f t="shared" si="1"/>
        <v>小</v>
      </c>
    </row>
    <row r="41" spans="1:9" x14ac:dyDescent="0.2">
      <c r="A41" t="s">
        <v>560</v>
      </c>
      <c r="B41" s="2">
        <v>539.03</v>
      </c>
      <c r="C41" s="2">
        <v>716.20637767153403</v>
      </c>
      <c r="D41" s="2">
        <v>599</v>
      </c>
      <c r="E41" s="2">
        <v>153984.37119938</v>
      </c>
      <c r="H41" t="str">
        <f t="shared" si="0"/>
        <v>(0,1000]</v>
      </c>
      <c r="I41" t="str">
        <f t="shared" si="1"/>
        <v>微</v>
      </c>
    </row>
    <row r="42" spans="1:9" x14ac:dyDescent="0.2">
      <c r="A42" t="s">
        <v>447</v>
      </c>
      <c r="B42" s="2">
        <v>1619.7551000000001</v>
      </c>
      <c r="C42" s="2">
        <v>1943.1002649265699</v>
      </c>
      <c r="D42" s="2">
        <v>3518</v>
      </c>
      <c r="E42" s="2">
        <v>252603.034440455</v>
      </c>
      <c r="H42" t="str">
        <f t="shared" si="0"/>
        <v>(1000,10000]</v>
      </c>
      <c r="I42" t="str">
        <f t="shared" si="1"/>
        <v>小</v>
      </c>
    </row>
    <row r="43" spans="1:9" x14ac:dyDescent="0.2">
      <c r="A43" t="s">
        <v>458</v>
      </c>
      <c r="B43" s="2">
        <v>2158.4699999999998</v>
      </c>
      <c r="C43" s="2">
        <v>5224.0398275861999</v>
      </c>
      <c r="D43" s="2">
        <v>18014</v>
      </c>
      <c r="E43" s="2">
        <v>1211977.24</v>
      </c>
      <c r="H43" t="str">
        <f t="shared" si="0"/>
        <v>(1000,10000]</v>
      </c>
      <c r="I43" t="str">
        <f t="shared" si="1"/>
        <v>小</v>
      </c>
    </row>
    <row r="44" spans="1:9" x14ac:dyDescent="0.2">
      <c r="A44" t="s">
        <v>417</v>
      </c>
      <c r="B44" s="2">
        <v>4374.9549999999999</v>
      </c>
      <c r="C44" s="2">
        <v>5015.8904545454498</v>
      </c>
      <c r="D44" s="2">
        <v>30833</v>
      </c>
      <c r="E44" s="2">
        <v>1655243.85</v>
      </c>
      <c r="F44" s="2">
        <v>1690</v>
      </c>
      <c r="G44" s="2">
        <v>90659.11</v>
      </c>
      <c r="H44" t="str">
        <f t="shared" si="0"/>
        <v>(1000,10000]</v>
      </c>
      <c r="I44" t="str">
        <f t="shared" si="1"/>
        <v>小</v>
      </c>
    </row>
    <row r="45" spans="1:9" x14ac:dyDescent="0.2">
      <c r="A45" t="s">
        <v>484</v>
      </c>
      <c r="B45" s="2">
        <v>263.92</v>
      </c>
      <c r="C45" s="2">
        <v>473.09768211920499</v>
      </c>
      <c r="D45" s="2">
        <v>1735</v>
      </c>
      <c r="E45" s="2">
        <v>71437.75</v>
      </c>
      <c r="H45" t="str">
        <f t="shared" si="0"/>
        <v>(0,1000]</v>
      </c>
      <c r="I45" t="str">
        <f t="shared" si="1"/>
        <v>微</v>
      </c>
    </row>
    <row r="46" spans="1:9" x14ac:dyDescent="0.2">
      <c r="A46" t="s">
        <v>446</v>
      </c>
      <c r="B46" s="2">
        <v>596.35500000000002</v>
      </c>
      <c r="C46" s="2">
        <v>622.36421212121195</v>
      </c>
      <c r="D46" s="2">
        <v>12809</v>
      </c>
      <c r="E46" s="2">
        <v>205380.19</v>
      </c>
      <c r="F46" s="2">
        <v>1325</v>
      </c>
      <c r="G46" s="2">
        <v>19801.53</v>
      </c>
      <c r="H46" t="str">
        <f t="shared" si="0"/>
        <v>(0,1000]</v>
      </c>
      <c r="I46" t="str">
        <f t="shared" si="1"/>
        <v>微</v>
      </c>
    </row>
    <row r="47" spans="1:9" x14ac:dyDescent="0.2">
      <c r="A47" t="s">
        <v>415</v>
      </c>
      <c r="B47" s="2">
        <v>3845.1073999999999</v>
      </c>
      <c r="C47" s="2">
        <v>4142.8513529748398</v>
      </c>
      <c r="D47" s="2">
        <v>2414</v>
      </c>
      <c r="E47" s="2">
        <v>1358855.24377575</v>
      </c>
      <c r="F47" s="2">
        <v>212</v>
      </c>
      <c r="G47" s="2">
        <v>120096.01022349999</v>
      </c>
      <c r="H47" t="str">
        <f t="shared" si="0"/>
        <v>(1000,10000]</v>
      </c>
      <c r="I47" t="str">
        <f t="shared" si="1"/>
        <v>小</v>
      </c>
    </row>
    <row r="48" spans="1:9" x14ac:dyDescent="0.2">
      <c r="A48" t="s">
        <v>522</v>
      </c>
      <c r="B48" s="2">
        <v>1114.69</v>
      </c>
      <c r="C48" s="2">
        <v>1481.3092727272699</v>
      </c>
      <c r="D48" s="2">
        <v>9240</v>
      </c>
      <c r="E48" s="2">
        <v>488832.06</v>
      </c>
      <c r="F48" s="2">
        <v>914</v>
      </c>
      <c r="G48" s="2">
        <v>49123.62</v>
      </c>
      <c r="H48" t="str">
        <f t="shared" si="0"/>
        <v>(1000,10000]</v>
      </c>
      <c r="I48" t="str">
        <f t="shared" si="1"/>
        <v>小</v>
      </c>
    </row>
    <row r="49" spans="1:9" x14ac:dyDescent="0.2">
      <c r="A49" t="s">
        <v>528</v>
      </c>
      <c r="B49" s="2">
        <v>88.631699999999995</v>
      </c>
      <c r="C49" s="2">
        <v>130.84332382170501</v>
      </c>
      <c r="D49" s="2">
        <v>307</v>
      </c>
      <c r="E49" s="2">
        <v>16878.788773</v>
      </c>
      <c r="F49" s="2">
        <v>1</v>
      </c>
      <c r="G49" s="2">
        <v>59.445162000000003</v>
      </c>
      <c r="H49" t="str">
        <f t="shared" si="0"/>
        <v>(0,1000]</v>
      </c>
      <c r="I49" t="str">
        <f t="shared" si="1"/>
        <v>微</v>
      </c>
    </row>
    <row r="50" spans="1:9" x14ac:dyDescent="0.2">
      <c r="A50" t="s">
        <v>477</v>
      </c>
      <c r="B50" s="2">
        <v>6684.78</v>
      </c>
      <c r="C50" s="2">
        <v>6571.6538490565999</v>
      </c>
      <c r="D50" s="2">
        <v>48275</v>
      </c>
      <c r="E50" s="2">
        <v>1741488.27</v>
      </c>
      <c r="H50" t="str">
        <f t="shared" si="0"/>
        <v>(1000,10000]</v>
      </c>
      <c r="I50" t="str">
        <f t="shared" si="1"/>
        <v>小</v>
      </c>
    </row>
    <row r="51" spans="1:9" x14ac:dyDescent="0.2">
      <c r="A51" t="s">
        <v>517</v>
      </c>
      <c r="B51" s="2">
        <v>27923.862150000001</v>
      </c>
      <c r="C51" s="2">
        <v>34633.871693431298</v>
      </c>
      <c r="D51" s="2">
        <v>180589</v>
      </c>
      <c r="E51" s="2">
        <v>7896522.7461023396</v>
      </c>
      <c r="H51" t="str">
        <f t="shared" si="0"/>
        <v>(10000,50000]</v>
      </c>
      <c r="I51" t="str">
        <f t="shared" si="1"/>
        <v>普通</v>
      </c>
    </row>
    <row r="52" spans="1:9" x14ac:dyDescent="0.2">
      <c r="A52" t="s">
        <v>479</v>
      </c>
      <c r="B52" s="2">
        <v>3617.6</v>
      </c>
      <c r="C52" s="2">
        <v>3656.5248484848398</v>
      </c>
      <c r="D52" s="2">
        <v>30481</v>
      </c>
      <c r="E52" s="2">
        <v>1206653.2</v>
      </c>
      <c r="F52" s="2">
        <v>3010</v>
      </c>
      <c r="G52" s="2">
        <v>116931.6</v>
      </c>
      <c r="H52" t="str">
        <f t="shared" si="0"/>
        <v>(1000,10000]</v>
      </c>
      <c r="I52" t="str">
        <f t="shared" si="1"/>
        <v>小</v>
      </c>
    </row>
    <row r="53" spans="1:9" x14ac:dyDescent="0.2">
      <c r="A53" t="s">
        <v>416</v>
      </c>
      <c r="B53" s="2">
        <v>23710.061099999999</v>
      </c>
      <c r="C53" s="2">
        <v>24044.849389927698</v>
      </c>
      <c r="D53" s="2">
        <v>140721</v>
      </c>
      <c r="E53" s="2">
        <v>7934800.2986761602</v>
      </c>
      <c r="F53" s="2">
        <v>15761</v>
      </c>
      <c r="G53" s="2">
        <v>856110.60060838505</v>
      </c>
      <c r="H53" t="str">
        <f t="shared" si="0"/>
        <v>(10000,50000]</v>
      </c>
      <c r="I53" t="str">
        <f t="shared" si="1"/>
        <v>普通</v>
      </c>
    </row>
    <row r="54" spans="1:9" x14ac:dyDescent="0.2">
      <c r="A54" t="s">
        <v>420</v>
      </c>
      <c r="B54" s="2">
        <v>218.98</v>
      </c>
      <c r="C54" s="2">
        <v>259.25987234042498</v>
      </c>
      <c r="D54" s="2">
        <v>428</v>
      </c>
      <c r="E54" s="2">
        <v>60926.07</v>
      </c>
      <c r="F54" s="2">
        <v>25</v>
      </c>
      <c r="G54" s="2">
        <v>4205.72</v>
      </c>
      <c r="H54" t="str">
        <f t="shared" si="0"/>
        <v>(0,1000]</v>
      </c>
      <c r="I54" t="str">
        <f t="shared" si="1"/>
        <v>微</v>
      </c>
    </row>
    <row r="55" spans="1:9" x14ac:dyDescent="0.2">
      <c r="A55" t="s">
        <v>419</v>
      </c>
      <c r="B55" s="2">
        <v>1157.73</v>
      </c>
      <c r="C55" s="2">
        <v>1204.92563636363</v>
      </c>
      <c r="D55" s="2">
        <v>11047</v>
      </c>
      <c r="E55" s="2">
        <v>397625.46</v>
      </c>
      <c r="F55" s="2">
        <v>800</v>
      </c>
      <c r="G55" s="2">
        <v>27098.43</v>
      </c>
      <c r="H55" t="str">
        <f t="shared" si="0"/>
        <v>(1000,10000]</v>
      </c>
      <c r="I55" t="str">
        <f t="shared" si="1"/>
        <v>小</v>
      </c>
    </row>
    <row r="56" spans="1:9" x14ac:dyDescent="0.2">
      <c r="A56" t="s">
        <v>498</v>
      </c>
      <c r="B56" s="2">
        <v>841.29</v>
      </c>
      <c r="C56" s="2">
        <v>1213.9059999999999</v>
      </c>
      <c r="D56" s="2">
        <v>6023</v>
      </c>
      <c r="E56" s="2">
        <v>400588.98</v>
      </c>
      <c r="F56" s="2">
        <v>889</v>
      </c>
      <c r="G56" s="2">
        <v>78078.89</v>
      </c>
      <c r="H56" t="str">
        <f t="shared" si="0"/>
        <v>(1000,10000]</v>
      </c>
      <c r="I56" t="str">
        <f t="shared" si="1"/>
        <v>小</v>
      </c>
    </row>
    <row r="57" spans="1:9" x14ac:dyDescent="0.2">
      <c r="A57" t="s">
        <v>454</v>
      </c>
      <c r="B57" s="2">
        <v>45.98</v>
      </c>
      <c r="C57" s="2">
        <v>70.501891891891901</v>
      </c>
      <c r="D57" s="2">
        <v>98</v>
      </c>
      <c r="E57" s="2">
        <v>5217.1400000000003</v>
      </c>
      <c r="F57" s="2">
        <v>14</v>
      </c>
      <c r="G57" s="2">
        <v>680.69</v>
      </c>
      <c r="H57" t="str">
        <f t="shared" si="0"/>
        <v>(0,1000]</v>
      </c>
      <c r="I57" t="str">
        <f t="shared" si="1"/>
        <v>微</v>
      </c>
    </row>
    <row r="58" spans="1:9" x14ac:dyDescent="0.2">
      <c r="A58" t="s">
        <v>497</v>
      </c>
      <c r="B58" s="2">
        <v>501.35980000000001</v>
      </c>
      <c r="C58" s="2">
        <v>749.96660530757094</v>
      </c>
      <c r="D58" s="2">
        <v>1312</v>
      </c>
      <c r="E58" s="2">
        <v>237739.4138825</v>
      </c>
      <c r="F58" s="2">
        <v>146</v>
      </c>
      <c r="G58" s="2">
        <v>28439.744539489999</v>
      </c>
      <c r="H58" t="str">
        <f t="shared" si="0"/>
        <v>(0,1000]</v>
      </c>
      <c r="I58" t="str">
        <f t="shared" si="1"/>
        <v>微</v>
      </c>
    </row>
    <row r="59" spans="1:9" x14ac:dyDescent="0.2">
      <c r="A59" t="s">
        <v>516</v>
      </c>
      <c r="B59" s="2">
        <v>666.51</v>
      </c>
      <c r="C59" s="2">
        <v>802.15016304384699</v>
      </c>
      <c r="D59" s="2">
        <v>3334</v>
      </c>
      <c r="E59" s="2">
        <v>236634.29809793501</v>
      </c>
      <c r="F59" s="2">
        <v>360</v>
      </c>
      <c r="G59" s="2">
        <v>18079.669999999998</v>
      </c>
      <c r="H59" t="str">
        <f t="shared" si="0"/>
        <v>(0,1000]</v>
      </c>
      <c r="I59" t="str">
        <f t="shared" si="1"/>
        <v>微</v>
      </c>
    </row>
    <row r="60" spans="1:9" x14ac:dyDescent="0.2">
      <c r="A60" t="s">
        <v>523</v>
      </c>
      <c r="B60" s="2">
        <v>170.07810000000001</v>
      </c>
      <c r="C60" s="2">
        <v>210.01349363990701</v>
      </c>
      <c r="D60" s="2">
        <v>1675</v>
      </c>
      <c r="E60" s="2">
        <v>67834.358445689999</v>
      </c>
      <c r="F60" s="2">
        <v>94</v>
      </c>
      <c r="G60" s="2">
        <v>4505.7539032699997</v>
      </c>
      <c r="H60" t="str">
        <f t="shared" si="0"/>
        <v>(0,1000]</v>
      </c>
      <c r="I60" t="str">
        <f t="shared" si="1"/>
        <v>微</v>
      </c>
    </row>
    <row r="61" spans="1:9" x14ac:dyDescent="0.2">
      <c r="A61" t="s">
        <v>562</v>
      </c>
      <c r="B61" s="2">
        <v>59.075000000000003</v>
      </c>
      <c r="C61" s="2">
        <v>74.854055555555504</v>
      </c>
      <c r="D61" s="2">
        <v>364</v>
      </c>
      <c r="E61" s="2">
        <v>13473.73</v>
      </c>
      <c r="F61" s="2">
        <v>20</v>
      </c>
      <c r="G61" s="2">
        <v>703.4</v>
      </c>
      <c r="H61" t="str">
        <f t="shared" si="0"/>
        <v>(0,1000]</v>
      </c>
      <c r="I61" t="str">
        <f t="shared" si="1"/>
        <v>微</v>
      </c>
    </row>
    <row r="62" spans="1:9" x14ac:dyDescent="0.2">
      <c r="A62" t="s">
        <v>566</v>
      </c>
      <c r="B62" s="2">
        <v>4645.3149999999996</v>
      </c>
      <c r="C62" s="2">
        <v>6683.11536060653</v>
      </c>
      <c r="D62" s="2">
        <v>33876</v>
      </c>
      <c r="E62" s="2">
        <v>1390087.9950061601</v>
      </c>
      <c r="H62" t="str">
        <f t="shared" si="0"/>
        <v>(1000,10000]</v>
      </c>
      <c r="I62" t="str">
        <f t="shared" si="1"/>
        <v>小</v>
      </c>
    </row>
    <row r="63" spans="1:9" x14ac:dyDescent="0.2">
      <c r="A63" t="s">
        <v>559</v>
      </c>
      <c r="B63" s="2">
        <v>228.04</v>
      </c>
      <c r="C63" s="2">
        <v>250.26509090908999</v>
      </c>
      <c r="D63" s="2">
        <v>317</v>
      </c>
      <c r="E63" s="2">
        <v>27529.16</v>
      </c>
      <c r="F63" s="2">
        <v>7</v>
      </c>
      <c r="G63" s="2">
        <v>1064.4000000000001</v>
      </c>
      <c r="H63" t="str">
        <f t="shared" si="0"/>
        <v>(0,1000]</v>
      </c>
      <c r="I63" t="str">
        <f t="shared" si="1"/>
        <v>微</v>
      </c>
    </row>
    <row r="64" spans="1:9" x14ac:dyDescent="0.2">
      <c r="A64" t="s">
        <v>480</v>
      </c>
      <c r="B64" s="2">
        <v>3114.4650000000001</v>
      </c>
      <c r="C64" s="2">
        <v>3318.3829054053999</v>
      </c>
      <c r="D64" s="2">
        <v>18566</v>
      </c>
      <c r="E64" s="2">
        <v>982241.34</v>
      </c>
      <c r="F64" s="2">
        <v>2193</v>
      </c>
      <c r="G64" s="2">
        <v>117866.71</v>
      </c>
      <c r="H64" t="str">
        <f t="shared" si="0"/>
        <v>(1000,10000]</v>
      </c>
      <c r="I64" t="str">
        <f t="shared" si="1"/>
        <v>小</v>
      </c>
    </row>
    <row r="65" spans="1:9" x14ac:dyDescent="0.2">
      <c r="A65" t="s">
        <v>557</v>
      </c>
      <c r="B65" s="2">
        <v>173.9</v>
      </c>
      <c r="C65" s="2">
        <v>306.95347079037799</v>
      </c>
      <c r="D65" s="2">
        <v>1905</v>
      </c>
      <c r="E65" s="2">
        <v>89323.46</v>
      </c>
      <c r="F65" s="2">
        <v>62</v>
      </c>
      <c r="G65" s="2">
        <v>2287.17</v>
      </c>
      <c r="H65" t="str">
        <f t="shared" si="0"/>
        <v>(0,1000]</v>
      </c>
      <c r="I65" t="str">
        <f t="shared" si="1"/>
        <v>微</v>
      </c>
    </row>
    <row r="66" spans="1:9" x14ac:dyDescent="0.2">
      <c r="A66" t="s">
        <v>565</v>
      </c>
      <c r="B66" s="2">
        <v>2465.48</v>
      </c>
      <c r="C66" s="2">
        <v>2438.3933019343099</v>
      </c>
      <c r="D66" s="2">
        <v>12765</v>
      </c>
      <c r="E66" s="2">
        <v>626667.07859712001</v>
      </c>
      <c r="H66" t="str">
        <f t="shared" si="0"/>
        <v>(1000,10000]</v>
      </c>
      <c r="I66" t="str">
        <f t="shared" si="1"/>
        <v>小</v>
      </c>
    </row>
    <row r="67" spans="1:9" x14ac:dyDescent="0.2">
      <c r="A67" t="s">
        <v>483</v>
      </c>
      <c r="B67" s="2">
        <v>79.489999999999995</v>
      </c>
      <c r="C67" s="2">
        <v>126.371746688139</v>
      </c>
      <c r="D67" s="2">
        <v>457</v>
      </c>
      <c r="E67" s="2">
        <v>21735.940430359999</v>
      </c>
      <c r="F67" s="2">
        <v>61</v>
      </c>
      <c r="G67" s="2">
        <v>2272.596218875</v>
      </c>
      <c r="H67" t="str">
        <f t="shared" ref="H67:H130" si="2">VLOOKUP(MAX($B67,$C67),$L$3:$N$7,2,1)</f>
        <v>(0,1000]</v>
      </c>
      <c r="I67" t="str">
        <f t="shared" ref="I67:I130" si="3">VLOOKUP(MAX($B67,$C67),$L$3:$N$7,3,1)</f>
        <v>微</v>
      </c>
    </row>
    <row r="68" spans="1:9" x14ac:dyDescent="0.2">
      <c r="A68" t="s">
        <v>524</v>
      </c>
      <c r="B68" s="2">
        <v>313.20999999999998</v>
      </c>
      <c r="C68" s="2">
        <v>432.42502262443401</v>
      </c>
      <c r="D68" s="2">
        <v>1175</v>
      </c>
      <c r="E68" s="2">
        <v>95565.93</v>
      </c>
      <c r="F68" s="2">
        <v>255</v>
      </c>
      <c r="G68" s="2">
        <v>20864.03</v>
      </c>
      <c r="H68" t="str">
        <f t="shared" si="2"/>
        <v>(0,1000]</v>
      </c>
      <c r="I68" t="str">
        <f t="shared" si="3"/>
        <v>微</v>
      </c>
    </row>
    <row r="69" spans="1:9" x14ac:dyDescent="0.2">
      <c r="A69" t="s">
        <v>521</v>
      </c>
      <c r="B69" s="2">
        <v>8106.8050000000003</v>
      </c>
      <c r="C69" s="2">
        <v>8730.5806481481395</v>
      </c>
      <c r="D69" s="2">
        <v>51480</v>
      </c>
      <c r="E69" s="2">
        <v>1885805.42</v>
      </c>
      <c r="H69" t="str">
        <f t="shared" si="2"/>
        <v>(1000,10000]</v>
      </c>
      <c r="I69" t="str">
        <f t="shared" si="3"/>
        <v>小</v>
      </c>
    </row>
    <row r="70" spans="1:9" x14ac:dyDescent="0.2">
      <c r="A70" t="s">
        <v>456</v>
      </c>
      <c r="B70" s="2">
        <v>229.56</v>
      </c>
      <c r="C70" s="2">
        <v>309.93022321428498</v>
      </c>
      <c r="D70" s="2">
        <v>904</v>
      </c>
      <c r="E70" s="2">
        <v>69424.37</v>
      </c>
      <c r="F70" s="2">
        <v>210</v>
      </c>
      <c r="G70" s="2">
        <v>15162.28</v>
      </c>
      <c r="H70" t="str">
        <f t="shared" si="2"/>
        <v>(0,1000]</v>
      </c>
      <c r="I70" t="str">
        <f t="shared" si="3"/>
        <v>微</v>
      </c>
    </row>
    <row r="71" spans="1:9" x14ac:dyDescent="0.2">
      <c r="A71" t="s">
        <v>561</v>
      </c>
      <c r="B71" s="2">
        <v>372.58</v>
      </c>
      <c r="C71" s="2">
        <v>462.903636363636</v>
      </c>
      <c r="D71" s="2">
        <v>2555</v>
      </c>
      <c r="E71" s="2">
        <v>137482.38</v>
      </c>
      <c r="F71" s="2">
        <v>264</v>
      </c>
      <c r="G71" s="2">
        <v>19500.330000000002</v>
      </c>
      <c r="H71" t="str">
        <f t="shared" si="2"/>
        <v>(0,1000]</v>
      </c>
      <c r="I71" t="str">
        <f t="shared" si="3"/>
        <v>微</v>
      </c>
    </row>
    <row r="72" spans="1:9" x14ac:dyDescent="0.2">
      <c r="A72" t="s">
        <v>482</v>
      </c>
      <c r="B72" s="2">
        <v>361.46</v>
      </c>
      <c r="C72" s="2">
        <v>514.73588039867104</v>
      </c>
      <c r="D72" s="2">
        <v>2763</v>
      </c>
      <c r="E72" s="2">
        <v>154935.5</v>
      </c>
      <c r="F72" s="2">
        <v>342</v>
      </c>
      <c r="G72" s="2">
        <v>19736.62</v>
      </c>
      <c r="H72" t="str">
        <f t="shared" si="2"/>
        <v>(0,1000]</v>
      </c>
      <c r="I72" t="str">
        <f t="shared" si="3"/>
        <v>微</v>
      </c>
    </row>
    <row r="73" spans="1:9" x14ac:dyDescent="0.2">
      <c r="A73" t="s">
        <v>540</v>
      </c>
      <c r="B73" s="2">
        <v>3028.5250000000001</v>
      </c>
      <c r="C73" s="2">
        <v>3819.3518085106298</v>
      </c>
      <c r="D73" s="2">
        <v>19279</v>
      </c>
      <c r="E73" s="2">
        <v>718038.14</v>
      </c>
      <c r="H73" t="str">
        <f t="shared" si="2"/>
        <v>(1000,10000]</v>
      </c>
      <c r="I73" t="str">
        <f t="shared" si="3"/>
        <v>小</v>
      </c>
    </row>
    <row r="74" spans="1:9" x14ac:dyDescent="0.2">
      <c r="A74" t="s">
        <v>527</v>
      </c>
      <c r="B74" s="2">
        <v>65.8</v>
      </c>
      <c r="C74" s="2">
        <v>114.73533834586399</v>
      </c>
      <c r="D74" s="2">
        <v>281</v>
      </c>
      <c r="E74" s="2">
        <v>15259.8</v>
      </c>
      <c r="F74" s="2">
        <v>1</v>
      </c>
      <c r="G74" s="2">
        <v>30.4</v>
      </c>
      <c r="H74" t="str">
        <f t="shared" si="2"/>
        <v>(0,1000]</v>
      </c>
      <c r="I74" t="str">
        <f t="shared" si="3"/>
        <v>微</v>
      </c>
    </row>
    <row r="75" spans="1:9" x14ac:dyDescent="0.2">
      <c r="A75" t="s">
        <v>430</v>
      </c>
      <c r="B75" s="2">
        <v>34.99</v>
      </c>
      <c r="C75" s="2">
        <v>225.49199999999999</v>
      </c>
      <c r="D75" s="2">
        <v>10</v>
      </c>
      <c r="E75" s="2">
        <v>2254.92</v>
      </c>
      <c r="H75" t="str">
        <f t="shared" si="2"/>
        <v>(0,1000]</v>
      </c>
      <c r="I75" t="str">
        <f t="shared" si="3"/>
        <v>微</v>
      </c>
    </row>
    <row r="76" spans="1:9" x14ac:dyDescent="0.2">
      <c r="A76" t="s">
        <v>424</v>
      </c>
      <c r="B76" s="2">
        <v>107.63</v>
      </c>
      <c r="C76" s="2">
        <v>97.846774193548299</v>
      </c>
      <c r="D76" s="2">
        <v>33</v>
      </c>
      <c r="E76" s="2">
        <v>3033.25</v>
      </c>
      <c r="F76" s="2">
        <v>6</v>
      </c>
      <c r="G76" s="2">
        <v>663.74</v>
      </c>
      <c r="H76" t="str">
        <f t="shared" si="2"/>
        <v>(0,1000]</v>
      </c>
      <c r="I76" t="str">
        <f t="shared" si="3"/>
        <v>微</v>
      </c>
    </row>
    <row r="77" spans="1:9" x14ac:dyDescent="0.2">
      <c r="A77" t="s">
        <v>520</v>
      </c>
      <c r="B77" s="2">
        <v>440.8</v>
      </c>
      <c r="C77" s="2">
        <v>613.68307955075397</v>
      </c>
      <c r="D77" s="2">
        <v>2036</v>
      </c>
      <c r="E77" s="2">
        <v>77324.068023394997</v>
      </c>
      <c r="H77" t="str">
        <f t="shared" si="2"/>
        <v>(0,1000]</v>
      </c>
      <c r="I77" t="str">
        <f t="shared" si="3"/>
        <v>微</v>
      </c>
    </row>
    <row r="78" spans="1:9" x14ac:dyDescent="0.2">
      <c r="A78" t="s">
        <v>481</v>
      </c>
      <c r="B78" s="2">
        <v>622.21500000000003</v>
      </c>
      <c r="C78" s="2">
        <v>1253.94229729729</v>
      </c>
      <c r="D78" s="2">
        <v>4353</v>
      </c>
      <c r="E78" s="2">
        <v>185583.46</v>
      </c>
      <c r="F78" s="2">
        <v>1</v>
      </c>
      <c r="G78" s="2">
        <v>88.81</v>
      </c>
      <c r="H78" t="str">
        <f t="shared" si="2"/>
        <v>(1000,10000]</v>
      </c>
      <c r="I78" t="str">
        <f t="shared" si="3"/>
        <v>小</v>
      </c>
    </row>
    <row r="79" spans="1:9" x14ac:dyDescent="0.2">
      <c r="A79" t="s">
        <v>558</v>
      </c>
      <c r="B79" s="2">
        <v>113</v>
      </c>
      <c r="C79" s="2">
        <v>175.650497237569</v>
      </c>
      <c r="D79" s="2">
        <v>324</v>
      </c>
      <c r="E79" s="2">
        <v>31792.74</v>
      </c>
      <c r="F79" s="2">
        <v>33</v>
      </c>
      <c r="G79" s="2">
        <v>2901.5</v>
      </c>
      <c r="H79" t="str">
        <f t="shared" si="2"/>
        <v>(0,1000]</v>
      </c>
      <c r="I79" t="str">
        <f t="shared" si="3"/>
        <v>微</v>
      </c>
    </row>
    <row r="80" spans="1:9" x14ac:dyDescent="0.2">
      <c r="A80" t="s">
        <v>455</v>
      </c>
      <c r="B80" s="2">
        <v>1188.9259</v>
      </c>
      <c r="C80" s="2">
        <v>1859.6649276304599</v>
      </c>
      <c r="D80" s="2">
        <v>9790</v>
      </c>
      <c r="E80" s="2">
        <v>336599.35190111498</v>
      </c>
      <c r="H80" t="str">
        <f t="shared" si="2"/>
        <v>(1000,10000]</v>
      </c>
      <c r="I80" t="str">
        <f t="shared" si="3"/>
        <v>小</v>
      </c>
    </row>
    <row r="81" spans="1:9" x14ac:dyDescent="0.2">
      <c r="A81" t="s">
        <v>503</v>
      </c>
      <c r="B81" s="2">
        <v>45.97</v>
      </c>
      <c r="C81" s="2">
        <v>72.745263157894698</v>
      </c>
      <c r="D81" s="2">
        <v>254</v>
      </c>
      <c r="E81" s="2">
        <v>11057.28</v>
      </c>
      <c r="F81" s="2">
        <v>6</v>
      </c>
      <c r="G81" s="2">
        <v>180.66</v>
      </c>
      <c r="H81" t="str">
        <f t="shared" si="2"/>
        <v>(0,1000]</v>
      </c>
      <c r="I81" t="str">
        <f t="shared" si="3"/>
        <v>微</v>
      </c>
    </row>
    <row r="82" spans="1:9" x14ac:dyDescent="0.2">
      <c r="A82" t="s">
        <v>451</v>
      </c>
      <c r="B82" s="2">
        <v>154</v>
      </c>
      <c r="C82" s="2">
        <v>188.73508333333299</v>
      </c>
      <c r="D82" s="2">
        <v>152</v>
      </c>
      <c r="E82" s="2">
        <v>22648.21</v>
      </c>
      <c r="H82" t="str">
        <f t="shared" si="2"/>
        <v>(0,1000]</v>
      </c>
      <c r="I82" t="str">
        <f t="shared" si="3"/>
        <v>微</v>
      </c>
    </row>
    <row r="83" spans="1:9" x14ac:dyDescent="0.2">
      <c r="A83" t="s">
        <v>450</v>
      </c>
      <c r="B83" s="2">
        <v>2573.9229999999998</v>
      </c>
      <c r="C83" s="2">
        <v>3197.7651294942498</v>
      </c>
      <c r="D83" s="2">
        <v>6006</v>
      </c>
      <c r="E83" s="2">
        <v>278205.56626599998</v>
      </c>
      <c r="H83" t="str">
        <f t="shared" si="2"/>
        <v>(1000,10000]</v>
      </c>
      <c r="I83" t="str">
        <f t="shared" si="3"/>
        <v>小</v>
      </c>
    </row>
    <row r="84" spans="1:9" x14ac:dyDescent="0.2">
      <c r="A84" t="s">
        <v>506</v>
      </c>
      <c r="B84" s="2">
        <v>8409.2701500000003</v>
      </c>
      <c r="C84" s="2">
        <v>8224.7324339532897</v>
      </c>
      <c r="D84" s="2">
        <v>9726</v>
      </c>
      <c r="E84" s="2">
        <v>674428.05958417</v>
      </c>
      <c r="H84" t="str">
        <f t="shared" si="2"/>
        <v>(1000,10000]</v>
      </c>
      <c r="I84" t="str">
        <f t="shared" si="3"/>
        <v>小</v>
      </c>
    </row>
    <row r="85" spans="1:9" x14ac:dyDescent="0.2">
      <c r="A85" t="s">
        <v>421</v>
      </c>
      <c r="B85" s="2">
        <v>3069.2775999999999</v>
      </c>
      <c r="C85" s="2">
        <v>2708.18950107615</v>
      </c>
      <c r="D85" s="2">
        <v>6748</v>
      </c>
      <c r="E85" s="2">
        <v>576844.36372922</v>
      </c>
      <c r="F85" s="2">
        <v>1</v>
      </c>
      <c r="G85" s="2">
        <v>200.99</v>
      </c>
      <c r="H85" t="str">
        <f t="shared" si="2"/>
        <v>(1000,10000]</v>
      </c>
      <c r="I85" t="str">
        <f t="shared" si="3"/>
        <v>小</v>
      </c>
    </row>
    <row r="86" spans="1:9" x14ac:dyDescent="0.2">
      <c r="A86" t="s">
        <v>525</v>
      </c>
      <c r="B86" s="2">
        <v>329.98</v>
      </c>
      <c r="C86" s="2">
        <v>464.86709543568401</v>
      </c>
      <c r="D86" s="2">
        <v>1730</v>
      </c>
      <c r="E86" s="2">
        <v>112032.97</v>
      </c>
      <c r="H86" t="str">
        <f t="shared" si="2"/>
        <v>(0,1000]</v>
      </c>
      <c r="I86" t="str">
        <f t="shared" si="3"/>
        <v>微</v>
      </c>
    </row>
    <row r="87" spans="1:9" x14ac:dyDescent="0.2">
      <c r="A87" t="s">
        <v>422</v>
      </c>
      <c r="B87" s="2">
        <v>190.57</v>
      </c>
      <c r="C87" s="2">
        <v>249.420364963503</v>
      </c>
      <c r="D87" s="2">
        <v>590</v>
      </c>
      <c r="E87" s="2">
        <v>34170.589999999997</v>
      </c>
      <c r="F87" s="2">
        <v>123</v>
      </c>
      <c r="G87" s="2">
        <v>7943.56</v>
      </c>
      <c r="H87" t="str">
        <f t="shared" si="2"/>
        <v>(0,1000]</v>
      </c>
      <c r="I87" t="str">
        <f t="shared" si="3"/>
        <v>微</v>
      </c>
    </row>
    <row r="88" spans="1:9" x14ac:dyDescent="0.2">
      <c r="A88" t="s">
        <v>478</v>
      </c>
      <c r="B88" s="2">
        <v>180.285</v>
      </c>
      <c r="C88" s="2">
        <v>300.03164893616997</v>
      </c>
      <c r="D88" s="2">
        <v>984</v>
      </c>
      <c r="E88" s="2">
        <v>56405.95</v>
      </c>
      <c r="F88" s="2">
        <v>77</v>
      </c>
      <c r="G88" s="2">
        <v>5920.76</v>
      </c>
      <c r="H88" t="str">
        <f t="shared" si="2"/>
        <v>(0,1000]</v>
      </c>
      <c r="I88" t="str">
        <f t="shared" si="3"/>
        <v>微</v>
      </c>
    </row>
    <row r="89" spans="1:9" x14ac:dyDescent="0.2">
      <c r="A89" t="s">
        <v>567</v>
      </c>
      <c r="B89" s="2">
        <v>203.51</v>
      </c>
      <c r="C89" s="2">
        <v>245.352222222222</v>
      </c>
      <c r="D89" s="2">
        <v>521</v>
      </c>
      <c r="E89" s="2">
        <v>26498.04</v>
      </c>
      <c r="H89" t="str">
        <f t="shared" si="2"/>
        <v>(0,1000]</v>
      </c>
      <c r="I89" t="str">
        <f t="shared" si="3"/>
        <v>微</v>
      </c>
    </row>
    <row r="90" spans="1:9" x14ac:dyDescent="0.2">
      <c r="A90" t="s">
        <v>489</v>
      </c>
      <c r="B90" s="2">
        <v>15503.155000000001</v>
      </c>
      <c r="C90" s="2">
        <v>21960.295283018801</v>
      </c>
      <c r="D90" s="2">
        <v>80801</v>
      </c>
      <c r="E90" s="2">
        <v>2327791.2999999998</v>
      </c>
      <c r="H90" t="str">
        <f t="shared" si="2"/>
        <v>(10000,50000]</v>
      </c>
      <c r="I90" t="str">
        <f t="shared" si="3"/>
        <v>普通</v>
      </c>
    </row>
    <row r="91" spans="1:9" x14ac:dyDescent="0.2">
      <c r="A91" t="s">
        <v>429</v>
      </c>
      <c r="B91" s="2">
        <v>35980.29</v>
      </c>
      <c r="C91" s="2">
        <v>54017.493127148897</v>
      </c>
      <c r="D91" s="2">
        <v>236079</v>
      </c>
      <c r="E91" s="2">
        <v>7022274.1065293597</v>
      </c>
      <c r="H91" t="str">
        <f t="shared" si="2"/>
        <v>(50000,100000]</v>
      </c>
      <c r="I91" t="str">
        <f t="shared" si="3"/>
        <v>SMALL_KA</v>
      </c>
    </row>
    <row r="92" spans="1:9" x14ac:dyDescent="0.2">
      <c r="A92" t="s">
        <v>545</v>
      </c>
      <c r="B92" s="2">
        <v>183.6</v>
      </c>
      <c r="C92" s="2">
        <v>252.04560000000001</v>
      </c>
      <c r="D92" s="2">
        <v>224</v>
      </c>
      <c r="E92" s="2">
        <v>6301.14</v>
      </c>
      <c r="H92" t="str">
        <f t="shared" si="2"/>
        <v>(0,1000]</v>
      </c>
      <c r="I92" t="str">
        <f t="shared" si="3"/>
        <v>微</v>
      </c>
    </row>
    <row r="93" spans="1:9" x14ac:dyDescent="0.2">
      <c r="A93" t="s">
        <v>423</v>
      </c>
      <c r="B93" s="2">
        <v>13.99</v>
      </c>
      <c r="C93" s="2">
        <v>20.117999999999999</v>
      </c>
      <c r="D93" s="2">
        <v>16</v>
      </c>
      <c r="E93" s="2">
        <v>301.77</v>
      </c>
      <c r="H93" t="str">
        <f t="shared" si="2"/>
        <v>(0,1000]</v>
      </c>
      <c r="I93" t="str">
        <f t="shared" si="3"/>
        <v>微</v>
      </c>
    </row>
    <row r="94" spans="1:9" x14ac:dyDescent="0.2">
      <c r="A94" t="s">
        <v>543</v>
      </c>
      <c r="B94" s="2">
        <v>292.70049999999998</v>
      </c>
      <c r="C94" s="2">
        <v>334.97896009577897</v>
      </c>
      <c r="D94" s="2">
        <v>2379</v>
      </c>
      <c r="E94" s="2">
        <v>36512.706650439999</v>
      </c>
      <c r="H94" t="str">
        <f t="shared" si="2"/>
        <v>(0,1000]</v>
      </c>
      <c r="I94" t="str">
        <f t="shared" si="3"/>
        <v>微</v>
      </c>
    </row>
    <row r="95" spans="1:9" x14ac:dyDescent="0.2">
      <c r="A95" t="s">
        <v>526</v>
      </c>
      <c r="B95" s="2">
        <v>189.98</v>
      </c>
      <c r="C95" s="2">
        <v>230.00780487804801</v>
      </c>
      <c r="D95" s="2">
        <v>242</v>
      </c>
      <c r="E95" s="2">
        <v>28290.959999999999</v>
      </c>
      <c r="H95" t="str">
        <f t="shared" si="2"/>
        <v>(0,1000]</v>
      </c>
      <c r="I95" t="str">
        <f t="shared" si="3"/>
        <v>微</v>
      </c>
    </row>
    <row r="96" spans="1:9" x14ac:dyDescent="0.2">
      <c r="A96" t="s">
        <v>487</v>
      </c>
      <c r="B96" s="2">
        <v>168.49</v>
      </c>
      <c r="C96" s="2">
        <v>207.185178571428</v>
      </c>
      <c r="D96" s="2">
        <v>205</v>
      </c>
      <c r="E96" s="2">
        <v>11602.37</v>
      </c>
      <c r="H96" t="str">
        <f t="shared" si="2"/>
        <v>(0,1000]</v>
      </c>
      <c r="I96" t="str">
        <f t="shared" si="3"/>
        <v>微</v>
      </c>
    </row>
    <row r="97" spans="1:9" x14ac:dyDescent="0.2">
      <c r="A97" t="s">
        <v>504</v>
      </c>
      <c r="B97" s="2">
        <v>115.61499999999999</v>
      </c>
      <c r="C97" s="2">
        <v>174.55968085106301</v>
      </c>
      <c r="D97" s="2">
        <v>232</v>
      </c>
      <c r="E97" s="2">
        <v>16408.61</v>
      </c>
      <c r="H97" t="str">
        <f t="shared" si="2"/>
        <v>(0,1000]</v>
      </c>
      <c r="I97" t="str">
        <f t="shared" si="3"/>
        <v>微</v>
      </c>
    </row>
    <row r="98" spans="1:9" x14ac:dyDescent="0.2">
      <c r="A98" t="s">
        <v>463</v>
      </c>
      <c r="B98" s="2">
        <v>5948.56</v>
      </c>
      <c r="C98" s="2">
        <v>8089.4953623188403</v>
      </c>
      <c r="D98" s="2">
        <v>33377</v>
      </c>
      <c r="E98" s="2">
        <v>558175.18000000005</v>
      </c>
      <c r="H98" t="str">
        <f t="shared" si="2"/>
        <v>(1000,10000]</v>
      </c>
      <c r="I98" t="str">
        <f t="shared" si="3"/>
        <v>小</v>
      </c>
    </row>
    <row r="99" spans="1:9" x14ac:dyDescent="0.2">
      <c r="A99" t="s">
        <v>510</v>
      </c>
      <c r="B99" s="2">
        <v>1621.7650000000001</v>
      </c>
      <c r="C99" s="2">
        <v>1867.2760256410199</v>
      </c>
      <c r="D99" s="2">
        <v>5076</v>
      </c>
      <c r="E99" s="2">
        <v>145647.53</v>
      </c>
      <c r="H99" t="str">
        <f t="shared" si="2"/>
        <v>(1000,10000]</v>
      </c>
      <c r="I99" t="str">
        <f t="shared" si="3"/>
        <v>小</v>
      </c>
    </row>
    <row r="100" spans="1:9" x14ac:dyDescent="0.2">
      <c r="A100" t="s">
        <v>432</v>
      </c>
      <c r="B100" s="2">
        <v>2371.9850000000001</v>
      </c>
      <c r="C100" s="2">
        <v>2428.25155172413</v>
      </c>
      <c r="D100" s="2">
        <v>794</v>
      </c>
      <c r="E100" s="2">
        <v>140838.59</v>
      </c>
      <c r="H100" t="str">
        <f t="shared" si="2"/>
        <v>(1000,10000]</v>
      </c>
      <c r="I100" t="str">
        <f t="shared" si="3"/>
        <v>小</v>
      </c>
    </row>
    <row r="101" spans="1:9" x14ac:dyDescent="0.2">
      <c r="A101" t="s">
        <v>512</v>
      </c>
      <c r="B101" s="2">
        <v>3590.88</v>
      </c>
      <c r="C101" s="2">
        <v>4064.3651470588202</v>
      </c>
      <c r="D101" s="2">
        <v>10742</v>
      </c>
      <c r="E101" s="2">
        <v>276376.83</v>
      </c>
      <c r="H101" t="str">
        <f t="shared" si="2"/>
        <v>(1000,10000]</v>
      </c>
      <c r="I101" t="str">
        <f t="shared" si="3"/>
        <v>小</v>
      </c>
    </row>
    <row r="102" spans="1:9" x14ac:dyDescent="0.2">
      <c r="A102" t="s">
        <v>468</v>
      </c>
      <c r="B102" s="2">
        <v>3346.72</v>
      </c>
      <c r="C102" s="2">
        <v>2922.4661538461501</v>
      </c>
      <c r="D102" s="2">
        <v>1181</v>
      </c>
      <c r="E102" s="2">
        <v>37992.06</v>
      </c>
      <c r="H102" t="str">
        <f t="shared" si="2"/>
        <v>(1000,10000]</v>
      </c>
      <c r="I102" t="str">
        <f t="shared" si="3"/>
        <v>小</v>
      </c>
    </row>
    <row r="103" spans="1:9" x14ac:dyDescent="0.2">
      <c r="A103" t="s">
        <v>539</v>
      </c>
      <c r="B103" s="2">
        <v>582.35320000000002</v>
      </c>
      <c r="C103" s="2">
        <v>689.91265960363603</v>
      </c>
      <c r="D103" s="2">
        <v>151</v>
      </c>
      <c r="E103" s="2">
        <v>7589.0392556400002</v>
      </c>
      <c r="H103" t="str">
        <f t="shared" si="2"/>
        <v>(0,1000]</v>
      </c>
      <c r="I103" t="str">
        <f t="shared" si="3"/>
        <v>微</v>
      </c>
    </row>
    <row r="104" spans="1:9" x14ac:dyDescent="0.2">
      <c r="A104" t="s">
        <v>536</v>
      </c>
      <c r="B104" s="2">
        <v>154.30000000000001</v>
      </c>
      <c r="C104" s="2">
        <v>1794.0746938775501</v>
      </c>
      <c r="D104" s="2">
        <v>1959</v>
      </c>
      <c r="E104" s="2">
        <v>87909.66</v>
      </c>
      <c r="F104" s="2">
        <v>4</v>
      </c>
      <c r="G104" s="2">
        <v>234.02</v>
      </c>
      <c r="H104" t="str">
        <f t="shared" si="2"/>
        <v>(1000,10000]</v>
      </c>
      <c r="I104" t="str">
        <f t="shared" si="3"/>
        <v>小</v>
      </c>
    </row>
    <row r="105" spans="1:9" x14ac:dyDescent="0.2">
      <c r="A105" t="s">
        <v>471</v>
      </c>
      <c r="B105" s="2">
        <v>219.12469999999999</v>
      </c>
      <c r="C105" s="2">
        <v>306.19845984519998</v>
      </c>
      <c r="D105" s="2">
        <v>134</v>
      </c>
      <c r="E105" s="2">
        <v>15309.922992260001</v>
      </c>
      <c r="H105" t="str">
        <f t="shared" si="2"/>
        <v>(0,1000]</v>
      </c>
      <c r="I105" t="str">
        <f t="shared" si="3"/>
        <v>微</v>
      </c>
    </row>
    <row r="106" spans="1:9" x14ac:dyDescent="0.2">
      <c r="A106" t="s">
        <v>457</v>
      </c>
      <c r="B106" s="2">
        <v>98</v>
      </c>
      <c r="C106" s="2">
        <v>93.556250000000006</v>
      </c>
      <c r="D106" s="2">
        <v>11</v>
      </c>
      <c r="E106" s="2">
        <v>748.45</v>
      </c>
      <c r="F106" s="2">
        <v>2</v>
      </c>
      <c r="G106" s="2">
        <v>108</v>
      </c>
      <c r="H106" t="str">
        <f t="shared" si="2"/>
        <v>(0,1000]</v>
      </c>
      <c r="I106" t="str">
        <f t="shared" si="3"/>
        <v>微</v>
      </c>
    </row>
    <row r="107" spans="1:9" x14ac:dyDescent="0.2">
      <c r="A107" t="s">
        <v>448</v>
      </c>
      <c r="B107" s="2">
        <v>49.05</v>
      </c>
      <c r="C107" s="2">
        <v>88.938047358503397</v>
      </c>
      <c r="D107" s="2">
        <v>241</v>
      </c>
      <c r="E107" s="2">
        <v>13073.892961699999</v>
      </c>
      <c r="F107" s="2">
        <v>33</v>
      </c>
      <c r="G107" s="2">
        <v>2986.9419947000001</v>
      </c>
      <c r="H107" t="str">
        <f t="shared" si="2"/>
        <v>(0,1000]</v>
      </c>
      <c r="I107" t="str">
        <f t="shared" si="3"/>
        <v>微</v>
      </c>
    </row>
    <row r="108" spans="1:9" x14ac:dyDescent="0.2">
      <c r="A108" t="s">
        <v>502</v>
      </c>
      <c r="B108" s="2">
        <v>179.99</v>
      </c>
      <c r="C108" s="2">
        <v>250.35534246575301</v>
      </c>
      <c r="D108" s="2">
        <v>254</v>
      </c>
      <c r="E108" s="2">
        <v>36551.879999999997</v>
      </c>
      <c r="H108" t="str">
        <f t="shared" si="2"/>
        <v>(0,1000]</v>
      </c>
      <c r="I108" t="str">
        <f t="shared" si="3"/>
        <v>微</v>
      </c>
    </row>
    <row r="109" spans="1:9" x14ac:dyDescent="0.2">
      <c r="A109" t="s">
        <v>425</v>
      </c>
      <c r="B109" s="2">
        <v>59.99</v>
      </c>
      <c r="C109" s="2">
        <v>85.986351351351303</v>
      </c>
      <c r="D109" s="2">
        <v>83</v>
      </c>
      <c r="E109" s="2">
        <v>6362.99</v>
      </c>
      <c r="F109" s="2">
        <v>9</v>
      </c>
      <c r="G109" s="2">
        <v>848.96</v>
      </c>
      <c r="H109" t="str">
        <f t="shared" si="2"/>
        <v>(0,1000]</v>
      </c>
      <c r="I109" t="str">
        <f t="shared" si="3"/>
        <v>微</v>
      </c>
    </row>
    <row r="110" spans="1:9" x14ac:dyDescent="0.2">
      <c r="A110" t="s">
        <v>473</v>
      </c>
      <c r="B110" s="2">
        <v>3319.6145000000001</v>
      </c>
      <c r="C110" s="2">
        <v>4178.8014013593902</v>
      </c>
      <c r="D110" s="2">
        <v>27609</v>
      </c>
      <c r="E110" s="2">
        <v>171330.85745573501</v>
      </c>
      <c r="H110" t="str">
        <f t="shared" si="2"/>
        <v>(1000,10000]</v>
      </c>
      <c r="I110" t="str">
        <f t="shared" si="3"/>
        <v>小</v>
      </c>
    </row>
    <row r="111" spans="1:9" x14ac:dyDescent="0.2">
      <c r="A111" t="s">
        <v>542</v>
      </c>
      <c r="B111" s="2">
        <v>96.96</v>
      </c>
      <c r="C111" s="2">
        <v>116.813613445378</v>
      </c>
      <c r="D111" s="2">
        <v>483</v>
      </c>
      <c r="E111" s="2">
        <v>13900.82</v>
      </c>
      <c r="H111" t="str">
        <f t="shared" si="2"/>
        <v>(0,1000]</v>
      </c>
      <c r="I111" t="str">
        <f t="shared" si="3"/>
        <v>微</v>
      </c>
    </row>
    <row r="112" spans="1:9" x14ac:dyDescent="0.2">
      <c r="A112" t="s">
        <v>485</v>
      </c>
      <c r="B112" s="2">
        <v>203.35</v>
      </c>
      <c r="C112" s="2">
        <v>219.69</v>
      </c>
      <c r="D112" s="2">
        <v>14</v>
      </c>
      <c r="E112" s="2">
        <v>2196.9</v>
      </c>
      <c r="H112" t="str">
        <f t="shared" si="2"/>
        <v>(0,1000]</v>
      </c>
      <c r="I112" t="str">
        <f t="shared" si="3"/>
        <v>微</v>
      </c>
    </row>
    <row r="113" spans="1:9" x14ac:dyDescent="0.2">
      <c r="A113" t="s">
        <v>459</v>
      </c>
      <c r="B113" s="2">
        <v>49.37135</v>
      </c>
      <c r="C113" s="2">
        <v>57.905609139705803</v>
      </c>
      <c r="D113" s="2">
        <v>40</v>
      </c>
      <c r="E113" s="2">
        <v>1968.79071075</v>
      </c>
      <c r="H113" t="str">
        <f t="shared" si="2"/>
        <v>(0,1000]</v>
      </c>
      <c r="I113" t="str">
        <f t="shared" si="3"/>
        <v>微</v>
      </c>
    </row>
    <row r="114" spans="1:9" x14ac:dyDescent="0.2">
      <c r="A114" t="s">
        <v>426</v>
      </c>
      <c r="B114" s="2">
        <v>35.74</v>
      </c>
      <c r="C114" s="2">
        <v>46.166499999999999</v>
      </c>
      <c r="D114" s="2">
        <v>21</v>
      </c>
      <c r="E114" s="2">
        <v>923.33</v>
      </c>
      <c r="F114" s="2">
        <v>4</v>
      </c>
      <c r="G114" s="2">
        <v>199.04</v>
      </c>
      <c r="H114" t="str">
        <f t="shared" si="2"/>
        <v>(0,1000]</v>
      </c>
      <c r="I114" t="str">
        <f t="shared" si="3"/>
        <v>微</v>
      </c>
    </row>
    <row r="115" spans="1:9" x14ac:dyDescent="0.2">
      <c r="A115" t="s">
        <v>563</v>
      </c>
      <c r="B115" s="2">
        <v>104.77</v>
      </c>
      <c r="C115" s="2">
        <v>132.188108108108</v>
      </c>
      <c r="D115" s="2">
        <v>85</v>
      </c>
      <c r="E115" s="2">
        <v>4890.96</v>
      </c>
      <c r="F115" s="2">
        <v>34</v>
      </c>
      <c r="G115" s="2">
        <v>2313.5700000000002</v>
      </c>
      <c r="H115" t="str">
        <f t="shared" si="2"/>
        <v>(0,1000]</v>
      </c>
      <c r="I115" t="str">
        <f t="shared" si="3"/>
        <v>微</v>
      </c>
    </row>
    <row r="116" spans="1:9" x14ac:dyDescent="0.2">
      <c r="A116" t="s">
        <v>507</v>
      </c>
      <c r="B116" s="2">
        <v>37.93</v>
      </c>
      <c r="C116" s="2">
        <v>35.124000000000002</v>
      </c>
      <c r="D116" s="2">
        <v>5</v>
      </c>
      <c r="E116" s="2">
        <v>175.62</v>
      </c>
      <c r="H116" t="str">
        <f t="shared" si="2"/>
        <v>(0,1000]</v>
      </c>
      <c r="I116" t="str">
        <f t="shared" si="3"/>
        <v>微</v>
      </c>
    </row>
    <row r="117" spans="1:9" x14ac:dyDescent="0.2">
      <c r="A117" t="s">
        <v>452</v>
      </c>
      <c r="B117" s="2">
        <v>173.95</v>
      </c>
      <c r="C117" s="2">
        <v>207.77187499999999</v>
      </c>
      <c r="D117" s="2">
        <v>16</v>
      </c>
      <c r="E117" s="2">
        <v>3324.35</v>
      </c>
      <c r="F117" s="2">
        <v>3</v>
      </c>
      <c r="G117" s="2">
        <v>1066.8599999999999</v>
      </c>
      <c r="H117" t="str">
        <f t="shared" si="2"/>
        <v>(0,1000]</v>
      </c>
      <c r="I117" t="str">
        <f t="shared" si="3"/>
        <v>微</v>
      </c>
    </row>
    <row r="118" spans="1:9" x14ac:dyDescent="0.2">
      <c r="A118" t="s">
        <v>509</v>
      </c>
      <c r="B118" s="2">
        <v>83.71</v>
      </c>
      <c r="C118" s="2">
        <v>99.66</v>
      </c>
      <c r="D118" s="2">
        <v>20</v>
      </c>
      <c r="E118" s="2">
        <v>896.94</v>
      </c>
      <c r="H118" t="str">
        <f t="shared" si="2"/>
        <v>(0,1000]</v>
      </c>
      <c r="I118" t="str">
        <f t="shared" si="3"/>
        <v>微</v>
      </c>
    </row>
    <row r="119" spans="1:9" x14ac:dyDescent="0.2">
      <c r="A119" t="s">
        <v>462</v>
      </c>
      <c r="B119" s="2">
        <v>341.38499999999999</v>
      </c>
      <c r="C119" s="2">
        <v>367.91409090909002</v>
      </c>
      <c r="D119" s="2">
        <v>370</v>
      </c>
      <c r="E119" s="2">
        <v>40470.550000000003</v>
      </c>
      <c r="H119" t="str">
        <f t="shared" si="2"/>
        <v>(0,1000]</v>
      </c>
      <c r="I119" t="str">
        <f t="shared" si="3"/>
        <v>微</v>
      </c>
    </row>
    <row r="120" spans="1:9" x14ac:dyDescent="0.2">
      <c r="A120" t="s">
        <v>460</v>
      </c>
      <c r="B120" s="2">
        <v>97.96</v>
      </c>
      <c r="C120" s="2">
        <v>153.18</v>
      </c>
      <c r="D120" s="2">
        <v>41</v>
      </c>
      <c r="E120" s="2">
        <v>3216.78</v>
      </c>
      <c r="H120" t="str">
        <f t="shared" si="2"/>
        <v>(0,1000]</v>
      </c>
      <c r="I120" t="str">
        <f t="shared" si="3"/>
        <v>微</v>
      </c>
    </row>
    <row r="121" spans="1:9" x14ac:dyDescent="0.2">
      <c r="A121" t="s">
        <v>464</v>
      </c>
      <c r="B121" s="2">
        <v>41.5</v>
      </c>
      <c r="C121" s="2">
        <v>85.5729166666666</v>
      </c>
      <c r="D121" s="2">
        <v>147</v>
      </c>
      <c r="E121" s="2">
        <v>4107.5</v>
      </c>
      <c r="H121" t="str">
        <f t="shared" si="2"/>
        <v>(0,1000]</v>
      </c>
      <c r="I121" t="str">
        <f t="shared" si="3"/>
        <v>微</v>
      </c>
    </row>
    <row r="122" spans="1:9" x14ac:dyDescent="0.2">
      <c r="A122" t="s">
        <v>461</v>
      </c>
      <c r="B122" s="2">
        <v>69.06</v>
      </c>
      <c r="C122" s="2">
        <v>104.52638888888799</v>
      </c>
      <c r="D122" s="2">
        <v>82</v>
      </c>
      <c r="E122" s="2">
        <v>3762.95</v>
      </c>
      <c r="H122" t="str">
        <f t="shared" si="2"/>
        <v>(0,1000]</v>
      </c>
      <c r="I122" t="str">
        <f t="shared" si="3"/>
        <v>微</v>
      </c>
    </row>
    <row r="123" spans="1:9" x14ac:dyDescent="0.2">
      <c r="A123" t="s">
        <v>541</v>
      </c>
      <c r="B123" s="2">
        <v>39.244750000000003</v>
      </c>
      <c r="C123" s="2">
        <v>61.643673769385202</v>
      </c>
      <c r="D123" s="2">
        <v>291</v>
      </c>
      <c r="E123" s="2">
        <v>7520.5281998649998</v>
      </c>
      <c r="H123" t="str">
        <f t="shared" si="2"/>
        <v>(0,1000]</v>
      </c>
      <c r="I123" t="str">
        <f t="shared" si="3"/>
        <v>微</v>
      </c>
    </row>
    <row r="124" spans="1:9" x14ac:dyDescent="0.2">
      <c r="A124" t="s">
        <v>568</v>
      </c>
      <c r="B124" s="2">
        <v>3048.54</v>
      </c>
      <c r="C124" s="2">
        <v>2910.5286792452798</v>
      </c>
      <c r="D124" s="2">
        <v>4686</v>
      </c>
      <c r="E124" s="2">
        <v>154258.01999999999</v>
      </c>
      <c r="H124" t="str">
        <f t="shared" si="2"/>
        <v>(1000,10000]</v>
      </c>
      <c r="I124" t="str">
        <f t="shared" si="3"/>
        <v>小</v>
      </c>
    </row>
    <row r="125" spans="1:9" x14ac:dyDescent="0.2">
      <c r="A125" t="s">
        <v>467</v>
      </c>
      <c r="B125" s="2">
        <v>4450.67</v>
      </c>
      <c r="C125" s="2">
        <v>4657.8735294117596</v>
      </c>
      <c r="D125" s="2">
        <v>1027</v>
      </c>
      <c r="E125" s="2">
        <v>79183.850000000006</v>
      </c>
      <c r="H125" t="str">
        <f t="shared" si="2"/>
        <v>(1000,10000]</v>
      </c>
      <c r="I125" t="str">
        <f t="shared" si="3"/>
        <v>小</v>
      </c>
    </row>
    <row r="126" spans="1:9" x14ac:dyDescent="0.2">
      <c r="A126" t="s">
        <v>491</v>
      </c>
      <c r="B126" s="2">
        <v>5647.26</v>
      </c>
      <c r="C126" s="2">
        <v>7169.4915789473598</v>
      </c>
      <c r="D126" s="2">
        <v>2574</v>
      </c>
      <c r="E126" s="2">
        <v>136220.34</v>
      </c>
      <c r="H126" t="str">
        <f t="shared" si="2"/>
        <v>(1000,10000]</v>
      </c>
      <c r="I126" t="str">
        <f t="shared" si="3"/>
        <v>小</v>
      </c>
    </row>
    <row r="127" spans="1:9" x14ac:dyDescent="0.2">
      <c r="A127" t="s">
        <v>508</v>
      </c>
      <c r="B127" s="2">
        <v>41.515000000000001</v>
      </c>
      <c r="C127" s="2">
        <v>58.176666666666598</v>
      </c>
      <c r="D127" s="2">
        <v>6</v>
      </c>
      <c r="E127" s="2">
        <v>349.06</v>
      </c>
      <c r="H127" t="str">
        <f t="shared" si="2"/>
        <v>(0,1000]</v>
      </c>
      <c r="I127" t="str">
        <f t="shared" si="3"/>
        <v>微</v>
      </c>
    </row>
    <row r="128" spans="1:9" x14ac:dyDescent="0.2">
      <c r="A128" t="s">
        <v>555</v>
      </c>
      <c r="B128" s="2">
        <v>747.10500000000002</v>
      </c>
      <c r="C128" s="2">
        <v>732.14192307692304</v>
      </c>
      <c r="D128" s="2">
        <v>326</v>
      </c>
      <c r="E128" s="2">
        <v>19035.689999999999</v>
      </c>
      <c r="F128" s="2">
        <v>326</v>
      </c>
      <c r="G128" s="2">
        <v>19035.689999999999</v>
      </c>
      <c r="H128" t="str">
        <f t="shared" si="2"/>
        <v>(0,1000]</v>
      </c>
      <c r="I128" t="str">
        <f t="shared" si="3"/>
        <v>微</v>
      </c>
    </row>
    <row r="129" spans="1:9" x14ac:dyDescent="0.2">
      <c r="A129" t="s">
        <v>441</v>
      </c>
      <c r="B129" s="2">
        <v>100.47</v>
      </c>
      <c r="C129" s="2">
        <v>110.30625000000001</v>
      </c>
      <c r="D129" s="2">
        <v>48</v>
      </c>
      <c r="E129" s="2">
        <v>1764.9</v>
      </c>
      <c r="H129" t="str">
        <f t="shared" si="2"/>
        <v>(0,1000]</v>
      </c>
      <c r="I129" t="str">
        <f t="shared" si="3"/>
        <v>微</v>
      </c>
    </row>
    <row r="130" spans="1:9" x14ac:dyDescent="0.2">
      <c r="A130" t="s">
        <v>564</v>
      </c>
      <c r="B130" s="2">
        <v>48.414999999999999</v>
      </c>
      <c r="C130" s="2">
        <v>62.391115840909002</v>
      </c>
      <c r="D130" s="2">
        <v>24</v>
      </c>
      <c r="E130" s="2">
        <v>1372.6045485</v>
      </c>
      <c r="H130" t="str">
        <f t="shared" si="2"/>
        <v>(0,1000]</v>
      </c>
      <c r="I130" t="str">
        <f t="shared" si="3"/>
        <v>微</v>
      </c>
    </row>
    <row r="131" spans="1:9" x14ac:dyDescent="0.2">
      <c r="A131" t="s">
        <v>547</v>
      </c>
      <c r="B131" s="2">
        <v>121</v>
      </c>
      <c r="C131" s="2">
        <v>217.14695652173901</v>
      </c>
      <c r="D131" s="2">
        <v>97</v>
      </c>
      <c r="E131" s="2">
        <v>9988.76</v>
      </c>
      <c r="H131" t="str">
        <f t="shared" ref="H131:H194" si="4">VLOOKUP(MAX($B131,$C131),$L$3:$N$7,2,1)</f>
        <v>(0,1000]</v>
      </c>
      <c r="I131" t="str">
        <f t="shared" ref="I131:I194" si="5">VLOOKUP(MAX($B131,$C131),$L$3:$N$7,3,1)</f>
        <v>微</v>
      </c>
    </row>
    <row r="132" spans="1:9" x14ac:dyDescent="0.2">
      <c r="A132" t="s">
        <v>505</v>
      </c>
      <c r="B132" s="2">
        <v>74.989999999999995</v>
      </c>
      <c r="C132" s="2">
        <v>79.488333333333301</v>
      </c>
      <c r="D132" s="2">
        <v>6</v>
      </c>
      <c r="E132" s="2">
        <v>476.93</v>
      </c>
      <c r="F132" s="2">
        <v>3</v>
      </c>
      <c r="G132" s="2">
        <v>275.97000000000003</v>
      </c>
      <c r="H132" t="str">
        <f t="shared" si="4"/>
        <v>(0,1000]</v>
      </c>
      <c r="I132" t="str">
        <f t="shared" si="5"/>
        <v>微</v>
      </c>
    </row>
    <row r="133" spans="1:9" x14ac:dyDescent="0.2">
      <c r="A133" t="s">
        <v>499</v>
      </c>
      <c r="B133" s="2">
        <v>91.182500000000005</v>
      </c>
      <c r="C133" s="2">
        <v>115.161142830175</v>
      </c>
      <c r="D133" s="2">
        <v>81</v>
      </c>
      <c r="E133" s="2">
        <v>6564.1851413200002</v>
      </c>
      <c r="H133" t="str">
        <f t="shared" si="4"/>
        <v>(0,1000]</v>
      </c>
      <c r="I133" t="str">
        <f t="shared" si="5"/>
        <v>微</v>
      </c>
    </row>
    <row r="134" spans="1:9" x14ac:dyDescent="0.2">
      <c r="A134" t="s">
        <v>511</v>
      </c>
      <c r="B134" s="2">
        <v>132.70500000000001</v>
      </c>
      <c r="C134" s="2">
        <v>177.66399999999999</v>
      </c>
      <c r="D134" s="2">
        <v>12</v>
      </c>
      <c r="E134" s="2">
        <v>1776.64</v>
      </c>
      <c r="H134" t="str">
        <f t="shared" si="4"/>
        <v>(0,1000]</v>
      </c>
      <c r="I134" t="str">
        <f t="shared" si="5"/>
        <v>微</v>
      </c>
    </row>
    <row r="135" spans="1:9" x14ac:dyDescent="0.2">
      <c r="A135" t="s">
        <v>433</v>
      </c>
      <c r="B135" s="2">
        <v>25</v>
      </c>
      <c r="C135" s="2">
        <v>36.142857142857103</v>
      </c>
      <c r="D135" s="2">
        <v>9</v>
      </c>
      <c r="E135" s="2">
        <v>253</v>
      </c>
      <c r="H135" t="str">
        <f t="shared" si="4"/>
        <v>(0,1000]</v>
      </c>
      <c r="I135" t="str">
        <f t="shared" si="5"/>
        <v>微</v>
      </c>
    </row>
    <row r="136" spans="1:9" x14ac:dyDescent="0.2">
      <c r="A136" t="s">
        <v>544</v>
      </c>
      <c r="B136" s="2">
        <v>28.75</v>
      </c>
      <c r="C136" s="2">
        <v>28.75</v>
      </c>
      <c r="D136" s="2">
        <v>2</v>
      </c>
      <c r="E136" s="2">
        <v>57.5</v>
      </c>
      <c r="H136" t="str">
        <f t="shared" si="4"/>
        <v>(0,1000]</v>
      </c>
      <c r="I136" t="str">
        <f t="shared" si="5"/>
        <v>微</v>
      </c>
    </row>
    <row r="137" spans="1:9" x14ac:dyDescent="0.2">
      <c r="A137" t="s">
        <v>427</v>
      </c>
      <c r="B137" s="2">
        <v>502.67</v>
      </c>
      <c r="C137" s="2">
        <v>475.79</v>
      </c>
      <c r="D137" s="2">
        <v>16</v>
      </c>
      <c r="E137" s="2">
        <v>6661.06</v>
      </c>
      <c r="H137" t="str">
        <f t="shared" si="4"/>
        <v>(0,1000]</v>
      </c>
      <c r="I137" t="str">
        <f t="shared" si="5"/>
        <v>微</v>
      </c>
    </row>
    <row r="138" spans="1:9" x14ac:dyDescent="0.2">
      <c r="A138" t="s">
        <v>513</v>
      </c>
      <c r="B138" s="2">
        <v>207.4</v>
      </c>
      <c r="C138" s="2">
        <v>230.05</v>
      </c>
      <c r="D138" s="2">
        <v>11</v>
      </c>
      <c r="E138" s="2">
        <v>920.2</v>
      </c>
      <c r="H138" t="str">
        <f t="shared" si="4"/>
        <v>(0,1000]</v>
      </c>
      <c r="I138" t="str">
        <f t="shared" si="5"/>
        <v>微</v>
      </c>
    </row>
    <row r="139" spans="1:9" x14ac:dyDescent="0.2">
      <c r="A139" t="s">
        <v>466</v>
      </c>
      <c r="B139" s="2">
        <v>39.450000000000003</v>
      </c>
      <c r="C139" s="2">
        <v>49.346003619999998</v>
      </c>
      <c r="D139" s="2">
        <v>4</v>
      </c>
      <c r="E139" s="2">
        <v>197.38401447999999</v>
      </c>
      <c r="H139" t="str">
        <f t="shared" si="4"/>
        <v>(0,1000]</v>
      </c>
      <c r="I139" t="str">
        <f t="shared" si="5"/>
        <v>微</v>
      </c>
    </row>
    <row r="140" spans="1:9" x14ac:dyDescent="0.2">
      <c r="A140" t="s">
        <v>501</v>
      </c>
      <c r="B140" s="2">
        <v>282</v>
      </c>
      <c r="C140" s="2">
        <v>394.230769230769</v>
      </c>
      <c r="D140" s="2">
        <v>13</v>
      </c>
      <c r="E140" s="2">
        <v>5125</v>
      </c>
      <c r="F140" s="2">
        <v>3</v>
      </c>
      <c r="G140" s="2">
        <v>1499</v>
      </c>
      <c r="H140" t="str">
        <f t="shared" si="4"/>
        <v>(0,1000]</v>
      </c>
      <c r="I140" t="str">
        <f t="shared" si="5"/>
        <v>微</v>
      </c>
    </row>
    <row r="141" spans="1:9" x14ac:dyDescent="0.2">
      <c r="A141" t="s">
        <v>476</v>
      </c>
      <c r="B141" s="2">
        <v>288.38</v>
      </c>
      <c r="C141" s="2">
        <v>630.862631578947</v>
      </c>
      <c r="D141" s="2">
        <v>273</v>
      </c>
      <c r="E141" s="2">
        <v>11986.39</v>
      </c>
      <c r="H141" t="str">
        <f t="shared" si="4"/>
        <v>(0,1000]</v>
      </c>
      <c r="I141" t="str">
        <f t="shared" si="5"/>
        <v>微</v>
      </c>
    </row>
    <row r="142" spans="1:9" x14ac:dyDescent="0.2">
      <c r="A142" t="s">
        <v>443</v>
      </c>
      <c r="B142" s="2">
        <v>0.1343</v>
      </c>
      <c r="C142" s="2">
        <v>0.13433293499999999</v>
      </c>
      <c r="D142" s="2">
        <v>1</v>
      </c>
      <c r="E142" s="2">
        <v>0.13433293499999999</v>
      </c>
      <c r="H142" t="str">
        <f t="shared" si="4"/>
        <v>(0,1000]</v>
      </c>
      <c r="I142" t="str">
        <f t="shared" si="5"/>
        <v>微</v>
      </c>
    </row>
    <row r="143" spans="1:9" x14ac:dyDescent="0.2">
      <c r="A143" t="s">
        <v>546</v>
      </c>
      <c r="B143" s="2">
        <v>2357.1</v>
      </c>
      <c r="C143" s="2">
        <v>2676.6959999999999</v>
      </c>
      <c r="D143" s="2">
        <v>132</v>
      </c>
      <c r="E143" s="2">
        <v>13383.48</v>
      </c>
      <c r="H143" t="str">
        <f t="shared" si="4"/>
        <v>(1000,10000]</v>
      </c>
      <c r="I143" t="str">
        <f t="shared" si="5"/>
        <v>小</v>
      </c>
    </row>
    <row r="144" spans="1:9" x14ac:dyDescent="0.2">
      <c r="A144" t="s">
        <v>486</v>
      </c>
      <c r="B144" s="2">
        <v>0.4</v>
      </c>
      <c r="C144" s="2">
        <v>0.4</v>
      </c>
      <c r="D144" s="2">
        <v>1</v>
      </c>
      <c r="E144" s="2">
        <v>0.4</v>
      </c>
      <c r="H144" t="str">
        <f t="shared" si="4"/>
        <v>(0,1000]</v>
      </c>
      <c r="I144" t="str">
        <f t="shared" si="5"/>
        <v>微</v>
      </c>
    </row>
    <row r="145" spans="1:9" x14ac:dyDescent="0.2">
      <c r="A145" t="s">
        <v>428</v>
      </c>
      <c r="B145" s="2">
        <v>421.8</v>
      </c>
      <c r="C145" s="2">
        <v>551.96571428571394</v>
      </c>
      <c r="D145" s="2">
        <v>7</v>
      </c>
      <c r="E145" s="2">
        <v>3863.76</v>
      </c>
      <c r="H145" t="str">
        <f t="shared" si="4"/>
        <v>(0,1000]</v>
      </c>
      <c r="I145" t="str">
        <f t="shared" si="5"/>
        <v>微</v>
      </c>
    </row>
    <row r="146" spans="1:9" x14ac:dyDescent="0.2">
      <c r="A146" t="s">
        <v>431</v>
      </c>
      <c r="B146" s="2">
        <v>599</v>
      </c>
      <c r="C146" s="2">
        <v>977.62999999999897</v>
      </c>
      <c r="D146" s="2">
        <v>5</v>
      </c>
      <c r="E146" s="2">
        <v>4888.1499999999996</v>
      </c>
      <c r="H146" t="str">
        <f t="shared" si="4"/>
        <v>(0,1000]</v>
      </c>
      <c r="I146" t="str">
        <f t="shared" si="5"/>
        <v>微</v>
      </c>
    </row>
    <row r="147" spans="1:9" x14ac:dyDescent="0.2">
      <c r="A147" t="s">
        <v>465</v>
      </c>
      <c r="B147" s="2">
        <v>36.8994</v>
      </c>
      <c r="C147" s="2">
        <v>60.520791653333298</v>
      </c>
      <c r="D147" s="2">
        <v>3</v>
      </c>
      <c r="E147" s="2">
        <v>181.56237496</v>
      </c>
      <c r="H147" t="str">
        <f t="shared" si="4"/>
        <v>(0,1000]</v>
      </c>
      <c r="I147" t="str">
        <f t="shared" si="5"/>
        <v>微</v>
      </c>
    </row>
    <row r="148" spans="1:9" x14ac:dyDescent="0.2">
      <c r="A148" t="s">
        <v>472</v>
      </c>
      <c r="B148" s="2">
        <v>1009.53</v>
      </c>
      <c r="C148" s="2">
        <v>1024.54666666666</v>
      </c>
      <c r="D148" s="2">
        <v>122</v>
      </c>
      <c r="E148" s="2">
        <v>9220.92</v>
      </c>
      <c r="H148" t="str">
        <f t="shared" si="4"/>
        <v>(1000,10000]</v>
      </c>
      <c r="I148" t="str">
        <f t="shared" si="5"/>
        <v>小</v>
      </c>
    </row>
    <row r="149" spans="1:9" x14ac:dyDescent="0.2">
      <c r="A149" t="s">
        <v>453</v>
      </c>
      <c r="B149" s="2">
        <v>47.540999999999997</v>
      </c>
      <c r="C149" s="2">
        <v>53.302599999999998</v>
      </c>
      <c r="D149" s="2">
        <v>5</v>
      </c>
      <c r="E149" s="2">
        <v>266.51299999999998</v>
      </c>
      <c r="H149" t="str">
        <f t="shared" si="4"/>
        <v>(0,1000]</v>
      </c>
      <c r="I149" t="str">
        <f t="shared" si="5"/>
        <v>微</v>
      </c>
    </row>
    <row r="150" spans="1:9" x14ac:dyDescent="0.2">
      <c r="A150" t="s">
        <v>500</v>
      </c>
      <c r="B150" s="2">
        <v>148</v>
      </c>
      <c r="C150" s="2">
        <v>189.59200000000001</v>
      </c>
      <c r="D150" s="2">
        <v>6</v>
      </c>
      <c r="E150" s="2">
        <v>947.96</v>
      </c>
      <c r="H150" t="str">
        <f t="shared" si="4"/>
        <v>(0,1000]</v>
      </c>
      <c r="I150" t="str">
        <f t="shared" si="5"/>
        <v>微</v>
      </c>
    </row>
    <row r="151" spans="1:9" x14ac:dyDescent="0.2">
      <c r="A151" t="s">
        <v>488</v>
      </c>
      <c r="B151" s="2">
        <v>34.979999999999997</v>
      </c>
      <c r="C151" s="2">
        <v>45.639999999999901</v>
      </c>
      <c r="D151" s="2">
        <v>4</v>
      </c>
      <c r="E151" s="2">
        <v>136.91999999999999</v>
      </c>
      <c r="H151" t="str">
        <f t="shared" si="4"/>
        <v>(0,1000]</v>
      </c>
      <c r="I151" t="str">
        <f t="shared" si="5"/>
        <v>微</v>
      </c>
    </row>
    <row r="152" spans="1:9" x14ac:dyDescent="0.2">
      <c r="A152" t="s">
        <v>549</v>
      </c>
      <c r="B152" s="2">
        <v>31.98</v>
      </c>
      <c r="C152" s="2">
        <v>38.306666666666601</v>
      </c>
      <c r="D152" s="2">
        <v>4</v>
      </c>
      <c r="E152" s="2">
        <v>114.92</v>
      </c>
      <c r="H152" t="str">
        <f t="shared" si="4"/>
        <v>(0,1000]</v>
      </c>
      <c r="I152" t="str">
        <f t="shared" si="5"/>
        <v>微</v>
      </c>
    </row>
    <row r="153" spans="1:9" x14ac:dyDescent="0.2">
      <c r="A153" t="s">
        <v>469</v>
      </c>
      <c r="B153" s="2">
        <v>437</v>
      </c>
      <c r="C153" s="2">
        <v>437</v>
      </c>
      <c r="D153" s="2">
        <v>3</v>
      </c>
      <c r="E153" s="2">
        <v>437</v>
      </c>
      <c r="H153" t="str">
        <f t="shared" si="4"/>
        <v>(0,1000]</v>
      </c>
      <c r="I153" t="str">
        <f t="shared" si="5"/>
        <v>微</v>
      </c>
    </row>
    <row r="154" spans="1:9" x14ac:dyDescent="0.2">
      <c r="A154" t="s">
        <v>442</v>
      </c>
      <c r="B154" s="2">
        <v>47.994999999999997</v>
      </c>
      <c r="C154" s="2">
        <v>62.806249999999999</v>
      </c>
      <c r="D154" s="2">
        <v>13</v>
      </c>
      <c r="E154" s="2">
        <v>502.45</v>
      </c>
      <c r="H154" t="str">
        <f t="shared" si="4"/>
        <v>(0,1000]</v>
      </c>
      <c r="I154" t="str">
        <f t="shared" si="5"/>
        <v>微</v>
      </c>
    </row>
    <row r="155" spans="1:9" x14ac:dyDescent="0.2">
      <c r="A155" t="s">
        <v>548</v>
      </c>
      <c r="B155" s="2">
        <v>54.98</v>
      </c>
      <c r="C155" s="2">
        <v>54.98</v>
      </c>
      <c r="D155" s="2">
        <v>2</v>
      </c>
      <c r="E155" s="2">
        <v>54.98</v>
      </c>
      <c r="H155" t="str">
        <f t="shared" si="4"/>
        <v>(0,1000]</v>
      </c>
      <c r="I155" t="str">
        <f t="shared" si="5"/>
        <v>微</v>
      </c>
    </row>
    <row r="156" spans="1:9" x14ac:dyDescent="0.2">
      <c r="A156" t="s">
        <v>496</v>
      </c>
      <c r="B156" s="2">
        <v>74.8</v>
      </c>
      <c r="C156" s="2">
        <v>69.663333333333298</v>
      </c>
      <c r="D156" s="2">
        <v>3</v>
      </c>
      <c r="E156" s="2">
        <v>208.99</v>
      </c>
      <c r="F156" s="2">
        <v>2</v>
      </c>
      <c r="G156" s="2">
        <v>149.6</v>
      </c>
      <c r="H156" t="str">
        <f t="shared" si="4"/>
        <v>(0,1000]</v>
      </c>
      <c r="I156" t="str">
        <f t="shared" si="5"/>
        <v>微</v>
      </c>
    </row>
    <row r="157" spans="1:9" x14ac:dyDescent="0.2">
      <c r="A157" t="s">
        <v>515</v>
      </c>
      <c r="B157" s="2">
        <v>36.979999999999997</v>
      </c>
      <c r="C157" s="2">
        <v>36.979999999999997</v>
      </c>
      <c r="D157" s="2">
        <v>1</v>
      </c>
      <c r="E157" s="2">
        <v>36.979999999999997</v>
      </c>
      <c r="H157" t="str">
        <f t="shared" si="4"/>
        <v>(0,1000]</v>
      </c>
      <c r="I157" t="str">
        <f t="shared" si="5"/>
        <v>微</v>
      </c>
    </row>
    <row r="158" spans="1:9" x14ac:dyDescent="0.2">
      <c r="A158" t="s">
        <v>556</v>
      </c>
      <c r="B158" s="2">
        <v>2.85</v>
      </c>
      <c r="C158" s="2">
        <v>2.85</v>
      </c>
      <c r="D158" s="2">
        <v>2</v>
      </c>
      <c r="E158" s="2">
        <v>2.85</v>
      </c>
      <c r="H158" t="str">
        <f t="shared" si="4"/>
        <v>(0,1000]</v>
      </c>
      <c r="I158" t="str">
        <f t="shared" si="5"/>
        <v>微</v>
      </c>
    </row>
    <row r="159" spans="1:9" x14ac:dyDescent="0.2">
      <c r="A159" t="s">
        <v>490</v>
      </c>
      <c r="B159" s="2">
        <v>54.48</v>
      </c>
      <c r="C159" s="2">
        <v>54.48</v>
      </c>
      <c r="D159" s="2">
        <v>2</v>
      </c>
      <c r="E159" s="2">
        <v>108.96</v>
      </c>
      <c r="H159" t="str">
        <f t="shared" si="4"/>
        <v>(0,1000]</v>
      </c>
      <c r="I159" t="str">
        <f t="shared" si="5"/>
        <v>微</v>
      </c>
    </row>
    <row r="160" spans="1:9" x14ac:dyDescent="0.2">
      <c r="A160" t="s">
        <v>514</v>
      </c>
      <c r="B160" s="2">
        <v>5.6489000000000003</v>
      </c>
      <c r="C160" s="2">
        <v>5.6489345999999996</v>
      </c>
      <c r="D160" s="2">
        <v>1</v>
      </c>
      <c r="E160" s="2">
        <v>5.6489345999999996</v>
      </c>
      <c r="H160" t="str">
        <f t="shared" si="4"/>
        <v>(0,1000]</v>
      </c>
      <c r="I160" t="str">
        <f t="shared" si="5"/>
        <v>微</v>
      </c>
    </row>
    <row r="161" spans="1:9" x14ac:dyDescent="0.2">
      <c r="A161" t="s">
        <v>67</v>
      </c>
      <c r="B161" s="2">
        <v>6693.93</v>
      </c>
      <c r="C161" s="2">
        <v>7756.7848085106298</v>
      </c>
      <c r="D161" s="2">
        <v>54886</v>
      </c>
      <c r="E161" s="2">
        <v>1822844.43</v>
      </c>
      <c r="H161" t="str">
        <f t="shared" si="4"/>
        <v>(1000,10000]</v>
      </c>
      <c r="I161" t="str">
        <f t="shared" si="5"/>
        <v>小</v>
      </c>
    </row>
    <row r="162" spans="1:9" x14ac:dyDescent="0.2">
      <c r="A162" t="s">
        <v>69</v>
      </c>
      <c r="B162" s="2">
        <v>2755</v>
      </c>
      <c r="C162" s="2">
        <v>3543.37905759162</v>
      </c>
      <c r="D162" s="2">
        <v>435</v>
      </c>
      <c r="E162" s="2">
        <v>676785.4</v>
      </c>
      <c r="F162" s="2">
        <v>39</v>
      </c>
      <c r="G162" s="2">
        <v>70940</v>
      </c>
      <c r="H162" t="str">
        <f t="shared" si="4"/>
        <v>(1000,10000]</v>
      </c>
      <c r="I162" t="str">
        <f t="shared" si="5"/>
        <v>小</v>
      </c>
    </row>
    <row r="163" spans="1:9" x14ac:dyDescent="0.2">
      <c r="A163" t="s">
        <v>157</v>
      </c>
      <c r="B163" s="2">
        <v>525</v>
      </c>
      <c r="C163" s="2">
        <v>937.85422061904706</v>
      </c>
      <c r="D163" s="2">
        <v>389</v>
      </c>
      <c r="E163" s="2">
        <v>19694.938633000002</v>
      </c>
      <c r="H163" t="str">
        <f t="shared" si="4"/>
        <v>(0,1000]</v>
      </c>
      <c r="I163" t="str">
        <f t="shared" si="5"/>
        <v>微</v>
      </c>
    </row>
    <row r="164" spans="1:9" x14ac:dyDescent="0.2">
      <c r="A164" t="s">
        <v>136</v>
      </c>
      <c r="B164" s="2">
        <v>11978.920099999999</v>
      </c>
      <c r="C164" s="2">
        <v>17837.3568647924</v>
      </c>
      <c r="D164" s="2">
        <v>32446</v>
      </c>
      <c r="E164" s="2">
        <v>5886327.7653815001</v>
      </c>
      <c r="F164" s="2">
        <v>1023</v>
      </c>
      <c r="G164" s="2">
        <v>173485.80361249999</v>
      </c>
      <c r="H164" t="str">
        <f t="shared" si="4"/>
        <v>(10000,50000]</v>
      </c>
      <c r="I164" t="str">
        <f t="shared" si="5"/>
        <v>普通</v>
      </c>
    </row>
    <row r="165" spans="1:9" x14ac:dyDescent="0.2">
      <c r="A165" t="s">
        <v>179</v>
      </c>
      <c r="B165" s="2">
        <v>7592.5194499999998</v>
      </c>
      <c r="C165" s="2">
        <v>9335.6470746307805</v>
      </c>
      <c r="D165" s="2">
        <v>29394</v>
      </c>
      <c r="E165" s="2">
        <v>3080763.5346281598</v>
      </c>
      <c r="F165" s="2">
        <v>6839</v>
      </c>
      <c r="G165" s="2">
        <v>731729.39794840501</v>
      </c>
      <c r="H165" t="str">
        <f t="shared" si="4"/>
        <v>(1000,10000]</v>
      </c>
      <c r="I165" t="str">
        <f t="shared" si="5"/>
        <v>小</v>
      </c>
    </row>
    <row r="166" spans="1:9" x14ac:dyDescent="0.2">
      <c r="A166" t="s">
        <v>68</v>
      </c>
      <c r="B166" s="2">
        <v>244.78534999999999</v>
      </c>
      <c r="C166" s="2">
        <v>453.44240194387498</v>
      </c>
      <c r="D166" s="2">
        <v>2986</v>
      </c>
      <c r="E166" s="2">
        <v>135125.83577927499</v>
      </c>
      <c r="F166" s="2">
        <v>161</v>
      </c>
      <c r="G166" s="2">
        <v>6439.0690519549998</v>
      </c>
      <c r="H166" t="str">
        <f t="shared" si="4"/>
        <v>(0,1000]</v>
      </c>
      <c r="I166" t="str">
        <f t="shared" si="5"/>
        <v>微</v>
      </c>
    </row>
    <row r="167" spans="1:9" x14ac:dyDescent="0.2">
      <c r="A167" t="s">
        <v>181</v>
      </c>
      <c r="B167" s="2">
        <v>3033.17</v>
      </c>
      <c r="C167" s="2">
        <v>4246.5731619130402</v>
      </c>
      <c r="D167" s="2">
        <v>8898</v>
      </c>
      <c r="E167" s="2">
        <v>411917.596705565</v>
      </c>
      <c r="H167" t="str">
        <f t="shared" si="4"/>
        <v>(1000,10000]</v>
      </c>
      <c r="I167" t="str">
        <f t="shared" si="5"/>
        <v>小</v>
      </c>
    </row>
    <row r="168" spans="1:9" x14ac:dyDescent="0.2">
      <c r="A168" t="s">
        <v>138</v>
      </c>
      <c r="B168" s="2">
        <v>669.77</v>
      </c>
      <c r="C168" s="2">
        <v>832.43031111624998</v>
      </c>
      <c r="D168" s="2">
        <v>3838</v>
      </c>
      <c r="E168" s="2">
        <v>173145.50471218</v>
      </c>
      <c r="F168" s="2">
        <v>1131</v>
      </c>
      <c r="G168" s="2">
        <v>41862.60471218</v>
      </c>
      <c r="H168" t="str">
        <f t="shared" si="4"/>
        <v>(0,1000]</v>
      </c>
      <c r="I168" t="str">
        <f t="shared" si="5"/>
        <v>微</v>
      </c>
    </row>
    <row r="169" spans="1:9" x14ac:dyDescent="0.2">
      <c r="A169" t="s">
        <v>71</v>
      </c>
      <c r="B169" s="2">
        <v>189.99</v>
      </c>
      <c r="C169" s="2">
        <v>297.52893333333299</v>
      </c>
      <c r="D169" s="2">
        <v>122</v>
      </c>
      <c r="E169" s="2">
        <v>22314.67</v>
      </c>
      <c r="F169" s="2">
        <v>56</v>
      </c>
      <c r="G169" s="2">
        <v>10769.97</v>
      </c>
      <c r="H169" t="str">
        <f t="shared" si="4"/>
        <v>(0,1000]</v>
      </c>
      <c r="I169" t="str">
        <f t="shared" si="5"/>
        <v>微</v>
      </c>
    </row>
    <row r="170" spans="1:9" x14ac:dyDescent="0.2">
      <c r="A170" t="s">
        <v>70</v>
      </c>
      <c r="B170" s="2">
        <v>260.19</v>
      </c>
      <c r="C170" s="2">
        <v>945.30499999999995</v>
      </c>
      <c r="D170" s="2">
        <v>1012</v>
      </c>
      <c r="E170" s="2">
        <v>49155.86</v>
      </c>
      <c r="H170" t="str">
        <f t="shared" si="4"/>
        <v>(0,1000]</v>
      </c>
      <c r="I170" t="str">
        <f t="shared" si="5"/>
        <v>微</v>
      </c>
    </row>
    <row r="171" spans="1:9" x14ac:dyDescent="0.2">
      <c r="A171" t="s">
        <v>156</v>
      </c>
      <c r="B171" s="2">
        <v>1553.4290000000001</v>
      </c>
      <c r="C171" s="2">
        <v>3490.5433407123401</v>
      </c>
      <c r="D171" s="2">
        <v>2846</v>
      </c>
      <c r="E171" s="2">
        <v>171036.62369490499</v>
      </c>
      <c r="H171" t="str">
        <f t="shared" si="4"/>
        <v>(1000,10000]</v>
      </c>
      <c r="I171" t="str">
        <f t="shared" si="5"/>
        <v>小</v>
      </c>
    </row>
    <row r="172" spans="1:9" x14ac:dyDescent="0.2">
      <c r="A172" t="s">
        <v>200</v>
      </c>
      <c r="B172" s="2">
        <v>0.52534999999999998</v>
      </c>
      <c r="C172" s="2">
        <v>1.650111799</v>
      </c>
      <c r="D172" s="2">
        <v>26</v>
      </c>
      <c r="E172" s="2">
        <v>16.501117990000001</v>
      </c>
      <c r="H172" t="str">
        <f t="shared" si="4"/>
        <v>(0,1000]</v>
      </c>
      <c r="I172" t="str">
        <f t="shared" si="5"/>
        <v>微</v>
      </c>
    </row>
    <row r="173" spans="1:9" x14ac:dyDescent="0.2">
      <c r="A173" t="s">
        <v>140</v>
      </c>
      <c r="B173" s="2">
        <v>2259.66275</v>
      </c>
      <c r="C173" s="2">
        <v>3523.1748231109</v>
      </c>
      <c r="D173" s="2">
        <v>11615</v>
      </c>
      <c r="E173" s="2">
        <v>77509.846108440004</v>
      </c>
      <c r="H173" t="str">
        <f t="shared" si="4"/>
        <v>(1000,10000]</v>
      </c>
      <c r="I173" t="str">
        <f t="shared" si="5"/>
        <v>小</v>
      </c>
    </row>
    <row r="174" spans="1:9" x14ac:dyDescent="0.2">
      <c r="A174" t="s">
        <v>155</v>
      </c>
      <c r="B174" s="2">
        <v>433.75</v>
      </c>
      <c r="C174" s="2">
        <v>495.49765765765699</v>
      </c>
      <c r="D174" s="2">
        <v>1560</v>
      </c>
      <c r="E174" s="2">
        <v>55000.24</v>
      </c>
      <c r="F174" s="2">
        <v>80</v>
      </c>
      <c r="G174" s="2">
        <v>2959.25</v>
      </c>
      <c r="H174" t="str">
        <f t="shared" si="4"/>
        <v>(0,1000]</v>
      </c>
      <c r="I174" t="str">
        <f t="shared" si="5"/>
        <v>微</v>
      </c>
    </row>
    <row r="175" spans="1:9" x14ac:dyDescent="0.2">
      <c r="A175" t="s">
        <v>96</v>
      </c>
      <c r="B175" s="2">
        <v>1709.905</v>
      </c>
      <c r="C175" s="2">
        <v>2581.03775</v>
      </c>
      <c r="D175" s="2">
        <v>5635</v>
      </c>
      <c r="E175" s="2">
        <v>309724.53000000003</v>
      </c>
      <c r="H175" t="str">
        <f t="shared" si="4"/>
        <v>(1000,10000]</v>
      </c>
      <c r="I175" t="str">
        <f t="shared" si="5"/>
        <v>小</v>
      </c>
    </row>
    <row r="176" spans="1:9" x14ac:dyDescent="0.2">
      <c r="A176" t="s">
        <v>137</v>
      </c>
      <c r="B176" s="2">
        <v>4843.9223000000002</v>
      </c>
      <c r="C176" s="2">
        <v>4619.1766494199201</v>
      </c>
      <c r="D176" s="2">
        <v>29788</v>
      </c>
      <c r="E176" s="2">
        <v>291008.128913455</v>
      </c>
      <c r="H176" t="str">
        <f t="shared" si="4"/>
        <v>(1000,10000]</v>
      </c>
      <c r="I176" t="str">
        <f t="shared" si="5"/>
        <v>小</v>
      </c>
    </row>
    <row r="177" spans="1:9" x14ac:dyDescent="0.2">
      <c r="A177" t="s">
        <v>184</v>
      </c>
      <c r="B177" s="2">
        <v>6013.9353000000001</v>
      </c>
      <c r="C177" s="2">
        <v>6407.7538983888498</v>
      </c>
      <c r="D177" s="2">
        <v>48788</v>
      </c>
      <c r="E177" s="2">
        <v>224271.38644361001</v>
      </c>
      <c r="H177" t="str">
        <f t="shared" si="4"/>
        <v>(1000,10000]</v>
      </c>
      <c r="I177" t="str">
        <f t="shared" si="5"/>
        <v>小</v>
      </c>
    </row>
    <row r="178" spans="1:9" x14ac:dyDescent="0.2">
      <c r="A178" t="s">
        <v>150</v>
      </c>
      <c r="B178" s="2">
        <v>154.905</v>
      </c>
      <c r="C178" s="2">
        <v>304.25181818181801</v>
      </c>
      <c r="D178" s="2">
        <v>606</v>
      </c>
      <c r="E178" s="2">
        <v>20080.62</v>
      </c>
      <c r="H178" t="str">
        <f t="shared" si="4"/>
        <v>(0,1000]</v>
      </c>
      <c r="I178" t="str">
        <f t="shared" si="5"/>
        <v>微</v>
      </c>
    </row>
    <row r="179" spans="1:9" x14ac:dyDescent="0.2">
      <c r="A179" t="s">
        <v>197</v>
      </c>
      <c r="B179" s="2">
        <v>7807.7539999999999</v>
      </c>
      <c r="C179" s="2">
        <v>8778.9356889028895</v>
      </c>
      <c r="D179" s="2">
        <v>109816</v>
      </c>
      <c r="E179" s="2">
        <v>728651.66217894002</v>
      </c>
      <c r="H179" t="str">
        <f t="shared" si="4"/>
        <v>(1000,10000]</v>
      </c>
      <c r="I179" t="str">
        <f t="shared" si="5"/>
        <v>小</v>
      </c>
    </row>
    <row r="180" spans="1:9" x14ac:dyDescent="0.2">
      <c r="A180" t="s">
        <v>101</v>
      </c>
      <c r="B180" s="2">
        <v>3898.0236</v>
      </c>
      <c r="C180" s="2">
        <v>4081.3647569974701</v>
      </c>
      <c r="D180" s="2">
        <v>1395</v>
      </c>
      <c r="E180" s="2">
        <v>363241.463372775</v>
      </c>
      <c r="F180" s="2">
        <v>567</v>
      </c>
      <c r="G180" s="2">
        <v>145512.57248057501</v>
      </c>
      <c r="H180" t="str">
        <f t="shared" si="4"/>
        <v>(1000,10000]</v>
      </c>
      <c r="I180" t="str">
        <f t="shared" si="5"/>
        <v>小</v>
      </c>
    </row>
    <row r="181" spans="1:9" x14ac:dyDescent="0.2">
      <c r="A181" t="s">
        <v>93</v>
      </c>
      <c r="B181" s="2">
        <v>1153.98</v>
      </c>
      <c r="C181" s="2">
        <v>1438.86838541666</v>
      </c>
      <c r="D181" s="2">
        <v>5134</v>
      </c>
      <c r="E181" s="2">
        <v>276262.73</v>
      </c>
      <c r="H181" t="str">
        <f t="shared" si="4"/>
        <v>(1000,10000]</v>
      </c>
      <c r="I181" t="str">
        <f t="shared" si="5"/>
        <v>小</v>
      </c>
    </row>
    <row r="182" spans="1:9" x14ac:dyDescent="0.2">
      <c r="A182" t="s">
        <v>139</v>
      </c>
      <c r="B182" s="2">
        <v>1067.345</v>
      </c>
      <c r="C182" s="2">
        <v>1661.5749206349201</v>
      </c>
      <c r="D182" s="2">
        <v>4106</v>
      </c>
      <c r="E182" s="2">
        <v>209358.44</v>
      </c>
      <c r="H182" t="str">
        <f t="shared" si="4"/>
        <v>(1000,10000]</v>
      </c>
      <c r="I182" t="str">
        <f t="shared" si="5"/>
        <v>小</v>
      </c>
    </row>
    <row r="183" spans="1:9" x14ac:dyDescent="0.2">
      <c r="A183" t="s">
        <v>100</v>
      </c>
      <c r="B183" s="2">
        <v>547.54999999999995</v>
      </c>
      <c r="C183" s="2">
        <v>811.32071428571396</v>
      </c>
      <c r="D183" s="2">
        <v>257</v>
      </c>
      <c r="E183" s="2">
        <v>11358.49</v>
      </c>
      <c r="H183" t="str">
        <f t="shared" si="4"/>
        <v>(0,1000]</v>
      </c>
      <c r="I183" t="str">
        <f t="shared" si="5"/>
        <v>微</v>
      </c>
    </row>
    <row r="184" spans="1:9" x14ac:dyDescent="0.2">
      <c r="A184" t="s">
        <v>204</v>
      </c>
      <c r="B184" s="2">
        <v>3219.0014999999999</v>
      </c>
      <c r="C184" s="2">
        <v>8833.6533423147503</v>
      </c>
      <c r="D184" s="2">
        <v>1544</v>
      </c>
      <c r="E184" s="2">
        <v>176673.066846295</v>
      </c>
      <c r="H184" t="str">
        <f t="shared" si="4"/>
        <v>(1000,10000]</v>
      </c>
      <c r="I184" t="str">
        <f t="shared" si="5"/>
        <v>小</v>
      </c>
    </row>
    <row r="185" spans="1:9" x14ac:dyDescent="0.2">
      <c r="A185" t="s">
        <v>152</v>
      </c>
      <c r="B185" s="2">
        <v>2520.21</v>
      </c>
      <c r="C185" s="2">
        <v>2506.1057377049101</v>
      </c>
      <c r="D185" s="2">
        <v>4727</v>
      </c>
      <c r="E185" s="2">
        <v>152872.45000000001</v>
      </c>
      <c r="H185" t="str">
        <f t="shared" si="4"/>
        <v>(1000,10000]</v>
      </c>
      <c r="I185" t="str">
        <f t="shared" si="5"/>
        <v>小</v>
      </c>
    </row>
    <row r="186" spans="1:9" x14ac:dyDescent="0.2">
      <c r="A186" t="s">
        <v>141</v>
      </c>
      <c r="B186" s="2">
        <v>10855.6607</v>
      </c>
      <c r="C186" s="2">
        <v>9524.7312860939091</v>
      </c>
      <c r="D186" s="2">
        <v>62322</v>
      </c>
      <c r="E186" s="2">
        <v>219068.81958015999</v>
      </c>
      <c r="H186" t="str">
        <f t="shared" si="4"/>
        <v>(10000,50000]</v>
      </c>
      <c r="I186" t="str">
        <f t="shared" si="5"/>
        <v>普通</v>
      </c>
    </row>
    <row r="187" spans="1:9" x14ac:dyDescent="0.2">
      <c r="A187" t="s">
        <v>182</v>
      </c>
      <c r="B187" s="2">
        <v>6556.0545000000002</v>
      </c>
      <c r="C187" s="2">
        <v>7172.5708095180098</v>
      </c>
      <c r="D187" s="2">
        <v>7890</v>
      </c>
      <c r="E187" s="2">
        <v>796155.35985650006</v>
      </c>
      <c r="F187" s="2">
        <v>2184</v>
      </c>
      <c r="G187" s="2">
        <v>270005.72589611501</v>
      </c>
      <c r="H187" t="str">
        <f t="shared" si="4"/>
        <v>(1000,10000]</v>
      </c>
      <c r="I187" t="str">
        <f t="shared" si="5"/>
        <v>小</v>
      </c>
    </row>
    <row r="188" spans="1:9" x14ac:dyDescent="0.2">
      <c r="A188" t="s">
        <v>185</v>
      </c>
      <c r="B188" s="2">
        <v>224.05965</v>
      </c>
      <c r="C188" s="2">
        <v>622.355223300185</v>
      </c>
      <c r="D188" s="2">
        <v>484</v>
      </c>
      <c r="E188" s="2">
        <v>33607.182058209997</v>
      </c>
      <c r="F188" s="2">
        <v>427</v>
      </c>
      <c r="G188" s="2">
        <v>28787.742727994999</v>
      </c>
      <c r="H188" t="str">
        <f t="shared" si="4"/>
        <v>(0,1000]</v>
      </c>
      <c r="I188" t="str">
        <f t="shared" si="5"/>
        <v>微</v>
      </c>
    </row>
    <row r="189" spans="1:9" x14ac:dyDescent="0.2">
      <c r="A189" t="s">
        <v>72</v>
      </c>
      <c r="B189" s="2">
        <v>334.37</v>
      </c>
      <c r="C189" s="2">
        <v>378.268275862069</v>
      </c>
      <c r="D189" s="2">
        <v>283</v>
      </c>
      <c r="E189" s="2">
        <v>10969.78</v>
      </c>
      <c r="F189" s="2">
        <v>283</v>
      </c>
      <c r="G189" s="2">
        <v>10969.78</v>
      </c>
      <c r="H189" t="str">
        <f t="shared" si="4"/>
        <v>(0,1000]</v>
      </c>
      <c r="I189" t="str">
        <f t="shared" si="5"/>
        <v>微</v>
      </c>
    </row>
    <row r="190" spans="1:9" x14ac:dyDescent="0.2">
      <c r="A190" t="s">
        <v>180</v>
      </c>
      <c r="B190" s="2">
        <v>29489.02</v>
      </c>
      <c r="C190" s="2">
        <v>30037.514444444401</v>
      </c>
      <c r="D190" s="2">
        <v>4767</v>
      </c>
      <c r="E190" s="2">
        <v>270337.63</v>
      </c>
      <c r="H190" t="str">
        <f t="shared" si="4"/>
        <v>(10000,50000]</v>
      </c>
      <c r="I190" t="str">
        <f t="shared" si="5"/>
        <v>普通</v>
      </c>
    </row>
    <row r="191" spans="1:9" x14ac:dyDescent="0.2">
      <c r="A191" t="s">
        <v>104</v>
      </c>
      <c r="B191" s="2">
        <v>3616.61</v>
      </c>
      <c r="C191" s="2">
        <v>3728.5588888888801</v>
      </c>
      <c r="D191" s="2">
        <v>754</v>
      </c>
      <c r="E191" s="2">
        <v>33557.03</v>
      </c>
      <c r="H191" t="str">
        <f t="shared" si="4"/>
        <v>(1000,10000]</v>
      </c>
      <c r="I191" t="str">
        <f t="shared" si="5"/>
        <v>小</v>
      </c>
    </row>
    <row r="192" spans="1:9" x14ac:dyDescent="0.2">
      <c r="A192" t="s">
        <v>73</v>
      </c>
      <c r="B192" s="2">
        <v>628.31500000000005</v>
      </c>
      <c r="C192" s="2">
        <v>7520.2616666666599</v>
      </c>
      <c r="D192" s="2">
        <v>2902</v>
      </c>
      <c r="E192" s="2">
        <v>135364.71</v>
      </c>
      <c r="H192" t="str">
        <f t="shared" si="4"/>
        <v>(1000,10000]</v>
      </c>
      <c r="I192" t="str">
        <f t="shared" si="5"/>
        <v>小</v>
      </c>
    </row>
    <row r="193" spans="1:9" x14ac:dyDescent="0.2">
      <c r="A193" t="s">
        <v>102</v>
      </c>
      <c r="B193" s="2">
        <v>963.65899999999999</v>
      </c>
      <c r="C193" s="2">
        <v>1799.7322718953999</v>
      </c>
      <c r="D193" s="2">
        <v>14541</v>
      </c>
      <c r="E193" s="2">
        <v>66590.094060129995</v>
      </c>
      <c r="F193" s="2">
        <v>6432</v>
      </c>
      <c r="G193" s="2">
        <v>29949.834383025001</v>
      </c>
      <c r="H193" t="str">
        <f t="shared" si="4"/>
        <v>(1000,10000]</v>
      </c>
      <c r="I193" t="str">
        <f t="shared" si="5"/>
        <v>小</v>
      </c>
    </row>
    <row r="194" spans="1:9" x14ac:dyDescent="0.2">
      <c r="A194" t="s">
        <v>202</v>
      </c>
      <c r="B194" s="2">
        <v>49.95</v>
      </c>
      <c r="C194" s="2">
        <v>191.27842105263099</v>
      </c>
      <c r="D194" s="2">
        <v>86</v>
      </c>
      <c r="E194" s="2">
        <v>3634.29</v>
      </c>
      <c r="H194" t="str">
        <f t="shared" si="4"/>
        <v>(0,1000]</v>
      </c>
      <c r="I194" t="str">
        <f t="shared" si="5"/>
        <v>微</v>
      </c>
    </row>
    <row r="195" spans="1:9" x14ac:dyDescent="0.2">
      <c r="A195" t="s">
        <v>203</v>
      </c>
      <c r="B195" s="2">
        <v>756.13</v>
      </c>
      <c r="C195" s="2">
        <v>731.06600000000003</v>
      </c>
      <c r="D195" s="2">
        <v>125</v>
      </c>
      <c r="E195" s="2">
        <v>3655.33</v>
      </c>
      <c r="H195" t="str">
        <f t="shared" ref="H195:H258" si="6">VLOOKUP(MAX($B195,$C195),$L$3:$N$7,2,1)</f>
        <v>(0,1000]</v>
      </c>
      <c r="I195" t="str">
        <f t="shared" ref="I195:I258" si="7">VLOOKUP(MAX($B195,$C195),$L$3:$N$7,3,1)</f>
        <v>微</v>
      </c>
    </row>
    <row r="196" spans="1:9" x14ac:dyDescent="0.2">
      <c r="A196" t="s">
        <v>135</v>
      </c>
      <c r="B196" s="2">
        <v>166.35499999999999</v>
      </c>
      <c r="C196" s="2">
        <v>346.67779999999999</v>
      </c>
      <c r="D196" s="2">
        <v>716</v>
      </c>
      <c r="E196" s="2">
        <v>52001.67</v>
      </c>
      <c r="F196" s="2">
        <v>62</v>
      </c>
      <c r="G196" s="2">
        <v>3837.21</v>
      </c>
      <c r="H196" t="str">
        <f t="shared" si="6"/>
        <v>(0,1000]</v>
      </c>
      <c r="I196" t="str">
        <f t="shared" si="7"/>
        <v>微</v>
      </c>
    </row>
    <row r="197" spans="1:9" x14ac:dyDescent="0.2">
      <c r="A197" t="s">
        <v>134</v>
      </c>
      <c r="B197" s="2">
        <v>1514.11</v>
      </c>
      <c r="C197" s="2">
        <v>3219.1329268292602</v>
      </c>
      <c r="D197" s="2">
        <v>13691</v>
      </c>
      <c r="E197" s="2">
        <v>659922.25</v>
      </c>
      <c r="H197" t="str">
        <f t="shared" si="6"/>
        <v>(1000,10000]</v>
      </c>
      <c r="I197" t="str">
        <f t="shared" si="7"/>
        <v>小</v>
      </c>
    </row>
    <row r="198" spans="1:9" x14ac:dyDescent="0.2">
      <c r="A198" t="s">
        <v>162</v>
      </c>
      <c r="B198" s="2">
        <v>4691.1949999999997</v>
      </c>
      <c r="C198" s="2">
        <v>4411.9878525640997</v>
      </c>
      <c r="D198" s="2">
        <v>22883</v>
      </c>
      <c r="E198" s="2">
        <v>1376540.21</v>
      </c>
      <c r="F198" s="2">
        <v>179</v>
      </c>
      <c r="G198" s="2">
        <v>10128.459999999999</v>
      </c>
      <c r="H198" t="str">
        <f t="shared" si="6"/>
        <v>(1000,10000]</v>
      </c>
      <c r="I198" t="str">
        <f t="shared" si="7"/>
        <v>小</v>
      </c>
    </row>
    <row r="199" spans="1:9" x14ac:dyDescent="0.2">
      <c r="A199" t="s">
        <v>107</v>
      </c>
      <c r="B199" s="2">
        <v>2134.1350000000002</v>
      </c>
      <c r="C199" s="2">
        <v>2176.7257575757499</v>
      </c>
      <c r="D199" s="2">
        <v>7271</v>
      </c>
      <c r="E199" s="2">
        <v>718319.5</v>
      </c>
      <c r="F199" s="2">
        <v>801</v>
      </c>
      <c r="G199" s="2">
        <v>82664.429999999993</v>
      </c>
      <c r="H199" t="str">
        <f t="shared" si="6"/>
        <v>(1000,10000]</v>
      </c>
      <c r="I199" t="str">
        <f t="shared" si="7"/>
        <v>小</v>
      </c>
    </row>
    <row r="200" spans="1:9" x14ac:dyDescent="0.2">
      <c r="A200" t="s">
        <v>115</v>
      </c>
      <c r="B200" s="2">
        <v>1264.4672</v>
      </c>
      <c r="C200" s="2">
        <v>1522.0539031579499</v>
      </c>
      <c r="D200" s="2">
        <v>10306</v>
      </c>
      <c r="E200" s="2">
        <v>502277.788042125</v>
      </c>
      <c r="F200" s="2">
        <v>2032</v>
      </c>
      <c r="G200" s="2">
        <v>95031.222226394995</v>
      </c>
      <c r="H200" t="str">
        <f t="shared" si="6"/>
        <v>(1000,10000]</v>
      </c>
      <c r="I200" t="str">
        <f t="shared" si="7"/>
        <v>小</v>
      </c>
    </row>
    <row r="201" spans="1:9" x14ac:dyDescent="0.2">
      <c r="A201" t="s">
        <v>167</v>
      </c>
      <c r="B201" s="2">
        <v>1282.5899999999999</v>
      </c>
      <c r="C201" s="2">
        <v>2147.3610606060602</v>
      </c>
      <c r="D201" s="2">
        <v>12449</v>
      </c>
      <c r="E201" s="2">
        <v>708629.15</v>
      </c>
      <c r="F201" s="2">
        <v>1134</v>
      </c>
      <c r="G201" s="2">
        <v>61214.41</v>
      </c>
      <c r="H201" t="str">
        <f t="shared" si="6"/>
        <v>(1000,10000]</v>
      </c>
      <c r="I201" t="str">
        <f t="shared" si="7"/>
        <v>小</v>
      </c>
    </row>
    <row r="202" spans="1:9" x14ac:dyDescent="0.2">
      <c r="A202" t="s">
        <v>211</v>
      </c>
      <c r="B202" s="2">
        <v>1710.8225500000001</v>
      </c>
      <c r="C202" s="2">
        <v>2020.2158589476001</v>
      </c>
      <c r="D202" s="2">
        <v>4568</v>
      </c>
      <c r="E202" s="2">
        <v>666671.23345270997</v>
      </c>
      <c r="F202" s="2">
        <v>550</v>
      </c>
      <c r="G202" s="2">
        <v>94880.059055489997</v>
      </c>
      <c r="H202" t="str">
        <f t="shared" si="6"/>
        <v>(1000,10000]</v>
      </c>
      <c r="I202" t="str">
        <f t="shared" si="7"/>
        <v>小</v>
      </c>
    </row>
    <row r="203" spans="1:9" x14ac:dyDescent="0.2">
      <c r="A203" t="s">
        <v>74</v>
      </c>
      <c r="B203" s="2">
        <v>587.37</v>
      </c>
      <c r="C203" s="2">
        <v>722.27944983818702</v>
      </c>
      <c r="D203" s="2">
        <v>5088</v>
      </c>
      <c r="E203" s="2">
        <v>223184.35</v>
      </c>
      <c r="F203" s="2">
        <v>43</v>
      </c>
      <c r="G203" s="2">
        <v>1363.77</v>
      </c>
      <c r="H203" t="str">
        <f t="shared" si="6"/>
        <v>(0,1000]</v>
      </c>
      <c r="I203" t="str">
        <f t="shared" si="7"/>
        <v>微</v>
      </c>
    </row>
    <row r="204" spans="1:9" x14ac:dyDescent="0.2">
      <c r="A204" t="s">
        <v>191</v>
      </c>
      <c r="B204" s="2">
        <v>913.44839999999999</v>
      </c>
      <c r="C204" s="2">
        <v>1759.5144991359</v>
      </c>
      <c r="D204" s="2">
        <v>525</v>
      </c>
      <c r="E204" s="2">
        <v>204103.68189976501</v>
      </c>
      <c r="F204" s="2">
        <v>3</v>
      </c>
      <c r="G204" s="2">
        <v>1412.6815712</v>
      </c>
      <c r="H204" t="str">
        <f t="shared" si="6"/>
        <v>(1000,10000]</v>
      </c>
      <c r="I204" t="str">
        <f t="shared" si="7"/>
        <v>小</v>
      </c>
    </row>
    <row r="205" spans="1:9" x14ac:dyDescent="0.2">
      <c r="A205" t="s">
        <v>112</v>
      </c>
      <c r="B205" s="2">
        <v>25.99</v>
      </c>
      <c r="C205" s="2">
        <v>57.173999999999999</v>
      </c>
      <c r="D205" s="2">
        <v>36</v>
      </c>
      <c r="E205" s="2">
        <v>2001.09</v>
      </c>
      <c r="F205" s="2">
        <v>4</v>
      </c>
      <c r="G205" s="2">
        <v>376.87</v>
      </c>
      <c r="H205" t="str">
        <f t="shared" si="6"/>
        <v>(0,1000]</v>
      </c>
      <c r="I205" t="str">
        <f t="shared" si="7"/>
        <v>微</v>
      </c>
    </row>
    <row r="206" spans="1:9" x14ac:dyDescent="0.2">
      <c r="A206" t="s">
        <v>189</v>
      </c>
      <c r="B206" s="2">
        <v>5622.165</v>
      </c>
      <c r="C206" s="2">
        <v>6186.92648484848</v>
      </c>
      <c r="D206" s="2">
        <v>23969</v>
      </c>
      <c r="E206" s="2">
        <v>2041685.74</v>
      </c>
      <c r="F206" s="2">
        <v>2578</v>
      </c>
      <c r="G206" s="2">
        <v>284508.42</v>
      </c>
      <c r="H206" t="str">
        <f t="shared" si="6"/>
        <v>(1000,10000]</v>
      </c>
      <c r="I206" t="str">
        <f t="shared" si="7"/>
        <v>小</v>
      </c>
    </row>
    <row r="207" spans="1:9" x14ac:dyDescent="0.2">
      <c r="A207" t="s">
        <v>132</v>
      </c>
      <c r="B207" s="2">
        <v>162.97999999999999</v>
      </c>
      <c r="C207" s="2">
        <v>208.678930481283</v>
      </c>
      <c r="D207" s="2">
        <v>425</v>
      </c>
      <c r="E207" s="2">
        <v>39022.959999999999</v>
      </c>
      <c r="F207" s="2">
        <v>15</v>
      </c>
      <c r="G207" s="2">
        <v>2192.0300000000002</v>
      </c>
      <c r="H207" t="str">
        <f t="shared" si="6"/>
        <v>(0,1000]</v>
      </c>
      <c r="I207" t="str">
        <f t="shared" si="7"/>
        <v>微</v>
      </c>
    </row>
    <row r="208" spans="1:9" x14ac:dyDescent="0.2">
      <c r="A208" t="s">
        <v>127</v>
      </c>
      <c r="B208" s="2">
        <v>1570.97</v>
      </c>
      <c r="C208" s="2">
        <v>3829.18</v>
      </c>
      <c r="D208" s="2">
        <v>20683</v>
      </c>
      <c r="E208" s="2">
        <v>999415.98</v>
      </c>
      <c r="H208" t="str">
        <f t="shared" si="6"/>
        <v>(1000,10000]</v>
      </c>
      <c r="I208" t="str">
        <f t="shared" si="7"/>
        <v>小</v>
      </c>
    </row>
    <row r="209" spans="1:9" x14ac:dyDescent="0.2">
      <c r="A209" t="s">
        <v>171</v>
      </c>
      <c r="B209" s="2">
        <v>369.59</v>
      </c>
      <c r="C209" s="2">
        <v>1196.4179999999999</v>
      </c>
      <c r="D209" s="2">
        <v>1092</v>
      </c>
      <c r="E209" s="2">
        <v>53838.81</v>
      </c>
      <c r="H209" t="str">
        <f t="shared" si="6"/>
        <v>(1000,10000]</v>
      </c>
      <c r="I209" t="str">
        <f t="shared" si="7"/>
        <v>小</v>
      </c>
    </row>
    <row r="210" spans="1:9" x14ac:dyDescent="0.2">
      <c r="A210" t="s">
        <v>218</v>
      </c>
      <c r="B210" s="2">
        <v>21.69</v>
      </c>
      <c r="C210" s="2">
        <v>39.240555555555503</v>
      </c>
      <c r="D210" s="2">
        <v>20</v>
      </c>
      <c r="E210" s="2">
        <v>706.33</v>
      </c>
      <c r="F210" s="2">
        <v>1</v>
      </c>
      <c r="G210" s="2">
        <v>18.39</v>
      </c>
      <c r="H210" t="str">
        <f t="shared" si="6"/>
        <v>(0,1000]</v>
      </c>
      <c r="I210" t="str">
        <f t="shared" si="7"/>
        <v>微</v>
      </c>
    </row>
    <row r="211" spans="1:9" x14ac:dyDescent="0.2">
      <c r="A211" t="s">
        <v>129</v>
      </c>
      <c r="B211" s="2">
        <v>1912.89</v>
      </c>
      <c r="C211" s="2">
        <v>2769.8024344569199</v>
      </c>
      <c r="D211" s="2">
        <v>14104</v>
      </c>
      <c r="E211" s="2">
        <v>739537.25</v>
      </c>
      <c r="H211" t="str">
        <f t="shared" si="6"/>
        <v>(1000,10000]</v>
      </c>
      <c r="I211" t="str">
        <f t="shared" si="7"/>
        <v>小</v>
      </c>
    </row>
    <row r="212" spans="1:9" x14ac:dyDescent="0.2">
      <c r="A212" t="s">
        <v>119</v>
      </c>
      <c r="B212" s="2">
        <v>477.91</v>
      </c>
      <c r="C212" s="2">
        <v>568.74993808049499</v>
      </c>
      <c r="D212" s="2">
        <v>2052</v>
      </c>
      <c r="E212" s="2">
        <v>183706.23</v>
      </c>
      <c r="F212" s="2">
        <v>37</v>
      </c>
      <c r="G212" s="2">
        <v>1873.16</v>
      </c>
      <c r="H212" t="str">
        <f t="shared" si="6"/>
        <v>(0,1000]</v>
      </c>
      <c r="I212" t="str">
        <f t="shared" si="7"/>
        <v>微</v>
      </c>
    </row>
    <row r="213" spans="1:9" x14ac:dyDescent="0.2">
      <c r="A213" t="s">
        <v>213</v>
      </c>
      <c r="B213" s="2">
        <v>1972.69</v>
      </c>
      <c r="C213" s="2">
        <v>3080.5599339933901</v>
      </c>
      <c r="D213" s="2">
        <v>39122</v>
      </c>
      <c r="E213" s="2">
        <v>933409.66</v>
      </c>
      <c r="F213" s="2">
        <v>15</v>
      </c>
      <c r="G213" s="2">
        <v>1061.98</v>
      </c>
      <c r="H213" t="str">
        <f t="shared" si="6"/>
        <v>(1000,10000]</v>
      </c>
      <c r="I213" t="str">
        <f t="shared" si="7"/>
        <v>小</v>
      </c>
    </row>
    <row r="214" spans="1:9" x14ac:dyDescent="0.2">
      <c r="A214" t="s">
        <v>106</v>
      </c>
      <c r="B214" s="2">
        <v>485.13200000000001</v>
      </c>
      <c r="C214" s="2">
        <v>560.06494758531801</v>
      </c>
      <c r="D214" s="2">
        <v>3091</v>
      </c>
      <c r="E214" s="2">
        <v>184821.43270315501</v>
      </c>
      <c r="F214" s="2">
        <v>387</v>
      </c>
      <c r="G214" s="2">
        <v>19234.130677425001</v>
      </c>
      <c r="H214" t="str">
        <f t="shared" si="6"/>
        <v>(0,1000]</v>
      </c>
      <c r="I214" t="str">
        <f t="shared" si="7"/>
        <v>微</v>
      </c>
    </row>
    <row r="215" spans="1:9" x14ac:dyDescent="0.2">
      <c r="A215" t="s">
        <v>166</v>
      </c>
      <c r="B215" s="2">
        <v>104.58</v>
      </c>
      <c r="C215" s="2">
        <v>119.90266666666599</v>
      </c>
      <c r="D215" s="2">
        <v>343</v>
      </c>
      <c r="E215" s="2">
        <v>12589.78</v>
      </c>
      <c r="F215" s="2">
        <v>1</v>
      </c>
      <c r="G215" s="2">
        <v>30.98</v>
      </c>
      <c r="H215" t="str">
        <f t="shared" si="6"/>
        <v>(0,1000]</v>
      </c>
      <c r="I215" t="str">
        <f t="shared" si="7"/>
        <v>微</v>
      </c>
    </row>
    <row r="216" spans="1:9" x14ac:dyDescent="0.2">
      <c r="A216" t="s">
        <v>217</v>
      </c>
      <c r="B216" s="2">
        <v>166.17</v>
      </c>
      <c r="C216" s="2">
        <v>214.26313901345199</v>
      </c>
      <c r="D216" s="2">
        <v>383</v>
      </c>
      <c r="E216" s="2">
        <v>47780.68</v>
      </c>
      <c r="F216" s="2">
        <v>62</v>
      </c>
      <c r="G216" s="2">
        <v>7804.44</v>
      </c>
      <c r="H216" t="str">
        <f t="shared" si="6"/>
        <v>(0,1000]</v>
      </c>
      <c r="I216" t="str">
        <f t="shared" si="7"/>
        <v>微</v>
      </c>
    </row>
    <row r="217" spans="1:9" x14ac:dyDescent="0.2">
      <c r="A217" t="s">
        <v>208</v>
      </c>
      <c r="B217" s="2">
        <v>455.32780000000002</v>
      </c>
      <c r="C217" s="2">
        <v>472.65681153845401</v>
      </c>
      <c r="D217" s="2">
        <v>6323</v>
      </c>
      <c r="E217" s="2">
        <v>155976.74780769</v>
      </c>
      <c r="F217" s="2">
        <v>636</v>
      </c>
      <c r="G217" s="2">
        <v>16143.364849395</v>
      </c>
      <c r="H217" t="str">
        <f t="shared" si="6"/>
        <v>(0,1000]</v>
      </c>
      <c r="I217" t="str">
        <f t="shared" si="7"/>
        <v>微</v>
      </c>
    </row>
    <row r="218" spans="1:9" x14ac:dyDescent="0.2">
      <c r="A218" t="s">
        <v>216</v>
      </c>
      <c r="B218" s="2">
        <v>469.98</v>
      </c>
      <c r="C218" s="2">
        <v>700.64470967741897</v>
      </c>
      <c r="D218" s="2">
        <v>245</v>
      </c>
      <c r="E218" s="2">
        <v>108599.93</v>
      </c>
      <c r="F218" s="2">
        <v>14</v>
      </c>
      <c r="G218" s="2">
        <v>11170.66</v>
      </c>
      <c r="H218" t="str">
        <f t="shared" si="6"/>
        <v>(0,1000]</v>
      </c>
      <c r="I218" t="str">
        <f t="shared" si="7"/>
        <v>微</v>
      </c>
    </row>
    <row r="219" spans="1:9" x14ac:dyDescent="0.2">
      <c r="A219" t="s">
        <v>169</v>
      </c>
      <c r="B219" s="2">
        <v>455.83499999999998</v>
      </c>
      <c r="C219" s="2">
        <v>501.35866666666601</v>
      </c>
      <c r="D219" s="2">
        <v>317</v>
      </c>
      <c r="E219" s="2">
        <v>30081.52</v>
      </c>
      <c r="F219" s="2">
        <v>189</v>
      </c>
      <c r="G219" s="2">
        <v>15618.49</v>
      </c>
      <c r="H219" t="str">
        <f t="shared" si="6"/>
        <v>(0,1000]</v>
      </c>
      <c r="I219" t="str">
        <f t="shared" si="7"/>
        <v>微</v>
      </c>
    </row>
    <row r="220" spans="1:9" x14ac:dyDescent="0.2">
      <c r="A220" t="s">
        <v>108</v>
      </c>
      <c r="B220" s="2">
        <v>116.3112</v>
      </c>
      <c r="C220" s="2">
        <v>135.189641265836</v>
      </c>
      <c r="D220" s="2">
        <v>716</v>
      </c>
      <c r="E220" s="2">
        <v>38799.427043295</v>
      </c>
      <c r="F220" s="2">
        <v>98</v>
      </c>
      <c r="G220" s="2">
        <v>5533.2174924849996</v>
      </c>
      <c r="H220" t="str">
        <f t="shared" si="6"/>
        <v>(0,1000]</v>
      </c>
      <c r="I220" t="str">
        <f t="shared" si="7"/>
        <v>微</v>
      </c>
    </row>
    <row r="221" spans="1:9" x14ac:dyDescent="0.2">
      <c r="A221" t="s">
        <v>188</v>
      </c>
      <c r="B221" s="2">
        <v>254.51</v>
      </c>
      <c r="C221" s="2">
        <v>1364.6027753303899</v>
      </c>
      <c r="D221" s="2">
        <v>4167</v>
      </c>
      <c r="E221" s="2">
        <v>309764.83</v>
      </c>
      <c r="F221" s="2">
        <v>4</v>
      </c>
      <c r="G221" s="2">
        <v>283.49</v>
      </c>
      <c r="H221" t="str">
        <f t="shared" si="6"/>
        <v>(1000,10000]</v>
      </c>
      <c r="I221" t="str">
        <f t="shared" si="7"/>
        <v>小</v>
      </c>
    </row>
    <row r="222" spans="1:9" x14ac:dyDescent="0.2">
      <c r="A222" t="s">
        <v>75</v>
      </c>
      <c r="B222" s="2">
        <v>239.31</v>
      </c>
      <c r="C222" s="2">
        <v>288.66680781758902</v>
      </c>
      <c r="D222" s="2">
        <v>1370</v>
      </c>
      <c r="E222" s="2">
        <v>88620.71</v>
      </c>
      <c r="F222" s="2">
        <v>78</v>
      </c>
      <c r="G222" s="2">
        <v>4827.16</v>
      </c>
      <c r="H222" t="str">
        <f t="shared" si="6"/>
        <v>(0,1000]</v>
      </c>
      <c r="I222" t="str">
        <f t="shared" si="7"/>
        <v>微</v>
      </c>
    </row>
    <row r="223" spans="1:9" x14ac:dyDescent="0.2">
      <c r="A223" t="s">
        <v>109</v>
      </c>
      <c r="B223" s="2">
        <v>909.67</v>
      </c>
      <c r="C223" s="2">
        <v>5113.2534920634898</v>
      </c>
      <c r="D223" s="2">
        <v>15884</v>
      </c>
      <c r="E223" s="2">
        <v>1610674.85</v>
      </c>
      <c r="F223" s="2">
        <v>123</v>
      </c>
      <c r="G223" s="2">
        <v>10576.91</v>
      </c>
      <c r="H223" t="str">
        <f t="shared" si="6"/>
        <v>(1000,10000]</v>
      </c>
      <c r="I223" t="str">
        <f t="shared" si="7"/>
        <v>小</v>
      </c>
    </row>
    <row r="224" spans="1:9" x14ac:dyDescent="0.2">
      <c r="A224" t="s">
        <v>163</v>
      </c>
      <c r="B224" s="2">
        <v>267.45</v>
      </c>
      <c r="C224" s="2">
        <v>366.568247011952</v>
      </c>
      <c r="D224" s="2">
        <v>2237</v>
      </c>
      <c r="E224" s="2">
        <v>92008.63</v>
      </c>
      <c r="F224" s="2">
        <v>339</v>
      </c>
      <c r="G224" s="2">
        <v>11697.54</v>
      </c>
      <c r="H224" t="str">
        <f t="shared" si="6"/>
        <v>(0,1000]</v>
      </c>
      <c r="I224" t="str">
        <f t="shared" si="7"/>
        <v>微</v>
      </c>
    </row>
    <row r="225" spans="1:9" x14ac:dyDescent="0.2">
      <c r="A225" t="s">
        <v>131</v>
      </c>
      <c r="B225" s="2">
        <v>239.99</v>
      </c>
      <c r="C225" s="2">
        <v>283.93984592688503</v>
      </c>
      <c r="D225" s="2">
        <v>240</v>
      </c>
      <c r="E225" s="2">
        <v>49689.473037205003</v>
      </c>
      <c r="F225" s="2">
        <v>26</v>
      </c>
      <c r="G225" s="2">
        <v>4743.7910980699999</v>
      </c>
      <c r="H225" t="str">
        <f t="shared" si="6"/>
        <v>(0,1000]</v>
      </c>
      <c r="I225" t="str">
        <f t="shared" si="7"/>
        <v>微</v>
      </c>
    </row>
    <row r="226" spans="1:9" x14ac:dyDescent="0.2">
      <c r="A226" t="s">
        <v>78</v>
      </c>
      <c r="B226" s="2">
        <v>234.11660000000001</v>
      </c>
      <c r="C226" s="2">
        <v>291.47006506652002</v>
      </c>
      <c r="D226" s="2">
        <v>2850</v>
      </c>
      <c r="E226" s="2">
        <v>92978.950756220001</v>
      </c>
      <c r="F226" s="2">
        <v>98</v>
      </c>
      <c r="G226" s="2">
        <v>2951.07124772</v>
      </c>
      <c r="H226" t="str">
        <f t="shared" si="6"/>
        <v>(0,1000]</v>
      </c>
      <c r="I226" t="str">
        <f t="shared" si="7"/>
        <v>微</v>
      </c>
    </row>
    <row r="227" spans="1:9" x14ac:dyDescent="0.2">
      <c r="A227" t="s">
        <v>76</v>
      </c>
      <c r="B227" s="2">
        <v>139.05500000000001</v>
      </c>
      <c r="C227" s="2">
        <v>154.06679051282001</v>
      </c>
      <c r="D227" s="2">
        <v>290</v>
      </c>
      <c r="E227" s="2">
        <v>12017.20966</v>
      </c>
      <c r="H227" t="str">
        <f t="shared" si="6"/>
        <v>(0,1000]</v>
      </c>
      <c r="I227" t="str">
        <f t="shared" si="7"/>
        <v>微</v>
      </c>
    </row>
    <row r="228" spans="1:9" x14ac:dyDescent="0.2">
      <c r="A228" t="s">
        <v>168</v>
      </c>
      <c r="B228" s="2">
        <v>6274.0464000000002</v>
      </c>
      <c r="C228" s="2">
        <v>6570.4920275433897</v>
      </c>
      <c r="D228" s="2">
        <v>15899</v>
      </c>
      <c r="E228" s="2">
        <v>900157.40777344501</v>
      </c>
      <c r="F228" s="2">
        <v>5788</v>
      </c>
      <c r="G228" s="2">
        <v>351424.72978377499</v>
      </c>
      <c r="H228" t="str">
        <f t="shared" si="6"/>
        <v>(1000,10000]</v>
      </c>
      <c r="I228" t="str">
        <f t="shared" si="7"/>
        <v>小</v>
      </c>
    </row>
    <row r="229" spans="1:9" x14ac:dyDescent="0.2">
      <c r="A229" t="s">
        <v>207</v>
      </c>
      <c r="B229" s="2">
        <v>1389.4309499999999</v>
      </c>
      <c r="C229" s="2">
        <v>2234.1966111554798</v>
      </c>
      <c r="D229" s="2">
        <v>14049</v>
      </c>
      <c r="E229" s="2">
        <v>616638.26467891503</v>
      </c>
      <c r="F229" s="2">
        <v>2</v>
      </c>
      <c r="G229" s="2">
        <v>93.462501919999994</v>
      </c>
      <c r="H229" t="str">
        <f t="shared" si="6"/>
        <v>(1000,10000]</v>
      </c>
      <c r="I229" t="str">
        <f t="shared" si="7"/>
        <v>小</v>
      </c>
    </row>
    <row r="230" spans="1:9" x14ac:dyDescent="0.2">
      <c r="A230" t="s">
        <v>190</v>
      </c>
      <c r="B230" s="2">
        <v>6810.23</v>
      </c>
      <c r="C230" s="2">
        <v>7034.05506382978</v>
      </c>
      <c r="D230" s="2">
        <v>23479</v>
      </c>
      <c r="E230" s="2">
        <v>1653002.94</v>
      </c>
      <c r="H230" t="str">
        <f t="shared" si="6"/>
        <v>(1000,10000]</v>
      </c>
      <c r="I230" t="str">
        <f t="shared" si="7"/>
        <v>小</v>
      </c>
    </row>
    <row r="231" spans="1:9" x14ac:dyDescent="0.2">
      <c r="A231" t="s">
        <v>143</v>
      </c>
      <c r="B231" s="2">
        <v>59.76</v>
      </c>
      <c r="C231" s="2">
        <v>107.48878787878699</v>
      </c>
      <c r="D231" s="2">
        <v>91</v>
      </c>
      <c r="E231" s="2">
        <v>3547.13</v>
      </c>
      <c r="H231" t="str">
        <f t="shared" si="6"/>
        <v>(0,1000]</v>
      </c>
      <c r="I231" t="str">
        <f t="shared" si="7"/>
        <v>微</v>
      </c>
    </row>
    <row r="232" spans="1:9" x14ac:dyDescent="0.2">
      <c r="A232" t="s">
        <v>130</v>
      </c>
      <c r="B232" s="2">
        <v>734.35</v>
      </c>
      <c r="C232" s="2">
        <v>742.18365969179604</v>
      </c>
      <c r="D232" s="2">
        <v>4201</v>
      </c>
      <c r="E232" s="2">
        <v>189999.01688109999</v>
      </c>
      <c r="F232" s="2">
        <v>397</v>
      </c>
      <c r="G232" s="2">
        <v>18164.763340400001</v>
      </c>
      <c r="H232" t="str">
        <f t="shared" si="6"/>
        <v>(0,1000]</v>
      </c>
      <c r="I232" t="str">
        <f t="shared" si="7"/>
        <v>微</v>
      </c>
    </row>
    <row r="233" spans="1:9" x14ac:dyDescent="0.2">
      <c r="A233" t="s">
        <v>128</v>
      </c>
      <c r="B233" s="2">
        <v>361.03</v>
      </c>
      <c r="C233" s="2">
        <v>536.02860465116203</v>
      </c>
      <c r="D233" s="2">
        <v>961</v>
      </c>
      <c r="E233" s="2">
        <v>92196.92</v>
      </c>
      <c r="H233" t="str">
        <f t="shared" si="6"/>
        <v>(0,1000]</v>
      </c>
      <c r="I233" t="str">
        <f t="shared" si="7"/>
        <v>微</v>
      </c>
    </row>
    <row r="234" spans="1:9" x14ac:dyDescent="0.2">
      <c r="A234" t="s">
        <v>206</v>
      </c>
      <c r="B234" s="2">
        <v>267.44</v>
      </c>
      <c r="C234" s="2">
        <v>305.15270186335403</v>
      </c>
      <c r="D234" s="2">
        <v>1257</v>
      </c>
      <c r="E234" s="2">
        <v>98259.17</v>
      </c>
      <c r="F234" s="2">
        <v>99</v>
      </c>
      <c r="G234" s="2">
        <v>7127.52</v>
      </c>
      <c r="H234" t="str">
        <f t="shared" si="6"/>
        <v>(0,1000]</v>
      </c>
      <c r="I234" t="str">
        <f t="shared" si="7"/>
        <v>微</v>
      </c>
    </row>
    <row r="235" spans="1:9" x14ac:dyDescent="0.2">
      <c r="A235" t="s">
        <v>111</v>
      </c>
      <c r="B235" s="2">
        <v>624.66800000000001</v>
      </c>
      <c r="C235" s="2">
        <v>1106.8500869018001</v>
      </c>
      <c r="D235" s="2">
        <v>7463</v>
      </c>
      <c r="E235" s="2">
        <v>249041.269552905</v>
      </c>
      <c r="H235" t="str">
        <f t="shared" si="6"/>
        <v>(1000,10000]</v>
      </c>
      <c r="I235" t="str">
        <f t="shared" si="7"/>
        <v>小</v>
      </c>
    </row>
    <row r="236" spans="1:9" x14ac:dyDescent="0.2">
      <c r="A236" t="s">
        <v>205</v>
      </c>
      <c r="B236" s="2">
        <v>208.935</v>
      </c>
      <c r="C236" s="2">
        <v>255.943622448979</v>
      </c>
      <c r="D236" s="2">
        <v>298</v>
      </c>
      <c r="E236" s="2">
        <v>50164.95</v>
      </c>
      <c r="F236" s="2">
        <v>18</v>
      </c>
      <c r="G236" s="2">
        <v>3264.08</v>
      </c>
      <c r="H236" t="str">
        <f t="shared" si="6"/>
        <v>(0,1000]</v>
      </c>
      <c r="I236" t="str">
        <f t="shared" si="7"/>
        <v>微</v>
      </c>
    </row>
    <row r="237" spans="1:9" x14ac:dyDescent="0.2">
      <c r="A237" t="s">
        <v>214</v>
      </c>
      <c r="B237" s="2">
        <v>877.28</v>
      </c>
      <c r="C237" s="2">
        <v>999.31334558823505</v>
      </c>
      <c r="D237" s="2">
        <v>1834</v>
      </c>
      <c r="E237" s="2">
        <v>271813.23</v>
      </c>
      <c r="H237" t="str">
        <f t="shared" si="6"/>
        <v>(0,1000]</v>
      </c>
      <c r="I237" t="str">
        <f t="shared" si="7"/>
        <v>微</v>
      </c>
    </row>
    <row r="238" spans="1:9" x14ac:dyDescent="0.2">
      <c r="A238" t="s">
        <v>209</v>
      </c>
      <c r="B238" s="2">
        <v>150.41999999999999</v>
      </c>
      <c r="C238" s="2">
        <v>189.71930348258701</v>
      </c>
      <c r="D238" s="2">
        <v>390</v>
      </c>
      <c r="E238" s="2">
        <v>38133.58</v>
      </c>
      <c r="F238" s="2">
        <v>6</v>
      </c>
      <c r="G238" s="2">
        <v>533.6</v>
      </c>
      <c r="H238" t="str">
        <f t="shared" si="6"/>
        <v>(0,1000]</v>
      </c>
      <c r="I238" t="str">
        <f t="shared" si="7"/>
        <v>微</v>
      </c>
    </row>
    <row r="239" spans="1:9" x14ac:dyDescent="0.2">
      <c r="A239" t="s">
        <v>210</v>
      </c>
      <c r="B239" s="2">
        <v>217.34</v>
      </c>
      <c r="C239" s="2">
        <v>270.565321100917</v>
      </c>
      <c r="D239" s="2">
        <v>1182</v>
      </c>
      <c r="E239" s="2">
        <v>58983.24</v>
      </c>
      <c r="F239" s="2">
        <v>11</v>
      </c>
      <c r="G239" s="2">
        <v>1166.8499999999999</v>
      </c>
      <c r="H239" t="str">
        <f t="shared" si="6"/>
        <v>(0,1000]</v>
      </c>
      <c r="I239" t="str">
        <f t="shared" si="7"/>
        <v>微</v>
      </c>
    </row>
    <row r="240" spans="1:9" x14ac:dyDescent="0.2">
      <c r="A240" t="s">
        <v>79</v>
      </c>
      <c r="B240" s="2">
        <v>179.1</v>
      </c>
      <c r="C240" s="2">
        <v>228.568510638297</v>
      </c>
      <c r="D240" s="2">
        <v>243</v>
      </c>
      <c r="E240" s="2">
        <v>32228.16</v>
      </c>
      <c r="F240" s="2">
        <v>1</v>
      </c>
      <c r="G240" s="2">
        <v>89.24</v>
      </c>
      <c r="H240" t="str">
        <f t="shared" si="6"/>
        <v>(0,1000]</v>
      </c>
      <c r="I240" t="str">
        <f t="shared" si="7"/>
        <v>微</v>
      </c>
    </row>
    <row r="241" spans="1:9" x14ac:dyDescent="0.2">
      <c r="A241" t="s">
        <v>165</v>
      </c>
      <c r="B241" s="2">
        <v>218.58500000000001</v>
      </c>
      <c r="C241" s="2">
        <v>557.13016000000005</v>
      </c>
      <c r="D241" s="2">
        <v>727</v>
      </c>
      <c r="E241" s="2">
        <v>139282.54</v>
      </c>
      <c r="F241" s="2">
        <v>36</v>
      </c>
      <c r="G241" s="2">
        <v>2785.07</v>
      </c>
      <c r="H241" t="str">
        <f t="shared" si="6"/>
        <v>(0,1000]</v>
      </c>
      <c r="I241" t="str">
        <f t="shared" si="7"/>
        <v>微</v>
      </c>
    </row>
    <row r="242" spans="1:9" x14ac:dyDescent="0.2">
      <c r="A242" t="s">
        <v>81</v>
      </c>
      <c r="B242" s="2">
        <v>96.28</v>
      </c>
      <c r="C242" s="2">
        <v>115.01572327044001</v>
      </c>
      <c r="D242" s="2">
        <v>406</v>
      </c>
      <c r="E242" s="2">
        <v>18287.5</v>
      </c>
      <c r="H242" t="str">
        <f t="shared" si="6"/>
        <v>(0,1000]</v>
      </c>
      <c r="I242" t="str">
        <f t="shared" si="7"/>
        <v>微</v>
      </c>
    </row>
    <row r="243" spans="1:9" x14ac:dyDescent="0.2">
      <c r="A243" t="s">
        <v>86</v>
      </c>
      <c r="B243" s="2">
        <v>736.14</v>
      </c>
      <c r="C243" s="2">
        <v>1072.4090697674401</v>
      </c>
      <c r="D243" s="2">
        <v>3970</v>
      </c>
      <c r="E243" s="2">
        <v>184454.36</v>
      </c>
      <c r="H243" t="str">
        <f t="shared" si="6"/>
        <v>(1000,10000]</v>
      </c>
      <c r="I243" t="str">
        <f t="shared" si="7"/>
        <v>小</v>
      </c>
    </row>
    <row r="244" spans="1:9" x14ac:dyDescent="0.2">
      <c r="A244" t="s">
        <v>80</v>
      </c>
      <c r="B244" s="2">
        <v>418.89</v>
      </c>
      <c r="C244" s="2">
        <v>489.32291440446801</v>
      </c>
      <c r="D244" s="2">
        <v>1780</v>
      </c>
      <c r="E244" s="2">
        <v>68994.530931030007</v>
      </c>
      <c r="F244" s="2">
        <v>2</v>
      </c>
      <c r="G244" s="2">
        <v>124.2</v>
      </c>
      <c r="H244" t="str">
        <f t="shared" si="6"/>
        <v>(0,1000]</v>
      </c>
      <c r="I244" t="str">
        <f t="shared" si="7"/>
        <v>微</v>
      </c>
    </row>
    <row r="245" spans="1:9" x14ac:dyDescent="0.2">
      <c r="A245" t="s">
        <v>215</v>
      </c>
      <c r="B245" s="2">
        <v>862.10659999999996</v>
      </c>
      <c r="C245" s="2">
        <v>1054.7275185814599</v>
      </c>
      <c r="D245" s="2">
        <v>1752</v>
      </c>
      <c r="E245" s="2">
        <v>68557.288707795</v>
      </c>
      <c r="H245" t="str">
        <f t="shared" si="6"/>
        <v>(1000,10000]</v>
      </c>
      <c r="I245" t="str">
        <f t="shared" si="7"/>
        <v>小</v>
      </c>
    </row>
    <row r="246" spans="1:9" x14ac:dyDescent="0.2">
      <c r="A246" t="s">
        <v>170</v>
      </c>
      <c r="B246" s="2">
        <v>1468.26</v>
      </c>
      <c r="C246" s="2">
        <v>2743.2215000000001</v>
      </c>
      <c r="D246" s="2">
        <v>5665</v>
      </c>
      <c r="E246" s="2">
        <v>493779.87</v>
      </c>
      <c r="H246" t="str">
        <f t="shared" si="6"/>
        <v>(1000,10000]</v>
      </c>
      <c r="I246" t="str">
        <f t="shared" si="7"/>
        <v>小</v>
      </c>
    </row>
    <row r="247" spans="1:9" x14ac:dyDescent="0.2">
      <c r="A247" t="s">
        <v>88</v>
      </c>
      <c r="B247" s="2">
        <v>478.61590000000001</v>
      </c>
      <c r="C247" s="2">
        <v>542.123639819152</v>
      </c>
      <c r="D247" s="2">
        <v>803</v>
      </c>
      <c r="E247" s="2">
        <v>92703.142409074993</v>
      </c>
      <c r="H247" t="str">
        <f t="shared" si="6"/>
        <v>(0,1000]</v>
      </c>
      <c r="I247" t="str">
        <f t="shared" si="7"/>
        <v>微</v>
      </c>
    </row>
    <row r="248" spans="1:9" x14ac:dyDescent="0.2">
      <c r="A248" t="s">
        <v>147</v>
      </c>
      <c r="B248" s="2">
        <v>883.29499999999996</v>
      </c>
      <c r="C248" s="2">
        <v>849.60500000000002</v>
      </c>
      <c r="D248" s="2">
        <v>312</v>
      </c>
      <c r="E248" s="2">
        <v>20390.52</v>
      </c>
      <c r="H248" t="str">
        <f t="shared" si="6"/>
        <v>(0,1000]</v>
      </c>
      <c r="I248" t="str">
        <f t="shared" si="7"/>
        <v>微</v>
      </c>
    </row>
    <row r="249" spans="1:9" x14ac:dyDescent="0.2">
      <c r="A249" t="s">
        <v>225</v>
      </c>
      <c r="B249" s="2">
        <v>27531.875</v>
      </c>
      <c r="C249" s="2">
        <v>28503.411954144802</v>
      </c>
      <c r="D249" s="2">
        <v>114144</v>
      </c>
      <c r="E249" s="2">
        <v>3990477.67358028</v>
      </c>
      <c r="H249" t="str">
        <f t="shared" si="6"/>
        <v>(10000,50000]</v>
      </c>
      <c r="I249" t="str">
        <f t="shared" si="7"/>
        <v>普通</v>
      </c>
    </row>
    <row r="250" spans="1:9" x14ac:dyDescent="0.2">
      <c r="A250" t="s">
        <v>172</v>
      </c>
      <c r="B250" s="2">
        <v>1334.5</v>
      </c>
      <c r="C250" s="2">
        <v>2062.9364088397701</v>
      </c>
      <c r="D250" s="2">
        <v>5964</v>
      </c>
      <c r="E250" s="2">
        <v>373391.49</v>
      </c>
      <c r="H250" t="str">
        <f t="shared" si="6"/>
        <v>(1000,10000]</v>
      </c>
      <c r="I250" t="str">
        <f t="shared" si="7"/>
        <v>小</v>
      </c>
    </row>
    <row r="251" spans="1:9" x14ac:dyDescent="0.2">
      <c r="A251" t="s">
        <v>151</v>
      </c>
      <c r="B251" s="2">
        <v>97550.699550000005</v>
      </c>
      <c r="C251" s="2">
        <v>130196.060037818</v>
      </c>
      <c r="D251" s="2">
        <v>580956</v>
      </c>
      <c r="E251" s="2">
        <v>2343529.0806807298</v>
      </c>
      <c r="H251" t="str">
        <f t="shared" si="6"/>
        <v>(100000,]</v>
      </c>
      <c r="I251" t="str">
        <f t="shared" si="7"/>
        <v>KA</v>
      </c>
    </row>
    <row r="252" spans="1:9" x14ac:dyDescent="0.2">
      <c r="A252" t="s">
        <v>97</v>
      </c>
      <c r="B252" s="2">
        <v>84.99</v>
      </c>
      <c r="C252" s="2">
        <v>83.809736842105195</v>
      </c>
      <c r="D252" s="2">
        <v>39</v>
      </c>
      <c r="E252" s="2">
        <v>3184.77</v>
      </c>
      <c r="F252" s="2">
        <v>2</v>
      </c>
      <c r="G252" s="2">
        <v>203.97</v>
      </c>
      <c r="H252" t="str">
        <f t="shared" si="6"/>
        <v>(0,1000]</v>
      </c>
      <c r="I252" t="str">
        <f t="shared" si="7"/>
        <v>微</v>
      </c>
    </row>
    <row r="253" spans="1:9" x14ac:dyDescent="0.2">
      <c r="A253" t="s">
        <v>98</v>
      </c>
      <c r="B253" s="2">
        <v>86.480699999999999</v>
      </c>
      <c r="C253" s="2">
        <v>189.7422723075</v>
      </c>
      <c r="D253" s="2">
        <v>76</v>
      </c>
      <c r="E253" s="2">
        <v>6830.7218030699996</v>
      </c>
      <c r="H253" t="str">
        <f t="shared" si="6"/>
        <v>(0,1000]</v>
      </c>
      <c r="I253" t="str">
        <f t="shared" si="7"/>
        <v>微</v>
      </c>
    </row>
    <row r="254" spans="1:9" x14ac:dyDescent="0.2">
      <c r="A254" t="s">
        <v>110</v>
      </c>
      <c r="B254" s="2">
        <v>202.22</v>
      </c>
      <c r="C254" s="2">
        <v>280.70083720930199</v>
      </c>
      <c r="D254" s="2">
        <v>520</v>
      </c>
      <c r="E254" s="2">
        <v>60350.68</v>
      </c>
      <c r="F254" s="2">
        <v>31</v>
      </c>
      <c r="G254" s="2">
        <v>3780.63</v>
      </c>
      <c r="H254" t="str">
        <f t="shared" si="6"/>
        <v>(0,1000]</v>
      </c>
      <c r="I254" t="str">
        <f t="shared" si="7"/>
        <v>微</v>
      </c>
    </row>
    <row r="255" spans="1:9" x14ac:dyDescent="0.2">
      <c r="A255" t="s">
        <v>85</v>
      </c>
      <c r="B255" s="2">
        <v>104.97</v>
      </c>
      <c r="C255" s="2">
        <v>137.34932038834901</v>
      </c>
      <c r="D255" s="2">
        <v>224</v>
      </c>
      <c r="E255" s="2">
        <v>14146.98</v>
      </c>
      <c r="H255" t="str">
        <f t="shared" si="6"/>
        <v>(0,1000]</v>
      </c>
      <c r="I255" t="str">
        <f t="shared" si="7"/>
        <v>微</v>
      </c>
    </row>
    <row r="256" spans="1:9" x14ac:dyDescent="0.2">
      <c r="A256" t="s">
        <v>164</v>
      </c>
      <c r="B256" s="2">
        <v>138.75264999999999</v>
      </c>
      <c r="C256" s="2">
        <v>243.21947110532099</v>
      </c>
      <c r="D256" s="2">
        <v>730</v>
      </c>
      <c r="E256" s="2">
        <v>34050.725954745001</v>
      </c>
      <c r="H256" t="str">
        <f t="shared" si="6"/>
        <v>(0,1000]</v>
      </c>
      <c r="I256" t="str">
        <f t="shared" si="7"/>
        <v>微</v>
      </c>
    </row>
    <row r="257" spans="1:9" x14ac:dyDescent="0.2">
      <c r="A257" t="s">
        <v>212</v>
      </c>
      <c r="B257" s="2">
        <v>1303.03</v>
      </c>
      <c r="C257" s="2">
        <v>2994.0077777777701</v>
      </c>
      <c r="D257" s="2">
        <v>9725</v>
      </c>
      <c r="E257" s="2">
        <v>377244.98</v>
      </c>
      <c r="F257" s="2">
        <v>2</v>
      </c>
      <c r="G257" s="2">
        <v>77.12</v>
      </c>
      <c r="H257" t="str">
        <f t="shared" si="6"/>
        <v>(1000,10000]</v>
      </c>
      <c r="I257" t="str">
        <f t="shared" si="7"/>
        <v>小</v>
      </c>
    </row>
    <row r="258" spans="1:9" x14ac:dyDescent="0.2">
      <c r="A258" t="s">
        <v>194</v>
      </c>
      <c r="B258" s="2">
        <v>555</v>
      </c>
      <c r="C258" s="2">
        <v>753.83827586206905</v>
      </c>
      <c r="D258" s="2">
        <v>315</v>
      </c>
      <c r="E258" s="2">
        <v>21861.31</v>
      </c>
      <c r="H258" t="str">
        <f t="shared" si="6"/>
        <v>(0,1000]</v>
      </c>
      <c r="I258" t="str">
        <f t="shared" si="7"/>
        <v>微</v>
      </c>
    </row>
    <row r="259" spans="1:9" x14ac:dyDescent="0.2">
      <c r="A259" t="s">
        <v>89</v>
      </c>
      <c r="B259" s="2">
        <v>995.31</v>
      </c>
      <c r="C259" s="2">
        <v>1814.72562913907</v>
      </c>
      <c r="D259" s="2">
        <v>4772</v>
      </c>
      <c r="E259" s="2">
        <v>274023.57</v>
      </c>
      <c r="H259" t="str">
        <f t="shared" ref="H259:H322" si="8">VLOOKUP(MAX($B259,$C259),$L$3:$N$7,2,1)</f>
        <v>(1000,10000]</v>
      </c>
      <c r="I259" t="str">
        <f t="shared" ref="I259:I322" si="9">VLOOKUP(MAX($B259,$C259),$L$3:$N$7,3,1)</f>
        <v>小</v>
      </c>
    </row>
    <row r="260" spans="1:9" x14ac:dyDescent="0.2">
      <c r="A260" t="s">
        <v>145</v>
      </c>
      <c r="B260" s="2">
        <v>296.10000000000002</v>
      </c>
      <c r="C260" s="2">
        <v>345.29701492537299</v>
      </c>
      <c r="D260" s="2">
        <v>98</v>
      </c>
      <c r="E260" s="2">
        <v>23134.9</v>
      </c>
      <c r="H260" t="str">
        <f t="shared" si="8"/>
        <v>(0,1000]</v>
      </c>
      <c r="I260" t="str">
        <f t="shared" si="9"/>
        <v>微</v>
      </c>
    </row>
    <row r="261" spans="1:9" x14ac:dyDescent="0.2">
      <c r="A261" t="s">
        <v>196</v>
      </c>
      <c r="B261" s="2">
        <v>383.48</v>
      </c>
      <c r="C261" s="2">
        <v>1384.42571428571</v>
      </c>
      <c r="D261" s="2">
        <v>1521</v>
      </c>
      <c r="E261" s="2">
        <v>48454.9</v>
      </c>
      <c r="H261" t="str">
        <f t="shared" si="8"/>
        <v>(1000,10000]</v>
      </c>
      <c r="I261" t="str">
        <f t="shared" si="9"/>
        <v>小</v>
      </c>
    </row>
    <row r="262" spans="1:9" x14ac:dyDescent="0.2">
      <c r="A262" t="s">
        <v>198</v>
      </c>
      <c r="B262" s="2">
        <v>1853.7713000000001</v>
      </c>
      <c r="C262" s="2">
        <v>2595.2031876538199</v>
      </c>
      <c r="D262" s="2">
        <v>5144</v>
      </c>
      <c r="E262" s="2">
        <v>44118.454190115001</v>
      </c>
      <c r="H262" t="str">
        <f t="shared" si="8"/>
        <v>(1000,10000]</v>
      </c>
      <c r="I262" t="str">
        <f t="shared" si="9"/>
        <v>小</v>
      </c>
    </row>
    <row r="263" spans="1:9" x14ac:dyDescent="0.2">
      <c r="A263" t="s">
        <v>159</v>
      </c>
      <c r="B263" s="2">
        <v>643.97</v>
      </c>
      <c r="C263" s="2">
        <v>814.21181818181799</v>
      </c>
      <c r="D263" s="2">
        <v>88</v>
      </c>
      <c r="E263" s="2">
        <v>8956.33</v>
      </c>
      <c r="F263" s="2">
        <v>87</v>
      </c>
      <c r="G263" s="2">
        <v>8930.35</v>
      </c>
      <c r="H263" t="str">
        <f t="shared" si="8"/>
        <v>(0,1000]</v>
      </c>
      <c r="I263" t="str">
        <f t="shared" si="9"/>
        <v>微</v>
      </c>
    </row>
    <row r="264" spans="1:9" x14ac:dyDescent="0.2">
      <c r="A264" t="s">
        <v>173</v>
      </c>
      <c r="B264" s="2">
        <v>288.72500000000002</v>
      </c>
      <c r="C264" s="2">
        <v>479.41660377358397</v>
      </c>
      <c r="D264" s="2">
        <v>1149</v>
      </c>
      <c r="E264" s="2">
        <v>50818.16</v>
      </c>
      <c r="H264" t="str">
        <f t="shared" si="8"/>
        <v>(0,1000]</v>
      </c>
      <c r="I264" t="str">
        <f t="shared" si="9"/>
        <v>微</v>
      </c>
    </row>
    <row r="265" spans="1:9" x14ac:dyDescent="0.2">
      <c r="A265" t="s">
        <v>174</v>
      </c>
      <c r="B265" s="2">
        <v>1219.08</v>
      </c>
      <c r="C265" s="2">
        <v>2055.3157142857099</v>
      </c>
      <c r="D265" s="2">
        <v>4215</v>
      </c>
      <c r="E265" s="2">
        <v>129484.89</v>
      </c>
      <c r="H265" t="str">
        <f t="shared" si="8"/>
        <v>(1000,10000]</v>
      </c>
      <c r="I265" t="str">
        <f t="shared" si="9"/>
        <v>小</v>
      </c>
    </row>
    <row r="266" spans="1:9" x14ac:dyDescent="0.2">
      <c r="A266" t="s">
        <v>195</v>
      </c>
      <c r="B266" s="2">
        <v>486.58</v>
      </c>
      <c r="C266" s="2">
        <v>1095.26603448275</v>
      </c>
      <c r="D266" s="2">
        <v>1755</v>
      </c>
      <c r="E266" s="2">
        <v>127050.86</v>
      </c>
      <c r="H266" t="str">
        <f t="shared" si="8"/>
        <v>(1000,10000]</v>
      </c>
      <c r="I266" t="str">
        <f t="shared" si="9"/>
        <v>小</v>
      </c>
    </row>
    <row r="267" spans="1:9" x14ac:dyDescent="0.2">
      <c r="A267" t="s">
        <v>220</v>
      </c>
      <c r="B267" s="2">
        <v>134.85040000000001</v>
      </c>
      <c r="C267" s="2">
        <v>175.75581160686599</v>
      </c>
      <c r="D267" s="2">
        <v>878</v>
      </c>
      <c r="E267" s="2">
        <v>24957.325248174999</v>
      </c>
      <c r="H267" t="str">
        <f t="shared" si="8"/>
        <v>(0,1000]</v>
      </c>
      <c r="I267" t="str">
        <f t="shared" si="9"/>
        <v>微</v>
      </c>
    </row>
    <row r="268" spans="1:9" x14ac:dyDescent="0.2">
      <c r="A268" t="s">
        <v>224</v>
      </c>
      <c r="B268" s="2">
        <v>162.97999999999999</v>
      </c>
      <c r="C268" s="2">
        <v>214.12692307692299</v>
      </c>
      <c r="D268" s="2">
        <v>113</v>
      </c>
      <c r="E268" s="2">
        <v>5567.3</v>
      </c>
      <c r="F268" s="2">
        <v>2</v>
      </c>
      <c r="G268" s="2">
        <v>140.24</v>
      </c>
      <c r="H268" t="str">
        <f t="shared" si="8"/>
        <v>(0,1000]</v>
      </c>
      <c r="I268" t="str">
        <f t="shared" si="9"/>
        <v>微</v>
      </c>
    </row>
    <row r="269" spans="1:9" x14ac:dyDescent="0.2">
      <c r="A269" t="s">
        <v>221</v>
      </c>
      <c r="B269" s="2">
        <v>39.99</v>
      </c>
      <c r="C269" s="2">
        <v>52.710526315789402</v>
      </c>
      <c r="D269" s="2">
        <v>25</v>
      </c>
      <c r="E269" s="2">
        <v>1001.5</v>
      </c>
      <c r="H269" t="str">
        <f t="shared" si="8"/>
        <v>(0,1000]</v>
      </c>
      <c r="I269" t="str">
        <f t="shared" si="9"/>
        <v>微</v>
      </c>
    </row>
    <row r="270" spans="1:9" x14ac:dyDescent="0.2">
      <c r="A270" t="s">
        <v>120</v>
      </c>
      <c r="B270" s="2">
        <v>60.005000000000003</v>
      </c>
      <c r="C270" s="2">
        <v>61.543750000000003</v>
      </c>
      <c r="D270" s="2">
        <v>13</v>
      </c>
      <c r="E270" s="2">
        <v>492.35</v>
      </c>
      <c r="H270" t="str">
        <f t="shared" si="8"/>
        <v>(0,1000]</v>
      </c>
      <c r="I270" t="str">
        <f t="shared" si="9"/>
        <v>微</v>
      </c>
    </row>
    <row r="271" spans="1:9" x14ac:dyDescent="0.2">
      <c r="A271" t="s">
        <v>90</v>
      </c>
      <c r="B271" s="2">
        <v>32.46</v>
      </c>
      <c r="C271" s="2">
        <v>146.083125</v>
      </c>
      <c r="D271" s="2">
        <v>19</v>
      </c>
      <c r="E271" s="2">
        <v>2337.33</v>
      </c>
      <c r="H271" t="str">
        <f t="shared" si="8"/>
        <v>(0,1000]</v>
      </c>
      <c r="I271" t="str">
        <f t="shared" si="9"/>
        <v>微</v>
      </c>
    </row>
    <row r="272" spans="1:9" x14ac:dyDescent="0.2">
      <c r="A272" t="s">
        <v>199</v>
      </c>
      <c r="B272" s="2">
        <v>229645.98989999999</v>
      </c>
      <c r="C272" s="2">
        <v>237098.151849357</v>
      </c>
      <c r="D272" s="2">
        <v>1324558</v>
      </c>
      <c r="E272" s="2">
        <v>4979061.1888365</v>
      </c>
      <c r="H272" t="str">
        <f t="shared" si="8"/>
        <v>(100000,]</v>
      </c>
      <c r="I272" t="str">
        <f t="shared" si="9"/>
        <v>KA</v>
      </c>
    </row>
    <row r="273" spans="1:9" x14ac:dyDescent="0.2">
      <c r="A273" t="s">
        <v>201</v>
      </c>
      <c r="B273" s="2">
        <v>118.99</v>
      </c>
      <c r="C273" s="2">
        <v>113.104545454545</v>
      </c>
      <c r="D273" s="2">
        <v>12</v>
      </c>
      <c r="E273" s="2">
        <v>1244.1500000000001</v>
      </c>
      <c r="F273" s="2">
        <v>8</v>
      </c>
      <c r="G273" s="2">
        <v>943.92</v>
      </c>
      <c r="H273" t="str">
        <f t="shared" si="8"/>
        <v>(0,1000]</v>
      </c>
      <c r="I273" t="str">
        <f t="shared" si="9"/>
        <v>微</v>
      </c>
    </row>
    <row r="274" spans="1:9" x14ac:dyDescent="0.2">
      <c r="A274" t="s">
        <v>183</v>
      </c>
      <c r="B274" s="2">
        <v>95</v>
      </c>
      <c r="C274" s="2">
        <v>213.22941176470499</v>
      </c>
      <c r="D274" s="2">
        <v>42</v>
      </c>
      <c r="E274" s="2">
        <v>3624.9</v>
      </c>
      <c r="H274" t="str">
        <f t="shared" si="8"/>
        <v>(0,1000]</v>
      </c>
      <c r="I274" t="str">
        <f t="shared" si="9"/>
        <v>微</v>
      </c>
    </row>
    <row r="275" spans="1:9" x14ac:dyDescent="0.2">
      <c r="A275" t="s">
        <v>161</v>
      </c>
      <c r="B275" s="2">
        <v>39.99</v>
      </c>
      <c r="C275" s="2">
        <v>39.99</v>
      </c>
      <c r="D275" s="2">
        <v>2</v>
      </c>
      <c r="E275" s="2">
        <v>79.98</v>
      </c>
      <c r="F275" s="2">
        <v>2</v>
      </c>
      <c r="G275" s="2">
        <v>79.98</v>
      </c>
      <c r="H275" t="str">
        <f t="shared" si="8"/>
        <v>(0,1000]</v>
      </c>
      <c r="I275" t="str">
        <f t="shared" si="9"/>
        <v>微</v>
      </c>
    </row>
    <row r="276" spans="1:9" x14ac:dyDescent="0.2">
      <c r="A276" t="s">
        <v>146</v>
      </c>
      <c r="B276" s="2">
        <v>85.47</v>
      </c>
      <c r="C276" s="2">
        <v>103.416036036036</v>
      </c>
      <c r="D276" s="2">
        <v>282</v>
      </c>
      <c r="E276" s="2">
        <v>11479.18</v>
      </c>
      <c r="H276" t="str">
        <f t="shared" si="8"/>
        <v>(0,1000]</v>
      </c>
      <c r="I276" t="str">
        <f t="shared" si="9"/>
        <v>微</v>
      </c>
    </row>
    <row r="277" spans="1:9" x14ac:dyDescent="0.2">
      <c r="A277" t="s">
        <v>83</v>
      </c>
      <c r="B277" s="2">
        <v>247</v>
      </c>
      <c r="C277" s="2">
        <v>372.034705882352</v>
      </c>
      <c r="D277" s="2">
        <v>47</v>
      </c>
      <c r="E277" s="2">
        <v>12649.18</v>
      </c>
      <c r="H277" t="str">
        <f t="shared" si="8"/>
        <v>(0,1000]</v>
      </c>
      <c r="I277" t="str">
        <f t="shared" si="9"/>
        <v>微</v>
      </c>
    </row>
    <row r="278" spans="1:9" x14ac:dyDescent="0.2">
      <c r="A278" t="s">
        <v>84</v>
      </c>
      <c r="B278" s="2">
        <v>38.1</v>
      </c>
      <c r="C278" s="2">
        <v>49.047399999999897</v>
      </c>
      <c r="D278" s="2">
        <v>54</v>
      </c>
      <c r="E278" s="2">
        <v>2452.37</v>
      </c>
      <c r="H278" t="str">
        <f t="shared" si="8"/>
        <v>(0,1000]</v>
      </c>
      <c r="I278" t="str">
        <f t="shared" si="9"/>
        <v>微</v>
      </c>
    </row>
    <row r="279" spans="1:9" x14ac:dyDescent="0.2">
      <c r="A279" t="s">
        <v>121</v>
      </c>
      <c r="B279" s="2">
        <v>325.86</v>
      </c>
      <c r="C279" s="2">
        <v>639.03479452054796</v>
      </c>
      <c r="D279" s="2">
        <v>873</v>
      </c>
      <c r="E279" s="2">
        <v>46649.54</v>
      </c>
      <c r="H279" t="str">
        <f t="shared" si="8"/>
        <v>(0,1000]</v>
      </c>
      <c r="I279" t="str">
        <f t="shared" si="9"/>
        <v>微</v>
      </c>
    </row>
    <row r="280" spans="1:9" x14ac:dyDescent="0.2">
      <c r="A280" t="s">
        <v>175</v>
      </c>
      <c r="B280" s="2">
        <v>311.52</v>
      </c>
      <c r="C280" s="2">
        <v>1619.7207417095999</v>
      </c>
      <c r="D280" s="2">
        <v>149</v>
      </c>
      <c r="E280" s="2">
        <v>40493.018542739999</v>
      </c>
      <c r="H280" t="str">
        <f t="shared" si="8"/>
        <v>(1000,10000]</v>
      </c>
      <c r="I280" t="str">
        <f t="shared" si="9"/>
        <v>小</v>
      </c>
    </row>
    <row r="281" spans="1:9" x14ac:dyDescent="0.2">
      <c r="A281" t="s">
        <v>123</v>
      </c>
      <c r="B281" s="2">
        <v>799.98</v>
      </c>
      <c r="C281" s="2">
        <v>767.92882352941103</v>
      </c>
      <c r="D281" s="2">
        <v>19</v>
      </c>
      <c r="E281" s="2">
        <v>13054.79</v>
      </c>
      <c r="H281" t="str">
        <f t="shared" si="8"/>
        <v>(0,1000]</v>
      </c>
      <c r="I281" t="str">
        <f t="shared" si="9"/>
        <v>微</v>
      </c>
    </row>
    <row r="282" spans="1:9" x14ac:dyDescent="0.2">
      <c r="A282" t="s">
        <v>118</v>
      </c>
      <c r="B282" s="2">
        <v>4479.93</v>
      </c>
      <c r="C282" s="2">
        <v>4813.5742168674697</v>
      </c>
      <c r="D282" s="2">
        <v>532</v>
      </c>
      <c r="E282" s="2">
        <v>399526.66</v>
      </c>
      <c r="H282" t="str">
        <f t="shared" si="8"/>
        <v>(1000,10000]</v>
      </c>
      <c r="I282" t="str">
        <f t="shared" si="9"/>
        <v>小</v>
      </c>
    </row>
    <row r="283" spans="1:9" x14ac:dyDescent="0.2">
      <c r="A283" t="s">
        <v>113</v>
      </c>
      <c r="B283" s="2">
        <v>98.245000000000005</v>
      </c>
      <c r="C283" s="2">
        <v>109.607777777777</v>
      </c>
      <c r="D283" s="2">
        <v>21</v>
      </c>
      <c r="E283" s="2">
        <v>1972.94</v>
      </c>
      <c r="H283" t="str">
        <f t="shared" si="8"/>
        <v>(0,1000]</v>
      </c>
      <c r="I283" t="str">
        <f t="shared" si="9"/>
        <v>微</v>
      </c>
    </row>
    <row r="284" spans="1:9" x14ac:dyDescent="0.2">
      <c r="A284" t="s">
        <v>116</v>
      </c>
      <c r="B284" s="2">
        <v>41.63</v>
      </c>
      <c r="C284" s="2">
        <v>50.868749999999999</v>
      </c>
      <c r="D284" s="2">
        <v>17</v>
      </c>
      <c r="E284" s="2">
        <v>813.9</v>
      </c>
      <c r="H284" t="str">
        <f t="shared" si="8"/>
        <v>(0,1000]</v>
      </c>
      <c r="I284" t="str">
        <f t="shared" si="9"/>
        <v>微</v>
      </c>
    </row>
    <row r="285" spans="1:9" x14ac:dyDescent="0.2">
      <c r="A285" t="s">
        <v>226</v>
      </c>
      <c r="B285" s="2">
        <v>160.94985</v>
      </c>
      <c r="C285" s="2">
        <v>160.94985539999999</v>
      </c>
      <c r="D285" s="2">
        <v>7</v>
      </c>
      <c r="E285" s="2">
        <v>321.89971079999998</v>
      </c>
      <c r="H285" t="str">
        <f t="shared" si="8"/>
        <v>(0,1000]</v>
      </c>
      <c r="I285" t="str">
        <f t="shared" si="9"/>
        <v>微</v>
      </c>
    </row>
    <row r="286" spans="1:9" x14ac:dyDescent="0.2">
      <c r="A286" t="s">
        <v>148</v>
      </c>
      <c r="B286" s="2">
        <v>1184.5899999999999</v>
      </c>
      <c r="C286" s="2">
        <v>1275.4825000000001</v>
      </c>
      <c r="D286" s="2">
        <v>368</v>
      </c>
      <c r="E286" s="2">
        <v>15305.79</v>
      </c>
      <c r="H286" t="str">
        <f t="shared" si="8"/>
        <v>(1000,10000]</v>
      </c>
      <c r="I286" t="str">
        <f t="shared" si="9"/>
        <v>小</v>
      </c>
    </row>
    <row r="287" spans="1:9" x14ac:dyDescent="0.2">
      <c r="A287" t="s">
        <v>142</v>
      </c>
      <c r="B287" s="2">
        <v>6092.46</v>
      </c>
      <c r="C287" s="2">
        <v>6741.2619999999997</v>
      </c>
      <c r="D287" s="2">
        <v>686</v>
      </c>
      <c r="E287" s="2">
        <v>67412.62</v>
      </c>
      <c r="H287" t="str">
        <f t="shared" si="8"/>
        <v>(1000,10000]</v>
      </c>
      <c r="I287" t="str">
        <f t="shared" si="9"/>
        <v>小</v>
      </c>
    </row>
    <row r="288" spans="1:9" x14ac:dyDescent="0.2">
      <c r="A288" t="s">
        <v>94</v>
      </c>
      <c r="B288" s="2">
        <v>126.97</v>
      </c>
      <c r="C288" s="2">
        <v>156.04555555555501</v>
      </c>
      <c r="D288" s="2">
        <v>62</v>
      </c>
      <c r="E288" s="2">
        <v>4213.2299999999996</v>
      </c>
      <c r="H288" t="str">
        <f t="shared" si="8"/>
        <v>(0,1000]</v>
      </c>
      <c r="I288" t="str">
        <f t="shared" si="9"/>
        <v>微</v>
      </c>
    </row>
    <row r="289" spans="1:9" x14ac:dyDescent="0.2">
      <c r="A289" t="s">
        <v>227</v>
      </c>
      <c r="B289" s="2">
        <v>639.33000000000004</v>
      </c>
      <c r="C289" s="2">
        <v>1297.0571739130401</v>
      </c>
      <c r="D289" s="2">
        <v>657</v>
      </c>
      <c r="E289" s="2">
        <v>59664.63</v>
      </c>
      <c r="H289" t="str">
        <f t="shared" si="8"/>
        <v>(1000,10000]</v>
      </c>
      <c r="I289" t="str">
        <f t="shared" si="9"/>
        <v>小</v>
      </c>
    </row>
    <row r="290" spans="1:9" x14ac:dyDescent="0.2">
      <c r="A290" t="s">
        <v>153</v>
      </c>
      <c r="B290" s="2">
        <v>19.989999999999998</v>
      </c>
      <c r="C290" s="2">
        <v>19.989999999999998</v>
      </c>
      <c r="D290" s="2">
        <v>7</v>
      </c>
      <c r="E290" s="2">
        <v>139.93</v>
      </c>
      <c r="H290" t="str">
        <f t="shared" si="8"/>
        <v>(0,1000]</v>
      </c>
      <c r="I290" t="str">
        <f t="shared" si="9"/>
        <v>微</v>
      </c>
    </row>
    <row r="291" spans="1:9" x14ac:dyDescent="0.2">
      <c r="A291" t="s">
        <v>158</v>
      </c>
      <c r="B291" s="2">
        <v>9.35E-2</v>
      </c>
      <c r="C291" s="2">
        <v>9.3492000000000006E-2</v>
      </c>
      <c r="D291" s="2">
        <v>2</v>
      </c>
      <c r="E291" s="2">
        <v>0.18698400000000001</v>
      </c>
      <c r="H291" t="str">
        <f t="shared" si="8"/>
        <v>(0,1000]</v>
      </c>
      <c r="I291" t="str">
        <f t="shared" si="9"/>
        <v>微</v>
      </c>
    </row>
    <row r="292" spans="1:9" x14ac:dyDescent="0.2">
      <c r="A292" t="s">
        <v>154</v>
      </c>
      <c r="B292" s="2">
        <v>39.994999999999997</v>
      </c>
      <c r="C292" s="2">
        <v>48.494999999999997</v>
      </c>
      <c r="D292" s="2">
        <v>10</v>
      </c>
      <c r="E292" s="2">
        <v>484.95</v>
      </c>
      <c r="F292" s="2">
        <v>2</v>
      </c>
      <c r="G292" s="2">
        <v>139.99</v>
      </c>
      <c r="H292" t="str">
        <f t="shared" si="8"/>
        <v>(0,1000]</v>
      </c>
      <c r="I292" t="str">
        <f t="shared" si="9"/>
        <v>微</v>
      </c>
    </row>
    <row r="293" spans="1:9" x14ac:dyDescent="0.2">
      <c r="A293" t="s">
        <v>133</v>
      </c>
      <c r="B293" s="2">
        <v>40</v>
      </c>
      <c r="C293" s="2">
        <v>58.3333333333333</v>
      </c>
      <c r="D293" s="2">
        <v>8</v>
      </c>
      <c r="E293" s="2">
        <v>350</v>
      </c>
      <c r="H293" t="str">
        <f t="shared" si="8"/>
        <v>(0,1000]</v>
      </c>
      <c r="I293" t="str">
        <f t="shared" si="9"/>
        <v>微</v>
      </c>
    </row>
    <row r="294" spans="1:9" x14ac:dyDescent="0.2">
      <c r="A294" t="s">
        <v>122</v>
      </c>
      <c r="B294" s="2">
        <v>108.605</v>
      </c>
      <c r="C294" s="2">
        <v>142.077857142857</v>
      </c>
      <c r="D294" s="2">
        <v>30</v>
      </c>
      <c r="E294" s="2">
        <v>1989.09</v>
      </c>
      <c r="H294" t="str">
        <f t="shared" si="8"/>
        <v>(0,1000]</v>
      </c>
      <c r="I294" t="str">
        <f t="shared" si="9"/>
        <v>微</v>
      </c>
    </row>
    <row r="295" spans="1:9" x14ac:dyDescent="0.2">
      <c r="A295" t="s">
        <v>92</v>
      </c>
      <c r="B295" s="2">
        <v>36.080300000000001</v>
      </c>
      <c r="C295" s="2">
        <v>30.066894000000001</v>
      </c>
      <c r="D295" s="2">
        <v>5</v>
      </c>
      <c r="E295" s="2">
        <v>90.200682</v>
      </c>
      <c r="H295" t="str">
        <f t="shared" si="8"/>
        <v>(0,1000]</v>
      </c>
      <c r="I295" t="str">
        <f t="shared" si="9"/>
        <v>微</v>
      </c>
    </row>
    <row r="296" spans="1:9" x14ac:dyDescent="0.2">
      <c r="A296" t="s">
        <v>144</v>
      </c>
      <c r="B296" s="2">
        <v>65.365899999999996</v>
      </c>
      <c r="C296" s="2">
        <v>59.983418477142799</v>
      </c>
      <c r="D296" s="2">
        <v>7</v>
      </c>
      <c r="E296" s="2">
        <v>419.88392934000001</v>
      </c>
      <c r="H296" t="str">
        <f t="shared" si="8"/>
        <v>(0,1000]</v>
      </c>
      <c r="I296" t="str">
        <f t="shared" si="9"/>
        <v>微</v>
      </c>
    </row>
    <row r="297" spans="1:9" x14ac:dyDescent="0.2">
      <c r="A297" t="s">
        <v>95</v>
      </c>
      <c r="B297" s="2">
        <v>44.97</v>
      </c>
      <c r="C297" s="2">
        <v>43.973333333333301</v>
      </c>
      <c r="D297" s="2">
        <v>3</v>
      </c>
      <c r="E297" s="2">
        <v>131.91999999999999</v>
      </c>
      <c r="H297" t="str">
        <f t="shared" si="8"/>
        <v>(0,1000]</v>
      </c>
      <c r="I297" t="str">
        <f t="shared" si="9"/>
        <v>微</v>
      </c>
    </row>
    <row r="298" spans="1:9" x14ac:dyDescent="0.2">
      <c r="A298" t="s">
        <v>193</v>
      </c>
      <c r="B298" s="2">
        <v>109.99</v>
      </c>
      <c r="C298" s="2">
        <v>134.53636363636301</v>
      </c>
      <c r="D298" s="2">
        <v>23</v>
      </c>
      <c r="E298" s="2">
        <v>2959.8</v>
      </c>
      <c r="H298" t="str">
        <f t="shared" si="8"/>
        <v>(0,1000]</v>
      </c>
      <c r="I298" t="str">
        <f t="shared" si="9"/>
        <v>微</v>
      </c>
    </row>
    <row r="299" spans="1:9" x14ac:dyDescent="0.2">
      <c r="A299" t="s">
        <v>229</v>
      </c>
      <c r="B299" s="2">
        <v>30.8</v>
      </c>
      <c r="C299" s="2">
        <v>30.8</v>
      </c>
      <c r="D299" s="2">
        <v>2</v>
      </c>
      <c r="E299" s="2">
        <v>61.6</v>
      </c>
      <c r="H299" t="str">
        <f t="shared" si="8"/>
        <v>(0,1000]</v>
      </c>
      <c r="I299" t="str">
        <f t="shared" si="9"/>
        <v>微</v>
      </c>
    </row>
    <row r="300" spans="1:9" x14ac:dyDescent="0.2">
      <c r="A300" t="s">
        <v>82</v>
      </c>
      <c r="B300" s="2">
        <v>3.9482499999999998</v>
      </c>
      <c r="C300" s="2">
        <v>11.032590000000001</v>
      </c>
      <c r="D300" s="2">
        <v>4</v>
      </c>
      <c r="E300" s="2">
        <v>44.130360000000003</v>
      </c>
      <c r="H300" t="str">
        <f t="shared" si="8"/>
        <v>(0,1000]</v>
      </c>
      <c r="I300" t="str">
        <f t="shared" si="9"/>
        <v>微</v>
      </c>
    </row>
    <row r="301" spans="1:9" x14ac:dyDescent="0.2">
      <c r="A301" t="s">
        <v>223</v>
      </c>
      <c r="B301" s="2">
        <v>3338.4450000000002</v>
      </c>
      <c r="C301" s="2">
        <v>3369.3825000000002</v>
      </c>
      <c r="D301" s="2">
        <v>169</v>
      </c>
      <c r="E301" s="2">
        <v>13477.53</v>
      </c>
      <c r="H301" t="str">
        <f t="shared" si="8"/>
        <v>(1000,10000]</v>
      </c>
      <c r="I301" t="str">
        <f t="shared" si="9"/>
        <v>小</v>
      </c>
    </row>
    <row r="302" spans="1:9" x14ac:dyDescent="0.2">
      <c r="A302" t="s">
        <v>105</v>
      </c>
      <c r="B302" s="2">
        <v>257.59500000000003</v>
      </c>
      <c r="C302" s="2">
        <v>397.44333333333299</v>
      </c>
      <c r="D302" s="2">
        <v>141</v>
      </c>
      <c r="E302" s="2">
        <v>7153.98</v>
      </c>
      <c r="H302" t="str">
        <f t="shared" si="8"/>
        <v>(0,1000]</v>
      </c>
      <c r="I302" t="str">
        <f t="shared" si="9"/>
        <v>微</v>
      </c>
    </row>
    <row r="303" spans="1:9" x14ac:dyDescent="0.2">
      <c r="A303" t="s">
        <v>114</v>
      </c>
      <c r="B303" s="2">
        <v>109.99</v>
      </c>
      <c r="C303" s="2">
        <v>111.656666666666</v>
      </c>
      <c r="D303" s="2">
        <v>6</v>
      </c>
      <c r="E303" s="2">
        <v>669.94</v>
      </c>
      <c r="H303" t="str">
        <f t="shared" si="8"/>
        <v>(0,1000]</v>
      </c>
      <c r="I303" t="str">
        <f t="shared" si="9"/>
        <v>微</v>
      </c>
    </row>
    <row r="304" spans="1:9" x14ac:dyDescent="0.2">
      <c r="A304" t="s">
        <v>103</v>
      </c>
      <c r="B304" s="2">
        <v>780.45</v>
      </c>
      <c r="C304" s="2">
        <v>716.16444444444403</v>
      </c>
      <c r="D304" s="2">
        <v>9</v>
      </c>
      <c r="E304" s="2">
        <v>6445.48</v>
      </c>
      <c r="F304" s="2">
        <v>1</v>
      </c>
      <c r="G304" s="2">
        <v>1205</v>
      </c>
      <c r="H304" t="str">
        <f t="shared" si="8"/>
        <v>(0,1000]</v>
      </c>
      <c r="I304" t="str">
        <f t="shared" si="9"/>
        <v>微</v>
      </c>
    </row>
    <row r="305" spans="1:9" x14ac:dyDescent="0.2">
      <c r="A305" t="s">
        <v>99</v>
      </c>
      <c r="B305" s="2">
        <v>119</v>
      </c>
      <c r="C305" s="2">
        <v>528.64166666666597</v>
      </c>
      <c r="D305" s="2">
        <v>14</v>
      </c>
      <c r="E305" s="2">
        <v>6343.7</v>
      </c>
      <c r="F305" s="2">
        <v>3</v>
      </c>
      <c r="G305" s="2">
        <v>3041</v>
      </c>
      <c r="H305" t="str">
        <f t="shared" si="8"/>
        <v>(0,1000]</v>
      </c>
      <c r="I305" t="str">
        <f t="shared" si="9"/>
        <v>微</v>
      </c>
    </row>
    <row r="306" spans="1:9" x14ac:dyDescent="0.2">
      <c r="A306" t="s">
        <v>160</v>
      </c>
      <c r="B306" s="2">
        <v>19</v>
      </c>
      <c r="C306" s="2">
        <v>19</v>
      </c>
      <c r="D306" s="2">
        <v>1</v>
      </c>
      <c r="E306" s="2">
        <v>19</v>
      </c>
      <c r="F306" s="2">
        <v>1</v>
      </c>
      <c r="G306" s="2">
        <v>19</v>
      </c>
      <c r="H306" t="str">
        <f t="shared" si="8"/>
        <v>(0,1000]</v>
      </c>
      <c r="I306" t="str">
        <f t="shared" si="9"/>
        <v>微</v>
      </c>
    </row>
    <row r="307" spans="1:9" x14ac:dyDescent="0.2">
      <c r="A307" t="s">
        <v>187</v>
      </c>
      <c r="B307" s="2">
        <v>124.99</v>
      </c>
      <c r="C307" s="2">
        <v>141.66</v>
      </c>
      <c r="D307" s="2">
        <v>3</v>
      </c>
      <c r="E307" s="2">
        <v>424.98</v>
      </c>
      <c r="F307" s="2">
        <v>3</v>
      </c>
      <c r="G307" s="2">
        <v>424.98</v>
      </c>
      <c r="H307" t="str">
        <f t="shared" si="8"/>
        <v>(0,1000]</v>
      </c>
      <c r="I307" t="str">
        <f t="shared" si="9"/>
        <v>微</v>
      </c>
    </row>
    <row r="308" spans="1:9" x14ac:dyDescent="0.2">
      <c r="A308" t="s">
        <v>124</v>
      </c>
      <c r="B308" s="2">
        <v>63.25</v>
      </c>
      <c r="C308" s="2">
        <v>69.783333333333303</v>
      </c>
      <c r="D308" s="2">
        <v>6</v>
      </c>
      <c r="E308" s="2">
        <v>209.35</v>
      </c>
      <c r="H308" t="str">
        <f t="shared" si="8"/>
        <v>(0,1000]</v>
      </c>
      <c r="I308" t="str">
        <f t="shared" si="9"/>
        <v>微</v>
      </c>
    </row>
    <row r="309" spans="1:9" x14ac:dyDescent="0.2">
      <c r="A309" t="s">
        <v>219</v>
      </c>
      <c r="B309" s="2">
        <v>55</v>
      </c>
      <c r="C309" s="2">
        <v>55</v>
      </c>
      <c r="D309" s="2">
        <v>1</v>
      </c>
      <c r="E309" s="2">
        <v>55</v>
      </c>
      <c r="H309" t="str">
        <f t="shared" si="8"/>
        <v>(0,1000]</v>
      </c>
      <c r="I309" t="str">
        <f t="shared" si="9"/>
        <v>微</v>
      </c>
    </row>
    <row r="310" spans="1:9" x14ac:dyDescent="0.2">
      <c r="A310" t="s">
        <v>176</v>
      </c>
      <c r="B310" s="2">
        <v>747.45500000000004</v>
      </c>
      <c r="C310" s="2">
        <v>1069.2066666666601</v>
      </c>
      <c r="D310" s="2">
        <v>149</v>
      </c>
      <c r="E310" s="2">
        <v>12830.48</v>
      </c>
      <c r="H310" t="str">
        <f t="shared" si="8"/>
        <v>(1000,10000]</v>
      </c>
      <c r="I310" t="str">
        <f t="shared" si="9"/>
        <v>小</v>
      </c>
    </row>
    <row r="311" spans="1:9" x14ac:dyDescent="0.2">
      <c r="A311" t="s">
        <v>77</v>
      </c>
      <c r="B311" s="2">
        <v>49.98</v>
      </c>
      <c r="C311" s="2">
        <v>54.645000000000003</v>
      </c>
      <c r="D311" s="2">
        <v>6</v>
      </c>
      <c r="E311" s="2">
        <v>327.87</v>
      </c>
      <c r="H311" t="str">
        <f t="shared" si="8"/>
        <v>(0,1000]</v>
      </c>
      <c r="I311" t="str">
        <f t="shared" si="9"/>
        <v>微</v>
      </c>
    </row>
    <row r="312" spans="1:9" x14ac:dyDescent="0.2">
      <c r="A312" t="s">
        <v>222</v>
      </c>
      <c r="B312" s="2">
        <v>15.33</v>
      </c>
      <c r="C312" s="2">
        <v>15.33</v>
      </c>
      <c r="D312" s="2">
        <v>1</v>
      </c>
      <c r="E312" s="2">
        <v>15.33</v>
      </c>
      <c r="H312" t="str">
        <f t="shared" si="8"/>
        <v>(0,1000]</v>
      </c>
      <c r="I312" t="str">
        <f t="shared" si="9"/>
        <v>微</v>
      </c>
    </row>
    <row r="313" spans="1:9" x14ac:dyDescent="0.2">
      <c r="A313" t="s">
        <v>126</v>
      </c>
      <c r="B313" s="2">
        <v>38.159999999999997</v>
      </c>
      <c r="C313" s="2">
        <v>38.159999999999997</v>
      </c>
      <c r="D313" s="2">
        <v>1</v>
      </c>
      <c r="E313" s="2">
        <v>38.159999999999997</v>
      </c>
      <c r="H313" t="str">
        <f t="shared" si="8"/>
        <v>(0,1000]</v>
      </c>
      <c r="I313" t="str">
        <f t="shared" si="9"/>
        <v>微</v>
      </c>
    </row>
    <row r="314" spans="1:9" x14ac:dyDescent="0.2">
      <c r="A314" t="s">
        <v>91</v>
      </c>
      <c r="B314" s="2">
        <v>2708</v>
      </c>
      <c r="C314" s="2">
        <v>1930.6</v>
      </c>
      <c r="D314" s="2">
        <v>5</v>
      </c>
      <c r="E314" s="2">
        <v>9653</v>
      </c>
      <c r="H314" t="str">
        <f t="shared" si="8"/>
        <v>(1000,10000]</v>
      </c>
      <c r="I314" t="str">
        <f t="shared" si="9"/>
        <v>小</v>
      </c>
    </row>
    <row r="315" spans="1:9" x14ac:dyDescent="0.2">
      <c r="A315" t="s">
        <v>228</v>
      </c>
      <c r="B315" s="2">
        <v>161.65</v>
      </c>
      <c r="C315" s="2">
        <v>187.23428571428499</v>
      </c>
      <c r="D315" s="2">
        <v>7</v>
      </c>
      <c r="E315" s="2">
        <v>1310.6400000000001</v>
      </c>
      <c r="H315" t="str">
        <f t="shared" si="8"/>
        <v>(0,1000]</v>
      </c>
      <c r="I315" t="str">
        <f t="shared" si="9"/>
        <v>微</v>
      </c>
    </row>
    <row r="316" spans="1:9" x14ac:dyDescent="0.2">
      <c r="A316" t="s">
        <v>178</v>
      </c>
      <c r="B316" s="2">
        <v>90.949600000000004</v>
      </c>
      <c r="C316" s="2">
        <v>90.949600000000004</v>
      </c>
      <c r="D316" s="2">
        <v>1</v>
      </c>
      <c r="E316" s="2">
        <v>90.949600000000004</v>
      </c>
      <c r="H316" t="str">
        <f t="shared" si="8"/>
        <v>(0,1000]</v>
      </c>
      <c r="I316" t="str">
        <f t="shared" si="9"/>
        <v>微</v>
      </c>
    </row>
    <row r="317" spans="1:9" x14ac:dyDescent="0.2">
      <c r="A317" t="s">
        <v>87</v>
      </c>
      <c r="B317" s="2">
        <v>17.68</v>
      </c>
      <c r="C317" s="2">
        <v>17.68</v>
      </c>
      <c r="D317" s="2">
        <v>2</v>
      </c>
      <c r="E317" s="2">
        <v>35.36</v>
      </c>
      <c r="H317" t="str">
        <f t="shared" si="8"/>
        <v>(0,1000]</v>
      </c>
      <c r="I317" t="str">
        <f t="shared" si="9"/>
        <v>微</v>
      </c>
    </row>
    <row r="318" spans="1:9" x14ac:dyDescent="0.2">
      <c r="A318" t="s">
        <v>117</v>
      </c>
      <c r="B318" s="2">
        <v>46.98</v>
      </c>
      <c r="C318" s="2">
        <v>46.98</v>
      </c>
      <c r="D318" s="2">
        <v>1</v>
      </c>
      <c r="E318" s="2">
        <v>46.98</v>
      </c>
      <c r="H318" t="str">
        <f t="shared" si="8"/>
        <v>(0,1000]</v>
      </c>
      <c r="I318" t="str">
        <f t="shared" si="9"/>
        <v>微</v>
      </c>
    </row>
    <row r="319" spans="1:9" x14ac:dyDescent="0.2">
      <c r="A319" t="s">
        <v>177</v>
      </c>
      <c r="B319" s="2">
        <v>43.734999999999999</v>
      </c>
      <c r="C319" s="2">
        <v>43.734999999999999</v>
      </c>
      <c r="D319" s="2">
        <v>3</v>
      </c>
      <c r="E319" s="2">
        <v>87.47</v>
      </c>
      <c r="H319" t="str">
        <f t="shared" si="8"/>
        <v>(0,1000]</v>
      </c>
      <c r="I319" t="str">
        <f t="shared" si="9"/>
        <v>微</v>
      </c>
    </row>
    <row r="320" spans="1:9" x14ac:dyDescent="0.2">
      <c r="A320" t="s">
        <v>149</v>
      </c>
      <c r="B320" s="2">
        <v>34.83</v>
      </c>
      <c r="C320" s="2">
        <v>34.83</v>
      </c>
      <c r="D320" s="2">
        <v>3</v>
      </c>
      <c r="E320" s="2">
        <v>69.66</v>
      </c>
      <c r="H320" t="str">
        <f t="shared" si="8"/>
        <v>(0,1000]</v>
      </c>
      <c r="I320" t="str">
        <f t="shared" si="9"/>
        <v>微</v>
      </c>
    </row>
    <row r="321" spans="1:9" x14ac:dyDescent="0.2">
      <c r="A321" t="s">
        <v>125</v>
      </c>
      <c r="B321" s="2">
        <v>329.4</v>
      </c>
      <c r="C321" s="2">
        <v>329.4</v>
      </c>
      <c r="D321" s="2">
        <v>1</v>
      </c>
      <c r="E321" s="2">
        <v>329.4</v>
      </c>
      <c r="H321" t="str">
        <f t="shared" si="8"/>
        <v>(0,1000]</v>
      </c>
      <c r="I321" t="str">
        <f t="shared" si="9"/>
        <v>微</v>
      </c>
    </row>
    <row r="322" spans="1:9" x14ac:dyDescent="0.2">
      <c r="A322" t="s">
        <v>186</v>
      </c>
      <c r="B322" s="2">
        <v>124</v>
      </c>
      <c r="C322" s="2">
        <v>124</v>
      </c>
      <c r="D322" s="2">
        <v>2</v>
      </c>
      <c r="E322" s="2">
        <v>248</v>
      </c>
      <c r="H322" t="str">
        <f t="shared" si="8"/>
        <v>(0,1000]</v>
      </c>
      <c r="I322" t="str">
        <f t="shared" si="9"/>
        <v>微</v>
      </c>
    </row>
    <row r="323" spans="1:9" x14ac:dyDescent="0.2">
      <c r="A323" t="s">
        <v>192</v>
      </c>
      <c r="B323" s="2">
        <v>589</v>
      </c>
      <c r="C323" s="2">
        <v>589</v>
      </c>
      <c r="D323" s="2">
        <v>1</v>
      </c>
      <c r="E323" s="2">
        <v>589</v>
      </c>
      <c r="H323" t="str">
        <f t="shared" ref="H323:H386" si="10">VLOOKUP(MAX($B323,$C323),$L$3:$N$7,2,1)</f>
        <v>(0,1000]</v>
      </c>
      <c r="I323" t="str">
        <f t="shared" ref="I323:I386" si="11">VLOOKUP(MAX($B323,$C323),$L$3:$N$7,3,1)</f>
        <v>微</v>
      </c>
    </row>
    <row r="324" spans="1:9" x14ac:dyDescent="0.2">
      <c r="A324" t="s">
        <v>953</v>
      </c>
      <c r="B324" s="2">
        <v>10508.19</v>
      </c>
      <c r="C324" s="2">
        <v>16670.924875444802</v>
      </c>
      <c r="D324" s="2">
        <v>114512</v>
      </c>
      <c r="E324" s="2">
        <v>4684529.8899999997</v>
      </c>
      <c r="H324" t="str">
        <f t="shared" si="10"/>
        <v>(10000,50000]</v>
      </c>
      <c r="I324" t="str">
        <f t="shared" si="11"/>
        <v>普通</v>
      </c>
    </row>
    <row r="325" spans="1:9" x14ac:dyDescent="0.2">
      <c r="A325" t="s">
        <v>908</v>
      </c>
      <c r="B325" s="2">
        <v>178.05</v>
      </c>
      <c r="C325" s="2">
        <v>237.796579750212</v>
      </c>
      <c r="D325" s="2">
        <v>437</v>
      </c>
      <c r="E325" s="2">
        <v>44705.756993039999</v>
      </c>
      <c r="H325" t="str">
        <f t="shared" si="10"/>
        <v>(0,1000]</v>
      </c>
      <c r="I325" t="str">
        <f t="shared" si="11"/>
        <v>微</v>
      </c>
    </row>
    <row r="326" spans="1:9" x14ac:dyDescent="0.2">
      <c r="A326" t="s">
        <v>907</v>
      </c>
      <c r="B326" s="2">
        <v>20751.989399999999</v>
      </c>
      <c r="C326" s="2">
        <v>97541.409509868405</v>
      </c>
      <c r="D326" s="2">
        <v>421626</v>
      </c>
      <c r="E326" s="2">
        <v>19118116.263934199</v>
      </c>
      <c r="H326" t="str">
        <f t="shared" si="10"/>
        <v>(50000,100000]</v>
      </c>
      <c r="I326" t="str">
        <f t="shared" si="11"/>
        <v>SMALL_KA</v>
      </c>
    </row>
    <row r="327" spans="1:9" x14ac:dyDescent="0.2">
      <c r="A327" t="s">
        <v>880</v>
      </c>
      <c r="B327" s="2">
        <v>844.93</v>
      </c>
      <c r="C327" s="2">
        <v>1296.9048</v>
      </c>
      <c r="D327" s="2">
        <v>761</v>
      </c>
      <c r="E327" s="2">
        <v>32422.62</v>
      </c>
      <c r="H327" t="str">
        <f t="shared" si="10"/>
        <v>(1000,10000]</v>
      </c>
      <c r="I327" t="str">
        <f t="shared" si="11"/>
        <v>小</v>
      </c>
    </row>
    <row r="328" spans="1:9" x14ac:dyDescent="0.2">
      <c r="A328" t="s">
        <v>899</v>
      </c>
      <c r="B328" s="2">
        <v>737.93150000000003</v>
      </c>
      <c r="C328" s="2">
        <v>1782.7172888284999</v>
      </c>
      <c r="D328" s="2">
        <v>8959</v>
      </c>
      <c r="E328" s="2">
        <v>525901.60020441003</v>
      </c>
      <c r="F328" s="2">
        <v>985</v>
      </c>
      <c r="G328" s="2">
        <v>71868.249287084996</v>
      </c>
      <c r="H328" t="str">
        <f t="shared" si="10"/>
        <v>(1000,10000]</v>
      </c>
      <c r="I328" t="str">
        <f t="shared" si="11"/>
        <v>小</v>
      </c>
    </row>
    <row r="329" spans="1:9" x14ac:dyDescent="0.2">
      <c r="A329" t="s">
        <v>910</v>
      </c>
      <c r="B329" s="2">
        <v>87.16</v>
      </c>
      <c r="C329" s="2">
        <v>138.05490566037699</v>
      </c>
      <c r="D329" s="2">
        <v>487</v>
      </c>
      <c r="E329" s="2">
        <v>14633.82</v>
      </c>
      <c r="H329" t="str">
        <f t="shared" si="10"/>
        <v>(0,1000]</v>
      </c>
      <c r="I329" t="str">
        <f t="shared" si="11"/>
        <v>微</v>
      </c>
    </row>
    <row r="330" spans="1:9" x14ac:dyDescent="0.2">
      <c r="A330" t="s">
        <v>915</v>
      </c>
      <c r="B330" s="2">
        <v>1322.6949</v>
      </c>
      <c r="C330" s="2">
        <v>1693.96437965839</v>
      </c>
      <c r="D330" s="2">
        <v>9297</v>
      </c>
      <c r="E330" s="2">
        <v>47431.002630435003</v>
      </c>
      <c r="H330" t="str">
        <f t="shared" si="10"/>
        <v>(1000,10000]</v>
      </c>
      <c r="I330" t="str">
        <f t="shared" si="11"/>
        <v>小</v>
      </c>
    </row>
    <row r="331" spans="1:9" x14ac:dyDescent="0.2">
      <c r="A331" t="s">
        <v>944</v>
      </c>
      <c r="B331" s="2">
        <v>176.51779999999999</v>
      </c>
      <c r="C331" s="2">
        <v>281.03799604166602</v>
      </c>
      <c r="D331" s="2">
        <v>100</v>
      </c>
      <c r="E331" s="2">
        <v>3372.4559525</v>
      </c>
      <c r="H331" t="str">
        <f t="shared" si="10"/>
        <v>(0,1000]</v>
      </c>
      <c r="I331" t="str">
        <f t="shared" si="11"/>
        <v>微</v>
      </c>
    </row>
    <row r="332" spans="1:9" x14ac:dyDescent="0.2">
      <c r="A332" t="s">
        <v>941</v>
      </c>
      <c r="B332" s="2">
        <v>26980.12</v>
      </c>
      <c r="C332" s="2">
        <v>32806.885660377302</v>
      </c>
      <c r="D332" s="2">
        <v>34081</v>
      </c>
      <c r="E332" s="2">
        <v>1738764.94</v>
      </c>
      <c r="H332" t="str">
        <f t="shared" si="10"/>
        <v>(10000,50000]</v>
      </c>
      <c r="I332" t="str">
        <f t="shared" si="11"/>
        <v>普通</v>
      </c>
    </row>
    <row r="333" spans="1:9" x14ac:dyDescent="0.2">
      <c r="A333" t="s">
        <v>986</v>
      </c>
      <c r="B333" s="2">
        <v>188.61605</v>
      </c>
      <c r="C333" s="2">
        <v>267.12186955412602</v>
      </c>
      <c r="D333" s="2">
        <v>2401</v>
      </c>
      <c r="E333" s="2">
        <v>44342.230345985001</v>
      </c>
      <c r="F333" s="2">
        <v>27</v>
      </c>
      <c r="G333" s="2">
        <v>1283.82</v>
      </c>
      <c r="H333" t="str">
        <f t="shared" si="10"/>
        <v>(0,1000]</v>
      </c>
      <c r="I333" t="str">
        <f t="shared" si="11"/>
        <v>微</v>
      </c>
    </row>
    <row r="334" spans="1:9" x14ac:dyDescent="0.2">
      <c r="A334" t="s">
        <v>911</v>
      </c>
      <c r="B334" s="2">
        <v>1373.36</v>
      </c>
      <c r="C334" s="2">
        <v>1674.90114649681</v>
      </c>
      <c r="D334" s="2">
        <v>3139</v>
      </c>
      <c r="E334" s="2">
        <v>262959.48</v>
      </c>
      <c r="F334" s="2">
        <v>809</v>
      </c>
      <c r="G334" s="2">
        <v>78798.509999999995</v>
      </c>
      <c r="H334" t="str">
        <f t="shared" si="10"/>
        <v>(1000,10000]</v>
      </c>
      <c r="I334" t="str">
        <f t="shared" si="11"/>
        <v>小</v>
      </c>
    </row>
    <row r="335" spans="1:9" x14ac:dyDescent="0.2">
      <c r="A335" t="s">
        <v>938</v>
      </c>
      <c r="B335" s="2">
        <v>127.925</v>
      </c>
      <c r="C335" s="2">
        <v>128.792114096142</v>
      </c>
      <c r="D335" s="2">
        <v>449</v>
      </c>
      <c r="E335" s="2">
        <v>9015.4479867299997</v>
      </c>
      <c r="H335" t="str">
        <f t="shared" si="10"/>
        <v>(0,1000]</v>
      </c>
      <c r="I335" t="str">
        <f t="shared" si="11"/>
        <v>微</v>
      </c>
    </row>
    <row r="336" spans="1:9" x14ac:dyDescent="0.2">
      <c r="A336" t="s">
        <v>912</v>
      </c>
      <c r="B336" s="2">
        <v>470.00835000000001</v>
      </c>
      <c r="C336" s="2">
        <v>578.51705534682401</v>
      </c>
      <c r="D336" s="2">
        <v>1928</v>
      </c>
      <c r="E336" s="2">
        <v>85620.524191329998</v>
      </c>
      <c r="F336" s="2">
        <v>507</v>
      </c>
      <c r="G336" s="2">
        <v>27245.73489707</v>
      </c>
      <c r="H336" t="str">
        <f t="shared" si="10"/>
        <v>(0,1000]</v>
      </c>
      <c r="I336" t="str">
        <f t="shared" si="11"/>
        <v>微</v>
      </c>
    </row>
    <row r="337" spans="1:9" x14ac:dyDescent="0.2">
      <c r="A337" t="s">
        <v>970</v>
      </c>
      <c r="B337" s="2">
        <v>45.2042</v>
      </c>
      <c r="C337" s="2">
        <v>154.15281022950001</v>
      </c>
      <c r="D337" s="2">
        <v>294</v>
      </c>
      <c r="E337" s="2">
        <v>21581.39343213</v>
      </c>
      <c r="F337" s="2">
        <v>59</v>
      </c>
      <c r="G337" s="2">
        <v>14609.834861055</v>
      </c>
      <c r="H337" t="str">
        <f t="shared" si="10"/>
        <v>(0,1000]</v>
      </c>
      <c r="I337" t="str">
        <f t="shared" si="11"/>
        <v>微</v>
      </c>
    </row>
    <row r="338" spans="1:9" x14ac:dyDescent="0.2">
      <c r="A338" t="s">
        <v>913</v>
      </c>
      <c r="B338" s="2">
        <v>8114.67</v>
      </c>
      <c r="C338" s="2">
        <v>11165.1116981132</v>
      </c>
      <c r="D338" s="2">
        <v>11932</v>
      </c>
      <c r="E338" s="2">
        <v>591750.92000000004</v>
      </c>
      <c r="H338" t="str">
        <f t="shared" si="10"/>
        <v>(10000,50000]</v>
      </c>
      <c r="I338" t="str">
        <f t="shared" si="11"/>
        <v>普通</v>
      </c>
    </row>
    <row r="339" spans="1:9" x14ac:dyDescent="0.2">
      <c r="A339" t="s">
        <v>939</v>
      </c>
      <c r="B339" s="2">
        <v>721.71500000000003</v>
      </c>
      <c r="C339" s="2">
        <v>2293.2734999999998</v>
      </c>
      <c r="D339" s="2">
        <v>1658</v>
      </c>
      <c r="E339" s="2">
        <v>91730.94</v>
      </c>
      <c r="H339" t="str">
        <f t="shared" si="10"/>
        <v>(1000,10000]</v>
      </c>
      <c r="I339" t="str">
        <f t="shared" si="11"/>
        <v>小</v>
      </c>
    </row>
    <row r="340" spans="1:9" x14ac:dyDescent="0.2">
      <c r="A340" t="s">
        <v>940</v>
      </c>
      <c r="B340" s="2">
        <v>146328.16500000001</v>
      </c>
      <c r="C340" s="2">
        <v>185098.642360559</v>
      </c>
      <c r="D340" s="2">
        <v>1409720</v>
      </c>
      <c r="E340" s="2">
        <v>49236238.867908798</v>
      </c>
      <c r="H340" t="str">
        <f t="shared" si="10"/>
        <v>(100000,]</v>
      </c>
      <c r="I340" t="str">
        <f t="shared" si="11"/>
        <v>KA</v>
      </c>
    </row>
    <row r="341" spans="1:9" x14ac:dyDescent="0.2">
      <c r="A341" t="s">
        <v>942</v>
      </c>
      <c r="B341" s="2">
        <v>692.18499999999995</v>
      </c>
      <c r="C341" s="2">
        <v>1084.15333333333</v>
      </c>
      <c r="D341" s="2">
        <v>1206</v>
      </c>
      <c r="E341" s="2">
        <v>78059.039999999994</v>
      </c>
      <c r="F341" s="2">
        <v>474</v>
      </c>
      <c r="G341" s="2">
        <v>29952.32</v>
      </c>
      <c r="H341" t="str">
        <f t="shared" si="10"/>
        <v>(1000,10000]</v>
      </c>
      <c r="I341" t="str">
        <f t="shared" si="11"/>
        <v>小</v>
      </c>
    </row>
    <row r="342" spans="1:9" x14ac:dyDescent="0.2">
      <c r="A342" t="s">
        <v>1015</v>
      </c>
      <c r="B342" s="2">
        <v>1072.1339</v>
      </c>
      <c r="C342" s="2">
        <v>1424.16087138281</v>
      </c>
      <c r="D342" s="2">
        <v>443</v>
      </c>
      <c r="E342" s="2">
        <v>303346.26560454001</v>
      </c>
      <c r="F342" s="2">
        <v>26</v>
      </c>
      <c r="G342" s="2">
        <v>12211.802333154999</v>
      </c>
      <c r="H342" t="str">
        <f t="shared" si="10"/>
        <v>(1000,10000]</v>
      </c>
      <c r="I342" t="str">
        <f t="shared" si="11"/>
        <v>小</v>
      </c>
    </row>
    <row r="343" spans="1:9" x14ac:dyDescent="0.2">
      <c r="A343" t="s">
        <v>881</v>
      </c>
      <c r="B343" s="2">
        <v>1157.4549999999999</v>
      </c>
      <c r="C343" s="2">
        <v>1624.01277777777</v>
      </c>
      <c r="D343" s="2">
        <v>490</v>
      </c>
      <c r="E343" s="2">
        <v>29232.23</v>
      </c>
      <c r="F343" s="2">
        <v>470</v>
      </c>
      <c r="G343" s="2">
        <v>28551.88</v>
      </c>
      <c r="H343" t="str">
        <f t="shared" si="10"/>
        <v>(1000,10000]</v>
      </c>
      <c r="I343" t="str">
        <f t="shared" si="11"/>
        <v>小</v>
      </c>
    </row>
    <row r="344" spans="1:9" x14ac:dyDescent="0.2">
      <c r="A344" t="s">
        <v>985</v>
      </c>
      <c r="B344" s="2">
        <v>162.41999999999999</v>
      </c>
      <c r="C344" s="2">
        <v>341.527194244604</v>
      </c>
      <c r="D344" s="2">
        <v>783</v>
      </c>
      <c r="E344" s="2">
        <v>47472.28</v>
      </c>
      <c r="F344" s="2">
        <v>115</v>
      </c>
      <c r="G344" s="2">
        <v>7214.57</v>
      </c>
      <c r="H344" t="str">
        <f t="shared" si="10"/>
        <v>(0,1000]</v>
      </c>
      <c r="I344" t="str">
        <f t="shared" si="11"/>
        <v>微</v>
      </c>
    </row>
    <row r="345" spans="1:9" x14ac:dyDescent="0.2">
      <c r="A345" t="s">
        <v>878</v>
      </c>
      <c r="B345" s="2">
        <v>82.7</v>
      </c>
      <c r="C345" s="2">
        <v>104.617207207207</v>
      </c>
      <c r="D345" s="2">
        <v>228</v>
      </c>
      <c r="E345" s="2">
        <v>11612.51</v>
      </c>
      <c r="F345" s="2">
        <v>6</v>
      </c>
      <c r="G345" s="2">
        <v>518.88</v>
      </c>
      <c r="H345" t="str">
        <f t="shared" si="10"/>
        <v>(0,1000]</v>
      </c>
      <c r="I345" t="str">
        <f t="shared" si="11"/>
        <v>微</v>
      </c>
    </row>
    <row r="346" spans="1:9" x14ac:dyDescent="0.2">
      <c r="A346" t="s">
        <v>909</v>
      </c>
      <c r="B346" s="2">
        <v>6541.3391000000001</v>
      </c>
      <c r="C346" s="2">
        <v>6187.6127860719698</v>
      </c>
      <c r="D346" s="2">
        <v>7923</v>
      </c>
      <c r="E346" s="2">
        <v>266067.34980109503</v>
      </c>
      <c r="H346" t="str">
        <f t="shared" si="10"/>
        <v>(1000,10000]</v>
      </c>
      <c r="I346" t="str">
        <f t="shared" si="11"/>
        <v>小</v>
      </c>
    </row>
    <row r="347" spans="1:9" x14ac:dyDescent="0.2">
      <c r="A347" t="s">
        <v>879</v>
      </c>
      <c r="B347" s="2">
        <v>589.20230000000004</v>
      </c>
      <c r="C347" s="2">
        <v>1142.32295431074</v>
      </c>
      <c r="D347" s="2">
        <v>373</v>
      </c>
      <c r="E347" s="2">
        <v>122228.55611125</v>
      </c>
      <c r="H347" t="str">
        <f t="shared" si="10"/>
        <v>(1000,10000]</v>
      </c>
      <c r="I347" t="str">
        <f t="shared" si="11"/>
        <v>小</v>
      </c>
    </row>
    <row r="348" spans="1:9" x14ac:dyDescent="0.2">
      <c r="A348" t="s">
        <v>988</v>
      </c>
      <c r="B348" s="2">
        <v>38686.145400000001</v>
      </c>
      <c r="C348" s="2">
        <v>43421.631809896397</v>
      </c>
      <c r="D348" s="2">
        <v>35067</v>
      </c>
      <c r="E348" s="2">
        <v>1606600.37696617</v>
      </c>
      <c r="H348" t="str">
        <f t="shared" si="10"/>
        <v>(10000,50000]</v>
      </c>
      <c r="I348" t="str">
        <f t="shared" si="11"/>
        <v>普通</v>
      </c>
    </row>
    <row r="349" spans="1:9" x14ac:dyDescent="0.2">
      <c r="A349" t="s">
        <v>914</v>
      </c>
      <c r="B349" s="2">
        <v>273.56</v>
      </c>
      <c r="C349" s="2">
        <v>370.48165711307598</v>
      </c>
      <c r="D349" s="2">
        <v>284</v>
      </c>
      <c r="E349" s="2">
        <v>4816.2615424699998</v>
      </c>
      <c r="F349" s="2">
        <v>284</v>
      </c>
      <c r="G349" s="2">
        <v>4816.2615424699998</v>
      </c>
      <c r="H349" t="str">
        <f t="shared" si="10"/>
        <v>(0,1000]</v>
      </c>
      <c r="I349" t="str">
        <f t="shared" si="11"/>
        <v>微</v>
      </c>
    </row>
    <row r="350" spans="1:9" x14ac:dyDescent="0.2">
      <c r="A350" t="s">
        <v>972</v>
      </c>
      <c r="B350" s="2">
        <v>144.88999999999999</v>
      </c>
      <c r="C350" s="2">
        <v>191.16911764705799</v>
      </c>
      <c r="D350" s="2">
        <v>190</v>
      </c>
      <c r="E350" s="2">
        <v>12999.5</v>
      </c>
      <c r="F350" s="2">
        <v>49</v>
      </c>
      <c r="G350" s="2">
        <v>3376.08</v>
      </c>
      <c r="H350" t="str">
        <f t="shared" si="10"/>
        <v>(0,1000]</v>
      </c>
      <c r="I350" t="str">
        <f t="shared" si="11"/>
        <v>微</v>
      </c>
    </row>
    <row r="351" spans="1:9" x14ac:dyDescent="0.2">
      <c r="A351" t="s">
        <v>1016</v>
      </c>
      <c r="B351" s="2">
        <v>411.42500000000001</v>
      </c>
      <c r="C351" s="2">
        <v>417.068095238095</v>
      </c>
      <c r="D351" s="2">
        <v>332</v>
      </c>
      <c r="E351" s="2">
        <v>17516.86</v>
      </c>
      <c r="H351" t="str">
        <f t="shared" si="10"/>
        <v>(0,1000]</v>
      </c>
      <c r="I351" t="str">
        <f t="shared" si="11"/>
        <v>微</v>
      </c>
    </row>
    <row r="352" spans="1:9" x14ac:dyDescent="0.2">
      <c r="A352" t="s">
        <v>1017</v>
      </c>
      <c r="B352" s="2">
        <v>1739.9956</v>
      </c>
      <c r="C352" s="2">
        <v>2112.1291964048401</v>
      </c>
      <c r="D352" s="2">
        <v>30421</v>
      </c>
      <c r="E352" s="2">
        <v>69700.263481360002</v>
      </c>
      <c r="F352" s="2">
        <v>16709</v>
      </c>
      <c r="G352" s="2">
        <v>40386.149490060001</v>
      </c>
      <c r="H352" t="str">
        <f t="shared" si="10"/>
        <v>(1000,10000]</v>
      </c>
      <c r="I352" t="str">
        <f t="shared" si="11"/>
        <v>小</v>
      </c>
    </row>
    <row r="353" spans="1:9" x14ac:dyDescent="0.2">
      <c r="A353" t="s">
        <v>882</v>
      </c>
      <c r="B353" s="2">
        <v>642.21489999999994</v>
      </c>
      <c r="C353" s="2">
        <v>776.62554402152898</v>
      </c>
      <c r="D353" s="2">
        <v>457</v>
      </c>
      <c r="E353" s="2">
        <v>66013.171241830001</v>
      </c>
      <c r="F353" s="2">
        <v>164</v>
      </c>
      <c r="G353" s="2">
        <v>23850.671258750001</v>
      </c>
      <c r="H353" t="str">
        <f t="shared" si="10"/>
        <v>(0,1000]</v>
      </c>
      <c r="I353" t="str">
        <f t="shared" si="11"/>
        <v>微</v>
      </c>
    </row>
    <row r="354" spans="1:9" x14ac:dyDescent="0.2">
      <c r="A354" t="s">
        <v>945</v>
      </c>
      <c r="B354" s="2">
        <v>1261.3900000000001</v>
      </c>
      <c r="C354" s="2">
        <v>1472.2910344827501</v>
      </c>
      <c r="D354" s="2">
        <v>915</v>
      </c>
      <c r="E354" s="2">
        <v>42696.44</v>
      </c>
      <c r="H354" t="str">
        <f t="shared" si="10"/>
        <v>(1000,10000]</v>
      </c>
      <c r="I354" t="str">
        <f t="shared" si="11"/>
        <v>小</v>
      </c>
    </row>
    <row r="355" spans="1:9" x14ac:dyDescent="0.2">
      <c r="A355" t="s">
        <v>906</v>
      </c>
      <c r="B355" s="2">
        <v>462.9391</v>
      </c>
      <c r="C355" s="2">
        <v>462.93907779</v>
      </c>
      <c r="D355" s="2">
        <v>1</v>
      </c>
      <c r="E355" s="2">
        <v>462.93907779</v>
      </c>
      <c r="H355" t="str">
        <f t="shared" si="10"/>
        <v>(0,1000]</v>
      </c>
      <c r="I355" t="str">
        <f t="shared" si="11"/>
        <v>微</v>
      </c>
    </row>
    <row r="356" spans="1:9" x14ac:dyDescent="0.2">
      <c r="A356" t="s">
        <v>886</v>
      </c>
      <c r="B356" s="2">
        <v>5578.7790999999997</v>
      </c>
      <c r="C356" s="2">
        <v>10014.2467368701</v>
      </c>
      <c r="D356" s="2">
        <v>76659</v>
      </c>
      <c r="E356" s="2">
        <v>3304701.4231671598</v>
      </c>
      <c r="F356" s="2">
        <v>640</v>
      </c>
      <c r="G356" s="2">
        <v>35566.212048574998</v>
      </c>
      <c r="H356" t="str">
        <f t="shared" si="10"/>
        <v>(10000,50000]</v>
      </c>
      <c r="I356" t="str">
        <f t="shared" si="11"/>
        <v>普通</v>
      </c>
    </row>
    <row r="357" spans="1:9" x14ac:dyDescent="0.2">
      <c r="A357" t="s">
        <v>992</v>
      </c>
      <c r="B357" s="2">
        <v>7039.6368499999999</v>
      </c>
      <c r="C357" s="2">
        <v>8469.8124976783292</v>
      </c>
      <c r="D357" s="2">
        <v>72848</v>
      </c>
      <c r="E357" s="2">
        <v>2795038.1242338498</v>
      </c>
      <c r="F357" s="2">
        <v>16248</v>
      </c>
      <c r="G357" s="2">
        <v>653575.46109080501</v>
      </c>
      <c r="H357" t="str">
        <f t="shared" si="10"/>
        <v>(1000,10000]</v>
      </c>
      <c r="I357" t="str">
        <f t="shared" si="11"/>
        <v>小</v>
      </c>
    </row>
    <row r="358" spans="1:9" x14ac:dyDescent="0.2">
      <c r="A358" t="s">
        <v>887</v>
      </c>
      <c r="B358" s="2">
        <v>3627.1046000000001</v>
      </c>
      <c r="C358" s="2">
        <v>4087.6380214692399</v>
      </c>
      <c r="D358" s="2">
        <v>21554</v>
      </c>
      <c r="E358" s="2">
        <v>870666.89857295004</v>
      </c>
      <c r="H358" t="str">
        <f t="shared" si="10"/>
        <v>(1000,10000]</v>
      </c>
      <c r="I358" t="str">
        <f t="shared" si="11"/>
        <v>小</v>
      </c>
    </row>
    <row r="359" spans="1:9" x14ac:dyDescent="0.2">
      <c r="A359" t="s">
        <v>946</v>
      </c>
      <c r="B359" s="2">
        <v>79.989999999999995</v>
      </c>
      <c r="C359" s="2">
        <v>205.89415254237201</v>
      </c>
      <c r="D359" s="2">
        <v>268</v>
      </c>
      <c r="E359" s="2">
        <v>24295.51</v>
      </c>
      <c r="F359" s="2">
        <v>138</v>
      </c>
      <c r="G359" s="2">
        <v>8074.1</v>
      </c>
      <c r="H359" t="str">
        <f t="shared" si="10"/>
        <v>(0,1000]</v>
      </c>
      <c r="I359" t="str">
        <f t="shared" si="11"/>
        <v>微</v>
      </c>
    </row>
    <row r="360" spans="1:9" x14ac:dyDescent="0.2">
      <c r="A360" t="s">
        <v>885</v>
      </c>
      <c r="B360" s="2">
        <v>12003.45615</v>
      </c>
      <c r="C360" s="2">
        <v>13976.469469087</v>
      </c>
      <c r="D360" s="2">
        <v>79850</v>
      </c>
      <c r="E360" s="2">
        <v>4612234.9247987196</v>
      </c>
      <c r="F360" s="2">
        <v>14423</v>
      </c>
      <c r="G360" s="2">
        <v>815017.833721595</v>
      </c>
      <c r="H360" t="str">
        <f t="shared" si="10"/>
        <v>(10000,50000]</v>
      </c>
      <c r="I360" t="str">
        <f t="shared" si="11"/>
        <v>普通</v>
      </c>
    </row>
    <row r="361" spans="1:9" x14ac:dyDescent="0.2">
      <c r="A361" t="s">
        <v>884</v>
      </c>
      <c r="B361" s="2">
        <v>680.46</v>
      </c>
      <c r="C361" s="2">
        <v>782.21213740457995</v>
      </c>
      <c r="D361" s="2">
        <v>3149</v>
      </c>
      <c r="E361" s="2">
        <v>102469.79</v>
      </c>
      <c r="F361" s="2">
        <v>1</v>
      </c>
      <c r="G361" s="2">
        <v>40.47</v>
      </c>
      <c r="H361" t="str">
        <f t="shared" si="10"/>
        <v>(0,1000]</v>
      </c>
      <c r="I361" t="str">
        <f t="shared" si="11"/>
        <v>微</v>
      </c>
    </row>
    <row r="362" spans="1:9" x14ac:dyDescent="0.2">
      <c r="A362" t="s">
        <v>951</v>
      </c>
      <c r="B362" s="2">
        <v>136.85</v>
      </c>
      <c r="C362" s="2">
        <v>228.26952095808301</v>
      </c>
      <c r="D362" s="2">
        <v>782</v>
      </c>
      <c r="E362" s="2">
        <v>38121.01</v>
      </c>
      <c r="F362" s="2">
        <v>103</v>
      </c>
      <c r="G362" s="2">
        <v>5599.91</v>
      </c>
      <c r="H362" t="str">
        <f t="shared" si="10"/>
        <v>(0,1000]</v>
      </c>
      <c r="I362" t="str">
        <f t="shared" si="11"/>
        <v>微</v>
      </c>
    </row>
    <row r="363" spans="1:9" x14ac:dyDescent="0.2">
      <c r="A363" t="s">
        <v>893</v>
      </c>
      <c r="B363" s="2">
        <v>639.99</v>
      </c>
      <c r="C363" s="2">
        <v>757.94333333333304</v>
      </c>
      <c r="D363" s="2">
        <v>403</v>
      </c>
      <c r="E363" s="2">
        <v>165989.59</v>
      </c>
      <c r="F363" s="2">
        <v>9</v>
      </c>
      <c r="G363" s="2">
        <v>3169.92</v>
      </c>
      <c r="H363" t="str">
        <f t="shared" si="10"/>
        <v>(0,1000]</v>
      </c>
      <c r="I363" t="str">
        <f t="shared" si="11"/>
        <v>微</v>
      </c>
    </row>
    <row r="364" spans="1:9" x14ac:dyDescent="0.2">
      <c r="A364" t="s">
        <v>891</v>
      </c>
      <c r="B364" s="2">
        <v>819.43</v>
      </c>
      <c r="C364" s="2">
        <v>1147.6725657894699</v>
      </c>
      <c r="D364" s="2">
        <v>1679</v>
      </c>
      <c r="E364" s="2">
        <v>348892.46</v>
      </c>
      <c r="F364" s="2">
        <v>168</v>
      </c>
      <c r="G364" s="2">
        <v>37268.769999999997</v>
      </c>
      <c r="H364" t="str">
        <f t="shared" si="10"/>
        <v>(1000,10000]</v>
      </c>
      <c r="I364" t="str">
        <f t="shared" si="11"/>
        <v>小</v>
      </c>
    </row>
    <row r="365" spans="1:9" x14ac:dyDescent="0.2">
      <c r="A365" t="s">
        <v>948</v>
      </c>
      <c r="B365" s="2">
        <v>1685.55</v>
      </c>
      <c r="C365" s="2">
        <v>1840.05815151515</v>
      </c>
      <c r="D365" s="2">
        <v>6945</v>
      </c>
      <c r="E365" s="2">
        <v>607219.18999999994</v>
      </c>
      <c r="F365" s="2">
        <v>620</v>
      </c>
      <c r="G365" s="2">
        <v>64064.22</v>
      </c>
      <c r="H365" t="str">
        <f t="shared" si="10"/>
        <v>(1000,10000]</v>
      </c>
      <c r="I365" t="str">
        <f t="shared" si="11"/>
        <v>小</v>
      </c>
    </row>
    <row r="366" spans="1:9" x14ac:dyDescent="0.2">
      <c r="A366" t="s">
        <v>947</v>
      </c>
      <c r="B366" s="2">
        <v>21184.395</v>
      </c>
      <c r="C366" s="2">
        <v>21569.143813775099</v>
      </c>
      <c r="D366" s="2">
        <v>212727</v>
      </c>
      <c r="E366" s="2">
        <v>7117817.4585458003</v>
      </c>
      <c r="F366" s="2">
        <v>13071</v>
      </c>
      <c r="G366" s="2">
        <v>380365.9</v>
      </c>
      <c r="H366" t="str">
        <f t="shared" si="10"/>
        <v>(10000,50000]</v>
      </c>
      <c r="I366" t="str">
        <f t="shared" si="11"/>
        <v>普通</v>
      </c>
    </row>
    <row r="367" spans="1:9" x14ac:dyDescent="0.2">
      <c r="A367" t="s">
        <v>1019</v>
      </c>
      <c r="B367" s="2">
        <v>6620.62</v>
      </c>
      <c r="C367" s="2">
        <v>10002.5382745098</v>
      </c>
      <c r="D367" s="2">
        <v>47542</v>
      </c>
      <c r="E367" s="2">
        <v>2550647.2599999998</v>
      </c>
      <c r="H367" t="str">
        <f t="shared" si="10"/>
        <v>(10000,50000]</v>
      </c>
      <c r="I367" t="str">
        <f t="shared" si="11"/>
        <v>普通</v>
      </c>
    </row>
    <row r="368" spans="1:9" x14ac:dyDescent="0.2">
      <c r="A368" t="s">
        <v>889</v>
      </c>
      <c r="B368" s="2">
        <v>211.05</v>
      </c>
      <c r="C368" s="2">
        <v>397.608745491425</v>
      </c>
      <c r="D368" s="2">
        <v>1335</v>
      </c>
      <c r="E368" s="2">
        <v>104571.10006424499</v>
      </c>
      <c r="F368" s="2">
        <v>202</v>
      </c>
      <c r="G368" s="2">
        <v>21028.459202974998</v>
      </c>
      <c r="H368" t="str">
        <f t="shared" si="10"/>
        <v>(0,1000]</v>
      </c>
      <c r="I368" t="str">
        <f t="shared" si="11"/>
        <v>微</v>
      </c>
    </row>
    <row r="369" spans="1:9" x14ac:dyDescent="0.2">
      <c r="A369" t="s">
        <v>888</v>
      </c>
      <c r="B369" s="2">
        <v>892.01499999999999</v>
      </c>
      <c r="C369" s="2">
        <v>1089.4438732394301</v>
      </c>
      <c r="D369" s="2">
        <v>3431</v>
      </c>
      <c r="E369" s="2">
        <v>309402.06</v>
      </c>
      <c r="F369" s="2">
        <v>12</v>
      </c>
      <c r="G369" s="2">
        <v>1023.31</v>
      </c>
      <c r="H369" t="str">
        <f t="shared" si="10"/>
        <v>(1000,10000]</v>
      </c>
      <c r="I369" t="str">
        <f t="shared" si="11"/>
        <v>小</v>
      </c>
    </row>
    <row r="370" spans="1:9" x14ac:dyDescent="0.2">
      <c r="A370" t="s">
        <v>1021</v>
      </c>
      <c r="B370" s="2">
        <v>1635.08</v>
      </c>
      <c r="C370" s="2">
        <v>1924.9953333333301</v>
      </c>
      <c r="D370" s="2">
        <v>22</v>
      </c>
      <c r="E370" s="2">
        <v>28874.93</v>
      </c>
      <c r="H370" t="str">
        <f t="shared" si="10"/>
        <v>(1000,10000]</v>
      </c>
      <c r="I370" t="str">
        <f t="shared" si="11"/>
        <v>小</v>
      </c>
    </row>
    <row r="371" spans="1:9" x14ac:dyDescent="0.2">
      <c r="A371" t="s">
        <v>921</v>
      </c>
      <c r="B371" s="2">
        <v>260.47000000000003</v>
      </c>
      <c r="C371" s="2">
        <v>301.79336000000001</v>
      </c>
      <c r="D371" s="2">
        <v>631</v>
      </c>
      <c r="E371" s="2">
        <v>75448.34</v>
      </c>
      <c r="F371" s="2">
        <v>8</v>
      </c>
      <c r="G371" s="2">
        <v>1692.87</v>
      </c>
      <c r="H371" t="str">
        <f t="shared" si="10"/>
        <v>(0,1000]</v>
      </c>
      <c r="I371" t="str">
        <f t="shared" si="11"/>
        <v>微</v>
      </c>
    </row>
    <row r="372" spans="1:9" x14ac:dyDescent="0.2">
      <c r="A372" t="s">
        <v>918</v>
      </c>
      <c r="B372" s="2">
        <v>986.59</v>
      </c>
      <c r="C372" s="2">
        <v>1221.77470190181</v>
      </c>
      <c r="D372" s="2">
        <v>3289</v>
      </c>
      <c r="E372" s="2">
        <v>397076.77811809001</v>
      </c>
      <c r="F372" s="2">
        <v>288</v>
      </c>
      <c r="G372" s="2">
        <v>53290.44310325</v>
      </c>
      <c r="H372" t="str">
        <f t="shared" si="10"/>
        <v>(1000,10000]</v>
      </c>
      <c r="I372" t="str">
        <f t="shared" si="11"/>
        <v>小</v>
      </c>
    </row>
    <row r="373" spans="1:9" x14ac:dyDescent="0.2">
      <c r="A373" t="s">
        <v>974</v>
      </c>
      <c r="B373" s="2">
        <v>16644.174999999999</v>
      </c>
      <c r="C373" s="2">
        <v>20383.408529718901</v>
      </c>
      <c r="D373" s="2">
        <v>155185</v>
      </c>
      <c r="E373" s="2">
        <v>5381219.8518457999</v>
      </c>
      <c r="H373" t="str">
        <f t="shared" si="10"/>
        <v>(10000,50000]</v>
      </c>
      <c r="I373" t="str">
        <f t="shared" si="11"/>
        <v>普通</v>
      </c>
    </row>
    <row r="374" spans="1:9" x14ac:dyDescent="0.2">
      <c r="A374" t="s">
        <v>890</v>
      </c>
      <c r="B374" s="2">
        <v>1102.8167000000001</v>
      </c>
      <c r="C374" s="2">
        <v>959.88198516049601</v>
      </c>
      <c r="D374" s="2">
        <v>31161</v>
      </c>
      <c r="E374" s="2">
        <v>270686.71981525997</v>
      </c>
      <c r="F374" s="2">
        <v>18</v>
      </c>
      <c r="G374" s="2">
        <v>470.99626244500001</v>
      </c>
      <c r="H374" t="str">
        <f t="shared" si="10"/>
        <v>(1000,10000]</v>
      </c>
      <c r="I374" t="str">
        <f t="shared" si="11"/>
        <v>小</v>
      </c>
    </row>
    <row r="375" spans="1:9" x14ac:dyDescent="0.2">
      <c r="A375" t="s">
        <v>925</v>
      </c>
      <c r="B375" s="2">
        <v>72.099999999999994</v>
      </c>
      <c r="C375" s="2">
        <v>80.881831529678294</v>
      </c>
      <c r="D375" s="2">
        <v>242</v>
      </c>
      <c r="E375" s="2">
        <v>13830.793191575</v>
      </c>
      <c r="F375" s="2">
        <v>6</v>
      </c>
      <c r="G375" s="2">
        <v>279.94</v>
      </c>
      <c r="H375" t="str">
        <f t="shared" si="10"/>
        <v>(0,1000]</v>
      </c>
      <c r="I375" t="str">
        <f t="shared" si="11"/>
        <v>微</v>
      </c>
    </row>
    <row r="376" spans="1:9" x14ac:dyDescent="0.2">
      <c r="A376" t="s">
        <v>920</v>
      </c>
      <c r="B376" s="2">
        <v>297.26499999999999</v>
      </c>
      <c r="C376" s="2">
        <v>1079.1836138613801</v>
      </c>
      <c r="D376" s="2">
        <v>4502</v>
      </c>
      <c r="E376" s="2">
        <v>217995.09</v>
      </c>
      <c r="F376" s="2">
        <v>1</v>
      </c>
      <c r="G376" s="2">
        <v>53.99</v>
      </c>
      <c r="H376" t="str">
        <f t="shared" si="10"/>
        <v>(1000,10000]</v>
      </c>
      <c r="I376" t="str">
        <f t="shared" si="11"/>
        <v>小</v>
      </c>
    </row>
    <row r="377" spans="1:9" x14ac:dyDescent="0.2">
      <c r="A377" t="s">
        <v>950</v>
      </c>
      <c r="B377" s="2">
        <v>2652.4450000000002</v>
      </c>
      <c r="C377" s="2">
        <v>2969.3684788867299</v>
      </c>
      <c r="D377" s="2">
        <v>12030</v>
      </c>
      <c r="E377" s="2">
        <v>599812.43273511995</v>
      </c>
      <c r="H377" t="str">
        <f t="shared" si="10"/>
        <v>(1000,10000]</v>
      </c>
      <c r="I377" t="str">
        <f t="shared" si="11"/>
        <v>小</v>
      </c>
    </row>
    <row r="378" spans="1:9" x14ac:dyDescent="0.2">
      <c r="A378" t="s">
        <v>952</v>
      </c>
      <c r="B378" s="2">
        <v>294.06</v>
      </c>
      <c r="C378" s="2">
        <v>360.38290909090898</v>
      </c>
      <c r="D378" s="2">
        <v>8496</v>
      </c>
      <c r="E378" s="2">
        <v>118926.36</v>
      </c>
      <c r="F378" s="2">
        <v>829</v>
      </c>
      <c r="G378" s="2">
        <v>13978.43</v>
      </c>
      <c r="H378" t="str">
        <f t="shared" si="10"/>
        <v>(0,1000]</v>
      </c>
      <c r="I378" t="str">
        <f t="shared" si="11"/>
        <v>微</v>
      </c>
    </row>
    <row r="379" spans="1:9" x14ac:dyDescent="0.2">
      <c r="A379" t="s">
        <v>993</v>
      </c>
      <c r="B379" s="2">
        <v>111.98</v>
      </c>
      <c r="C379" s="2">
        <v>159.34572231953601</v>
      </c>
      <c r="D379" s="2">
        <v>296</v>
      </c>
      <c r="E379" s="2">
        <v>24061.204070250002</v>
      </c>
      <c r="F379" s="2">
        <v>42</v>
      </c>
      <c r="G379" s="2">
        <v>3986.85</v>
      </c>
      <c r="H379" t="str">
        <f t="shared" si="10"/>
        <v>(0,1000]</v>
      </c>
      <c r="I379" t="str">
        <f t="shared" si="11"/>
        <v>微</v>
      </c>
    </row>
    <row r="380" spans="1:9" x14ac:dyDescent="0.2">
      <c r="A380" t="s">
        <v>994</v>
      </c>
      <c r="B380" s="2">
        <v>7306.3778499999999</v>
      </c>
      <c r="C380" s="2">
        <v>9501.6087120576703</v>
      </c>
      <c r="D380" s="2">
        <v>41747</v>
      </c>
      <c r="E380" s="2">
        <v>2413408.6128626498</v>
      </c>
      <c r="F380" s="2">
        <v>13808</v>
      </c>
      <c r="G380" s="2">
        <v>883676.56733191502</v>
      </c>
      <c r="H380" t="str">
        <f t="shared" si="10"/>
        <v>(1000,10000]</v>
      </c>
      <c r="I380" t="str">
        <f t="shared" si="11"/>
        <v>小</v>
      </c>
    </row>
    <row r="381" spans="1:9" x14ac:dyDescent="0.2">
      <c r="A381" t="s">
        <v>1009</v>
      </c>
      <c r="B381" s="2">
        <v>383.26</v>
      </c>
      <c r="C381" s="2">
        <v>436.46821011673097</v>
      </c>
      <c r="D381" s="2">
        <v>2195</v>
      </c>
      <c r="E381" s="2">
        <v>112172.33</v>
      </c>
      <c r="F381" s="2">
        <v>22</v>
      </c>
      <c r="G381" s="2">
        <v>1106.8599999999999</v>
      </c>
      <c r="H381" t="str">
        <f t="shared" si="10"/>
        <v>(0,1000]</v>
      </c>
      <c r="I381" t="str">
        <f t="shared" si="11"/>
        <v>微</v>
      </c>
    </row>
    <row r="382" spans="1:9" x14ac:dyDescent="0.2">
      <c r="A382" t="s">
        <v>975</v>
      </c>
      <c r="B382" s="2">
        <v>64.989999999999995</v>
      </c>
      <c r="C382" s="2">
        <v>86.130126582278393</v>
      </c>
      <c r="D382" s="2">
        <v>132</v>
      </c>
      <c r="E382" s="2">
        <v>6804.28</v>
      </c>
      <c r="F382" s="2">
        <v>28</v>
      </c>
      <c r="G382" s="2">
        <v>1220.45</v>
      </c>
      <c r="H382" t="str">
        <f t="shared" si="10"/>
        <v>(0,1000]</v>
      </c>
      <c r="I382" t="str">
        <f t="shared" si="11"/>
        <v>微</v>
      </c>
    </row>
    <row r="383" spans="1:9" x14ac:dyDescent="0.2">
      <c r="A383" t="s">
        <v>919</v>
      </c>
      <c r="B383" s="2">
        <v>682.92</v>
      </c>
      <c r="C383" s="2">
        <v>1243.1937993920901</v>
      </c>
      <c r="D383" s="2">
        <v>2784</v>
      </c>
      <c r="E383" s="2">
        <v>409010.76</v>
      </c>
      <c r="F383" s="2">
        <v>317</v>
      </c>
      <c r="G383" s="2">
        <v>43154.65</v>
      </c>
      <c r="H383" t="str">
        <f t="shared" si="10"/>
        <v>(1000,10000]</v>
      </c>
      <c r="I383" t="str">
        <f t="shared" si="11"/>
        <v>小</v>
      </c>
    </row>
    <row r="384" spans="1:9" x14ac:dyDescent="0.2">
      <c r="A384" t="s">
        <v>1006</v>
      </c>
      <c r="B384" s="2">
        <v>79.989999999999995</v>
      </c>
      <c r="C384" s="2">
        <v>102.28914893616999</v>
      </c>
      <c r="D384" s="2">
        <v>295</v>
      </c>
      <c r="E384" s="2">
        <v>19230.36</v>
      </c>
      <c r="F384" s="2">
        <v>50</v>
      </c>
      <c r="G384" s="2">
        <v>3130.89</v>
      </c>
      <c r="H384" t="str">
        <f t="shared" si="10"/>
        <v>(0,1000]</v>
      </c>
      <c r="I384" t="str">
        <f t="shared" si="11"/>
        <v>微</v>
      </c>
    </row>
    <row r="385" spans="1:9" x14ac:dyDescent="0.2">
      <c r="A385" t="s">
        <v>928</v>
      </c>
      <c r="B385" s="2">
        <v>2796</v>
      </c>
      <c r="C385" s="2">
        <v>3371.3687943262398</v>
      </c>
      <c r="D385" s="2">
        <v>789</v>
      </c>
      <c r="E385" s="2">
        <v>475363</v>
      </c>
      <c r="H385" t="str">
        <f t="shared" si="10"/>
        <v>(1000,10000]</v>
      </c>
      <c r="I385" t="str">
        <f t="shared" si="11"/>
        <v>小</v>
      </c>
    </row>
    <row r="386" spans="1:9" x14ac:dyDescent="0.2">
      <c r="A386" t="s">
        <v>1007</v>
      </c>
      <c r="B386" s="2">
        <v>239.8</v>
      </c>
      <c r="C386" s="2">
        <v>304.44634686346802</v>
      </c>
      <c r="D386" s="2">
        <v>1293</v>
      </c>
      <c r="E386" s="2">
        <v>82504.960000000006</v>
      </c>
      <c r="F386" s="2">
        <v>32</v>
      </c>
      <c r="G386" s="2">
        <v>4053.05</v>
      </c>
      <c r="H386" t="str">
        <f t="shared" si="10"/>
        <v>(0,1000]</v>
      </c>
      <c r="I386" t="str">
        <f t="shared" si="11"/>
        <v>微</v>
      </c>
    </row>
    <row r="387" spans="1:9" x14ac:dyDescent="0.2">
      <c r="A387" t="s">
        <v>1013</v>
      </c>
      <c r="B387" s="2">
        <v>99</v>
      </c>
      <c r="C387" s="2">
        <v>261.65199999999999</v>
      </c>
      <c r="D387" s="2">
        <v>5</v>
      </c>
      <c r="E387" s="2">
        <v>1308.26</v>
      </c>
      <c r="H387" t="str">
        <f t="shared" ref="H387:H450" si="12">VLOOKUP(MAX($B387,$C387),$L$3:$N$7,2,1)</f>
        <v>(0,1000]</v>
      </c>
      <c r="I387" t="str">
        <f t="shared" ref="I387:I450" si="13">VLOOKUP(MAX($B387,$C387),$L$3:$N$7,3,1)</f>
        <v>微</v>
      </c>
    </row>
    <row r="388" spans="1:9" x14ac:dyDescent="0.2">
      <c r="A388" t="s">
        <v>917</v>
      </c>
      <c r="B388" s="2">
        <v>97.11</v>
      </c>
      <c r="C388" s="2">
        <v>150.03650306748401</v>
      </c>
      <c r="D388" s="2">
        <v>417</v>
      </c>
      <c r="E388" s="2">
        <v>24455.95</v>
      </c>
      <c r="H388" t="str">
        <f t="shared" si="12"/>
        <v>(0,1000]</v>
      </c>
      <c r="I388" t="str">
        <f t="shared" si="13"/>
        <v>微</v>
      </c>
    </row>
    <row r="389" spans="1:9" x14ac:dyDescent="0.2">
      <c r="A389" t="s">
        <v>927</v>
      </c>
      <c r="B389" s="2">
        <v>1871.2550000000001</v>
      </c>
      <c r="C389" s="2">
        <v>2371.51528169014</v>
      </c>
      <c r="D389" s="2">
        <v>11240</v>
      </c>
      <c r="E389" s="2">
        <v>336755.17</v>
      </c>
      <c r="H389" t="str">
        <f t="shared" si="12"/>
        <v>(1000,10000]</v>
      </c>
      <c r="I389" t="str">
        <f t="shared" si="13"/>
        <v>小</v>
      </c>
    </row>
    <row r="390" spans="1:9" x14ac:dyDescent="0.2">
      <c r="A390" t="s">
        <v>922</v>
      </c>
      <c r="B390" s="2">
        <v>347.5</v>
      </c>
      <c r="C390" s="2">
        <v>1070.87884672821</v>
      </c>
      <c r="D390" s="2">
        <v>3438</v>
      </c>
      <c r="E390" s="2">
        <v>275215.86360914999</v>
      </c>
      <c r="F390" s="2">
        <v>5</v>
      </c>
      <c r="G390" s="2">
        <v>474.21953589999998</v>
      </c>
      <c r="H390" t="str">
        <f t="shared" si="12"/>
        <v>(1000,10000]</v>
      </c>
      <c r="I390" t="str">
        <f t="shared" si="13"/>
        <v>小</v>
      </c>
    </row>
    <row r="391" spans="1:9" x14ac:dyDescent="0.2">
      <c r="A391" t="s">
        <v>1014</v>
      </c>
      <c r="B391" s="2">
        <v>199.42</v>
      </c>
      <c r="C391" s="2">
        <v>237.720143540669</v>
      </c>
      <c r="D391" s="2">
        <v>1475</v>
      </c>
      <c r="E391" s="2">
        <v>49683.51</v>
      </c>
      <c r="H391" t="str">
        <f t="shared" si="12"/>
        <v>(0,1000]</v>
      </c>
      <c r="I391" t="str">
        <f t="shared" si="13"/>
        <v>微</v>
      </c>
    </row>
    <row r="392" spans="1:9" x14ac:dyDescent="0.2">
      <c r="A392" t="s">
        <v>995</v>
      </c>
      <c r="B392" s="2">
        <v>50</v>
      </c>
      <c r="C392" s="2">
        <v>76.235887096774107</v>
      </c>
      <c r="D392" s="2">
        <v>195</v>
      </c>
      <c r="E392" s="2">
        <v>9453.25</v>
      </c>
      <c r="F392" s="2">
        <v>16</v>
      </c>
      <c r="G392" s="2">
        <v>765</v>
      </c>
      <c r="H392" t="str">
        <f t="shared" si="12"/>
        <v>(0,1000]</v>
      </c>
      <c r="I392" t="str">
        <f t="shared" si="13"/>
        <v>微</v>
      </c>
    </row>
    <row r="393" spans="1:9" x14ac:dyDescent="0.2">
      <c r="A393" t="s">
        <v>1011</v>
      </c>
      <c r="B393" s="2">
        <v>99.9</v>
      </c>
      <c r="C393" s="2">
        <v>86.185714285714198</v>
      </c>
      <c r="D393" s="2">
        <v>7</v>
      </c>
      <c r="E393" s="2">
        <v>603.29999999999995</v>
      </c>
      <c r="F393" s="2">
        <v>2</v>
      </c>
      <c r="G393" s="2">
        <v>175.9</v>
      </c>
      <c r="H393" t="str">
        <f t="shared" si="12"/>
        <v>(0,1000]</v>
      </c>
      <c r="I393" t="str">
        <f t="shared" si="13"/>
        <v>微</v>
      </c>
    </row>
    <row r="394" spans="1:9" x14ac:dyDescent="0.2">
      <c r="A394" t="s">
        <v>1003</v>
      </c>
      <c r="B394" s="2">
        <v>103.89</v>
      </c>
      <c r="C394" s="2">
        <v>125.507142857142</v>
      </c>
      <c r="D394" s="2">
        <v>166</v>
      </c>
      <c r="E394" s="2">
        <v>7028.4</v>
      </c>
      <c r="H394" t="str">
        <f t="shared" si="12"/>
        <v>(0,1000]</v>
      </c>
      <c r="I394" t="str">
        <f t="shared" si="13"/>
        <v>微</v>
      </c>
    </row>
    <row r="395" spans="1:9" x14ac:dyDescent="0.2">
      <c r="A395" t="s">
        <v>1020</v>
      </c>
      <c r="B395" s="2">
        <v>46.64</v>
      </c>
      <c r="C395" s="2">
        <v>77.427368421052606</v>
      </c>
      <c r="D395" s="2">
        <v>48</v>
      </c>
      <c r="E395" s="2">
        <v>1471.12</v>
      </c>
      <c r="H395" t="str">
        <f t="shared" si="12"/>
        <v>(0,1000]</v>
      </c>
      <c r="I395" t="str">
        <f t="shared" si="13"/>
        <v>微</v>
      </c>
    </row>
    <row r="396" spans="1:9" x14ac:dyDescent="0.2">
      <c r="A396" t="s">
        <v>958</v>
      </c>
      <c r="B396" s="2">
        <v>124.1</v>
      </c>
      <c r="C396" s="2">
        <v>223.130666666666</v>
      </c>
      <c r="D396" s="2">
        <v>131</v>
      </c>
      <c r="E396" s="2">
        <v>10040.879999999999</v>
      </c>
      <c r="H396" t="str">
        <f t="shared" si="12"/>
        <v>(0,1000]</v>
      </c>
      <c r="I396" t="str">
        <f t="shared" si="13"/>
        <v>微</v>
      </c>
    </row>
    <row r="397" spans="1:9" x14ac:dyDescent="0.2">
      <c r="A397" t="s">
        <v>977</v>
      </c>
      <c r="B397" s="2">
        <v>252.74</v>
      </c>
      <c r="C397" s="2">
        <v>562.57089108910895</v>
      </c>
      <c r="D397" s="2">
        <v>2586</v>
      </c>
      <c r="E397" s="2">
        <v>113639.32</v>
      </c>
      <c r="H397" t="str">
        <f t="shared" si="12"/>
        <v>(0,1000]</v>
      </c>
      <c r="I397" t="str">
        <f t="shared" si="13"/>
        <v>微</v>
      </c>
    </row>
    <row r="398" spans="1:9" x14ac:dyDescent="0.2">
      <c r="A398" t="s">
        <v>955</v>
      </c>
      <c r="B398" s="2">
        <v>3030.42</v>
      </c>
      <c r="C398" s="2">
        <v>3627.8545833333301</v>
      </c>
      <c r="D398" s="2">
        <v>3693</v>
      </c>
      <c r="E398" s="2">
        <v>174137.02</v>
      </c>
      <c r="H398" t="str">
        <f t="shared" si="12"/>
        <v>(1000,10000]</v>
      </c>
      <c r="I398" t="str">
        <f t="shared" si="13"/>
        <v>小</v>
      </c>
    </row>
    <row r="399" spans="1:9" x14ac:dyDescent="0.2">
      <c r="A399" t="s">
        <v>900</v>
      </c>
      <c r="B399" s="2">
        <v>1430.96</v>
      </c>
      <c r="C399" s="2">
        <v>1549.3180357142801</v>
      </c>
      <c r="D399" s="2">
        <v>2167</v>
      </c>
      <c r="E399" s="2">
        <v>86761.81</v>
      </c>
      <c r="H399" t="str">
        <f t="shared" si="12"/>
        <v>(1000,10000]</v>
      </c>
      <c r="I399" t="str">
        <f t="shared" si="13"/>
        <v>小</v>
      </c>
    </row>
    <row r="400" spans="1:9" x14ac:dyDescent="0.2">
      <c r="A400" t="s">
        <v>1012</v>
      </c>
      <c r="B400" s="2">
        <v>159.99</v>
      </c>
      <c r="C400" s="2">
        <v>131.43</v>
      </c>
      <c r="D400" s="2">
        <v>5</v>
      </c>
      <c r="E400" s="2">
        <v>657.15</v>
      </c>
      <c r="H400" t="str">
        <f t="shared" si="12"/>
        <v>(0,1000]</v>
      </c>
      <c r="I400" t="str">
        <f t="shared" si="13"/>
        <v>微</v>
      </c>
    </row>
    <row r="401" spans="1:9" x14ac:dyDescent="0.2">
      <c r="A401" t="s">
        <v>1008</v>
      </c>
      <c r="B401" s="2">
        <v>99</v>
      </c>
      <c r="C401" s="2">
        <v>165.77948717948701</v>
      </c>
      <c r="D401" s="2">
        <v>48</v>
      </c>
      <c r="E401" s="2">
        <v>6465.4</v>
      </c>
      <c r="F401" s="2">
        <v>16</v>
      </c>
      <c r="G401" s="2">
        <v>2833.65</v>
      </c>
      <c r="H401" t="str">
        <f t="shared" si="12"/>
        <v>(0,1000]</v>
      </c>
      <c r="I401" t="str">
        <f t="shared" si="13"/>
        <v>微</v>
      </c>
    </row>
    <row r="402" spans="1:9" x14ac:dyDescent="0.2">
      <c r="A402" t="s">
        <v>930</v>
      </c>
      <c r="B402" s="2">
        <v>160.32</v>
      </c>
      <c r="C402" s="2">
        <v>182.952258064516</v>
      </c>
      <c r="D402" s="2">
        <v>178</v>
      </c>
      <c r="E402" s="2">
        <v>17014.560000000001</v>
      </c>
      <c r="H402" t="str">
        <f t="shared" si="12"/>
        <v>(0,1000]</v>
      </c>
      <c r="I402" t="str">
        <f t="shared" si="13"/>
        <v>微</v>
      </c>
    </row>
    <row r="403" spans="1:9" x14ac:dyDescent="0.2">
      <c r="A403" t="s">
        <v>1000</v>
      </c>
      <c r="B403" s="2">
        <v>48.48</v>
      </c>
      <c r="C403" s="2">
        <v>61.288181818181798</v>
      </c>
      <c r="D403" s="2">
        <v>46</v>
      </c>
      <c r="E403" s="2">
        <v>2022.51</v>
      </c>
      <c r="F403" s="2">
        <v>1</v>
      </c>
      <c r="G403" s="2">
        <v>18.89</v>
      </c>
      <c r="H403" t="str">
        <f t="shared" si="12"/>
        <v>(0,1000]</v>
      </c>
      <c r="I403" t="str">
        <f t="shared" si="13"/>
        <v>微</v>
      </c>
    </row>
    <row r="404" spans="1:9" x14ac:dyDescent="0.2">
      <c r="A404" t="s">
        <v>949</v>
      </c>
      <c r="B404" s="2">
        <v>485.54</v>
      </c>
      <c r="C404" s="2">
        <v>885.311883116883</v>
      </c>
      <c r="D404" s="2">
        <v>2018</v>
      </c>
      <c r="E404" s="2">
        <v>136338.03</v>
      </c>
      <c r="H404" t="str">
        <f t="shared" si="12"/>
        <v>(0,1000]</v>
      </c>
      <c r="I404" t="str">
        <f t="shared" si="13"/>
        <v>微</v>
      </c>
    </row>
    <row r="405" spans="1:9" x14ac:dyDescent="0.2">
      <c r="A405" t="s">
        <v>978</v>
      </c>
      <c r="B405" s="2">
        <v>223.2</v>
      </c>
      <c r="C405" s="2">
        <v>393.04648275862002</v>
      </c>
      <c r="D405" s="2">
        <v>463</v>
      </c>
      <c r="E405" s="2">
        <v>56991.74</v>
      </c>
      <c r="H405" t="str">
        <f t="shared" si="12"/>
        <v>(0,1000]</v>
      </c>
      <c r="I405" t="str">
        <f t="shared" si="13"/>
        <v>微</v>
      </c>
    </row>
    <row r="406" spans="1:9" x14ac:dyDescent="0.2">
      <c r="A406" t="s">
        <v>1010</v>
      </c>
      <c r="B406" s="2">
        <v>187.9</v>
      </c>
      <c r="C406" s="2">
        <v>246.46006582509301</v>
      </c>
      <c r="D406" s="2">
        <v>578</v>
      </c>
      <c r="E406" s="2">
        <v>26371.227043284998</v>
      </c>
      <c r="H406" t="str">
        <f t="shared" si="12"/>
        <v>(0,1000]</v>
      </c>
      <c r="I406" t="str">
        <f t="shared" si="13"/>
        <v>微</v>
      </c>
    </row>
    <row r="407" spans="1:9" x14ac:dyDescent="0.2">
      <c r="A407" t="s">
        <v>892</v>
      </c>
      <c r="B407" s="2">
        <v>78.39</v>
      </c>
      <c r="C407" s="2">
        <v>101.439098712446</v>
      </c>
      <c r="D407" s="2">
        <v>518</v>
      </c>
      <c r="E407" s="2">
        <v>23635.31</v>
      </c>
      <c r="F407" s="2">
        <v>47</v>
      </c>
      <c r="G407" s="2">
        <v>2120.38</v>
      </c>
      <c r="H407" t="str">
        <f t="shared" si="12"/>
        <v>(0,1000]</v>
      </c>
      <c r="I407" t="str">
        <f t="shared" si="13"/>
        <v>微</v>
      </c>
    </row>
    <row r="408" spans="1:9" x14ac:dyDescent="0.2">
      <c r="A408" t="s">
        <v>1024</v>
      </c>
      <c r="B408" s="2">
        <v>2620.23</v>
      </c>
      <c r="C408" s="2">
        <v>4079.1901492537299</v>
      </c>
      <c r="D408" s="2">
        <v>4067</v>
      </c>
      <c r="E408" s="2">
        <v>273305.74</v>
      </c>
      <c r="H408" t="str">
        <f t="shared" si="12"/>
        <v>(1000,10000]</v>
      </c>
      <c r="I408" t="str">
        <f t="shared" si="13"/>
        <v>小</v>
      </c>
    </row>
    <row r="409" spans="1:9" x14ac:dyDescent="0.2">
      <c r="A409" t="s">
        <v>894</v>
      </c>
      <c r="B409" s="2">
        <v>235.26</v>
      </c>
      <c r="C409" s="2">
        <v>324.20322580645097</v>
      </c>
      <c r="D409" s="2">
        <v>451</v>
      </c>
      <c r="E409" s="2">
        <v>50251.5</v>
      </c>
      <c r="F409" s="2">
        <v>13</v>
      </c>
      <c r="G409" s="2">
        <v>3338.87</v>
      </c>
      <c r="H409" t="str">
        <f t="shared" si="12"/>
        <v>(0,1000]</v>
      </c>
      <c r="I409" t="str">
        <f t="shared" si="13"/>
        <v>微</v>
      </c>
    </row>
    <row r="410" spans="1:9" x14ac:dyDescent="0.2">
      <c r="A410" t="s">
        <v>933</v>
      </c>
      <c r="B410" s="2">
        <v>1703.09</v>
      </c>
      <c r="C410" s="2">
        <v>1670.6552380952301</v>
      </c>
      <c r="D410" s="2">
        <v>1046</v>
      </c>
      <c r="E410" s="2">
        <v>35083.760000000002</v>
      </c>
      <c r="H410" t="str">
        <f t="shared" si="12"/>
        <v>(1000,10000]</v>
      </c>
      <c r="I410" t="str">
        <f t="shared" si="13"/>
        <v>小</v>
      </c>
    </row>
    <row r="411" spans="1:9" x14ac:dyDescent="0.2">
      <c r="A411" t="s">
        <v>962</v>
      </c>
      <c r="B411" s="2">
        <v>1128.635</v>
      </c>
      <c r="C411" s="2">
        <v>1574.4170588235199</v>
      </c>
      <c r="D411" s="2">
        <v>1477</v>
      </c>
      <c r="E411" s="2">
        <v>53530.18</v>
      </c>
      <c r="H411" t="str">
        <f t="shared" si="12"/>
        <v>(1000,10000]</v>
      </c>
      <c r="I411" t="str">
        <f t="shared" si="13"/>
        <v>小</v>
      </c>
    </row>
    <row r="412" spans="1:9" x14ac:dyDescent="0.2">
      <c r="A412" t="s">
        <v>965</v>
      </c>
      <c r="B412" s="2">
        <v>3784.665</v>
      </c>
      <c r="C412" s="2">
        <v>5103.6354166666597</v>
      </c>
      <c r="D412" s="2">
        <v>5441</v>
      </c>
      <c r="E412" s="2">
        <v>244974.5</v>
      </c>
      <c r="H412" t="str">
        <f t="shared" si="12"/>
        <v>(1000,10000]</v>
      </c>
      <c r="I412" t="str">
        <f t="shared" si="13"/>
        <v>小</v>
      </c>
    </row>
    <row r="413" spans="1:9" x14ac:dyDescent="0.2">
      <c r="A413" t="s">
        <v>1025</v>
      </c>
      <c r="B413" s="2">
        <v>4592.1674000000003</v>
      </c>
      <c r="C413" s="2">
        <v>4304.6434880345196</v>
      </c>
      <c r="D413" s="2">
        <v>4272</v>
      </c>
      <c r="E413" s="2">
        <v>314238.97462652001</v>
      </c>
      <c r="H413" t="str">
        <f t="shared" si="12"/>
        <v>(1000,10000]</v>
      </c>
      <c r="I413" t="str">
        <f t="shared" si="13"/>
        <v>小</v>
      </c>
    </row>
    <row r="414" spans="1:9" x14ac:dyDescent="0.2">
      <c r="A414" t="s">
        <v>897</v>
      </c>
      <c r="B414" s="2">
        <v>4031.12</v>
      </c>
      <c r="C414" s="2">
        <v>3202.6953225806401</v>
      </c>
      <c r="D414" s="2">
        <v>5809</v>
      </c>
      <c r="E414" s="2">
        <v>397134.22</v>
      </c>
      <c r="H414" t="str">
        <f t="shared" si="12"/>
        <v>(1000,10000]</v>
      </c>
      <c r="I414" t="str">
        <f t="shared" si="13"/>
        <v>小</v>
      </c>
    </row>
    <row r="415" spans="1:9" x14ac:dyDescent="0.2">
      <c r="A415" t="s">
        <v>1022</v>
      </c>
      <c r="B415" s="2">
        <v>90.45</v>
      </c>
      <c r="C415" s="2">
        <v>110.58703125</v>
      </c>
      <c r="D415" s="2">
        <v>86</v>
      </c>
      <c r="E415" s="2">
        <v>7077.57</v>
      </c>
      <c r="H415" t="str">
        <f t="shared" si="12"/>
        <v>(0,1000]</v>
      </c>
      <c r="I415" t="str">
        <f t="shared" si="13"/>
        <v>微</v>
      </c>
    </row>
    <row r="416" spans="1:9" x14ac:dyDescent="0.2">
      <c r="A416" t="s">
        <v>979</v>
      </c>
      <c r="B416" s="2">
        <v>3963.15</v>
      </c>
      <c r="C416" s="2">
        <v>4360.7465693430604</v>
      </c>
      <c r="D416" s="2">
        <v>19335</v>
      </c>
      <c r="E416" s="2">
        <v>597422.28</v>
      </c>
      <c r="H416" t="str">
        <f t="shared" si="12"/>
        <v>(1000,10000]</v>
      </c>
      <c r="I416" t="str">
        <f t="shared" si="13"/>
        <v>小</v>
      </c>
    </row>
    <row r="417" spans="1:9" x14ac:dyDescent="0.2">
      <c r="A417" t="s">
        <v>976</v>
      </c>
      <c r="B417" s="2">
        <v>47.47</v>
      </c>
      <c r="C417" s="2">
        <v>53.4905940594059</v>
      </c>
      <c r="D417" s="2">
        <v>149</v>
      </c>
      <c r="E417" s="2">
        <v>5402.55</v>
      </c>
      <c r="F417" s="2">
        <v>6</v>
      </c>
      <c r="G417" s="2">
        <v>213.87</v>
      </c>
      <c r="H417" t="str">
        <f t="shared" si="12"/>
        <v>(0,1000]</v>
      </c>
      <c r="I417" t="str">
        <f t="shared" si="13"/>
        <v>微</v>
      </c>
    </row>
    <row r="418" spans="1:9" x14ac:dyDescent="0.2">
      <c r="A418" t="s">
        <v>991</v>
      </c>
      <c r="B418" s="2">
        <v>7414.2299499999999</v>
      </c>
      <c r="C418" s="2">
        <v>8065.5248368399998</v>
      </c>
      <c r="D418" s="2">
        <v>27513</v>
      </c>
      <c r="E418" s="2">
        <v>96786.298042080001</v>
      </c>
      <c r="H418" t="str">
        <f t="shared" si="12"/>
        <v>(1000,10000]</v>
      </c>
      <c r="I418" t="str">
        <f t="shared" si="13"/>
        <v>小</v>
      </c>
    </row>
    <row r="419" spans="1:9" x14ac:dyDescent="0.2">
      <c r="A419" t="s">
        <v>989</v>
      </c>
      <c r="B419" s="2">
        <v>5861.3136999999997</v>
      </c>
      <c r="C419" s="2">
        <v>6098.2145124054096</v>
      </c>
      <c r="D419" s="2">
        <v>52365</v>
      </c>
      <c r="E419" s="2">
        <v>219535.722446595</v>
      </c>
      <c r="H419" t="str">
        <f t="shared" si="12"/>
        <v>(1000,10000]</v>
      </c>
      <c r="I419" t="str">
        <f t="shared" si="13"/>
        <v>小</v>
      </c>
    </row>
    <row r="420" spans="1:9" x14ac:dyDescent="0.2">
      <c r="A420" t="s">
        <v>971</v>
      </c>
      <c r="B420" s="2">
        <v>165.435</v>
      </c>
      <c r="C420" s="2">
        <v>1259.961</v>
      </c>
      <c r="D420" s="2">
        <v>605</v>
      </c>
      <c r="E420" s="2">
        <v>25199.22</v>
      </c>
      <c r="H420" t="str">
        <f t="shared" si="12"/>
        <v>(1000,10000]</v>
      </c>
      <c r="I420" t="str">
        <f t="shared" si="13"/>
        <v>小</v>
      </c>
    </row>
    <row r="421" spans="1:9" x14ac:dyDescent="0.2">
      <c r="A421" t="s">
        <v>990</v>
      </c>
      <c r="B421" s="2">
        <v>81.25</v>
      </c>
      <c r="C421" s="2">
        <v>94.922291666666595</v>
      </c>
      <c r="D421" s="2">
        <v>86</v>
      </c>
      <c r="E421" s="2">
        <v>4556.2700000000004</v>
      </c>
      <c r="F421" s="2">
        <v>44</v>
      </c>
      <c r="G421" s="2">
        <v>2504.14</v>
      </c>
      <c r="H421" t="str">
        <f t="shared" si="12"/>
        <v>(0,1000]</v>
      </c>
      <c r="I421" t="str">
        <f t="shared" si="13"/>
        <v>微</v>
      </c>
    </row>
    <row r="422" spans="1:9" x14ac:dyDescent="0.2">
      <c r="A422" t="s">
        <v>997</v>
      </c>
      <c r="B422" s="2">
        <v>31.71</v>
      </c>
      <c r="C422" s="2">
        <v>48.065691056910502</v>
      </c>
      <c r="D422" s="2">
        <v>211</v>
      </c>
      <c r="E422" s="2">
        <v>5912.08</v>
      </c>
      <c r="F422" s="2">
        <v>40</v>
      </c>
      <c r="G422" s="2">
        <v>990.43</v>
      </c>
      <c r="H422" t="str">
        <f t="shared" si="12"/>
        <v>(0,1000]</v>
      </c>
      <c r="I422" t="str">
        <f t="shared" si="13"/>
        <v>微</v>
      </c>
    </row>
    <row r="423" spans="1:9" x14ac:dyDescent="0.2">
      <c r="A423" t="s">
        <v>898</v>
      </c>
      <c r="B423" s="2">
        <v>419</v>
      </c>
      <c r="C423" s="2">
        <v>289.47272727272701</v>
      </c>
      <c r="D423" s="2">
        <v>11</v>
      </c>
      <c r="E423" s="2">
        <v>3184.2</v>
      </c>
      <c r="H423" t="str">
        <f t="shared" si="12"/>
        <v>(0,1000]</v>
      </c>
      <c r="I423" t="str">
        <f t="shared" si="13"/>
        <v>微</v>
      </c>
    </row>
    <row r="424" spans="1:9" x14ac:dyDescent="0.2">
      <c r="A424" t="s">
        <v>1004</v>
      </c>
      <c r="B424" s="2">
        <v>175.61515</v>
      </c>
      <c r="C424" s="2">
        <v>180.21306106403799</v>
      </c>
      <c r="D424" s="2">
        <v>112</v>
      </c>
      <c r="E424" s="2">
        <v>4685.539587665</v>
      </c>
      <c r="H424" t="str">
        <f t="shared" si="12"/>
        <v>(0,1000]</v>
      </c>
      <c r="I424" t="str">
        <f t="shared" si="13"/>
        <v>微</v>
      </c>
    </row>
    <row r="425" spans="1:9" x14ac:dyDescent="0.2">
      <c r="A425" t="s">
        <v>1023</v>
      </c>
      <c r="B425" s="2">
        <v>161.05000000000001</v>
      </c>
      <c r="C425" s="2">
        <v>261.85832258064499</v>
      </c>
      <c r="D425" s="2">
        <v>346</v>
      </c>
      <c r="E425" s="2">
        <v>40588.04</v>
      </c>
      <c r="H425" t="str">
        <f t="shared" si="12"/>
        <v>(0,1000]</v>
      </c>
      <c r="I425" t="str">
        <f t="shared" si="13"/>
        <v>微</v>
      </c>
    </row>
    <row r="426" spans="1:9" x14ac:dyDescent="0.2">
      <c r="A426" t="s">
        <v>980</v>
      </c>
      <c r="B426" s="2">
        <v>9102.11</v>
      </c>
      <c r="C426" s="2">
        <v>11143.213466666601</v>
      </c>
      <c r="D426" s="2">
        <v>12062</v>
      </c>
      <c r="E426" s="2">
        <v>835741.01</v>
      </c>
      <c r="H426" t="str">
        <f t="shared" si="12"/>
        <v>(10000,50000]</v>
      </c>
      <c r="I426" t="str">
        <f t="shared" si="13"/>
        <v>普通</v>
      </c>
    </row>
    <row r="427" spans="1:9" x14ac:dyDescent="0.2">
      <c r="A427" t="s">
        <v>981</v>
      </c>
      <c r="B427" s="2">
        <v>6658.8053</v>
      </c>
      <c r="C427" s="2">
        <v>7243.17801340607</v>
      </c>
      <c r="D427" s="2">
        <v>9942</v>
      </c>
      <c r="E427" s="2">
        <v>470806.570871395</v>
      </c>
      <c r="H427" t="str">
        <f t="shared" si="12"/>
        <v>(1000,10000]</v>
      </c>
      <c r="I427" t="str">
        <f t="shared" si="13"/>
        <v>小</v>
      </c>
    </row>
    <row r="428" spans="1:9" x14ac:dyDescent="0.2">
      <c r="A428" t="s">
        <v>964</v>
      </c>
      <c r="B428" s="2">
        <v>5465</v>
      </c>
      <c r="C428" s="2">
        <v>5709.4773684210504</v>
      </c>
      <c r="D428" s="2">
        <v>1193</v>
      </c>
      <c r="E428" s="2">
        <v>108480.07</v>
      </c>
      <c r="H428" t="str">
        <f t="shared" si="12"/>
        <v>(1000,10000]</v>
      </c>
      <c r="I428" t="str">
        <f t="shared" si="13"/>
        <v>小</v>
      </c>
    </row>
    <row r="429" spans="1:9" x14ac:dyDescent="0.2">
      <c r="A429" t="s">
        <v>960</v>
      </c>
      <c r="B429" s="2">
        <v>685.81</v>
      </c>
      <c r="C429" s="2">
        <v>3938.7346268656702</v>
      </c>
      <c r="D429" s="2">
        <v>6352</v>
      </c>
      <c r="E429" s="2">
        <v>263895.21999999997</v>
      </c>
      <c r="H429" t="str">
        <f t="shared" si="12"/>
        <v>(1000,10000]</v>
      </c>
      <c r="I429" t="str">
        <f t="shared" si="13"/>
        <v>小</v>
      </c>
    </row>
    <row r="430" spans="1:9" x14ac:dyDescent="0.2">
      <c r="A430" t="s">
        <v>1005</v>
      </c>
      <c r="B430" s="2">
        <v>2694.4949999999999</v>
      </c>
      <c r="C430" s="2">
        <v>2903.9234999999999</v>
      </c>
      <c r="D430" s="2">
        <v>1084</v>
      </c>
      <c r="E430" s="2">
        <v>174235.41</v>
      </c>
      <c r="H430" t="str">
        <f t="shared" si="12"/>
        <v>(1000,10000]</v>
      </c>
      <c r="I430" t="str">
        <f t="shared" si="13"/>
        <v>小</v>
      </c>
    </row>
    <row r="431" spans="1:9" x14ac:dyDescent="0.2">
      <c r="A431" t="s">
        <v>943</v>
      </c>
      <c r="B431" s="2">
        <v>30</v>
      </c>
      <c r="C431" s="2">
        <v>37.170149968965497</v>
      </c>
      <c r="D431" s="2">
        <v>46</v>
      </c>
      <c r="E431" s="2">
        <v>1077.9343491</v>
      </c>
      <c r="F431" s="2">
        <v>20</v>
      </c>
      <c r="G431" s="2">
        <v>528.80594225000004</v>
      </c>
      <c r="H431" t="str">
        <f t="shared" si="12"/>
        <v>(0,1000]</v>
      </c>
      <c r="I431" t="str">
        <f t="shared" si="13"/>
        <v>微</v>
      </c>
    </row>
    <row r="432" spans="1:9" x14ac:dyDescent="0.2">
      <c r="A432" t="s">
        <v>923</v>
      </c>
      <c r="B432" s="2">
        <v>54.984999999999999</v>
      </c>
      <c r="C432" s="2">
        <v>181.57249999999999</v>
      </c>
      <c r="D432" s="2">
        <v>10</v>
      </c>
      <c r="E432" s="2">
        <v>1452.58</v>
      </c>
      <c r="F432" s="2">
        <v>4</v>
      </c>
      <c r="G432" s="2">
        <v>945.87</v>
      </c>
      <c r="H432" t="str">
        <f t="shared" si="12"/>
        <v>(0,1000]</v>
      </c>
      <c r="I432" t="str">
        <f t="shared" si="13"/>
        <v>微</v>
      </c>
    </row>
    <row r="433" spans="1:9" x14ac:dyDescent="0.2">
      <c r="A433" t="s">
        <v>1001</v>
      </c>
      <c r="B433" s="2">
        <v>506.66</v>
      </c>
      <c r="C433" s="2">
        <v>510.62733333333301</v>
      </c>
      <c r="D433" s="2">
        <v>43</v>
      </c>
      <c r="E433" s="2">
        <v>7659.41</v>
      </c>
      <c r="H433" t="str">
        <f t="shared" si="12"/>
        <v>(0,1000]</v>
      </c>
      <c r="I433" t="str">
        <f t="shared" si="13"/>
        <v>微</v>
      </c>
    </row>
    <row r="434" spans="1:9" x14ac:dyDescent="0.2">
      <c r="A434" t="s">
        <v>996</v>
      </c>
      <c r="B434" s="2">
        <v>32.700000000000003</v>
      </c>
      <c r="C434" s="2">
        <v>37.326944444444401</v>
      </c>
      <c r="D434" s="2">
        <v>37</v>
      </c>
      <c r="E434" s="2">
        <v>1343.77</v>
      </c>
      <c r="F434" s="2">
        <v>4</v>
      </c>
      <c r="G434" s="2">
        <v>204.04</v>
      </c>
      <c r="H434" t="str">
        <f t="shared" si="12"/>
        <v>(0,1000]</v>
      </c>
      <c r="I434" t="str">
        <f t="shared" si="13"/>
        <v>微</v>
      </c>
    </row>
    <row r="435" spans="1:9" x14ac:dyDescent="0.2">
      <c r="A435" t="s">
        <v>956</v>
      </c>
      <c r="B435" s="2">
        <v>199</v>
      </c>
      <c r="C435" s="2">
        <v>242.447368421052</v>
      </c>
      <c r="D435" s="2">
        <v>81</v>
      </c>
      <c r="E435" s="2">
        <v>13819.5</v>
      </c>
      <c r="H435" t="str">
        <f t="shared" si="12"/>
        <v>(0,1000]</v>
      </c>
      <c r="I435" t="str">
        <f t="shared" si="13"/>
        <v>微</v>
      </c>
    </row>
    <row r="436" spans="1:9" x14ac:dyDescent="0.2">
      <c r="A436" t="s">
        <v>916</v>
      </c>
      <c r="B436" s="2">
        <v>2218.1837999999998</v>
      </c>
      <c r="C436" s="2">
        <v>2334.1711678366601</v>
      </c>
      <c r="D436" s="2">
        <v>18</v>
      </c>
      <c r="E436" s="2">
        <v>7002.5135035100002</v>
      </c>
      <c r="F436" s="2">
        <v>18</v>
      </c>
      <c r="G436" s="2">
        <v>7002.5135035100002</v>
      </c>
      <c r="H436" t="str">
        <f t="shared" si="12"/>
        <v>(1000,10000]</v>
      </c>
      <c r="I436" t="str">
        <f t="shared" si="13"/>
        <v>小</v>
      </c>
    </row>
    <row r="437" spans="1:9" x14ac:dyDescent="0.2">
      <c r="A437" t="s">
        <v>926</v>
      </c>
      <c r="B437" s="2">
        <v>92.495000000000005</v>
      </c>
      <c r="C437" s="2">
        <v>93.588999999999999</v>
      </c>
      <c r="D437" s="2">
        <v>10</v>
      </c>
      <c r="E437" s="2">
        <v>935.89</v>
      </c>
      <c r="F437" s="2">
        <v>1</v>
      </c>
      <c r="G437" s="2">
        <v>159</v>
      </c>
      <c r="H437" t="str">
        <f t="shared" si="12"/>
        <v>(0,1000]</v>
      </c>
      <c r="I437" t="str">
        <f t="shared" si="13"/>
        <v>微</v>
      </c>
    </row>
    <row r="438" spans="1:9" x14ac:dyDescent="0.2">
      <c r="A438" t="s">
        <v>957</v>
      </c>
      <c r="B438" s="2">
        <v>586.64</v>
      </c>
      <c r="C438" s="2">
        <v>1359.3093877551</v>
      </c>
      <c r="D438" s="2">
        <v>1670</v>
      </c>
      <c r="E438" s="2">
        <v>66606.16</v>
      </c>
      <c r="H438" t="str">
        <f t="shared" si="12"/>
        <v>(1000,10000]</v>
      </c>
      <c r="I438" t="str">
        <f t="shared" si="13"/>
        <v>小</v>
      </c>
    </row>
    <row r="439" spans="1:9" x14ac:dyDescent="0.2">
      <c r="A439" t="s">
        <v>998</v>
      </c>
      <c r="B439" s="2">
        <v>45.9</v>
      </c>
      <c r="C439" s="2">
        <v>66.363157894736801</v>
      </c>
      <c r="D439" s="2">
        <v>53</v>
      </c>
      <c r="E439" s="2">
        <v>2521.8000000000002</v>
      </c>
      <c r="H439" t="str">
        <f t="shared" si="12"/>
        <v>(0,1000]</v>
      </c>
      <c r="I439" t="str">
        <f t="shared" si="13"/>
        <v>微</v>
      </c>
    </row>
    <row r="440" spans="1:9" x14ac:dyDescent="0.2">
      <c r="A440" t="s">
        <v>1026</v>
      </c>
      <c r="B440" s="2">
        <v>69.900000000000006</v>
      </c>
      <c r="C440" s="2">
        <v>69.900000000000006</v>
      </c>
      <c r="D440" s="2">
        <v>5</v>
      </c>
      <c r="E440" s="2">
        <v>349.5</v>
      </c>
      <c r="H440" t="str">
        <f t="shared" si="12"/>
        <v>(0,1000]</v>
      </c>
      <c r="I440" t="str">
        <f t="shared" si="13"/>
        <v>微</v>
      </c>
    </row>
    <row r="441" spans="1:9" x14ac:dyDescent="0.2">
      <c r="A441" t="s">
        <v>1027</v>
      </c>
      <c r="B441" s="2">
        <v>780.65499999999997</v>
      </c>
      <c r="C441" s="2">
        <v>871.08749999999998</v>
      </c>
      <c r="D441" s="2">
        <v>779</v>
      </c>
      <c r="E441" s="2">
        <v>27874.799999999999</v>
      </c>
      <c r="H441" t="str">
        <f t="shared" si="12"/>
        <v>(0,1000]</v>
      </c>
      <c r="I441" t="str">
        <f t="shared" si="13"/>
        <v>微</v>
      </c>
    </row>
    <row r="442" spans="1:9" x14ac:dyDescent="0.2">
      <c r="A442" t="s">
        <v>959</v>
      </c>
      <c r="B442" s="2">
        <v>13763.145</v>
      </c>
      <c r="C442" s="2">
        <v>14088.552083333299</v>
      </c>
      <c r="D442" s="2">
        <v>4770</v>
      </c>
      <c r="E442" s="2">
        <v>338125.25</v>
      </c>
      <c r="H442" t="str">
        <f t="shared" si="12"/>
        <v>(10000,50000]</v>
      </c>
      <c r="I442" t="str">
        <f t="shared" si="13"/>
        <v>普通</v>
      </c>
    </row>
    <row r="443" spans="1:9" x14ac:dyDescent="0.2">
      <c r="A443" t="s">
        <v>896</v>
      </c>
      <c r="B443" s="2">
        <v>14</v>
      </c>
      <c r="C443" s="2">
        <v>14.0930769230769</v>
      </c>
      <c r="D443" s="2">
        <v>13</v>
      </c>
      <c r="E443" s="2">
        <v>183.21</v>
      </c>
      <c r="H443" t="str">
        <f t="shared" si="12"/>
        <v>(0,1000]</v>
      </c>
      <c r="I443" t="str">
        <f t="shared" si="13"/>
        <v>微</v>
      </c>
    </row>
    <row r="444" spans="1:9" x14ac:dyDescent="0.2">
      <c r="A444" t="s">
        <v>895</v>
      </c>
      <c r="B444" s="2">
        <v>700</v>
      </c>
      <c r="C444" s="2">
        <v>807.20333333333303</v>
      </c>
      <c r="D444" s="2">
        <v>10</v>
      </c>
      <c r="E444" s="2">
        <v>7264.83</v>
      </c>
      <c r="H444" t="str">
        <f t="shared" si="12"/>
        <v>(0,1000]</v>
      </c>
      <c r="I444" t="str">
        <f t="shared" si="13"/>
        <v>微</v>
      </c>
    </row>
    <row r="445" spans="1:9" x14ac:dyDescent="0.2">
      <c r="A445" t="s">
        <v>903</v>
      </c>
      <c r="B445" s="2">
        <v>204.23</v>
      </c>
      <c r="C445" s="2">
        <v>984.28933333333305</v>
      </c>
      <c r="D445" s="2">
        <v>1295</v>
      </c>
      <c r="E445" s="2">
        <v>14764.34</v>
      </c>
      <c r="H445" t="str">
        <f t="shared" si="12"/>
        <v>(0,1000]</v>
      </c>
      <c r="I445" t="str">
        <f t="shared" si="13"/>
        <v>微</v>
      </c>
    </row>
    <row r="446" spans="1:9" x14ac:dyDescent="0.2">
      <c r="A446" t="s">
        <v>966</v>
      </c>
      <c r="B446" s="2">
        <v>46</v>
      </c>
      <c r="C446" s="2">
        <v>59.3333333333333</v>
      </c>
      <c r="D446" s="2">
        <v>3</v>
      </c>
      <c r="E446" s="2">
        <v>178</v>
      </c>
      <c r="H446" t="str">
        <f t="shared" si="12"/>
        <v>(0,1000]</v>
      </c>
      <c r="I446" t="str">
        <f t="shared" si="13"/>
        <v>微</v>
      </c>
    </row>
    <row r="447" spans="1:9" x14ac:dyDescent="0.2">
      <c r="A447" t="s">
        <v>973</v>
      </c>
      <c r="B447" s="2">
        <v>49.98</v>
      </c>
      <c r="C447" s="2">
        <v>53.639090909090903</v>
      </c>
      <c r="D447" s="2">
        <v>12</v>
      </c>
      <c r="E447" s="2">
        <v>590.03</v>
      </c>
      <c r="F447" s="2">
        <v>9</v>
      </c>
      <c r="G447" s="2">
        <v>418.43</v>
      </c>
      <c r="H447" t="str">
        <f t="shared" si="12"/>
        <v>(0,1000]</v>
      </c>
      <c r="I447" t="str">
        <f t="shared" si="13"/>
        <v>微</v>
      </c>
    </row>
    <row r="448" spans="1:9" x14ac:dyDescent="0.2">
      <c r="A448" t="s">
        <v>902</v>
      </c>
      <c r="B448" s="2">
        <v>1474.52</v>
      </c>
      <c r="C448" s="2">
        <v>1843.4374074074001</v>
      </c>
      <c r="D448" s="2">
        <v>508</v>
      </c>
      <c r="E448" s="2">
        <v>49772.81</v>
      </c>
      <c r="H448" t="str">
        <f t="shared" si="12"/>
        <v>(1000,10000]</v>
      </c>
      <c r="I448" t="str">
        <f t="shared" si="13"/>
        <v>小</v>
      </c>
    </row>
    <row r="449" spans="1:9" x14ac:dyDescent="0.2">
      <c r="A449" t="s">
        <v>967</v>
      </c>
      <c r="B449" s="2">
        <v>45.957000000000001</v>
      </c>
      <c r="C449" s="2">
        <v>60.734104216666601</v>
      </c>
      <c r="D449" s="2">
        <v>18</v>
      </c>
      <c r="E449" s="2">
        <v>911.01156324999999</v>
      </c>
      <c r="H449" t="str">
        <f t="shared" si="12"/>
        <v>(0,1000]</v>
      </c>
      <c r="I449" t="str">
        <f t="shared" si="13"/>
        <v>微</v>
      </c>
    </row>
    <row r="450" spans="1:9" x14ac:dyDescent="0.2">
      <c r="A450" t="s">
        <v>1028</v>
      </c>
      <c r="B450" s="2">
        <v>85.97</v>
      </c>
      <c r="C450" s="2">
        <v>103.08</v>
      </c>
      <c r="D450" s="2">
        <v>43</v>
      </c>
      <c r="E450" s="2">
        <v>2473.92</v>
      </c>
      <c r="H450" t="str">
        <f t="shared" si="12"/>
        <v>(0,1000]</v>
      </c>
      <c r="I450" t="str">
        <f t="shared" si="13"/>
        <v>微</v>
      </c>
    </row>
    <row r="451" spans="1:9" x14ac:dyDescent="0.2">
      <c r="A451" t="s">
        <v>934</v>
      </c>
      <c r="B451" s="2">
        <v>6.85</v>
      </c>
      <c r="C451" s="2">
        <v>6.85</v>
      </c>
      <c r="D451" s="2">
        <v>2</v>
      </c>
      <c r="E451" s="2">
        <v>13.7</v>
      </c>
      <c r="H451" t="str">
        <f t="shared" ref="H451:H514" si="14">VLOOKUP(MAX($B451,$C451),$L$3:$N$7,2,1)</f>
        <v>(0,1000]</v>
      </c>
      <c r="I451" t="str">
        <f t="shared" ref="I451:I514" si="15">VLOOKUP(MAX($B451,$C451),$L$3:$N$7,3,1)</f>
        <v>微</v>
      </c>
    </row>
    <row r="452" spans="1:9" x14ac:dyDescent="0.2">
      <c r="A452" t="s">
        <v>999</v>
      </c>
      <c r="B452" s="2">
        <v>9.98</v>
      </c>
      <c r="C452" s="2">
        <v>17.98</v>
      </c>
      <c r="D452" s="2">
        <v>5</v>
      </c>
      <c r="E452" s="2">
        <v>89.9</v>
      </c>
      <c r="H452" t="str">
        <f t="shared" si="14"/>
        <v>(0,1000]</v>
      </c>
      <c r="I452" t="str">
        <f t="shared" si="15"/>
        <v>微</v>
      </c>
    </row>
    <row r="453" spans="1:9" x14ac:dyDescent="0.2">
      <c r="A453" t="s">
        <v>969</v>
      </c>
      <c r="B453" s="2">
        <v>235.69499999999999</v>
      </c>
      <c r="C453" s="2">
        <v>228.72833333333301</v>
      </c>
      <c r="D453" s="2">
        <v>28</v>
      </c>
      <c r="E453" s="2">
        <v>1372.37</v>
      </c>
      <c r="H453" t="str">
        <f t="shared" si="14"/>
        <v>(0,1000]</v>
      </c>
      <c r="I453" t="str">
        <f t="shared" si="15"/>
        <v>微</v>
      </c>
    </row>
    <row r="454" spans="1:9" x14ac:dyDescent="0.2">
      <c r="A454" t="s">
        <v>937</v>
      </c>
      <c r="B454" s="2">
        <v>309</v>
      </c>
      <c r="C454" s="2">
        <v>530.20000000000005</v>
      </c>
      <c r="D454" s="2">
        <v>5</v>
      </c>
      <c r="E454" s="2">
        <v>2651</v>
      </c>
      <c r="H454" t="str">
        <f t="shared" si="14"/>
        <v>(0,1000]</v>
      </c>
      <c r="I454" t="str">
        <f t="shared" si="15"/>
        <v>微</v>
      </c>
    </row>
    <row r="455" spans="1:9" x14ac:dyDescent="0.2">
      <c r="A455" t="s">
        <v>904</v>
      </c>
      <c r="B455" s="2">
        <v>156.24</v>
      </c>
      <c r="C455" s="2">
        <v>156.24</v>
      </c>
      <c r="D455" s="2">
        <v>5</v>
      </c>
      <c r="E455" s="2">
        <v>312.48</v>
      </c>
      <c r="H455" t="str">
        <f t="shared" si="14"/>
        <v>(0,1000]</v>
      </c>
      <c r="I455" t="str">
        <f t="shared" si="15"/>
        <v>微</v>
      </c>
    </row>
    <row r="456" spans="1:9" x14ac:dyDescent="0.2">
      <c r="A456" t="s">
        <v>968</v>
      </c>
      <c r="B456" s="2">
        <v>298.61</v>
      </c>
      <c r="C456" s="2">
        <v>343.83600000000001</v>
      </c>
      <c r="D456" s="2">
        <v>17</v>
      </c>
      <c r="E456" s="2">
        <v>5157.54</v>
      </c>
      <c r="H456" t="str">
        <f t="shared" si="14"/>
        <v>(0,1000]</v>
      </c>
      <c r="I456" t="str">
        <f t="shared" si="15"/>
        <v>微</v>
      </c>
    </row>
    <row r="457" spans="1:9" x14ac:dyDescent="0.2">
      <c r="A457" t="s">
        <v>905</v>
      </c>
      <c r="B457" s="2">
        <v>101.93</v>
      </c>
      <c r="C457" s="2">
        <v>111.886666666666</v>
      </c>
      <c r="D457" s="2">
        <v>3</v>
      </c>
      <c r="E457" s="2">
        <v>335.66</v>
      </c>
      <c r="H457" t="str">
        <f t="shared" si="14"/>
        <v>(0,1000]</v>
      </c>
      <c r="I457" t="str">
        <f t="shared" si="15"/>
        <v>微</v>
      </c>
    </row>
    <row r="458" spans="1:9" x14ac:dyDescent="0.2">
      <c r="A458" t="s">
        <v>932</v>
      </c>
      <c r="B458" s="2">
        <v>39.72</v>
      </c>
      <c r="C458" s="2">
        <v>50.265400596818097</v>
      </c>
      <c r="D458" s="2">
        <v>25</v>
      </c>
      <c r="E458" s="2">
        <v>552.91940656500003</v>
      </c>
      <c r="H458" t="str">
        <f t="shared" si="14"/>
        <v>(0,1000]</v>
      </c>
      <c r="I458" t="str">
        <f t="shared" si="15"/>
        <v>微</v>
      </c>
    </row>
    <row r="459" spans="1:9" x14ac:dyDescent="0.2">
      <c r="A459" t="s">
        <v>1029</v>
      </c>
      <c r="B459" s="2">
        <v>39.950000000000003</v>
      </c>
      <c r="C459" s="2">
        <v>63.417499999999997</v>
      </c>
      <c r="D459" s="2">
        <v>12</v>
      </c>
      <c r="E459" s="2">
        <v>507.34</v>
      </c>
      <c r="H459" t="str">
        <f t="shared" si="14"/>
        <v>(0,1000]</v>
      </c>
      <c r="I459" t="str">
        <f t="shared" si="15"/>
        <v>微</v>
      </c>
    </row>
    <row r="460" spans="1:9" x14ac:dyDescent="0.2">
      <c r="A460" t="s">
        <v>936</v>
      </c>
      <c r="B460" s="2">
        <v>389</v>
      </c>
      <c r="C460" s="2">
        <v>467.94222222222197</v>
      </c>
      <c r="D460" s="2">
        <v>12</v>
      </c>
      <c r="E460" s="2">
        <v>4211.4799999999996</v>
      </c>
      <c r="H460" t="str">
        <f t="shared" si="14"/>
        <v>(0,1000]</v>
      </c>
      <c r="I460" t="str">
        <f t="shared" si="15"/>
        <v>微</v>
      </c>
    </row>
    <row r="461" spans="1:9" x14ac:dyDescent="0.2">
      <c r="A461" t="s">
        <v>935</v>
      </c>
      <c r="B461" s="2">
        <v>28.094999999999999</v>
      </c>
      <c r="C461" s="2">
        <v>28.094999999999999</v>
      </c>
      <c r="D461" s="2">
        <v>2</v>
      </c>
      <c r="E461" s="2">
        <v>56.19</v>
      </c>
      <c r="H461" t="str">
        <f t="shared" si="14"/>
        <v>(0,1000]</v>
      </c>
      <c r="I461" t="str">
        <f t="shared" si="15"/>
        <v>微</v>
      </c>
    </row>
    <row r="462" spans="1:9" x14ac:dyDescent="0.2">
      <c r="A462" t="s">
        <v>901</v>
      </c>
      <c r="B462" s="2">
        <v>49.89</v>
      </c>
      <c r="C462" s="2">
        <v>61.556666666666601</v>
      </c>
      <c r="D462" s="2">
        <v>3</v>
      </c>
      <c r="E462" s="2">
        <v>184.67</v>
      </c>
      <c r="H462" t="str">
        <f t="shared" si="14"/>
        <v>(0,1000]</v>
      </c>
      <c r="I462" t="str">
        <f t="shared" si="15"/>
        <v>微</v>
      </c>
    </row>
    <row r="463" spans="1:9" x14ac:dyDescent="0.2">
      <c r="A463" t="s">
        <v>883</v>
      </c>
      <c r="B463" s="2">
        <v>6700.1976999999997</v>
      </c>
      <c r="C463" s="2">
        <v>6308.5193831049901</v>
      </c>
      <c r="D463" s="2">
        <v>7990</v>
      </c>
      <c r="E463" s="2">
        <v>37851.116298629997</v>
      </c>
      <c r="H463" t="str">
        <f t="shared" si="14"/>
        <v>(1000,10000]</v>
      </c>
      <c r="I463" t="str">
        <f t="shared" si="15"/>
        <v>小</v>
      </c>
    </row>
    <row r="464" spans="1:9" x14ac:dyDescent="0.2">
      <c r="A464" t="s">
        <v>924</v>
      </c>
      <c r="B464" s="2">
        <v>114.37945000000001</v>
      </c>
      <c r="C464" s="2">
        <v>117.806400208333</v>
      </c>
      <c r="D464" s="2">
        <v>15</v>
      </c>
      <c r="E464" s="2">
        <v>1413.6768024999999</v>
      </c>
      <c r="H464" t="str">
        <f t="shared" si="14"/>
        <v>(0,1000]</v>
      </c>
      <c r="I464" t="str">
        <f t="shared" si="15"/>
        <v>微</v>
      </c>
    </row>
    <row r="465" spans="1:9" x14ac:dyDescent="0.2">
      <c r="A465" t="s">
        <v>1002</v>
      </c>
      <c r="B465" s="2">
        <v>42.674999999999997</v>
      </c>
      <c r="C465" s="2">
        <v>68.059743857142806</v>
      </c>
      <c r="D465" s="2">
        <v>21</v>
      </c>
      <c r="E465" s="2">
        <v>952.83641399999999</v>
      </c>
      <c r="H465" t="str">
        <f t="shared" si="14"/>
        <v>(0,1000]</v>
      </c>
      <c r="I465" t="str">
        <f t="shared" si="15"/>
        <v>微</v>
      </c>
    </row>
    <row r="466" spans="1:9" x14ac:dyDescent="0.2">
      <c r="A466" t="s">
        <v>931</v>
      </c>
      <c r="B466" s="2">
        <v>135</v>
      </c>
      <c r="C466" s="2">
        <v>135</v>
      </c>
      <c r="D466" s="2">
        <v>9</v>
      </c>
      <c r="E466" s="2">
        <v>135</v>
      </c>
      <c r="H466" t="str">
        <f t="shared" si="14"/>
        <v>(0,1000]</v>
      </c>
      <c r="I466" t="str">
        <f t="shared" si="15"/>
        <v>微</v>
      </c>
    </row>
    <row r="467" spans="1:9" x14ac:dyDescent="0.2">
      <c r="A467" t="s">
        <v>984</v>
      </c>
      <c r="B467" s="2">
        <v>31.875</v>
      </c>
      <c r="C467" s="2">
        <v>31.875</v>
      </c>
      <c r="D467" s="2">
        <v>2</v>
      </c>
      <c r="E467" s="2">
        <v>63.75</v>
      </c>
      <c r="H467" t="str">
        <f t="shared" si="14"/>
        <v>(0,1000]</v>
      </c>
      <c r="I467" t="str">
        <f t="shared" si="15"/>
        <v>微</v>
      </c>
    </row>
    <row r="468" spans="1:9" x14ac:dyDescent="0.2">
      <c r="A468" t="s">
        <v>961</v>
      </c>
      <c r="B468" s="2">
        <v>5.9850000000000003</v>
      </c>
      <c r="C468" s="2">
        <v>5.9850000000000003</v>
      </c>
      <c r="D468" s="2">
        <v>3</v>
      </c>
      <c r="E468" s="2">
        <v>11.97</v>
      </c>
      <c r="H468" t="str">
        <f t="shared" si="14"/>
        <v>(0,1000]</v>
      </c>
      <c r="I468" t="str">
        <f t="shared" si="15"/>
        <v>微</v>
      </c>
    </row>
    <row r="469" spans="1:9" x14ac:dyDescent="0.2">
      <c r="A469" t="s">
        <v>983</v>
      </c>
      <c r="B469" s="2">
        <v>19.29</v>
      </c>
      <c r="C469" s="2">
        <v>19.29</v>
      </c>
      <c r="D469" s="2">
        <v>1</v>
      </c>
      <c r="E469" s="2">
        <v>19.29</v>
      </c>
      <c r="H469" t="str">
        <f t="shared" si="14"/>
        <v>(0,1000]</v>
      </c>
      <c r="I469" t="str">
        <f t="shared" si="15"/>
        <v>微</v>
      </c>
    </row>
    <row r="470" spans="1:9" x14ac:dyDescent="0.2">
      <c r="A470" t="s">
        <v>1018</v>
      </c>
      <c r="B470" s="2">
        <v>50.99</v>
      </c>
      <c r="C470" s="2">
        <v>58.145714285714199</v>
      </c>
      <c r="D470" s="2">
        <v>7</v>
      </c>
      <c r="E470" s="2">
        <v>407.02</v>
      </c>
      <c r="H470" t="str">
        <f t="shared" si="14"/>
        <v>(0,1000]</v>
      </c>
      <c r="I470" t="str">
        <f t="shared" si="15"/>
        <v>微</v>
      </c>
    </row>
    <row r="471" spans="1:9" x14ac:dyDescent="0.2">
      <c r="A471" t="s">
        <v>954</v>
      </c>
      <c r="B471" s="2">
        <v>24.95</v>
      </c>
      <c r="C471" s="2">
        <v>21.83</v>
      </c>
      <c r="D471" s="2">
        <v>3</v>
      </c>
      <c r="E471" s="2">
        <v>65.489999999999995</v>
      </c>
      <c r="H471" t="str">
        <f t="shared" si="14"/>
        <v>(0,1000]</v>
      </c>
      <c r="I471" t="str">
        <f t="shared" si="15"/>
        <v>微</v>
      </c>
    </row>
    <row r="472" spans="1:9" x14ac:dyDescent="0.2">
      <c r="A472" t="s">
        <v>982</v>
      </c>
      <c r="B472" s="2">
        <v>6602.63</v>
      </c>
      <c r="C472" s="2">
        <v>7339.6616666666596</v>
      </c>
      <c r="D472" s="2">
        <v>532</v>
      </c>
      <c r="E472" s="2">
        <v>44037.97</v>
      </c>
      <c r="H472" t="str">
        <f t="shared" si="14"/>
        <v>(1000,10000]</v>
      </c>
      <c r="I472" t="str">
        <f t="shared" si="15"/>
        <v>小</v>
      </c>
    </row>
    <row r="473" spans="1:9" x14ac:dyDescent="0.2">
      <c r="A473" t="s">
        <v>929</v>
      </c>
      <c r="B473" s="2">
        <v>37.76</v>
      </c>
      <c r="C473" s="2">
        <v>37.76</v>
      </c>
      <c r="D473" s="2">
        <v>1</v>
      </c>
      <c r="E473" s="2">
        <v>37.76</v>
      </c>
      <c r="H473" t="str">
        <f t="shared" si="14"/>
        <v>(0,1000]</v>
      </c>
      <c r="I473" t="str">
        <f t="shared" si="15"/>
        <v>微</v>
      </c>
    </row>
    <row r="474" spans="1:9" x14ac:dyDescent="0.2">
      <c r="A474" t="s">
        <v>963</v>
      </c>
      <c r="B474" s="2">
        <v>38.93</v>
      </c>
      <c r="C474" s="2">
        <v>53.508000000000003</v>
      </c>
      <c r="D474" s="2">
        <v>12</v>
      </c>
      <c r="E474" s="2">
        <v>267.54000000000002</v>
      </c>
      <c r="H474" t="str">
        <f t="shared" si="14"/>
        <v>(0,1000]</v>
      </c>
      <c r="I474" t="str">
        <f t="shared" si="15"/>
        <v>微</v>
      </c>
    </row>
    <row r="475" spans="1:9" x14ac:dyDescent="0.2">
      <c r="A475" t="s">
        <v>987</v>
      </c>
      <c r="B475" s="2">
        <v>1.9379</v>
      </c>
      <c r="C475" s="2">
        <v>1.93788066</v>
      </c>
      <c r="D475" s="2">
        <v>1</v>
      </c>
      <c r="E475" s="2">
        <v>1.93788066</v>
      </c>
      <c r="H475" t="str">
        <f t="shared" si="14"/>
        <v>(0,1000]</v>
      </c>
      <c r="I475" t="str">
        <f t="shared" si="15"/>
        <v>微</v>
      </c>
    </row>
    <row r="476" spans="1:9" x14ac:dyDescent="0.2">
      <c r="A476" t="s">
        <v>805</v>
      </c>
      <c r="B476" s="2">
        <v>860.13499999999999</v>
      </c>
      <c r="C476" s="2">
        <v>1083.8319047619</v>
      </c>
      <c r="D476" s="2">
        <v>2364</v>
      </c>
      <c r="E476" s="2">
        <v>91041.88</v>
      </c>
      <c r="F476" s="2">
        <v>1</v>
      </c>
      <c r="G476" s="2">
        <v>19.52</v>
      </c>
      <c r="H476" t="str">
        <f t="shared" si="14"/>
        <v>(1000,10000]</v>
      </c>
      <c r="I476" t="str">
        <f t="shared" si="15"/>
        <v>小</v>
      </c>
    </row>
    <row r="477" spans="1:9" x14ac:dyDescent="0.2">
      <c r="A477" t="s">
        <v>777</v>
      </c>
      <c r="B477" s="2">
        <v>10144.135</v>
      </c>
      <c r="C477" s="2">
        <v>8900.8632500000003</v>
      </c>
      <c r="D477" s="2">
        <v>7880</v>
      </c>
      <c r="E477" s="2">
        <v>356034.53</v>
      </c>
      <c r="H477" t="str">
        <f t="shared" si="14"/>
        <v>(10000,50000]</v>
      </c>
      <c r="I477" t="str">
        <f t="shared" si="15"/>
        <v>普通</v>
      </c>
    </row>
    <row r="478" spans="1:9" x14ac:dyDescent="0.2">
      <c r="A478" t="s">
        <v>763</v>
      </c>
      <c r="B478" s="2">
        <v>6503.63</v>
      </c>
      <c r="C478" s="2">
        <v>5957.7461403508696</v>
      </c>
      <c r="D478" s="2">
        <v>6493</v>
      </c>
      <c r="E478" s="2">
        <v>339591.53</v>
      </c>
      <c r="H478" t="str">
        <f t="shared" si="14"/>
        <v>(1000,10000]</v>
      </c>
      <c r="I478" t="str">
        <f t="shared" si="15"/>
        <v>小</v>
      </c>
    </row>
    <row r="479" spans="1:9" x14ac:dyDescent="0.2">
      <c r="A479" t="s">
        <v>800</v>
      </c>
      <c r="B479" s="2">
        <v>291.98</v>
      </c>
      <c r="C479" s="2">
        <v>460.84099644128099</v>
      </c>
      <c r="D479" s="2">
        <v>1010</v>
      </c>
      <c r="E479" s="2">
        <v>129496.32000000001</v>
      </c>
      <c r="F479" s="2">
        <v>86</v>
      </c>
      <c r="G479" s="2">
        <v>12623.5</v>
      </c>
      <c r="H479" t="str">
        <f t="shared" si="14"/>
        <v>(0,1000]</v>
      </c>
      <c r="I479" t="str">
        <f t="shared" si="15"/>
        <v>微</v>
      </c>
    </row>
    <row r="480" spans="1:9" x14ac:dyDescent="0.2">
      <c r="A480" t="s">
        <v>801</v>
      </c>
      <c r="B480" s="2">
        <v>9267.8811000000005</v>
      </c>
      <c r="C480" s="2">
        <v>9570.9049804624192</v>
      </c>
      <c r="D480" s="2">
        <v>54976</v>
      </c>
      <c r="E480" s="2">
        <v>2928696.9240215002</v>
      </c>
      <c r="F480" s="2">
        <v>11532</v>
      </c>
      <c r="G480" s="2">
        <v>638267.12852015998</v>
      </c>
      <c r="H480" t="str">
        <f t="shared" si="14"/>
        <v>(1000,10000]</v>
      </c>
      <c r="I480" t="str">
        <f t="shared" si="15"/>
        <v>小</v>
      </c>
    </row>
    <row r="481" spans="1:9" x14ac:dyDescent="0.2">
      <c r="A481" t="s">
        <v>862</v>
      </c>
      <c r="B481" s="2">
        <v>63.375</v>
      </c>
      <c r="C481" s="2">
        <v>90.063148148148102</v>
      </c>
      <c r="D481" s="2">
        <v>743</v>
      </c>
      <c r="E481" s="2">
        <v>24317.05</v>
      </c>
      <c r="F481" s="2">
        <v>104</v>
      </c>
      <c r="G481" s="2">
        <v>3435.8</v>
      </c>
      <c r="H481" t="str">
        <f t="shared" si="14"/>
        <v>(0,1000]</v>
      </c>
      <c r="I481" t="str">
        <f t="shared" si="15"/>
        <v>微</v>
      </c>
    </row>
    <row r="482" spans="1:9" x14ac:dyDescent="0.2">
      <c r="A482" t="s">
        <v>804</v>
      </c>
      <c r="B482" s="2">
        <v>4623.8</v>
      </c>
      <c r="C482" s="2">
        <v>4472.8954545454499</v>
      </c>
      <c r="D482" s="2">
        <v>12148</v>
      </c>
      <c r="E482" s="2">
        <v>442816.65</v>
      </c>
      <c r="H482" t="str">
        <f t="shared" si="14"/>
        <v>(1000,10000]</v>
      </c>
      <c r="I482" t="str">
        <f t="shared" si="15"/>
        <v>小</v>
      </c>
    </row>
    <row r="483" spans="1:9" x14ac:dyDescent="0.2">
      <c r="A483" t="s">
        <v>760</v>
      </c>
      <c r="B483" s="2">
        <v>133.11240000000001</v>
      </c>
      <c r="C483" s="2">
        <v>162.45272284239101</v>
      </c>
      <c r="D483" s="2">
        <v>255</v>
      </c>
      <c r="E483" s="2">
        <v>14945.6505015</v>
      </c>
      <c r="F483" s="2">
        <v>69</v>
      </c>
      <c r="G483" s="2">
        <v>4341.9410170000001</v>
      </c>
      <c r="H483" t="str">
        <f t="shared" si="14"/>
        <v>(0,1000]</v>
      </c>
      <c r="I483" t="str">
        <f t="shared" si="15"/>
        <v>微</v>
      </c>
    </row>
    <row r="484" spans="1:9" x14ac:dyDescent="0.2">
      <c r="A484" t="s">
        <v>863</v>
      </c>
      <c r="B484" s="2">
        <v>4783.3437999999996</v>
      </c>
      <c r="C484" s="2">
        <v>5020.9537748738803</v>
      </c>
      <c r="D484" s="2">
        <v>6728</v>
      </c>
      <c r="E484" s="2">
        <v>858583.095503435</v>
      </c>
      <c r="F484" s="2">
        <v>2590</v>
      </c>
      <c r="G484" s="2">
        <v>301826.91557980498</v>
      </c>
      <c r="H484" t="str">
        <f t="shared" si="14"/>
        <v>(1000,10000]</v>
      </c>
      <c r="I484" t="str">
        <f t="shared" si="15"/>
        <v>小</v>
      </c>
    </row>
    <row r="485" spans="1:9" x14ac:dyDescent="0.2">
      <c r="A485" t="s">
        <v>866</v>
      </c>
      <c r="B485" s="2">
        <v>4229.2</v>
      </c>
      <c r="C485" s="2">
        <v>3997.3154739998699</v>
      </c>
      <c r="D485" s="2">
        <v>14275</v>
      </c>
      <c r="E485" s="2">
        <v>315787.92244599003</v>
      </c>
      <c r="H485" t="str">
        <f t="shared" si="14"/>
        <v>(1000,10000]</v>
      </c>
      <c r="I485" t="str">
        <f t="shared" si="15"/>
        <v>小</v>
      </c>
    </row>
    <row r="486" spans="1:9" x14ac:dyDescent="0.2">
      <c r="A486" t="s">
        <v>738</v>
      </c>
      <c r="B486" s="2">
        <v>264.15039999999999</v>
      </c>
      <c r="C486" s="2">
        <v>379.32742676060502</v>
      </c>
      <c r="D486" s="2">
        <v>1205</v>
      </c>
      <c r="E486" s="2">
        <v>97107.821250715002</v>
      </c>
      <c r="F486" s="2">
        <v>17</v>
      </c>
      <c r="G486" s="2">
        <v>1895.1512542</v>
      </c>
      <c r="H486" t="str">
        <f t="shared" si="14"/>
        <v>(0,1000]</v>
      </c>
      <c r="I486" t="str">
        <f t="shared" si="15"/>
        <v>微</v>
      </c>
    </row>
    <row r="487" spans="1:9" x14ac:dyDescent="0.2">
      <c r="A487" t="s">
        <v>758</v>
      </c>
      <c r="B487" s="2">
        <v>6998.44</v>
      </c>
      <c r="C487" s="2">
        <v>7349.1785559051395</v>
      </c>
      <c r="D487" s="2">
        <v>18112</v>
      </c>
      <c r="E487" s="2">
        <v>756965.39125822997</v>
      </c>
      <c r="H487" t="str">
        <f t="shared" si="14"/>
        <v>(1000,10000]</v>
      </c>
      <c r="I487" t="str">
        <f t="shared" si="15"/>
        <v>小</v>
      </c>
    </row>
    <row r="488" spans="1:9" x14ac:dyDescent="0.2">
      <c r="A488" t="s">
        <v>779</v>
      </c>
      <c r="B488" s="2">
        <v>2112.2649999999999</v>
      </c>
      <c r="C488" s="2">
        <v>2732.0703571428498</v>
      </c>
      <c r="D488" s="2">
        <v>1608</v>
      </c>
      <c r="E488" s="2">
        <v>76497.97</v>
      </c>
      <c r="H488" t="str">
        <f t="shared" si="14"/>
        <v>(1000,10000]</v>
      </c>
      <c r="I488" t="str">
        <f t="shared" si="15"/>
        <v>小</v>
      </c>
    </row>
    <row r="489" spans="1:9" x14ac:dyDescent="0.2">
      <c r="A489" t="s">
        <v>778</v>
      </c>
      <c r="B489" s="2">
        <v>1061.54</v>
      </c>
      <c r="C489" s="2">
        <v>1552.1290740740701</v>
      </c>
      <c r="D489" s="2">
        <v>2101</v>
      </c>
      <c r="E489" s="2">
        <v>83814.97</v>
      </c>
      <c r="H489" t="str">
        <f t="shared" si="14"/>
        <v>(1000,10000]</v>
      </c>
      <c r="I489" t="str">
        <f t="shared" si="15"/>
        <v>小</v>
      </c>
    </row>
    <row r="490" spans="1:9" x14ac:dyDescent="0.2">
      <c r="A490" t="s">
        <v>864</v>
      </c>
      <c r="B490" s="2">
        <v>332.88720000000001</v>
      </c>
      <c r="C490" s="2">
        <v>408.68023202825998</v>
      </c>
      <c r="D490" s="2">
        <v>421</v>
      </c>
      <c r="E490" s="2">
        <v>28198.936009950001</v>
      </c>
      <c r="F490" s="2">
        <v>128</v>
      </c>
      <c r="G490" s="2">
        <v>8366.7087396650004</v>
      </c>
      <c r="H490" t="str">
        <f t="shared" si="14"/>
        <v>(0,1000]</v>
      </c>
      <c r="I490" t="str">
        <f t="shared" si="15"/>
        <v>微</v>
      </c>
    </row>
    <row r="491" spans="1:9" x14ac:dyDescent="0.2">
      <c r="A491" t="s">
        <v>827</v>
      </c>
      <c r="B491" s="2">
        <v>6043.8608999999997</v>
      </c>
      <c r="C491" s="2">
        <v>5989.5937394762304</v>
      </c>
      <c r="D491" s="2">
        <v>7797</v>
      </c>
      <c r="E491" s="2">
        <v>413281.96802386001</v>
      </c>
      <c r="F491" s="2">
        <v>4099</v>
      </c>
      <c r="G491" s="2">
        <v>209661.33580898499</v>
      </c>
      <c r="H491" t="str">
        <f t="shared" si="14"/>
        <v>(1000,10000]</v>
      </c>
      <c r="I491" t="str">
        <f t="shared" si="15"/>
        <v>小</v>
      </c>
    </row>
    <row r="492" spans="1:9" x14ac:dyDescent="0.2">
      <c r="A492" t="s">
        <v>756</v>
      </c>
      <c r="B492" s="2">
        <v>288.8</v>
      </c>
      <c r="C492" s="2">
        <v>318.37007299269999</v>
      </c>
      <c r="D492" s="2">
        <v>1853</v>
      </c>
      <c r="E492" s="2">
        <v>43616.7</v>
      </c>
      <c r="H492" t="str">
        <f t="shared" si="14"/>
        <v>(0,1000]</v>
      </c>
      <c r="I492" t="str">
        <f t="shared" si="15"/>
        <v>微</v>
      </c>
    </row>
    <row r="493" spans="1:9" x14ac:dyDescent="0.2">
      <c r="A493" t="s">
        <v>757</v>
      </c>
      <c r="B493" s="2">
        <v>701.14</v>
      </c>
      <c r="C493" s="2">
        <v>881.449556650246</v>
      </c>
      <c r="D493" s="2">
        <v>2820</v>
      </c>
      <c r="E493" s="2">
        <v>178934.26</v>
      </c>
      <c r="F493" s="2">
        <v>674</v>
      </c>
      <c r="G493" s="2">
        <v>56037.18</v>
      </c>
      <c r="H493" t="str">
        <f t="shared" si="14"/>
        <v>(0,1000]</v>
      </c>
      <c r="I493" t="str">
        <f t="shared" si="15"/>
        <v>微</v>
      </c>
    </row>
    <row r="494" spans="1:9" x14ac:dyDescent="0.2">
      <c r="A494" t="s">
        <v>745</v>
      </c>
      <c r="B494" s="2">
        <v>4167.3850000000002</v>
      </c>
      <c r="C494" s="2">
        <v>8756.0562499999996</v>
      </c>
      <c r="D494" s="2">
        <v>3285</v>
      </c>
      <c r="E494" s="2">
        <v>140096.9</v>
      </c>
      <c r="H494" t="str">
        <f t="shared" si="14"/>
        <v>(1000,10000]</v>
      </c>
      <c r="I494" t="str">
        <f t="shared" si="15"/>
        <v>小</v>
      </c>
    </row>
    <row r="495" spans="1:9" x14ac:dyDescent="0.2">
      <c r="A495" t="s">
        <v>829</v>
      </c>
      <c r="B495" s="2">
        <v>866.62</v>
      </c>
      <c r="C495" s="2">
        <v>769.56846153846095</v>
      </c>
      <c r="D495" s="2">
        <v>290</v>
      </c>
      <c r="E495" s="2">
        <v>10004.39</v>
      </c>
      <c r="H495" t="str">
        <f t="shared" si="14"/>
        <v>(0,1000]</v>
      </c>
      <c r="I495" t="str">
        <f t="shared" si="15"/>
        <v>微</v>
      </c>
    </row>
    <row r="496" spans="1:9" x14ac:dyDescent="0.2">
      <c r="A496" t="s">
        <v>740</v>
      </c>
      <c r="B496" s="2">
        <v>404.32</v>
      </c>
      <c r="C496" s="2">
        <v>490.10931034482701</v>
      </c>
      <c r="D496" s="2">
        <v>238</v>
      </c>
      <c r="E496" s="2">
        <v>14213.17</v>
      </c>
      <c r="H496" t="str">
        <f t="shared" si="14"/>
        <v>(0,1000]</v>
      </c>
      <c r="I496" t="str">
        <f t="shared" si="15"/>
        <v>微</v>
      </c>
    </row>
    <row r="497" spans="1:9" x14ac:dyDescent="0.2">
      <c r="A497" t="s">
        <v>739</v>
      </c>
      <c r="B497" s="2">
        <v>591.04</v>
      </c>
      <c r="C497" s="2">
        <v>1351.94090053276</v>
      </c>
      <c r="D497" s="2">
        <v>4456</v>
      </c>
      <c r="E497" s="2">
        <v>232533.83489163499</v>
      </c>
      <c r="H497" t="str">
        <f t="shared" si="14"/>
        <v>(1000,10000]</v>
      </c>
      <c r="I497" t="str">
        <f t="shared" si="15"/>
        <v>小</v>
      </c>
    </row>
    <row r="498" spans="1:9" x14ac:dyDescent="0.2">
      <c r="A498" t="s">
        <v>802</v>
      </c>
      <c r="B498" s="2">
        <v>2096.1329500000002</v>
      </c>
      <c r="C498" s="2">
        <v>3973.6742922708499</v>
      </c>
      <c r="D498" s="2">
        <v>14025</v>
      </c>
      <c r="E498" s="2">
        <v>747050.76694691996</v>
      </c>
      <c r="H498" t="str">
        <f t="shared" si="14"/>
        <v>(1000,10000]</v>
      </c>
      <c r="I498" t="str">
        <f t="shared" si="15"/>
        <v>小</v>
      </c>
    </row>
    <row r="499" spans="1:9" x14ac:dyDescent="0.2">
      <c r="A499" t="s">
        <v>824</v>
      </c>
      <c r="B499" s="2">
        <v>79.94</v>
      </c>
      <c r="C499" s="2">
        <v>165.79127659574399</v>
      </c>
      <c r="D499" s="2">
        <v>155</v>
      </c>
      <c r="E499" s="2">
        <v>7792.19</v>
      </c>
      <c r="H499" t="str">
        <f t="shared" si="14"/>
        <v>(0,1000]</v>
      </c>
      <c r="I499" t="str">
        <f t="shared" si="15"/>
        <v>微</v>
      </c>
    </row>
    <row r="500" spans="1:9" x14ac:dyDescent="0.2">
      <c r="A500" t="s">
        <v>806</v>
      </c>
      <c r="B500" s="2">
        <v>183.85</v>
      </c>
      <c r="C500" s="2">
        <v>248.76574468085099</v>
      </c>
      <c r="D500" s="2">
        <v>234</v>
      </c>
      <c r="E500" s="2">
        <v>11691.99</v>
      </c>
      <c r="F500" s="2">
        <v>45</v>
      </c>
      <c r="G500" s="2">
        <v>2706.39</v>
      </c>
      <c r="H500" t="str">
        <f t="shared" si="14"/>
        <v>(0,1000]</v>
      </c>
      <c r="I500" t="str">
        <f t="shared" si="15"/>
        <v>微</v>
      </c>
    </row>
    <row r="501" spans="1:9" x14ac:dyDescent="0.2">
      <c r="A501" t="s">
        <v>759</v>
      </c>
      <c r="B501" s="2">
        <v>4919.8073999999997</v>
      </c>
      <c r="C501" s="2">
        <v>4704.2217022022796</v>
      </c>
      <c r="D501" s="2">
        <v>23382</v>
      </c>
      <c r="E501" s="2">
        <v>832647.24128980504</v>
      </c>
      <c r="F501" s="2">
        <v>784</v>
      </c>
      <c r="G501" s="2">
        <v>32879.747003254997</v>
      </c>
      <c r="H501" t="str">
        <f t="shared" si="14"/>
        <v>(1000,10000]</v>
      </c>
      <c r="I501" t="str">
        <f t="shared" si="15"/>
        <v>小</v>
      </c>
    </row>
    <row r="502" spans="1:9" x14ac:dyDescent="0.2">
      <c r="A502" t="s">
        <v>823</v>
      </c>
      <c r="B502" s="2">
        <v>100</v>
      </c>
      <c r="C502" s="2">
        <v>136.14918699186899</v>
      </c>
      <c r="D502" s="2">
        <v>339</v>
      </c>
      <c r="E502" s="2">
        <v>16746.349999999999</v>
      </c>
      <c r="F502" s="2">
        <v>61</v>
      </c>
      <c r="G502" s="2">
        <v>3856.97</v>
      </c>
      <c r="H502" t="str">
        <f t="shared" si="14"/>
        <v>(0,1000]</v>
      </c>
      <c r="I502" t="str">
        <f t="shared" si="15"/>
        <v>微</v>
      </c>
    </row>
    <row r="503" spans="1:9" x14ac:dyDescent="0.2">
      <c r="A503" t="s">
        <v>741</v>
      </c>
      <c r="B503" s="2">
        <v>198.5</v>
      </c>
      <c r="C503" s="2">
        <v>249.1</v>
      </c>
      <c r="D503" s="2">
        <v>84</v>
      </c>
      <c r="E503" s="2">
        <v>9964</v>
      </c>
      <c r="F503" s="2">
        <v>32</v>
      </c>
      <c r="G503" s="2">
        <v>3400</v>
      </c>
      <c r="H503" t="str">
        <f t="shared" si="14"/>
        <v>(0,1000]</v>
      </c>
      <c r="I503" t="str">
        <f t="shared" si="15"/>
        <v>微</v>
      </c>
    </row>
    <row r="504" spans="1:9" x14ac:dyDescent="0.2">
      <c r="A504" t="s">
        <v>865</v>
      </c>
      <c r="B504" s="2">
        <v>418.3</v>
      </c>
      <c r="C504" s="2">
        <v>423.92433698421502</v>
      </c>
      <c r="D504" s="2">
        <v>925</v>
      </c>
      <c r="E504" s="2">
        <v>43240.28237239</v>
      </c>
      <c r="F504" s="2">
        <v>4</v>
      </c>
      <c r="G504" s="2">
        <v>190.71</v>
      </c>
      <c r="H504" t="str">
        <f t="shared" si="14"/>
        <v>(0,1000]</v>
      </c>
      <c r="I504" t="str">
        <f t="shared" si="15"/>
        <v>微</v>
      </c>
    </row>
    <row r="505" spans="1:9" x14ac:dyDescent="0.2">
      <c r="A505" t="s">
        <v>867</v>
      </c>
      <c r="B505" s="2">
        <v>407.94</v>
      </c>
      <c r="C505" s="2">
        <v>527.15327305714197</v>
      </c>
      <c r="D505" s="2">
        <v>123</v>
      </c>
      <c r="E505" s="2">
        <v>14760.2916456</v>
      </c>
      <c r="H505" t="str">
        <f t="shared" si="14"/>
        <v>(0,1000]</v>
      </c>
      <c r="I505" t="str">
        <f t="shared" si="15"/>
        <v>微</v>
      </c>
    </row>
    <row r="506" spans="1:9" x14ac:dyDescent="0.2">
      <c r="A506" t="s">
        <v>822</v>
      </c>
      <c r="B506" s="2">
        <v>240</v>
      </c>
      <c r="C506" s="2">
        <v>253.075384615384</v>
      </c>
      <c r="D506" s="2">
        <v>15</v>
      </c>
      <c r="E506" s="2">
        <v>3289.98</v>
      </c>
      <c r="H506" t="str">
        <f t="shared" si="14"/>
        <v>(0,1000]</v>
      </c>
      <c r="I506" t="str">
        <f t="shared" si="15"/>
        <v>微</v>
      </c>
    </row>
    <row r="507" spans="1:9" x14ac:dyDescent="0.2">
      <c r="A507" t="s">
        <v>749</v>
      </c>
      <c r="B507" s="2">
        <v>343</v>
      </c>
      <c r="C507" s="2">
        <v>459.37426877470301</v>
      </c>
      <c r="D507" s="2">
        <v>1615</v>
      </c>
      <c r="E507" s="2">
        <v>116221.69</v>
      </c>
      <c r="F507" s="2">
        <v>521</v>
      </c>
      <c r="G507" s="2">
        <v>32256.3</v>
      </c>
      <c r="H507" t="str">
        <f t="shared" si="14"/>
        <v>(0,1000]</v>
      </c>
      <c r="I507" t="str">
        <f t="shared" si="15"/>
        <v>微</v>
      </c>
    </row>
    <row r="508" spans="1:9" x14ac:dyDescent="0.2">
      <c r="A508" t="s">
        <v>784</v>
      </c>
      <c r="B508" s="2">
        <v>250.41</v>
      </c>
      <c r="C508" s="2">
        <v>403.60947154471501</v>
      </c>
      <c r="D508" s="2">
        <v>2048</v>
      </c>
      <c r="E508" s="2">
        <v>99287.93</v>
      </c>
      <c r="H508" t="str">
        <f t="shared" si="14"/>
        <v>(0,1000]</v>
      </c>
      <c r="I508" t="str">
        <f t="shared" si="15"/>
        <v>微</v>
      </c>
    </row>
    <row r="509" spans="1:9" x14ac:dyDescent="0.2">
      <c r="A509" t="s">
        <v>808</v>
      </c>
      <c r="B509" s="2">
        <v>15274.99</v>
      </c>
      <c r="C509" s="2">
        <v>15961.100333333299</v>
      </c>
      <c r="D509" s="2">
        <v>154160</v>
      </c>
      <c r="E509" s="2">
        <v>5267163.1100000003</v>
      </c>
      <c r="F509" s="2">
        <v>10919</v>
      </c>
      <c r="G509" s="2">
        <v>306440.96000000002</v>
      </c>
      <c r="H509" t="str">
        <f t="shared" si="14"/>
        <v>(10000,50000]</v>
      </c>
      <c r="I509" t="str">
        <f t="shared" si="15"/>
        <v>普通</v>
      </c>
    </row>
    <row r="510" spans="1:9" x14ac:dyDescent="0.2">
      <c r="A510" t="s">
        <v>812</v>
      </c>
      <c r="B510" s="2">
        <v>1116.69</v>
      </c>
      <c r="C510" s="2">
        <v>1516.86422591684</v>
      </c>
      <c r="D510" s="2">
        <v>1019</v>
      </c>
      <c r="E510" s="2">
        <v>465677.31735646998</v>
      </c>
      <c r="F510" s="2">
        <v>93</v>
      </c>
      <c r="G510" s="2">
        <v>40794.016689930002</v>
      </c>
      <c r="H510" t="str">
        <f t="shared" si="14"/>
        <v>(1000,10000]</v>
      </c>
      <c r="I510" t="str">
        <f t="shared" si="15"/>
        <v>小</v>
      </c>
    </row>
    <row r="511" spans="1:9" x14ac:dyDescent="0.2">
      <c r="A511" t="s">
        <v>782</v>
      </c>
      <c r="B511" s="2">
        <v>688.99</v>
      </c>
      <c r="C511" s="2">
        <v>903.07594142259404</v>
      </c>
      <c r="D511" s="2">
        <v>636</v>
      </c>
      <c r="E511" s="2">
        <v>215835.15</v>
      </c>
      <c r="H511" t="str">
        <f t="shared" si="14"/>
        <v>(0,1000]</v>
      </c>
      <c r="I511" t="str">
        <f t="shared" si="15"/>
        <v>微</v>
      </c>
    </row>
    <row r="512" spans="1:9" x14ac:dyDescent="0.2">
      <c r="A512" t="s">
        <v>747</v>
      </c>
      <c r="B512" s="2">
        <v>853.36</v>
      </c>
      <c r="C512" s="2">
        <v>929.19724242424195</v>
      </c>
      <c r="D512" s="2">
        <v>6127</v>
      </c>
      <c r="E512" s="2">
        <v>306635.09000000003</v>
      </c>
      <c r="F512" s="2">
        <v>775</v>
      </c>
      <c r="G512" s="2">
        <v>43807.15</v>
      </c>
      <c r="H512" t="str">
        <f t="shared" si="14"/>
        <v>(0,1000]</v>
      </c>
      <c r="I512" t="str">
        <f t="shared" si="15"/>
        <v>微</v>
      </c>
    </row>
    <row r="513" spans="1:9" x14ac:dyDescent="0.2">
      <c r="A513" t="s">
        <v>837</v>
      </c>
      <c r="B513" s="2">
        <v>202.92</v>
      </c>
      <c r="C513" s="2">
        <v>395.41740983606502</v>
      </c>
      <c r="D513" s="2">
        <v>1597</v>
      </c>
      <c r="E513" s="2">
        <v>120602.31</v>
      </c>
      <c r="F513" s="2">
        <v>46</v>
      </c>
      <c r="G513" s="2">
        <v>3906.22</v>
      </c>
      <c r="H513" t="str">
        <f t="shared" si="14"/>
        <v>(0,1000]</v>
      </c>
      <c r="I513" t="str">
        <f t="shared" si="15"/>
        <v>微</v>
      </c>
    </row>
    <row r="514" spans="1:9" x14ac:dyDescent="0.2">
      <c r="A514" t="s">
        <v>746</v>
      </c>
      <c r="B514" s="2">
        <v>5096.3900000000003</v>
      </c>
      <c r="C514" s="2">
        <v>5751.9831818181801</v>
      </c>
      <c r="D514" s="2">
        <v>37395</v>
      </c>
      <c r="E514" s="2">
        <v>1898154.45</v>
      </c>
      <c r="F514" s="2">
        <v>2446</v>
      </c>
      <c r="G514" s="2">
        <v>143643.63</v>
      </c>
      <c r="H514" t="str">
        <f t="shared" si="14"/>
        <v>(1000,10000]</v>
      </c>
      <c r="I514" t="str">
        <f t="shared" si="15"/>
        <v>小</v>
      </c>
    </row>
    <row r="515" spans="1:9" x14ac:dyDescent="0.2">
      <c r="A515" t="s">
        <v>843</v>
      </c>
      <c r="B515" s="2">
        <v>114.99</v>
      </c>
      <c r="C515" s="2">
        <v>135.094464285714</v>
      </c>
      <c r="D515" s="2">
        <v>61</v>
      </c>
      <c r="E515" s="2">
        <v>7565.29</v>
      </c>
      <c r="F515" s="2">
        <v>15</v>
      </c>
      <c r="G515" s="2">
        <v>1837.84</v>
      </c>
      <c r="H515" t="str">
        <f t="shared" ref="H515:H578" si="16">VLOOKUP(MAX($B515,$C515),$L$3:$N$7,2,1)</f>
        <v>(0,1000]</v>
      </c>
      <c r="I515" t="str">
        <f t="shared" ref="I515:I578" si="17">VLOOKUP(MAX($B515,$C515),$L$3:$N$7,3,1)</f>
        <v>微</v>
      </c>
    </row>
    <row r="516" spans="1:9" x14ac:dyDescent="0.2">
      <c r="A516" t="s">
        <v>767</v>
      </c>
      <c r="B516" s="2">
        <v>938.03</v>
      </c>
      <c r="C516" s="2">
        <v>1064.8686018236999</v>
      </c>
      <c r="D516" s="2">
        <v>5446</v>
      </c>
      <c r="E516" s="2">
        <v>350341.77</v>
      </c>
      <c r="F516" s="2">
        <v>427</v>
      </c>
      <c r="G516" s="2">
        <v>35224.730000000003</v>
      </c>
      <c r="H516" t="str">
        <f t="shared" si="16"/>
        <v>(1000,10000]</v>
      </c>
      <c r="I516" t="str">
        <f t="shared" si="17"/>
        <v>小</v>
      </c>
    </row>
    <row r="517" spans="1:9" x14ac:dyDescent="0.2">
      <c r="A517" t="s">
        <v>781</v>
      </c>
      <c r="B517" s="2">
        <v>507.18</v>
      </c>
      <c r="C517" s="2">
        <v>562.44872222222205</v>
      </c>
      <c r="D517" s="2">
        <v>3319</v>
      </c>
      <c r="E517" s="2">
        <v>101240.77</v>
      </c>
      <c r="F517" s="2">
        <v>923</v>
      </c>
      <c r="G517" s="2">
        <v>25650.89</v>
      </c>
      <c r="H517" t="str">
        <f t="shared" si="16"/>
        <v>(0,1000]</v>
      </c>
      <c r="I517" t="str">
        <f t="shared" si="17"/>
        <v>微</v>
      </c>
    </row>
    <row r="518" spans="1:9" x14ac:dyDescent="0.2">
      <c r="A518" t="s">
        <v>813</v>
      </c>
      <c r="B518" s="2">
        <v>99.125</v>
      </c>
      <c r="C518" s="2">
        <v>135.11077464788701</v>
      </c>
      <c r="D518" s="2">
        <v>309</v>
      </c>
      <c r="E518" s="2">
        <v>19185.73</v>
      </c>
      <c r="F518" s="2">
        <v>53</v>
      </c>
      <c r="G518" s="2">
        <v>2882.74</v>
      </c>
      <c r="H518" t="str">
        <f t="shared" si="16"/>
        <v>(0,1000]</v>
      </c>
      <c r="I518" t="str">
        <f t="shared" si="17"/>
        <v>微</v>
      </c>
    </row>
    <row r="519" spans="1:9" x14ac:dyDescent="0.2">
      <c r="A519" t="s">
        <v>780</v>
      </c>
      <c r="B519" s="2">
        <v>2038.82</v>
      </c>
      <c r="C519" s="2">
        <v>2306.5345806451601</v>
      </c>
      <c r="D519" s="2">
        <v>8387</v>
      </c>
      <c r="E519" s="2">
        <v>357512.86</v>
      </c>
      <c r="H519" t="str">
        <f t="shared" si="16"/>
        <v>(1000,10000]</v>
      </c>
      <c r="I519" t="str">
        <f t="shared" si="17"/>
        <v>小</v>
      </c>
    </row>
    <row r="520" spans="1:9" x14ac:dyDescent="0.2">
      <c r="A520" t="s">
        <v>859</v>
      </c>
      <c r="B520" s="2">
        <v>2958.16</v>
      </c>
      <c r="C520" s="2">
        <v>3901.3038688739798</v>
      </c>
      <c r="D520" s="2">
        <v>14578</v>
      </c>
      <c r="E520" s="2">
        <v>479860.3758715</v>
      </c>
      <c r="H520" t="str">
        <f t="shared" si="16"/>
        <v>(1000,10000]</v>
      </c>
      <c r="I520" t="str">
        <f t="shared" si="17"/>
        <v>小</v>
      </c>
    </row>
    <row r="521" spans="1:9" x14ac:dyDescent="0.2">
      <c r="A521" t="s">
        <v>786</v>
      </c>
      <c r="B521" s="2">
        <v>191.86</v>
      </c>
      <c r="C521" s="2">
        <v>248.903658536585</v>
      </c>
      <c r="D521" s="2">
        <v>860</v>
      </c>
      <c r="E521" s="2">
        <v>40820.199999999997</v>
      </c>
      <c r="F521" s="2">
        <v>10</v>
      </c>
      <c r="G521" s="2">
        <v>721.46</v>
      </c>
      <c r="H521" t="str">
        <f t="shared" si="16"/>
        <v>(0,1000]</v>
      </c>
      <c r="I521" t="str">
        <f t="shared" si="17"/>
        <v>微</v>
      </c>
    </row>
    <row r="522" spans="1:9" x14ac:dyDescent="0.2">
      <c r="A522" t="s">
        <v>771</v>
      </c>
      <c r="B522" s="2">
        <v>1936.5650000000001</v>
      </c>
      <c r="C522" s="2">
        <v>2109.5570967741901</v>
      </c>
      <c r="D522" s="2">
        <v>5370</v>
      </c>
      <c r="E522" s="2">
        <v>261585.08</v>
      </c>
      <c r="H522" t="str">
        <f t="shared" si="16"/>
        <v>(1000,10000]</v>
      </c>
      <c r="I522" t="str">
        <f t="shared" si="17"/>
        <v>小</v>
      </c>
    </row>
    <row r="523" spans="1:9" x14ac:dyDescent="0.2">
      <c r="A523" t="s">
        <v>809</v>
      </c>
      <c r="B523" s="2">
        <v>10570.8447</v>
      </c>
      <c r="C523" s="2">
        <v>8512.8638297324705</v>
      </c>
      <c r="D523" s="2">
        <v>29128</v>
      </c>
      <c r="E523" s="2">
        <v>2221857.4595601698</v>
      </c>
      <c r="F523" s="2">
        <v>7</v>
      </c>
      <c r="G523" s="2">
        <v>526.34116258999995</v>
      </c>
      <c r="H523" t="str">
        <f t="shared" si="16"/>
        <v>(10000,50000]</v>
      </c>
      <c r="I523" t="str">
        <f t="shared" si="17"/>
        <v>普通</v>
      </c>
    </row>
    <row r="524" spans="1:9" x14ac:dyDescent="0.2">
      <c r="A524" t="s">
        <v>750</v>
      </c>
      <c r="B524" s="2">
        <v>7251.9441999999999</v>
      </c>
      <c r="C524" s="2">
        <v>8534.8536474029897</v>
      </c>
      <c r="D524" s="2">
        <v>2988</v>
      </c>
      <c r="E524" s="2">
        <v>2807966.84999558</v>
      </c>
      <c r="F524" s="2">
        <v>363</v>
      </c>
      <c r="G524" s="2">
        <v>338666.40454209002</v>
      </c>
      <c r="H524" t="str">
        <f t="shared" si="16"/>
        <v>(1000,10000]</v>
      </c>
      <c r="I524" t="str">
        <f t="shared" si="17"/>
        <v>小</v>
      </c>
    </row>
    <row r="525" spans="1:9" x14ac:dyDescent="0.2">
      <c r="A525" t="s">
        <v>838</v>
      </c>
      <c r="B525" s="2">
        <v>295.14109999999999</v>
      </c>
      <c r="C525" s="2">
        <v>335.74022566365102</v>
      </c>
      <c r="D525" s="2">
        <v>3268</v>
      </c>
      <c r="E525" s="2">
        <v>110794.274469005</v>
      </c>
      <c r="F525" s="2">
        <v>350</v>
      </c>
      <c r="G525" s="2">
        <v>11497.109000695</v>
      </c>
      <c r="H525" t="str">
        <f t="shared" si="16"/>
        <v>(0,1000]</v>
      </c>
      <c r="I525" t="str">
        <f t="shared" si="17"/>
        <v>微</v>
      </c>
    </row>
    <row r="526" spans="1:9" x14ac:dyDescent="0.2">
      <c r="A526" t="s">
        <v>751</v>
      </c>
      <c r="B526" s="2">
        <v>109.09075</v>
      </c>
      <c r="C526" s="2">
        <v>214.189990080858</v>
      </c>
      <c r="D526" s="2">
        <v>695</v>
      </c>
      <c r="E526" s="2">
        <v>42409.618036009997</v>
      </c>
      <c r="F526" s="2">
        <v>7</v>
      </c>
      <c r="G526" s="2">
        <v>118.569692645</v>
      </c>
      <c r="H526" t="str">
        <f t="shared" si="16"/>
        <v>(0,1000]</v>
      </c>
      <c r="I526" t="str">
        <f t="shared" si="17"/>
        <v>微</v>
      </c>
    </row>
    <row r="527" spans="1:9" x14ac:dyDescent="0.2">
      <c r="A527" t="s">
        <v>811</v>
      </c>
      <c r="B527" s="2">
        <v>946.85</v>
      </c>
      <c r="C527" s="2">
        <v>1272.38661016949</v>
      </c>
      <c r="D527" s="2">
        <v>2061</v>
      </c>
      <c r="E527" s="2">
        <v>75070.81</v>
      </c>
      <c r="H527" t="str">
        <f t="shared" si="16"/>
        <v>(1000,10000]</v>
      </c>
      <c r="I527" t="str">
        <f t="shared" si="17"/>
        <v>小</v>
      </c>
    </row>
    <row r="528" spans="1:9" x14ac:dyDescent="0.2">
      <c r="A528" t="s">
        <v>783</v>
      </c>
      <c r="B528" s="2">
        <v>546.63</v>
      </c>
      <c r="C528" s="2">
        <v>611.16017621145295</v>
      </c>
      <c r="D528" s="2">
        <v>2961</v>
      </c>
      <c r="E528" s="2">
        <v>138733.35999999999</v>
      </c>
      <c r="F528" s="2">
        <v>525</v>
      </c>
      <c r="G528" s="2">
        <v>24039.21</v>
      </c>
      <c r="H528" t="str">
        <f t="shared" si="16"/>
        <v>(0,1000]</v>
      </c>
      <c r="I528" t="str">
        <f t="shared" si="17"/>
        <v>微</v>
      </c>
    </row>
    <row r="529" spans="1:9" x14ac:dyDescent="0.2">
      <c r="A529" t="s">
        <v>769</v>
      </c>
      <c r="B529" s="2">
        <v>90.694999999999993</v>
      </c>
      <c r="C529" s="2">
        <v>122.419590163934</v>
      </c>
      <c r="D529" s="2">
        <v>471</v>
      </c>
      <c r="E529" s="2">
        <v>29870.38</v>
      </c>
      <c r="F529" s="2">
        <v>57</v>
      </c>
      <c r="G529" s="2">
        <v>3228.53</v>
      </c>
      <c r="H529" t="str">
        <f t="shared" si="16"/>
        <v>(0,1000]</v>
      </c>
      <c r="I529" t="str">
        <f t="shared" si="17"/>
        <v>微</v>
      </c>
    </row>
    <row r="530" spans="1:9" x14ac:dyDescent="0.2">
      <c r="A530" t="s">
        <v>748</v>
      </c>
      <c r="B530" s="2">
        <v>3339.96</v>
      </c>
      <c r="C530" s="2">
        <v>13121.619475076501</v>
      </c>
      <c r="D530" s="2">
        <v>10888</v>
      </c>
      <c r="E530" s="2">
        <v>800418.78797966999</v>
      </c>
      <c r="H530" t="str">
        <f t="shared" si="16"/>
        <v>(10000,50000]</v>
      </c>
      <c r="I530" t="str">
        <f t="shared" si="17"/>
        <v>普通</v>
      </c>
    </row>
    <row r="531" spans="1:9" x14ac:dyDescent="0.2">
      <c r="A531" t="s">
        <v>841</v>
      </c>
      <c r="B531" s="2">
        <v>71.099999999999994</v>
      </c>
      <c r="C531" s="2">
        <v>94.734740740740705</v>
      </c>
      <c r="D531" s="2">
        <v>221</v>
      </c>
      <c r="E531" s="2">
        <v>12789.19</v>
      </c>
      <c r="F531" s="2">
        <v>4</v>
      </c>
      <c r="G531" s="2">
        <v>129.71</v>
      </c>
      <c r="H531" t="str">
        <f t="shared" si="16"/>
        <v>(0,1000]</v>
      </c>
      <c r="I531" t="str">
        <f t="shared" si="17"/>
        <v>微</v>
      </c>
    </row>
    <row r="532" spans="1:9" x14ac:dyDescent="0.2">
      <c r="A532" t="s">
        <v>835</v>
      </c>
      <c r="B532" s="2">
        <v>875.35500000000002</v>
      </c>
      <c r="C532" s="2">
        <v>1259.41207407407</v>
      </c>
      <c r="D532" s="2">
        <v>940</v>
      </c>
      <c r="E532" s="2">
        <v>340041.26</v>
      </c>
      <c r="F532" s="2">
        <v>77</v>
      </c>
      <c r="G532" s="2">
        <v>35126.53</v>
      </c>
      <c r="H532" t="str">
        <f t="shared" si="16"/>
        <v>(1000,10000]</v>
      </c>
      <c r="I532" t="str">
        <f t="shared" si="17"/>
        <v>小</v>
      </c>
    </row>
    <row r="533" spans="1:9" x14ac:dyDescent="0.2">
      <c r="A533" t="s">
        <v>788</v>
      </c>
      <c r="B533" s="2">
        <v>824.45500000000004</v>
      </c>
      <c r="C533" s="2">
        <v>1018.97079831932</v>
      </c>
      <c r="D533" s="2">
        <v>3847</v>
      </c>
      <c r="E533" s="2">
        <v>242515.05</v>
      </c>
      <c r="H533" t="str">
        <f t="shared" si="16"/>
        <v>(1000,10000]</v>
      </c>
      <c r="I533" t="str">
        <f t="shared" si="17"/>
        <v>小</v>
      </c>
    </row>
    <row r="534" spans="1:9" x14ac:dyDescent="0.2">
      <c r="A534" t="s">
        <v>785</v>
      </c>
      <c r="B534" s="2">
        <v>87.58</v>
      </c>
      <c r="C534" s="2">
        <v>110.94252032520301</v>
      </c>
      <c r="D534" s="2">
        <v>497</v>
      </c>
      <c r="E534" s="2">
        <v>27291.86</v>
      </c>
      <c r="F534" s="2">
        <v>90</v>
      </c>
      <c r="G534" s="2">
        <v>4746.17</v>
      </c>
      <c r="H534" t="str">
        <f t="shared" si="16"/>
        <v>(0,1000]</v>
      </c>
      <c r="I534" t="str">
        <f t="shared" si="17"/>
        <v>微</v>
      </c>
    </row>
    <row r="535" spans="1:9" x14ac:dyDescent="0.2">
      <c r="A535" t="s">
        <v>810</v>
      </c>
      <c r="B535" s="2">
        <v>210.24</v>
      </c>
      <c r="C535" s="2">
        <v>296.319680508928</v>
      </c>
      <c r="D535" s="2">
        <v>532</v>
      </c>
      <c r="E535" s="2">
        <v>33187.804216999997</v>
      </c>
      <c r="F535" s="2">
        <v>260</v>
      </c>
      <c r="G535" s="2">
        <v>17848.314216999999</v>
      </c>
      <c r="H535" t="str">
        <f t="shared" si="16"/>
        <v>(0,1000]</v>
      </c>
      <c r="I535" t="str">
        <f t="shared" si="17"/>
        <v>微</v>
      </c>
    </row>
    <row r="536" spans="1:9" x14ac:dyDescent="0.2">
      <c r="A536" t="s">
        <v>869</v>
      </c>
      <c r="B536" s="2">
        <v>188.45500000000001</v>
      </c>
      <c r="C536" s="2">
        <v>252.62164893617</v>
      </c>
      <c r="D536" s="2">
        <v>1095</v>
      </c>
      <c r="E536" s="2">
        <v>47492.87</v>
      </c>
      <c r="H536" t="str">
        <f t="shared" si="16"/>
        <v>(0,1000]</v>
      </c>
      <c r="I536" t="str">
        <f t="shared" si="17"/>
        <v>微</v>
      </c>
    </row>
    <row r="537" spans="1:9" x14ac:dyDescent="0.2">
      <c r="A537" t="s">
        <v>861</v>
      </c>
      <c r="B537" s="2">
        <v>1444.4516000000001</v>
      </c>
      <c r="C537" s="2">
        <v>1641.4918316089099</v>
      </c>
      <c r="D537" s="2">
        <v>197</v>
      </c>
      <c r="E537" s="2">
        <v>218318.41360398501</v>
      </c>
      <c r="F537" s="2">
        <v>10</v>
      </c>
      <c r="G537" s="2">
        <v>8547.8960473000006</v>
      </c>
      <c r="H537" t="str">
        <f t="shared" si="16"/>
        <v>(1000,10000]</v>
      </c>
      <c r="I537" t="str">
        <f t="shared" si="17"/>
        <v>小</v>
      </c>
    </row>
    <row r="538" spans="1:9" x14ac:dyDescent="0.2">
      <c r="A538" t="s">
        <v>836</v>
      </c>
      <c r="B538" s="2">
        <v>149.99</v>
      </c>
      <c r="C538" s="2">
        <v>191.320534759358</v>
      </c>
      <c r="D538" s="2">
        <v>343</v>
      </c>
      <c r="E538" s="2">
        <v>35776.94</v>
      </c>
      <c r="F538" s="2">
        <v>16</v>
      </c>
      <c r="G538" s="2">
        <v>2316.85</v>
      </c>
      <c r="H538" t="str">
        <f t="shared" si="16"/>
        <v>(0,1000]</v>
      </c>
      <c r="I538" t="str">
        <f t="shared" si="17"/>
        <v>微</v>
      </c>
    </row>
    <row r="539" spans="1:9" x14ac:dyDescent="0.2">
      <c r="A539" t="s">
        <v>858</v>
      </c>
      <c r="B539" s="2">
        <v>244.71</v>
      </c>
      <c r="C539" s="2">
        <v>317.45190972222201</v>
      </c>
      <c r="D539" s="2">
        <v>2886</v>
      </c>
      <c r="E539" s="2">
        <v>91426.15</v>
      </c>
      <c r="F539" s="2">
        <v>7</v>
      </c>
      <c r="G539" s="2">
        <v>134.56</v>
      </c>
      <c r="H539" t="str">
        <f t="shared" si="16"/>
        <v>(0,1000]</v>
      </c>
      <c r="I539" t="str">
        <f t="shared" si="17"/>
        <v>微</v>
      </c>
    </row>
    <row r="540" spans="1:9" x14ac:dyDescent="0.2">
      <c r="A540" t="s">
        <v>833</v>
      </c>
      <c r="B540" s="2">
        <v>296.79000000000002</v>
      </c>
      <c r="C540" s="2">
        <v>681.37949044585901</v>
      </c>
      <c r="D540" s="2">
        <v>3549</v>
      </c>
      <c r="E540" s="2">
        <v>213953.16</v>
      </c>
      <c r="F540" s="2">
        <v>124</v>
      </c>
      <c r="G540" s="2">
        <v>6988.75</v>
      </c>
      <c r="H540" t="str">
        <f t="shared" si="16"/>
        <v>(0,1000]</v>
      </c>
      <c r="I540" t="str">
        <f t="shared" si="17"/>
        <v>微</v>
      </c>
    </row>
    <row r="541" spans="1:9" x14ac:dyDescent="0.2">
      <c r="A541" t="s">
        <v>834</v>
      </c>
      <c r="B541" s="2">
        <v>64.320300000000003</v>
      </c>
      <c r="C541" s="2">
        <v>79.843483337264104</v>
      </c>
      <c r="D541" s="2">
        <v>381</v>
      </c>
      <c r="E541" s="2">
        <v>16926.818467500001</v>
      </c>
      <c r="F541" s="2">
        <v>16</v>
      </c>
      <c r="G541" s="2">
        <v>802.38296000000003</v>
      </c>
      <c r="H541" t="str">
        <f t="shared" si="16"/>
        <v>(0,1000]</v>
      </c>
      <c r="I541" t="str">
        <f t="shared" si="17"/>
        <v>微</v>
      </c>
    </row>
    <row r="542" spans="1:9" x14ac:dyDescent="0.2">
      <c r="A542" t="s">
        <v>852</v>
      </c>
      <c r="B542" s="2">
        <v>2702.5650000000001</v>
      </c>
      <c r="C542" s="2">
        <v>3442.9324999999999</v>
      </c>
      <c r="D542" s="2">
        <v>10466</v>
      </c>
      <c r="E542" s="2">
        <v>550869.19999999995</v>
      </c>
      <c r="H542" t="str">
        <f t="shared" si="16"/>
        <v>(1000,10000]</v>
      </c>
      <c r="I542" t="str">
        <f t="shared" si="17"/>
        <v>小</v>
      </c>
    </row>
    <row r="543" spans="1:9" x14ac:dyDescent="0.2">
      <c r="A543" t="s">
        <v>840</v>
      </c>
      <c r="B543" s="2">
        <v>70.102599999999995</v>
      </c>
      <c r="C543" s="2">
        <v>115.915359874044</v>
      </c>
      <c r="D543" s="2">
        <v>284</v>
      </c>
      <c r="E543" s="2">
        <v>18198.711500224999</v>
      </c>
      <c r="F543" s="2">
        <v>11</v>
      </c>
      <c r="G543" s="2">
        <v>563.50446140999998</v>
      </c>
      <c r="H543" t="str">
        <f t="shared" si="16"/>
        <v>(0,1000]</v>
      </c>
      <c r="I543" t="str">
        <f t="shared" si="17"/>
        <v>微</v>
      </c>
    </row>
    <row r="544" spans="1:9" x14ac:dyDescent="0.2">
      <c r="A544" t="s">
        <v>789</v>
      </c>
      <c r="B544" s="2">
        <v>126.36</v>
      </c>
      <c r="C544" s="2">
        <v>211.415454545454</v>
      </c>
      <c r="D544" s="2">
        <v>374</v>
      </c>
      <c r="E544" s="2">
        <v>18604.560000000001</v>
      </c>
      <c r="H544" t="str">
        <f t="shared" si="16"/>
        <v>(0,1000]</v>
      </c>
      <c r="I544" t="str">
        <f t="shared" si="17"/>
        <v>微</v>
      </c>
    </row>
    <row r="545" spans="1:9" x14ac:dyDescent="0.2">
      <c r="A545" t="s">
        <v>842</v>
      </c>
      <c r="B545" s="2">
        <v>37.742400000000004</v>
      </c>
      <c r="C545" s="2">
        <v>47.871305989473598</v>
      </c>
      <c r="D545" s="2">
        <v>144</v>
      </c>
      <c r="E545" s="2">
        <v>4547.7740690000001</v>
      </c>
      <c r="F545" s="2">
        <v>16</v>
      </c>
      <c r="G545" s="2">
        <v>442.15728999999999</v>
      </c>
      <c r="H545" t="str">
        <f t="shared" si="16"/>
        <v>(0,1000]</v>
      </c>
      <c r="I545" t="str">
        <f t="shared" si="17"/>
        <v>微</v>
      </c>
    </row>
    <row r="546" spans="1:9" x14ac:dyDescent="0.2">
      <c r="A546" t="s">
        <v>770</v>
      </c>
      <c r="B546" s="2">
        <v>279</v>
      </c>
      <c r="C546" s="2">
        <v>373.16884353741398</v>
      </c>
      <c r="D546" s="2">
        <v>206</v>
      </c>
      <c r="E546" s="2">
        <v>54855.82</v>
      </c>
      <c r="F546" s="2">
        <v>20</v>
      </c>
      <c r="G546" s="2">
        <v>4988.99</v>
      </c>
      <c r="H546" t="str">
        <f t="shared" si="16"/>
        <v>(0,1000]</v>
      </c>
      <c r="I546" t="str">
        <f t="shared" si="17"/>
        <v>微</v>
      </c>
    </row>
    <row r="547" spans="1:9" x14ac:dyDescent="0.2">
      <c r="A547" t="s">
        <v>768</v>
      </c>
      <c r="B547" s="2">
        <v>438.2869</v>
      </c>
      <c r="C547" s="2">
        <v>1517.12624910463</v>
      </c>
      <c r="D547" s="2">
        <v>503</v>
      </c>
      <c r="E547" s="2">
        <v>271565.59858972998</v>
      </c>
      <c r="F547" s="2">
        <v>232</v>
      </c>
      <c r="G547" s="2">
        <v>159330.87673362499</v>
      </c>
      <c r="H547" t="str">
        <f t="shared" si="16"/>
        <v>(1000,10000]</v>
      </c>
      <c r="I547" t="str">
        <f t="shared" si="17"/>
        <v>小</v>
      </c>
    </row>
    <row r="548" spans="1:9" x14ac:dyDescent="0.2">
      <c r="A548" t="s">
        <v>871</v>
      </c>
      <c r="B548" s="2">
        <v>49.13</v>
      </c>
      <c r="C548" s="2">
        <v>71.060277777777699</v>
      </c>
      <c r="D548" s="2">
        <v>103</v>
      </c>
      <c r="E548" s="2">
        <v>5116.34</v>
      </c>
      <c r="H548" t="str">
        <f t="shared" si="16"/>
        <v>(0,1000]</v>
      </c>
      <c r="I548" t="str">
        <f t="shared" si="17"/>
        <v>微</v>
      </c>
    </row>
    <row r="549" spans="1:9" x14ac:dyDescent="0.2">
      <c r="A549" t="s">
        <v>795</v>
      </c>
      <c r="B549" s="2">
        <v>647.32815000000005</v>
      </c>
      <c r="C549" s="2">
        <v>736.10551837142805</v>
      </c>
      <c r="D549" s="2">
        <v>3204</v>
      </c>
      <c r="E549" s="2">
        <v>206109.545144</v>
      </c>
      <c r="H549" t="str">
        <f t="shared" si="16"/>
        <v>(0,1000]</v>
      </c>
      <c r="I549" t="str">
        <f t="shared" si="17"/>
        <v>微</v>
      </c>
    </row>
    <row r="550" spans="1:9" x14ac:dyDescent="0.2">
      <c r="A550" t="s">
        <v>872</v>
      </c>
      <c r="B550" s="2">
        <v>4248.74</v>
      </c>
      <c r="C550" s="2">
        <v>4051.0359459459401</v>
      </c>
      <c r="D550" s="2">
        <v>2864</v>
      </c>
      <c r="E550" s="2">
        <v>149888.32999999999</v>
      </c>
      <c r="H550" t="str">
        <f t="shared" si="16"/>
        <v>(1000,10000]</v>
      </c>
      <c r="I550" t="str">
        <f t="shared" si="17"/>
        <v>小</v>
      </c>
    </row>
    <row r="551" spans="1:9" x14ac:dyDescent="0.2">
      <c r="A551" t="s">
        <v>820</v>
      </c>
      <c r="B551" s="2">
        <v>1124.8</v>
      </c>
      <c r="C551" s="2">
        <v>1265.90744680851</v>
      </c>
      <c r="D551" s="2">
        <v>701</v>
      </c>
      <c r="E551" s="2">
        <v>59497.65</v>
      </c>
      <c r="H551" t="str">
        <f t="shared" si="16"/>
        <v>(1000,10000]</v>
      </c>
      <c r="I551" t="str">
        <f t="shared" si="17"/>
        <v>小</v>
      </c>
    </row>
    <row r="552" spans="1:9" x14ac:dyDescent="0.2">
      <c r="A552" t="s">
        <v>844</v>
      </c>
      <c r="B552" s="2">
        <v>529</v>
      </c>
      <c r="C552" s="2">
        <v>850.61081871345004</v>
      </c>
      <c r="D552" s="2">
        <v>237</v>
      </c>
      <c r="E552" s="2">
        <v>145454.45000000001</v>
      </c>
      <c r="F552" s="2">
        <v>9</v>
      </c>
      <c r="G552" s="2">
        <v>4457.8999999999996</v>
      </c>
      <c r="H552" t="str">
        <f t="shared" si="16"/>
        <v>(0,1000]</v>
      </c>
      <c r="I552" t="str">
        <f t="shared" si="17"/>
        <v>微</v>
      </c>
    </row>
    <row r="553" spans="1:9" x14ac:dyDescent="0.2">
      <c r="A553" t="s">
        <v>814</v>
      </c>
      <c r="B553" s="2">
        <v>144.99</v>
      </c>
      <c r="C553" s="2">
        <v>146.13388888888801</v>
      </c>
      <c r="D553" s="2">
        <v>22</v>
      </c>
      <c r="E553" s="2">
        <v>2630.41</v>
      </c>
      <c r="H553" t="str">
        <f t="shared" si="16"/>
        <v>(0,1000]</v>
      </c>
      <c r="I553" t="str">
        <f t="shared" si="17"/>
        <v>微</v>
      </c>
    </row>
    <row r="554" spans="1:9" x14ac:dyDescent="0.2">
      <c r="A554" t="s">
        <v>831</v>
      </c>
      <c r="B554" s="2">
        <v>28.8</v>
      </c>
      <c r="C554" s="2">
        <v>30.793076923076899</v>
      </c>
      <c r="D554" s="2">
        <v>13</v>
      </c>
      <c r="E554" s="2">
        <v>400.31</v>
      </c>
      <c r="F554" s="2">
        <v>1</v>
      </c>
      <c r="G554" s="2">
        <v>28.8</v>
      </c>
      <c r="H554" t="str">
        <f t="shared" si="16"/>
        <v>(0,1000]</v>
      </c>
      <c r="I554" t="str">
        <f t="shared" si="17"/>
        <v>微</v>
      </c>
    </row>
    <row r="555" spans="1:9" x14ac:dyDescent="0.2">
      <c r="A555" t="s">
        <v>830</v>
      </c>
      <c r="B555" s="2">
        <v>4478.3</v>
      </c>
      <c r="C555" s="2">
        <v>4239.3686666666599</v>
      </c>
      <c r="D555" s="2">
        <v>4755</v>
      </c>
      <c r="E555" s="2">
        <v>190771.59</v>
      </c>
      <c r="H555" t="str">
        <f t="shared" si="16"/>
        <v>(1000,10000]</v>
      </c>
      <c r="I555" t="str">
        <f t="shared" si="17"/>
        <v>小</v>
      </c>
    </row>
    <row r="556" spans="1:9" x14ac:dyDescent="0.2">
      <c r="A556" t="s">
        <v>762</v>
      </c>
      <c r="B556" s="2">
        <v>5.2</v>
      </c>
      <c r="C556" s="2">
        <v>6.1491176470588202</v>
      </c>
      <c r="D556" s="2">
        <v>52</v>
      </c>
      <c r="E556" s="2">
        <v>209.07</v>
      </c>
      <c r="F556" s="2">
        <v>7</v>
      </c>
      <c r="G556" s="2">
        <v>40.200000000000003</v>
      </c>
      <c r="H556" t="str">
        <f t="shared" si="16"/>
        <v>(0,1000]</v>
      </c>
      <c r="I556" t="str">
        <f t="shared" si="17"/>
        <v>微</v>
      </c>
    </row>
    <row r="557" spans="1:9" x14ac:dyDescent="0.2">
      <c r="A557" t="s">
        <v>828</v>
      </c>
      <c r="B557" s="2">
        <v>40.98</v>
      </c>
      <c r="C557" s="2">
        <v>43.95</v>
      </c>
      <c r="D557" s="2">
        <v>9</v>
      </c>
      <c r="E557" s="2">
        <v>351.6</v>
      </c>
      <c r="F557" s="2">
        <v>4</v>
      </c>
      <c r="G557" s="2">
        <v>197.42</v>
      </c>
      <c r="H557" t="str">
        <f t="shared" si="16"/>
        <v>(0,1000]</v>
      </c>
      <c r="I557" t="str">
        <f t="shared" si="17"/>
        <v>微</v>
      </c>
    </row>
    <row r="558" spans="1:9" x14ac:dyDescent="0.2">
      <c r="A558" t="s">
        <v>825</v>
      </c>
      <c r="B558" s="2">
        <v>742.77729999999997</v>
      </c>
      <c r="C558" s="2">
        <v>871.63996542857103</v>
      </c>
      <c r="D558" s="2">
        <v>81</v>
      </c>
      <c r="E558" s="2">
        <v>6101.4797580000004</v>
      </c>
      <c r="H558" t="str">
        <f t="shared" si="16"/>
        <v>(0,1000]</v>
      </c>
      <c r="I558" t="str">
        <f t="shared" si="17"/>
        <v>微</v>
      </c>
    </row>
    <row r="559" spans="1:9" x14ac:dyDescent="0.2">
      <c r="A559" t="s">
        <v>855</v>
      </c>
      <c r="B559" s="2">
        <v>64.97</v>
      </c>
      <c r="C559" s="2">
        <v>99.874313725490197</v>
      </c>
      <c r="D559" s="2">
        <v>67</v>
      </c>
      <c r="E559" s="2">
        <v>5093.59</v>
      </c>
      <c r="H559" t="str">
        <f t="shared" si="16"/>
        <v>(0,1000]</v>
      </c>
      <c r="I559" t="str">
        <f t="shared" si="17"/>
        <v>微</v>
      </c>
    </row>
    <row r="560" spans="1:9" x14ac:dyDescent="0.2">
      <c r="A560" t="s">
        <v>839</v>
      </c>
      <c r="B560" s="2">
        <v>272.57</v>
      </c>
      <c r="C560" s="2">
        <v>682.51563380281596</v>
      </c>
      <c r="D560" s="2">
        <v>85</v>
      </c>
      <c r="E560" s="2">
        <v>48458.61</v>
      </c>
      <c r="F560" s="2">
        <v>16</v>
      </c>
      <c r="G560" s="2">
        <v>16205</v>
      </c>
      <c r="H560" t="str">
        <f t="shared" si="16"/>
        <v>(0,1000]</v>
      </c>
      <c r="I560" t="str">
        <f t="shared" si="17"/>
        <v>微</v>
      </c>
    </row>
    <row r="561" spans="1:9" x14ac:dyDescent="0.2">
      <c r="A561" t="s">
        <v>845</v>
      </c>
      <c r="B561" s="2">
        <v>110.4</v>
      </c>
      <c r="C561" s="2">
        <v>128.75714285714199</v>
      </c>
      <c r="D561" s="2">
        <v>26</v>
      </c>
      <c r="E561" s="2">
        <v>2703.9</v>
      </c>
      <c r="F561" s="2">
        <v>18</v>
      </c>
      <c r="G561" s="2">
        <v>1687.25</v>
      </c>
      <c r="H561" t="str">
        <f t="shared" si="16"/>
        <v>(0,1000]</v>
      </c>
      <c r="I561" t="str">
        <f t="shared" si="17"/>
        <v>微</v>
      </c>
    </row>
    <row r="562" spans="1:9" x14ac:dyDescent="0.2">
      <c r="A562" t="s">
        <v>856</v>
      </c>
      <c r="B562" s="2">
        <v>56.77</v>
      </c>
      <c r="C562" s="2">
        <v>70.6845</v>
      </c>
      <c r="D562" s="2">
        <v>83</v>
      </c>
      <c r="E562" s="2">
        <v>2827.38</v>
      </c>
      <c r="H562" t="str">
        <f t="shared" si="16"/>
        <v>(0,1000]</v>
      </c>
      <c r="I562" t="str">
        <f t="shared" si="17"/>
        <v>微</v>
      </c>
    </row>
    <row r="563" spans="1:9" x14ac:dyDescent="0.2">
      <c r="A563" t="s">
        <v>870</v>
      </c>
      <c r="B563" s="2">
        <v>359.12</v>
      </c>
      <c r="C563" s="2">
        <v>365.71717948717901</v>
      </c>
      <c r="D563" s="2">
        <v>491</v>
      </c>
      <c r="E563" s="2">
        <v>14262.97</v>
      </c>
      <c r="H563" t="str">
        <f t="shared" si="16"/>
        <v>(0,1000]</v>
      </c>
      <c r="I563" t="str">
        <f t="shared" si="17"/>
        <v>微</v>
      </c>
    </row>
    <row r="564" spans="1:9" x14ac:dyDescent="0.2">
      <c r="A564" t="s">
        <v>792</v>
      </c>
      <c r="B564" s="2">
        <v>63.39</v>
      </c>
      <c r="C564" s="2">
        <v>83.590299999999999</v>
      </c>
      <c r="D564" s="2">
        <v>205</v>
      </c>
      <c r="E564" s="2">
        <v>8359.0300000000007</v>
      </c>
      <c r="H564" t="str">
        <f t="shared" si="16"/>
        <v>(0,1000]</v>
      </c>
      <c r="I564" t="str">
        <f t="shared" si="17"/>
        <v>微</v>
      </c>
    </row>
    <row r="565" spans="1:9" x14ac:dyDescent="0.2">
      <c r="A565" t="s">
        <v>774</v>
      </c>
      <c r="B565" s="2">
        <v>132.13999999999999</v>
      </c>
      <c r="C565" s="2">
        <v>373.24534883720901</v>
      </c>
      <c r="D565" s="2">
        <v>499</v>
      </c>
      <c r="E565" s="2">
        <v>16049.55</v>
      </c>
      <c r="H565" t="str">
        <f t="shared" si="16"/>
        <v>(0,1000]</v>
      </c>
      <c r="I565" t="str">
        <f t="shared" si="17"/>
        <v>微</v>
      </c>
    </row>
    <row r="566" spans="1:9" x14ac:dyDescent="0.2">
      <c r="A566" t="s">
        <v>803</v>
      </c>
      <c r="B566" s="2">
        <v>45.784999999999997</v>
      </c>
      <c r="C566" s="2">
        <v>59.9845238095238</v>
      </c>
      <c r="D566" s="2">
        <v>58</v>
      </c>
      <c r="E566" s="2">
        <v>2519.35</v>
      </c>
      <c r="H566" t="str">
        <f t="shared" si="16"/>
        <v>(0,1000]</v>
      </c>
      <c r="I566" t="str">
        <f t="shared" si="17"/>
        <v>微</v>
      </c>
    </row>
    <row r="567" spans="1:9" x14ac:dyDescent="0.2">
      <c r="A567" t="s">
        <v>826</v>
      </c>
      <c r="B567" s="2">
        <v>976.38670000000002</v>
      </c>
      <c r="C567" s="2">
        <v>892.14173672893901</v>
      </c>
      <c r="D567" s="2">
        <v>12638</v>
      </c>
      <c r="E567" s="2">
        <v>29440.677312054999</v>
      </c>
      <c r="H567" t="str">
        <f t="shared" si="16"/>
        <v>(0,1000]</v>
      </c>
      <c r="I567" t="str">
        <f t="shared" si="17"/>
        <v>微</v>
      </c>
    </row>
    <row r="568" spans="1:9" x14ac:dyDescent="0.2">
      <c r="A568" t="s">
        <v>761</v>
      </c>
      <c r="B568" s="2">
        <v>1047.0273</v>
      </c>
      <c r="C568" s="2">
        <v>2489.5229756164799</v>
      </c>
      <c r="D568" s="2">
        <v>20530</v>
      </c>
      <c r="E568" s="2">
        <v>92112.350097810006</v>
      </c>
      <c r="F568" s="2">
        <v>6436</v>
      </c>
      <c r="G568" s="2">
        <v>31294.310942159998</v>
      </c>
      <c r="H568" t="str">
        <f t="shared" si="16"/>
        <v>(1000,10000]</v>
      </c>
      <c r="I568" t="str">
        <f t="shared" si="17"/>
        <v>小</v>
      </c>
    </row>
    <row r="569" spans="1:9" x14ac:dyDescent="0.2">
      <c r="A569" t="s">
        <v>744</v>
      </c>
      <c r="B569" s="2">
        <v>100.99</v>
      </c>
      <c r="C569" s="2">
        <v>204.51625000000001</v>
      </c>
      <c r="D569" s="2">
        <v>16</v>
      </c>
      <c r="E569" s="2">
        <v>1636.13</v>
      </c>
      <c r="H569" t="str">
        <f t="shared" si="16"/>
        <v>(0,1000]</v>
      </c>
      <c r="I569" t="str">
        <f t="shared" si="17"/>
        <v>微</v>
      </c>
    </row>
    <row r="570" spans="1:9" x14ac:dyDescent="0.2">
      <c r="A570" t="s">
        <v>753</v>
      </c>
      <c r="B570" s="2">
        <v>231.33250000000001</v>
      </c>
      <c r="C570" s="2">
        <v>291.98484144269202</v>
      </c>
      <c r="D570" s="2">
        <v>665</v>
      </c>
      <c r="E570" s="2">
        <v>37958.029387549999</v>
      </c>
      <c r="H570" t="str">
        <f t="shared" si="16"/>
        <v>(0,1000]</v>
      </c>
      <c r="I570" t="str">
        <f t="shared" si="17"/>
        <v>微</v>
      </c>
    </row>
    <row r="571" spans="1:9" x14ac:dyDescent="0.2">
      <c r="A571" t="s">
        <v>796</v>
      </c>
      <c r="B571" s="2">
        <v>6381</v>
      </c>
      <c r="C571" s="2">
        <v>9963.36584415584</v>
      </c>
      <c r="D571" s="2">
        <v>14907</v>
      </c>
      <c r="E571" s="2">
        <v>767179.17</v>
      </c>
      <c r="H571" t="str">
        <f t="shared" si="16"/>
        <v>(1000,10000]</v>
      </c>
      <c r="I571" t="str">
        <f t="shared" si="17"/>
        <v>小</v>
      </c>
    </row>
    <row r="572" spans="1:9" x14ac:dyDescent="0.2">
      <c r="A572" t="s">
        <v>742</v>
      </c>
      <c r="B572" s="2">
        <v>895.87440000000004</v>
      </c>
      <c r="C572" s="2">
        <v>1115.89687052666</v>
      </c>
      <c r="D572" s="2">
        <v>6834</v>
      </c>
      <c r="E572" s="2">
        <v>40172.287338959999</v>
      </c>
      <c r="F572" s="2">
        <v>6349</v>
      </c>
      <c r="G572" s="2">
        <v>29862.496177090001</v>
      </c>
      <c r="H572" t="str">
        <f t="shared" si="16"/>
        <v>(1000,10000]</v>
      </c>
      <c r="I572" t="str">
        <f t="shared" si="17"/>
        <v>小</v>
      </c>
    </row>
    <row r="573" spans="1:9" x14ac:dyDescent="0.2">
      <c r="A573" t="s">
        <v>807</v>
      </c>
      <c r="B573" s="2">
        <v>67.22</v>
      </c>
      <c r="C573" s="2">
        <v>70.510000000000005</v>
      </c>
      <c r="D573" s="2">
        <v>9</v>
      </c>
      <c r="E573" s="2">
        <v>493.57</v>
      </c>
      <c r="H573" t="str">
        <f t="shared" si="16"/>
        <v>(0,1000]</v>
      </c>
      <c r="I573" t="str">
        <f t="shared" si="17"/>
        <v>微</v>
      </c>
    </row>
    <row r="574" spans="1:9" x14ac:dyDescent="0.2">
      <c r="A574" t="s">
        <v>764</v>
      </c>
      <c r="B574" s="2">
        <v>12952.411</v>
      </c>
      <c r="C574" s="2">
        <v>11732.8347165</v>
      </c>
      <c r="D574" s="2">
        <v>37649</v>
      </c>
      <c r="E574" s="2">
        <v>187725.35546399999</v>
      </c>
      <c r="H574" t="str">
        <f t="shared" si="16"/>
        <v>(10000,50000]</v>
      </c>
      <c r="I574" t="str">
        <f t="shared" si="17"/>
        <v>普通</v>
      </c>
    </row>
    <row r="575" spans="1:9" x14ac:dyDescent="0.2">
      <c r="A575" t="s">
        <v>793</v>
      </c>
      <c r="B575" s="2">
        <v>517.44000000000005</v>
      </c>
      <c r="C575" s="2">
        <v>733.02676923076899</v>
      </c>
      <c r="D575" s="2">
        <v>113</v>
      </c>
      <c r="E575" s="2">
        <v>47646.74</v>
      </c>
      <c r="H575" t="str">
        <f t="shared" si="16"/>
        <v>(0,1000]</v>
      </c>
      <c r="I575" t="str">
        <f t="shared" si="17"/>
        <v>微</v>
      </c>
    </row>
    <row r="576" spans="1:9" x14ac:dyDescent="0.2">
      <c r="A576" t="s">
        <v>848</v>
      </c>
      <c r="B576" s="2">
        <v>82.066699999999997</v>
      </c>
      <c r="C576" s="2">
        <v>74.796280681111099</v>
      </c>
      <c r="D576" s="2">
        <v>13</v>
      </c>
      <c r="E576" s="2">
        <v>673.16652612999997</v>
      </c>
      <c r="H576" t="str">
        <f t="shared" si="16"/>
        <v>(0,1000]</v>
      </c>
      <c r="I576" t="str">
        <f t="shared" si="17"/>
        <v>微</v>
      </c>
    </row>
    <row r="577" spans="1:9" x14ac:dyDescent="0.2">
      <c r="A577" t="s">
        <v>819</v>
      </c>
      <c r="B577" s="2">
        <v>96.245000000000005</v>
      </c>
      <c r="C577" s="2">
        <v>138.85153846153801</v>
      </c>
      <c r="D577" s="2">
        <v>34</v>
      </c>
      <c r="E577" s="2">
        <v>3610.14</v>
      </c>
      <c r="H577" t="str">
        <f t="shared" si="16"/>
        <v>(0,1000]</v>
      </c>
      <c r="I577" t="str">
        <f t="shared" si="17"/>
        <v>微</v>
      </c>
    </row>
    <row r="578" spans="1:9" x14ac:dyDescent="0.2">
      <c r="A578" t="s">
        <v>854</v>
      </c>
      <c r="B578" s="2">
        <v>126.91500000000001</v>
      </c>
      <c r="C578" s="2">
        <v>136.495584250517</v>
      </c>
      <c r="D578" s="2">
        <v>87</v>
      </c>
      <c r="E578" s="2">
        <v>7916.7438865300001</v>
      </c>
      <c r="H578" t="str">
        <f t="shared" si="16"/>
        <v>(0,1000]</v>
      </c>
      <c r="I578" t="str">
        <f t="shared" si="17"/>
        <v>微</v>
      </c>
    </row>
    <row r="579" spans="1:9" x14ac:dyDescent="0.2">
      <c r="A579" t="s">
        <v>797</v>
      </c>
      <c r="B579" s="2">
        <v>1964.87</v>
      </c>
      <c r="C579" s="2">
        <v>2063.3337735849</v>
      </c>
      <c r="D579" s="2">
        <v>3477</v>
      </c>
      <c r="E579" s="2">
        <v>109356.69</v>
      </c>
      <c r="H579" t="str">
        <f t="shared" ref="H579:H642" si="18">VLOOKUP(MAX($B579,$C579),$L$3:$N$7,2,1)</f>
        <v>(1000,10000]</v>
      </c>
      <c r="I579" t="str">
        <f t="shared" ref="I579:I642" si="19">VLOOKUP(MAX($B579,$C579),$L$3:$N$7,3,1)</f>
        <v>小</v>
      </c>
    </row>
    <row r="580" spans="1:9" x14ac:dyDescent="0.2">
      <c r="A580" t="s">
        <v>775</v>
      </c>
      <c r="B580" s="2">
        <v>336.98</v>
      </c>
      <c r="C580" s="2">
        <v>1164.8826315789399</v>
      </c>
      <c r="D580" s="2">
        <v>1129</v>
      </c>
      <c r="E580" s="2">
        <v>44265.54</v>
      </c>
      <c r="H580" t="str">
        <f t="shared" si="18"/>
        <v>(1000,10000]</v>
      </c>
      <c r="I580" t="str">
        <f t="shared" si="19"/>
        <v>小</v>
      </c>
    </row>
    <row r="581" spans="1:9" x14ac:dyDescent="0.2">
      <c r="A581" t="s">
        <v>851</v>
      </c>
      <c r="B581" s="2">
        <v>126.0168</v>
      </c>
      <c r="C581" s="2">
        <v>191.21765993437501</v>
      </c>
      <c r="D581" s="2">
        <v>64</v>
      </c>
      <c r="E581" s="2">
        <v>3059.4825589500001</v>
      </c>
      <c r="H581" t="str">
        <f t="shared" si="18"/>
        <v>(0,1000]</v>
      </c>
      <c r="I581" t="str">
        <f t="shared" si="19"/>
        <v>微</v>
      </c>
    </row>
    <row r="582" spans="1:9" x14ac:dyDescent="0.2">
      <c r="A582" t="s">
        <v>817</v>
      </c>
      <c r="B582" s="2">
        <v>72</v>
      </c>
      <c r="C582" s="2">
        <v>70.364444444444402</v>
      </c>
      <c r="D582" s="2">
        <v>38</v>
      </c>
      <c r="E582" s="2">
        <v>2533.12</v>
      </c>
      <c r="F582" s="2">
        <v>1</v>
      </c>
      <c r="G582" s="2">
        <v>78.989999999999995</v>
      </c>
      <c r="H582" t="str">
        <f t="shared" si="18"/>
        <v>(0,1000]</v>
      </c>
      <c r="I582" t="str">
        <f t="shared" si="19"/>
        <v>微</v>
      </c>
    </row>
    <row r="583" spans="1:9" x14ac:dyDescent="0.2">
      <c r="A583" t="s">
        <v>752</v>
      </c>
      <c r="B583" s="2">
        <v>102.8648</v>
      </c>
      <c r="C583" s="2">
        <v>122.69594333333301</v>
      </c>
      <c r="D583" s="2">
        <v>21</v>
      </c>
      <c r="E583" s="2">
        <v>1840.4391499999999</v>
      </c>
      <c r="H583" t="str">
        <f t="shared" si="18"/>
        <v>(0,1000]</v>
      </c>
      <c r="I583" t="str">
        <f t="shared" si="19"/>
        <v>微</v>
      </c>
    </row>
    <row r="584" spans="1:9" x14ac:dyDescent="0.2">
      <c r="A584" t="s">
        <v>818</v>
      </c>
      <c r="B584" s="2">
        <v>85.775000000000006</v>
      </c>
      <c r="C584" s="2">
        <v>85.775000000000006</v>
      </c>
      <c r="D584" s="2">
        <v>4</v>
      </c>
      <c r="E584" s="2">
        <v>171.55</v>
      </c>
      <c r="H584" t="str">
        <f t="shared" si="18"/>
        <v>(0,1000]</v>
      </c>
      <c r="I584" t="str">
        <f t="shared" si="19"/>
        <v>微</v>
      </c>
    </row>
    <row r="585" spans="1:9" x14ac:dyDescent="0.2">
      <c r="A585" t="s">
        <v>816</v>
      </c>
      <c r="B585" s="2">
        <v>33.99</v>
      </c>
      <c r="C585" s="2">
        <v>55.267391304347797</v>
      </c>
      <c r="D585" s="2">
        <v>26</v>
      </c>
      <c r="E585" s="2">
        <v>1271.1500000000001</v>
      </c>
      <c r="H585" t="str">
        <f t="shared" si="18"/>
        <v>(0,1000]</v>
      </c>
      <c r="I585" t="str">
        <f t="shared" si="19"/>
        <v>微</v>
      </c>
    </row>
    <row r="586" spans="1:9" x14ac:dyDescent="0.2">
      <c r="A586" t="s">
        <v>787</v>
      </c>
      <c r="B586" s="2">
        <v>43.98</v>
      </c>
      <c r="C586" s="2">
        <v>77.355395920689602</v>
      </c>
      <c r="D586" s="2">
        <v>40</v>
      </c>
      <c r="E586" s="2">
        <v>2243.3064816999999</v>
      </c>
      <c r="H586" t="str">
        <f t="shared" si="18"/>
        <v>(0,1000]</v>
      </c>
      <c r="I586" t="str">
        <f t="shared" si="19"/>
        <v>微</v>
      </c>
    </row>
    <row r="587" spans="1:9" x14ac:dyDescent="0.2">
      <c r="A587" t="s">
        <v>850</v>
      </c>
      <c r="B587" s="2">
        <v>65.489999999999995</v>
      </c>
      <c r="C587" s="2">
        <v>76.846666666666593</v>
      </c>
      <c r="D587" s="2">
        <v>11</v>
      </c>
      <c r="E587" s="2">
        <v>691.62</v>
      </c>
      <c r="H587" t="str">
        <f t="shared" si="18"/>
        <v>(0,1000]</v>
      </c>
      <c r="I587" t="str">
        <f t="shared" si="19"/>
        <v>微</v>
      </c>
    </row>
    <row r="588" spans="1:9" x14ac:dyDescent="0.2">
      <c r="A588" t="s">
        <v>754</v>
      </c>
      <c r="B588" s="2">
        <v>2889.75</v>
      </c>
      <c r="C588" s="2">
        <v>3258.8</v>
      </c>
      <c r="D588" s="2">
        <v>340</v>
      </c>
      <c r="E588" s="2">
        <v>32588</v>
      </c>
      <c r="H588" t="str">
        <f t="shared" si="18"/>
        <v>(1000,10000]</v>
      </c>
      <c r="I588" t="str">
        <f t="shared" si="19"/>
        <v>小</v>
      </c>
    </row>
    <row r="589" spans="1:9" x14ac:dyDescent="0.2">
      <c r="A589" t="s">
        <v>815</v>
      </c>
      <c r="B589" s="2">
        <v>41.65</v>
      </c>
      <c r="C589" s="2">
        <v>390.05026442666599</v>
      </c>
      <c r="D589" s="2">
        <v>7</v>
      </c>
      <c r="E589" s="2">
        <v>2340.30158656</v>
      </c>
      <c r="F589" s="2">
        <v>1</v>
      </c>
      <c r="G589" s="2">
        <v>20.93</v>
      </c>
      <c r="H589" t="str">
        <f t="shared" si="18"/>
        <v>(0,1000]</v>
      </c>
      <c r="I589" t="str">
        <f t="shared" si="19"/>
        <v>微</v>
      </c>
    </row>
    <row r="590" spans="1:9" x14ac:dyDescent="0.2">
      <c r="A590" t="s">
        <v>849</v>
      </c>
      <c r="B590" s="2">
        <v>3.99</v>
      </c>
      <c r="C590" s="2">
        <v>7.3966666666666603</v>
      </c>
      <c r="D590" s="2">
        <v>3</v>
      </c>
      <c r="E590" s="2">
        <v>22.19</v>
      </c>
      <c r="H590" t="str">
        <f t="shared" si="18"/>
        <v>(0,1000]</v>
      </c>
      <c r="I590" t="str">
        <f t="shared" si="19"/>
        <v>微</v>
      </c>
    </row>
    <row r="591" spans="1:9" x14ac:dyDescent="0.2">
      <c r="A591" t="s">
        <v>776</v>
      </c>
      <c r="B591" s="2">
        <v>35.979999999999997</v>
      </c>
      <c r="C591" s="2">
        <v>35.979999999999997</v>
      </c>
      <c r="D591" s="2">
        <v>1</v>
      </c>
      <c r="E591" s="2">
        <v>35.979999999999997</v>
      </c>
      <c r="H591" t="str">
        <f t="shared" si="18"/>
        <v>(0,1000]</v>
      </c>
      <c r="I591" t="str">
        <f t="shared" si="19"/>
        <v>微</v>
      </c>
    </row>
    <row r="592" spans="1:9" x14ac:dyDescent="0.2">
      <c r="A592" t="s">
        <v>873</v>
      </c>
      <c r="B592" s="2">
        <v>819.76</v>
      </c>
      <c r="C592" s="2">
        <v>739.28363636363599</v>
      </c>
      <c r="D592" s="2">
        <v>244</v>
      </c>
      <c r="E592" s="2">
        <v>16264.24</v>
      </c>
      <c r="H592" t="str">
        <f t="shared" si="18"/>
        <v>(0,1000]</v>
      </c>
      <c r="I592" t="str">
        <f t="shared" si="19"/>
        <v>微</v>
      </c>
    </row>
    <row r="593" spans="1:9" x14ac:dyDescent="0.2">
      <c r="A593" t="s">
        <v>868</v>
      </c>
      <c r="B593" s="2">
        <v>392</v>
      </c>
      <c r="C593" s="2">
        <v>420</v>
      </c>
      <c r="D593" s="2">
        <v>41</v>
      </c>
      <c r="E593" s="2">
        <v>1260</v>
      </c>
      <c r="H593" t="str">
        <f t="shared" si="18"/>
        <v>(0,1000]</v>
      </c>
      <c r="I593" t="str">
        <f t="shared" si="19"/>
        <v>微</v>
      </c>
    </row>
    <row r="594" spans="1:9" x14ac:dyDescent="0.2">
      <c r="A594" t="s">
        <v>847</v>
      </c>
      <c r="B594" s="2">
        <v>154.24</v>
      </c>
      <c r="C594" s="2">
        <v>115.22</v>
      </c>
      <c r="D594" s="2">
        <v>3</v>
      </c>
      <c r="E594" s="2">
        <v>345.66</v>
      </c>
      <c r="H594" t="str">
        <f t="shared" si="18"/>
        <v>(0,1000]</v>
      </c>
      <c r="I594" t="str">
        <f t="shared" si="19"/>
        <v>微</v>
      </c>
    </row>
    <row r="595" spans="1:9" x14ac:dyDescent="0.2">
      <c r="A595" t="s">
        <v>791</v>
      </c>
      <c r="B595" s="2">
        <v>0.23</v>
      </c>
      <c r="C595" s="2">
        <v>0.23</v>
      </c>
      <c r="D595" s="2">
        <v>2</v>
      </c>
      <c r="E595" s="2">
        <v>0.23</v>
      </c>
      <c r="H595" t="str">
        <f t="shared" si="18"/>
        <v>(0,1000]</v>
      </c>
      <c r="I595" t="str">
        <f t="shared" si="19"/>
        <v>微</v>
      </c>
    </row>
    <row r="596" spans="1:9" x14ac:dyDescent="0.2">
      <c r="A596" t="s">
        <v>874</v>
      </c>
      <c r="B596" s="2">
        <v>70.334999999999994</v>
      </c>
      <c r="C596" s="2">
        <v>70.334999999999994</v>
      </c>
      <c r="D596" s="2">
        <v>3</v>
      </c>
      <c r="E596" s="2">
        <v>140.66999999999999</v>
      </c>
      <c r="H596" t="str">
        <f t="shared" si="18"/>
        <v>(0,1000]</v>
      </c>
      <c r="I596" t="str">
        <f t="shared" si="19"/>
        <v>微</v>
      </c>
    </row>
    <row r="597" spans="1:9" x14ac:dyDescent="0.2">
      <c r="A597" t="s">
        <v>875</v>
      </c>
      <c r="B597" s="2">
        <v>71.91</v>
      </c>
      <c r="C597" s="2">
        <v>71.91</v>
      </c>
      <c r="D597" s="2">
        <v>1</v>
      </c>
      <c r="E597" s="2">
        <v>71.91</v>
      </c>
      <c r="H597" t="str">
        <f t="shared" si="18"/>
        <v>(0,1000]</v>
      </c>
      <c r="I597" t="str">
        <f t="shared" si="19"/>
        <v>微</v>
      </c>
    </row>
    <row r="598" spans="1:9" x14ac:dyDescent="0.2">
      <c r="A598" t="s">
        <v>743</v>
      </c>
      <c r="B598" s="2">
        <v>9145.1299999999992</v>
      </c>
      <c r="C598" s="2">
        <v>8514.7411764705794</v>
      </c>
      <c r="D598" s="2">
        <v>2899</v>
      </c>
      <c r="E598" s="2">
        <v>144750.6</v>
      </c>
      <c r="H598" t="str">
        <f t="shared" si="18"/>
        <v>(1000,10000]</v>
      </c>
      <c r="I598" t="str">
        <f t="shared" si="19"/>
        <v>小</v>
      </c>
    </row>
    <row r="599" spans="1:9" x14ac:dyDescent="0.2">
      <c r="A599" t="s">
        <v>832</v>
      </c>
      <c r="B599" s="2">
        <v>0.66239999999999999</v>
      </c>
      <c r="C599" s="2">
        <v>0.58813283999999999</v>
      </c>
      <c r="D599" s="2">
        <v>12</v>
      </c>
      <c r="E599" s="2">
        <v>1.7643985200000001</v>
      </c>
      <c r="F599" s="2">
        <v>12</v>
      </c>
      <c r="G599" s="2">
        <v>1.7643985200000001</v>
      </c>
      <c r="H599" t="str">
        <f t="shared" si="18"/>
        <v>(0,1000]</v>
      </c>
      <c r="I599" t="str">
        <f t="shared" si="19"/>
        <v>微</v>
      </c>
    </row>
    <row r="600" spans="1:9" x14ac:dyDescent="0.2">
      <c r="A600" t="s">
        <v>790</v>
      </c>
      <c r="B600" s="2">
        <v>81.25</v>
      </c>
      <c r="C600" s="2">
        <v>105.625</v>
      </c>
      <c r="D600" s="2">
        <v>5</v>
      </c>
      <c r="E600" s="2">
        <v>422.5</v>
      </c>
      <c r="H600" t="str">
        <f t="shared" si="18"/>
        <v>(0,1000]</v>
      </c>
      <c r="I600" t="str">
        <f t="shared" si="19"/>
        <v>微</v>
      </c>
    </row>
    <row r="601" spans="1:9" x14ac:dyDescent="0.2">
      <c r="A601" t="s">
        <v>821</v>
      </c>
      <c r="B601" s="2">
        <v>363.63774999999998</v>
      </c>
      <c r="C601" s="2">
        <v>376.21228645125001</v>
      </c>
      <c r="D601" s="2">
        <v>4</v>
      </c>
      <c r="E601" s="2">
        <v>1504.849145805</v>
      </c>
      <c r="H601" t="str">
        <f t="shared" si="18"/>
        <v>(0,1000]</v>
      </c>
      <c r="I601" t="str">
        <f t="shared" si="19"/>
        <v>微</v>
      </c>
    </row>
    <row r="602" spans="1:9" x14ac:dyDescent="0.2">
      <c r="A602" t="s">
        <v>857</v>
      </c>
      <c r="B602" s="2">
        <v>89.92</v>
      </c>
      <c r="C602" s="2">
        <v>88.152500000000003</v>
      </c>
      <c r="D602" s="2">
        <v>14</v>
      </c>
      <c r="E602" s="2">
        <v>705.22</v>
      </c>
      <c r="H602" t="str">
        <f t="shared" si="18"/>
        <v>(0,1000]</v>
      </c>
      <c r="I602" t="str">
        <f t="shared" si="19"/>
        <v>微</v>
      </c>
    </row>
    <row r="603" spans="1:9" x14ac:dyDescent="0.2">
      <c r="A603" t="s">
        <v>765</v>
      </c>
      <c r="B603" s="2">
        <v>3124.2842500000002</v>
      </c>
      <c r="C603" s="2">
        <v>2863.7086923100001</v>
      </c>
      <c r="D603" s="2">
        <v>1871</v>
      </c>
      <c r="E603" s="2">
        <v>11454.83476924</v>
      </c>
      <c r="F603" s="2">
        <v>1734</v>
      </c>
      <c r="G603" s="2">
        <v>10517.501262039999</v>
      </c>
      <c r="H603" t="str">
        <f t="shared" si="18"/>
        <v>(1000,10000]</v>
      </c>
      <c r="I603" t="str">
        <f t="shared" si="19"/>
        <v>小</v>
      </c>
    </row>
    <row r="604" spans="1:9" x14ac:dyDescent="0.2">
      <c r="A604" t="s">
        <v>773</v>
      </c>
      <c r="B604" s="2">
        <v>69.8</v>
      </c>
      <c r="C604" s="2">
        <v>69.8</v>
      </c>
      <c r="D604" s="2">
        <v>1</v>
      </c>
      <c r="E604" s="2">
        <v>69.8</v>
      </c>
      <c r="H604" t="str">
        <f t="shared" si="18"/>
        <v>(0,1000]</v>
      </c>
      <c r="I604" t="str">
        <f t="shared" si="19"/>
        <v>微</v>
      </c>
    </row>
    <row r="605" spans="1:9" x14ac:dyDescent="0.2">
      <c r="A605" t="s">
        <v>846</v>
      </c>
      <c r="B605" s="2">
        <v>77.98</v>
      </c>
      <c r="C605" s="2">
        <v>106.853333333333</v>
      </c>
      <c r="D605" s="2">
        <v>10</v>
      </c>
      <c r="E605" s="2">
        <v>961.68</v>
      </c>
      <c r="H605" t="str">
        <f t="shared" si="18"/>
        <v>(0,1000]</v>
      </c>
      <c r="I605" t="str">
        <f t="shared" si="19"/>
        <v>微</v>
      </c>
    </row>
    <row r="606" spans="1:9" x14ac:dyDescent="0.2">
      <c r="A606" t="s">
        <v>772</v>
      </c>
      <c r="B606" s="2">
        <v>47.735100000000003</v>
      </c>
      <c r="C606" s="2">
        <v>47.735080000000004</v>
      </c>
      <c r="D606" s="2">
        <v>2</v>
      </c>
      <c r="E606" s="2">
        <v>95.470160000000007</v>
      </c>
      <c r="H606" t="str">
        <f t="shared" si="18"/>
        <v>(0,1000]</v>
      </c>
      <c r="I606" t="str">
        <f t="shared" si="19"/>
        <v>微</v>
      </c>
    </row>
    <row r="607" spans="1:9" x14ac:dyDescent="0.2">
      <c r="A607" t="s">
        <v>853</v>
      </c>
      <c r="B607" s="2">
        <v>49.465000000000003</v>
      </c>
      <c r="C607" s="2">
        <v>49.465000000000003</v>
      </c>
      <c r="D607" s="2">
        <v>2</v>
      </c>
      <c r="E607" s="2">
        <v>98.93</v>
      </c>
      <c r="H607" t="str">
        <f t="shared" si="18"/>
        <v>(0,1000]</v>
      </c>
      <c r="I607" t="str">
        <f t="shared" si="19"/>
        <v>微</v>
      </c>
    </row>
    <row r="608" spans="1:9" x14ac:dyDescent="0.2">
      <c r="A608" t="s">
        <v>860</v>
      </c>
      <c r="B608" s="2">
        <v>47.1</v>
      </c>
      <c r="C608" s="2">
        <v>50.458407630000004</v>
      </c>
      <c r="D608" s="2">
        <v>8</v>
      </c>
      <c r="E608" s="2">
        <v>403.66726104000003</v>
      </c>
      <c r="H608" t="str">
        <f t="shared" si="18"/>
        <v>(0,1000]</v>
      </c>
      <c r="I608" t="str">
        <f t="shared" si="19"/>
        <v>微</v>
      </c>
    </row>
    <row r="609" spans="1:9" x14ac:dyDescent="0.2">
      <c r="A609" t="s">
        <v>876</v>
      </c>
      <c r="B609" s="2">
        <v>50.39</v>
      </c>
      <c r="C609" s="2">
        <v>50.39</v>
      </c>
      <c r="D609" s="2">
        <v>1</v>
      </c>
      <c r="E609" s="2">
        <v>50.39</v>
      </c>
      <c r="H609" t="str">
        <f t="shared" si="18"/>
        <v>(0,1000]</v>
      </c>
      <c r="I609" t="str">
        <f t="shared" si="19"/>
        <v>微</v>
      </c>
    </row>
    <row r="610" spans="1:9" x14ac:dyDescent="0.2">
      <c r="A610" t="s">
        <v>799</v>
      </c>
      <c r="B610" s="2">
        <v>35.020000000000003</v>
      </c>
      <c r="C610" s="2">
        <v>51.866666666666603</v>
      </c>
      <c r="D610" s="2">
        <v>3</v>
      </c>
      <c r="E610" s="2">
        <v>155.6</v>
      </c>
      <c r="H610" t="str">
        <f t="shared" si="18"/>
        <v>(0,1000]</v>
      </c>
      <c r="I610" t="str">
        <f t="shared" si="19"/>
        <v>微</v>
      </c>
    </row>
    <row r="611" spans="1:9" x14ac:dyDescent="0.2">
      <c r="A611" t="s">
        <v>877</v>
      </c>
      <c r="B611" s="2">
        <v>29.99</v>
      </c>
      <c r="C611" s="2">
        <v>29.99</v>
      </c>
      <c r="D611" s="2">
        <v>1</v>
      </c>
      <c r="E611" s="2">
        <v>29.99</v>
      </c>
      <c r="H611" t="str">
        <f t="shared" si="18"/>
        <v>(0,1000]</v>
      </c>
      <c r="I611" t="str">
        <f t="shared" si="19"/>
        <v>微</v>
      </c>
    </row>
    <row r="612" spans="1:9" x14ac:dyDescent="0.2">
      <c r="A612" t="s">
        <v>755</v>
      </c>
      <c r="B612" s="2">
        <v>525.9</v>
      </c>
      <c r="C612" s="2">
        <v>525.9</v>
      </c>
      <c r="D612" s="2">
        <v>18</v>
      </c>
      <c r="E612" s="2">
        <v>1051.8</v>
      </c>
      <c r="H612" t="str">
        <f t="shared" si="18"/>
        <v>(0,1000]</v>
      </c>
      <c r="I612" t="str">
        <f t="shared" si="19"/>
        <v>微</v>
      </c>
    </row>
    <row r="613" spans="1:9" x14ac:dyDescent="0.2">
      <c r="A613" t="s">
        <v>766</v>
      </c>
      <c r="B613" s="2">
        <v>0.1</v>
      </c>
      <c r="C613" s="2">
        <v>0.1</v>
      </c>
      <c r="D613" s="2">
        <v>1</v>
      </c>
      <c r="E613" s="2">
        <v>0.1</v>
      </c>
      <c r="H613" t="str">
        <f t="shared" si="18"/>
        <v>(0,1000]</v>
      </c>
      <c r="I613" t="str">
        <f t="shared" si="19"/>
        <v>微</v>
      </c>
    </row>
    <row r="614" spans="1:9" x14ac:dyDescent="0.2">
      <c r="A614" t="s">
        <v>798</v>
      </c>
      <c r="B614" s="2">
        <v>79.766199999999998</v>
      </c>
      <c r="C614" s="2">
        <v>79.766212499999995</v>
      </c>
      <c r="D614" s="2">
        <v>1</v>
      </c>
      <c r="E614" s="2">
        <v>79.766212499999995</v>
      </c>
      <c r="H614" t="str">
        <f t="shared" si="18"/>
        <v>(0,1000]</v>
      </c>
      <c r="I614" t="str">
        <f t="shared" si="19"/>
        <v>微</v>
      </c>
    </row>
    <row r="615" spans="1:9" x14ac:dyDescent="0.2">
      <c r="A615" t="s">
        <v>794</v>
      </c>
      <c r="B615" s="2">
        <v>320</v>
      </c>
      <c r="C615" s="2">
        <v>320</v>
      </c>
      <c r="D615" s="2">
        <v>2</v>
      </c>
      <c r="E615" s="2">
        <v>320</v>
      </c>
      <c r="H615" t="str">
        <f t="shared" si="18"/>
        <v>(0,1000]</v>
      </c>
      <c r="I615" t="str">
        <f t="shared" si="19"/>
        <v>微</v>
      </c>
    </row>
    <row r="616" spans="1:9" x14ac:dyDescent="0.2">
      <c r="A616" t="s">
        <v>696</v>
      </c>
      <c r="B616" s="2">
        <v>4269.34</v>
      </c>
      <c r="C616" s="2">
        <v>6299.1710526315701</v>
      </c>
      <c r="D616" s="2">
        <v>11666</v>
      </c>
      <c r="E616" s="2">
        <v>598421.25</v>
      </c>
      <c r="H616" t="str">
        <f t="shared" si="18"/>
        <v>(1000,10000]</v>
      </c>
      <c r="I616" t="str">
        <f t="shared" si="19"/>
        <v>小</v>
      </c>
    </row>
    <row r="617" spans="1:9" x14ac:dyDescent="0.2">
      <c r="A617" t="s">
        <v>571</v>
      </c>
      <c r="B617" s="2">
        <v>43666.861550000001</v>
      </c>
      <c r="C617" s="2">
        <v>44525.640293064302</v>
      </c>
      <c r="D617" s="2">
        <v>368000</v>
      </c>
      <c r="E617" s="2">
        <v>12021922.879127299</v>
      </c>
      <c r="H617" t="str">
        <f t="shared" si="18"/>
        <v>(10000,50000]</v>
      </c>
      <c r="I617" t="str">
        <f t="shared" si="19"/>
        <v>普通</v>
      </c>
    </row>
    <row r="618" spans="1:9" x14ac:dyDescent="0.2">
      <c r="A618" t="s">
        <v>630</v>
      </c>
      <c r="B618" s="2">
        <v>9368.9500000000007</v>
      </c>
      <c r="C618" s="2">
        <v>8729.4496078431293</v>
      </c>
      <c r="D618" s="2">
        <v>22162</v>
      </c>
      <c r="E618" s="2">
        <v>890403.86</v>
      </c>
      <c r="H618" t="str">
        <f t="shared" si="18"/>
        <v>(1000,10000]</v>
      </c>
      <c r="I618" t="str">
        <f t="shared" si="19"/>
        <v>小</v>
      </c>
    </row>
    <row r="619" spans="1:9" x14ac:dyDescent="0.2">
      <c r="A619" t="s">
        <v>695</v>
      </c>
      <c r="B619" s="2">
        <v>243.6387</v>
      </c>
      <c r="C619" s="2">
        <v>2076.3905347958198</v>
      </c>
      <c r="D619" s="2">
        <v>6272</v>
      </c>
      <c r="E619" s="2">
        <v>315611.36128896498</v>
      </c>
      <c r="H619" t="str">
        <f t="shared" si="18"/>
        <v>(1000,10000]</v>
      </c>
      <c r="I619" t="str">
        <f t="shared" si="19"/>
        <v>小</v>
      </c>
    </row>
    <row r="620" spans="1:9" x14ac:dyDescent="0.2">
      <c r="A620" t="s">
        <v>591</v>
      </c>
      <c r="B620" s="2">
        <v>858.92</v>
      </c>
      <c r="C620" s="2">
        <v>2652.1596340573701</v>
      </c>
      <c r="D620" s="2">
        <v>3039</v>
      </c>
      <c r="E620" s="2">
        <v>161781.7376775</v>
      </c>
      <c r="H620" t="str">
        <f t="shared" si="18"/>
        <v>(1000,10000]</v>
      </c>
      <c r="I620" t="str">
        <f t="shared" si="19"/>
        <v>小</v>
      </c>
    </row>
    <row r="621" spans="1:9" x14ac:dyDescent="0.2">
      <c r="A621" t="s">
        <v>629</v>
      </c>
      <c r="B621" s="2">
        <v>16.830300000000001</v>
      </c>
      <c r="C621" s="2">
        <v>33.818894696428501</v>
      </c>
      <c r="D621" s="2">
        <v>95</v>
      </c>
      <c r="E621" s="2">
        <v>946.92905150000001</v>
      </c>
      <c r="H621" t="str">
        <f t="shared" si="18"/>
        <v>(0,1000]</v>
      </c>
      <c r="I621" t="str">
        <f t="shared" si="19"/>
        <v>微</v>
      </c>
    </row>
    <row r="622" spans="1:9" x14ac:dyDescent="0.2">
      <c r="A622" t="s">
        <v>599</v>
      </c>
      <c r="B622" s="2">
        <v>3699.0374999999999</v>
      </c>
      <c r="C622" s="2">
        <v>5258.5022462768102</v>
      </c>
      <c r="D622" s="2">
        <v>46770</v>
      </c>
      <c r="E622" s="2">
        <v>1735305.7412713501</v>
      </c>
      <c r="F622" s="2">
        <v>3774</v>
      </c>
      <c r="G622" s="2">
        <v>146093.41212413</v>
      </c>
      <c r="H622" t="str">
        <f t="shared" si="18"/>
        <v>(1000,10000]</v>
      </c>
      <c r="I622" t="str">
        <f t="shared" si="19"/>
        <v>小</v>
      </c>
    </row>
    <row r="623" spans="1:9" x14ac:dyDescent="0.2">
      <c r="A623" t="s">
        <v>663</v>
      </c>
      <c r="B623" s="2">
        <v>1535.54</v>
      </c>
      <c r="C623" s="2">
        <v>2238.03206060606</v>
      </c>
      <c r="D623" s="2">
        <v>13478</v>
      </c>
      <c r="E623" s="2">
        <v>738550.58</v>
      </c>
      <c r="F623" s="2">
        <v>431</v>
      </c>
      <c r="G623" s="2">
        <v>30267.21</v>
      </c>
      <c r="H623" t="str">
        <f t="shared" si="18"/>
        <v>(1000,10000]</v>
      </c>
      <c r="I623" t="str">
        <f t="shared" si="19"/>
        <v>小</v>
      </c>
    </row>
    <row r="624" spans="1:9" x14ac:dyDescent="0.2">
      <c r="A624" t="s">
        <v>594</v>
      </c>
      <c r="B624" s="2">
        <v>3748.2849999999999</v>
      </c>
      <c r="C624" s="2">
        <v>5488.5017307692297</v>
      </c>
      <c r="D624" s="2">
        <v>4581</v>
      </c>
      <c r="E624" s="2">
        <v>285402.09000000003</v>
      </c>
      <c r="H624" t="str">
        <f t="shared" si="18"/>
        <v>(1000,10000]</v>
      </c>
      <c r="I624" t="str">
        <f t="shared" si="19"/>
        <v>小</v>
      </c>
    </row>
    <row r="625" spans="1:9" x14ac:dyDescent="0.2">
      <c r="A625" t="s">
        <v>661</v>
      </c>
      <c r="B625" s="2">
        <v>31874.42</v>
      </c>
      <c r="C625" s="2">
        <v>42727.320120193297</v>
      </c>
      <c r="D625" s="2">
        <v>43086</v>
      </c>
      <c r="E625" s="2">
        <v>1837274.7651683099</v>
      </c>
      <c r="H625" t="str">
        <f t="shared" si="18"/>
        <v>(10000,50000]</v>
      </c>
      <c r="I625" t="str">
        <f t="shared" si="19"/>
        <v>普通</v>
      </c>
    </row>
    <row r="626" spans="1:9" x14ac:dyDescent="0.2">
      <c r="A626" t="s">
        <v>693</v>
      </c>
      <c r="B626" s="2">
        <v>16413.59</v>
      </c>
      <c r="C626" s="2">
        <v>20036.7788189077</v>
      </c>
      <c r="D626" s="2">
        <v>131333</v>
      </c>
      <c r="E626" s="2">
        <v>4728679.8012622399</v>
      </c>
      <c r="H626" t="str">
        <f t="shared" si="18"/>
        <v>(10000,50000]</v>
      </c>
      <c r="I626" t="str">
        <f t="shared" si="19"/>
        <v>普通</v>
      </c>
    </row>
    <row r="627" spans="1:9" x14ac:dyDescent="0.2">
      <c r="A627" t="s">
        <v>631</v>
      </c>
      <c r="B627" s="2">
        <v>39643.49</v>
      </c>
      <c r="C627" s="2">
        <v>50329.768063205804</v>
      </c>
      <c r="D627" s="2">
        <v>209138</v>
      </c>
      <c r="E627" s="2">
        <v>13538707.6090023</v>
      </c>
      <c r="H627" t="str">
        <f t="shared" si="18"/>
        <v>(50000,100000]</v>
      </c>
      <c r="I627" t="str">
        <f t="shared" si="19"/>
        <v>SMALL_KA</v>
      </c>
    </row>
    <row r="628" spans="1:9" x14ac:dyDescent="0.2">
      <c r="A628" t="s">
        <v>697</v>
      </c>
      <c r="B628" s="2">
        <v>575.78</v>
      </c>
      <c r="C628" s="2">
        <v>825.50471910112299</v>
      </c>
      <c r="D628" s="2">
        <v>984</v>
      </c>
      <c r="E628" s="2">
        <v>73469.919999999998</v>
      </c>
      <c r="H628" t="str">
        <f t="shared" si="18"/>
        <v>(0,1000]</v>
      </c>
      <c r="I628" t="str">
        <f t="shared" si="19"/>
        <v>微</v>
      </c>
    </row>
    <row r="629" spans="1:9" x14ac:dyDescent="0.2">
      <c r="A629" t="s">
        <v>595</v>
      </c>
      <c r="B629" s="2">
        <v>5059.0833000000002</v>
      </c>
      <c r="C629" s="2">
        <v>4739.8571786765797</v>
      </c>
      <c r="D629" s="2">
        <v>106352</v>
      </c>
      <c r="E629" s="2">
        <v>957451.15009267</v>
      </c>
      <c r="F629" s="2">
        <v>13507</v>
      </c>
      <c r="G629" s="2">
        <v>160541.83440091001</v>
      </c>
      <c r="H629" t="str">
        <f t="shared" si="18"/>
        <v>(1000,10000]</v>
      </c>
      <c r="I629" t="str">
        <f t="shared" si="19"/>
        <v>小</v>
      </c>
    </row>
    <row r="630" spans="1:9" x14ac:dyDescent="0.2">
      <c r="A630" t="s">
        <v>576</v>
      </c>
      <c r="B630" s="2">
        <v>97337.737500000003</v>
      </c>
      <c r="C630" s="2">
        <v>91059.299308751302</v>
      </c>
      <c r="D630" s="2">
        <v>289949</v>
      </c>
      <c r="E630" s="2">
        <v>30049568.771887898</v>
      </c>
      <c r="F630" s="2">
        <v>16452</v>
      </c>
      <c r="G630" s="2">
        <v>1694136.5693570101</v>
      </c>
      <c r="H630" t="str">
        <f t="shared" si="18"/>
        <v>(50000,100000]</v>
      </c>
      <c r="I630" t="str">
        <f t="shared" si="19"/>
        <v>SMALL_KA</v>
      </c>
    </row>
    <row r="631" spans="1:9" x14ac:dyDescent="0.2">
      <c r="A631" t="s">
        <v>628</v>
      </c>
      <c r="B631" s="2">
        <v>125.5942</v>
      </c>
      <c r="C631" s="2">
        <v>183.89033885117999</v>
      </c>
      <c r="D631" s="2">
        <v>123</v>
      </c>
      <c r="E631" s="2">
        <v>13240.104397285</v>
      </c>
      <c r="F631" s="2">
        <v>1</v>
      </c>
      <c r="G631" s="2">
        <v>55.787647999999997</v>
      </c>
      <c r="H631" t="str">
        <f t="shared" si="18"/>
        <v>(0,1000]</v>
      </c>
      <c r="I631" t="str">
        <f t="shared" si="19"/>
        <v>微</v>
      </c>
    </row>
    <row r="632" spans="1:9" x14ac:dyDescent="0.2">
      <c r="A632" t="s">
        <v>573</v>
      </c>
      <c r="B632" s="2">
        <v>2876.42</v>
      </c>
      <c r="C632" s="2">
        <v>3385.47192982456</v>
      </c>
      <c r="D632" s="2">
        <v>4506</v>
      </c>
      <c r="E632" s="2">
        <v>192971.9</v>
      </c>
      <c r="H632" t="str">
        <f t="shared" si="18"/>
        <v>(1000,10000]</v>
      </c>
      <c r="I632" t="str">
        <f t="shared" si="19"/>
        <v>小</v>
      </c>
    </row>
    <row r="633" spans="1:9" x14ac:dyDescent="0.2">
      <c r="A633" t="s">
        <v>698</v>
      </c>
      <c r="B633" s="2">
        <v>6387.2333500000004</v>
      </c>
      <c r="C633" s="2">
        <v>9676.9101020038997</v>
      </c>
      <c r="D633" s="2">
        <v>69560</v>
      </c>
      <c r="E633" s="2">
        <v>309661.12326412502</v>
      </c>
      <c r="H633" t="str">
        <f t="shared" si="18"/>
        <v>(1000,10000]</v>
      </c>
      <c r="I633" t="str">
        <f t="shared" si="19"/>
        <v>小</v>
      </c>
    </row>
    <row r="634" spans="1:9" x14ac:dyDescent="0.2">
      <c r="A634" t="s">
        <v>716</v>
      </c>
      <c r="B634" s="2">
        <v>65.89</v>
      </c>
      <c r="C634" s="2">
        <v>81.138761061946894</v>
      </c>
      <c r="D634" s="2">
        <v>189</v>
      </c>
      <c r="E634" s="2">
        <v>9168.68</v>
      </c>
      <c r="F634" s="2">
        <v>42</v>
      </c>
      <c r="G634" s="2">
        <v>2323.4699999999998</v>
      </c>
      <c r="H634" t="str">
        <f t="shared" si="18"/>
        <v>(0,1000]</v>
      </c>
      <c r="I634" t="str">
        <f t="shared" si="19"/>
        <v>微</v>
      </c>
    </row>
    <row r="635" spans="1:9" x14ac:dyDescent="0.2">
      <c r="A635" t="s">
        <v>572</v>
      </c>
      <c r="B635" s="2">
        <v>322.40499999999997</v>
      </c>
      <c r="C635" s="2">
        <v>504.18826923076898</v>
      </c>
      <c r="D635" s="2">
        <v>1735</v>
      </c>
      <c r="E635" s="2">
        <v>26217.79</v>
      </c>
      <c r="H635" t="str">
        <f t="shared" si="18"/>
        <v>(0,1000]</v>
      </c>
      <c r="I635" t="str">
        <f t="shared" si="19"/>
        <v>微</v>
      </c>
    </row>
    <row r="636" spans="1:9" x14ac:dyDescent="0.2">
      <c r="A636" t="s">
        <v>660</v>
      </c>
      <c r="B636" s="2">
        <v>168.09655000000001</v>
      </c>
      <c r="C636" s="2">
        <v>191.69946963102899</v>
      </c>
      <c r="D636" s="2">
        <v>544</v>
      </c>
      <c r="E636" s="2">
        <v>13035.56393491</v>
      </c>
      <c r="F636" s="2">
        <v>195</v>
      </c>
      <c r="G636" s="2">
        <v>4846.991225705</v>
      </c>
      <c r="H636" t="str">
        <f t="shared" si="18"/>
        <v>(0,1000]</v>
      </c>
      <c r="I636" t="str">
        <f t="shared" si="19"/>
        <v>微</v>
      </c>
    </row>
    <row r="637" spans="1:9" x14ac:dyDescent="0.2">
      <c r="A637" t="s">
        <v>718</v>
      </c>
      <c r="B637" s="2">
        <v>642.33000000000004</v>
      </c>
      <c r="C637" s="2">
        <v>727.53555555555499</v>
      </c>
      <c r="D637" s="2">
        <v>725</v>
      </c>
      <c r="E637" s="2">
        <v>45834.74</v>
      </c>
      <c r="F637" s="2">
        <v>360</v>
      </c>
      <c r="G637" s="2">
        <v>23494.03</v>
      </c>
      <c r="H637" t="str">
        <f t="shared" si="18"/>
        <v>(0,1000]</v>
      </c>
      <c r="I637" t="str">
        <f t="shared" si="19"/>
        <v>微</v>
      </c>
    </row>
    <row r="638" spans="1:9" x14ac:dyDescent="0.2">
      <c r="A638" t="s">
        <v>640</v>
      </c>
      <c r="B638" s="2">
        <v>154.69</v>
      </c>
      <c r="C638" s="2">
        <v>170.74285943640601</v>
      </c>
      <c r="D638" s="2">
        <v>1319</v>
      </c>
      <c r="E638" s="2">
        <v>16391.314505894999</v>
      </c>
      <c r="F638" s="2">
        <v>100</v>
      </c>
      <c r="G638" s="2">
        <v>1371.233304205</v>
      </c>
      <c r="H638" t="str">
        <f t="shared" si="18"/>
        <v>(0,1000]</v>
      </c>
      <c r="I638" t="str">
        <f t="shared" si="19"/>
        <v>微</v>
      </c>
    </row>
    <row r="639" spans="1:9" x14ac:dyDescent="0.2">
      <c r="A639" t="s">
        <v>601</v>
      </c>
      <c r="B639" s="2">
        <v>20737.044900000001</v>
      </c>
      <c r="C639" s="2">
        <v>20634.315210268</v>
      </c>
      <c r="D639" s="2">
        <v>191154</v>
      </c>
      <c r="E639" s="2">
        <v>6809324.0193884503</v>
      </c>
      <c r="F639" s="2">
        <v>21685</v>
      </c>
      <c r="G639" s="2">
        <v>775889.89589315502</v>
      </c>
      <c r="H639" t="str">
        <f t="shared" si="18"/>
        <v>(10000,50000]</v>
      </c>
      <c r="I639" t="str">
        <f t="shared" si="19"/>
        <v>普通</v>
      </c>
    </row>
    <row r="640" spans="1:9" x14ac:dyDescent="0.2">
      <c r="A640" t="s">
        <v>688</v>
      </c>
      <c r="B640" s="2">
        <v>9556.3942999999999</v>
      </c>
      <c r="C640" s="2">
        <v>11918.6004738961</v>
      </c>
      <c r="D640" s="2">
        <v>35540</v>
      </c>
      <c r="E640" s="2">
        <v>3933138.1563857398</v>
      </c>
      <c r="F640" s="2">
        <v>7242</v>
      </c>
      <c r="G640" s="2">
        <v>959088.74753626005</v>
      </c>
      <c r="H640" t="str">
        <f t="shared" si="18"/>
        <v>(10000,50000]</v>
      </c>
      <c r="I640" t="str">
        <f t="shared" si="19"/>
        <v>普通</v>
      </c>
    </row>
    <row r="641" spans="1:9" x14ac:dyDescent="0.2">
      <c r="A641" t="s">
        <v>638</v>
      </c>
      <c r="B641" s="2">
        <v>566.73</v>
      </c>
      <c r="C641" s="2">
        <v>584.89006644518201</v>
      </c>
      <c r="D641" s="2">
        <v>3459</v>
      </c>
      <c r="E641" s="2">
        <v>176051.91</v>
      </c>
      <c r="F641" s="2">
        <v>43</v>
      </c>
      <c r="G641" s="2">
        <v>1900.04</v>
      </c>
      <c r="H641" t="str">
        <f t="shared" si="18"/>
        <v>(0,1000]</v>
      </c>
      <c r="I641" t="str">
        <f t="shared" si="19"/>
        <v>微</v>
      </c>
    </row>
    <row r="642" spans="1:9" x14ac:dyDescent="0.2">
      <c r="A642" t="s">
        <v>724</v>
      </c>
      <c r="B642" s="2">
        <v>452.17540000000002</v>
      </c>
      <c r="C642" s="2">
        <v>499.80463135000002</v>
      </c>
      <c r="D642" s="2">
        <v>2743</v>
      </c>
      <c r="E642" s="2">
        <v>164935.5283455</v>
      </c>
      <c r="F642" s="2">
        <v>289</v>
      </c>
      <c r="G642" s="2">
        <v>17853.797067</v>
      </c>
      <c r="H642" t="str">
        <f t="shared" si="18"/>
        <v>(0,1000]</v>
      </c>
      <c r="I642" t="str">
        <f t="shared" si="19"/>
        <v>微</v>
      </c>
    </row>
    <row r="643" spans="1:9" x14ac:dyDescent="0.2">
      <c r="A643" t="s">
        <v>604</v>
      </c>
      <c r="B643" s="2">
        <v>225.48</v>
      </c>
      <c r="C643" s="2">
        <v>243.927764705882</v>
      </c>
      <c r="D643" s="2">
        <v>1171</v>
      </c>
      <c r="E643" s="2">
        <v>62201.58</v>
      </c>
      <c r="F643" s="2">
        <v>181</v>
      </c>
      <c r="G643" s="2">
        <v>9855.19</v>
      </c>
      <c r="H643" t="str">
        <f t="shared" ref="H643:H706" si="20">VLOOKUP(MAX($B643,$C643),$L$3:$N$7,2,1)</f>
        <v>(0,1000]</v>
      </c>
      <c r="I643" t="str">
        <f t="shared" ref="I643:I706" si="21">VLOOKUP(MAX($B643,$C643),$L$3:$N$7,3,1)</f>
        <v>微</v>
      </c>
    </row>
    <row r="644" spans="1:9" x14ac:dyDescent="0.2">
      <c r="A644" t="s">
        <v>671</v>
      </c>
      <c r="B644" s="2">
        <v>734.15</v>
      </c>
      <c r="C644" s="2">
        <v>1911.86871426739</v>
      </c>
      <c r="D644" s="2">
        <v>5181</v>
      </c>
      <c r="E644" s="2">
        <v>275309.09485450498</v>
      </c>
      <c r="F644" s="2">
        <v>696</v>
      </c>
      <c r="G644" s="2">
        <v>35114.81</v>
      </c>
      <c r="H644" t="str">
        <f t="shared" si="20"/>
        <v>(1000,10000]</v>
      </c>
      <c r="I644" t="str">
        <f t="shared" si="21"/>
        <v>小</v>
      </c>
    </row>
    <row r="645" spans="1:9" x14ac:dyDescent="0.2">
      <c r="A645" t="s">
        <v>602</v>
      </c>
      <c r="B645" s="2">
        <v>8952.84</v>
      </c>
      <c r="C645" s="2">
        <v>9254.7441077440999</v>
      </c>
      <c r="D645" s="2">
        <v>33777</v>
      </c>
      <c r="E645" s="2">
        <v>2748659</v>
      </c>
      <c r="F645" s="2">
        <v>3</v>
      </c>
      <c r="G645" s="2">
        <v>254</v>
      </c>
      <c r="H645" t="str">
        <f t="shared" si="20"/>
        <v>(1000,10000]</v>
      </c>
      <c r="I645" t="str">
        <f t="shared" si="21"/>
        <v>小</v>
      </c>
    </row>
    <row r="646" spans="1:9" x14ac:dyDescent="0.2">
      <c r="A646" t="s">
        <v>581</v>
      </c>
      <c r="B646" s="2">
        <v>148.965</v>
      </c>
      <c r="C646" s="2">
        <v>179.455981308411</v>
      </c>
      <c r="D646" s="2">
        <v>481</v>
      </c>
      <c r="E646" s="2">
        <v>38403.58</v>
      </c>
      <c r="F646" s="2">
        <v>65</v>
      </c>
      <c r="G646" s="2">
        <v>5443.9</v>
      </c>
      <c r="H646" t="str">
        <f t="shared" si="20"/>
        <v>(0,1000]</v>
      </c>
      <c r="I646" t="str">
        <f t="shared" si="21"/>
        <v>微</v>
      </c>
    </row>
    <row r="647" spans="1:9" x14ac:dyDescent="0.2">
      <c r="A647" t="s">
        <v>580</v>
      </c>
      <c r="B647" s="2">
        <v>857.23074999999994</v>
      </c>
      <c r="C647" s="2">
        <v>941.68944228954399</v>
      </c>
      <c r="D647" s="2">
        <v>5743</v>
      </c>
      <c r="E647" s="2">
        <v>299457.24264807499</v>
      </c>
      <c r="F647" s="2">
        <v>29</v>
      </c>
      <c r="G647" s="2">
        <v>1708.77256818</v>
      </c>
      <c r="H647" t="str">
        <f t="shared" si="20"/>
        <v>(0,1000]</v>
      </c>
      <c r="I647" t="str">
        <f t="shared" si="21"/>
        <v>微</v>
      </c>
    </row>
    <row r="648" spans="1:9" x14ac:dyDescent="0.2">
      <c r="A648" t="s">
        <v>582</v>
      </c>
      <c r="B648" s="2">
        <v>35.830150000000003</v>
      </c>
      <c r="C648" s="2">
        <v>54.765168367083298</v>
      </c>
      <c r="D648" s="2">
        <v>125</v>
      </c>
      <c r="E648" s="2">
        <v>5257.45616324</v>
      </c>
      <c r="F648" s="2">
        <v>5</v>
      </c>
      <c r="G648" s="2">
        <v>174.58216362499999</v>
      </c>
      <c r="H648" t="str">
        <f t="shared" si="20"/>
        <v>(0,1000]</v>
      </c>
      <c r="I648" t="str">
        <f t="shared" si="21"/>
        <v>微</v>
      </c>
    </row>
    <row r="649" spans="1:9" x14ac:dyDescent="0.2">
      <c r="A649" t="s">
        <v>666</v>
      </c>
      <c r="B649" s="2">
        <v>2014.27</v>
      </c>
      <c r="C649" s="2">
        <v>2225.4799696969699</v>
      </c>
      <c r="D649" s="2">
        <v>18608</v>
      </c>
      <c r="E649" s="2">
        <v>734408.39</v>
      </c>
      <c r="F649" s="2">
        <v>767</v>
      </c>
      <c r="G649" s="2">
        <v>39332.61</v>
      </c>
      <c r="H649" t="str">
        <f t="shared" si="20"/>
        <v>(1000,10000]</v>
      </c>
      <c r="I649" t="str">
        <f t="shared" si="21"/>
        <v>小</v>
      </c>
    </row>
    <row r="650" spans="1:9" x14ac:dyDescent="0.2">
      <c r="A650" t="s">
        <v>721</v>
      </c>
      <c r="B650" s="2">
        <v>1905.27</v>
      </c>
      <c r="C650" s="2">
        <v>1909.7463958282401</v>
      </c>
      <c r="D650" s="2">
        <v>6793</v>
      </c>
      <c r="E650" s="2">
        <v>347573.84404073999</v>
      </c>
      <c r="H650" t="str">
        <f t="shared" si="20"/>
        <v>(1000,10000]</v>
      </c>
      <c r="I650" t="str">
        <f t="shared" si="21"/>
        <v>小</v>
      </c>
    </row>
    <row r="651" spans="1:9" x14ac:dyDescent="0.2">
      <c r="A651" t="s">
        <v>668</v>
      </c>
      <c r="B651" s="2">
        <v>714.47</v>
      </c>
      <c r="C651" s="2">
        <v>760.577886597938</v>
      </c>
      <c r="D651" s="2">
        <v>3577</v>
      </c>
      <c r="E651" s="2">
        <v>147552.10999999999</v>
      </c>
      <c r="H651" t="str">
        <f t="shared" si="20"/>
        <v>(0,1000]</v>
      </c>
      <c r="I651" t="str">
        <f t="shared" si="21"/>
        <v>微</v>
      </c>
    </row>
    <row r="652" spans="1:9" x14ac:dyDescent="0.2">
      <c r="A652" t="s">
        <v>578</v>
      </c>
      <c r="B652" s="2">
        <v>2467.62</v>
      </c>
      <c r="C652" s="2">
        <v>2611.3489485334298</v>
      </c>
      <c r="D652" s="2">
        <v>5638</v>
      </c>
      <c r="E652" s="2">
        <v>859133.80406750005</v>
      </c>
      <c r="F652" s="2">
        <v>714</v>
      </c>
      <c r="G652" s="2">
        <v>105182.57</v>
      </c>
      <c r="H652" t="str">
        <f t="shared" si="20"/>
        <v>(1000,10000]</v>
      </c>
      <c r="I652" t="str">
        <f t="shared" si="21"/>
        <v>小</v>
      </c>
    </row>
    <row r="653" spans="1:9" x14ac:dyDescent="0.2">
      <c r="A653" t="s">
        <v>723</v>
      </c>
      <c r="B653" s="2">
        <v>70.95</v>
      </c>
      <c r="C653" s="2">
        <v>102.75387096774099</v>
      </c>
      <c r="D653" s="2">
        <v>292</v>
      </c>
      <c r="E653" s="2">
        <v>12741.48</v>
      </c>
      <c r="H653" t="str">
        <f t="shared" si="20"/>
        <v>(0,1000]</v>
      </c>
      <c r="I653" t="str">
        <f t="shared" si="21"/>
        <v>微</v>
      </c>
    </row>
    <row r="654" spans="1:9" x14ac:dyDescent="0.2">
      <c r="A654" t="s">
        <v>667</v>
      </c>
      <c r="B654" s="2">
        <v>1908.48</v>
      </c>
      <c r="C654" s="2">
        <v>4276.7788825081298</v>
      </c>
      <c r="D654" s="2">
        <v>30410</v>
      </c>
      <c r="E654" s="2">
        <v>1124792.84609964</v>
      </c>
      <c r="H654" t="str">
        <f t="shared" si="20"/>
        <v>(1000,10000]</v>
      </c>
      <c r="I654" t="str">
        <f t="shared" si="21"/>
        <v>小</v>
      </c>
    </row>
    <row r="655" spans="1:9" x14ac:dyDescent="0.2">
      <c r="A655" t="s">
        <v>579</v>
      </c>
      <c r="B655" s="2">
        <v>7727.25</v>
      </c>
      <c r="C655" s="2">
        <v>7245.0080898876404</v>
      </c>
      <c r="D655" s="2">
        <v>59028</v>
      </c>
      <c r="E655" s="2">
        <v>1934417.16</v>
      </c>
      <c r="H655" t="str">
        <f t="shared" si="20"/>
        <v>(1000,10000]</v>
      </c>
      <c r="I655" t="str">
        <f t="shared" si="21"/>
        <v>小</v>
      </c>
    </row>
    <row r="656" spans="1:9" x14ac:dyDescent="0.2">
      <c r="A656" t="s">
        <v>670</v>
      </c>
      <c r="B656" s="2">
        <v>329.2</v>
      </c>
      <c r="C656" s="2">
        <v>371.45670807453399</v>
      </c>
      <c r="D656" s="2">
        <v>1701</v>
      </c>
      <c r="E656" s="2">
        <v>119609.06</v>
      </c>
      <c r="F656" s="2">
        <v>124</v>
      </c>
      <c r="G656" s="2">
        <v>8089.2</v>
      </c>
      <c r="H656" t="str">
        <f t="shared" si="20"/>
        <v>(0,1000]</v>
      </c>
      <c r="I656" t="str">
        <f t="shared" si="21"/>
        <v>微</v>
      </c>
    </row>
    <row r="657" spans="1:9" x14ac:dyDescent="0.2">
      <c r="A657" t="s">
        <v>607</v>
      </c>
      <c r="B657" s="2">
        <v>73.165000000000006</v>
      </c>
      <c r="C657" s="2">
        <v>89.148973214285704</v>
      </c>
      <c r="D657" s="2">
        <v>414</v>
      </c>
      <c r="E657" s="2">
        <v>19969.37</v>
      </c>
      <c r="F657" s="2">
        <v>21</v>
      </c>
      <c r="G657" s="2">
        <v>965.71</v>
      </c>
      <c r="H657" t="str">
        <f t="shared" si="20"/>
        <v>(0,1000]</v>
      </c>
      <c r="I657" t="str">
        <f t="shared" si="21"/>
        <v>微</v>
      </c>
    </row>
    <row r="658" spans="1:9" x14ac:dyDescent="0.2">
      <c r="A658" t="s">
        <v>605</v>
      </c>
      <c r="B658" s="2">
        <v>1283.93</v>
      </c>
      <c r="C658" s="2">
        <v>1573.51148264984</v>
      </c>
      <c r="D658" s="2">
        <v>2230</v>
      </c>
      <c r="E658" s="2">
        <v>498803.14</v>
      </c>
      <c r="F658" s="2">
        <v>182</v>
      </c>
      <c r="G658" s="2">
        <v>44398.03</v>
      </c>
      <c r="H658" t="str">
        <f t="shared" si="20"/>
        <v>(1000,10000]</v>
      </c>
      <c r="I658" t="str">
        <f t="shared" si="21"/>
        <v>小</v>
      </c>
    </row>
    <row r="659" spans="1:9" x14ac:dyDescent="0.2">
      <c r="A659" t="s">
        <v>665</v>
      </c>
      <c r="B659" s="2">
        <v>257.23860000000002</v>
      </c>
      <c r="C659" s="2">
        <v>261.66652290085102</v>
      </c>
      <c r="D659" s="2">
        <v>3042</v>
      </c>
      <c r="E659" s="2">
        <v>84518.286896974998</v>
      </c>
      <c r="F659" s="2">
        <v>280</v>
      </c>
      <c r="G659" s="2">
        <v>8462.9129398950008</v>
      </c>
      <c r="H659" t="str">
        <f t="shared" si="20"/>
        <v>(0,1000]</v>
      </c>
      <c r="I659" t="str">
        <f t="shared" si="21"/>
        <v>微</v>
      </c>
    </row>
    <row r="660" spans="1:9" x14ac:dyDescent="0.2">
      <c r="A660" t="s">
        <v>649</v>
      </c>
      <c r="B660" s="2">
        <v>117.38500000000001</v>
      </c>
      <c r="C660" s="2">
        <v>151.82914062500001</v>
      </c>
      <c r="D660" s="2">
        <v>422</v>
      </c>
      <c r="E660" s="2">
        <v>19434.13</v>
      </c>
      <c r="F660" s="2">
        <v>37</v>
      </c>
      <c r="G660" s="2">
        <v>1853.2</v>
      </c>
      <c r="H660" t="str">
        <f t="shared" si="20"/>
        <v>(0,1000]</v>
      </c>
      <c r="I660" t="str">
        <f t="shared" si="21"/>
        <v>微</v>
      </c>
    </row>
    <row r="661" spans="1:9" x14ac:dyDescent="0.2">
      <c r="A661" t="s">
        <v>669</v>
      </c>
      <c r="B661" s="2">
        <v>124.74</v>
      </c>
      <c r="C661" s="2">
        <v>195.87836538461499</v>
      </c>
      <c r="D661" s="2">
        <v>190</v>
      </c>
      <c r="E661" s="2">
        <v>20371.349999999999</v>
      </c>
      <c r="H661" t="str">
        <f t="shared" si="20"/>
        <v>(0,1000]</v>
      </c>
      <c r="I661" t="str">
        <f t="shared" si="21"/>
        <v>微</v>
      </c>
    </row>
    <row r="662" spans="1:9" x14ac:dyDescent="0.2">
      <c r="A662" t="s">
        <v>689</v>
      </c>
      <c r="B662" s="2">
        <v>71.959999999999994</v>
      </c>
      <c r="C662" s="2">
        <v>85.980142857142795</v>
      </c>
      <c r="D662" s="2">
        <v>149</v>
      </c>
      <c r="E662" s="2">
        <v>6018.61</v>
      </c>
      <c r="H662" t="str">
        <f t="shared" si="20"/>
        <v>(0,1000]</v>
      </c>
      <c r="I662" t="str">
        <f t="shared" si="21"/>
        <v>微</v>
      </c>
    </row>
    <row r="663" spans="1:9" x14ac:dyDescent="0.2">
      <c r="A663" t="s">
        <v>673</v>
      </c>
      <c r="B663" s="2">
        <v>185.72305</v>
      </c>
      <c r="C663" s="2">
        <v>243.15195024754601</v>
      </c>
      <c r="D663" s="2">
        <v>1496</v>
      </c>
      <c r="E663" s="2">
        <v>79267.535780699996</v>
      </c>
      <c r="F663" s="2">
        <v>122</v>
      </c>
      <c r="G663" s="2">
        <v>6856.3527942700002</v>
      </c>
      <c r="H663" t="str">
        <f t="shared" si="20"/>
        <v>(0,1000]</v>
      </c>
      <c r="I663" t="str">
        <f t="shared" si="21"/>
        <v>微</v>
      </c>
    </row>
    <row r="664" spans="1:9" x14ac:dyDescent="0.2">
      <c r="A664" t="s">
        <v>617</v>
      </c>
      <c r="B664" s="2">
        <v>284.5</v>
      </c>
      <c r="C664" s="2">
        <v>450.28671232876701</v>
      </c>
      <c r="D664" s="2">
        <v>95</v>
      </c>
      <c r="E664" s="2">
        <v>32870.93</v>
      </c>
      <c r="H664" t="str">
        <f t="shared" si="20"/>
        <v>(0,1000]</v>
      </c>
      <c r="I664" t="str">
        <f t="shared" si="21"/>
        <v>微</v>
      </c>
    </row>
    <row r="665" spans="1:9" x14ac:dyDescent="0.2">
      <c r="A665" t="s">
        <v>611</v>
      </c>
      <c r="B665" s="2">
        <v>25</v>
      </c>
      <c r="C665" s="2">
        <v>29.4553571428571</v>
      </c>
      <c r="D665" s="2">
        <v>74</v>
      </c>
      <c r="E665" s="2">
        <v>1649.5</v>
      </c>
      <c r="F665" s="2">
        <v>2</v>
      </c>
      <c r="G665" s="2">
        <v>32</v>
      </c>
      <c r="H665" t="str">
        <f t="shared" si="20"/>
        <v>(0,1000]</v>
      </c>
      <c r="I665" t="str">
        <f t="shared" si="21"/>
        <v>微</v>
      </c>
    </row>
    <row r="666" spans="1:9" x14ac:dyDescent="0.2">
      <c r="A666" t="s">
        <v>608</v>
      </c>
      <c r="B666" s="2">
        <v>1079.06</v>
      </c>
      <c r="C666" s="2">
        <v>1134.6313026819901</v>
      </c>
      <c r="D666" s="2">
        <v>2557</v>
      </c>
      <c r="E666" s="2">
        <v>296138.77</v>
      </c>
      <c r="H666" t="str">
        <f t="shared" si="20"/>
        <v>(1000,10000]</v>
      </c>
      <c r="I666" t="str">
        <f t="shared" si="21"/>
        <v>小</v>
      </c>
    </row>
    <row r="667" spans="1:9" x14ac:dyDescent="0.2">
      <c r="A667" t="s">
        <v>674</v>
      </c>
      <c r="B667" s="2">
        <v>1174.71</v>
      </c>
      <c r="C667" s="2">
        <v>1775.8963720930201</v>
      </c>
      <c r="D667" s="2">
        <v>4076</v>
      </c>
      <c r="E667" s="2">
        <v>381817.72</v>
      </c>
      <c r="F667" s="2">
        <v>1318</v>
      </c>
      <c r="G667" s="2">
        <v>130032.32000000001</v>
      </c>
      <c r="H667" t="str">
        <f t="shared" si="20"/>
        <v>(1000,10000]</v>
      </c>
      <c r="I667" t="str">
        <f t="shared" si="21"/>
        <v>小</v>
      </c>
    </row>
    <row r="668" spans="1:9" x14ac:dyDescent="0.2">
      <c r="A668" t="s">
        <v>642</v>
      </c>
      <c r="B668" s="2">
        <v>133.739</v>
      </c>
      <c r="C668" s="2">
        <v>382.62412073537899</v>
      </c>
      <c r="D668" s="2">
        <v>2207</v>
      </c>
      <c r="E668" s="2">
        <v>60454.611076189998</v>
      </c>
      <c r="H668" t="str">
        <f t="shared" si="20"/>
        <v>(0,1000]</v>
      </c>
      <c r="I668" t="str">
        <f t="shared" si="21"/>
        <v>微</v>
      </c>
    </row>
    <row r="669" spans="1:9" x14ac:dyDescent="0.2">
      <c r="A669" t="s">
        <v>722</v>
      </c>
      <c r="B669" s="2">
        <v>785.5</v>
      </c>
      <c r="C669" s="2">
        <v>1052.9048780487799</v>
      </c>
      <c r="D669" s="2">
        <v>1169</v>
      </c>
      <c r="E669" s="2">
        <v>302183.7</v>
      </c>
      <c r="F669" s="2">
        <v>133</v>
      </c>
      <c r="G669" s="2">
        <v>39020</v>
      </c>
      <c r="H669" t="str">
        <f t="shared" si="20"/>
        <v>(1000,10000]</v>
      </c>
      <c r="I669" t="str">
        <f t="shared" si="21"/>
        <v>小</v>
      </c>
    </row>
    <row r="670" spans="1:9" x14ac:dyDescent="0.2">
      <c r="A670" t="s">
        <v>645</v>
      </c>
      <c r="B670" s="2">
        <v>39.979999999999997</v>
      </c>
      <c r="C670" s="2">
        <v>55.310632911392403</v>
      </c>
      <c r="D670" s="2">
        <v>103</v>
      </c>
      <c r="E670" s="2">
        <v>4369.54</v>
      </c>
      <c r="F670" s="2">
        <v>2</v>
      </c>
      <c r="G670" s="2">
        <v>59.96</v>
      </c>
      <c r="H670" t="str">
        <f t="shared" si="20"/>
        <v>(0,1000]</v>
      </c>
      <c r="I670" t="str">
        <f t="shared" si="21"/>
        <v>微</v>
      </c>
    </row>
    <row r="671" spans="1:9" x14ac:dyDescent="0.2">
      <c r="A671" t="s">
        <v>650</v>
      </c>
      <c r="B671" s="2">
        <v>140.87</v>
      </c>
      <c r="C671" s="2">
        <v>262.11042585766199</v>
      </c>
      <c r="D671" s="2">
        <v>402</v>
      </c>
      <c r="E671" s="2">
        <v>20182.502791039999</v>
      </c>
      <c r="F671" s="2">
        <v>2</v>
      </c>
      <c r="G671" s="2">
        <v>87.9</v>
      </c>
      <c r="H671" t="str">
        <f t="shared" si="20"/>
        <v>(0,1000]</v>
      </c>
      <c r="I671" t="str">
        <f t="shared" si="21"/>
        <v>微</v>
      </c>
    </row>
    <row r="672" spans="1:9" x14ac:dyDescent="0.2">
      <c r="A672" t="s">
        <v>676</v>
      </c>
      <c r="B672" s="2">
        <v>170.03139999999999</v>
      </c>
      <c r="C672" s="2">
        <v>241.790335179457</v>
      </c>
      <c r="D672" s="2">
        <v>663</v>
      </c>
      <c r="E672" s="2">
        <v>40137.195639789999</v>
      </c>
      <c r="F672" s="2">
        <v>279</v>
      </c>
      <c r="G672" s="2">
        <v>16154.538758835</v>
      </c>
      <c r="H672" t="str">
        <f t="shared" si="20"/>
        <v>(0,1000]</v>
      </c>
      <c r="I672" t="str">
        <f t="shared" si="21"/>
        <v>微</v>
      </c>
    </row>
    <row r="673" spans="1:9" x14ac:dyDescent="0.2">
      <c r="A673" t="s">
        <v>727</v>
      </c>
      <c r="B673" s="2">
        <v>86.144999999999996</v>
      </c>
      <c r="C673" s="2">
        <v>140.86380681818099</v>
      </c>
      <c r="D673" s="2">
        <v>835</v>
      </c>
      <c r="E673" s="2">
        <v>24792.03</v>
      </c>
      <c r="H673" t="str">
        <f t="shared" si="20"/>
        <v>(0,1000]</v>
      </c>
      <c r="I673" t="str">
        <f t="shared" si="21"/>
        <v>微</v>
      </c>
    </row>
    <row r="674" spans="1:9" x14ac:dyDescent="0.2">
      <c r="A674" t="s">
        <v>690</v>
      </c>
      <c r="B674" s="2">
        <v>498.87</v>
      </c>
      <c r="C674" s="2">
        <v>900.91</v>
      </c>
      <c r="D674" s="2">
        <v>4688</v>
      </c>
      <c r="E674" s="2">
        <v>290993.93</v>
      </c>
      <c r="F674" s="2">
        <v>102</v>
      </c>
      <c r="G674" s="2">
        <v>6555.05</v>
      </c>
      <c r="H674" t="str">
        <f t="shared" si="20"/>
        <v>(0,1000]</v>
      </c>
      <c r="I674" t="str">
        <f t="shared" si="21"/>
        <v>微</v>
      </c>
    </row>
    <row r="675" spans="1:9" x14ac:dyDescent="0.2">
      <c r="A675" t="s">
        <v>637</v>
      </c>
      <c r="B675" s="2">
        <v>739.14</v>
      </c>
      <c r="C675" s="2">
        <v>1327.85915379314</v>
      </c>
      <c r="D675" s="2">
        <v>7323</v>
      </c>
      <c r="E675" s="2">
        <v>318686.19691035501</v>
      </c>
      <c r="H675" t="str">
        <f t="shared" si="20"/>
        <v>(1000,10000]</v>
      </c>
      <c r="I675" t="str">
        <f t="shared" si="21"/>
        <v>小</v>
      </c>
    </row>
    <row r="676" spans="1:9" x14ac:dyDescent="0.2">
      <c r="A676" t="s">
        <v>691</v>
      </c>
      <c r="B676" s="2">
        <v>52.214199999999998</v>
      </c>
      <c r="C676" s="2">
        <v>108.693275473706</v>
      </c>
      <c r="D676" s="2">
        <v>983</v>
      </c>
      <c r="E676" s="2">
        <v>31086.27678548</v>
      </c>
      <c r="F676" s="2">
        <v>35</v>
      </c>
      <c r="G676" s="2">
        <v>663.05623773000002</v>
      </c>
      <c r="H676" t="str">
        <f t="shared" si="20"/>
        <v>(0,1000]</v>
      </c>
      <c r="I676" t="str">
        <f t="shared" si="21"/>
        <v>微</v>
      </c>
    </row>
    <row r="677" spans="1:9" x14ac:dyDescent="0.2">
      <c r="A677" t="s">
        <v>609</v>
      </c>
      <c r="B677" s="2">
        <v>387.25</v>
      </c>
      <c r="C677" s="2">
        <v>502.35183333333299</v>
      </c>
      <c r="D677" s="2">
        <v>2102</v>
      </c>
      <c r="E677" s="2">
        <v>150705.54999999999</v>
      </c>
      <c r="F677" s="2">
        <v>34</v>
      </c>
      <c r="G677" s="2">
        <v>3081.2</v>
      </c>
      <c r="H677" t="str">
        <f t="shared" si="20"/>
        <v>(0,1000]</v>
      </c>
      <c r="I677" t="str">
        <f t="shared" si="21"/>
        <v>微</v>
      </c>
    </row>
    <row r="678" spans="1:9" x14ac:dyDescent="0.2">
      <c r="A678" t="s">
        <v>584</v>
      </c>
      <c r="B678" s="2">
        <v>88.954999999999998</v>
      </c>
      <c r="C678" s="2">
        <v>116.181249999999</v>
      </c>
      <c r="D678" s="2">
        <v>309</v>
      </c>
      <c r="E678" s="2">
        <v>13012.3</v>
      </c>
      <c r="F678" s="2">
        <v>3</v>
      </c>
      <c r="G678" s="2">
        <v>225.6</v>
      </c>
      <c r="H678" t="str">
        <f t="shared" si="20"/>
        <v>(0,1000]</v>
      </c>
      <c r="I678" t="str">
        <f t="shared" si="21"/>
        <v>微</v>
      </c>
    </row>
    <row r="679" spans="1:9" x14ac:dyDescent="0.2">
      <c r="A679" t="s">
        <v>705</v>
      </c>
      <c r="B679" s="2">
        <v>1245.7650000000001</v>
      </c>
      <c r="C679" s="2">
        <v>1650.6223076923</v>
      </c>
      <c r="D679" s="2">
        <v>1385</v>
      </c>
      <c r="E679" s="2">
        <v>85832.36</v>
      </c>
      <c r="H679" t="str">
        <f t="shared" si="20"/>
        <v>(1000,10000]</v>
      </c>
      <c r="I679" t="str">
        <f t="shared" si="21"/>
        <v>小</v>
      </c>
    </row>
    <row r="680" spans="1:9" x14ac:dyDescent="0.2">
      <c r="A680" t="s">
        <v>603</v>
      </c>
      <c r="B680" s="2">
        <v>404.39</v>
      </c>
      <c r="C680" s="2">
        <v>583.79613333333305</v>
      </c>
      <c r="D680" s="2">
        <v>4531</v>
      </c>
      <c r="E680" s="2">
        <v>87569.42</v>
      </c>
      <c r="H680" t="str">
        <f t="shared" si="20"/>
        <v>(0,1000]</v>
      </c>
      <c r="I680" t="str">
        <f t="shared" si="21"/>
        <v>微</v>
      </c>
    </row>
    <row r="681" spans="1:9" x14ac:dyDescent="0.2">
      <c r="A681" t="s">
        <v>613</v>
      </c>
      <c r="B681" s="2">
        <v>1152.0181</v>
      </c>
      <c r="C681" s="2">
        <v>1389.22669111802</v>
      </c>
      <c r="D681" s="2">
        <v>162</v>
      </c>
      <c r="E681" s="2">
        <v>151425.70933186499</v>
      </c>
      <c r="F681" s="2">
        <v>10</v>
      </c>
      <c r="G681" s="2">
        <v>1582.6070580000001</v>
      </c>
      <c r="H681" t="str">
        <f t="shared" si="20"/>
        <v>(1000,10000]</v>
      </c>
      <c r="I681" t="str">
        <f t="shared" si="21"/>
        <v>小</v>
      </c>
    </row>
    <row r="682" spans="1:9" x14ac:dyDescent="0.2">
      <c r="A682" t="s">
        <v>641</v>
      </c>
      <c r="B682" s="2">
        <v>489.79</v>
      </c>
      <c r="C682" s="2">
        <v>571.96165048543696</v>
      </c>
      <c r="D682" s="2">
        <v>1154</v>
      </c>
      <c r="E682" s="2">
        <v>58912.05</v>
      </c>
      <c r="H682" t="str">
        <f t="shared" si="20"/>
        <v>(0,1000]</v>
      </c>
      <c r="I682" t="str">
        <f t="shared" si="21"/>
        <v>微</v>
      </c>
    </row>
    <row r="683" spans="1:9" x14ac:dyDescent="0.2">
      <c r="A683" t="s">
        <v>644</v>
      </c>
      <c r="B683" s="2">
        <v>495.72230000000002</v>
      </c>
      <c r="C683" s="2">
        <v>1195.84569186321</v>
      </c>
      <c r="D683" s="2">
        <v>3033</v>
      </c>
      <c r="E683" s="2">
        <v>163830.85978525999</v>
      </c>
      <c r="H683" t="str">
        <f t="shared" si="20"/>
        <v>(1000,10000]</v>
      </c>
      <c r="I683" t="str">
        <f t="shared" si="21"/>
        <v>小</v>
      </c>
    </row>
    <row r="684" spans="1:9" x14ac:dyDescent="0.2">
      <c r="A684" t="s">
        <v>639</v>
      </c>
      <c r="B684" s="2">
        <v>50.48</v>
      </c>
      <c r="C684" s="2">
        <v>69.181250000000006</v>
      </c>
      <c r="D684" s="2">
        <v>280</v>
      </c>
      <c r="E684" s="2">
        <v>11069</v>
      </c>
      <c r="F684" s="2">
        <v>18</v>
      </c>
      <c r="G684" s="2">
        <v>608.34</v>
      </c>
      <c r="H684" t="str">
        <f t="shared" si="20"/>
        <v>(0,1000]</v>
      </c>
      <c r="I684" t="str">
        <f t="shared" si="21"/>
        <v>微</v>
      </c>
    </row>
    <row r="685" spans="1:9" x14ac:dyDescent="0.2">
      <c r="A685" t="s">
        <v>606</v>
      </c>
      <c r="B685" s="2">
        <v>254.98</v>
      </c>
      <c r="C685" s="2">
        <v>334.550866141732</v>
      </c>
      <c r="D685" s="2">
        <v>570</v>
      </c>
      <c r="E685" s="2">
        <v>84975.92</v>
      </c>
      <c r="F685" s="2">
        <v>63</v>
      </c>
      <c r="G685" s="2">
        <v>11829.3</v>
      </c>
      <c r="H685" t="str">
        <f t="shared" si="20"/>
        <v>(0,1000]</v>
      </c>
      <c r="I685" t="str">
        <f t="shared" si="21"/>
        <v>微</v>
      </c>
    </row>
    <row r="686" spans="1:9" x14ac:dyDescent="0.2">
      <c r="A686" t="s">
        <v>612</v>
      </c>
      <c r="B686" s="2">
        <v>47.025350000000003</v>
      </c>
      <c r="C686" s="2">
        <v>84.137375851163796</v>
      </c>
      <c r="D686" s="2">
        <v>173</v>
      </c>
      <c r="E686" s="2">
        <v>9759.9355987350009</v>
      </c>
      <c r="F686" s="2">
        <v>16</v>
      </c>
      <c r="G686" s="2">
        <v>537.04523454000002</v>
      </c>
      <c r="H686" t="str">
        <f t="shared" si="20"/>
        <v>(0,1000]</v>
      </c>
      <c r="I686" t="str">
        <f t="shared" si="21"/>
        <v>微</v>
      </c>
    </row>
    <row r="687" spans="1:9" x14ac:dyDescent="0.2">
      <c r="A687" t="s">
        <v>577</v>
      </c>
      <c r="B687" s="2">
        <v>1177.7750000000001</v>
      </c>
      <c r="C687" s="2">
        <v>1182.4770909090901</v>
      </c>
      <c r="D687" s="2">
        <v>5785</v>
      </c>
      <c r="E687" s="2">
        <v>390217.44</v>
      </c>
      <c r="F687" s="2">
        <v>155</v>
      </c>
      <c r="G687" s="2">
        <v>11931.37</v>
      </c>
      <c r="H687" t="str">
        <f t="shared" si="20"/>
        <v>(1000,10000]</v>
      </c>
      <c r="I687" t="str">
        <f t="shared" si="21"/>
        <v>小</v>
      </c>
    </row>
    <row r="688" spans="1:9" x14ac:dyDescent="0.2">
      <c r="A688" t="s">
        <v>648</v>
      </c>
      <c r="B688" s="2">
        <v>4507.5052500000002</v>
      </c>
      <c r="C688" s="2">
        <v>4538.2346743996004</v>
      </c>
      <c r="D688" s="2">
        <v>20110</v>
      </c>
      <c r="E688" s="2">
        <v>1080099.8525071</v>
      </c>
      <c r="H688" t="str">
        <f t="shared" si="20"/>
        <v>(1000,10000]</v>
      </c>
      <c r="I688" t="str">
        <f t="shared" si="21"/>
        <v>小</v>
      </c>
    </row>
    <row r="689" spans="1:9" x14ac:dyDescent="0.2">
      <c r="A689" t="s">
        <v>614</v>
      </c>
      <c r="B689" s="2">
        <v>153.26499999999999</v>
      </c>
      <c r="C689" s="2">
        <v>302.49900000000002</v>
      </c>
      <c r="D689" s="2">
        <v>875</v>
      </c>
      <c r="E689" s="2">
        <v>69574.77</v>
      </c>
      <c r="F689" s="2">
        <v>8</v>
      </c>
      <c r="G689" s="2">
        <v>444.42</v>
      </c>
      <c r="H689" t="str">
        <f t="shared" si="20"/>
        <v>(0,1000]</v>
      </c>
      <c r="I689" t="str">
        <f t="shared" si="21"/>
        <v>微</v>
      </c>
    </row>
    <row r="690" spans="1:9" x14ac:dyDescent="0.2">
      <c r="A690" t="s">
        <v>680</v>
      </c>
      <c r="B690" s="2">
        <v>2843.1550000000002</v>
      </c>
      <c r="C690" s="2">
        <v>4188.9839999999904</v>
      </c>
      <c r="D690" s="2">
        <v>8610</v>
      </c>
      <c r="E690" s="2">
        <v>335118.71999999997</v>
      </c>
      <c r="H690" t="str">
        <f t="shared" si="20"/>
        <v>(1000,10000]</v>
      </c>
      <c r="I690" t="str">
        <f t="shared" si="21"/>
        <v>小</v>
      </c>
    </row>
    <row r="691" spans="1:9" x14ac:dyDescent="0.2">
      <c r="A691" t="s">
        <v>702</v>
      </c>
      <c r="B691" s="2">
        <v>1440.81</v>
      </c>
      <c r="C691" s="2">
        <v>2261.1133684210499</v>
      </c>
      <c r="D691" s="2">
        <v>5069</v>
      </c>
      <c r="E691" s="2">
        <v>214805.77</v>
      </c>
      <c r="H691" t="str">
        <f t="shared" si="20"/>
        <v>(1000,10000]</v>
      </c>
      <c r="I691" t="str">
        <f t="shared" si="21"/>
        <v>小</v>
      </c>
    </row>
    <row r="692" spans="1:9" x14ac:dyDescent="0.2">
      <c r="A692" t="s">
        <v>694</v>
      </c>
      <c r="B692" s="2">
        <v>79.989999999999995</v>
      </c>
      <c r="C692" s="2">
        <v>83.959696969696907</v>
      </c>
      <c r="D692" s="2">
        <v>33</v>
      </c>
      <c r="E692" s="2">
        <v>2770.67</v>
      </c>
      <c r="F692" s="2">
        <v>4</v>
      </c>
      <c r="G692" s="2">
        <v>424.95</v>
      </c>
      <c r="H692" t="str">
        <f t="shared" si="20"/>
        <v>(0,1000]</v>
      </c>
      <c r="I692" t="str">
        <f t="shared" si="21"/>
        <v>微</v>
      </c>
    </row>
    <row r="693" spans="1:9" x14ac:dyDescent="0.2">
      <c r="A693" t="s">
        <v>703</v>
      </c>
      <c r="B693" s="2">
        <v>664.79499999999996</v>
      </c>
      <c r="C693" s="2">
        <v>1532.7817543859601</v>
      </c>
      <c r="D693" s="2">
        <v>3732</v>
      </c>
      <c r="E693" s="2">
        <v>174737.12</v>
      </c>
      <c r="H693" t="str">
        <f t="shared" si="20"/>
        <v>(1000,10000]</v>
      </c>
      <c r="I693" t="str">
        <f t="shared" si="21"/>
        <v>小</v>
      </c>
    </row>
    <row r="694" spans="1:9" x14ac:dyDescent="0.2">
      <c r="A694" t="s">
        <v>679</v>
      </c>
      <c r="B694" s="2">
        <v>232.97</v>
      </c>
      <c r="C694" s="2">
        <v>388.08448484848401</v>
      </c>
      <c r="D694" s="2">
        <v>1511</v>
      </c>
      <c r="E694" s="2">
        <v>64033.94</v>
      </c>
      <c r="F694" s="2">
        <v>32</v>
      </c>
      <c r="G694" s="2">
        <v>3082.68</v>
      </c>
      <c r="H694" t="str">
        <f t="shared" si="20"/>
        <v>(0,1000]</v>
      </c>
      <c r="I694" t="str">
        <f t="shared" si="21"/>
        <v>微</v>
      </c>
    </row>
    <row r="695" spans="1:9" x14ac:dyDescent="0.2">
      <c r="A695" t="s">
        <v>725</v>
      </c>
      <c r="B695" s="2">
        <v>82.05</v>
      </c>
      <c r="C695" s="2">
        <v>106.990174418604</v>
      </c>
      <c r="D695" s="2">
        <v>475</v>
      </c>
      <c r="E695" s="2">
        <v>18402.310000000001</v>
      </c>
      <c r="H695" t="str">
        <f t="shared" si="20"/>
        <v>(0,1000]</v>
      </c>
      <c r="I695" t="str">
        <f t="shared" si="21"/>
        <v>微</v>
      </c>
    </row>
    <row r="696" spans="1:9" x14ac:dyDescent="0.2">
      <c r="A696" t="s">
        <v>586</v>
      </c>
      <c r="B696" s="2">
        <v>37.840000000000003</v>
      </c>
      <c r="C696" s="2">
        <v>221.21944444444401</v>
      </c>
      <c r="D696" s="2">
        <v>43</v>
      </c>
      <c r="E696" s="2">
        <v>7963.9</v>
      </c>
      <c r="F696" s="2">
        <v>2</v>
      </c>
      <c r="G696" s="2">
        <v>1528.9</v>
      </c>
      <c r="H696" t="str">
        <f t="shared" si="20"/>
        <v>(0,1000]</v>
      </c>
      <c r="I696" t="str">
        <f t="shared" si="21"/>
        <v>微</v>
      </c>
    </row>
    <row r="697" spans="1:9" x14ac:dyDescent="0.2">
      <c r="A697" t="s">
        <v>672</v>
      </c>
      <c r="B697" s="2">
        <v>377.5</v>
      </c>
      <c r="C697" s="2">
        <v>460.19811846689799</v>
      </c>
      <c r="D697" s="2">
        <v>2574</v>
      </c>
      <c r="E697" s="2">
        <v>132076.85999999999</v>
      </c>
      <c r="F697" s="2">
        <v>124</v>
      </c>
      <c r="G697" s="2">
        <v>6829.24</v>
      </c>
      <c r="H697" t="str">
        <f t="shared" si="20"/>
        <v>(0,1000]</v>
      </c>
      <c r="I697" t="str">
        <f t="shared" si="21"/>
        <v>微</v>
      </c>
    </row>
    <row r="698" spans="1:9" x14ac:dyDescent="0.2">
      <c r="A698" t="s">
        <v>675</v>
      </c>
      <c r="B698" s="2">
        <v>131.93</v>
      </c>
      <c r="C698" s="2">
        <v>156.455458515283</v>
      </c>
      <c r="D698" s="2">
        <v>947</v>
      </c>
      <c r="E698" s="2">
        <v>35828.300000000003</v>
      </c>
      <c r="H698" t="str">
        <f t="shared" si="20"/>
        <v>(0,1000]</v>
      </c>
      <c r="I698" t="str">
        <f t="shared" si="21"/>
        <v>微</v>
      </c>
    </row>
    <row r="699" spans="1:9" x14ac:dyDescent="0.2">
      <c r="A699" t="s">
        <v>643</v>
      </c>
      <c r="B699" s="2">
        <v>55.98</v>
      </c>
      <c r="C699" s="2">
        <v>67.760169491525403</v>
      </c>
      <c r="D699" s="2">
        <v>207</v>
      </c>
      <c r="E699" s="2">
        <v>7995.7</v>
      </c>
      <c r="F699" s="2">
        <v>1</v>
      </c>
      <c r="G699" s="2">
        <v>62.29</v>
      </c>
      <c r="H699" t="str">
        <f t="shared" si="20"/>
        <v>(0,1000]</v>
      </c>
      <c r="I699" t="str">
        <f t="shared" si="21"/>
        <v>微</v>
      </c>
    </row>
    <row r="700" spans="1:9" x14ac:dyDescent="0.2">
      <c r="A700" t="s">
        <v>684</v>
      </c>
      <c r="B700" s="2">
        <v>1858.82</v>
      </c>
      <c r="C700" s="2">
        <v>11474.934183855999</v>
      </c>
      <c r="D700" s="2">
        <v>4927</v>
      </c>
      <c r="E700" s="2">
        <v>378672.82806725003</v>
      </c>
      <c r="H700" t="str">
        <f t="shared" si="20"/>
        <v>(10000,50000]</v>
      </c>
      <c r="I700" t="str">
        <f t="shared" si="21"/>
        <v>普通</v>
      </c>
    </row>
    <row r="701" spans="1:9" x14ac:dyDescent="0.2">
      <c r="A701" t="s">
        <v>728</v>
      </c>
      <c r="B701" s="2">
        <v>80.34</v>
      </c>
      <c r="C701" s="2">
        <v>113.45751724137899</v>
      </c>
      <c r="D701" s="2">
        <v>366</v>
      </c>
      <c r="E701" s="2">
        <v>16451.34</v>
      </c>
      <c r="F701" s="2">
        <v>2</v>
      </c>
      <c r="G701" s="2">
        <v>134.94999999999999</v>
      </c>
      <c r="H701" t="str">
        <f t="shared" si="20"/>
        <v>(0,1000]</v>
      </c>
      <c r="I701" t="str">
        <f t="shared" si="21"/>
        <v>微</v>
      </c>
    </row>
    <row r="702" spans="1:9" x14ac:dyDescent="0.2">
      <c r="A702" t="s">
        <v>610</v>
      </c>
      <c r="B702" s="2">
        <v>145</v>
      </c>
      <c r="C702" s="2">
        <v>368.59592356687898</v>
      </c>
      <c r="D702" s="2">
        <v>266</v>
      </c>
      <c r="E702" s="2">
        <v>57869.56</v>
      </c>
      <c r="F702" s="2">
        <v>18</v>
      </c>
      <c r="G702" s="2">
        <v>1398</v>
      </c>
      <c r="H702" t="str">
        <f t="shared" si="20"/>
        <v>(0,1000]</v>
      </c>
      <c r="I702" t="str">
        <f t="shared" si="21"/>
        <v>微</v>
      </c>
    </row>
    <row r="703" spans="1:9" x14ac:dyDescent="0.2">
      <c r="A703" t="s">
        <v>681</v>
      </c>
      <c r="B703" s="2">
        <v>251.09</v>
      </c>
      <c r="C703" s="2">
        <v>301.18863636363602</v>
      </c>
      <c r="D703" s="2">
        <v>27</v>
      </c>
      <c r="E703" s="2">
        <v>6626.15</v>
      </c>
      <c r="H703" t="str">
        <f t="shared" si="20"/>
        <v>(0,1000]</v>
      </c>
      <c r="I703" t="str">
        <f t="shared" si="21"/>
        <v>微</v>
      </c>
    </row>
    <row r="704" spans="1:9" x14ac:dyDescent="0.2">
      <c r="A704" t="s">
        <v>615</v>
      </c>
      <c r="B704" s="2">
        <v>22.99</v>
      </c>
      <c r="C704" s="2">
        <v>39.491086002636301</v>
      </c>
      <c r="D704" s="2">
        <v>71</v>
      </c>
      <c r="E704" s="2">
        <v>2172.009730145</v>
      </c>
      <c r="H704" t="str">
        <f t="shared" si="20"/>
        <v>(0,1000]</v>
      </c>
      <c r="I704" t="str">
        <f t="shared" si="21"/>
        <v>微</v>
      </c>
    </row>
    <row r="705" spans="1:9" x14ac:dyDescent="0.2">
      <c r="A705" t="s">
        <v>726</v>
      </c>
      <c r="B705" s="2">
        <v>309.99</v>
      </c>
      <c r="C705" s="2">
        <v>474.156624999999</v>
      </c>
      <c r="D705" s="2">
        <v>89</v>
      </c>
      <c r="E705" s="2">
        <v>37932.53</v>
      </c>
      <c r="F705" s="2">
        <v>9</v>
      </c>
      <c r="G705" s="2">
        <v>5200.63</v>
      </c>
      <c r="H705" t="str">
        <f t="shared" si="20"/>
        <v>(0,1000]</v>
      </c>
      <c r="I705" t="str">
        <f t="shared" si="21"/>
        <v>微</v>
      </c>
    </row>
    <row r="706" spans="1:9" x14ac:dyDescent="0.2">
      <c r="A706" t="s">
        <v>729</v>
      </c>
      <c r="B706" s="2">
        <v>74.930000000000007</v>
      </c>
      <c r="C706" s="2">
        <v>102.326746031746</v>
      </c>
      <c r="D706" s="2">
        <v>236</v>
      </c>
      <c r="E706" s="2">
        <v>12893.17</v>
      </c>
      <c r="H706" t="str">
        <f t="shared" si="20"/>
        <v>(0,1000]</v>
      </c>
      <c r="I706" t="str">
        <f t="shared" si="21"/>
        <v>微</v>
      </c>
    </row>
    <row r="707" spans="1:9" x14ac:dyDescent="0.2">
      <c r="A707" t="s">
        <v>570</v>
      </c>
      <c r="B707" s="2">
        <v>171.93</v>
      </c>
      <c r="C707" s="2">
        <v>271.15014492753602</v>
      </c>
      <c r="D707" s="2">
        <v>574</v>
      </c>
      <c r="E707" s="2">
        <v>18709.36</v>
      </c>
      <c r="H707" t="str">
        <f t="shared" ref="H707:H770" si="22">VLOOKUP(MAX($B707,$C707),$L$3:$N$7,2,1)</f>
        <v>(0,1000]</v>
      </c>
      <c r="I707" t="str">
        <f t="shared" ref="I707:I770" si="23">VLOOKUP(MAX($B707,$C707),$L$3:$N$7,3,1)</f>
        <v>微</v>
      </c>
    </row>
    <row r="708" spans="1:9" x14ac:dyDescent="0.2">
      <c r="A708" t="s">
        <v>596</v>
      </c>
      <c r="B708" s="2">
        <v>239</v>
      </c>
      <c r="C708" s="2">
        <v>235.51065880625001</v>
      </c>
      <c r="D708" s="2">
        <v>24</v>
      </c>
      <c r="E708" s="2">
        <v>5652.2558113499999</v>
      </c>
      <c r="H708" t="str">
        <f t="shared" si="22"/>
        <v>(0,1000]</v>
      </c>
      <c r="I708" t="str">
        <f t="shared" si="23"/>
        <v>微</v>
      </c>
    </row>
    <row r="709" spans="1:9" x14ac:dyDescent="0.2">
      <c r="A709" t="s">
        <v>569</v>
      </c>
      <c r="B709" s="2">
        <v>401.30500000000001</v>
      </c>
      <c r="C709" s="2">
        <v>491.624057971014</v>
      </c>
      <c r="D709" s="2">
        <v>604</v>
      </c>
      <c r="E709" s="2">
        <v>67844.12</v>
      </c>
      <c r="F709" s="2">
        <v>240</v>
      </c>
      <c r="G709" s="2">
        <v>27363.72</v>
      </c>
      <c r="H709" t="str">
        <f t="shared" si="22"/>
        <v>(0,1000]</v>
      </c>
      <c r="I709" t="str">
        <f t="shared" si="23"/>
        <v>微</v>
      </c>
    </row>
    <row r="710" spans="1:9" x14ac:dyDescent="0.2">
      <c r="A710" t="s">
        <v>598</v>
      </c>
      <c r="B710" s="2">
        <v>152.83500000000001</v>
      </c>
      <c r="C710" s="2">
        <v>210.11</v>
      </c>
      <c r="D710" s="2">
        <v>82</v>
      </c>
      <c r="E710" s="2">
        <v>9244.84</v>
      </c>
      <c r="F710" s="2">
        <v>2</v>
      </c>
      <c r="G710" s="2">
        <v>208.38</v>
      </c>
      <c r="H710" t="str">
        <f t="shared" si="22"/>
        <v>(0,1000]</v>
      </c>
      <c r="I710" t="str">
        <f t="shared" si="23"/>
        <v>微</v>
      </c>
    </row>
    <row r="711" spans="1:9" x14ac:dyDescent="0.2">
      <c r="A711" t="s">
        <v>700</v>
      </c>
      <c r="B711" s="2">
        <v>110.94</v>
      </c>
      <c r="C711" s="2">
        <v>102.996</v>
      </c>
      <c r="D711" s="2">
        <v>13</v>
      </c>
      <c r="E711" s="2">
        <v>514.98</v>
      </c>
      <c r="H711" t="str">
        <f t="shared" si="22"/>
        <v>(0,1000]</v>
      </c>
      <c r="I711" t="str">
        <f t="shared" si="23"/>
        <v>微</v>
      </c>
    </row>
    <row r="712" spans="1:9" x14ac:dyDescent="0.2">
      <c r="A712" t="s">
        <v>717</v>
      </c>
      <c r="B712" s="2">
        <v>3660.7946999999999</v>
      </c>
      <c r="C712" s="2">
        <v>3555.3639225873499</v>
      </c>
      <c r="D712" s="2">
        <v>14630</v>
      </c>
      <c r="E712" s="2">
        <v>60441.186683984997</v>
      </c>
      <c r="H712" t="str">
        <f t="shared" si="22"/>
        <v>(1000,10000]</v>
      </c>
      <c r="I712" t="str">
        <f t="shared" si="23"/>
        <v>小</v>
      </c>
    </row>
    <row r="713" spans="1:9" x14ac:dyDescent="0.2">
      <c r="A713" t="s">
        <v>632</v>
      </c>
      <c r="B713" s="2">
        <v>258.08</v>
      </c>
      <c r="C713" s="2">
        <v>356.56434782608602</v>
      </c>
      <c r="D713" s="2">
        <v>55</v>
      </c>
      <c r="E713" s="2">
        <v>8200.98</v>
      </c>
      <c r="F713" s="2">
        <v>55</v>
      </c>
      <c r="G713" s="2">
        <v>8200.98</v>
      </c>
      <c r="H713" t="str">
        <f t="shared" si="22"/>
        <v>(0,1000]</v>
      </c>
      <c r="I713" t="str">
        <f t="shared" si="23"/>
        <v>微</v>
      </c>
    </row>
    <row r="714" spans="1:9" x14ac:dyDescent="0.2">
      <c r="A714" t="s">
        <v>701</v>
      </c>
      <c r="B714" s="2">
        <v>149</v>
      </c>
      <c r="C714" s="2">
        <v>173.71428571428501</v>
      </c>
      <c r="D714" s="2">
        <v>7</v>
      </c>
      <c r="E714" s="2">
        <v>1216</v>
      </c>
      <c r="H714" t="str">
        <f t="shared" si="22"/>
        <v>(0,1000]</v>
      </c>
      <c r="I714" t="str">
        <f t="shared" si="23"/>
        <v>微</v>
      </c>
    </row>
    <row r="715" spans="1:9" x14ac:dyDescent="0.2">
      <c r="A715" t="s">
        <v>682</v>
      </c>
      <c r="B715" s="2">
        <v>39.99</v>
      </c>
      <c r="C715" s="2">
        <v>60.774747143684202</v>
      </c>
      <c r="D715" s="2">
        <v>19</v>
      </c>
      <c r="E715" s="2">
        <v>1154.7201957299999</v>
      </c>
      <c r="F715" s="2">
        <v>2</v>
      </c>
      <c r="G715" s="2">
        <v>129.88999999999999</v>
      </c>
      <c r="H715" t="str">
        <f t="shared" si="22"/>
        <v>(0,1000]</v>
      </c>
      <c r="I715" t="str">
        <f t="shared" si="23"/>
        <v>微</v>
      </c>
    </row>
    <row r="716" spans="1:9" x14ac:dyDescent="0.2">
      <c r="A716" t="s">
        <v>692</v>
      </c>
      <c r="B716" s="2">
        <v>559.97</v>
      </c>
      <c r="C716" s="2">
        <v>629.82453551912499</v>
      </c>
      <c r="D716" s="2">
        <v>621</v>
      </c>
      <c r="E716" s="2">
        <v>115257.89</v>
      </c>
      <c r="F716" s="2">
        <v>11</v>
      </c>
      <c r="G716" s="2">
        <v>1741.42</v>
      </c>
      <c r="H716" t="str">
        <f t="shared" si="22"/>
        <v>(0,1000]</v>
      </c>
      <c r="I716" t="str">
        <f t="shared" si="23"/>
        <v>微</v>
      </c>
    </row>
    <row r="717" spans="1:9" x14ac:dyDescent="0.2">
      <c r="A717" t="s">
        <v>653</v>
      </c>
      <c r="B717" s="2">
        <v>74.989999999999995</v>
      </c>
      <c r="C717" s="2">
        <v>685.99545454545398</v>
      </c>
      <c r="D717" s="2">
        <v>11</v>
      </c>
      <c r="E717" s="2">
        <v>7545.95</v>
      </c>
      <c r="H717" t="str">
        <f t="shared" si="22"/>
        <v>(0,1000]</v>
      </c>
      <c r="I717" t="str">
        <f t="shared" si="23"/>
        <v>微</v>
      </c>
    </row>
    <row r="718" spans="1:9" x14ac:dyDescent="0.2">
      <c r="A718" t="s">
        <v>588</v>
      </c>
      <c r="B718" s="2">
        <v>34.85</v>
      </c>
      <c r="C718" s="2">
        <v>80.864062500000003</v>
      </c>
      <c r="D718" s="2">
        <v>71</v>
      </c>
      <c r="E718" s="2">
        <v>2587.65</v>
      </c>
      <c r="H718" t="str">
        <f t="shared" si="22"/>
        <v>(0,1000]</v>
      </c>
      <c r="I718" t="str">
        <f t="shared" si="23"/>
        <v>微</v>
      </c>
    </row>
    <row r="719" spans="1:9" x14ac:dyDescent="0.2">
      <c r="A719" t="s">
        <v>656</v>
      </c>
      <c r="B719" s="2">
        <v>231.95</v>
      </c>
      <c r="C719" s="2">
        <v>585.80105263157895</v>
      </c>
      <c r="D719" s="2">
        <v>448</v>
      </c>
      <c r="E719" s="2">
        <v>22260.44</v>
      </c>
      <c r="H719" t="str">
        <f t="shared" si="22"/>
        <v>(0,1000]</v>
      </c>
      <c r="I719" t="str">
        <f t="shared" si="23"/>
        <v>微</v>
      </c>
    </row>
    <row r="720" spans="1:9" x14ac:dyDescent="0.2">
      <c r="A720" t="s">
        <v>590</v>
      </c>
      <c r="B720" s="2">
        <v>3103.95</v>
      </c>
      <c r="C720" s="2">
        <v>4812.2342105263097</v>
      </c>
      <c r="D720" s="2">
        <v>12886</v>
      </c>
      <c r="E720" s="2">
        <v>365729.8</v>
      </c>
      <c r="H720" t="str">
        <f t="shared" si="22"/>
        <v>(1000,10000]</v>
      </c>
      <c r="I720" t="str">
        <f t="shared" si="23"/>
        <v>小</v>
      </c>
    </row>
    <row r="721" spans="1:9" x14ac:dyDescent="0.2">
      <c r="A721" t="s">
        <v>593</v>
      </c>
      <c r="B721" s="2">
        <v>341.96</v>
      </c>
      <c r="C721" s="2">
        <v>663.60181818181798</v>
      </c>
      <c r="D721" s="2">
        <v>945</v>
      </c>
      <c r="E721" s="2">
        <v>36498.1</v>
      </c>
      <c r="H721" t="str">
        <f t="shared" si="22"/>
        <v>(0,1000]</v>
      </c>
      <c r="I721" t="str">
        <f t="shared" si="23"/>
        <v>微</v>
      </c>
    </row>
    <row r="722" spans="1:9" x14ac:dyDescent="0.2">
      <c r="A722" t="s">
        <v>707</v>
      </c>
      <c r="B722" s="2">
        <v>49.8</v>
      </c>
      <c r="C722" s="2">
        <v>66.684035087719295</v>
      </c>
      <c r="D722" s="2">
        <v>77</v>
      </c>
      <c r="E722" s="2">
        <v>3800.99</v>
      </c>
      <c r="H722" t="str">
        <f t="shared" si="22"/>
        <v>(0,1000]</v>
      </c>
      <c r="I722" t="str">
        <f t="shared" si="23"/>
        <v>微</v>
      </c>
    </row>
    <row r="723" spans="1:9" x14ac:dyDescent="0.2">
      <c r="A723" t="s">
        <v>618</v>
      </c>
      <c r="B723" s="2">
        <v>113.66145</v>
      </c>
      <c r="C723" s="2">
        <v>155.36397352924999</v>
      </c>
      <c r="D723" s="2">
        <v>93</v>
      </c>
      <c r="E723" s="2">
        <v>3107.2794705850001</v>
      </c>
      <c r="H723" t="str">
        <f t="shared" si="22"/>
        <v>(0,1000]</v>
      </c>
      <c r="I723" t="str">
        <f t="shared" si="23"/>
        <v>微</v>
      </c>
    </row>
    <row r="724" spans="1:9" x14ac:dyDescent="0.2">
      <c r="A724" t="s">
        <v>685</v>
      </c>
      <c r="B724" s="2">
        <v>616.42999999999995</v>
      </c>
      <c r="C724" s="2">
        <v>617.52206185567002</v>
      </c>
      <c r="D724" s="2">
        <v>1627</v>
      </c>
      <c r="E724" s="2">
        <v>59899.64</v>
      </c>
      <c r="H724" t="str">
        <f t="shared" si="22"/>
        <v>(0,1000]</v>
      </c>
      <c r="I724" t="str">
        <f t="shared" si="23"/>
        <v>微</v>
      </c>
    </row>
    <row r="725" spans="1:9" x14ac:dyDescent="0.2">
      <c r="A725" t="s">
        <v>636</v>
      </c>
      <c r="B725" s="2">
        <v>158.0993</v>
      </c>
      <c r="C725" s="2">
        <v>137.24825034374999</v>
      </c>
      <c r="D725" s="2">
        <v>4</v>
      </c>
      <c r="E725" s="2">
        <v>548.99300137499995</v>
      </c>
      <c r="F725" s="2">
        <v>3</v>
      </c>
      <c r="G725" s="2">
        <v>524.66506384000002</v>
      </c>
      <c r="H725" t="str">
        <f t="shared" si="22"/>
        <v>(0,1000]</v>
      </c>
      <c r="I725" t="str">
        <f t="shared" si="23"/>
        <v>微</v>
      </c>
    </row>
    <row r="726" spans="1:9" x14ac:dyDescent="0.2">
      <c r="A726" t="s">
        <v>662</v>
      </c>
      <c r="B726" s="2">
        <v>45.61</v>
      </c>
      <c r="C726" s="2">
        <v>60.785999999999902</v>
      </c>
      <c r="D726" s="2">
        <v>17</v>
      </c>
      <c r="E726" s="2">
        <v>911.79</v>
      </c>
      <c r="H726" t="str">
        <f t="shared" si="22"/>
        <v>(0,1000]</v>
      </c>
      <c r="I726" t="str">
        <f t="shared" si="23"/>
        <v>微</v>
      </c>
    </row>
    <row r="727" spans="1:9" x14ac:dyDescent="0.2">
      <c r="A727" t="s">
        <v>699</v>
      </c>
      <c r="B727" s="2">
        <v>69.307699999999997</v>
      </c>
      <c r="C727" s="2">
        <v>73.363248847222195</v>
      </c>
      <c r="D727" s="2">
        <v>24</v>
      </c>
      <c r="E727" s="2">
        <v>660.26923962499995</v>
      </c>
      <c r="F727" s="2">
        <v>1</v>
      </c>
      <c r="G727" s="2">
        <v>21.32685</v>
      </c>
      <c r="H727" t="str">
        <f t="shared" si="22"/>
        <v>(0,1000]</v>
      </c>
      <c r="I727" t="str">
        <f t="shared" si="23"/>
        <v>微</v>
      </c>
    </row>
    <row r="728" spans="1:9" x14ac:dyDescent="0.2">
      <c r="A728" t="s">
        <v>585</v>
      </c>
      <c r="B728" s="2">
        <v>46.915100000000002</v>
      </c>
      <c r="C728" s="2">
        <v>124.35625126315701</v>
      </c>
      <c r="D728" s="2">
        <v>45</v>
      </c>
      <c r="E728" s="2">
        <v>4725.5375480000002</v>
      </c>
      <c r="H728" t="str">
        <f t="shared" si="22"/>
        <v>(0,1000]</v>
      </c>
      <c r="I728" t="str">
        <f t="shared" si="23"/>
        <v>微</v>
      </c>
    </row>
    <row r="729" spans="1:9" x14ac:dyDescent="0.2">
      <c r="A729" t="s">
        <v>647</v>
      </c>
      <c r="B729" s="2">
        <v>810</v>
      </c>
      <c r="C729" s="2">
        <v>1488.5634580097999</v>
      </c>
      <c r="D729" s="2">
        <v>57</v>
      </c>
      <c r="E729" s="2">
        <v>75916.736358499998</v>
      </c>
      <c r="F729" s="2">
        <v>6</v>
      </c>
      <c r="G729" s="2">
        <v>6996.18</v>
      </c>
      <c r="H729" t="str">
        <f t="shared" si="22"/>
        <v>(1000,10000]</v>
      </c>
      <c r="I729" t="str">
        <f t="shared" si="23"/>
        <v>小</v>
      </c>
    </row>
    <row r="730" spans="1:9" x14ac:dyDescent="0.2">
      <c r="A730" t="s">
        <v>597</v>
      </c>
      <c r="B730" s="2">
        <v>4425.2196999999996</v>
      </c>
      <c r="C730" s="2">
        <v>5471.2901061954499</v>
      </c>
      <c r="D730" s="2">
        <v>35835</v>
      </c>
      <c r="E730" s="2">
        <v>180552.57350445</v>
      </c>
      <c r="H730" t="str">
        <f t="shared" si="22"/>
        <v>(1000,10000]</v>
      </c>
      <c r="I730" t="str">
        <f t="shared" si="23"/>
        <v>小</v>
      </c>
    </row>
    <row r="731" spans="1:9" x14ac:dyDescent="0.2">
      <c r="A731" t="s">
        <v>659</v>
      </c>
      <c r="B731" s="2">
        <v>13076.687449999999</v>
      </c>
      <c r="C731" s="2">
        <v>13140.166121148</v>
      </c>
      <c r="D731" s="2">
        <v>30716</v>
      </c>
      <c r="E731" s="2">
        <v>131401.66121148001</v>
      </c>
      <c r="H731" t="str">
        <f t="shared" si="22"/>
        <v>(10000,50000]</v>
      </c>
      <c r="I731" t="str">
        <f t="shared" si="23"/>
        <v>普通</v>
      </c>
    </row>
    <row r="732" spans="1:9" x14ac:dyDescent="0.2">
      <c r="A732" t="s">
        <v>732</v>
      </c>
      <c r="B732" s="2">
        <v>21.96</v>
      </c>
      <c r="C732" s="2">
        <v>21.830454545454501</v>
      </c>
      <c r="D732" s="2">
        <v>28</v>
      </c>
      <c r="E732" s="2">
        <v>480.27</v>
      </c>
      <c r="H732" t="str">
        <f t="shared" si="22"/>
        <v>(0,1000]</v>
      </c>
      <c r="I732" t="str">
        <f t="shared" si="23"/>
        <v>微</v>
      </c>
    </row>
    <row r="733" spans="1:9" x14ac:dyDescent="0.2">
      <c r="A733" t="s">
        <v>677</v>
      </c>
      <c r="B733" s="2">
        <v>124.955</v>
      </c>
      <c r="C733" s="2">
        <v>150.846904761904</v>
      </c>
      <c r="D733" s="2">
        <v>49</v>
      </c>
      <c r="E733" s="2">
        <v>6335.57</v>
      </c>
      <c r="F733" s="2">
        <v>1</v>
      </c>
      <c r="G733" s="2">
        <v>162</v>
      </c>
      <c r="H733" t="str">
        <f t="shared" si="22"/>
        <v>(0,1000]</v>
      </c>
      <c r="I733" t="str">
        <f t="shared" si="23"/>
        <v>微</v>
      </c>
    </row>
    <row r="734" spans="1:9" x14ac:dyDescent="0.2">
      <c r="A734" t="s">
        <v>683</v>
      </c>
      <c r="B734" s="2">
        <v>121.6</v>
      </c>
      <c r="C734" s="2">
        <v>160.31666666666601</v>
      </c>
      <c r="D734" s="2">
        <v>13</v>
      </c>
      <c r="E734" s="2">
        <v>1923.8</v>
      </c>
      <c r="H734" t="str">
        <f t="shared" si="22"/>
        <v>(0,1000]</v>
      </c>
      <c r="I734" t="str">
        <f t="shared" si="23"/>
        <v>微</v>
      </c>
    </row>
    <row r="735" spans="1:9" x14ac:dyDescent="0.2">
      <c r="A735" t="s">
        <v>664</v>
      </c>
      <c r="B735" s="2">
        <v>282.07</v>
      </c>
      <c r="C735" s="2">
        <v>282.07</v>
      </c>
      <c r="D735" s="2">
        <v>11</v>
      </c>
      <c r="E735" s="2">
        <v>564.14</v>
      </c>
      <c r="H735" t="str">
        <f t="shared" si="22"/>
        <v>(0,1000]</v>
      </c>
      <c r="I735" t="str">
        <f t="shared" si="23"/>
        <v>微</v>
      </c>
    </row>
    <row r="736" spans="1:9" x14ac:dyDescent="0.2">
      <c r="A736" t="s">
        <v>633</v>
      </c>
      <c r="B736" s="2">
        <v>1090.96</v>
      </c>
      <c r="C736" s="2">
        <v>1107.6537499999999</v>
      </c>
      <c r="D736" s="2">
        <v>159</v>
      </c>
      <c r="E736" s="2">
        <v>8861.23</v>
      </c>
      <c r="H736" t="str">
        <f t="shared" si="22"/>
        <v>(1000,10000]</v>
      </c>
      <c r="I736" t="str">
        <f t="shared" si="23"/>
        <v>小</v>
      </c>
    </row>
    <row r="737" spans="1:9" x14ac:dyDescent="0.2">
      <c r="A737" t="s">
        <v>719</v>
      </c>
      <c r="B737" s="2">
        <v>678.34230000000002</v>
      </c>
      <c r="C737" s="2">
        <v>854.35798902952297</v>
      </c>
      <c r="D737" s="2">
        <v>47</v>
      </c>
      <c r="E737" s="2">
        <v>17941.517769620001</v>
      </c>
      <c r="F737" s="2">
        <v>44</v>
      </c>
      <c r="G737" s="2">
        <v>16966.857388159999</v>
      </c>
      <c r="H737" t="str">
        <f t="shared" si="22"/>
        <v>(0,1000]</v>
      </c>
      <c r="I737" t="str">
        <f t="shared" si="23"/>
        <v>微</v>
      </c>
    </row>
    <row r="738" spans="1:9" x14ac:dyDescent="0.2">
      <c r="A738" t="s">
        <v>651</v>
      </c>
      <c r="B738" s="2">
        <v>47.975000000000001</v>
      </c>
      <c r="C738" s="2">
        <v>47.975000000000001</v>
      </c>
      <c r="D738" s="2">
        <v>2</v>
      </c>
      <c r="E738" s="2">
        <v>95.95</v>
      </c>
      <c r="H738" t="str">
        <f t="shared" si="22"/>
        <v>(0,1000]</v>
      </c>
      <c r="I738" t="str">
        <f t="shared" si="23"/>
        <v>微</v>
      </c>
    </row>
    <row r="739" spans="1:9" x14ac:dyDescent="0.2">
      <c r="A739" t="s">
        <v>655</v>
      </c>
      <c r="B739" s="2">
        <v>204.34</v>
      </c>
      <c r="C739" s="2">
        <v>235.112424242424</v>
      </c>
      <c r="D739" s="2">
        <v>156</v>
      </c>
      <c r="E739" s="2">
        <v>7758.71</v>
      </c>
      <c r="H739" t="str">
        <f t="shared" si="22"/>
        <v>(0,1000]</v>
      </c>
      <c r="I739" t="str">
        <f t="shared" si="23"/>
        <v>微</v>
      </c>
    </row>
    <row r="740" spans="1:9" x14ac:dyDescent="0.2">
      <c r="A740" t="s">
        <v>731</v>
      </c>
      <c r="B740" s="2">
        <v>55.2</v>
      </c>
      <c r="C740" s="2">
        <v>94.896666666666604</v>
      </c>
      <c r="D740" s="2">
        <v>3</v>
      </c>
      <c r="E740" s="2">
        <v>284.69</v>
      </c>
      <c r="H740" t="str">
        <f t="shared" si="22"/>
        <v>(0,1000]</v>
      </c>
      <c r="I740" t="str">
        <f t="shared" si="23"/>
        <v>微</v>
      </c>
    </row>
    <row r="741" spans="1:9" x14ac:dyDescent="0.2">
      <c r="A741" t="s">
        <v>686</v>
      </c>
      <c r="B741" s="2">
        <v>181.41</v>
      </c>
      <c r="C741" s="2">
        <v>1805.96635367258</v>
      </c>
      <c r="D741" s="2">
        <v>7795</v>
      </c>
      <c r="E741" s="2">
        <v>104746.04851301</v>
      </c>
      <c r="H741" t="str">
        <f t="shared" si="22"/>
        <v>(1000,10000]</v>
      </c>
      <c r="I741" t="str">
        <f t="shared" si="23"/>
        <v>小</v>
      </c>
    </row>
    <row r="742" spans="1:9" x14ac:dyDescent="0.2">
      <c r="A742" t="s">
        <v>635</v>
      </c>
      <c r="B742" s="2">
        <v>1.4556500000000001</v>
      </c>
      <c r="C742" s="2">
        <v>1.45564</v>
      </c>
      <c r="D742" s="2">
        <v>5</v>
      </c>
      <c r="E742" s="2">
        <v>2.9112800000000001</v>
      </c>
      <c r="H742" t="str">
        <f t="shared" si="22"/>
        <v>(0,1000]</v>
      </c>
      <c r="I742" t="str">
        <f t="shared" si="23"/>
        <v>微</v>
      </c>
    </row>
    <row r="743" spans="1:9" x14ac:dyDescent="0.2">
      <c r="A743" t="s">
        <v>646</v>
      </c>
      <c r="B743" s="2">
        <v>978.89390000000003</v>
      </c>
      <c r="C743" s="2">
        <v>1372.5219755887499</v>
      </c>
      <c r="D743" s="2">
        <v>15</v>
      </c>
      <c r="E743" s="2">
        <v>16470.263707065002</v>
      </c>
      <c r="F743" s="2">
        <v>2</v>
      </c>
      <c r="G743" s="2">
        <v>246.1</v>
      </c>
      <c r="H743" t="str">
        <f t="shared" si="22"/>
        <v>(1000,10000]</v>
      </c>
      <c r="I743" t="str">
        <f t="shared" si="23"/>
        <v>小</v>
      </c>
    </row>
    <row r="744" spans="1:9" x14ac:dyDescent="0.2">
      <c r="A744" t="s">
        <v>704</v>
      </c>
      <c r="B744" s="2">
        <v>171.27</v>
      </c>
      <c r="C744" s="2">
        <v>1420.03428571428</v>
      </c>
      <c r="D744" s="2">
        <v>28</v>
      </c>
      <c r="E744" s="2">
        <v>19880.48</v>
      </c>
      <c r="H744" t="str">
        <f t="shared" si="22"/>
        <v>(1000,10000]</v>
      </c>
      <c r="I744" t="str">
        <f t="shared" si="23"/>
        <v>小</v>
      </c>
    </row>
    <row r="745" spans="1:9" x14ac:dyDescent="0.2">
      <c r="A745" t="s">
        <v>657</v>
      </c>
      <c r="B745" s="2">
        <v>459.565</v>
      </c>
      <c r="C745" s="2">
        <v>963.49142857142795</v>
      </c>
      <c r="D745" s="2">
        <v>1414</v>
      </c>
      <c r="E745" s="2">
        <v>53955.519999999997</v>
      </c>
      <c r="H745" t="str">
        <f t="shared" si="22"/>
        <v>(0,1000]</v>
      </c>
      <c r="I745" t="str">
        <f t="shared" si="23"/>
        <v>微</v>
      </c>
    </row>
    <row r="746" spans="1:9" x14ac:dyDescent="0.2">
      <c r="A746" t="s">
        <v>589</v>
      </c>
      <c r="B746" s="2">
        <v>463.27620000000002</v>
      </c>
      <c r="C746" s="2">
        <v>557.99128995454498</v>
      </c>
      <c r="D746" s="2">
        <v>60</v>
      </c>
      <c r="E746" s="2">
        <v>24551.616758</v>
      </c>
      <c r="H746" t="str">
        <f t="shared" si="22"/>
        <v>(0,1000]</v>
      </c>
      <c r="I746" t="str">
        <f t="shared" si="23"/>
        <v>微</v>
      </c>
    </row>
    <row r="747" spans="1:9" x14ac:dyDescent="0.2">
      <c r="A747" t="s">
        <v>622</v>
      </c>
      <c r="B747" s="2">
        <v>2282.0500000000002</v>
      </c>
      <c r="C747" s="2">
        <v>2272.4473684210502</v>
      </c>
      <c r="D747" s="2">
        <v>530</v>
      </c>
      <c r="E747" s="2">
        <v>43176.5</v>
      </c>
      <c r="H747" t="str">
        <f t="shared" si="22"/>
        <v>(1000,10000]</v>
      </c>
      <c r="I747" t="str">
        <f t="shared" si="23"/>
        <v>小</v>
      </c>
    </row>
    <row r="748" spans="1:9" x14ac:dyDescent="0.2">
      <c r="A748" t="s">
        <v>735</v>
      </c>
      <c r="B748" s="2">
        <v>350.29</v>
      </c>
      <c r="C748" s="2">
        <v>356.68400000000003</v>
      </c>
      <c r="D748" s="2">
        <v>170</v>
      </c>
      <c r="E748" s="2">
        <v>5350.26</v>
      </c>
      <c r="H748" t="str">
        <f t="shared" si="22"/>
        <v>(0,1000]</v>
      </c>
      <c r="I748" t="str">
        <f t="shared" si="23"/>
        <v>微</v>
      </c>
    </row>
    <row r="749" spans="1:9" x14ac:dyDescent="0.2">
      <c r="A749" t="s">
        <v>733</v>
      </c>
      <c r="B749" s="2">
        <v>539.79660000000001</v>
      </c>
      <c r="C749" s="2">
        <v>586.61186124676397</v>
      </c>
      <c r="D749" s="2">
        <v>146</v>
      </c>
      <c r="E749" s="2">
        <v>9972.4016411949997</v>
      </c>
      <c r="H749" t="str">
        <f t="shared" si="22"/>
        <v>(0,1000]</v>
      </c>
      <c r="I749" t="str">
        <f t="shared" si="23"/>
        <v>微</v>
      </c>
    </row>
    <row r="750" spans="1:9" x14ac:dyDescent="0.2">
      <c r="A750" t="s">
        <v>711</v>
      </c>
      <c r="B750" s="2">
        <v>51.98</v>
      </c>
      <c r="C750" s="2">
        <v>53.551428571428502</v>
      </c>
      <c r="D750" s="2">
        <v>7</v>
      </c>
      <c r="E750" s="2">
        <v>374.86</v>
      </c>
      <c r="H750" t="str">
        <f t="shared" si="22"/>
        <v>(0,1000]</v>
      </c>
      <c r="I750" t="str">
        <f t="shared" si="23"/>
        <v>微</v>
      </c>
    </row>
    <row r="751" spans="1:9" x14ac:dyDescent="0.2">
      <c r="A751" t="s">
        <v>706</v>
      </c>
      <c r="B751" s="2">
        <v>109.99</v>
      </c>
      <c r="C751" s="2">
        <v>127.49</v>
      </c>
      <c r="D751" s="2">
        <v>4</v>
      </c>
      <c r="E751" s="2">
        <v>509.96</v>
      </c>
      <c r="H751" t="str">
        <f t="shared" si="22"/>
        <v>(0,1000]</v>
      </c>
      <c r="I751" t="str">
        <f t="shared" si="23"/>
        <v>微</v>
      </c>
    </row>
    <row r="752" spans="1:9" x14ac:dyDescent="0.2">
      <c r="A752" t="s">
        <v>620</v>
      </c>
      <c r="B752" s="2">
        <v>312.77</v>
      </c>
      <c r="C752" s="2">
        <v>623.06133333333298</v>
      </c>
      <c r="D752" s="2">
        <v>229</v>
      </c>
      <c r="E752" s="2">
        <v>9345.92</v>
      </c>
      <c r="H752" t="str">
        <f t="shared" si="22"/>
        <v>(0,1000]</v>
      </c>
      <c r="I752" t="str">
        <f t="shared" si="23"/>
        <v>微</v>
      </c>
    </row>
    <row r="753" spans="1:9" x14ac:dyDescent="0.2">
      <c r="A753" t="s">
        <v>720</v>
      </c>
      <c r="B753" s="2">
        <v>160.80000000000001</v>
      </c>
      <c r="C753" s="2">
        <v>149.74444444444401</v>
      </c>
      <c r="D753" s="2">
        <v>17</v>
      </c>
      <c r="E753" s="2">
        <v>1347.7</v>
      </c>
      <c r="H753" t="str">
        <f t="shared" si="22"/>
        <v>(0,1000]</v>
      </c>
      <c r="I753" t="str">
        <f t="shared" si="23"/>
        <v>微</v>
      </c>
    </row>
    <row r="754" spans="1:9" x14ac:dyDescent="0.2">
      <c r="A754" t="s">
        <v>658</v>
      </c>
      <c r="B754" s="2">
        <v>122.9</v>
      </c>
      <c r="C754" s="2">
        <v>119.65</v>
      </c>
      <c r="D754" s="2">
        <v>20</v>
      </c>
      <c r="E754" s="2">
        <v>478.6</v>
      </c>
      <c r="H754" t="str">
        <f t="shared" si="22"/>
        <v>(0,1000]</v>
      </c>
      <c r="I754" t="str">
        <f t="shared" si="23"/>
        <v>微</v>
      </c>
    </row>
    <row r="755" spans="1:9" x14ac:dyDescent="0.2">
      <c r="A755" t="s">
        <v>592</v>
      </c>
      <c r="B755" s="2">
        <v>399</v>
      </c>
      <c r="C755" s="2">
        <v>538.88760000000002</v>
      </c>
      <c r="D755" s="2">
        <v>28</v>
      </c>
      <c r="E755" s="2">
        <v>13472.19</v>
      </c>
      <c r="H755" t="str">
        <f t="shared" si="22"/>
        <v>(0,1000]</v>
      </c>
      <c r="I755" t="str">
        <f t="shared" si="23"/>
        <v>微</v>
      </c>
    </row>
    <row r="756" spans="1:9" x14ac:dyDescent="0.2">
      <c r="A756" t="s">
        <v>623</v>
      </c>
      <c r="B756" s="2">
        <v>90.32</v>
      </c>
      <c r="C756" s="2">
        <v>156.07523809523801</v>
      </c>
      <c r="D756" s="2">
        <v>64</v>
      </c>
      <c r="E756" s="2">
        <v>3277.58</v>
      </c>
      <c r="H756" t="str">
        <f t="shared" si="22"/>
        <v>(0,1000]</v>
      </c>
      <c r="I756" t="str">
        <f t="shared" si="23"/>
        <v>微</v>
      </c>
    </row>
    <row r="757" spans="1:9" x14ac:dyDescent="0.2">
      <c r="A757" t="s">
        <v>587</v>
      </c>
      <c r="B757" s="2">
        <v>322</v>
      </c>
      <c r="C757" s="2">
        <v>550.25882352941096</v>
      </c>
      <c r="D757" s="2">
        <v>21</v>
      </c>
      <c r="E757" s="2">
        <v>9354.4</v>
      </c>
      <c r="H757" t="str">
        <f t="shared" si="22"/>
        <v>(0,1000]</v>
      </c>
      <c r="I757" t="str">
        <f t="shared" si="23"/>
        <v>微</v>
      </c>
    </row>
    <row r="758" spans="1:9" x14ac:dyDescent="0.2">
      <c r="A758" t="s">
        <v>652</v>
      </c>
      <c r="B758" s="2">
        <v>34.24</v>
      </c>
      <c r="C758" s="2">
        <v>49.365714285714198</v>
      </c>
      <c r="D758" s="2">
        <v>14</v>
      </c>
      <c r="E758" s="2">
        <v>691.12</v>
      </c>
      <c r="H758" t="str">
        <f t="shared" si="22"/>
        <v>(0,1000]</v>
      </c>
      <c r="I758" t="str">
        <f t="shared" si="23"/>
        <v>微</v>
      </c>
    </row>
    <row r="759" spans="1:9" x14ac:dyDescent="0.2">
      <c r="A759" t="s">
        <v>574</v>
      </c>
      <c r="B759" s="2">
        <v>1484.7</v>
      </c>
      <c r="C759" s="2">
        <v>1336.31083333333</v>
      </c>
      <c r="D759" s="2">
        <v>1144</v>
      </c>
      <c r="E759" s="2">
        <v>16035.73</v>
      </c>
      <c r="H759" t="str">
        <f t="shared" si="22"/>
        <v>(1000,10000]</v>
      </c>
      <c r="I759" t="str">
        <f t="shared" si="23"/>
        <v>小</v>
      </c>
    </row>
    <row r="760" spans="1:9" x14ac:dyDescent="0.2">
      <c r="A760" t="s">
        <v>712</v>
      </c>
      <c r="B760" s="2">
        <v>7334.0950000000003</v>
      </c>
      <c r="C760" s="2">
        <v>7369.2994444444403</v>
      </c>
      <c r="D760" s="2">
        <v>1374</v>
      </c>
      <c r="E760" s="2">
        <v>132647.39000000001</v>
      </c>
      <c r="H760" t="str">
        <f t="shared" si="22"/>
        <v>(1000,10000]</v>
      </c>
      <c r="I760" t="str">
        <f t="shared" si="23"/>
        <v>小</v>
      </c>
    </row>
    <row r="761" spans="1:9" x14ac:dyDescent="0.2">
      <c r="A761" t="s">
        <v>616</v>
      </c>
      <c r="B761" s="2">
        <v>138.97999999999999</v>
      </c>
      <c r="C761" s="2">
        <v>151.65</v>
      </c>
      <c r="D761" s="2">
        <v>235</v>
      </c>
      <c r="E761" s="2">
        <v>8795.7000000000007</v>
      </c>
      <c r="H761" t="str">
        <f t="shared" si="22"/>
        <v>(0,1000]</v>
      </c>
      <c r="I761" t="str">
        <f t="shared" si="23"/>
        <v>微</v>
      </c>
    </row>
    <row r="762" spans="1:9" x14ac:dyDescent="0.2">
      <c r="A762" t="s">
        <v>634</v>
      </c>
      <c r="B762" s="2">
        <v>96.25</v>
      </c>
      <c r="C762" s="2">
        <v>87.674999999999997</v>
      </c>
      <c r="D762" s="2">
        <v>4</v>
      </c>
      <c r="E762" s="2">
        <v>350.7</v>
      </c>
      <c r="F762" s="2">
        <v>1</v>
      </c>
      <c r="G762" s="2">
        <v>98</v>
      </c>
      <c r="H762" t="str">
        <f t="shared" si="22"/>
        <v>(0,1000]</v>
      </c>
      <c r="I762" t="str">
        <f t="shared" si="23"/>
        <v>微</v>
      </c>
    </row>
    <row r="763" spans="1:9" x14ac:dyDescent="0.2">
      <c r="A763" t="s">
        <v>627</v>
      </c>
      <c r="B763" s="2">
        <v>21.98</v>
      </c>
      <c r="C763" s="2">
        <v>24.98</v>
      </c>
      <c r="D763" s="2">
        <v>4</v>
      </c>
      <c r="E763" s="2">
        <v>99.92</v>
      </c>
      <c r="H763" t="str">
        <f t="shared" si="22"/>
        <v>(0,1000]</v>
      </c>
      <c r="I763" t="str">
        <f t="shared" si="23"/>
        <v>微</v>
      </c>
    </row>
    <row r="764" spans="1:9" x14ac:dyDescent="0.2">
      <c r="A764" t="s">
        <v>737</v>
      </c>
      <c r="B764" s="2">
        <v>54.458100000000002</v>
      </c>
      <c r="C764" s="2">
        <v>66.023574394999997</v>
      </c>
      <c r="D764" s="2">
        <v>4</v>
      </c>
      <c r="E764" s="2">
        <v>198.07072318499999</v>
      </c>
      <c r="H764" t="str">
        <f t="shared" si="22"/>
        <v>(0,1000]</v>
      </c>
      <c r="I764" t="str">
        <f t="shared" si="23"/>
        <v>微</v>
      </c>
    </row>
    <row r="765" spans="1:9" x14ac:dyDescent="0.2">
      <c r="A765" t="s">
        <v>624</v>
      </c>
      <c r="B765" s="2">
        <v>1850</v>
      </c>
      <c r="C765" s="2">
        <v>2192.82071428571</v>
      </c>
      <c r="D765" s="2">
        <v>20</v>
      </c>
      <c r="E765" s="2">
        <v>30699.49</v>
      </c>
      <c r="H765" t="str">
        <f t="shared" si="22"/>
        <v>(1000,10000]</v>
      </c>
      <c r="I765" t="str">
        <f t="shared" si="23"/>
        <v>小</v>
      </c>
    </row>
    <row r="766" spans="1:9" x14ac:dyDescent="0.2">
      <c r="A766" t="s">
        <v>730</v>
      </c>
      <c r="B766" s="2">
        <v>50.5</v>
      </c>
      <c r="C766" s="2">
        <v>60.615714285714198</v>
      </c>
      <c r="D766" s="2">
        <v>14</v>
      </c>
      <c r="E766" s="2">
        <v>848.62</v>
      </c>
      <c r="F766" s="2">
        <v>2</v>
      </c>
      <c r="G766" s="2">
        <v>79</v>
      </c>
      <c r="H766" t="str">
        <f t="shared" si="22"/>
        <v>(0,1000]</v>
      </c>
      <c r="I766" t="str">
        <f t="shared" si="23"/>
        <v>微</v>
      </c>
    </row>
    <row r="767" spans="1:9" x14ac:dyDescent="0.2">
      <c r="A767" t="s">
        <v>619</v>
      </c>
      <c r="B767" s="2">
        <v>280.99</v>
      </c>
      <c r="C767" s="2">
        <v>292.827916666666</v>
      </c>
      <c r="D767" s="2">
        <v>27</v>
      </c>
      <c r="E767" s="2">
        <v>7027.87</v>
      </c>
      <c r="H767" t="str">
        <f t="shared" si="22"/>
        <v>(0,1000]</v>
      </c>
      <c r="I767" t="str">
        <f t="shared" si="23"/>
        <v>微</v>
      </c>
    </row>
    <row r="768" spans="1:9" x14ac:dyDescent="0.2">
      <c r="A768" t="s">
        <v>678</v>
      </c>
      <c r="B768" s="2">
        <v>39.840000000000003</v>
      </c>
      <c r="C768" s="2">
        <v>43.635714285714201</v>
      </c>
      <c r="D768" s="2">
        <v>8</v>
      </c>
      <c r="E768" s="2">
        <v>305.45</v>
      </c>
      <c r="H768" t="str">
        <f t="shared" si="22"/>
        <v>(0,1000]</v>
      </c>
      <c r="I768" t="str">
        <f t="shared" si="23"/>
        <v>微</v>
      </c>
    </row>
    <row r="769" spans="1:9" x14ac:dyDescent="0.2">
      <c r="A769" t="s">
        <v>654</v>
      </c>
      <c r="B769" s="2">
        <v>65.34</v>
      </c>
      <c r="C769" s="2">
        <v>90.169499999999999</v>
      </c>
      <c r="D769" s="2">
        <v>57</v>
      </c>
      <c r="E769" s="2">
        <v>3606.78</v>
      </c>
      <c r="H769" t="str">
        <f t="shared" si="22"/>
        <v>(0,1000]</v>
      </c>
      <c r="I769" t="str">
        <f t="shared" si="23"/>
        <v>微</v>
      </c>
    </row>
    <row r="770" spans="1:9" x14ac:dyDescent="0.2">
      <c r="A770" t="s">
        <v>687</v>
      </c>
      <c r="B770" s="2">
        <v>42.5</v>
      </c>
      <c r="C770" s="2">
        <v>43.75</v>
      </c>
      <c r="D770" s="2">
        <v>4</v>
      </c>
      <c r="E770" s="2">
        <v>175</v>
      </c>
      <c r="H770" t="str">
        <f t="shared" si="22"/>
        <v>(0,1000]</v>
      </c>
      <c r="I770" t="str">
        <f t="shared" si="23"/>
        <v>微</v>
      </c>
    </row>
    <row r="771" spans="1:9" x14ac:dyDescent="0.2">
      <c r="A771" t="s">
        <v>709</v>
      </c>
      <c r="B771" s="2">
        <v>81.356200000000001</v>
      </c>
      <c r="C771" s="2">
        <v>96.451958334210502</v>
      </c>
      <c r="D771" s="2">
        <v>22</v>
      </c>
      <c r="E771" s="2">
        <v>1832.5872083500001</v>
      </c>
      <c r="H771" t="str">
        <f t="shared" ref="H771:H834" si="24">VLOOKUP(MAX($B771,$C771),$L$3:$N$7,2,1)</f>
        <v>(0,1000]</v>
      </c>
      <c r="I771" t="str">
        <f t="shared" ref="I771:I834" si="25">VLOOKUP(MAX($B771,$C771),$L$3:$N$7,3,1)</f>
        <v>微</v>
      </c>
    </row>
    <row r="772" spans="1:9" x14ac:dyDescent="0.2">
      <c r="A772" t="s">
        <v>708</v>
      </c>
      <c r="B772" s="2">
        <v>27</v>
      </c>
      <c r="C772" s="2">
        <v>38.485714285714202</v>
      </c>
      <c r="D772" s="2">
        <v>23</v>
      </c>
      <c r="E772" s="2">
        <v>538.79999999999995</v>
      </c>
      <c r="H772" t="str">
        <f t="shared" si="24"/>
        <v>(0,1000]</v>
      </c>
      <c r="I772" t="str">
        <f t="shared" si="25"/>
        <v>微</v>
      </c>
    </row>
    <row r="773" spans="1:9" x14ac:dyDescent="0.2">
      <c r="A773" t="s">
        <v>734</v>
      </c>
      <c r="B773" s="2">
        <v>79.45</v>
      </c>
      <c r="C773" s="2">
        <v>97.491052631578896</v>
      </c>
      <c r="D773" s="2">
        <v>26</v>
      </c>
      <c r="E773" s="2">
        <v>1852.33</v>
      </c>
      <c r="H773" t="str">
        <f t="shared" si="24"/>
        <v>(0,1000]</v>
      </c>
      <c r="I773" t="str">
        <f t="shared" si="25"/>
        <v>微</v>
      </c>
    </row>
    <row r="774" spans="1:9" x14ac:dyDescent="0.2">
      <c r="A774" t="s">
        <v>575</v>
      </c>
      <c r="B774" s="2">
        <v>2427.7793999999999</v>
      </c>
      <c r="C774" s="2">
        <v>2236.5832563674999</v>
      </c>
      <c r="D774" s="2">
        <v>5774</v>
      </c>
      <c r="E774" s="2">
        <v>17892.666050939999</v>
      </c>
      <c r="F774" s="2">
        <v>104</v>
      </c>
      <c r="G774" s="2">
        <v>898.54232463999995</v>
      </c>
      <c r="H774" t="str">
        <f t="shared" si="24"/>
        <v>(1000,10000]</v>
      </c>
      <c r="I774" t="str">
        <f t="shared" si="25"/>
        <v>小</v>
      </c>
    </row>
    <row r="775" spans="1:9" x14ac:dyDescent="0.2">
      <c r="A775" t="s">
        <v>626</v>
      </c>
      <c r="B775" s="2">
        <v>52.884999999999998</v>
      </c>
      <c r="C775" s="2">
        <v>52.9</v>
      </c>
      <c r="D775" s="2">
        <v>7</v>
      </c>
      <c r="E775" s="2">
        <v>317.39999999999998</v>
      </c>
      <c r="H775" t="str">
        <f t="shared" si="24"/>
        <v>(0,1000]</v>
      </c>
      <c r="I775" t="str">
        <f t="shared" si="25"/>
        <v>微</v>
      </c>
    </row>
    <row r="776" spans="1:9" x14ac:dyDescent="0.2">
      <c r="A776" t="s">
        <v>715</v>
      </c>
      <c r="B776" s="2">
        <v>35.8476</v>
      </c>
      <c r="C776" s="2">
        <v>35.847617</v>
      </c>
      <c r="D776" s="2">
        <v>1</v>
      </c>
      <c r="E776" s="2">
        <v>35.847617</v>
      </c>
      <c r="H776" t="str">
        <f t="shared" si="24"/>
        <v>(0,1000]</v>
      </c>
      <c r="I776" t="str">
        <f t="shared" si="25"/>
        <v>微</v>
      </c>
    </row>
    <row r="777" spans="1:9" x14ac:dyDescent="0.2">
      <c r="A777" t="s">
        <v>710</v>
      </c>
      <c r="B777" s="2">
        <v>2107.36</v>
      </c>
      <c r="C777" s="2">
        <v>2810.5459999999998</v>
      </c>
      <c r="D777" s="2">
        <v>164</v>
      </c>
      <c r="E777" s="2">
        <v>14052.73</v>
      </c>
      <c r="H777" t="str">
        <f t="shared" si="24"/>
        <v>(1000,10000]</v>
      </c>
      <c r="I777" t="str">
        <f t="shared" si="25"/>
        <v>小</v>
      </c>
    </row>
    <row r="778" spans="1:9" x14ac:dyDescent="0.2">
      <c r="A778" t="s">
        <v>621</v>
      </c>
      <c r="B778" s="2">
        <v>14698</v>
      </c>
      <c r="C778" s="2">
        <v>13066.9983333333</v>
      </c>
      <c r="D778" s="2">
        <v>813</v>
      </c>
      <c r="E778" s="2">
        <v>78401.990000000005</v>
      </c>
      <c r="H778" t="str">
        <f t="shared" si="24"/>
        <v>(10000,50000]</v>
      </c>
      <c r="I778" t="str">
        <f t="shared" si="25"/>
        <v>普通</v>
      </c>
    </row>
    <row r="779" spans="1:9" x14ac:dyDescent="0.2">
      <c r="A779" t="s">
        <v>714</v>
      </c>
      <c r="B779" s="2">
        <v>215.1</v>
      </c>
      <c r="C779" s="2">
        <v>201.06666666666601</v>
      </c>
      <c r="D779" s="2">
        <v>3</v>
      </c>
      <c r="E779" s="2">
        <v>603.20000000000005</v>
      </c>
      <c r="H779" t="str">
        <f t="shared" si="24"/>
        <v>(0,1000]</v>
      </c>
      <c r="I779" t="str">
        <f t="shared" si="25"/>
        <v>微</v>
      </c>
    </row>
    <row r="780" spans="1:9" x14ac:dyDescent="0.2">
      <c r="A780" t="s">
        <v>583</v>
      </c>
      <c r="B780" s="2">
        <v>89.99</v>
      </c>
      <c r="C780" s="2">
        <v>89.99</v>
      </c>
      <c r="D780" s="2">
        <v>2</v>
      </c>
      <c r="E780" s="2">
        <v>179.98</v>
      </c>
      <c r="F780" s="2">
        <v>1</v>
      </c>
      <c r="G780" s="2">
        <v>89.99</v>
      </c>
      <c r="H780" t="str">
        <f t="shared" si="24"/>
        <v>(0,1000]</v>
      </c>
      <c r="I780" t="str">
        <f t="shared" si="25"/>
        <v>微</v>
      </c>
    </row>
    <row r="781" spans="1:9" x14ac:dyDescent="0.2">
      <c r="A781" t="s">
        <v>625</v>
      </c>
      <c r="B781" s="2">
        <v>339.92</v>
      </c>
      <c r="C781" s="2">
        <v>561.476</v>
      </c>
      <c r="D781" s="2">
        <v>31</v>
      </c>
      <c r="E781" s="2">
        <v>2807.38</v>
      </c>
      <c r="H781" t="str">
        <f t="shared" si="24"/>
        <v>(0,1000]</v>
      </c>
      <c r="I781" t="str">
        <f t="shared" si="25"/>
        <v>微</v>
      </c>
    </row>
    <row r="782" spans="1:9" x14ac:dyDescent="0.2">
      <c r="A782" t="s">
        <v>736</v>
      </c>
      <c r="B782" s="2">
        <v>30.01</v>
      </c>
      <c r="C782" s="2">
        <v>30.01</v>
      </c>
      <c r="D782" s="2">
        <v>1</v>
      </c>
      <c r="E782" s="2">
        <v>30.01</v>
      </c>
      <c r="H782" t="str">
        <f t="shared" si="24"/>
        <v>(0,1000]</v>
      </c>
      <c r="I782" t="str">
        <f t="shared" si="25"/>
        <v>微</v>
      </c>
    </row>
    <row r="783" spans="1:9" x14ac:dyDescent="0.2">
      <c r="A783" t="s">
        <v>713</v>
      </c>
      <c r="B783" s="2">
        <v>44.74</v>
      </c>
      <c r="C783" s="2">
        <v>54.553333333333299</v>
      </c>
      <c r="D783" s="2">
        <v>5</v>
      </c>
      <c r="E783" s="2">
        <v>163.66</v>
      </c>
      <c r="H783" t="str">
        <f t="shared" si="24"/>
        <v>(0,1000]</v>
      </c>
      <c r="I783" t="str">
        <f t="shared" si="25"/>
        <v>微</v>
      </c>
    </row>
    <row r="784" spans="1:9" x14ac:dyDescent="0.2">
      <c r="A784" t="s">
        <v>600</v>
      </c>
      <c r="B784" s="2">
        <v>167.43790000000001</v>
      </c>
      <c r="C784" s="2">
        <v>167.43789749999999</v>
      </c>
      <c r="D784" s="2">
        <v>1</v>
      </c>
      <c r="E784" s="2">
        <v>167.43789749999999</v>
      </c>
      <c r="H784" t="str">
        <f t="shared" si="24"/>
        <v>(0,1000]</v>
      </c>
      <c r="I784" t="str">
        <f t="shared" si="25"/>
        <v>微</v>
      </c>
    </row>
    <row r="785" spans="1:9" x14ac:dyDescent="0.2">
      <c r="A785" t="s">
        <v>323</v>
      </c>
      <c r="B785" s="2">
        <v>287.88499999999999</v>
      </c>
      <c r="C785" s="2">
        <v>439.21118421052603</v>
      </c>
      <c r="D785" s="2">
        <v>1386</v>
      </c>
      <c r="E785" s="2">
        <v>33380.050000000003</v>
      </c>
      <c r="H785" t="str">
        <f t="shared" si="24"/>
        <v>(0,1000]</v>
      </c>
      <c r="I785" t="str">
        <f t="shared" si="25"/>
        <v>微</v>
      </c>
    </row>
    <row r="786" spans="1:9" x14ac:dyDescent="0.2">
      <c r="A786" t="s">
        <v>233</v>
      </c>
      <c r="B786" s="2">
        <v>3463.58</v>
      </c>
      <c r="C786" s="2">
        <v>5365.5451264575704</v>
      </c>
      <c r="D786" s="2">
        <v>22063</v>
      </c>
      <c r="E786" s="2">
        <v>697520.86643948499</v>
      </c>
      <c r="F786" s="2">
        <v>10005</v>
      </c>
      <c r="G786" s="2">
        <v>266388.559077835</v>
      </c>
      <c r="H786" t="str">
        <f t="shared" si="24"/>
        <v>(1000,10000]</v>
      </c>
      <c r="I786" t="str">
        <f t="shared" si="25"/>
        <v>小</v>
      </c>
    </row>
    <row r="787" spans="1:9" x14ac:dyDescent="0.2">
      <c r="A787" t="s">
        <v>312</v>
      </c>
      <c r="B787" s="2">
        <v>147.57</v>
      </c>
      <c r="C787" s="2">
        <v>594.03702702702697</v>
      </c>
      <c r="D787" s="2">
        <v>352</v>
      </c>
      <c r="E787" s="2">
        <v>21979.37</v>
      </c>
      <c r="H787" t="str">
        <f t="shared" si="24"/>
        <v>(0,1000]</v>
      </c>
      <c r="I787" t="str">
        <f t="shared" si="25"/>
        <v>微</v>
      </c>
    </row>
    <row r="788" spans="1:9" x14ac:dyDescent="0.2">
      <c r="A788" t="s">
        <v>322</v>
      </c>
      <c r="B788" s="2">
        <v>747.7</v>
      </c>
      <c r="C788" s="2">
        <v>1336.77960396039</v>
      </c>
      <c r="D788" s="2">
        <v>240</v>
      </c>
      <c r="E788" s="2">
        <v>135014.74</v>
      </c>
      <c r="F788" s="2">
        <v>6</v>
      </c>
      <c r="G788" s="2">
        <v>6427.5</v>
      </c>
      <c r="H788" t="str">
        <f t="shared" si="24"/>
        <v>(1000,10000]</v>
      </c>
      <c r="I788" t="str">
        <f t="shared" si="25"/>
        <v>小</v>
      </c>
    </row>
    <row r="789" spans="1:9" x14ac:dyDescent="0.2">
      <c r="A789" t="s">
        <v>273</v>
      </c>
      <c r="B789" s="2">
        <v>2695.2073</v>
      </c>
      <c r="C789" s="2">
        <v>3608.3343034560298</v>
      </c>
      <c r="D789" s="2">
        <v>4434</v>
      </c>
      <c r="E789" s="2">
        <v>1172708.6486232099</v>
      </c>
      <c r="F789" s="2">
        <v>879</v>
      </c>
      <c r="G789" s="2">
        <v>208688.30002890999</v>
      </c>
      <c r="H789" t="str">
        <f t="shared" si="24"/>
        <v>(1000,10000]</v>
      </c>
      <c r="I789" t="str">
        <f t="shared" si="25"/>
        <v>小</v>
      </c>
    </row>
    <row r="790" spans="1:9" x14ac:dyDescent="0.2">
      <c r="A790" t="s">
        <v>350</v>
      </c>
      <c r="B790" s="2">
        <v>213.1234</v>
      </c>
      <c r="C790" s="2">
        <v>273.95634039753298</v>
      </c>
      <c r="D790" s="2">
        <v>434</v>
      </c>
      <c r="E790" s="2">
        <v>61092.263908649998</v>
      </c>
      <c r="F790" s="2">
        <v>5</v>
      </c>
      <c r="G790" s="2">
        <v>700.08738559999995</v>
      </c>
      <c r="H790" t="str">
        <f t="shared" si="24"/>
        <v>(0,1000]</v>
      </c>
      <c r="I790" t="str">
        <f t="shared" si="25"/>
        <v>微</v>
      </c>
    </row>
    <row r="791" spans="1:9" x14ac:dyDescent="0.2">
      <c r="A791" t="s">
        <v>238</v>
      </c>
      <c r="B791" s="2">
        <v>37019.117749999998</v>
      </c>
      <c r="C791" s="2">
        <v>36694.006001460999</v>
      </c>
      <c r="D791" s="2">
        <v>13333</v>
      </c>
      <c r="E791" s="2">
        <v>12109021.9804821</v>
      </c>
      <c r="F791" s="2">
        <v>934</v>
      </c>
      <c r="G791" s="2">
        <v>904042.09159798</v>
      </c>
      <c r="H791" t="str">
        <f t="shared" si="24"/>
        <v>(10000,50000]</v>
      </c>
      <c r="I791" t="str">
        <f t="shared" si="25"/>
        <v>普通</v>
      </c>
    </row>
    <row r="792" spans="1:9" x14ac:dyDescent="0.2">
      <c r="A792" t="s">
        <v>239</v>
      </c>
      <c r="B792" s="2">
        <v>4385.2694499999998</v>
      </c>
      <c r="C792" s="2">
        <v>6389.2635855029102</v>
      </c>
      <c r="D792" s="2">
        <v>73669</v>
      </c>
      <c r="E792" s="2">
        <v>230013.48907810499</v>
      </c>
      <c r="H792" t="str">
        <f t="shared" si="24"/>
        <v>(1000,10000]</v>
      </c>
      <c r="I792" t="str">
        <f t="shared" si="25"/>
        <v>小</v>
      </c>
    </row>
    <row r="793" spans="1:9" x14ac:dyDescent="0.2">
      <c r="A793" t="s">
        <v>274</v>
      </c>
      <c r="B793" s="2">
        <v>2852.61</v>
      </c>
      <c r="C793" s="2">
        <v>3402.5283236994201</v>
      </c>
      <c r="D793" s="2">
        <v>16940</v>
      </c>
      <c r="E793" s="2">
        <v>588637.4</v>
      </c>
      <c r="F793" s="2">
        <v>87</v>
      </c>
      <c r="G793" s="2">
        <v>2998.66</v>
      </c>
      <c r="H793" t="str">
        <f t="shared" si="24"/>
        <v>(1000,10000]</v>
      </c>
      <c r="I793" t="str">
        <f t="shared" si="25"/>
        <v>小</v>
      </c>
    </row>
    <row r="794" spans="1:9" x14ac:dyDescent="0.2">
      <c r="A794" t="s">
        <v>234</v>
      </c>
      <c r="B794" s="2">
        <v>178162.66500000001</v>
      </c>
      <c r="C794" s="2">
        <v>193005.303490577</v>
      </c>
      <c r="D794" s="2">
        <v>1434765</v>
      </c>
      <c r="E794" s="2">
        <v>54041484.977361597</v>
      </c>
      <c r="H794" t="str">
        <f t="shared" si="24"/>
        <v>(100000,]</v>
      </c>
      <c r="I794" t="str">
        <f t="shared" si="25"/>
        <v>KA</v>
      </c>
    </row>
    <row r="795" spans="1:9" x14ac:dyDescent="0.2">
      <c r="A795" t="s">
        <v>232</v>
      </c>
      <c r="B795" s="2">
        <v>2119.0169500000002</v>
      </c>
      <c r="C795" s="2">
        <v>2132.8557578278301</v>
      </c>
      <c r="D795" s="2">
        <v>7482</v>
      </c>
      <c r="E795" s="2">
        <v>319928.36367417499</v>
      </c>
      <c r="F795" s="2">
        <v>1214</v>
      </c>
      <c r="G795" s="2">
        <v>48449.811186355</v>
      </c>
      <c r="H795" t="str">
        <f t="shared" si="24"/>
        <v>(1000,10000]</v>
      </c>
      <c r="I795" t="str">
        <f t="shared" si="25"/>
        <v>小</v>
      </c>
    </row>
    <row r="796" spans="1:9" x14ac:dyDescent="0.2">
      <c r="A796" t="s">
        <v>287</v>
      </c>
      <c r="B796" s="2">
        <v>221.98</v>
      </c>
      <c r="C796" s="2">
        <v>500.806754716981</v>
      </c>
      <c r="D796" s="2">
        <v>1524</v>
      </c>
      <c r="E796" s="2">
        <v>132713.79</v>
      </c>
      <c r="F796" s="2">
        <v>65</v>
      </c>
      <c r="G796" s="2">
        <v>6874.16</v>
      </c>
      <c r="H796" t="str">
        <f t="shared" si="24"/>
        <v>(0,1000]</v>
      </c>
      <c r="I796" t="str">
        <f t="shared" si="25"/>
        <v>微</v>
      </c>
    </row>
    <row r="797" spans="1:9" x14ac:dyDescent="0.2">
      <c r="A797" t="s">
        <v>262</v>
      </c>
      <c r="B797" s="2">
        <v>16145.2</v>
      </c>
      <c r="C797" s="2">
        <v>18414.828434605301</v>
      </c>
      <c r="D797" s="2">
        <v>119795</v>
      </c>
      <c r="E797" s="2">
        <v>4456388.4811744802</v>
      </c>
      <c r="F797" s="2">
        <v>6</v>
      </c>
      <c r="G797" s="2">
        <v>290.04000000000002</v>
      </c>
      <c r="H797" t="str">
        <f t="shared" si="24"/>
        <v>(10000,50000]</v>
      </c>
      <c r="I797" t="str">
        <f t="shared" si="25"/>
        <v>普通</v>
      </c>
    </row>
    <row r="798" spans="1:9" x14ac:dyDescent="0.2">
      <c r="A798" t="s">
        <v>351</v>
      </c>
      <c r="B798" s="2">
        <v>2776.8233</v>
      </c>
      <c r="C798" s="2">
        <v>2996.8373347614902</v>
      </c>
      <c r="D798" s="2">
        <v>3585</v>
      </c>
      <c r="E798" s="2">
        <v>764193.52036417997</v>
      </c>
      <c r="H798" t="str">
        <f t="shared" si="24"/>
        <v>(1000,10000]</v>
      </c>
      <c r="I798" t="str">
        <f t="shared" si="25"/>
        <v>小</v>
      </c>
    </row>
    <row r="799" spans="1:9" x14ac:dyDescent="0.2">
      <c r="A799" t="s">
        <v>354</v>
      </c>
      <c r="B799" s="2">
        <v>40249.5674</v>
      </c>
      <c r="C799" s="2">
        <v>46974.607778623002</v>
      </c>
      <c r="D799" s="2">
        <v>30404</v>
      </c>
      <c r="E799" s="2">
        <v>1174365.1944655699</v>
      </c>
      <c r="H799" t="str">
        <f t="shared" si="24"/>
        <v>(10000,50000]</v>
      </c>
      <c r="I799" t="str">
        <f t="shared" si="25"/>
        <v>普通</v>
      </c>
    </row>
    <row r="800" spans="1:9" x14ac:dyDescent="0.2">
      <c r="A800" t="s">
        <v>353</v>
      </c>
      <c r="B800" s="2">
        <v>274.93040000000002</v>
      </c>
      <c r="C800" s="2">
        <v>450.25491952626402</v>
      </c>
      <c r="D800" s="2">
        <v>2022</v>
      </c>
      <c r="E800" s="2">
        <v>113914.494640145</v>
      </c>
      <c r="F800" s="2">
        <v>13</v>
      </c>
      <c r="G800" s="2">
        <v>934.79650104999996</v>
      </c>
      <c r="H800" t="str">
        <f t="shared" si="24"/>
        <v>(0,1000]</v>
      </c>
      <c r="I800" t="str">
        <f t="shared" si="25"/>
        <v>微</v>
      </c>
    </row>
    <row r="801" spans="1:9" x14ac:dyDescent="0.2">
      <c r="A801" t="s">
        <v>255</v>
      </c>
      <c r="B801" s="2">
        <v>2323.48</v>
      </c>
      <c r="C801" s="2">
        <v>6504.4798906746501</v>
      </c>
      <c r="D801" s="2">
        <v>31734</v>
      </c>
      <c r="E801" s="2">
        <v>1587093.09332461</v>
      </c>
      <c r="F801" s="2">
        <v>586</v>
      </c>
      <c r="G801" s="2">
        <v>28848.746771229999</v>
      </c>
      <c r="H801" t="str">
        <f t="shared" si="24"/>
        <v>(1000,10000]</v>
      </c>
      <c r="I801" t="str">
        <f t="shared" si="25"/>
        <v>小</v>
      </c>
    </row>
    <row r="802" spans="1:9" x14ac:dyDescent="0.2">
      <c r="A802" t="s">
        <v>231</v>
      </c>
      <c r="B802" s="2">
        <v>160.99</v>
      </c>
      <c r="C802" s="2">
        <v>489.09046582246901</v>
      </c>
      <c r="D802" s="2">
        <v>735</v>
      </c>
      <c r="E802" s="2">
        <v>40594.508663264998</v>
      </c>
      <c r="F802" s="2">
        <v>475</v>
      </c>
      <c r="G802" s="2">
        <v>28929.880361970001</v>
      </c>
      <c r="H802" t="str">
        <f t="shared" si="24"/>
        <v>(0,1000]</v>
      </c>
      <c r="I802" t="str">
        <f t="shared" si="25"/>
        <v>微</v>
      </c>
    </row>
    <row r="803" spans="1:9" x14ac:dyDescent="0.2">
      <c r="A803" t="s">
        <v>389</v>
      </c>
      <c r="B803" s="2">
        <v>49.99</v>
      </c>
      <c r="C803" s="2">
        <v>230.154</v>
      </c>
      <c r="D803" s="2">
        <v>23</v>
      </c>
      <c r="E803" s="2">
        <v>1150.77</v>
      </c>
      <c r="F803" s="2">
        <v>22</v>
      </c>
      <c r="G803" s="2">
        <v>1149.77</v>
      </c>
      <c r="H803" t="str">
        <f t="shared" si="24"/>
        <v>(0,1000]</v>
      </c>
      <c r="I803" t="str">
        <f t="shared" si="25"/>
        <v>微</v>
      </c>
    </row>
    <row r="804" spans="1:9" x14ac:dyDescent="0.2">
      <c r="A804" t="s">
        <v>272</v>
      </c>
      <c r="B804" s="2">
        <v>957.61530000000005</v>
      </c>
      <c r="C804" s="2">
        <v>1007.66837195202</v>
      </c>
      <c r="D804" s="2">
        <v>6289</v>
      </c>
      <c r="E804" s="2">
        <v>273078.128799</v>
      </c>
      <c r="H804" t="str">
        <f t="shared" si="24"/>
        <v>(1000,10000]</v>
      </c>
      <c r="I804" t="str">
        <f t="shared" si="25"/>
        <v>小</v>
      </c>
    </row>
    <row r="805" spans="1:9" x14ac:dyDescent="0.2">
      <c r="A805" t="s">
        <v>230</v>
      </c>
      <c r="B805" s="2">
        <v>696.91549999999995</v>
      </c>
      <c r="C805" s="2">
        <v>907.04134651238599</v>
      </c>
      <c r="D805" s="2">
        <v>2948</v>
      </c>
      <c r="E805" s="2">
        <v>298416.60300257499</v>
      </c>
      <c r="F805" s="2">
        <v>217</v>
      </c>
      <c r="G805" s="2">
        <v>19337.780102230001</v>
      </c>
      <c r="H805" t="str">
        <f t="shared" si="24"/>
        <v>(0,1000]</v>
      </c>
      <c r="I805" t="str">
        <f t="shared" si="25"/>
        <v>微</v>
      </c>
    </row>
    <row r="806" spans="1:9" x14ac:dyDescent="0.2">
      <c r="A806" t="s">
        <v>383</v>
      </c>
      <c r="B806" s="2">
        <v>4128.3816500000003</v>
      </c>
      <c r="C806" s="2">
        <v>4712.3664259876296</v>
      </c>
      <c r="D806" s="2">
        <v>40148</v>
      </c>
      <c r="E806" s="2">
        <v>169645.19133555499</v>
      </c>
      <c r="H806" t="str">
        <f t="shared" si="24"/>
        <v>(1000,10000]</v>
      </c>
      <c r="I806" t="str">
        <f t="shared" si="25"/>
        <v>小</v>
      </c>
    </row>
    <row r="807" spans="1:9" x14ac:dyDescent="0.2">
      <c r="A807" t="s">
        <v>328</v>
      </c>
      <c r="B807" s="2">
        <v>7214</v>
      </c>
      <c r="C807" s="2">
        <v>8324.4383276840108</v>
      </c>
      <c r="D807" s="2">
        <v>2104</v>
      </c>
      <c r="E807" s="2">
        <v>2738740.2098080399</v>
      </c>
      <c r="F807" s="2">
        <v>175</v>
      </c>
      <c r="G807" s="2">
        <v>194754.38</v>
      </c>
      <c r="H807" t="str">
        <f t="shared" si="24"/>
        <v>(1000,10000]</v>
      </c>
      <c r="I807" t="str">
        <f t="shared" si="25"/>
        <v>小</v>
      </c>
    </row>
    <row r="808" spans="1:9" x14ac:dyDescent="0.2">
      <c r="A808" t="s">
        <v>275</v>
      </c>
      <c r="B808" s="2">
        <v>26614.91</v>
      </c>
      <c r="C808" s="2">
        <v>38207.3782451753</v>
      </c>
      <c r="D808" s="2">
        <v>48865</v>
      </c>
      <c r="E808" s="2">
        <v>2712723.8554074499</v>
      </c>
      <c r="H808" t="str">
        <f t="shared" si="24"/>
        <v>(10000,50000]</v>
      </c>
      <c r="I808" t="str">
        <f t="shared" si="25"/>
        <v>普通</v>
      </c>
    </row>
    <row r="809" spans="1:9" x14ac:dyDescent="0.2">
      <c r="A809" t="s">
        <v>381</v>
      </c>
      <c r="B809" s="2">
        <v>919</v>
      </c>
      <c r="C809" s="2">
        <v>1045.7465517241301</v>
      </c>
      <c r="D809" s="2">
        <v>34</v>
      </c>
      <c r="E809" s="2">
        <v>30326.65</v>
      </c>
      <c r="F809" s="2">
        <v>5</v>
      </c>
      <c r="G809" s="2">
        <v>2900.4</v>
      </c>
      <c r="H809" t="str">
        <f t="shared" si="24"/>
        <v>(1000,10000]</v>
      </c>
      <c r="I809" t="str">
        <f t="shared" si="25"/>
        <v>小</v>
      </c>
    </row>
    <row r="810" spans="1:9" x14ac:dyDescent="0.2">
      <c r="A810" t="s">
        <v>292</v>
      </c>
      <c r="B810" s="2">
        <v>1284.48</v>
      </c>
      <c r="C810" s="2">
        <v>2404.1539256173</v>
      </c>
      <c r="D810" s="2">
        <v>3149</v>
      </c>
      <c r="E810" s="2">
        <v>512084.78615648497</v>
      </c>
      <c r="F810" s="2">
        <v>1031</v>
      </c>
      <c r="G810" s="2">
        <v>166498.80638533999</v>
      </c>
      <c r="H810" t="str">
        <f t="shared" si="24"/>
        <v>(1000,10000]</v>
      </c>
      <c r="I810" t="str">
        <f t="shared" si="25"/>
        <v>小</v>
      </c>
    </row>
    <row r="811" spans="1:9" x14ac:dyDescent="0.2">
      <c r="A811" t="s">
        <v>385</v>
      </c>
      <c r="B811" s="2">
        <v>463.05</v>
      </c>
      <c r="C811" s="2">
        <v>595.57028169013995</v>
      </c>
      <c r="D811" s="2">
        <v>512</v>
      </c>
      <c r="E811" s="2">
        <v>42285.49</v>
      </c>
      <c r="F811" s="2">
        <v>336</v>
      </c>
      <c r="G811" s="2">
        <v>27997.08</v>
      </c>
      <c r="H811" t="str">
        <f t="shared" si="24"/>
        <v>(0,1000]</v>
      </c>
      <c r="I811" t="str">
        <f t="shared" si="25"/>
        <v>微</v>
      </c>
    </row>
    <row r="812" spans="1:9" x14ac:dyDescent="0.2">
      <c r="A812" t="s">
        <v>309</v>
      </c>
      <c r="B812" s="2">
        <v>975</v>
      </c>
      <c r="C812" s="2">
        <v>933.33333333333303</v>
      </c>
      <c r="D812" s="2">
        <v>94</v>
      </c>
      <c r="E812" s="2">
        <v>22400</v>
      </c>
      <c r="H812" t="str">
        <f t="shared" si="24"/>
        <v>(0,1000]</v>
      </c>
      <c r="I812" t="str">
        <f t="shared" si="25"/>
        <v>微</v>
      </c>
    </row>
    <row r="813" spans="1:9" x14ac:dyDescent="0.2">
      <c r="A813" t="s">
        <v>387</v>
      </c>
      <c r="B813" s="2">
        <v>3754.4</v>
      </c>
      <c r="C813" s="2">
        <v>4217.94319620428</v>
      </c>
      <c r="D813" s="2">
        <v>1657</v>
      </c>
      <c r="E813" s="2">
        <v>118102.40949372</v>
      </c>
      <c r="H813" t="str">
        <f t="shared" si="24"/>
        <v>(1000,10000]</v>
      </c>
      <c r="I813" t="str">
        <f t="shared" si="25"/>
        <v>小</v>
      </c>
    </row>
    <row r="814" spans="1:9" x14ac:dyDescent="0.2">
      <c r="A814" t="s">
        <v>237</v>
      </c>
      <c r="B814" s="2">
        <v>6747.9844999999996</v>
      </c>
      <c r="C814" s="2">
        <v>7145.7562688862799</v>
      </c>
      <c r="D814" s="2">
        <v>63733</v>
      </c>
      <c r="E814" s="2">
        <v>278684.494486565</v>
      </c>
      <c r="H814" t="str">
        <f t="shared" si="24"/>
        <v>(1000,10000]</v>
      </c>
      <c r="I814" t="str">
        <f t="shared" si="25"/>
        <v>小</v>
      </c>
    </row>
    <row r="815" spans="1:9" x14ac:dyDescent="0.2">
      <c r="A815" t="s">
        <v>241</v>
      </c>
      <c r="B815" s="2">
        <v>2764.89</v>
      </c>
      <c r="C815" s="2">
        <v>3412.1266777197702</v>
      </c>
      <c r="D815" s="2">
        <v>1616</v>
      </c>
      <c r="E815" s="2">
        <v>75066.786909835006</v>
      </c>
      <c r="H815" t="str">
        <f t="shared" si="24"/>
        <v>(1000,10000]</v>
      </c>
      <c r="I815" t="str">
        <f t="shared" si="25"/>
        <v>小</v>
      </c>
    </row>
    <row r="816" spans="1:9" x14ac:dyDescent="0.2">
      <c r="A816" t="s">
        <v>384</v>
      </c>
      <c r="B816" s="2">
        <v>322.60000000000002</v>
      </c>
      <c r="C816" s="2">
        <v>514.15</v>
      </c>
      <c r="D816" s="2">
        <v>150</v>
      </c>
      <c r="E816" s="2">
        <v>35476.35</v>
      </c>
      <c r="F816" s="2">
        <v>73</v>
      </c>
      <c r="G816" s="2">
        <v>16694.82</v>
      </c>
      <c r="H816" t="str">
        <f t="shared" si="24"/>
        <v>(0,1000]</v>
      </c>
      <c r="I816" t="str">
        <f t="shared" si="25"/>
        <v>微</v>
      </c>
    </row>
    <row r="817" spans="1:9" x14ac:dyDescent="0.2">
      <c r="A817" t="s">
        <v>359</v>
      </c>
      <c r="B817" s="2">
        <v>12367.365</v>
      </c>
      <c r="C817" s="2">
        <v>13131.858977272699</v>
      </c>
      <c r="D817" s="2">
        <v>77421</v>
      </c>
      <c r="E817" s="2">
        <v>3466810.77</v>
      </c>
      <c r="H817" t="str">
        <f t="shared" si="24"/>
        <v>(10000,50000]</v>
      </c>
      <c r="I817" t="str">
        <f t="shared" si="25"/>
        <v>普通</v>
      </c>
    </row>
    <row r="818" spans="1:9" x14ac:dyDescent="0.2">
      <c r="A818" t="s">
        <v>277</v>
      </c>
      <c r="B818" s="2">
        <v>12190.485549999999</v>
      </c>
      <c r="C818" s="2">
        <v>12474.9811805114</v>
      </c>
      <c r="D818" s="2">
        <v>52177</v>
      </c>
      <c r="E818" s="2">
        <v>4116743.7895687702</v>
      </c>
      <c r="F818" s="2">
        <v>7405</v>
      </c>
      <c r="G818" s="2">
        <v>539165.63970566494</v>
      </c>
      <c r="H818" t="str">
        <f t="shared" si="24"/>
        <v>(10000,50000]</v>
      </c>
      <c r="I818" t="str">
        <f t="shared" si="25"/>
        <v>普通</v>
      </c>
    </row>
    <row r="819" spans="1:9" x14ac:dyDescent="0.2">
      <c r="A819" t="s">
        <v>282</v>
      </c>
      <c r="B819" s="2">
        <v>7043.04</v>
      </c>
      <c r="C819" s="2">
        <v>23267.4906552998</v>
      </c>
      <c r="D819" s="2">
        <v>99958</v>
      </c>
      <c r="E819" s="2">
        <v>4653498.1310599605</v>
      </c>
      <c r="H819" t="str">
        <f t="shared" si="24"/>
        <v>(10000,50000]</v>
      </c>
      <c r="I819" t="str">
        <f t="shared" si="25"/>
        <v>普通</v>
      </c>
    </row>
    <row r="820" spans="1:9" x14ac:dyDescent="0.2">
      <c r="A820" t="s">
        <v>283</v>
      </c>
      <c r="B820" s="2">
        <v>3216.0349999999999</v>
      </c>
      <c r="C820" s="2">
        <v>3523.4260303030301</v>
      </c>
      <c r="D820" s="2">
        <v>19770</v>
      </c>
      <c r="E820" s="2">
        <v>1162730.5900000001</v>
      </c>
      <c r="F820" s="2">
        <v>3233</v>
      </c>
      <c r="G820" s="2">
        <v>192040.03</v>
      </c>
      <c r="H820" t="str">
        <f t="shared" si="24"/>
        <v>(1000,10000]</v>
      </c>
      <c r="I820" t="str">
        <f t="shared" si="25"/>
        <v>小</v>
      </c>
    </row>
    <row r="821" spans="1:9" x14ac:dyDescent="0.2">
      <c r="A821" t="s">
        <v>332</v>
      </c>
      <c r="B821" s="2">
        <v>1107.2650000000001</v>
      </c>
      <c r="C821" s="2">
        <v>1407.03787581699</v>
      </c>
      <c r="D821" s="2">
        <v>1284</v>
      </c>
      <c r="E821" s="2">
        <v>430553.59</v>
      </c>
      <c r="F821" s="2">
        <v>248</v>
      </c>
      <c r="G821" s="2">
        <v>84027.98</v>
      </c>
      <c r="H821" t="str">
        <f t="shared" si="24"/>
        <v>(1000,10000]</v>
      </c>
      <c r="I821" t="str">
        <f t="shared" si="25"/>
        <v>小</v>
      </c>
    </row>
    <row r="822" spans="1:9" x14ac:dyDescent="0.2">
      <c r="A822" t="s">
        <v>302</v>
      </c>
      <c r="B822" s="2">
        <v>297.92</v>
      </c>
      <c r="C822" s="2">
        <v>426.47886075949299</v>
      </c>
      <c r="D822" s="2">
        <v>637</v>
      </c>
      <c r="E822" s="2">
        <v>33691.83</v>
      </c>
      <c r="H822" t="str">
        <f t="shared" si="24"/>
        <v>(0,1000]</v>
      </c>
      <c r="I822" t="str">
        <f t="shared" si="25"/>
        <v>微</v>
      </c>
    </row>
    <row r="823" spans="1:9" x14ac:dyDescent="0.2">
      <c r="A823" t="s">
        <v>358</v>
      </c>
      <c r="B823" s="2">
        <v>2395.6799999999998</v>
      </c>
      <c r="C823" s="2">
        <v>2731.3363829787199</v>
      </c>
      <c r="D823" s="2">
        <v>10596</v>
      </c>
      <c r="E823" s="2">
        <v>770236.86</v>
      </c>
      <c r="F823" s="2">
        <v>375</v>
      </c>
      <c r="G823" s="2">
        <v>25824.66</v>
      </c>
      <c r="H823" t="str">
        <f t="shared" si="24"/>
        <v>(1000,10000]</v>
      </c>
      <c r="I823" t="str">
        <f t="shared" si="25"/>
        <v>小</v>
      </c>
    </row>
    <row r="824" spans="1:9" x14ac:dyDescent="0.2">
      <c r="A824" t="s">
        <v>259</v>
      </c>
      <c r="B824" s="2">
        <v>364.83</v>
      </c>
      <c r="C824" s="2">
        <v>529.48905487804802</v>
      </c>
      <c r="D824" s="2">
        <v>3520</v>
      </c>
      <c r="E824" s="2">
        <v>173672.41</v>
      </c>
      <c r="F824" s="2">
        <v>220</v>
      </c>
      <c r="G824" s="2">
        <v>12560.55</v>
      </c>
      <c r="H824" t="str">
        <f t="shared" si="24"/>
        <v>(0,1000]</v>
      </c>
      <c r="I824" t="str">
        <f t="shared" si="25"/>
        <v>微</v>
      </c>
    </row>
    <row r="825" spans="1:9" x14ac:dyDescent="0.2">
      <c r="A825" t="s">
        <v>246</v>
      </c>
      <c r="B825" s="2">
        <v>3082.1149999999998</v>
      </c>
      <c r="C825" s="2">
        <v>3068.8540432098698</v>
      </c>
      <c r="D825" s="2">
        <v>5314</v>
      </c>
      <c r="E825" s="2">
        <v>994308.71</v>
      </c>
      <c r="F825" s="2">
        <v>412</v>
      </c>
      <c r="G825" s="2">
        <v>83098.06</v>
      </c>
      <c r="H825" t="str">
        <f t="shared" si="24"/>
        <v>(1000,10000]</v>
      </c>
      <c r="I825" t="str">
        <f t="shared" si="25"/>
        <v>小</v>
      </c>
    </row>
    <row r="826" spans="1:9" x14ac:dyDescent="0.2">
      <c r="A826" t="s">
        <v>363</v>
      </c>
      <c r="B826" s="2">
        <v>2046.48</v>
      </c>
      <c r="C826" s="2">
        <v>2895.5067826086902</v>
      </c>
      <c r="D826" s="2">
        <v>8015</v>
      </c>
      <c r="E826" s="2">
        <v>332983.28000000003</v>
      </c>
      <c r="H826" t="str">
        <f t="shared" si="24"/>
        <v>(1000,10000]</v>
      </c>
      <c r="I826" t="str">
        <f t="shared" si="25"/>
        <v>小</v>
      </c>
    </row>
    <row r="827" spans="1:9" x14ac:dyDescent="0.2">
      <c r="A827" t="s">
        <v>249</v>
      </c>
      <c r="B827" s="2">
        <v>2810.7649999999999</v>
      </c>
      <c r="C827" s="2">
        <v>3048.8181818181802</v>
      </c>
      <c r="D827" s="2">
        <v>8650</v>
      </c>
      <c r="E827" s="2">
        <v>1006110</v>
      </c>
      <c r="F827" s="2">
        <v>855</v>
      </c>
      <c r="G827" s="2">
        <v>104003.58</v>
      </c>
      <c r="H827" t="str">
        <f t="shared" si="24"/>
        <v>(1000,10000]</v>
      </c>
      <c r="I827" t="str">
        <f t="shared" si="25"/>
        <v>小</v>
      </c>
    </row>
    <row r="828" spans="1:9" x14ac:dyDescent="0.2">
      <c r="A828" t="s">
        <v>278</v>
      </c>
      <c r="B828" s="2">
        <v>2399.3512000000001</v>
      </c>
      <c r="C828" s="2">
        <v>2630.3449775572499</v>
      </c>
      <c r="D828" s="2">
        <v>11387</v>
      </c>
      <c r="E828" s="2">
        <v>868013.84259389504</v>
      </c>
      <c r="F828" s="2">
        <v>1413</v>
      </c>
      <c r="G828" s="2">
        <v>131693.73144639499</v>
      </c>
      <c r="H828" t="str">
        <f t="shared" si="24"/>
        <v>(1000,10000]</v>
      </c>
      <c r="I828" t="str">
        <f t="shared" si="25"/>
        <v>小</v>
      </c>
    </row>
    <row r="829" spans="1:9" x14ac:dyDescent="0.2">
      <c r="A829" t="s">
        <v>301</v>
      </c>
      <c r="B829" s="2">
        <v>510.35</v>
      </c>
      <c r="C829" s="2">
        <v>788.74819875776404</v>
      </c>
      <c r="D829" s="2">
        <v>4744</v>
      </c>
      <c r="E829" s="2">
        <v>253976.92</v>
      </c>
      <c r="F829" s="2">
        <v>327</v>
      </c>
      <c r="G829" s="2">
        <v>16727.2</v>
      </c>
      <c r="H829" t="str">
        <f t="shared" si="24"/>
        <v>(0,1000]</v>
      </c>
      <c r="I829" t="str">
        <f t="shared" si="25"/>
        <v>微</v>
      </c>
    </row>
    <row r="830" spans="1:9" x14ac:dyDescent="0.2">
      <c r="A830" t="s">
        <v>288</v>
      </c>
      <c r="B830" s="2">
        <v>295.23</v>
      </c>
      <c r="C830" s="2">
        <v>1212.3317704917999</v>
      </c>
      <c r="D830" s="2">
        <v>7180</v>
      </c>
      <c r="E830" s="2">
        <v>369761.19</v>
      </c>
      <c r="F830" s="2">
        <v>86</v>
      </c>
      <c r="G830" s="2">
        <v>5020.03</v>
      </c>
      <c r="H830" t="str">
        <f t="shared" si="24"/>
        <v>(1000,10000]</v>
      </c>
      <c r="I830" t="str">
        <f t="shared" si="25"/>
        <v>小</v>
      </c>
    </row>
    <row r="831" spans="1:9" x14ac:dyDescent="0.2">
      <c r="A831" t="s">
        <v>279</v>
      </c>
      <c r="B831" s="2">
        <v>3945.1968000000002</v>
      </c>
      <c r="C831" s="2">
        <v>4678.6625521903798</v>
      </c>
      <c r="D831" s="2">
        <v>8817</v>
      </c>
      <c r="E831" s="2">
        <v>547403.51860627497</v>
      </c>
      <c r="F831" s="2">
        <v>3683</v>
      </c>
      <c r="G831" s="2">
        <v>248836.02066378499</v>
      </c>
      <c r="H831" t="str">
        <f t="shared" si="24"/>
        <v>(1000,10000]</v>
      </c>
      <c r="I831" t="str">
        <f t="shared" si="25"/>
        <v>小</v>
      </c>
    </row>
    <row r="832" spans="1:9" x14ac:dyDescent="0.2">
      <c r="A832" t="s">
        <v>297</v>
      </c>
      <c r="B832" s="2">
        <v>3872.6747999999998</v>
      </c>
      <c r="C832" s="2">
        <v>3936.90208674937</v>
      </c>
      <c r="D832" s="2">
        <v>10814</v>
      </c>
      <c r="E832" s="2">
        <v>1299177.6886272901</v>
      </c>
      <c r="F832" s="2">
        <v>1059</v>
      </c>
      <c r="G832" s="2">
        <v>125962.70975769999</v>
      </c>
      <c r="H832" t="str">
        <f t="shared" si="24"/>
        <v>(1000,10000]</v>
      </c>
      <c r="I832" t="str">
        <f t="shared" si="25"/>
        <v>小</v>
      </c>
    </row>
    <row r="833" spans="1:9" x14ac:dyDescent="0.2">
      <c r="A833" t="s">
        <v>248</v>
      </c>
      <c r="B833" s="2">
        <v>668.65520000000004</v>
      </c>
      <c r="C833" s="2">
        <v>1994.6012553246001</v>
      </c>
      <c r="D833" s="2">
        <v>19653</v>
      </c>
      <c r="E833" s="2">
        <v>658218.41425711999</v>
      </c>
      <c r="F833" s="2">
        <v>410</v>
      </c>
      <c r="G833" s="2">
        <v>14752.19485136</v>
      </c>
      <c r="H833" t="str">
        <f t="shared" si="24"/>
        <v>(1000,10000]</v>
      </c>
      <c r="I833" t="str">
        <f t="shared" si="25"/>
        <v>小</v>
      </c>
    </row>
    <row r="834" spans="1:9" x14ac:dyDescent="0.2">
      <c r="A834" t="s">
        <v>398</v>
      </c>
      <c r="B834" s="2">
        <v>3766.7649999999999</v>
      </c>
      <c r="C834" s="2">
        <v>4374.4294409937802</v>
      </c>
      <c r="D834" s="2">
        <v>22818</v>
      </c>
      <c r="E834" s="2">
        <v>1408566.28</v>
      </c>
      <c r="F834" s="2">
        <v>1200</v>
      </c>
      <c r="G834" s="2">
        <v>65845.72</v>
      </c>
      <c r="H834" t="str">
        <f t="shared" si="24"/>
        <v>(1000,10000]</v>
      </c>
      <c r="I834" t="str">
        <f t="shared" si="25"/>
        <v>小</v>
      </c>
    </row>
    <row r="835" spans="1:9" x14ac:dyDescent="0.2">
      <c r="A835" t="s">
        <v>391</v>
      </c>
      <c r="B835" s="2">
        <v>1379.36</v>
      </c>
      <c r="C835" s="2">
        <v>1347.6384242424199</v>
      </c>
      <c r="D835" s="2">
        <v>27242</v>
      </c>
      <c r="E835" s="2">
        <v>444720.68</v>
      </c>
      <c r="F835" s="2">
        <v>2680</v>
      </c>
      <c r="G835" s="2">
        <v>47104.33</v>
      </c>
      <c r="H835" t="str">
        <f t="shared" ref="H835:H898" si="26">VLOOKUP(MAX($B835,$C835),$L$3:$N$7,2,1)</f>
        <v>(1000,10000]</v>
      </c>
      <c r="I835" t="str">
        <f t="shared" ref="I835:I898" si="27">VLOOKUP(MAX($B835,$C835),$L$3:$N$7,3,1)</f>
        <v>小</v>
      </c>
    </row>
    <row r="836" spans="1:9" x14ac:dyDescent="0.2">
      <c r="A836" t="s">
        <v>362</v>
      </c>
      <c r="B836" s="2">
        <v>1791.99</v>
      </c>
      <c r="C836" s="2">
        <v>2040.0742543859601</v>
      </c>
      <c r="D836" s="2">
        <v>6659</v>
      </c>
      <c r="E836" s="2">
        <v>465136.93</v>
      </c>
      <c r="F836" s="2">
        <v>256</v>
      </c>
      <c r="G836" s="2">
        <v>21257.4</v>
      </c>
      <c r="H836" t="str">
        <f t="shared" si="26"/>
        <v>(1000,10000]</v>
      </c>
      <c r="I836" t="str">
        <f t="shared" si="27"/>
        <v>小</v>
      </c>
    </row>
    <row r="837" spans="1:9" x14ac:dyDescent="0.2">
      <c r="A837" t="s">
        <v>247</v>
      </c>
      <c r="B837" s="2">
        <v>8843.2950000000001</v>
      </c>
      <c r="C837" s="2">
        <v>9537.6846341463406</v>
      </c>
      <c r="D837" s="2">
        <v>68638</v>
      </c>
      <c r="E837" s="2">
        <v>3128360.56</v>
      </c>
      <c r="F837" s="2">
        <v>186</v>
      </c>
      <c r="G837" s="2">
        <v>8732.99</v>
      </c>
      <c r="H837" t="str">
        <f t="shared" si="26"/>
        <v>(1000,10000]</v>
      </c>
      <c r="I837" t="str">
        <f t="shared" si="27"/>
        <v>小</v>
      </c>
    </row>
    <row r="838" spans="1:9" x14ac:dyDescent="0.2">
      <c r="A838" t="s">
        <v>304</v>
      </c>
      <c r="B838" s="2">
        <v>810.55809999999997</v>
      </c>
      <c r="C838" s="2">
        <v>1043.12145422821</v>
      </c>
      <c r="D838" s="2">
        <v>14197</v>
      </c>
      <c r="E838" s="2">
        <v>344230.07989530999</v>
      </c>
      <c r="F838" s="2">
        <v>3655</v>
      </c>
      <c r="G838" s="2">
        <v>93156.179941155002</v>
      </c>
      <c r="H838" t="str">
        <f t="shared" si="26"/>
        <v>(1000,10000]</v>
      </c>
      <c r="I838" t="str">
        <f t="shared" si="27"/>
        <v>小</v>
      </c>
    </row>
    <row r="839" spans="1:9" x14ac:dyDescent="0.2">
      <c r="A839" t="s">
        <v>303</v>
      </c>
      <c r="B839" s="2">
        <v>160.6</v>
      </c>
      <c r="C839" s="2">
        <v>213.83873720136501</v>
      </c>
      <c r="D839" s="2">
        <v>724</v>
      </c>
      <c r="E839" s="2">
        <v>62654.75</v>
      </c>
      <c r="F839" s="2">
        <v>57</v>
      </c>
      <c r="G839" s="2">
        <v>5688.41</v>
      </c>
      <c r="H839" t="str">
        <f t="shared" si="26"/>
        <v>(0,1000]</v>
      </c>
      <c r="I839" t="str">
        <f t="shared" si="27"/>
        <v>微</v>
      </c>
    </row>
    <row r="840" spans="1:9" x14ac:dyDescent="0.2">
      <c r="A840" t="s">
        <v>333</v>
      </c>
      <c r="B840" s="2">
        <v>551.65</v>
      </c>
      <c r="C840" s="2">
        <v>1245.5407692307599</v>
      </c>
      <c r="D840" s="2">
        <v>6943</v>
      </c>
      <c r="E840" s="2">
        <v>372416.69</v>
      </c>
      <c r="F840" s="2">
        <v>90</v>
      </c>
      <c r="G840" s="2">
        <v>10063.959999999999</v>
      </c>
      <c r="H840" t="str">
        <f t="shared" si="26"/>
        <v>(1000,10000]</v>
      </c>
      <c r="I840" t="str">
        <f t="shared" si="27"/>
        <v>小</v>
      </c>
    </row>
    <row r="841" spans="1:9" x14ac:dyDescent="0.2">
      <c r="A841" t="s">
        <v>357</v>
      </c>
      <c r="B841" s="2">
        <v>20288.080000000002</v>
      </c>
      <c r="C841" s="2">
        <v>21727.123016949099</v>
      </c>
      <c r="D841" s="2">
        <v>192772</v>
      </c>
      <c r="E841" s="2">
        <v>6409501.29</v>
      </c>
      <c r="F841" s="2">
        <v>2</v>
      </c>
      <c r="G841" s="2">
        <v>100.8</v>
      </c>
      <c r="H841" t="str">
        <f t="shared" si="26"/>
        <v>(10000,50000]</v>
      </c>
      <c r="I841" t="str">
        <f t="shared" si="27"/>
        <v>普通</v>
      </c>
    </row>
    <row r="842" spans="1:9" x14ac:dyDescent="0.2">
      <c r="A842" t="s">
        <v>330</v>
      </c>
      <c r="B842" s="2">
        <v>11086.48</v>
      </c>
      <c r="C842" s="2">
        <v>11373.158788840399</v>
      </c>
      <c r="D842" s="2">
        <v>101988</v>
      </c>
      <c r="E842" s="2">
        <v>3048006.5554092298</v>
      </c>
      <c r="H842" t="str">
        <f t="shared" si="26"/>
        <v>(10000,50000]</v>
      </c>
      <c r="I842" t="str">
        <f t="shared" si="27"/>
        <v>普通</v>
      </c>
    </row>
    <row r="843" spans="1:9" x14ac:dyDescent="0.2">
      <c r="A843" t="s">
        <v>300</v>
      </c>
      <c r="B843" s="2">
        <v>1494.51</v>
      </c>
      <c r="C843" s="2">
        <v>1740.5039436299801</v>
      </c>
      <c r="D843" s="2">
        <v>6410</v>
      </c>
      <c r="E843" s="2">
        <v>462974.04900557501</v>
      </c>
      <c r="H843" t="str">
        <f t="shared" si="26"/>
        <v>(1000,10000]</v>
      </c>
      <c r="I843" t="str">
        <f t="shared" si="27"/>
        <v>小</v>
      </c>
    </row>
    <row r="844" spans="1:9" x14ac:dyDescent="0.2">
      <c r="A844" t="s">
        <v>286</v>
      </c>
      <c r="B844" s="2">
        <v>232</v>
      </c>
      <c r="C844" s="2">
        <v>258.88632218844901</v>
      </c>
      <c r="D844" s="2">
        <v>2779</v>
      </c>
      <c r="E844" s="2">
        <v>85173.6</v>
      </c>
      <c r="F844" s="2">
        <v>231</v>
      </c>
      <c r="G844" s="2">
        <v>6985</v>
      </c>
      <c r="H844" t="str">
        <f t="shared" si="26"/>
        <v>(0,1000]</v>
      </c>
      <c r="I844" t="str">
        <f t="shared" si="27"/>
        <v>微</v>
      </c>
    </row>
    <row r="845" spans="1:9" x14ac:dyDescent="0.2">
      <c r="A845" t="s">
        <v>338</v>
      </c>
      <c r="B845" s="2">
        <v>194.19</v>
      </c>
      <c r="C845" s="2">
        <v>260.24167487684701</v>
      </c>
      <c r="D845" s="2">
        <v>498</v>
      </c>
      <c r="E845" s="2">
        <v>52829.06</v>
      </c>
      <c r="F845" s="2">
        <v>1</v>
      </c>
      <c r="G845" s="2">
        <v>95.87</v>
      </c>
      <c r="H845" t="str">
        <f t="shared" si="26"/>
        <v>(0,1000]</v>
      </c>
      <c r="I845" t="str">
        <f t="shared" si="27"/>
        <v>微</v>
      </c>
    </row>
    <row r="846" spans="1:9" x14ac:dyDescent="0.2">
      <c r="A846" t="s">
        <v>284</v>
      </c>
      <c r="B846" s="2">
        <v>255.51</v>
      </c>
      <c r="C846" s="2">
        <v>364.65113924050598</v>
      </c>
      <c r="D846" s="2">
        <v>2012</v>
      </c>
      <c r="E846" s="2">
        <v>86422.32</v>
      </c>
      <c r="H846" t="str">
        <f t="shared" si="26"/>
        <v>(0,1000]</v>
      </c>
      <c r="I846" t="str">
        <f t="shared" si="27"/>
        <v>微</v>
      </c>
    </row>
    <row r="847" spans="1:9" x14ac:dyDescent="0.2">
      <c r="A847" t="s">
        <v>393</v>
      </c>
      <c r="B847" s="2">
        <v>24216.36</v>
      </c>
      <c r="C847" s="2">
        <v>32400.390824919399</v>
      </c>
      <c r="D847" s="2">
        <v>249945</v>
      </c>
      <c r="E847" s="2">
        <v>8780505.9135531802</v>
      </c>
      <c r="H847" t="str">
        <f t="shared" si="26"/>
        <v>(10000,50000]</v>
      </c>
      <c r="I847" t="str">
        <f t="shared" si="27"/>
        <v>普通</v>
      </c>
    </row>
    <row r="848" spans="1:9" x14ac:dyDescent="0.2">
      <c r="A848" t="s">
        <v>392</v>
      </c>
      <c r="B848" s="2">
        <v>15341.52</v>
      </c>
      <c r="C848" s="2">
        <v>19227.3382583694</v>
      </c>
      <c r="D848" s="2">
        <v>142848</v>
      </c>
      <c r="E848" s="2">
        <v>5152926.6532429997</v>
      </c>
      <c r="H848" t="str">
        <f t="shared" si="26"/>
        <v>(10000,50000]</v>
      </c>
      <c r="I848" t="str">
        <f t="shared" si="27"/>
        <v>普通</v>
      </c>
    </row>
    <row r="849" spans="1:9" x14ac:dyDescent="0.2">
      <c r="A849" t="s">
        <v>299</v>
      </c>
      <c r="B849" s="2">
        <v>3765.3744999999999</v>
      </c>
      <c r="C849" s="2">
        <v>4611.1246361214498</v>
      </c>
      <c r="D849" s="2">
        <v>12453</v>
      </c>
      <c r="E849" s="2">
        <v>1521671.1299200801</v>
      </c>
      <c r="F849" s="2">
        <v>1291</v>
      </c>
      <c r="G849" s="2">
        <v>152617.98501380999</v>
      </c>
      <c r="H849" t="str">
        <f t="shared" si="26"/>
        <v>(1000,10000]</v>
      </c>
      <c r="I849" t="str">
        <f t="shared" si="27"/>
        <v>小</v>
      </c>
    </row>
    <row r="850" spans="1:9" x14ac:dyDescent="0.2">
      <c r="A850" t="s">
        <v>281</v>
      </c>
      <c r="B850" s="2">
        <v>7490.8850000000002</v>
      </c>
      <c r="C850" s="2">
        <v>9197.9233576059596</v>
      </c>
      <c r="D850" s="2">
        <v>69818</v>
      </c>
      <c r="E850" s="2">
        <v>3035314.7080099699</v>
      </c>
      <c r="F850" s="2">
        <v>687</v>
      </c>
      <c r="G850" s="2">
        <v>29678.7</v>
      </c>
      <c r="H850" t="str">
        <f t="shared" si="26"/>
        <v>(1000,10000]</v>
      </c>
      <c r="I850" t="str">
        <f t="shared" si="27"/>
        <v>小</v>
      </c>
    </row>
    <row r="851" spans="1:9" x14ac:dyDescent="0.2">
      <c r="A851" t="s">
        <v>394</v>
      </c>
      <c r="B851" s="2">
        <v>9572.6049999999996</v>
      </c>
      <c r="C851" s="2">
        <v>13059.9801732098</v>
      </c>
      <c r="D851" s="2">
        <v>108574</v>
      </c>
      <c r="E851" s="2">
        <v>3735154.3295380198</v>
      </c>
      <c r="H851" t="str">
        <f t="shared" si="26"/>
        <v>(10000,50000]</v>
      </c>
      <c r="I851" t="str">
        <f t="shared" si="27"/>
        <v>普通</v>
      </c>
    </row>
    <row r="852" spans="1:9" x14ac:dyDescent="0.2">
      <c r="A852" t="s">
        <v>250</v>
      </c>
      <c r="B852" s="2">
        <v>2727.88</v>
      </c>
      <c r="C852" s="2">
        <v>2957.7824489795898</v>
      </c>
      <c r="D852" s="2">
        <v>653</v>
      </c>
      <c r="E852" s="2">
        <v>434794.02</v>
      </c>
      <c r="F852" s="2">
        <v>121</v>
      </c>
      <c r="G852" s="2">
        <v>80155.679999999993</v>
      </c>
      <c r="H852" t="str">
        <f t="shared" si="26"/>
        <v>(1000,10000]</v>
      </c>
      <c r="I852" t="str">
        <f t="shared" si="27"/>
        <v>小</v>
      </c>
    </row>
    <row r="853" spans="1:9" x14ac:dyDescent="0.2">
      <c r="A853" t="s">
        <v>395</v>
      </c>
      <c r="B853" s="2">
        <v>601.39</v>
      </c>
      <c r="C853" s="2">
        <v>697.08127906976699</v>
      </c>
      <c r="D853" s="2">
        <v>2816</v>
      </c>
      <c r="E853" s="2">
        <v>119897.98</v>
      </c>
      <c r="F853" s="2">
        <v>5</v>
      </c>
      <c r="G853" s="2">
        <v>193.91</v>
      </c>
      <c r="H853" t="str">
        <f t="shared" si="26"/>
        <v>(0,1000]</v>
      </c>
      <c r="I853" t="str">
        <f t="shared" si="27"/>
        <v>微</v>
      </c>
    </row>
    <row r="854" spans="1:9" x14ac:dyDescent="0.2">
      <c r="A854" t="s">
        <v>298</v>
      </c>
      <c r="B854" s="2">
        <v>19601.32</v>
      </c>
      <c r="C854" s="2">
        <v>19165.0285675388</v>
      </c>
      <c r="D854" s="2">
        <v>58001</v>
      </c>
      <c r="E854" s="2">
        <v>2491453.7137800502</v>
      </c>
      <c r="H854" t="str">
        <f t="shared" si="26"/>
        <v>(10000,50000]</v>
      </c>
      <c r="I854" t="str">
        <f t="shared" si="27"/>
        <v>普通</v>
      </c>
    </row>
    <row r="855" spans="1:9" x14ac:dyDescent="0.2">
      <c r="A855" t="s">
        <v>334</v>
      </c>
      <c r="B855" s="2">
        <v>1399.5623499999999</v>
      </c>
      <c r="C855" s="2">
        <v>1847.6989346524099</v>
      </c>
      <c r="D855" s="2">
        <v>1933</v>
      </c>
      <c r="E855" s="2">
        <v>572786.66974225</v>
      </c>
      <c r="F855" s="2">
        <v>448</v>
      </c>
      <c r="G855" s="2">
        <v>137432.38487037999</v>
      </c>
      <c r="H855" t="str">
        <f t="shared" si="26"/>
        <v>(1000,10000]</v>
      </c>
      <c r="I855" t="str">
        <f t="shared" si="27"/>
        <v>小</v>
      </c>
    </row>
    <row r="856" spans="1:9" x14ac:dyDescent="0.2">
      <c r="A856" t="s">
        <v>390</v>
      </c>
      <c r="B856" s="2">
        <v>129.13999999999999</v>
      </c>
      <c r="C856" s="2">
        <v>178.037789473684</v>
      </c>
      <c r="D856" s="2">
        <v>396</v>
      </c>
      <c r="E856" s="2">
        <v>33827.18</v>
      </c>
      <c r="F856" s="2">
        <v>122</v>
      </c>
      <c r="G856" s="2">
        <v>10761.81</v>
      </c>
      <c r="H856" t="str">
        <f t="shared" si="26"/>
        <v>(0,1000]</v>
      </c>
      <c r="I856" t="str">
        <f t="shared" si="27"/>
        <v>微</v>
      </c>
    </row>
    <row r="857" spans="1:9" x14ac:dyDescent="0.2">
      <c r="A857" t="s">
        <v>305</v>
      </c>
      <c r="B857" s="2">
        <v>2094.0450000000001</v>
      </c>
      <c r="C857" s="2">
        <v>2975.8628991596602</v>
      </c>
      <c r="D857" s="2">
        <v>14486</v>
      </c>
      <c r="E857" s="2">
        <v>708255.37</v>
      </c>
      <c r="H857" t="str">
        <f t="shared" si="26"/>
        <v>(1000,10000]</v>
      </c>
      <c r="I857" t="str">
        <f t="shared" si="27"/>
        <v>小</v>
      </c>
    </row>
    <row r="858" spans="1:9" x14ac:dyDescent="0.2">
      <c r="A858" t="s">
        <v>254</v>
      </c>
      <c r="B858" s="2">
        <v>995.89160000000004</v>
      </c>
      <c r="C858" s="2">
        <v>1175.92842389208</v>
      </c>
      <c r="D858" s="2">
        <v>1400</v>
      </c>
      <c r="E858" s="2">
        <v>379824.880917145</v>
      </c>
      <c r="F858" s="2">
        <v>166</v>
      </c>
      <c r="G858" s="2">
        <v>39536.655839159997</v>
      </c>
      <c r="H858" t="str">
        <f t="shared" si="26"/>
        <v>(1000,10000]</v>
      </c>
      <c r="I858" t="str">
        <f t="shared" si="27"/>
        <v>小</v>
      </c>
    </row>
    <row r="859" spans="1:9" x14ac:dyDescent="0.2">
      <c r="A859" t="s">
        <v>251</v>
      </c>
      <c r="B859" s="2">
        <v>143.81</v>
      </c>
      <c r="C859" s="2">
        <v>184.41576271186401</v>
      </c>
      <c r="D859" s="2">
        <v>609</v>
      </c>
      <c r="E859" s="2">
        <v>43522.12</v>
      </c>
      <c r="F859" s="2">
        <v>28</v>
      </c>
      <c r="G859" s="2">
        <v>1866.3</v>
      </c>
      <c r="H859" t="str">
        <f t="shared" si="26"/>
        <v>(0,1000]</v>
      </c>
      <c r="I859" t="str">
        <f t="shared" si="27"/>
        <v>微</v>
      </c>
    </row>
    <row r="860" spans="1:9" x14ac:dyDescent="0.2">
      <c r="A860" t="s">
        <v>256</v>
      </c>
      <c r="B860" s="2">
        <v>72.344899999999996</v>
      </c>
      <c r="C860" s="2">
        <v>90.147917904933905</v>
      </c>
      <c r="D860" s="2">
        <v>834</v>
      </c>
      <c r="E860" s="2">
        <v>20463.577364420002</v>
      </c>
      <c r="F860" s="2">
        <v>46</v>
      </c>
      <c r="G860" s="2">
        <v>1228.1604511349999</v>
      </c>
      <c r="H860" t="str">
        <f t="shared" si="26"/>
        <v>(0,1000]</v>
      </c>
      <c r="I860" t="str">
        <f t="shared" si="27"/>
        <v>微</v>
      </c>
    </row>
    <row r="861" spans="1:9" x14ac:dyDescent="0.2">
      <c r="A861" t="s">
        <v>339</v>
      </c>
      <c r="B861" s="2">
        <v>230.42</v>
      </c>
      <c r="C861" s="2">
        <v>322.34573599499998</v>
      </c>
      <c r="D861" s="2">
        <v>645</v>
      </c>
      <c r="E861" s="2">
        <v>37392.105375419997</v>
      </c>
      <c r="F861" s="2">
        <v>29</v>
      </c>
      <c r="G861" s="2">
        <v>1853.79</v>
      </c>
      <c r="H861" t="str">
        <f t="shared" si="26"/>
        <v>(0,1000]</v>
      </c>
      <c r="I861" t="str">
        <f t="shared" si="27"/>
        <v>微</v>
      </c>
    </row>
    <row r="862" spans="1:9" x14ac:dyDescent="0.2">
      <c r="A862" t="s">
        <v>397</v>
      </c>
      <c r="B862" s="2">
        <v>152.755</v>
      </c>
      <c r="C862" s="2">
        <v>194.544868421052</v>
      </c>
      <c r="D862" s="2">
        <v>583</v>
      </c>
      <c r="E862" s="2">
        <v>44356.23</v>
      </c>
      <c r="H862" t="str">
        <f t="shared" si="26"/>
        <v>(0,1000]</v>
      </c>
      <c r="I862" t="str">
        <f t="shared" si="27"/>
        <v>微</v>
      </c>
    </row>
    <row r="863" spans="1:9" x14ac:dyDescent="0.2">
      <c r="A863" t="s">
        <v>252</v>
      </c>
      <c r="B863" s="2">
        <v>1323.0074500000001</v>
      </c>
      <c r="C863" s="2">
        <v>1254.95291179879</v>
      </c>
      <c r="D863" s="2">
        <v>64</v>
      </c>
      <c r="E863" s="2">
        <v>72787.268884329998</v>
      </c>
      <c r="H863" t="str">
        <f t="shared" si="26"/>
        <v>(1000,10000]</v>
      </c>
      <c r="I863" t="str">
        <f t="shared" si="27"/>
        <v>小</v>
      </c>
    </row>
    <row r="864" spans="1:9" x14ac:dyDescent="0.2">
      <c r="A864" t="s">
        <v>360</v>
      </c>
      <c r="B864" s="2">
        <v>148.995</v>
      </c>
      <c r="C864" s="2">
        <v>183.58925418510199</v>
      </c>
      <c r="D864" s="2">
        <v>350</v>
      </c>
      <c r="E864" s="2">
        <v>35983.493820279997</v>
      </c>
      <c r="F864" s="2">
        <v>70</v>
      </c>
      <c r="G864" s="2">
        <v>5920.47</v>
      </c>
      <c r="H864" t="str">
        <f t="shared" si="26"/>
        <v>(0,1000]</v>
      </c>
      <c r="I864" t="str">
        <f t="shared" si="27"/>
        <v>微</v>
      </c>
    </row>
    <row r="865" spans="1:9" x14ac:dyDescent="0.2">
      <c r="A865" t="s">
        <v>364</v>
      </c>
      <c r="B865" s="2">
        <v>115.75</v>
      </c>
      <c r="C865" s="2">
        <v>166.01029411764699</v>
      </c>
      <c r="D865" s="2">
        <v>332</v>
      </c>
      <c r="E865" s="2">
        <v>22577.4</v>
      </c>
      <c r="F865" s="2">
        <v>40</v>
      </c>
      <c r="G865" s="2">
        <v>2128.5100000000002</v>
      </c>
      <c r="H865" t="str">
        <f t="shared" si="26"/>
        <v>(0,1000]</v>
      </c>
      <c r="I865" t="str">
        <f t="shared" si="27"/>
        <v>微</v>
      </c>
    </row>
    <row r="866" spans="1:9" x14ac:dyDescent="0.2">
      <c r="A866" t="s">
        <v>340</v>
      </c>
      <c r="B866" s="2">
        <v>2342.2600000000002</v>
      </c>
      <c r="C866" s="2">
        <v>2555.16103448275</v>
      </c>
      <c r="D866" s="2">
        <v>2498</v>
      </c>
      <c r="E866" s="2">
        <v>518697.69</v>
      </c>
      <c r="H866" t="str">
        <f t="shared" si="26"/>
        <v>(1000,10000]</v>
      </c>
      <c r="I866" t="str">
        <f t="shared" si="27"/>
        <v>小</v>
      </c>
    </row>
    <row r="867" spans="1:9" x14ac:dyDescent="0.2">
      <c r="A867" t="s">
        <v>367</v>
      </c>
      <c r="B867" s="2">
        <v>47.94</v>
      </c>
      <c r="C867" s="2">
        <v>82.273893129770897</v>
      </c>
      <c r="D867" s="2">
        <v>326</v>
      </c>
      <c r="E867" s="2">
        <v>10777.88</v>
      </c>
      <c r="F867" s="2">
        <v>26</v>
      </c>
      <c r="G867" s="2">
        <v>952.93</v>
      </c>
      <c r="H867" t="str">
        <f t="shared" si="26"/>
        <v>(0,1000]</v>
      </c>
      <c r="I867" t="str">
        <f t="shared" si="27"/>
        <v>微</v>
      </c>
    </row>
    <row r="868" spans="1:9" x14ac:dyDescent="0.2">
      <c r="A868" t="s">
        <v>361</v>
      </c>
      <c r="B868" s="2">
        <v>250.23</v>
      </c>
      <c r="C868" s="2">
        <v>278.67688356164302</v>
      </c>
      <c r="D868" s="2">
        <v>827</v>
      </c>
      <c r="E868" s="2">
        <v>81373.649999999994</v>
      </c>
      <c r="F868" s="2">
        <v>133</v>
      </c>
      <c r="G868" s="2">
        <v>12881.32</v>
      </c>
      <c r="H868" t="str">
        <f t="shared" si="26"/>
        <v>(0,1000]</v>
      </c>
      <c r="I868" t="str">
        <f t="shared" si="27"/>
        <v>微</v>
      </c>
    </row>
    <row r="869" spans="1:9" x14ac:dyDescent="0.2">
      <c r="A869" t="s">
        <v>291</v>
      </c>
      <c r="B869" s="2">
        <v>580.70000000000005</v>
      </c>
      <c r="C869" s="2">
        <v>965.21894009216498</v>
      </c>
      <c r="D869" s="2">
        <v>3436</v>
      </c>
      <c r="E869" s="2">
        <v>209452.51</v>
      </c>
      <c r="H869" t="str">
        <f t="shared" si="26"/>
        <v>(0,1000]</v>
      </c>
      <c r="I869" t="str">
        <f t="shared" si="27"/>
        <v>微</v>
      </c>
    </row>
    <row r="870" spans="1:9" x14ac:dyDescent="0.2">
      <c r="A870" t="s">
        <v>261</v>
      </c>
      <c r="B870" s="2">
        <v>2138.9063999999998</v>
      </c>
      <c r="C870" s="2">
        <v>3910.5692066021502</v>
      </c>
      <c r="D870" s="2">
        <v>15122</v>
      </c>
      <c r="E870" s="2">
        <v>715634.16480819497</v>
      </c>
      <c r="H870" t="str">
        <f t="shared" si="26"/>
        <v>(1000,10000]</v>
      </c>
      <c r="I870" t="str">
        <f t="shared" si="27"/>
        <v>小</v>
      </c>
    </row>
    <row r="871" spans="1:9" x14ac:dyDescent="0.2">
      <c r="A871" t="s">
        <v>264</v>
      </c>
      <c r="B871" s="2">
        <v>170.94499999999999</v>
      </c>
      <c r="C871" s="2">
        <v>211.46540816326501</v>
      </c>
      <c r="D871" s="2">
        <v>318</v>
      </c>
      <c r="E871" s="2">
        <v>20723.61</v>
      </c>
      <c r="H871" t="str">
        <f t="shared" si="26"/>
        <v>(0,1000]</v>
      </c>
      <c r="I871" t="str">
        <f t="shared" si="27"/>
        <v>微</v>
      </c>
    </row>
    <row r="872" spans="1:9" x14ac:dyDescent="0.2">
      <c r="A872" t="s">
        <v>365</v>
      </c>
      <c r="B872" s="2">
        <v>270.75</v>
      </c>
      <c r="C872" s="2">
        <v>329.94926701570603</v>
      </c>
      <c r="D872" s="2">
        <v>1112</v>
      </c>
      <c r="E872" s="2">
        <v>63020.31</v>
      </c>
      <c r="H872" t="str">
        <f t="shared" si="26"/>
        <v>(0,1000]</v>
      </c>
      <c r="I872" t="str">
        <f t="shared" si="27"/>
        <v>微</v>
      </c>
    </row>
    <row r="873" spans="1:9" x14ac:dyDescent="0.2">
      <c r="A873" t="s">
        <v>266</v>
      </c>
      <c r="B873" s="2">
        <v>1018.18305</v>
      </c>
      <c r="C873" s="2">
        <v>1239.87916975192</v>
      </c>
      <c r="D873" s="2">
        <v>262</v>
      </c>
      <c r="E873" s="2">
        <v>171103.32542576501</v>
      </c>
      <c r="H873" t="str">
        <f t="shared" si="26"/>
        <v>(1000,10000]</v>
      </c>
      <c r="I873" t="str">
        <f t="shared" si="27"/>
        <v>小</v>
      </c>
    </row>
    <row r="874" spans="1:9" x14ac:dyDescent="0.2">
      <c r="A874" t="s">
        <v>337</v>
      </c>
      <c r="B874" s="2">
        <v>41.2</v>
      </c>
      <c r="C874" s="2">
        <v>53.450653594771197</v>
      </c>
      <c r="D874" s="2">
        <v>217</v>
      </c>
      <c r="E874" s="2">
        <v>8177.95</v>
      </c>
      <c r="F874" s="2">
        <v>25</v>
      </c>
      <c r="G874" s="2">
        <v>720.29</v>
      </c>
      <c r="H874" t="str">
        <f t="shared" si="26"/>
        <v>(0,1000]</v>
      </c>
      <c r="I874" t="str">
        <f t="shared" si="27"/>
        <v>微</v>
      </c>
    </row>
    <row r="875" spans="1:9" x14ac:dyDescent="0.2">
      <c r="A875" t="s">
        <v>285</v>
      </c>
      <c r="B875" s="2">
        <v>269.98</v>
      </c>
      <c r="C875" s="2">
        <v>414.85426229508198</v>
      </c>
      <c r="D875" s="2">
        <v>511</v>
      </c>
      <c r="E875" s="2">
        <v>75918.33</v>
      </c>
      <c r="F875" s="2">
        <v>14</v>
      </c>
      <c r="G875" s="2">
        <v>2225.4499999999998</v>
      </c>
      <c r="H875" t="str">
        <f t="shared" si="26"/>
        <v>(0,1000]</v>
      </c>
      <c r="I875" t="str">
        <f t="shared" si="27"/>
        <v>微</v>
      </c>
    </row>
    <row r="876" spans="1:9" x14ac:dyDescent="0.2">
      <c r="A876" t="s">
        <v>336</v>
      </c>
      <c r="B876" s="2">
        <v>154.66329999999999</v>
      </c>
      <c r="C876" s="2">
        <v>180.96847865294399</v>
      </c>
      <c r="D876" s="2">
        <v>108</v>
      </c>
      <c r="E876" s="2">
        <v>16287.163078764999</v>
      </c>
      <c r="F876" s="2">
        <v>6</v>
      </c>
      <c r="G876" s="2">
        <v>821.25854418999995</v>
      </c>
      <c r="H876" t="str">
        <f t="shared" si="26"/>
        <v>(0,1000]</v>
      </c>
      <c r="I876" t="str">
        <f t="shared" si="27"/>
        <v>微</v>
      </c>
    </row>
    <row r="877" spans="1:9" x14ac:dyDescent="0.2">
      <c r="A877" t="s">
        <v>335</v>
      </c>
      <c r="B877" s="2">
        <v>543.57000000000005</v>
      </c>
      <c r="C877" s="2">
        <v>869.27323232323204</v>
      </c>
      <c r="D877" s="2">
        <v>5357</v>
      </c>
      <c r="E877" s="2">
        <v>258174.15</v>
      </c>
      <c r="F877" s="2">
        <v>30</v>
      </c>
      <c r="G877" s="2">
        <v>1446.55</v>
      </c>
      <c r="H877" t="str">
        <f t="shared" si="26"/>
        <v>(0,1000]</v>
      </c>
      <c r="I877" t="str">
        <f t="shared" si="27"/>
        <v>微</v>
      </c>
    </row>
    <row r="878" spans="1:9" x14ac:dyDescent="0.2">
      <c r="A878" t="s">
        <v>403</v>
      </c>
      <c r="B878" s="2">
        <v>100.8265</v>
      </c>
      <c r="C878" s="2">
        <v>129.19334015625</v>
      </c>
      <c r="D878" s="2">
        <v>381</v>
      </c>
      <c r="E878" s="2">
        <v>16019.974179375</v>
      </c>
      <c r="H878" t="str">
        <f t="shared" si="26"/>
        <v>(0,1000]</v>
      </c>
      <c r="I878" t="str">
        <f t="shared" si="27"/>
        <v>微</v>
      </c>
    </row>
    <row r="879" spans="1:9" x14ac:dyDescent="0.2">
      <c r="A879" t="s">
        <v>374</v>
      </c>
      <c r="B879" s="2">
        <v>6073.6</v>
      </c>
      <c r="C879" s="2">
        <v>8586.7665957446807</v>
      </c>
      <c r="D879" s="2">
        <v>11431</v>
      </c>
      <c r="E879" s="2">
        <v>403578.03</v>
      </c>
      <c r="H879" t="str">
        <f t="shared" si="26"/>
        <v>(1000,10000]</v>
      </c>
      <c r="I879" t="str">
        <f t="shared" si="27"/>
        <v>小</v>
      </c>
    </row>
    <row r="880" spans="1:9" x14ac:dyDescent="0.2">
      <c r="A880" t="s">
        <v>268</v>
      </c>
      <c r="B880" s="2">
        <v>39.950000000000003</v>
      </c>
      <c r="C880" s="2">
        <v>39.950000000000003</v>
      </c>
      <c r="D880" s="2">
        <v>4</v>
      </c>
      <c r="E880" s="2">
        <v>159.80000000000001</v>
      </c>
      <c r="H880" t="str">
        <f t="shared" si="26"/>
        <v>(0,1000]</v>
      </c>
      <c r="I880" t="str">
        <f t="shared" si="27"/>
        <v>微</v>
      </c>
    </row>
    <row r="881" spans="1:9" x14ac:dyDescent="0.2">
      <c r="A881" t="s">
        <v>331</v>
      </c>
      <c r="B881" s="2">
        <v>421.66</v>
      </c>
      <c r="C881" s="2">
        <v>523.67294117646998</v>
      </c>
      <c r="D881" s="2">
        <v>197</v>
      </c>
      <c r="E881" s="2">
        <v>8902.44</v>
      </c>
      <c r="H881" t="str">
        <f t="shared" si="26"/>
        <v>(0,1000]</v>
      </c>
      <c r="I881" t="str">
        <f t="shared" si="27"/>
        <v>微</v>
      </c>
    </row>
    <row r="882" spans="1:9" x14ac:dyDescent="0.2">
      <c r="A882" t="s">
        <v>396</v>
      </c>
      <c r="B882" s="2">
        <v>54.854999999999997</v>
      </c>
      <c r="C882" s="2">
        <v>69.705256410256396</v>
      </c>
      <c r="D882" s="2">
        <v>291</v>
      </c>
      <c r="E882" s="2">
        <v>10874.02</v>
      </c>
      <c r="F882" s="2">
        <v>65</v>
      </c>
      <c r="G882" s="2">
        <v>2298.31</v>
      </c>
      <c r="H882" t="str">
        <f t="shared" si="26"/>
        <v>(0,1000]</v>
      </c>
      <c r="I882" t="str">
        <f t="shared" si="27"/>
        <v>微</v>
      </c>
    </row>
    <row r="883" spans="1:9" x14ac:dyDescent="0.2">
      <c r="A883" t="s">
        <v>260</v>
      </c>
      <c r="B883" s="2">
        <v>185.95</v>
      </c>
      <c r="C883" s="2">
        <v>232.91933823529399</v>
      </c>
      <c r="D883" s="2">
        <v>615</v>
      </c>
      <c r="E883" s="2">
        <v>31677.03</v>
      </c>
      <c r="H883" t="str">
        <f t="shared" si="26"/>
        <v>(0,1000]</v>
      </c>
      <c r="I883" t="str">
        <f t="shared" si="27"/>
        <v>微</v>
      </c>
    </row>
    <row r="884" spans="1:9" x14ac:dyDescent="0.2">
      <c r="A884" t="s">
        <v>399</v>
      </c>
      <c r="B884" s="2">
        <v>160</v>
      </c>
      <c r="C884" s="2">
        <v>328.84152466367698</v>
      </c>
      <c r="D884" s="2">
        <v>1999</v>
      </c>
      <c r="E884" s="2">
        <v>73331.66</v>
      </c>
      <c r="H884" t="str">
        <f t="shared" si="26"/>
        <v>(0,1000]</v>
      </c>
      <c r="I884" t="str">
        <f t="shared" si="27"/>
        <v>微</v>
      </c>
    </row>
    <row r="885" spans="1:9" x14ac:dyDescent="0.2">
      <c r="A885" t="s">
        <v>382</v>
      </c>
      <c r="B885" s="2">
        <v>122.19</v>
      </c>
      <c r="C885" s="2">
        <v>204.18035714285699</v>
      </c>
      <c r="D885" s="2">
        <v>78</v>
      </c>
      <c r="E885" s="2">
        <v>5717.05</v>
      </c>
      <c r="H885" t="str">
        <f t="shared" si="26"/>
        <v>(0,1000]</v>
      </c>
      <c r="I885" t="str">
        <f t="shared" si="27"/>
        <v>微</v>
      </c>
    </row>
    <row r="886" spans="1:9" x14ac:dyDescent="0.2">
      <c r="A886" t="s">
        <v>352</v>
      </c>
      <c r="B886" s="2">
        <v>216.33</v>
      </c>
      <c r="C886" s="2">
        <v>473.2955</v>
      </c>
      <c r="D886" s="2">
        <v>111</v>
      </c>
      <c r="E886" s="2">
        <v>9465.91</v>
      </c>
      <c r="H886" t="str">
        <f t="shared" si="26"/>
        <v>(0,1000]</v>
      </c>
      <c r="I886" t="str">
        <f t="shared" si="27"/>
        <v>微</v>
      </c>
    </row>
    <row r="887" spans="1:9" x14ac:dyDescent="0.2">
      <c r="A887" t="s">
        <v>236</v>
      </c>
      <c r="B887" s="2">
        <v>134.65</v>
      </c>
      <c r="C887" s="2">
        <v>201.23702380952301</v>
      </c>
      <c r="D887" s="2">
        <v>194</v>
      </c>
      <c r="E887" s="2">
        <v>16903.91</v>
      </c>
      <c r="F887" s="2">
        <v>46</v>
      </c>
      <c r="G887" s="2">
        <v>3550.92</v>
      </c>
      <c r="H887" t="str">
        <f t="shared" si="26"/>
        <v>(0,1000]</v>
      </c>
      <c r="I887" t="str">
        <f t="shared" si="27"/>
        <v>微</v>
      </c>
    </row>
    <row r="888" spans="1:9" x14ac:dyDescent="0.2">
      <c r="A888" t="s">
        <v>386</v>
      </c>
      <c r="B888" s="2">
        <v>831.67065000000002</v>
      </c>
      <c r="C888" s="2">
        <v>1030.6295983646601</v>
      </c>
      <c r="D888" s="2">
        <v>8369</v>
      </c>
      <c r="E888" s="2">
        <v>30918.887950939999</v>
      </c>
      <c r="F888" s="2">
        <v>8369</v>
      </c>
      <c r="G888" s="2">
        <v>30918.887950939999</v>
      </c>
      <c r="H888" t="str">
        <f t="shared" si="26"/>
        <v>(1000,10000]</v>
      </c>
      <c r="I888" t="str">
        <f t="shared" si="27"/>
        <v>小</v>
      </c>
    </row>
    <row r="889" spans="1:9" x14ac:dyDescent="0.2">
      <c r="A889" t="s">
        <v>388</v>
      </c>
      <c r="B889" s="2">
        <v>34.4</v>
      </c>
      <c r="C889" s="2">
        <v>53.983846153846102</v>
      </c>
      <c r="D889" s="2">
        <v>25</v>
      </c>
      <c r="E889" s="2">
        <v>701.79</v>
      </c>
      <c r="H889" t="str">
        <f t="shared" si="26"/>
        <v>(0,1000]</v>
      </c>
      <c r="I889" t="str">
        <f t="shared" si="27"/>
        <v>微</v>
      </c>
    </row>
    <row r="890" spans="1:9" x14ac:dyDescent="0.2">
      <c r="A890" t="s">
        <v>242</v>
      </c>
      <c r="B890" s="2">
        <v>2256.66525</v>
      </c>
      <c r="C890" s="2">
        <v>2093.7605966337501</v>
      </c>
      <c r="D890" s="2">
        <v>5275</v>
      </c>
      <c r="E890" s="2">
        <v>16750.084773070001</v>
      </c>
      <c r="F890" s="2">
        <v>129</v>
      </c>
      <c r="G890" s="2">
        <v>1065.4798657199999</v>
      </c>
      <c r="H890" t="str">
        <f t="shared" si="26"/>
        <v>(1000,10000]</v>
      </c>
      <c r="I890" t="str">
        <f t="shared" si="27"/>
        <v>小</v>
      </c>
    </row>
    <row r="891" spans="1:9" x14ac:dyDescent="0.2">
      <c r="A891" t="s">
        <v>326</v>
      </c>
      <c r="B891" s="2">
        <v>10412.0237</v>
      </c>
      <c r="C891" s="2">
        <v>11104.218071474799</v>
      </c>
      <c r="D891" s="2">
        <v>128007</v>
      </c>
      <c r="E891" s="2">
        <v>377543.414430145</v>
      </c>
      <c r="H891" t="str">
        <f t="shared" si="26"/>
        <v>(10000,50000]</v>
      </c>
      <c r="I891" t="str">
        <f t="shared" si="27"/>
        <v>普通</v>
      </c>
    </row>
    <row r="892" spans="1:9" x14ac:dyDescent="0.2">
      <c r="A892" t="s">
        <v>245</v>
      </c>
      <c r="B892" s="2">
        <v>89.99</v>
      </c>
      <c r="C892" s="2">
        <v>101.986666666666</v>
      </c>
      <c r="D892" s="2">
        <v>4</v>
      </c>
      <c r="E892" s="2">
        <v>305.95999999999998</v>
      </c>
      <c r="H892" t="str">
        <f t="shared" si="26"/>
        <v>(0,1000]</v>
      </c>
      <c r="I892" t="str">
        <f t="shared" si="27"/>
        <v>微</v>
      </c>
    </row>
    <row r="893" spans="1:9" x14ac:dyDescent="0.2">
      <c r="A893" t="s">
        <v>329</v>
      </c>
      <c r="B893" s="2">
        <v>749</v>
      </c>
      <c r="C893" s="2">
        <v>749</v>
      </c>
      <c r="D893" s="2">
        <v>2</v>
      </c>
      <c r="E893" s="2">
        <v>1498</v>
      </c>
      <c r="F893" s="2">
        <v>2</v>
      </c>
      <c r="G893" s="2">
        <v>1498</v>
      </c>
      <c r="H893" t="str">
        <f t="shared" si="26"/>
        <v>(0,1000]</v>
      </c>
      <c r="I893" t="str">
        <f t="shared" si="27"/>
        <v>微</v>
      </c>
    </row>
    <row r="894" spans="1:9" x14ac:dyDescent="0.2">
      <c r="A894" t="s">
        <v>380</v>
      </c>
      <c r="B894" s="2">
        <v>58.433100000000003</v>
      </c>
      <c r="C894" s="2">
        <v>71.984208912213703</v>
      </c>
      <c r="D894" s="2">
        <v>269</v>
      </c>
      <c r="E894" s="2">
        <v>9429.9313674999994</v>
      </c>
      <c r="F894" s="2">
        <v>74</v>
      </c>
      <c r="G894" s="2">
        <v>2488.8259880000001</v>
      </c>
      <c r="H894" t="str">
        <f t="shared" si="26"/>
        <v>(0,1000]</v>
      </c>
      <c r="I894" t="str">
        <f t="shared" si="27"/>
        <v>微</v>
      </c>
    </row>
    <row r="895" spans="1:9" x14ac:dyDescent="0.2">
      <c r="A895" t="s">
        <v>407</v>
      </c>
      <c r="B895" s="2">
        <v>49.96</v>
      </c>
      <c r="C895" s="2">
        <v>54.890227272727202</v>
      </c>
      <c r="D895" s="2">
        <v>80</v>
      </c>
      <c r="E895" s="2">
        <v>2415.17</v>
      </c>
      <c r="H895" t="str">
        <f t="shared" si="26"/>
        <v>(0,1000]</v>
      </c>
      <c r="I895" t="str">
        <f t="shared" si="27"/>
        <v>微</v>
      </c>
    </row>
    <row r="896" spans="1:9" x14ac:dyDescent="0.2">
      <c r="A896" t="s">
        <v>290</v>
      </c>
      <c r="B896" s="2">
        <v>47.62</v>
      </c>
      <c r="C896" s="2">
        <v>63.557272727272696</v>
      </c>
      <c r="D896" s="2">
        <v>13</v>
      </c>
      <c r="E896" s="2">
        <v>699.13</v>
      </c>
      <c r="F896" s="2">
        <v>1</v>
      </c>
      <c r="G896" s="2">
        <v>77.2</v>
      </c>
      <c r="H896" t="str">
        <f t="shared" si="26"/>
        <v>(0,1000]</v>
      </c>
      <c r="I896" t="str">
        <f t="shared" si="27"/>
        <v>微</v>
      </c>
    </row>
    <row r="897" spans="1:9" x14ac:dyDescent="0.2">
      <c r="A897" t="s">
        <v>372</v>
      </c>
      <c r="B897" s="2">
        <v>655.59</v>
      </c>
      <c r="C897" s="2">
        <v>1795.83574642647</v>
      </c>
      <c r="D897" s="2">
        <v>1114</v>
      </c>
      <c r="E897" s="2">
        <v>61058.415378500002</v>
      </c>
      <c r="H897" t="str">
        <f t="shared" si="26"/>
        <v>(1000,10000]</v>
      </c>
      <c r="I897" t="str">
        <f t="shared" si="27"/>
        <v>小</v>
      </c>
    </row>
    <row r="898" spans="1:9" x14ac:dyDescent="0.2">
      <c r="A898" t="s">
        <v>406</v>
      </c>
      <c r="B898" s="2">
        <v>54.98</v>
      </c>
      <c r="C898" s="2">
        <v>102.54818181818101</v>
      </c>
      <c r="D898" s="2">
        <v>80</v>
      </c>
      <c r="E898" s="2">
        <v>3384.09</v>
      </c>
      <c r="H898" t="str">
        <f t="shared" si="26"/>
        <v>(0,1000]</v>
      </c>
      <c r="I898" t="str">
        <f t="shared" si="27"/>
        <v>微</v>
      </c>
    </row>
    <row r="899" spans="1:9" x14ac:dyDescent="0.2">
      <c r="A899" t="s">
        <v>313</v>
      </c>
      <c r="B899" s="2">
        <v>59.704700000000003</v>
      </c>
      <c r="C899" s="2">
        <v>148.02860967812501</v>
      </c>
      <c r="D899" s="2">
        <v>51</v>
      </c>
      <c r="E899" s="2">
        <v>5921.1443871250003</v>
      </c>
      <c r="H899" t="str">
        <f t="shared" ref="H899:H962" si="28">VLOOKUP(MAX($B899,$C899),$L$3:$N$7,2,1)</f>
        <v>(0,1000]</v>
      </c>
      <c r="I899" t="str">
        <f t="shared" ref="I899:I962" si="29">VLOOKUP(MAX($B899,$C899),$L$3:$N$7,3,1)</f>
        <v>微</v>
      </c>
    </row>
    <row r="900" spans="1:9" x14ac:dyDescent="0.2">
      <c r="A900" t="s">
        <v>373</v>
      </c>
      <c r="B900" s="2">
        <v>149.73500000000001</v>
      </c>
      <c r="C900" s="2">
        <v>164.77964285714199</v>
      </c>
      <c r="D900" s="2">
        <v>89</v>
      </c>
      <c r="E900" s="2">
        <v>4613.83</v>
      </c>
      <c r="H900" t="str">
        <f t="shared" si="28"/>
        <v>(0,1000]</v>
      </c>
      <c r="I900" t="str">
        <f t="shared" si="29"/>
        <v>微</v>
      </c>
    </row>
    <row r="901" spans="1:9" x14ac:dyDescent="0.2">
      <c r="A901" t="s">
        <v>267</v>
      </c>
      <c r="B901" s="2">
        <v>44.39</v>
      </c>
      <c r="C901" s="2">
        <v>44.39</v>
      </c>
      <c r="D901" s="2">
        <v>2</v>
      </c>
      <c r="E901" s="2">
        <v>88.78</v>
      </c>
      <c r="H901" t="str">
        <f t="shared" si="28"/>
        <v>(0,1000]</v>
      </c>
      <c r="I901" t="str">
        <f t="shared" si="29"/>
        <v>微</v>
      </c>
    </row>
    <row r="902" spans="1:9" x14ac:dyDescent="0.2">
      <c r="A902" t="s">
        <v>371</v>
      </c>
      <c r="B902" s="2">
        <v>1827.36</v>
      </c>
      <c r="C902" s="2">
        <v>1969.7690898656899</v>
      </c>
      <c r="D902" s="2">
        <v>2781</v>
      </c>
      <c r="E902" s="2">
        <v>183188.52535750999</v>
      </c>
      <c r="H902" t="str">
        <f t="shared" si="28"/>
        <v>(1000,10000]</v>
      </c>
      <c r="I902" t="str">
        <f t="shared" si="29"/>
        <v>小</v>
      </c>
    </row>
    <row r="903" spans="1:9" x14ac:dyDescent="0.2">
      <c r="A903" t="s">
        <v>293</v>
      </c>
      <c r="B903" s="2">
        <v>1273.6400000000001</v>
      </c>
      <c r="C903" s="2">
        <v>1156.74588235294</v>
      </c>
      <c r="D903" s="2">
        <v>261</v>
      </c>
      <c r="E903" s="2">
        <v>19664.68</v>
      </c>
      <c r="H903" t="str">
        <f t="shared" si="28"/>
        <v>(1000,10000]</v>
      </c>
      <c r="I903" t="str">
        <f t="shared" si="29"/>
        <v>小</v>
      </c>
    </row>
    <row r="904" spans="1:9" x14ac:dyDescent="0.2">
      <c r="A904" t="s">
        <v>347</v>
      </c>
      <c r="B904" s="2">
        <v>6124.47</v>
      </c>
      <c r="C904" s="2">
        <v>16027.5362162162</v>
      </c>
      <c r="D904" s="2">
        <v>7509</v>
      </c>
      <c r="E904" s="2">
        <v>593018.84</v>
      </c>
      <c r="H904" t="str">
        <f t="shared" si="28"/>
        <v>(10000,50000]</v>
      </c>
      <c r="I904" t="str">
        <f t="shared" si="29"/>
        <v>普通</v>
      </c>
    </row>
    <row r="905" spans="1:9" x14ac:dyDescent="0.2">
      <c r="A905" t="s">
        <v>345</v>
      </c>
      <c r="B905" s="2">
        <v>161.86009999999999</v>
      </c>
      <c r="C905" s="2">
        <v>186.140198109426</v>
      </c>
      <c r="D905" s="2">
        <v>148</v>
      </c>
      <c r="E905" s="2">
        <v>11354.552084675001</v>
      </c>
      <c r="H905" t="str">
        <f t="shared" si="28"/>
        <v>(0,1000]</v>
      </c>
      <c r="I905" t="str">
        <f t="shared" si="29"/>
        <v>微</v>
      </c>
    </row>
    <row r="906" spans="1:9" x14ac:dyDescent="0.2">
      <c r="A906" t="s">
        <v>240</v>
      </c>
      <c r="B906" s="2">
        <v>902.49</v>
      </c>
      <c r="C906" s="2">
        <v>1253.5923076923</v>
      </c>
      <c r="D906" s="2">
        <v>20</v>
      </c>
      <c r="E906" s="2">
        <v>16296.7</v>
      </c>
      <c r="F906" s="2">
        <v>20</v>
      </c>
      <c r="G906" s="2">
        <v>16296.7</v>
      </c>
      <c r="H906" t="str">
        <f t="shared" si="28"/>
        <v>(1000,10000]</v>
      </c>
      <c r="I906" t="str">
        <f t="shared" si="29"/>
        <v>小</v>
      </c>
    </row>
    <row r="907" spans="1:9" x14ac:dyDescent="0.2">
      <c r="A907" t="s">
        <v>379</v>
      </c>
      <c r="B907" s="2">
        <v>1079.0999999999999</v>
      </c>
      <c r="C907" s="2">
        <v>961.42923076923</v>
      </c>
      <c r="D907" s="2">
        <v>15</v>
      </c>
      <c r="E907" s="2">
        <v>12498.58</v>
      </c>
      <c r="H907" t="str">
        <f t="shared" si="28"/>
        <v>(1000,10000]</v>
      </c>
      <c r="I907" t="str">
        <f t="shared" si="29"/>
        <v>小</v>
      </c>
    </row>
    <row r="908" spans="1:9" x14ac:dyDescent="0.2">
      <c r="A908" t="s">
        <v>325</v>
      </c>
      <c r="B908" s="2">
        <v>75.959999999999994</v>
      </c>
      <c r="C908" s="2">
        <v>77.582121212121194</v>
      </c>
      <c r="D908" s="2">
        <v>79</v>
      </c>
      <c r="E908" s="2">
        <v>2560.21</v>
      </c>
      <c r="F908" s="2">
        <v>1</v>
      </c>
      <c r="G908" s="2">
        <v>15</v>
      </c>
      <c r="H908" t="str">
        <f t="shared" si="28"/>
        <v>(0,1000]</v>
      </c>
      <c r="I908" t="str">
        <f t="shared" si="29"/>
        <v>微</v>
      </c>
    </row>
    <row r="909" spans="1:9" x14ac:dyDescent="0.2">
      <c r="A909" t="s">
        <v>235</v>
      </c>
      <c r="B909" s="2">
        <v>349.63914999999997</v>
      </c>
      <c r="C909" s="2">
        <v>445.98010613000002</v>
      </c>
      <c r="D909" s="2">
        <v>45</v>
      </c>
      <c r="E909" s="2">
        <v>13379.4031839</v>
      </c>
      <c r="F909" s="2">
        <v>22</v>
      </c>
      <c r="G909" s="2">
        <v>3535.0109304500002</v>
      </c>
      <c r="H909" t="str">
        <f t="shared" si="28"/>
        <v>(0,1000]</v>
      </c>
      <c r="I909" t="str">
        <f t="shared" si="29"/>
        <v>微</v>
      </c>
    </row>
    <row r="910" spans="1:9" x14ac:dyDescent="0.2">
      <c r="A910" t="s">
        <v>343</v>
      </c>
      <c r="B910" s="2">
        <v>60.76</v>
      </c>
      <c r="C910" s="2">
        <v>69.72</v>
      </c>
      <c r="D910" s="2">
        <v>58</v>
      </c>
      <c r="E910" s="2">
        <v>2300.7600000000002</v>
      </c>
      <c r="H910" t="str">
        <f t="shared" si="28"/>
        <v>(0,1000]</v>
      </c>
      <c r="I910" t="str">
        <f t="shared" si="29"/>
        <v>微</v>
      </c>
    </row>
    <row r="911" spans="1:9" x14ac:dyDescent="0.2">
      <c r="A911" t="s">
        <v>253</v>
      </c>
      <c r="B911" s="2">
        <v>119.96</v>
      </c>
      <c r="C911" s="2">
        <v>161.69423357664201</v>
      </c>
      <c r="D911" s="2">
        <v>346</v>
      </c>
      <c r="E911" s="2">
        <v>22152.11</v>
      </c>
      <c r="F911" s="2">
        <v>2</v>
      </c>
      <c r="G911" s="2">
        <v>120.58</v>
      </c>
      <c r="H911" t="str">
        <f t="shared" si="28"/>
        <v>(0,1000]</v>
      </c>
      <c r="I911" t="str">
        <f t="shared" si="29"/>
        <v>微</v>
      </c>
    </row>
    <row r="912" spans="1:9" x14ac:dyDescent="0.2">
      <c r="A912" t="s">
        <v>404</v>
      </c>
      <c r="B912" s="2">
        <v>52.95</v>
      </c>
      <c r="C912" s="2">
        <v>959.55066666666596</v>
      </c>
      <c r="D912" s="2">
        <v>1250</v>
      </c>
      <c r="E912" s="2">
        <v>28786.52</v>
      </c>
      <c r="H912" t="str">
        <f t="shared" si="28"/>
        <v>(0,1000]</v>
      </c>
      <c r="I912" t="str">
        <f t="shared" si="29"/>
        <v>微</v>
      </c>
    </row>
    <row r="913" spans="1:9" x14ac:dyDescent="0.2">
      <c r="A913" t="s">
        <v>263</v>
      </c>
      <c r="B913" s="2">
        <v>48.244999999999997</v>
      </c>
      <c r="C913" s="2">
        <v>78.003636363636303</v>
      </c>
      <c r="D913" s="2">
        <v>24</v>
      </c>
      <c r="E913" s="2">
        <v>1716.08</v>
      </c>
      <c r="H913" t="str">
        <f t="shared" si="28"/>
        <v>(0,1000]</v>
      </c>
      <c r="I913" t="str">
        <f t="shared" si="29"/>
        <v>微</v>
      </c>
    </row>
    <row r="914" spans="1:9" x14ac:dyDescent="0.2">
      <c r="A914" t="s">
        <v>327</v>
      </c>
      <c r="B914" s="2">
        <v>7919.5335500000001</v>
      </c>
      <c r="C914" s="2">
        <v>8786.68067913921</v>
      </c>
      <c r="D914" s="2">
        <v>73494</v>
      </c>
      <c r="E914" s="2">
        <v>333893.86580729001</v>
      </c>
      <c r="H914" t="str">
        <f t="shared" si="28"/>
        <v>(1000,10000]</v>
      </c>
      <c r="I914" t="str">
        <f t="shared" si="29"/>
        <v>小</v>
      </c>
    </row>
    <row r="915" spans="1:9" x14ac:dyDescent="0.2">
      <c r="A915" t="s">
        <v>355</v>
      </c>
      <c r="B915" s="2">
        <v>15.9</v>
      </c>
      <c r="C915" s="2">
        <v>18.557692307692299</v>
      </c>
      <c r="D915" s="2">
        <v>15</v>
      </c>
      <c r="E915" s="2">
        <v>241.25</v>
      </c>
      <c r="F915" s="2">
        <v>2</v>
      </c>
      <c r="G915" s="2">
        <v>29.4</v>
      </c>
      <c r="H915" t="str">
        <f t="shared" si="28"/>
        <v>(0,1000]</v>
      </c>
      <c r="I915" t="str">
        <f t="shared" si="29"/>
        <v>微</v>
      </c>
    </row>
    <row r="916" spans="1:9" x14ac:dyDescent="0.2">
      <c r="A916" t="s">
        <v>306</v>
      </c>
      <c r="B916" s="2">
        <v>41.6021</v>
      </c>
      <c r="C916" s="2">
        <v>56.672350999999999</v>
      </c>
      <c r="D916" s="2">
        <v>6</v>
      </c>
      <c r="E916" s="2">
        <v>283.36175500000002</v>
      </c>
      <c r="F916" s="2">
        <v>1</v>
      </c>
      <c r="G916" s="2">
        <v>41.602060000000002</v>
      </c>
      <c r="H916" t="str">
        <f t="shared" si="28"/>
        <v>(0,1000]</v>
      </c>
      <c r="I916" t="str">
        <f t="shared" si="29"/>
        <v>微</v>
      </c>
    </row>
    <row r="917" spans="1:9" x14ac:dyDescent="0.2">
      <c r="A917" t="s">
        <v>402</v>
      </c>
      <c r="B917" s="2">
        <v>820</v>
      </c>
      <c r="C917" s="2">
        <v>890</v>
      </c>
      <c r="D917" s="2">
        <v>3</v>
      </c>
      <c r="E917" s="2">
        <v>2670</v>
      </c>
      <c r="H917" t="str">
        <f t="shared" si="28"/>
        <v>(0,1000]</v>
      </c>
      <c r="I917" t="str">
        <f t="shared" si="29"/>
        <v>微</v>
      </c>
    </row>
    <row r="918" spans="1:9" x14ac:dyDescent="0.2">
      <c r="A918" t="s">
        <v>401</v>
      </c>
      <c r="B918" s="2">
        <v>102.96</v>
      </c>
      <c r="C918" s="2">
        <v>156.86891566265001</v>
      </c>
      <c r="D918" s="2">
        <v>120</v>
      </c>
      <c r="E918" s="2">
        <v>13020.12</v>
      </c>
      <c r="H918" t="str">
        <f t="shared" si="28"/>
        <v>(0,1000]</v>
      </c>
      <c r="I918" t="str">
        <f t="shared" si="29"/>
        <v>微</v>
      </c>
    </row>
    <row r="919" spans="1:9" x14ac:dyDescent="0.2">
      <c r="A919" t="s">
        <v>346</v>
      </c>
      <c r="B919" s="2">
        <v>241.9349</v>
      </c>
      <c r="C919" s="2">
        <v>389.90175426972598</v>
      </c>
      <c r="D919" s="2">
        <v>434</v>
      </c>
      <c r="E919" s="2">
        <v>49907.424546524999</v>
      </c>
      <c r="H919" t="str">
        <f t="shared" si="28"/>
        <v>(0,1000]</v>
      </c>
      <c r="I919" t="str">
        <f t="shared" si="29"/>
        <v>微</v>
      </c>
    </row>
    <row r="920" spans="1:9" x14ac:dyDescent="0.2">
      <c r="A920" t="s">
        <v>409</v>
      </c>
      <c r="B920" s="2">
        <v>9710.06</v>
      </c>
      <c r="C920" s="2">
        <v>9519.5168085106307</v>
      </c>
      <c r="D920" s="2">
        <v>11706</v>
      </c>
      <c r="E920" s="2">
        <v>447417.29</v>
      </c>
      <c r="H920" t="str">
        <f t="shared" si="28"/>
        <v>(1000,10000]</v>
      </c>
      <c r="I920" t="str">
        <f t="shared" si="29"/>
        <v>小</v>
      </c>
    </row>
    <row r="921" spans="1:9" x14ac:dyDescent="0.2">
      <c r="A921" t="s">
        <v>341</v>
      </c>
      <c r="B921" s="2">
        <v>197.12</v>
      </c>
      <c r="C921" s="2">
        <v>256.589117647058</v>
      </c>
      <c r="D921" s="2">
        <v>42</v>
      </c>
      <c r="E921" s="2">
        <v>8724.0300000000007</v>
      </c>
      <c r="H921" t="str">
        <f t="shared" si="28"/>
        <v>(0,1000]</v>
      </c>
      <c r="I921" t="str">
        <f t="shared" si="29"/>
        <v>微</v>
      </c>
    </row>
    <row r="922" spans="1:9" x14ac:dyDescent="0.2">
      <c r="A922" t="s">
        <v>400</v>
      </c>
      <c r="B922" s="2">
        <v>894.35</v>
      </c>
      <c r="C922" s="2">
        <v>1607.5149122806999</v>
      </c>
      <c r="D922" s="2">
        <v>1437</v>
      </c>
      <c r="E922" s="2">
        <v>91628.35</v>
      </c>
      <c r="H922" t="str">
        <f t="shared" si="28"/>
        <v>(1000,10000]</v>
      </c>
      <c r="I922" t="str">
        <f t="shared" si="29"/>
        <v>小</v>
      </c>
    </row>
    <row r="923" spans="1:9" x14ac:dyDescent="0.2">
      <c r="A923" t="s">
        <v>314</v>
      </c>
      <c r="B923" s="2">
        <v>218.965</v>
      </c>
      <c r="C923" s="2">
        <v>263.28396551724097</v>
      </c>
      <c r="D923" s="2">
        <v>165</v>
      </c>
      <c r="E923" s="2">
        <v>15270.47</v>
      </c>
      <c r="H923" t="str">
        <f t="shared" si="28"/>
        <v>(0,1000]</v>
      </c>
      <c r="I923" t="str">
        <f t="shared" si="29"/>
        <v>微</v>
      </c>
    </row>
    <row r="924" spans="1:9" x14ac:dyDescent="0.2">
      <c r="A924" t="s">
        <v>318</v>
      </c>
      <c r="B924" s="2">
        <v>181.21</v>
      </c>
      <c r="C924" s="2">
        <v>195.98454545454501</v>
      </c>
      <c r="D924" s="2">
        <v>51</v>
      </c>
      <c r="E924" s="2">
        <v>2155.83</v>
      </c>
      <c r="H924" t="str">
        <f t="shared" si="28"/>
        <v>(0,1000]</v>
      </c>
      <c r="I924" t="str">
        <f t="shared" si="29"/>
        <v>微</v>
      </c>
    </row>
    <row r="925" spans="1:9" x14ac:dyDescent="0.2">
      <c r="A925" t="s">
        <v>257</v>
      </c>
      <c r="B925" s="2">
        <v>79.989999999999995</v>
      </c>
      <c r="C925" s="2">
        <v>145.26341463414599</v>
      </c>
      <c r="D925" s="2">
        <v>65</v>
      </c>
      <c r="E925" s="2">
        <v>5955.8</v>
      </c>
      <c r="H925" t="str">
        <f t="shared" si="28"/>
        <v>(0,1000]</v>
      </c>
      <c r="I925" t="str">
        <f t="shared" si="29"/>
        <v>微</v>
      </c>
    </row>
    <row r="926" spans="1:9" x14ac:dyDescent="0.2">
      <c r="A926" t="s">
        <v>308</v>
      </c>
      <c r="B926" s="2">
        <v>32</v>
      </c>
      <c r="C926" s="2">
        <v>36.71</v>
      </c>
      <c r="D926" s="2">
        <v>24</v>
      </c>
      <c r="E926" s="2">
        <v>697.49</v>
      </c>
      <c r="H926" t="str">
        <f t="shared" si="28"/>
        <v>(0,1000]</v>
      </c>
      <c r="I926" t="str">
        <f t="shared" si="29"/>
        <v>微</v>
      </c>
    </row>
    <row r="927" spans="1:9" x14ac:dyDescent="0.2">
      <c r="A927" t="s">
        <v>405</v>
      </c>
      <c r="B927" s="2">
        <v>50</v>
      </c>
      <c r="C927" s="2">
        <v>65.764406779661002</v>
      </c>
      <c r="D927" s="2">
        <v>184</v>
      </c>
      <c r="E927" s="2">
        <v>3880.1</v>
      </c>
      <c r="H927" t="str">
        <f t="shared" si="28"/>
        <v>(0,1000]</v>
      </c>
      <c r="I927" t="str">
        <f t="shared" si="29"/>
        <v>微</v>
      </c>
    </row>
    <row r="928" spans="1:9" x14ac:dyDescent="0.2">
      <c r="A928" t="s">
        <v>408</v>
      </c>
      <c r="B928" s="2">
        <v>65.650000000000006</v>
      </c>
      <c r="C928" s="2">
        <v>96.166521739130403</v>
      </c>
      <c r="D928" s="2">
        <v>126</v>
      </c>
      <c r="E928" s="2">
        <v>4423.66</v>
      </c>
      <c r="H928" t="str">
        <f t="shared" si="28"/>
        <v>(0,1000]</v>
      </c>
      <c r="I928" t="str">
        <f t="shared" si="29"/>
        <v>微</v>
      </c>
    </row>
    <row r="929" spans="1:9" x14ac:dyDescent="0.2">
      <c r="A929" t="s">
        <v>342</v>
      </c>
      <c r="B929" s="2">
        <v>74.484999999999999</v>
      </c>
      <c r="C929" s="2">
        <v>113.73423076923</v>
      </c>
      <c r="D929" s="2">
        <v>36</v>
      </c>
      <c r="E929" s="2">
        <v>2957.09</v>
      </c>
      <c r="H929" t="str">
        <f t="shared" si="28"/>
        <v>(0,1000]</v>
      </c>
      <c r="I929" t="str">
        <f t="shared" si="29"/>
        <v>微</v>
      </c>
    </row>
    <row r="930" spans="1:9" x14ac:dyDescent="0.2">
      <c r="A930" t="s">
        <v>319</v>
      </c>
      <c r="B930" s="2">
        <v>62.96</v>
      </c>
      <c r="C930" s="2">
        <v>74.709285714285699</v>
      </c>
      <c r="D930" s="2">
        <v>23</v>
      </c>
      <c r="E930" s="2">
        <v>1045.93</v>
      </c>
      <c r="H930" t="str">
        <f t="shared" si="28"/>
        <v>(0,1000]</v>
      </c>
      <c r="I930" t="str">
        <f t="shared" si="29"/>
        <v>微</v>
      </c>
    </row>
    <row r="931" spans="1:9" x14ac:dyDescent="0.2">
      <c r="A931" t="s">
        <v>324</v>
      </c>
      <c r="B931" s="2">
        <v>21</v>
      </c>
      <c r="C931" s="2">
        <v>45.3604347826086</v>
      </c>
      <c r="D931" s="2">
        <v>42</v>
      </c>
      <c r="E931" s="2">
        <v>1043.29</v>
      </c>
      <c r="F931" s="2">
        <v>30</v>
      </c>
      <c r="G931" s="2">
        <v>590.91999999999996</v>
      </c>
      <c r="H931" t="str">
        <f t="shared" si="28"/>
        <v>(0,1000]</v>
      </c>
      <c r="I931" t="str">
        <f t="shared" si="29"/>
        <v>微</v>
      </c>
    </row>
    <row r="932" spans="1:9" x14ac:dyDescent="0.2">
      <c r="A932" t="s">
        <v>356</v>
      </c>
      <c r="B932" s="2">
        <v>47.98</v>
      </c>
      <c r="C932" s="2">
        <v>47.98</v>
      </c>
      <c r="D932" s="2">
        <v>2</v>
      </c>
      <c r="E932" s="2">
        <v>95.96</v>
      </c>
      <c r="F932" s="2">
        <v>2</v>
      </c>
      <c r="G932" s="2">
        <v>95.96</v>
      </c>
      <c r="H932" t="str">
        <f t="shared" si="28"/>
        <v>(0,1000]</v>
      </c>
      <c r="I932" t="str">
        <f t="shared" si="29"/>
        <v>微</v>
      </c>
    </row>
    <row r="933" spans="1:9" x14ac:dyDescent="0.2">
      <c r="A933" t="s">
        <v>294</v>
      </c>
      <c r="B933" s="2">
        <v>2688</v>
      </c>
      <c r="C933" s="2">
        <v>2402</v>
      </c>
      <c r="D933" s="2">
        <v>1201</v>
      </c>
      <c r="E933" s="2">
        <v>19216</v>
      </c>
      <c r="H933" t="str">
        <f t="shared" si="28"/>
        <v>(1000,10000]</v>
      </c>
      <c r="I933" t="str">
        <f t="shared" si="29"/>
        <v>小</v>
      </c>
    </row>
    <row r="934" spans="1:9" x14ac:dyDescent="0.2">
      <c r="A934" t="s">
        <v>348</v>
      </c>
      <c r="B934" s="2">
        <v>511.82</v>
      </c>
      <c r="C934" s="2">
        <v>1024.97636363636</v>
      </c>
      <c r="D934" s="2">
        <v>135</v>
      </c>
      <c r="E934" s="2">
        <v>11274.74</v>
      </c>
      <c r="H934" t="str">
        <f t="shared" si="28"/>
        <v>(1000,10000]</v>
      </c>
      <c r="I934" t="str">
        <f t="shared" si="29"/>
        <v>小</v>
      </c>
    </row>
    <row r="935" spans="1:9" x14ac:dyDescent="0.2">
      <c r="A935" t="s">
        <v>258</v>
      </c>
      <c r="B935" s="2">
        <v>37.992249999999999</v>
      </c>
      <c r="C935" s="2">
        <v>46.644825454545398</v>
      </c>
      <c r="D935" s="2">
        <v>47</v>
      </c>
      <c r="E935" s="2">
        <v>2052.3723199999999</v>
      </c>
      <c r="H935" t="str">
        <f t="shared" si="28"/>
        <v>(0,1000]</v>
      </c>
      <c r="I935" t="str">
        <f t="shared" si="29"/>
        <v>微</v>
      </c>
    </row>
    <row r="936" spans="1:9" x14ac:dyDescent="0.2">
      <c r="A936" t="s">
        <v>375</v>
      </c>
      <c r="B936" s="2">
        <v>57.97</v>
      </c>
      <c r="C936" s="2">
        <v>123.851818181818</v>
      </c>
      <c r="D936" s="2">
        <v>41</v>
      </c>
      <c r="E936" s="2">
        <v>1362.37</v>
      </c>
      <c r="H936" t="str">
        <f t="shared" si="28"/>
        <v>(0,1000]</v>
      </c>
      <c r="I936" t="str">
        <f t="shared" si="29"/>
        <v>微</v>
      </c>
    </row>
    <row r="937" spans="1:9" x14ac:dyDescent="0.2">
      <c r="A937" t="s">
        <v>378</v>
      </c>
      <c r="B937" s="2">
        <v>74.849999999999994</v>
      </c>
      <c r="C937" s="2">
        <v>81.475999999999999</v>
      </c>
      <c r="D937" s="2">
        <v>6</v>
      </c>
      <c r="E937" s="2">
        <v>407.38</v>
      </c>
      <c r="H937" t="str">
        <f t="shared" si="28"/>
        <v>(0,1000]</v>
      </c>
      <c r="I937" t="str">
        <f t="shared" si="29"/>
        <v>微</v>
      </c>
    </row>
    <row r="938" spans="1:9" x14ac:dyDescent="0.2">
      <c r="A938" t="s">
        <v>370</v>
      </c>
      <c r="B938" s="2">
        <v>17.484999999999999</v>
      </c>
      <c r="C938" s="2">
        <v>20.082999999999998</v>
      </c>
      <c r="D938" s="2">
        <v>11</v>
      </c>
      <c r="E938" s="2">
        <v>200.83</v>
      </c>
      <c r="H938" t="str">
        <f t="shared" si="28"/>
        <v>(0,1000]</v>
      </c>
      <c r="I938" t="str">
        <f t="shared" si="29"/>
        <v>微</v>
      </c>
    </row>
    <row r="939" spans="1:9" x14ac:dyDescent="0.2">
      <c r="A939" t="s">
        <v>366</v>
      </c>
      <c r="B939" s="2">
        <v>686.71130000000005</v>
      </c>
      <c r="C939" s="2">
        <v>771.07510038095199</v>
      </c>
      <c r="D939" s="2">
        <v>24</v>
      </c>
      <c r="E939" s="2">
        <v>16192.577107999999</v>
      </c>
      <c r="H939" t="str">
        <f t="shared" si="28"/>
        <v>(0,1000]</v>
      </c>
      <c r="I939" t="str">
        <f t="shared" si="29"/>
        <v>微</v>
      </c>
    </row>
    <row r="940" spans="1:9" x14ac:dyDescent="0.2">
      <c r="A940" t="s">
        <v>349</v>
      </c>
      <c r="B940" s="2">
        <v>44.98</v>
      </c>
      <c r="C940" s="2">
        <v>70.757142857142796</v>
      </c>
      <c r="D940" s="2">
        <v>9</v>
      </c>
      <c r="E940" s="2">
        <v>495.3</v>
      </c>
      <c r="H940" t="str">
        <f t="shared" si="28"/>
        <v>(0,1000]</v>
      </c>
      <c r="I940" t="str">
        <f t="shared" si="29"/>
        <v>微</v>
      </c>
    </row>
    <row r="941" spans="1:9" x14ac:dyDescent="0.2">
      <c r="A941" t="s">
        <v>295</v>
      </c>
      <c r="B941" s="2">
        <v>197.44</v>
      </c>
      <c r="C941" s="2">
        <v>248.118333333333</v>
      </c>
      <c r="D941" s="2">
        <v>15</v>
      </c>
      <c r="E941" s="2">
        <v>1488.71</v>
      </c>
      <c r="H941" t="str">
        <f t="shared" si="28"/>
        <v>(0,1000]</v>
      </c>
      <c r="I941" t="str">
        <f t="shared" si="29"/>
        <v>微</v>
      </c>
    </row>
    <row r="942" spans="1:9" x14ac:dyDescent="0.2">
      <c r="A942" t="s">
        <v>307</v>
      </c>
      <c r="B942" s="2">
        <v>18.989999999999998</v>
      </c>
      <c r="C942" s="2">
        <v>20.99</v>
      </c>
      <c r="D942" s="2">
        <v>3</v>
      </c>
      <c r="E942" s="2">
        <v>62.97</v>
      </c>
      <c r="H942" t="str">
        <f t="shared" si="28"/>
        <v>(0,1000]</v>
      </c>
      <c r="I942" t="str">
        <f t="shared" si="29"/>
        <v>微</v>
      </c>
    </row>
    <row r="943" spans="1:9" x14ac:dyDescent="0.2">
      <c r="A943" t="s">
        <v>376</v>
      </c>
      <c r="B943" s="2">
        <v>168.45</v>
      </c>
      <c r="C943" s="2">
        <v>223.37333333333299</v>
      </c>
      <c r="D943" s="2">
        <v>18</v>
      </c>
      <c r="E943" s="2">
        <v>1340.24</v>
      </c>
      <c r="H943" t="str">
        <f t="shared" si="28"/>
        <v>(0,1000]</v>
      </c>
      <c r="I943" t="str">
        <f t="shared" si="29"/>
        <v>微</v>
      </c>
    </row>
    <row r="944" spans="1:9" x14ac:dyDescent="0.2">
      <c r="A944" t="s">
        <v>289</v>
      </c>
      <c r="B944" s="2">
        <v>140</v>
      </c>
      <c r="C944" s="2">
        <v>144.57</v>
      </c>
      <c r="D944" s="2">
        <v>7</v>
      </c>
      <c r="E944" s="2">
        <v>1011.99</v>
      </c>
      <c r="H944" t="str">
        <f t="shared" si="28"/>
        <v>(0,1000]</v>
      </c>
      <c r="I944" t="str">
        <f t="shared" si="29"/>
        <v>微</v>
      </c>
    </row>
    <row r="945" spans="1:9" x14ac:dyDescent="0.2">
      <c r="A945" t="s">
        <v>296</v>
      </c>
      <c r="B945" s="2">
        <v>110.29</v>
      </c>
      <c r="C945" s="2">
        <v>110.29</v>
      </c>
      <c r="D945" s="2">
        <v>1</v>
      </c>
      <c r="E945" s="2">
        <v>110.29</v>
      </c>
      <c r="H945" t="str">
        <f t="shared" si="28"/>
        <v>(0,1000]</v>
      </c>
      <c r="I945" t="str">
        <f t="shared" si="29"/>
        <v>微</v>
      </c>
    </row>
    <row r="946" spans="1:9" x14ac:dyDescent="0.2">
      <c r="A946" t="s">
        <v>265</v>
      </c>
      <c r="B946" s="2">
        <v>41.396549999999998</v>
      </c>
      <c r="C946" s="2">
        <v>41.396562899999999</v>
      </c>
      <c r="D946" s="2">
        <v>2</v>
      </c>
      <c r="E946" s="2">
        <v>82.793125799999999</v>
      </c>
      <c r="H946" t="str">
        <f t="shared" si="28"/>
        <v>(0,1000]</v>
      </c>
      <c r="I946" t="str">
        <f t="shared" si="29"/>
        <v>微</v>
      </c>
    </row>
    <row r="947" spans="1:9" x14ac:dyDescent="0.2">
      <c r="A947" t="s">
        <v>280</v>
      </c>
      <c r="B947" s="2">
        <v>3.0449999999999999</v>
      </c>
      <c r="C947" s="2">
        <v>3.0449999999999999</v>
      </c>
      <c r="D947" s="2">
        <v>2</v>
      </c>
      <c r="E947" s="2">
        <v>6.09</v>
      </c>
      <c r="H947" t="str">
        <f t="shared" si="28"/>
        <v>(0,1000]</v>
      </c>
      <c r="I947" t="str">
        <f t="shared" si="29"/>
        <v>微</v>
      </c>
    </row>
    <row r="948" spans="1:9" x14ac:dyDescent="0.2">
      <c r="A948" t="s">
        <v>276</v>
      </c>
      <c r="B948" s="2">
        <v>179.93</v>
      </c>
      <c r="C948" s="2">
        <v>179.93</v>
      </c>
      <c r="D948" s="2">
        <v>7</v>
      </c>
      <c r="E948" s="2">
        <v>359.86</v>
      </c>
      <c r="H948" t="str">
        <f t="shared" si="28"/>
        <v>(0,1000]</v>
      </c>
      <c r="I948" t="str">
        <f t="shared" si="29"/>
        <v>微</v>
      </c>
    </row>
    <row r="949" spans="1:9" x14ac:dyDescent="0.2">
      <c r="A949" t="s">
        <v>311</v>
      </c>
      <c r="B949" s="2">
        <v>141.416</v>
      </c>
      <c r="C949" s="2">
        <v>149.8297005</v>
      </c>
      <c r="D949" s="2">
        <v>19</v>
      </c>
      <c r="E949" s="2">
        <v>599.31880200000001</v>
      </c>
      <c r="H949" t="str">
        <f t="shared" si="28"/>
        <v>(0,1000]</v>
      </c>
      <c r="I949" t="str">
        <f t="shared" si="29"/>
        <v>微</v>
      </c>
    </row>
    <row r="950" spans="1:9" x14ac:dyDescent="0.2">
      <c r="A950" t="s">
        <v>243</v>
      </c>
      <c r="B950" s="2">
        <v>220</v>
      </c>
      <c r="C950" s="2">
        <v>474.96666666666601</v>
      </c>
      <c r="D950" s="2">
        <v>3</v>
      </c>
      <c r="E950" s="2">
        <v>1424.9</v>
      </c>
      <c r="H950" t="str">
        <f t="shared" si="28"/>
        <v>(0,1000]</v>
      </c>
      <c r="I950" t="str">
        <f t="shared" si="29"/>
        <v>微</v>
      </c>
    </row>
    <row r="951" spans="1:9" x14ac:dyDescent="0.2">
      <c r="A951" t="s">
        <v>369</v>
      </c>
      <c r="B951" s="2">
        <v>23.87</v>
      </c>
      <c r="C951" s="2">
        <v>23.87</v>
      </c>
      <c r="D951" s="2">
        <v>2</v>
      </c>
      <c r="E951" s="2">
        <v>47.74</v>
      </c>
      <c r="H951" t="str">
        <f t="shared" si="28"/>
        <v>(0,1000]</v>
      </c>
      <c r="I951" t="str">
        <f t="shared" si="29"/>
        <v>微</v>
      </c>
    </row>
    <row r="952" spans="1:9" x14ac:dyDescent="0.2">
      <c r="A952" t="s">
        <v>320</v>
      </c>
      <c r="B952" s="2">
        <v>29.99</v>
      </c>
      <c r="C952" s="2">
        <v>29.99</v>
      </c>
      <c r="D952" s="2">
        <v>1</v>
      </c>
      <c r="E952" s="2">
        <v>29.99</v>
      </c>
      <c r="H952" t="str">
        <f t="shared" si="28"/>
        <v>(0,1000]</v>
      </c>
      <c r="I952" t="str">
        <f t="shared" si="29"/>
        <v>微</v>
      </c>
    </row>
    <row r="953" spans="1:9" x14ac:dyDescent="0.2">
      <c r="A953" t="s">
        <v>377</v>
      </c>
      <c r="B953" s="2">
        <v>36.475000000000001</v>
      </c>
      <c r="C953" s="2">
        <v>36.475000000000001</v>
      </c>
      <c r="D953" s="2">
        <v>2</v>
      </c>
      <c r="E953" s="2">
        <v>72.95</v>
      </c>
      <c r="H953" t="str">
        <f t="shared" si="28"/>
        <v>(0,1000]</v>
      </c>
      <c r="I953" t="str">
        <f t="shared" si="29"/>
        <v>微</v>
      </c>
    </row>
    <row r="954" spans="1:9" x14ac:dyDescent="0.2">
      <c r="A954" t="s">
        <v>368</v>
      </c>
      <c r="B954" s="2">
        <v>8.8499999999999995E-2</v>
      </c>
      <c r="C954" s="2">
        <v>8.8455220000000001E-2</v>
      </c>
      <c r="D954" s="2">
        <v>7</v>
      </c>
      <c r="E954" s="2">
        <v>8.8455220000000001E-2</v>
      </c>
      <c r="H954" t="str">
        <f t="shared" si="28"/>
        <v>(0,1000]</v>
      </c>
      <c r="I954" t="str">
        <f t="shared" si="29"/>
        <v>微</v>
      </c>
    </row>
    <row r="955" spans="1:9" x14ac:dyDescent="0.2">
      <c r="A955" t="s">
        <v>269</v>
      </c>
      <c r="B955" s="2">
        <v>43.48</v>
      </c>
      <c r="C955" s="2">
        <v>43.48</v>
      </c>
      <c r="D955" s="2">
        <v>2</v>
      </c>
      <c r="E955" s="2">
        <v>86.96</v>
      </c>
      <c r="H955" t="str">
        <f t="shared" si="28"/>
        <v>(0,1000]</v>
      </c>
      <c r="I955" t="str">
        <f t="shared" si="29"/>
        <v>微</v>
      </c>
    </row>
    <row r="956" spans="1:9" x14ac:dyDescent="0.2">
      <c r="A956" t="s">
        <v>270</v>
      </c>
      <c r="B956" s="2">
        <v>2.79</v>
      </c>
      <c r="C956" s="2">
        <v>2.79</v>
      </c>
      <c r="D956" s="2">
        <v>1</v>
      </c>
      <c r="E956" s="2">
        <v>2.79</v>
      </c>
      <c r="H956" t="str">
        <f t="shared" si="28"/>
        <v>(0,1000]</v>
      </c>
      <c r="I956" t="str">
        <f t="shared" si="29"/>
        <v>微</v>
      </c>
    </row>
    <row r="957" spans="1:9" x14ac:dyDescent="0.2">
      <c r="A957" t="s">
        <v>271</v>
      </c>
      <c r="B957" s="2">
        <v>73.98</v>
      </c>
      <c r="C957" s="2">
        <v>73.98</v>
      </c>
      <c r="D957" s="2">
        <v>1</v>
      </c>
      <c r="E957" s="2">
        <v>73.98</v>
      </c>
      <c r="H957" t="str">
        <f t="shared" si="28"/>
        <v>(0,1000]</v>
      </c>
      <c r="I957" t="str">
        <f t="shared" si="29"/>
        <v>微</v>
      </c>
    </row>
    <row r="958" spans="1:9" x14ac:dyDescent="0.2">
      <c r="A958" t="s">
        <v>315</v>
      </c>
      <c r="B958" s="2">
        <v>137.97</v>
      </c>
      <c r="C958" s="2">
        <v>137.97</v>
      </c>
      <c r="D958" s="2">
        <v>7</v>
      </c>
      <c r="E958" s="2">
        <v>275.94</v>
      </c>
      <c r="H958" t="str">
        <f t="shared" si="28"/>
        <v>(0,1000]</v>
      </c>
      <c r="I958" t="str">
        <f t="shared" si="29"/>
        <v>微</v>
      </c>
    </row>
    <row r="959" spans="1:9" x14ac:dyDescent="0.2">
      <c r="A959" t="s">
        <v>316</v>
      </c>
      <c r="B959" s="2">
        <v>47.98</v>
      </c>
      <c r="C959" s="2">
        <v>54.311111111111103</v>
      </c>
      <c r="D959" s="2">
        <v>14</v>
      </c>
      <c r="E959" s="2">
        <v>488.8</v>
      </c>
      <c r="H959" t="str">
        <f t="shared" si="28"/>
        <v>(0,1000]</v>
      </c>
      <c r="I959" t="str">
        <f t="shared" si="29"/>
        <v>微</v>
      </c>
    </row>
    <row r="960" spans="1:9" x14ac:dyDescent="0.2">
      <c r="A960" t="s">
        <v>244</v>
      </c>
      <c r="B960" s="2">
        <v>1.417</v>
      </c>
      <c r="C960" s="2">
        <v>1.4170185</v>
      </c>
      <c r="D960" s="2">
        <v>1</v>
      </c>
      <c r="E960" s="2">
        <v>1.4170185</v>
      </c>
      <c r="F960" s="2">
        <v>1</v>
      </c>
      <c r="G960" s="2">
        <v>1.4170185</v>
      </c>
      <c r="H960" t="str">
        <f t="shared" si="28"/>
        <v>(0,1000]</v>
      </c>
      <c r="I960" t="str">
        <f t="shared" si="29"/>
        <v>微</v>
      </c>
    </row>
    <row r="961" spans="1:9" x14ac:dyDescent="0.2">
      <c r="A961" t="s">
        <v>344</v>
      </c>
      <c r="B961" s="2">
        <v>119.2</v>
      </c>
      <c r="C961" s="2">
        <v>119.2</v>
      </c>
      <c r="D961" s="2">
        <v>2</v>
      </c>
      <c r="E961" s="2">
        <v>238.4</v>
      </c>
      <c r="H961" t="str">
        <f t="shared" si="28"/>
        <v>(0,1000]</v>
      </c>
      <c r="I961" t="str">
        <f t="shared" si="29"/>
        <v>微</v>
      </c>
    </row>
    <row r="962" spans="1:9" x14ac:dyDescent="0.2">
      <c r="A962" t="s">
        <v>321</v>
      </c>
      <c r="B962" s="2">
        <v>61.5</v>
      </c>
      <c r="C962" s="2">
        <v>61.5</v>
      </c>
      <c r="D962" s="2">
        <v>2</v>
      </c>
      <c r="E962" s="2">
        <v>123</v>
      </c>
      <c r="H962" t="str">
        <f t="shared" si="28"/>
        <v>(0,1000]</v>
      </c>
      <c r="I962" t="str">
        <f t="shared" si="29"/>
        <v>微</v>
      </c>
    </row>
    <row r="963" spans="1:9" x14ac:dyDescent="0.2">
      <c r="A963" t="s">
        <v>310</v>
      </c>
      <c r="B963" s="2">
        <v>216.61304999999999</v>
      </c>
      <c r="C963" s="2">
        <v>216.61304749999999</v>
      </c>
      <c r="D963" s="2">
        <v>2</v>
      </c>
      <c r="E963" s="2">
        <v>433.22609499999999</v>
      </c>
      <c r="H963" t="str">
        <f t="shared" ref="H963:H964" si="30">VLOOKUP(MAX($B963,$C963),$L$3:$N$7,2,1)</f>
        <v>(0,1000]</v>
      </c>
      <c r="I963" t="str">
        <f t="shared" ref="I963:I964" si="31">VLOOKUP(MAX($B963,$C963),$L$3:$N$7,3,1)</f>
        <v>微</v>
      </c>
    </row>
    <row r="964" spans="1:9" x14ac:dyDescent="0.2">
      <c r="A964" t="s">
        <v>317</v>
      </c>
      <c r="B964" s="2">
        <v>1</v>
      </c>
      <c r="C964" s="2">
        <v>1</v>
      </c>
      <c r="D964" s="2">
        <v>1</v>
      </c>
      <c r="E964" s="2">
        <v>1</v>
      </c>
      <c r="H964" t="str">
        <f t="shared" si="30"/>
        <v>(0,1000]</v>
      </c>
      <c r="I964" t="str">
        <f t="shared" si="31"/>
        <v>微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4"/>
  <sheetViews>
    <sheetView topLeftCell="W1" zoomScaleNormal="100" workbookViewId="0">
      <selection activeCell="AI28" sqref="AI28"/>
    </sheetView>
  </sheetViews>
  <sheetFormatPr defaultRowHeight="14.25" x14ac:dyDescent="0.2"/>
  <cols>
    <col min="1" max="1" width="12.375" bestFit="1" customWidth="1"/>
    <col min="2" max="2" width="12.375" customWidth="1"/>
    <col min="3" max="3" width="15.625" style="2" bestFit="1" customWidth="1"/>
    <col min="4" max="4" width="10.875" style="1" bestFit="1" customWidth="1"/>
    <col min="5" max="5" width="15.5" style="1" bestFit="1" customWidth="1"/>
    <col min="6" max="6" width="15.5" style="1" customWidth="1"/>
    <col min="7" max="7" width="15.875" bestFit="1" customWidth="1"/>
    <col min="8" max="8" width="18.375" bestFit="1" customWidth="1"/>
    <col min="9" max="10" width="15.875" customWidth="1"/>
    <col min="11" max="11" width="15.875" bestFit="1" customWidth="1"/>
    <col min="12" max="16" width="15.875" customWidth="1"/>
    <col min="18" max="18" width="18" bestFit="1" customWidth="1"/>
    <col min="19" max="19" width="19.75" style="2" bestFit="1" customWidth="1"/>
    <col min="20" max="20" width="20.75" style="26" bestFit="1" customWidth="1"/>
    <col min="21" max="21" width="23" style="2" bestFit="1" customWidth="1"/>
    <col min="22" max="22" width="24.125" style="8" bestFit="1" customWidth="1"/>
    <col min="23" max="24" width="13" style="2" bestFit="1" customWidth="1"/>
    <col min="25" max="25" width="9.875" customWidth="1"/>
    <col min="28" max="28" width="14.25" bestFit="1" customWidth="1"/>
    <col min="29" max="29" width="5.25" bestFit="1" customWidth="1"/>
    <col min="30" max="30" width="13" bestFit="1" customWidth="1"/>
    <col min="36" max="36" width="11.375" customWidth="1"/>
    <col min="37" max="37" width="19.75" bestFit="1" customWidth="1"/>
    <col min="38" max="38" width="20.75" style="26" bestFit="1" customWidth="1"/>
    <col min="39" max="39" width="23" bestFit="1" customWidth="1"/>
    <col min="40" max="40" width="24.125" style="26" bestFit="1" customWidth="1"/>
  </cols>
  <sheetData>
    <row r="1" spans="1:40" x14ac:dyDescent="0.2">
      <c r="A1" t="s">
        <v>0</v>
      </c>
      <c r="B1" t="s">
        <v>6</v>
      </c>
      <c r="C1" s="2" t="s">
        <v>2</v>
      </c>
      <c r="D1" s="1" t="s">
        <v>3</v>
      </c>
      <c r="E1" s="1" t="s">
        <v>4</v>
      </c>
      <c r="F1" s="1" t="s">
        <v>41</v>
      </c>
      <c r="G1" s="13" t="s">
        <v>38</v>
      </c>
      <c r="H1" s="13" t="s">
        <v>1138</v>
      </c>
      <c r="I1" s="13" t="s">
        <v>66</v>
      </c>
      <c r="J1" s="14" t="s">
        <v>40</v>
      </c>
      <c r="K1" s="14" t="s">
        <v>51</v>
      </c>
      <c r="L1" s="14" t="s">
        <v>1088</v>
      </c>
      <c r="M1" s="30" t="s">
        <v>1078</v>
      </c>
      <c r="N1" s="30" t="s">
        <v>1082</v>
      </c>
      <c r="O1" s="30" t="s">
        <v>1084</v>
      </c>
      <c r="P1" s="3" t="s">
        <v>61</v>
      </c>
    </row>
    <row r="2" spans="1:40" x14ac:dyDescent="0.2">
      <c r="A2" t="s">
        <v>234</v>
      </c>
      <c r="B2">
        <v>1434765</v>
      </c>
      <c r="C2" s="2">
        <v>54041484.977361597</v>
      </c>
      <c r="D2" s="1">
        <v>0.126</v>
      </c>
      <c r="E2" s="1">
        <v>2.7E-2</v>
      </c>
      <c r="F2" s="1">
        <v>2.7E-2</v>
      </c>
      <c r="G2" t="str">
        <f>VLOOKUP($D2*100,$AA$6:$AB$10,2,1)</f>
        <v>(10,20]</v>
      </c>
      <c r="H2" t="str">
        <f>VLOOKUP($D2*100,$AA$6:$AD$10,3,1)</f>
        <v>中</v>
      </c>
      <c r="I2">
        <f>VLOOKUP($D2*100,$AA$6:$AD$10,4,1)</f>
        <v>81</v>
      </c>
      <c r="J2" t="str">
        <f>VLOOKUP($F2*100,$AA$16:$AD$20,2,1)</f>
        <v>(1.5,10]</v>
      </c>
      <c r="K2" t="str">
        <f>VLOOKUP($F2*100,$AA$16:$AD$20,3,1)</f>
        <v>中</v>
      </c>
      <c r="L2">
        <f>VLOOKUP($F2*100,$AA$16:$AD$20,4,1)</f>
        <v>28</v>
      </c>
      <c r="M2" t="str">
        <f>VLOOKUP($A2,'风险(预警)'!$A:$J,7,0)</f>
        <v>(10,20]</v>
      </c>
      <c r="N2" t="str">
        <f>VLOOKUP($A2,'风险(预警)'!$A:$J,8,0)</f>
        <v>中</v>
      </c>
      <c r="O2">
        <f>VLOOKUP($A2,'风险(预警)'!$A:$J,9,0)</f>
        <v>57</v>
      </c>
      <c r="P2" t="str">
        <f>VLOOKUP(I2*0.1+L2*0.45+O2*0.45,$AG$7:$AH$11,2,1)</f>
        <v>中</v>
      </c>
    </row>
    <row r="3" spans="1:40" x14ac:dyDescent="0.2">
      <c r="A3" t="s">
        <v>940</v>
      </c>
      <c r="B3">
        <v>1409720</v>
      </c>
      <c r="C3" s="2">
        <v>49236238.867908798</v>
      </c>
      <c r="D3" s="1">
        <v>0.17</v>
      </c>
      <c r="E3" s="1">
        <v>3.3000000000000002E-2</v>
      </c>
      <c r="F3" s="1">
        <v>3.3000000000000002E-2</v>
      </c>
      <c r="G3" t="str">
        <f t="shared" ref="G3:G66" si="0">VLOOKUP($D3*100,$AA$6:$AB$10,2,1)</f>
        <v>(10,20]</v>
      </c>
      <c r="H3" t="str">
        <f t="shared" ref="H3:H66" si="1">VLOOKUP($D3*100,$AA$6:$AD$10,3,1)</f>
        <v>中</v>
      </c>
      <c r="I3">
        <f t="shared" ref="I3:I66" si="2">VLOOKUP($D3*100,$AA$6:$AD$10,4,1)</f>
        <v>81</v>
      </c>
      <c r="J3" t="str">
        <f t="shared" ref="J3:J66" si="3">VLOOKUP($F3*100,$AA$16:$AD$20,2,1)</f>
        <v>(1.5,10]</v>
      </c>
      <c r="K3" t="str">
        <f t="shared" ref="K3:K66" si="4">VLOOKUP($F3*100,$AA$16:$AD$20,3,1)</f>
        <v>中</v>
      </c>
      <c r="L3">
        <f t="shared" ref="L3:L66" si="5">VLOOKUP($F3*100,$AA$16:$AD$20,4,1)</f>
        <v>28</v>
      </c>
      <c r="M3" t="str">
        <f>VLOOKUP($A3,'风险(预警)'!$A:$J,7,0)</f>
        <v>(10,20]</v>
      </c>
      <c r="N3" t="str">
        <f>VLOOKUP($A3,'风险(预警)'!$A:$J,8,0)</f>
        <v>中</v>
      </c>
      <c r="O3">
        <f>VLOOKUP($A3,'风险(预警)'!$A:$J,9,0)</f>
        <v>57</v>
      </c>
      <c r="P3" t="str">
        <f t="shared" ref="P3:P66" si="6">VLOOKUP(I3*0.1+L3*0.45+O3*0.45,$AG$7:$AH$11,2,1)</f>
        <v>中</v>
      </c>
      <c r="R3" s="7" t="s">
        <v>5</v>
      </c>
      <c r="S3" t="s">
        <v>1045</v>
      </c>
    </row>
    <row r="4" spans="1:40" x14ac:dyDescent="0.2">
      <c r="A4" t="s">
        <v>199</v>
      </c>
      <c r="B4">
        <v>1324558</v>
      </c>
      <c r="C4" s="2">
        <v>4979061.1888365</v>
      </c>
      <c r="D4" s="1">
        <v>0</v>
      </c>
      <c r="E4" s="1">
        <v>0</v>
      </c>
      <c r="F4" s="1">
        <v>0</v>
      </c>
      <c r="G4" t="str">
        <f t="shared" si="0"/>
        <v>0</v>
      </c>
      <c r="H4" t="str">
        <f t="shared" si="1"/>
        <v>0</v>
      </c>
      <c r="I4">
        <f t="shared" si="2"/>
        <v>0</v>
      </c>
      <c r="J4" t="str">
        <f t="shared" si="3"/>
        <v>0</v>
      </c>
      <c r="K4" t="str">
        <f t="shared" si="4"/>
        <v>0</v>
      </c>
      <c r="L4">
        <f t="shared" si="5"/>
        <v>0</v>
      </c>
      <c r="M4" t="str">
        <f>VLOOKUP($A4,'风险(预警)'!$A:$J,7,0)</f>
        <v>0</v>
      </c>
      <c r="N4" t="str">
        <f>VLOOKUP($A4,'风险(预警)'!$A:$J,8,0)</f>
        <v>0</v>
      </c>
      <c r="O4">
        <f>VLOOKUP($A4,'风险(预警)'!$A:$J,9,0)</f>
        <v>0</v>
      </c>
      <c r="P4" t="str">
        <f t="shared" si="6"/>
        <v>0风险</v>
      </c>
    </row>
    <row r="5" spans="1:40" x14ac:dyDescent="0.2">
      <c r="A5" t="s">
        <v>151</v>
      </c>
      <c r="B5">
        <v>580956</v>
      </c>
      <c r="C5" s="2">
        <v>2343529.0806807298</v>
      </c>
      <c r="D5" s="1">
        <v>0</v>
      </c>
      <c r="E5" s="1">
        <v>0</v>
      </c>
      <c r="F5" s="1">
        <v>0</v>
      </c>
      <c r="G5" t="str">
        <f t="shared" si="0"/>
        <v>0</v>
      </c>
      <c r="H5" t="str">
        <f t="shared" si="1"/>
        <v>0</v>
      </c>
      <c r="I5">
        <f t="shared" si="2"/>
        <v>0</v>
      </c>
      <c r="J5" t="str">
        <f t="shared" si="3"/>
        <v>0</v>
      </c>
      <c r="K5" t="str">
        <f t="shared" si="4"/>
        <v>0</v>
      </c>
      <c r="L5">
        <f t="shared" si="5"/>
        <v>0</v>
      </c>
      <c r="M5" t="str">
        <f>VLOOKUP($A5,'风险(预警)'!$A:$J,7,0)</f>
        <v>0</v>
      </c>
      <c r="N5" t="str">
        <f>VLOOKUP($A5,'风险(预警)'!$A:$J,8,0)</f>
        <v>0</v>
      </c>
      <c r="O5">
        <f>VLOOKUP($A5,'风险(预警)'!$A:$J,9,0)</f>
        <v>0</v>
      </c>
      <c r="P5" t="str">
        <f t="shared" si="6"/>
        <v>0风险</v>
      </c>
      <c r="S5" s="9" t="s">
        <v>25</v>
      </c>
      <c r="U5" s="26"/>
      <c r="V5" s="26"/>
      <c r="W5" s="10"/>
      <c r="AJ5" s="7" t="s">
        <v>5</v>
      </c>
      <c r="AK5" t="s">
        <v>1045</v>
      </c>
      <c r="AM5" s="2"/>
    </row>
    <row r="6" spans="1:40" x14ac:dyDescent="0.2">
      <c r="A6" t="s">
        <v>413</v>
      </c>
      <c r="B6">
        <v>422389</v>
      </c>
      <c r="C6" s="2">
        <v>12928914.0388624</v>
      </c>
      <c r="D6" s="1">
        <v>1.4E-2</v>
      </c>
      <c r="E6" s="1">
        <v>2E-3</v>
      </c>
      <c r="F6" s="1">
        <v>2E-3</v>
      </c>
      <c r="G6" t="str">
        <f t="shared" si="0"/>
        <v>(0,10]</v>
      </c>
      <c r="H6" t="str">
        <f t="shared" si="1"/>
        <v>低</v>
      </c>
      <c r="I6">
        <f t="shared" si="2"/>
        <v>13</v>
      </c>
      <c r="J6" t="str">
        <f t="shared" si="3"/>
        <v>(0,1.5]</v>
      </c>
      <c r="K6" t="str">
        <f t="shared" si="4"/>
        <v>低</v>
      </c>
      <c r="L6">
        <f t="shared" si="5"/>
        <v>13</v>
      </c>
      <c r="M6" t="str">
        <f>VLOOKUP($A6,'风险(预警)'!$A:$J,7,0)</f>
        <v>(0,10]</v>
      </c>
      <c r="N6" t="str">
        <f>VLOOKUP($A6,'风险(预警)'!$A:$J,8,0)</f>
        <v>低</v>
      </c>
      <c r="O6">
        <f>VLOOKUP($A6,'风险(预警)'!$A:$J,9,0)</f>
        <v>11</v>
      </c>
      <c r="P6" t="str">
        <f t="shared" si="6"/>
        <v>低</v>
      </c>
      <c r="R6" s="7" t="s">
        <v>37</v>
      </c>
      <c r="S6" s="2" t="s">
        <v>42</v>
      </c>
      <c r="T6" s="26" t="s">
        <v>44</v>
      </c>
      <c r="U6" s="2" t="s">
        <v>43</v>
      </c>
      <c r="V6" s="2" t="s">
        <v>45</v>
      </c>
      <c r="W6" s="10" t="s">
        <v>62</v>
      </c>
      <c r="X6" s="10" t="s">
        <v>62</v>
      </c>
      <c r="Y6" t="s">
        <v>1087</v>
      </c>
      <c r="AA6" s="20" t="s">
        <v>1068</v>
      </c>
      <c r="AB6" s="20" t="s">
        <v>1059</v>
      </c>
      <c r="AC6" s="20" t="s">
        <v>1058</v>
      </c>
      <c r="AD6" s="20" t="s">
        <v>1057</v>
      </c>
      <c r="AE6" s="20" t="s">
        <v>1086</v>
      </c>
      <c r="AG6" t="s">
        <v>65</v>
      </c>
      <c r="AK6" s="2"/>
      <c r="AM6" s="2"/>
    </row>
    <row r="7" spans="1:40" x14ac:dyDescent="0.2">
      <c r="A7" t="s">
        <v>907</v>
      </c>
      <c r="B7">
        <v>421626</v>
      </c>
      <c r="C7" s="2">
        <v>19118116.263934199</v>
      </c>
      <c r="D7" s="1">
        <v>0.33500000000000002</v>
      </c>
      <c r="E7" s="1">
        <v>2.1999999999999999E-2</v>
      </c>
      <c r="F7" s="1">
        <v>2.1999999999999999E-2</v>
      </c>
      <c r="G7" t="str">
        <f t="shared" si="0"/>
        <v>(20,+)</v>
      </c>
      <c r="H7" t="str">
        <f t="shared" si="1"/>
        <v>高</v>
      </c>
      <c r="I7">
        <f t="shared" si="2"/>
        <v>100</v>
      </c>
      <c r="J7" t="str">
        <f t="shared" si="3"/>
        <v>(1.5,10]</v>
      </c>
      <c r="K7" t="str">
        <f t="shared" si="4"/>
        <v>中</v>
      </c>
      <c r="L7">
        <f t="shared" si="5"/>
        <v>28</v>
      </c>
      <c r="M7" t="str">
        <f>VLOOKUP($A7,'风险(预警)'!$A:$J,7,0)</f>
        <v>(20,+)</v>
      </c>
      <c r="N7" t="str">
        <f>VLOOKUP($A7,'风险(预警)'!$A:$J,8,0)</f>
        <v>高</v>
      </c>
      <c r="O7">
        <f>VLOOKUP($A7,'风险(预警)'!$A:$J,9,0)</f>
        <v>100</v>
      </c>
      <c r="P7" t="str">
        <f t="shared" si="6"/>
        <v>中高</v>
      </c>
      <c r="R7" t="s">
        <v>18</v>
      </c>
      <c r="S7" s="2">
        <v>286</v>
      </c>
      <c r="T7" s="26">
        <v>0.29698857736240913</v>
      </c>
      <c r="U7" s="2">
        <v>16011790.749591138</v>
      </c>
      <c r="V7" s="8">
        <v>3.0361153798919661E-2</v>
      </c>
      <c r="W7" s="11">
        <v>0</v>
      </c>
      <c r="X7" s="2">
        <f>INT(W7)</f>
        <v>0</v>
      </c>
      <c r="Y7" s="4"/>
      <c r="Z7" s="4"/>
      <c r="AA7" s="20">
        <v>0</v>
      </c>
      <c r="AB7" s="20" t="s">
        <v>1061</v>
      </c>
      <c r="AC7" s="21" t="s">
        <v>19</v>
      </c>
      <c r="AD7" s="19">
        <f>INT(X7*$Y$10)</f>
        <v>0</v>
      </c>
      <c r="AE7" s="1">
        <v>0.1</v>
      </c>
      <c r="AF7" s="2">
        <f>AD7*AE7</f>
        <v>0</v>
      </c>
      <c r="AG7" s="15">
        <v>0</v>
      </c>
      <c r="AH7" s="16" t="s">
        <v>64</v>
      </c>
      <c r="AK7" s="9" t="s">
        <v>25</v>
      </c>
      <c r="AM7" s="26"/>
    </row>
    <row r="8" spans="1:40" x14ac:dyDescent="0.2">
      <c r="A8" t="s">
        <v>571</v>
      </c>
      <c r="B8">
        <v>368000</v>
      </c>
      <c r="C8" s="2">
        <v>12021922.879127299</v>
      </c>
      <c r="D8" s="1">
        <v>4.0000000000000001E-3</v>
      </c>
      <c r="E8" s="1">
        <v>0.02</v>
      </c>
      <c r="F8" s="1">
        <v>0.02</v>
      </c>
      <c r="G8" t="str">
        <f t="shared" si="0"/>
        <v>(0,10]</v>
      </c>
      <c r="H8" t="str">
        <f t="shared" si="1"/>
        <v>低</v>
      </c>
      <c r="I8">
        <f t="shared" si="2"/>
        <v>13</v>
      </c>
      <c r="J8" t="str">
        <f t="shared" si="3"/>
        <v>(1.5,10]</v>
      </c>
      <c r="K8" t="str">
        <f t="shared" si="4"/>
        <v>中</v>
      </c>
      <c r="L8">
        <f t="shared" si="5"/>
        <v>28</v>
      </c>
      <c r="M8" t="str">
        <f>VLOOKUP($A8,'风险(预警)'!$A:$J,7,0)</f>
        <v>(0,10]</v>
      </c>
      <c r="N8" t="str">
        <f>VLOOKUP($A8,'风险(预警)'!$A:$J,8,0)</f>
        <v>低</v>
      </c>
      <c r="O8">
        <f>VLOOKUP($A8,'风险(预警)'!$A:$J,9,0)</f>
        <v>11</v>
      </c>
      <c r="P8" t="str">
        <f t="shared" si="6"/>
        <v>低</v>
      </c>
      <c r="R8" t="s">
        <v>36</v>
      </c>
      <c r="S8" s="2">
        <v>512</v>
      </c>
      <c r="T8" s="26">
        <v>0.5316718587746625</v>
      </c>
      <c r="U8" s="2">
        <v>301875062.92302716</v>
      </c>
      <c r="V8" s="8">
        <v>0.57240788096725614</v>
      </c>
      <c r="W8" s="11">
        <f>W$7+1/(T8)/T$7</f>
        <v>6.3331034200174825</v>
      </c>
      <c r="X8" s="2">
        <f t="shared" ref="X8:X10" si="7">INT(W8)</f>
        <v>6</v>
      </c>
      <c r="Y8" s="4"/>
      <c r="Z8" s="4"/>
      <c r="AA8" s="20">
        <v>1E-8</v>
      </c>
      <c r="AB8" s="20" t="s">
        <v>1062</v>
      </c>
      <c r="AC8" s="20" t="s">
        <v>53</v>
      </c>
      <c r="AD8" s="19">
        <f t="shared" ref="AD8:AD10" si="8">INT(X8*$Y$10)</f>
        <v>13</v>
      </c>
      <c r="AE8" s="1">
        <v>0.1</v>
      </c>
      <c r="AF8" s="2">
        <f t="shared" ref="AF8:AF10" si="9">AD8*AE8</f>
        <v>1.3</v>
      </c>
      <c r="AG8" s="17">
        <v>1E-8</v>
      </c>
      <c r="AH8" s="18" t="s">
        <v>53</v>
      </c>
      <c r="AJ8" s="7" t="s">
        <v>60</v>
      </c>
      <c r="AK8" s="2" t="s">
        <v>42</v>
      </c>
      <c r="AL8" s="26" t="s">
        <v>44</v>
      </c>
      <c r="AM8" s="2" t="s">
        <v>43</v>
      </c>
      <c r="AN8" s="2" t="s">
        <v>45</v>
      </c>
    </row>
    <row r="9" spans="1:40" x14ac:dyDescent="0.2">
      <c r="A9" t="s">
        <v>576</v>
      </c>
      <c r="B9">
        <v>289949</v>
      </c>
      <c r="C9" s="2">
        <v>30049568.771887898</v>
      </c>
      <c r="D9" s="1">
        <v>6.9000000000000006E-2</v>
      </c>
      <c r="E9" s="1">
        <v>4.0000000000000001E-3</v>
      </c>
      <c r="F9" s="1">
        <v>4.0000000000000001E-3</v>
      </c>
      <c r="G9" t="str">
        <f t="shared" si="0"/>
        <v>(0,10]</v>
      </c>
      <c r="H9" t="str">
        <f t="shared" si="1"/>
        <v>低</v>
      </c>
      <c r="I9">
        <f t="shared" si="2"/>
        <v>13</v>
      </c>
      <c r="J9" t="str">
        <f t="shared" si="3"/>
        <v>(0,1.5]</v>
      </c>
      <c r="K9" t="str">
        <f t="shared" si="4"/>
        <v>低</v>
      </c>
      <c r="L9">
        <f t="shared" si="5"/>
        <v>13</v>
      </c>
      <c r="M9" t="str">
        <f>VLOOKUP($A9,'风险(预警)'!$A:$J,7,0)</f>
        <v>(0,10]</v>
      </c>
      <c r="N9" t="str">
        <f>VLOOKUP($A9,'风险(预警)'!$A:$J,8,0)</f>
        <v>低</v>
      </c>
      <c r="O9">
        <f>VLOOKUP($A9,'风险(预警)'!$A:$J,9,0)</f>
        <v>11</v>
      </c>
      <c r="P9" t="str">
        <f t="shared" si="6"/>
        <v>低</v>
      </c>
      <c r="R9" t="s">
        <v>49</v>
      </c>
      <c r="S9" s="2">
        <v>91</v>
      </c>
      <c r="T9" s="26">
        <v>9.4496365524402909E-2</v>
      </c>
      <c r="U9" s="2">
        <v>167969217.39115667</v>
      </c>
      <c r="V9" s="8">
        <v>0.31849899380100882</v>
      </c>
      <c r="W9" s="11">
        <f>W$7+1/(T9)/T$7</f>
        <v>35.632406055482981</v>
      </c>
      <c r="X9" s="2">
        <f t="shared" si="7"/>
        <v>35</v>
      </c>
      <c r="Y9" s="4"/>
      <c r="Z9" s="4"/>
      <c r="AA9" s="20">
        <v>10</v>
      </c>
      <c r="AB9" s="20" t="s">
        <v>1063</v>
      </c>
      <c r="AC9" s="20" t="s">
        <v>55</v>
      </c>
      <c r="AD9" s="19">
        <f t="shared" si="8"/>
        <v>81</v>
      </c>
      <c r="AE9" s="1">
        <v>0.1</v>
      </c>
      <c r="AF9" s="2">
        <f t="shared" si="9"/>
        <v>8.1</v>
      </c>
      <c r="AG9" s="17">
        <v>40</v>
      </c>
      <c r="AH9" s="18" t="s">
        <v>55</v>
      </c>
      <c r="AJ9" t="s">
        <v>63</v>
      </c>
      <c r="AK9" s="2">
        <v>153</v>
      </c>
      <c r="AL9" s="26">
        <v>0.15887850467289719</v>
      </c>
      <c r="AM9" s="2">
        <v>9905256.0789537206</v>
      </c>
      <c r="AN9" s="26">
        <v>1.8782096764440724E-2</v>
      </c>
    </row>
    <row r="10" spans="1:40" x14ac:dyDescent="0.2">
      <c r="A10" t="s">
        <v>393</v>
      </c>
      <c r="B10">
        <v>249945</v>
      </c>
      <c r="C10" s="2">
        <v>8780505.9135531802</v>
      </c>
      <c r="D10" s="1">
        <v>0.14399999999999999</v>
      </c>
      <c r="E10" s="1">
        <v>2.5999999999999999E-2</v>
      </c>
      <c r="F10" s="1">
        <v>2.5999999999999999E-2</v>
      </c>
      <c r="G10" t="str">
        <f t="shared" si="0"/>
        <v>(10,20]</v>
      </c>
      <c r="H10" t="str">
        <f t="shared" si="1"/>
        <v>中</v>
      </c>
      <c r="I10">
        <f t="shared" si="2"/>
        <v>81</v>
      </c>
      <c r="J10" t="str">
        <f t="shared" si="3"/>
        <v>(1.5,10]</v>
      </c>
      <c r="K10" t="str">
        <f t="shared" si="4"/>
        <v>中</v>
      </c>
      <c r="L10">
        <f t="shared" si="5"/>
        <v>28</v>
      </c>
      <c r="M10" t="str">
        <f>VLOOKUP($A10,'风险(预警)'!$A:$J,7,0)</f>
        <v>(10,20]</v>
      </c>
      <c r="N10" t="str">
        <f>VLOOKUP($A10,'风险(预警)'!$A:$J,8,0)</f>
        <v>中</v>
      </c>
      <c r="O10">
        <f>VLOOKUP($A10,'风险(预警)'!$A:$J,9,0)</f>
        <v>57</v>
      </c>
      <c r="P10" t="str">
        <f t="shared" si="6"/>
        <v>中</v>
      </c>
      <c r="R10" t="s">
        <v>50</v>
      </c>
      <c r="S10" s="2">
        <v>74</v>
      </c>
      <c r="T10" s="26">
        <v>7.6843198338525445E-2</v>
      </c>
      <c r="U10" s="2">
        <v>41521473.796226211</v>
      </c>
      <c r="V10" s="8">
        <v>7.8731971432815975E-2</v>
      </c>
      <c r="W10" s="11">
        <f>W$7+1/(T10)/T$7</f>
        <v>43.818229068229066</v>
      </c>
      <c r="X10" s="2">
        <f t="shared" si="7"/>
        <v>43</v>
      </c>
      <c r="Y10" s="4">
        <f>100/X10</f>
        <v>2.3255813953488373</v>
      </c>
      <c r="Z10" s="29"/>
      <c r="AA10" s="20">
        <v>20</v>
      </c>
      <c r="AB10" s="20" t="s">
        <v>1064</v>
      </c>
      <c r="AC10" s="20" t="s">
        <v>57</v>
      </c>
      <c r="AD10" s="19">
        <f t="shared" si="8"/>
        <v>100</v>
      </c>
      <c r="AE10" s="1">
        <v>0.1</v>
      </c>
      <c r="AF10" s="2">
        <f t="shared" si="9"/>
        <v>10</v>
      </c>
      <c r="AG10" s="17">
        <v>60</v>
      </c>
      <c r="AH10" s="18" t="s">
        <v>59</v>
      </c>
      <c r="AJ10" t="s">
        <v>52</v>
      </c>
      <c r="AK10" s="2">
        <v>698</v>
      </c>
      <c r="AL10" s="26">
        <v>0.72481827622014539</v>
      </c>
      <c r="AM10" s="2">
        <v>331760270.04967922</v>
      </c>
      <c r="AN10" s="26">
        <v>0.62907545701011802</v>
      </c>
    </row>
    <row r="11" spans="1:40" x14ac:dyDescent="0.2">
      <c r="A11" t="s">
        <v>429</v>
      </c>
      <c r="B11">
        <v>236079</v>
      </c>
      <c r="C11" s="2">
        <v>7022274.1065293597</v>
      </c>
      <c r="D11" s="1">
        <v>9.4E-2</v>
      </c>
      <c r="E11" s="1">
        <v>2.7E-2</v>
      </c>
      <c r="F11" s="1">
        <v>2.7E-2</v>
      </c>
      <c r="G11" t="str">
        <f t="shared" si="0"/>
        <v>(0,10]</v>
      </c>
      <c r="H11" t="str">
        <f t="shared" si="1"/>
        <v>低</v>
      </c>
      <c r="I11">
        <f t="shared" si="2"/>
        <v>13</v>
      </c>
      <c r="J11" t="str">
        <f t="shared" si="3"/>
        <v>(1.5,10]</v>
      </c>
      <c r="K11" t="str">
        <f t="shared" si="4"/>
        <v>中</v>
      </c>
      <c r="L11">
        <f t="shared" si="5"/>
        <v>28</v>
      </c>
      <c r="M11" t="str">
        <f>VLOOKUP($A11,'风险(预警)'!$A:$J,7,0)</f>
        <v>(10,20]</v>
      </c>
      <c r="N11" t="str">
        <f>VLOOKUP($A11,'风险(预警)'!$A:$J,8,0)</f>
        <v>中</v>
      </c>
      <c r="O11">
        <f>VLOOKUP($A11,'风险(预警)'!$A:$J,9,0)</f>
        <v>57</v>
      </c>
      <c r="P11" t="str">
        <f t="shared" si="6"/>
        <v>低</v>
      </c>
      <c r="R11" t="s">
        <v>20</v>
      </c>
      <c r="S11" s="2">
        <v>963</v>
      </c>
      <c r="T11" s="26">
        <v>1</v>
      </c>
      <c r="U11" s="2">
        <v>527377544.86000085</v>
      </c>
      <c r="V11" s="8">
        <v>1</v>
      </c>
      <c r="W11" s="10"/>
      <c r="AC11" s="2"/>
      <c r="AD11" s="2"/>
      <c r="AE11" s="2"/>
      <c r="AF11" s="2"/>
      <c r="AG11" s="17">
        <v>80</v>
      </c>
      <c r="AH11" s="18" t="s">
        <v>57</v>
      </c>
      <c r="AJ11" t="s">
        <v>54</v>
      </c>
      <c r="AK11" s="2">
        <v>72</v>
      </c>
      <c r="AL11" s="26">
        <v>7.476635514018691E-2</v>
      </c>
      <c r="AM11" s="2">
        <v>159950998.12304923</v>
      </c>
      <c r="AN11" s="26">
        <v>0.30329504864586182</v>
      </c>
    </row>
    <row r="12" spans="1:40" x14ac:dyDescent="0.2">
      <c r="A12" t="s">
        <v>947</v>
      </c>
      <c r="B12">
        <v>212727</v>
      </c>
      <c r="C12" s="2">
        <v>7117817.4585458003</v>
      </c>
      <c r="D12" s="1">
        <v>5.2999999999999999E-2</v>
      </c>
      <c r="E12" s="1">
        <v>1.0999999999999999E-2</v>
      </c>
      <c r="F12" s="1">
        <v>1.0999999999999999E-2</v>
      </c>
      <c r="G12" t="str">
        <f t="shared" si="0"/>
        <v>(0,10]</v>
      </c>
      <c r="H12" t="str">
        <f t="shared" si="1"/>
        <v>低</v>
      </c>
      <c r="I12">
        <f t="shared" si="2"/>
        <v>13</v>
      </c>
      <c r="J12" t="str">
        <f t="shared" si="3"/>
        <v>(0,1.5]</v>
      </c>
      <c r="K12" t="str">
        <f t="shared" si="4"/>
        <v>低</v>
      </c>
      <c r="L12">
        <f t="shared" si="5"/>
        <v>13</v>
      </c>
      <c r="M12" t="str">
        <f>VLOOKUP($A12,'风险(预警)'!$A:$J,7,0)</f>
        <v>(0,10]</v>
      </c>
      <c r="N12" t="str">
        <f>VLOOKUP($A12,'风险(预警)'!$A:$J,8,0)</f>
        <v>低</v>
      </c>
      <c r="O12">
        <f>VLOOKUP($A12,'风险(预警)'!$A:$J,9,0)</f>
        <v>11</v>
      </c>
      <c r="P12" t="str">
        <f t="shared" si="6"/>
        <v>低</v>
      </c>
      <c r="W12" s="10"/>
      <c r="X12"/>
      <c r="AC12" s="2"/>
      <c r="AD12" s="2"/>
      <c r="AE12" s="2"/>
      <c r="AF12" s="2"/>
      <c r="AJ12" t="s">
        <v>58</v>
      </c>
      <c r="AK12" s="2">
        <v>13</v>
      </c>
      <c r="AL12" s="27">
        <v>1.3499480789200415E-2</v>
      </c>
      <c r="AM12" s="2">
        <v>24112951.881978609</v>
      </c>
      <c r="AN12" s="26">
        <v>4.5722371225304426E-2</v>
      </c>
    </row>
    <row r="13" spans="1:40" x14ac:dyDescent="0.2">
      <c r="A13" t="s">
        <v>631</v>
      </c>
      <c r="B13">
        <v>209138</v>
      </c>
      <c r="C13" s="2">
        <v>13538707.6090023</v>
      </c>
      <c r="D13" s="1">
        <v>0.20300000000000001</v>
      </c>
      <c r="E13" s="1">
        <v>5.0999999999999997E-2</v>
      </c>
      <c r="F13" s="1">
        <v>5.0999999999999997E-2</v>
      </c>
      <c r="G13" t="str">
        <f t="shared" si="0"/>
        <v>(20,+)</v>
      </c>
      <c r="H13" t="str">
        <f t="shared" si="1"/>
        <v>高</v>
      </c>
      <c r="I13">
        <f t="shared" si="2"/>
        <v>100</v>
      </c>
      <c r="J13" t="str">
        <f t="shared" si="3"/>
        <v>(1.5,10]</v>
      </c>
      <c r="K13" t="str">
        <f t="shared" si="4"/>
        <v>中</v>
      </c>
      <c r="L13">
        <f t="shared" si="5"/>
        <v>28</v>
      </c>
      <c r="M13" t="str">
        <f>VLOOKUP($A13,'风险(预警)'!$A:$J,7,0)</f>
        <v>(10,20]</v>
      </c>
      <c r="N13" t="str">
        <f>VLOOKUP($A13,'风险(预警)'!$A:$J,8,0)</f>
        <v>中</v>
      </c>
      <c r="O13">
        <f>VLOOKUP($A13,'风险(预警)'!$A:$J,9,0)</f>
        <v>57</v>
      </c>
      <c r="P13" t="str">
        <f t="shared" si="6"/>
        <v>中</v>
      </c>
      <c r="R13" s="7" t="s">
        <v>5</v>
      </c>
      <c r="S13" t="s">
        <v>1045</v>
      </c>
      <c r="W13" s="10"/>
      <c r="AC13" s="2"/>
      <c r="AD13" s="2"/>
      <c r="AE13" s="2"/>
      <c r="AF13" s="2"/>
      <c r="AJ13" t="s">
        <v>56</v>
      </c>
      <c r="AK13" s="2">
        <v>27</v>
      </c>
      <c r="AL13" s="26">
        <v>2.8037383177570093E-2</v>
      </c>
      <c r="AM13" s="2">
        <v>1648068.7263400154</v>
      </c>
      <c r="AN13" s="26">
        <v>3.1250263542743663E-3</v>
      </c>
    </row>
    <row r="14" spans="1:40" x14ac:dyDescent="0.2">
      <c r="A14" t="s">
        <v>357</v>
      </c>
      <c r="B14">
        <v>192772</v>
      </c>
      <c r="C14" s="2">
        <v>6409501.29</v>
      </c>
      <c r="D14" s="1">
        <v>6.3E-2</v>
      </c>
      <c r="E14" s="1">
        <v>7.0000000000000001E-3</v>
      </c>
      <c r="F14" s="1">
        <v>7.0000000000000001E-3</v>
      </c>
      <c r="G14" t="str">
        <f t="shared" si="0"/>
        <v>(0,10]</v>
      </c>
      <c r="H14" t="str">
        <f t="shared" si="1"/>
        <v>低</v>
      </c>
      <c r="I14">
        <f t="shared" si="2"/>
        <v>13</v>
      </c>
      <c r="J14" t="str">
        <f t="shared" si="3"/>
        <v>(0,1.5]</v>
      </c>
      <c r="K14" t="str">
        <f t="shared" si="4"/>
        <v>低</v>
      </c>
      <c r="L14">
        <f t="shared" si="5"/>
        <v>13</v>
      </c>
      <c r="M14" t="str">
        <f>VLOOKUP($A14,'风险(预警)'!$A:$J,7,0)</f>
        <v>(0,10]</v>
      </c>
      <c r="N14" t="str">
        <f>VLOOKUP($A14,'风险(预警)'!$A:$J,8,0)</f>
        <v>低</v>
      </c>
      <c r="O14">
        <f>VLOOKUP($A14,'风险(预警)'!$A:$J,9,0)</f>
        <v>11</v>
      </c>
      <c r="P14" t="str">
        <f t="shared" si="6"/>
        <v>低</v>
      </c>
      <c r="W14" s="10"/>
      <c r="AC14" s="2"/>
      <c r="AD14" s="2"/>
      <c r="AE14" s="2"/>
      <c r="AF14" s="2"/>
      <c r="AJ14" t="s">
        <v>20</v>
      </c>
      <c r="AK14" s="2">
        <v>963</v>
      </c>
      <c r="AL14" s="26">
        <v>1</v>
      </c>
      <c r="AM14" s="2">
        <v>527377544.86000115</v>
      </c>
      <c r="AN14" s="26">
        <v>1</v>
      </c>
    </row>
    <row r="15" spans="1:40" x14ac:dyDescent="0.2">
      <c r="A15" t="s">
        <v>601</v>
      </c>
      <c r="B15">
        <v>191154</v>
      </c>
      <c r="C15" s="2">
        <v>6809324.0193884503</v>
      </c>
      <c r="D15" s="1">
        <v>1.4999999999999999E-2</v>
      </c>
      <c r="E15" s="1">
        <v>2E-3</v>
      </c>
      <c r="F15" s="1">
        <v>2E-3</v>
      </c>
      <c r="G15" t="str">
        <f t="shared" si="0"/>
        <v>(0,10]</v>
      </c>
      <c r="H15" t="str">
        <f t="shared" si="1"/>
        <v>低</v>
      </c>
      <c r="I15">
        <f t="shared" si="2"/>
        <v>13</v>
      </c>
      <c r="J15" t="str">
        <f t="shared" si="3"/>
        <v>(0,1.5]</v>
      </c>
      <c r="K15" t="str">
        <f t="shared" si="4"/>
        <v>低</v>
      </c>
      <c r="L15">
        <f t="shared" si="5"/>
        <v>13</v>
      </c>
      <c r="M15" t="str">
        <f>VLOOKUP($A15,'风险(预警)'!$A:$J,7,0)</f>
        <v>(0,10]</v>
      </c>
      <c r="N15" t="str">
        <f>VLOOKUP($A15,'风险(预警)'!$A:$J,8,0)</f>
        <v>低</v>
      </c>
      <c r="O15">
        <f>VLOOKUP($A15,'风险(预警)'!$A:$J,9,0)</f>
        <v>11</v>
      </c>
      <c r="P15" t="str">
        <f t="shared" si="6"/>
        <v>低</v>
      </c>
      <c r="S15" s="9" t="s">
        <v>25</v>
      </c>
      <c r="U15" s="26"/>
      <c r="V15" s="26"/>
      <c r="W15" s="10"/>
      <c r="AC15" s="2"/>
      <c r="AD15" s="2"/>
      <c r="AE15" s="2"/>
      <c r="AF15" s="2"/>
    </row>
    <row r="16" spans="1:40" x14ac:dyDescent="0.2">
      <c r="A16" t="s">
        <v>517</v>
      </c>
      <c r="B16">
        <v>180589</v>
      </c>
      <c r="C16" s="2">
        <v>7896522.7461023396</v>
      </c>
      <c r="D16" s="1">
        <v>0.06</v>
      </c>
      <c r="E16" s="1">
        <v>0.01</v>
      </c>
      <c r="F16" s="1">
        <v>0.01</v>
      </c>
      <c r="G16" t="str">
        <f t="shared" si="0"/>
        <v>(0,10]</v>
      </c>
      <c r="H16" t="str">
        <f t="shared" si="1"/>
        <v>低</v>
      </c>
      <c r="I16">
        <f t="shared" si="2"/>
        <v>13</v>
      </c>
      <c r="J16" t="str">
        <f t="shared" si="3"/>
        <v>(0,1.5]</v>
      </c>
      <c r="K16" t="str">
        <f t="shared" si="4"/>
        <v>低</v>
      </c>
      <c r="L16">
        <f t="shared" si="5"/>
        <v>13</v>
      </c>
      <c r="M16" t="str">
        <f>VLOOKUP($A16,'风险(预警)'!$A:$J,7,0)</f>
        <v>(10,20]</v>
      </c>
      <c r="N16" t="str">
        <f>VLOOKUP($A16,'风险(预警)'!$A:$J,8,0)</f>
        <v>中</v>
      </c>
      <c r="O16">
        <f>VLOOKUP($A16,'风险(预警)'!$A:$J,9,0)</f>
        <v>57</v>
      </c>
      <c r="P16" t="str">
        <f t="shared" si="6"/>
        <v>低</v>
      </c>
      <c r="R16" s="7" t="s">
        <v>39</v>
      </c>
      <c r="S16" s="2" t="s">
        <v>42</v>
      </c>
      <c r="T16" s="26" t="s">
        <v>44</v>
      </c>
      <c r="U16" s="2" t="s">
        <v>43</v>
      </c>
      <c r="V16" s="2" t="s">
        <v>45</v>
      </c>
      <c r="W16" s="10" t="s">
        <v>62</v>
      </c>
      <c r="X16" s="10" t="s">
        <v>62</v>
      </c>
      <c r="AA16" s="20" t="s">
        <v>1069</v>
      </c>
      <c r="AB16" s="20" t="s">
        <v>1060</v>
      </c>
      <c r="AC16" s="20" t="s">
        <v>1058</v>
      </c>
      <c r="AD16" s="20" t="s">
        <v>1057</v>
      </c>
      <c r="AE16" s="2"/>
      <c r="AF16" s="2"/>
    </row>
    <row r="17" spans="1:32" x14ac:dyDescent="0.2">
      <c r="A17" t="s">
        <v>974</v>
      </c>
      <c r="B17">
        <v>155185</v>
      </c>
      <c r="C17" s="2">
        <v>5381219.8518457999</v>
      </c>
      <c r="D17" s="1">
        <v>0.15</v>
      </c>
      <c r="E17" s="1">
        <v>1.4999999999999999E-2</v>
      </c>
      <c r="F17" s="1">
        <v>1.4999999999999999E-2</v>
      </c>
      <c r="G17" t="str">
        <f t="shared" si="0"/>
        <v>(10,20]</v>
      </c>
      <c r="H17" t="str">
        <f t="shared" si="1"/>
        <v>中</v>
      </c>
      <c r="I17">
        <f t="shared" si="2"/>
        <v>81</v>
      </c>
      <c r="J17" t="str">
        <f t="shared" si="3"/>
        <v>(1.5,10]</v>
      </c>
      <c r="K17" t="str">
        <f t="shared" si="4"/>
        <v>中</v>
      </c>
      <c r="L17">
        <f t="shared" si="5"/>
        <v>28</v>
      </c>
      <c r="M17" t="str">
        <f>VLOOKUP($A17,'风险(预警)'!$A:$J,7,0)</f>
        <v>(0,10]</v>
      </c>
      <c r="N17" t="str">
        <f>VLOOKUP($A17,'风险(预警)'!$A:$J,8,0)</f>
        <v>低</v>
      </c>
      <c r="O17">
        <f>VLOOKUP($A17,'风险(预警)'!$A:$J,9,0)</f>
        <v>11</v>
      </c>
      <c r="P17" t="str">
        <f t="shared" si="6"/>
        <v>低</v>
      </c>
      <c r="R17" t="s">
        <v>18</v>
      </c>
      <c r="S17" s="2">
        <v>444</v>
      </c>
      <c r="T17" s="26">
        <v>0.46105919003115264</v>
      </c>
      <c r="U17" s="2">
        <v>34764832.916179553</v>
      </c>
      <c r="V17" s="26">
        <v>6.5920199399859325E-2</v>
      </c>
      <c r="W17" s="11">
        <v>0</v>
      </c>
      <c r="X17" s="2">
        <f t="shared" ref="X17:X20" si="10">INT(W17)</f>
        <v>0</v>
      </c>
      <c r="Y17" s="4"/>
      <c r="Z17" s="4"/>
      <c r="AA17" s="20">
        <v>0</v>
      </c>
      <c r="AB17" s="20" t="s">
        <v>1061</v>
      </c>
      <c r="AC17" s="21" t="s">
        <v>19</v>
      </c>
      <c r="AD17" s="19">
        <f>INT(X17*$Y$20)</f>
        <v>0</v>
      </c>
      <c r="AE17" s="1">
        <v>0.45</v>
      </c>
      <c r="AF17" s="2">
        <f>AD17*AE17</f>
        <v>0</v>
      </c>
    </row>
    <row r="18" spans="1:32" x14ac:dyDescent="0.2">
      <c r="A18" t="s">
        <v>808</v>
      </c>
      <c r="B18">
        <v>154160</v>
      </c>
      <c r="C18" s="2">
        <v>5267163.1100000003</v>
      </c>
      <c r="D18" s="1">
        <v>0.01</v>
      </c>
      <c r="E18" s="1">
        <v>1.0999999999999999E-2</v>
      </c>
      <c r="F18" s="1">
        <v>1.0999999999999999E-2</v>
      </c>
      <c r="G18" t="str">
        <f t="shared" si="0"/>
        <v>(0,10]</v>
      </c>
      <c r="H18" t="str">
        <f t="shared" si="1"/>
        <v>低</v>
      </c>
      <c r="I18">
        <f t="shared" si="2"/>
        <v>13</v>
      </c>
      <c r="J18" t="str">
        <f t="shared" si="3"/>
        <v>(0,1.5]</v>
      </c>
      <c r="K18" t="str">
        <f t="shared" si="4"/>
        <v>低</v>
      </c>
      <c r="L18">
        <f t="shared" si="5"/>
        <v>13</v>
      </c>
      <c r="M18" t="str">
        <f>VLOOKUP($A18,'风险(预警)'!$A:$J,7,0)</f>
        <v>(0,10]</v>
      </c>
      <c r="N18" t="str">
        <f>VLOOKUP($A18,'风险(预警)'!$A:$J,8,0)</f>
        <v>低</v>
      </c>
      <c r="O18">
        <f>VLOOKUP($A18,'风险(预警)'!$A:$J,9,0)</f>
        <v>11</v>
      </c>
      <c r="P18" t="str">
        <f t="shared" si="6"/>
        <v>低</v>
      </c>
      <c r="R18" t="s">
        <v>47</v>
      </c>
      <c r="S18" s="2">
        <v>320</v>
      </c>
      <c r="T18" s="26">
        <v>0.33229491173416409</v>
      </c>
      <c r="U18" s="2">
        <v>241525586.09558344</v>
      </c>
      <c r="V18" s="26">
        <v>0.45797472503251768</v>
      </c>
      <c r="W18" s="11">
        <f>W$17+1/(T18)/T$17</f>
        <v>6.5270903716216218</v>
      </c>
      <c r="X18" s="2">
        <f t="shared" si="10"/>
        <v>6</v>
      </c>
      <c r="Y18" s="4"/>
      <c r="Z18" s="4"/>
      <c r="AA18" s="20">
        <v>1E-8</v>
      </c>
      <c r="AB18" s="20" t="s">
        <v>1065</v>
      </c>
      <c r="AC18" s="20" t="s">
        <v>53</v>
      </c>
      <c r="AD18" s="19">
        <f t="shared" ref="AD18:AD20" si="11">INT(X18*$Y$20)</f>
        <v>13</v>
      </c>
      <c r="AE18" s="1">
        <v>0.45</v>
      </c>
      <c r="AF18" s="2">
        <f t="shared" ref="AF18:AF20" si="12">AD18*AE18</f>
        <v>5.8500000000000005</v>
      </c>
    </row>
    <row r="19" spans="1:32" x14ac:dyDescent="0.2">
      <c r="A19" t="s">
        <v>392</v>
      </c>
      <c r="B19">
        <v>142848</v>
      </c>
      <c r="C19" s="2">
        <v>5152926.6532429997</v>
      </c>
      <c r="D19" s="1">
        <v>3.6999999999999998E-2</v>
      </c>
      <c r="E19" s="1">
        <v>0.01</v>
      </c>
      <c r="F19" s="1">
        <v>0.01</v>
      </c>
      <c r="G19" t="str">
        <f t="shared" si="0"/>
        <v>(0,10]</v>
      </c>
      <c r="H19" t="str">
        <f t="shared" si="1"/>
        <v>低</v>
      </c>
      <c r="I19">
        <f t="shared" si="2"/>
        <v>13</v>
      </c>
      <c r="J19" t="str">
        <f t="shared" si="3"/>
        <v>(0,1.5]</v>
      </c>
      <c r="K19" t="str">
        <f t="shared" si="4"/>
        <v>低</v>
      </c>
      <c r="L19">
        <f t="shared" si="5"/>
        <v>13</v>
      </c>
      <c r="M19" t="str">
        <f>VLOOKUP($A19,'风险(预警)'!$A:$J,7,0)</f>
        <v>(0,10]</v>
      </c>
      <c r="N19" t="str">
        <f>VLOOKUP($A19,'风险(预警)'!$A:$J,8,0)</f>
        <v>低</v>
      </c>
      <c r="O19">
        <f>VLOOKUP($A19,'风险(预警)'!$A:$J,9,0)</f>
        <v>11</v>
      </c>
      <c r="P19" t="str">
        <f t="shared" si="6"/>
        <v>低</v>
      </c>
      <c r="R19" t="s">
        <v>48</v>
      </c>
      <c r="S19" s="2">
        <v>153</v>
      </c>
      <c r="T19" s="26">
        <v>0.15887850467289719</v>
      </c>
      <c r="U19" s="2">
        <v>248336609.89985177</v>
      </c>
      <c r="V19" s="26">
        <v>0.47088961659483553</v>
      </c>
      <c r="W19" s="11">
        <f>W$17+1/(T19)/T$17</f>
        <v>13.651430842607315</v>
      </c>
      <c r="X19" s="2">
        <f t="shared" si="10"/>
        <v>13</v>
      </c>
      <c r="Y19" s="4"/>
      <c r="Z19" s="4"/>
      <c r="AA19" s="20">
        <v>1.5</v>
      </c>
      <c r="AB19" s="20" t="s">
        <v>1066</v>
      </c>
      <c r="AC19" s="20" t="s">
        <v>55</v>
      </c>
      <c r="AD19" s="19">
        <f t="shared" si="11"/>
        <v>28</v>
      </c>
      <c r="AE19" s="1">
        <v>0.45</v>
      </c>
      <c r="AF19" s="2">
        <f t="shared" si="12"/>
        <v>12.6</v>
      </c>
    </row>
    <row r="20" spans="1:32" x14ac:dyDescent="0.2">
      <c r="A20" t="s">
        <v>416</v>
      </c>
      <c r="B20">
        <v>140721</v>
      </c>
      <c r="C20" s="2">
        <v>7934800.2986761602</v>
      </c>
      <c r="D20" s="1">
        <v>5.3999999999999999E-2</v>
      </c>
      <c r="E20" s="1">
        <v>1E-3</v>
      </c>
      <c r="F20" s="1">
        <v>1E-3</v>
      </c>
      <c r="G20" t="str">
        <f t="shared" si="0"/>
        <v>(0,10]</v>
      </c>
      <c r="H20" t="str">
        <f t="shared" si="1"/>
        <v>低</v>
      </c>
      <c r="I20">
        <f t="shared" si="2"/>
        <v>13</v>
      </c>
      <c r="J20" t="str">
        <f t="shared" si="3"/>
        <v>(0,1.5]</v>
      </c>
      <c r="K20" t="str">
        <f t="shared" si="4"/>
        <v>低</v>
      </c>
      <c r="L20">
        <f t="shared" si="5"/>
        <v>13</v>
      </c>
      <c r="M20" t="str">
        <f>VLOOKUP($A20,'风险(预警)'!$A:$J,7,0)</f>
        <v>(0,10]</v>
      </c>
      <c r="N20" t="str">
        <f>VLOOKUP($A20,'风险(预警)'!$A:$J,8,0)</f>
        <v>低</v>
      </c>
      <c r="O20">
        <f>VLOOKUP($A20,'风险(预警)'!$A:$J,9,0)</f>
        <v>11</v>
      </c>
      <c r="P20" t="str">
        <f t="shared" si="6"/>
        <v>低</v>
      </c>
      <c r="R20" t="s">
        <v>32</v>
      </c>
      <c r="S20" s="2">
        <v>46</v>
      </c>
      <c r="T20" s="26">
        <v>4.7767393561786088E-2</v>
      </c>
      <c r="U20" s="2">
        <v>2750515.9483867306</v>
      </c>
      <c r="V20" s="26">
        <v>5.2154589727874878E-3</v>
      </c>
      <c r="W20" s="11">
        <f>W$17+1/(T20)/T$17</f>
        <v>45.40584606345476</v>
      </c>
      <c r="X20" s="2">
        <f t="shared" si="10"/>
        <v>45</v>
      </c>
      <c r="Y20" s="4">
        <f>100/X20</f>
        <v>2.2222222222222223</v>
      </c>
      <c r="Z20" s="29"/>
      <c r="AA20" s="20">
        <v>10</v>
      </c>
      <c r="AB20" s="20" t="s">
        <v>1067</v>
      </c>
      <c r="AC20" s="20" t="s">
        <v>57</v>
      </c>
      <c r="AD20" s="19">
        <f t="shared" si="11"/>
        <v>100</v>
      </c>
      <c r="AE20" s="1">
        <v>0.45</v>
      </c>
      <c r="AF20" s="2">
        <f t="shared" si="12"/>
        <v>45</v>
      </c>
    </row>
    <row r="21" spans="1:32" x14ac:dyDescent="0.2">
      <c r="A21" t="s">
        <v>693</v>
      </c>
      <c r="B21">
        <v>131333</v>
      </c>
      <c r="C21" s="2">
        <v>4728679.8012622399</v>
      </c>
      <c r="D21" s="1">
        <v>8.7999999999999995E-2</v>
      </c>
      <c r="E21" s="1">
        <v>1.6E-2</v>
      </c>
      <c r="F21" s="1">
        <v>1.6E-2</v>
      </c>
      <c r="G21" t="str">
        <f t="shared" si="0"/>
        <v>(0,10]</v>
      </c>
      <c r="H21" t="str">
        <f t="shared" si="1"/>
        <v>低</v>
      </c>
      <c r="I21">
        <f t="shared" si="2"/>
        <v>13</v>
      </c>
      <c r="J21" t="str">
        <f t="shared" si="3"/>
        <v>(1.5,10]</v>
      </c>
      <c r="K21" t="str">
        <f t="shared" si="4"/>
        <v>中</v>
      </c>
      <c r="L21">
        <f t="shared" si="5"/>
        <v>28</v>
      </c>
      <c r="M21" t="str">
        <f>VLOOKUP($A21,'风险(预警)'!$A:$J,7,0)</f>
        <v>(0,10]</v>
      </c>
      <c r="N21" t="str">
        <f>VLOOKUP($A21,'风险(预警)'!$A:$J,8,0)</f>
        <v>低</v>
      </c>
      <c r="O21">
        <f>VLOOKUP($A21,'风险(预警)'!$A:$J,9,0)</f>
        <v>11</v>
      </c>
      <c r="P21" t="str">
        <f t="shared" si="6"/>
        <v>低</v>
      </c>
      <c r="R21" t="s">
        <v>20</v>
      </c>
      <c r="S21" s="2">
        <v>963</v>
      </c>
      <c r="T21" s="26">
        <v>1</v>
      </c>
      <c r="U21" s="2">
        <v>527377544.8600015</v>
      </c>
      <c r="V21" s="26">
        <v>1</v>
      </c>
      <c r="W21" s="10"/>
      <c r="AC21" s="2"/>
      <c r="AD21" s="2"/>
      <c r="AE21" s="2"/>
      <c r="AF21" s="2"/>
    </row>
    <row r="22" spans="1:32" x14ac:dyDescent="0.2">
      <c r="A22" t="s">
        <v>326</v>
      </c>
      <c r="B22">
        <v>128007</v>
      </c>
      <c r="C22" s="2">
        <v>377543.414430145</v>
      </c>
      <c r="D22" s="1">
        <v>0</v>
      </c>
      <c r="E22" s="1">
        <v>0</v>
      </c>
      <c r="F22" s="1">
        <v>0</v>
      </c>
      <c r="G22" t="str">
        <f t="shared" si="0"/>
        <v>0</v>
      </c>
      <c r="H22" t="str">
        <f t="shared" si="1"/>
        <v>0</v>
      </c>
      <c r="I22">
        <f t="shared" si="2"/>
        <v>0</v>
      </c>
      <c r="J22" t="str">
        <f t="shared" si="3"/>
        <v>0</v>
      </c>
      <c r="K22" t="str">
        <f t="shared" si="4"/>
        <v>0</v>
      </c>
      <c r="L22">
        <f t="shared" si="5"/>
        <v>0</v>
      </c>
      <c r="M22" t="str">
        <f>VLOOKUP($A22,'风险(预警)'!$A:$J,7,0)</f>
        <v>0</v>
      </c>
      <c r="N22" t="str">
        <f>VLOOKUP($A22,'风险(预警)'!$A:$J,8,0)</f>
        <v>0</v>
      </c>
      <c r="O22">
        <f>VLOOKUP($A22,'风险(预警)'!$A:$J,9,0)</f>
        <v>0</v>
      </c>
      <c r="P22" t="str">
        <f t="shared" si="6"/>
        <v>0风险</v>
      </c>
      <c r="AC22" s="2"/>
      <c r="AD22" s="2"/>
      <c r="AE22" s="2"/>
      <c r="AF22" s="2"/>
    </row>
    <row r="23" spans="1:32" x14ac:dyDescent="0.2">
      <c r="A23" t="s">
        <v>262</v>
      </c>
      <c r="B23">
        <v>119795</v>
      </c>
      <c r="C23" s="2">
        <v>4456388.4811744802</v>
      </c>
      <c r="D23" s="1">
        <v>0.13900000000000001</v>
      </c>
      <c r="E23" s="1">
        <v>2.1000000000000001E-2</v>
      </c>
      <c r="F23" s="1">
        <v>2.1000000000000001E-2</v>
      </c>
      <c r="G23" t="str">
        <f t="shared" si="0"/>
        <v>(10,20]</v>
      </c>
      <c r="H23" t="str">
        <f t="shared" si="1"/>
        <v>中</v>
      </c>
      <c r="I23">
        <f t="shared" si="2"/>
        <v>81</v>
      </c>
      <c r="J23" t="str">
        <f t="shared" si="3"/>
        <v>(1.5,10]</v>
      </c>
      <c r="K23" t="str">
        <f t="shared" si="4"/>
        <v>中</v>
      </c>
      <c r="L23">
        <f t="shared" si="5"/>
        <v>28</v>
      </c>
      <c r="M23" t="str">
        <f>VLOOKUP($A23,'风险(预警)'!$A:$J,7,0)</f>
        <v>(10,20]</v>
      </c>
      <c r="N23" t="str">
        <f>VLOOKUP($A23,'风险(预警)'!$A:$J,8,0)</f>
        <v>中</v>
      </c>
      <c r="O23">
        <f>VLOOKUP($A23,'风险(预警)'!$A:$J,9,0)</f>
        <v>57</v>
      </c>
      <c r="P23" t="str">
        <f t="shared" si="6"/>
        <v>中</v>
      </c>
      <c r="S23"/>
      <c r="U23"/>
      <c r="W23"/>
      <c r="X23"/>
    </row>
    <row r="24" spans="1:32" x14ac:dyDescent="0.2">
      <c r="A24" t="s">
        <v>953</v>
      </c>
      <c r="B24">
        <v>114512</v>
      </c>
      <c r="C24" s="2">
        <v>4684529.8899999997</v>
      </c>
      <c r="D24" s="1">
        <v>8.4000000000000005E-2</v>
      </c>
      <c r="E24" s="1">
        <v>1.2999999999999999E-2</v>
      </c>
      <c r="F24" s="1">
        <v>1.2999999999999999E-2</v>
      </c>
      <c r="G24" t="str">
        <f t="shared" si="0"/>
        <v>(0,10]</v>
      </c>
      <c r="H24" t="str">
        <f t="shared" si="1"/>
        <v>低</v>
      </c>
      <c r="I24">
        <f t="shared" si="2"/>
        <v>13</v>
      </c>
      <c r="J24" t="str">
        <f t="shared" si="3"/>
        <v>(0,1.5]</v>
      </c>
      <c r="K24" t="str">
        <f t="shared" si="4"/>
        <v>低</v>
      </c>
      <c r="L24">
        <f t="shared" si="5"/>
        <v>13</v>
      </c>
      <c r="M24" t="str">
        <f>VLOOKUP($A24,'风险(预警)'!$A:$J,7,0)</f>
        <v>(0,10]</v>
      </c>
      <c r="N24" t="str">
        <f>VLOOKUP($A24,'风险(预警)'!$A:$J,8,0)</f>
        <v>低</v>
      </c>
      <c r="O24">
        <f>VLOOKUP($A24,'风险(预警)'!$A:$J,9,0)</f>
        <v>11</v>
      </c>
      <c r="P24" t="str">
        <f t="shared" si="6"/>
        <v>低</v>
      </c>
      <c r="S24"/>
      <c r="U24"/>
      <c r="W24"/>
      <c r="X24"/>
    </row>
    <row r="25" spans="1:32" x14ac:dyDescent="0.2">
      <c r="A25" t="s">
        <v>225</v>
      </c>
      <c r="B25">
        <v>114144</v>
      </c>
      <c r="C25" s="2">
        <v>3990477.67358028</v>
      </c>
      <c r="D25" s="1">
        <v>0.16800000000000001</v>
      </c>
      <c r="E25" s="1">
        <v>3.3000000000000002E-2</v>
      </c>
      <c r="F25" s="1">
        <v>3.3000000000000002E-2</v>
      </c>
      <c r="G25" t="str">
        <f t="shared" si="0"/>
        <v>(10,20]</v>
      </c>
      <c r="H25" t="str">
        <f t="shared" si="1"/>
        <v>中</v>
      </c>
      <c r="I25">
        <f t="shared" si="2"/>
        <v>81</v>
      </c>
      <c r="J25" t="str">
        <f t="shared" si="3"/>
        <v>(1.5,10]</v>
      </c>
      <c r="K25" t="str">
        <f t="shared" si="4"/>
        <v>中</v>
      </c>
      <c r="L25">
        <f t="shared" si="5"/>
        <v>28</v>
      </c>
      <c r="M25" t="str">
        <f>VLOOKUP($A25,'风险(预警)'!$A:$J,7,0)</f>
        <v>(10,20]</v>
      </c>
      <c r="N25" t="str">
        <f>VLOOKUP($A25,'风险(预警)'!$A:$J,8,0)</f>
        <v>中</v>
      </c>
      <c r="O25">
        <f>VLOOKUP($A25,'风险(预警)'!$A:$J,9,0)</f>
        <v>57</v>
      </c>
      <c r="P25" t="str">
        <f t="shared" si="6"/>
        <v>中</v>
      </c>
      <c r="S25" s="7" t="s">
        <v>25</v>
      </c>
      <c r="T25"/>
      <c r="U25"/>
      <c r="V25"/>
      <c r="W25"/>
      <c r="X25"/>
    </row>
    <row r="26" spans="1:32" x14ac:dyDescent="0.2">
      <c r="A26" t="s">
        <v>197</v>
      </c>
      <c r="B26">
        <v>109816</v>
      </c>
      <c r="C26" s="2">
        <v>728651.66217894002</v>
      </c>
      <c r="D26" s="1">
        <v>1E-3</v>
      </c>
      <c r="E26" s="1">
        <v>0</v>
      </c>
      <c r="F26" s="1">
        <v>0</v>
      </c>
      <c r="G26" t="str">
        <f t="shared" si="0"/>
        <v>(0,10]</v>
      </c>
      <c r="H26" t="str">
        <f t="shared" si="1"/>
        <v>低</v>
      </c>
      <c r="I26">
        <f t="shared" si="2"/>
        <v>13</v>
      </c>
      <c r="J26" t="str">
        <f t="shared" si="3"/>
        <v>0</v>
      </c>
      <c r="K26" t="str">
        <f t="shared" si="4"/>
        <v>0</v>
      </c>
      <c r="L26">
        <f t="shared" si="5"/>
        <v>0</v>
      </c>
      <c r="M26" t="str">
        <f>VLOOKUP($A26,'风险(预警)'!$A:$J,7,0)</f>
        <v>0</v>
      </c>
      <c r="N26" t="str">
        <f>VLOOKUP($A26,'风险(预警)'!$A:$J,8,0)</f>
        <v>0</v>
      </c>
      <c r="O26">
        <f>VLOOKUP($A26,'风险(预警)'!$A:$J,9,0)</f>
        <v>0</v>
      </c>
      <c r="P26" t="str">
        <f t="shared" si="6"/>
        <v>低</v>
      </c>
      <c r="R26" s="7" t="s">
        <v>1078</v>
      </c>
      <c r="S26" s="26" t="s">
        <v>21</v>
      </c>
      <c r="T26" t="s">
        <v>22</v>
      </c>
      <c r="U26" s="2" t="s">
        <v>43</v>
      </c>
      <c r="V26" s="26" t="s">
        <v>45</v>
      </c>
      <c r="W26" s="10" t="s">
        <v>62</v>
      </c>
      <c r="X26" s="10" t="s">
        <v>62</v>
      </c>
      <c r="AA26" s="20" t="s">
        <v>1080</v>
      </c>
      <c r="AB26" s="20" t="s">
        <v>1081</v>
      </c>
      <c r="AC26" s="20" t="s">
        <v>1058</v>
      </c>
      <c r="AD26" s="20" t="s">
        <v>62</v>
      </c>
    </row>
    <row r="27" spans="1:32" x14ac:dyDescent="0.2">
      <c r="A27" t="s">
        <v>394</v>
      </c>
      <c r="B27">
        <v>108574</v>
      </c>
      <c r="C27" s="2">
        <v>3735154.3295380198</v>
      </c>
      <c r="D27" s="1">
        <v>1.7000000000000001E-2</v>
      </c>
      <c r="E27" s="1">
        <v>8.9999999999999993E-3</v>
      </c>
      <c r="F27" s="1">
        <v>8.9999999999999993E-3</v>
      </c>
      <c r="G27" t="str">
        <f t="shared" si="0"/>
        <v>(0,10]</v>
      </c>
      <c r="H27" t="str">
        <f t="shared" si="1"/>
        <v>低</v>
      </c>
      <c r="I27">
        <f t="shared" si="2"/>
        <v>13</v>
      </c>
      <c r="J27" t="str">
        <f t="shared" si="3"/>
        <v>(0,1.5]</v>
      </c>
      <c r="K27" t="str">
        <f t="shared" si="4"/>
        <v>低</v>
      </c>
      <c r="L27">
        <f t="shared" si="5"/>
        <v>13</v>
      </c>
      <c r="M27" t="str">
        <f>VLOOKUP($A27,'风险(预警)'!$A:$J,7,0)</f>
        <v>(0,10]</v>
      </c>
      <c r="N27" t="str">
        <f>VLOOKUP($A27,'风险(预警)'!$A:$J,8,0)</f>
        <v>低</v>
      </c>
      <c r="O27">
        <f>VLOOKUP($A27,'风险(预警)'!$A:$J,9,0)</f>
        <v>11</v>
      </c>
      <c r="P27" t="str">
        <f t="shared" si="6"/>
        <v>低</v>
      </c>
      <c r="R27" t="s">
        <v>18</v>
      </c>
      <c r="S27" s="28">
        <v>361</v>
      </c>
      <c r="T27" s="8">
        <v>0.37487019730010385</v>
      </c>
      <c r="U27" s="2">
        <v>40264652.373313524</v>
      </c>
      <c r="V27" s="26">
        <v>7.6348818347967876E-2</v>
      </c>
      <c r="W27" s="11">
        <v>0</v>
      </c>
      <c r="X27" s="2">
        <f>INT(W27)</f>
        <v>0</v>
      </c>
      <c r="Y27" s="4"/>
      <c r="Z27" s="4"/>
      <c r="AA27" s="20">
        <v>0</v>
      </c>
      <c r="AB27" s="20" t="s">
        <v>19</v>
      </c>
      <c r="AC27" s="21" t="s">
        <v>19</v>
      </c>
      <c r="AD27" s="19">
        <f>INT(X27*$Y$30)</f>
        <v>0</v>
      </c>
      <c r="AE27" s="1">
        <v>0.45</v>
      </c>
      <c r="AF27" s="2">
        <f>AD27*AE27</f>
        <v>0</v>
      </c>
    </row>
    <row r="28" spans="1:32" x14ac:dyDescent="0.2">
      <c r="A28" t="s">
        <v>595</v>
      </c>
      <c r="B28">
        <v>106352</v>
      </c>
      <c r="C28" s="2">
        <v>957451.15009267</v>
      </c>
      <c r="D28" s="1">
        <v>1E-3</v>
      </c>
      <c r="E28" s="1">
        <v>0</v>
      </c>
      <c r="F28" s="1">
        <v>0</v>
      </c>
      <c r="G28" t="str">
        <f t="shared" si="0"/>
        <v>(0,10]</v>
      </c>
      <c r="H28" t="str">
        <f t="shared" si="1"/>
        <v>低</v>
      </c>
      <c r="I28">
        <f t="shared" si="2"/>
        <v>13</v>
      </c>
      <c r="J28" t="str">
        <f t="shared" si="3"/>
        <v>0</v>
      </c>
      <c r="K28" t="str">
        <f t="shared" si="4"/>
        <v>0</v>
      </c>
      <c r="L28">
        <f t="shared" si="5"/>
        <v>0</v>
      </c>
      <c r="M28" t="str">
        <f>VLOOKUP($A28,'风险(预警)'!$A:$J,7,0)</f>
        <v>0</v>
      </c>
      <c r="N28" t="str">
        <f>VLOOKUP($A28,'风险(预警)'!$A:$J,8,0)</f>
        <v>0</v>
      </c>
      <c r="O28">
        <f>VLOOKUP($A28,'风险(预警)'!$A:$J,9,0)</f>
        <v>0</v>
      </c>
      <c r="P28" t="str">
        <f t="shared" si="6"/>
        <v>低</v>
      </c>
      <c r="R28" t="s">
        <v>36</v>
      </c>
      <c r="S28" s="28">
        <v>437</v>
      </c>
      <c r="T28" s="8">
        <v>0.45379023883696779</v>
      </c>
      <c r="U28" s="2">
        <v>274758736.64450437</v>
      </c>
      <c r="V28" s="26">
        <v>0.52099058695690648</v>
      </c>
      <c r="W28" s="11">
        <f>W$27+1/(T28)/T$27</f>
        <v>5.8784649809517164</v>
      </c>
      <c r="X28" s="2">
        <f>INT(W28)</f>
        <v>5</v>
      </c>
      <c r="Y28" s="4"/>
      <c r="Z28" s="4"/>
      <c r="AA28" s="20">
        <v>1E-8</v>
      </c>
      <c r="AB28" s="20" t="s">
        <v>1062</v>
      </c>
      <c r="AC28" s="20" t="s">
        <v>53</v>
      </c>
      <c r="AD28" s="19">
        <f t="shared" ref="AD28:AD30" si="13">INT(X28*$Y$30)</f>
        <v>11</v>
      </c>
      <c r="AE28" s="1">
        <v>0.45</v>
      </c>
      <c r="AF28" s="2">
        <f t="shared" ref="AF28:AF30" si="14">AD28*AE28</f>
        <v>4.95</v>
      </c>
    </row>
    <row r="29" spans="1:32" x14ac:dyDescent="0.2">
      <c r="A29" t="s">
        <v>330</v>
      </c>
      <c r="B29">
        <v>101988</v>
      </c>
      <c r="C29" s="2">
        <v>3048006.5554092298</v>
      </c>
      <c r="D29" s="1">
        <v>0.05</v>
      </c>
      <c r="E29" s="1">
        <v>7.0000000000000001E-3</v>
      </c>
      <c r="F29" s="1">
        <v>7.0000000000000001E-3</v>
      </c>
      <c r="G29" t="str">
        <f t="shared" si="0"/>
        <v>(0,10]</v>
      </c>
      <c r="H29" t="str">
        <f t="shared" si="1"/>
        <v>低</v>
      </c>
      <c r="I29">
        <f t="shared" si="2"/>
        <v>13</v>
      </c>
      <c r="J29" t="str">
        <f t="shared" si="3"/>
        <v>(0,1.5]</v>
      </c>
      <c r="K29" t="str">
        <f t="shared" si="4"/>
        <v>低</v>
      </c>
      <c r="L29">
        <f t="shared" si="5"/>
        <v>13</v>
      </c>
      <c r="M29" t="str">
        <f>VLOOKUP($A29,'风险(预警)'!$A:$J,7,0)</f>
        <v>(0,10]</v>
      </c>
      <c r="N29" t="str">
        <f>VLOOKUP($A29,'风险(预警)'!$A:$J,8,0)</f>
        <v>低</v>
      </c>
      <c r="O29">
        <f>VLOOKUP($A29,'风险(预警)'!$A:$J,9,0)</f>
        <v>11</v>
      </c>
      <c r="P29" t="str">
        <f t="shared" si="6"/>
        <v>低</v>
      </c>
      <c r="R29" t="s">
        <v>49</v>
      </c>
      <c r="S29" s="28">
        <v>105</v>
      </c>
      <c r="T29" s="8">
        <v>0.10903426791277258</v>
      </c>
      <c r="U29" s="2">
        <v>186888081.90357286</v>
      </c>
      <c r="V29" s="26">
        <v>0.35437246755203528</v>
      </c>
      <c r="W29" s="11">
        <f>W$27+1/(T29)/T$27</f>
        <v>24.465611396913335</v>
      </c>
      <c r="X29" s="2">
        <f>INT(W29)</f>
        <v>24</v>
      </c>
      <c r="Y29" s="4"/>
      <c r="Z29" s="4"/>
      <c r="AA29" s="20">
        <v>10</v>
      </c>
      <c r="AB29" s="20" t="s">
        <v>1063</v>
      </c>
      <c r="AC29" s="20" t="s">
        <v>55</v>
      </c>
      <c r="AD29" s="19">
        <f t="shared" si="13"/>
        <v>57</v>
      </c>
      <c r="AE29" s="1">
        <v>0.45</v>
      </c>
      <c r="AF29" s="2">
        <f t="shared" si="14"/>
        <v>25.650000000000002</v>
      </c>
    </row>
    <row r="30" spans="1:32" x14ac:dyDescent="0.2">
      <c r="A30" t="s">
        <v>1139</v>
      </c>
      <c r="B30">
        <v>100209</v>
      </c>
      <c r="C30" s="2">
        <v>5839344.4341981802</v>
      </c>
      <c r="D30" s="1">
        <v>2.1999999999999999E-2</v>
      </c>
      <c r="E30" s="1">
        <v>5.0000000000000001E-3</v>
      </c>
      <c r="F30" s="1">
        <v>6.0000000000000001E-3</v>
      </c>
      <c r="G30" t="str">
        <f t="shared" si="0"/>
        <v>(0,10]</v>
      </c>
      <c r="H30" t="str">
        <f t="shared" si="1"/>
        <v>低</v>
      </c>
      <c r="I30">
        <f t="shared" si="2"/>
        <v>13</v>
      </c>
      <c r="J30" t="str">
        <f t="shared" si="3"/>
        <v>(0,1.5]</v>
      </c>
      <c r="K30" t="str">
        <f t="shared" si="4"/>
        <v>低</v>
      </c>
      <c r="L30">
        <f t="shared" si="5"/>
        <v>13</v>
      </c>
      <c r="M30" t="str">
        <f>VLOOKUP($A30,'风险(预警)'!$A:$J,7,0)</f>
        <v>(0,10]</v>
      </c>
      <c r="N30" t="str">
        <f>VLOOKUP($A30,'风险(预警)'!$A:$J,8,0)</f>
        <v>低</v>
      </c>
      <c r="O30">
        <f>VLOOKUP($A30,'风险(预警)'!$A:$J,9,0)</f>
        <v>11</v>
      </c>
      <c r="P30" t="str">
        <f t="shared" si="6"/>
        <v>低</v>
      </c>
      <c r="R30" t="s">
        <v>50</v>
      </c>
      <c r="S30" s="28">
        <v>60</v>
      </c>
      <c r="T30" s="8">
        <v>6.2305295950155763E-2</v>
      </c>
      <c r="U30" s="2">
        <v>25466073.938610494</v>
      </c>
      <c r="V30" s="26">
        <v>4.8288127143090193E-2</v>
      </c>
      <c r="W30" s="11">
        <f>W$27+1/(T30)/T$27</f>
        <v>42.814819944598341</v>
      </c>
      <c r="X30" s="2">
        <f>INT(W30)</f>
        <v>42</v>
      </c>
      <c r="Y30" s="4">
        <f>100/X30</f>
        <v>2.3809523809523809</v>
      </c>
      <c r="Z30" s="29"/>
      <c r="AA30" s="20">
        <v>20</v>
      </c>
      <c r="AB30" s="20" t="s">
        <v>1064</v>
      </c>
      <c r="AC30" s="20" t="s">
        <v>57</v>
      </c>
      <c r="AD30" s="19">
        <f t="shared" si="13"/>
        <v>100</v>
      </c>
      <c r="AE30" s="1">
        <v>0.45</v>
      </c>
      <c r="AF30" s="2">
        <f t="shared" si="14"/>
        <v>45</v>
      </c>
    </row>
    <row r="31" spans="1:32" x14ac:dyDescent="0.2">
      <c r="A31" t="s">
        <v>282</v>
      </c>
      <c r="B31">
        <v>99958</v>
      </c>
      <c r="C31" s="2">
        <v>4653498.1310599605</v>
      </c>
      <c r="D31" s="1">
        <v>0.16600000000000001</v>
      </c>
      <c r="E31" s="1">
        <v>1.7000000000000001E-2</v>
      </c>
      <c r="F31" s="1">
        <v>1.7000000000000001E-2</v>
      </c>
      <c r="G31" t="str">
        <f t="shared" si="0"/>
        <v>(10,20]</v>
      </c>
      <c r="H31" t="str">
        <f t="shared" si="1"/>
        <v>中</v>
      </c>
      <c r="I31">
        <f t="shared" si="2"/>
        <v>81</v>
      </c>
      <c r="J31" t="str">
        <f t="shared" si="3"/>
        <v>(1.5,10]</v>
      </c>
      <c r="K31" t="str">
        <f t="shared" si="4"/>
        <v>中</v>
      </c>
      <c r="L31">
        <f t="shared" si="5"/>
        <v>28</v>
      </c>
      <c r="M31" t="str">
        <f>VLOOKUP($A31,'风险(预警)'!$A:$J,7,0)</f>
        <v>(10,20]</v>
      </c>
      <c r="N31" t="str">
        <f>VLOOKUP($A31,'风险(预警)'!$A:$J,8,0)</f>
        <v>中</v>
      </c>
      <c r="O31">
        <f>VLOOKUP($A31,'风险(预警)'!$A:$J,9,0)</f>
        <v>57</v>
      </c>
      <c r="P31" t="str">
        <f t="shared" si="6"/>
        <v>中</v>
      </c>
      <c r="R31" t="s">
        <v>20</v>
      </c>
      <c r="S31" s="28">
        <v>963</v>
      </c>
      <c r="T31" s="8">
        <v>1</v>
      </c>
      <c r="U31" s="2">
        <v>527377544.86000133</v>
      </c>
      <c r="V31" s="26">
        <v>1</v>
      </c>
      <c r="W31"/>
      <c r="X31"/>
    </row>
    <row r="32" spans="1:32" x14ac:dyDescent="0.2">
      <c r="A32" t="s">
        <v>489</v>
      </c>
      <c r="B32">
        <v>80801</v>
      </c>
      <c r="C32" s="2">
        <v>2327791.2999999998</v>
      </c>
      <c r="D32" s="1">
        <v>0.06</v>
      </c>
      <c r="E32" s="1">
        <v>2.5999999999999999E-2</v>
      </c>
      <c r="F32" s="1">
        <v>2.5999999999999999E-2</v>
      </c>
      <c r="G32" t="str">
        <f t="shared" si="0"/>
        <v>(0,10]</v>
      </c>
      <c r="H32" t="str">
        <f t="shared" si="1"/>
        <v>低</v>
      </c>
      <c r="I32">
        <f t="shared" si="2"/>
        <v>13</v>
      </c>
      <c r="J32" t="str">
        <f t="shared" si="3"/>
        <v>(1.5,10]</v>
      </c>
      <c r="K32" t="str">
        <f t="shared" si="4"/>
        <v>中</v>
      </c>
      <c r="L32">
        <f t="shared" si="5"/>
        <v>28</v>
      </c>
      <c r="M32" t="str">
        <f>VLOOKUP($A32,'风险(预警)'!$A:$J,7,0)</f>
        <v>(10,20]</v>
      </c>
      <c r="N32" t="str">
        <f>VLOOKUP($A32,'风险(预警)'!$A:$J,8,0)</f>
        <v>中</v>
      </c>
      <c r="O32">
        <f>VLOOKUP($A32,'风险(预警)'!$A:$J,9,0)</f>
        <v>57</v>
      </c>
      <c r="P32" t="str">
        <f t="shared" si="6"/>
        <v>低</v>
      </c>
      <c r="S32"/>
      <c r="U32"/>
      <c r="W32"/>
      <c r="X32"/>
    </row>
    <row r="33" spans="1:24" x14ac:dyDescent="0.2">
      <c r="A33" t="s">
        <v>885</v>
      </c>
      <c r="B33">
        <v>79850</v>
      </c>
      <c r="C33" s="2">
        <v>4612234.9247987196</v>
      </c>
      <c r="D33" s="1">
        <v>3.0000000000000001E-3</v>
      </c>
      <c r="E33" s="1">
        <v>6.0000000000000001E-3</v>
      </c>
      <c r="F33" s="1">
        <v>6.0000000000000001E-3</v>
      </c>
      <c r="G33" t="str">
        <f t="shared" si="0"/>
        <v>(0,10]</v>
      </c>
      <c r="H33" t="str">
        <f t="shared" si="1"/>
        <v>低</v>
      </c>
      <c r="I33">
        <f t="shared" si="2"/>
        <v>13</v>
      </c>
      <c r="J33" t="str">
        <f t="shared" si="3"/>
        <v>(0,1.5]</v>
      </c>
      <c r="K33" t="str">
        <f t="shared" si="4"/>
        <v>低</v>
      </c>
      <c r="L33">
        <f t="shared" si="5"/>
        <v>13</v>
      </c>
      <c r="M33" t="str">
        <f>VLOOKUP($A33,'风险(预警)'!$A:$J,7,0)</f>
        <v>(0,10]</v>
      </c>
      <c r="N33" t="str">
        <f>VLOOKUP($A33,'风险(预警)'!$A:$J,8,0)</f>
        <v>低</v>
      </c>
      <c r="O33">
        <f>VLOOKUP($A33,'风险(预警)'!$A:$J,9,0)</f>
        <v>11</v>
      </c>
      <c r="P33" t="str">
        <f t="shared" si="6"/>
        <v>低</v>
      </c>
      <c r="S33"/>
      <c r="U33"/>
      <c r="W33"/>
      <c r="X33"/>
    </row>
    <row r="34" spans="1:24" x14ac:dyDescent="0.2">
      <c r="A34" t="s">
        <v>359</v>
      </c>
      <c r="B34">
        <v>77421</v>
      </c>
      <c r="C34" s="2">
        <v>3466810.77</v>
      </c>
      <c r="D34" s="1">
        <v>1.2E-2</v>
      </c>
      <c r="E34" s="1">
        <v>6.0000000000000001E-3</v>
      </c>
      <c r="F34" s="1">
        <v>6.0000000000000001E-3</v>
      </c>
      <c r="G34" t="str">
        <f t="shared" si="0"/>
        <v>(0,10]</v>
      </c>
      <c r="H34" t="str">
        <f t="shared" si="1"/>
        <v>低</v>
      </c>
      <c r="I34">
        <f t="shared" si="2"/>
        <v>13</v>
      </c>
      <c r="J34" t="str">
        <f t="shared" si="3"/>
        <v>(0,1.5]</v>
      </c>
      <c r="K34" t="str">
        <f t="shared" si="4"/>
        <v>低</v>
      </c>
      <c r="L34">
        <f t="shared" si="5"/>
        <v>13</v>
      </c>
      <c r="M34" t="str">
        <f>VLOOKUP($A34,'风险(预警)'!$A:$J,7,0)</f>
        <v>(0,10]</v>
      </c>
      <c r="N34" t="str">
        <f>VLOOKUP($A34,'风险(预警)'!$A:$J,8,0)</f>
        <v>低</v>
      </c>
      <c r="O34">
        <f>VLOOKUP($A34,'风险(预警)'!$A:$J,9,0)</f>
        <v>11</v>
      </c>
      <c r="P34" t="str">
        <f t="shared" si="6"/>
        <v>低</v>
      </c>
      <c r="S34"/>
      <c r="U34"/>
      <c r="W34"/>
      <c r="X34"/>
    </row>
    <row r="35" spans="1:24" x14ac:dyDescent="0.2">
      <c r="A35" t="s">
        <v>886</v>
      </c>
      <c r="B35">
        <v>76659</v>
      </c>
      <c r="C35" s="2">
        <v>3304701.4231671598</v>
      </c>
      <c r="D35" s="1">
        <v>4.2999999999999997E-2</v>
      </c>
      <c r="E35" s="1">
        <v>4.0000000000000001E-3</v>
      </c>
      <c r="F35" s="1">
        <v>4.0000000000000001E-3</v>
      </c>
      <c r="G35" t="str">
        <f t="shared" si="0"/>
        <v>(0,10]</v>
      </c>
      <c r="H35" t="str">
        <f t="shared" si="1"/>
        <v>低</v>
      </c>
      <c r="I35">
        <f t="shared" si="2"/>
        <v>13</v>
      </c>
      <c r="J35" t="str">
        <f t="shared" si="3"/>
        <v>(0,1.5]</v>
      </c>
      <c r="K35" t="str">
        <f t="shared" si="4"/>
        <v>低</v>
      </c>
      <c r="L35">
        <f t="shared" si="5"/>
        <v>13</v>
      </c>
      <c r="M35" t="str">
        <f>VLOOKUP($A35,'风险(预警)'!$A:$J,7,0)</f>
        <v>(0,10]</v>
      </c>
      <c r="N35" t="str">
        <f>VLOOKUP($A35,'风险(预警)'!$A:$J,8,0)</f>
        <v>低</v>
      </c>
      <c r="O35">
        <f>VLOOKUP($A35,'风险(预警)'!$A:$J,9,0)</f>
        <v>11</v>
      </c>
      <c r="P35" t="str">
        <f t="shared" si="6"/>
        <v>低</v>
      </c>
      <c r="S35"/>
      <c r="U35"/>
      <c r="W35"/>
      <c r="X35"/>
    </row>
    <row r="36" spans="1:24" x14ac:dyDescent="0.2">
      <c r="A36" t="s">
        <v>239</v>
      </c>
      <c r="B36">
        <v>73669</v>
      </c>
      <c r="C36" s="2">
        <v>230013.48907810499</v>
      </c>
      <c r="D36" s="1">
        <v>1E-3</v>
      </c>
      <c r="E36" s="1">
        <v>0</v>
      </c>
      <c r="F36" s="1">
        <v>0</v>
      </c>
      <c r="G36" t="str">
        <f t="shared" si="0"/>
        <v>(0,10]</v>
      </c>
      <c r="H36" t="str">
        <f t="shared" si="1"/>
        <v>低</v>
      </c>
      <c r="I36">
        <f t="shared" si="2"/>
        <v>13</v>
      </c>
      <c r="J36" t="str">
        <f t="shared" si="3"/>
        <v>0</v>
      </c>
      <c r="K36" t="str">
        <f t="shared" si="4"/>
        <v>0</v>
      </c>
      <c r="L36">
        <f t="shared" si="5"/>
        <v>0</v>
      </c>
      <c r="M36" t="str">
        <f>VLOOKUP($A36,'风险(预警)'!$A:$J,7,0)</f>
        <v>0</v>
      </c>
      <c r="N36" t="str">
        <f>VLOOKUP($A36,'风险(预警)'!$A:$J,8,0)</f>
        <v>0</v>
      </c>
      <c r="O36">
        <f>VLOOKUP($A36,'风险(预警)'!$A:$J,9,0)</f>
        <v>0</v>
      </c>
      <c r="P36" t="str">
        <f t="shared" si="6"/>
        <v>低</v>
      </c>
      <c r="S36"/>
      <c r="U36"/>
      <c r="W36"/>
      <c r="X36"/>
    </row>
    <row r="37" spans="1:24" x14ac:dyDescent="0.2">
      <c r="A37" t="s">
        <v>327</v>
      </c>
      <c r="B37">
        <v>73494</v>
      </c>
      <c r="C37" s="2">
        <v>333893.86580729001</v>
      </c>
      <c r="D37" s="1">
        <v>2E-3</v>
      </c>
      <c r="E37" s="1">
        <v>0</v>
      </c>
      <c r="F37" s="1">
        <v>0</v>
      </c>
      <c r="G37" t="str">
        <f t="shared" si="0"/>
        <v>(0,10]</v>
      </c>
      <c r="H37" t="str">
        <f t="shared" si="1"/>
        <v>低</v>
      </c>
      <c r="I37">
        <f t="shared" si="2"/>
        <v>13</v>
      </c>
      <c r="J37" t="str">
        <f t="shared" si="3"/>
        <v>0</v>
      </c>
      <c r="K37" t="str">
        <f t="shared" si="4"/>
        <v>0</v>
      </c>
      <c r="L37">
        <f t="shared" si="5"/>
        <v>0</v>
      </c>
      <c r="M37" t="str">
        <f>VLOOKUP($A37,'风险(预警)'!$A:$J,7,0)</f>
        <v>0</v>
      </c>
      <c r="N37" t="str">
        <f>VLOOKUP($A37,'风险(预警)'!$A:$J,8,0)</f>
        <v>0</v>
      </c>
      <c r="O37">
        <f>VLOOKUP($A37,'风险(预警)'!$A:$J,9,0)</f>
        <v>0</v>
      </c>
      <c r="P37" t="str">
        <f t="shared" si="6"/>
        <v>低</v>
      </c>
      <c r="S37"/>
      <c r="U37"/>
      <c r="W37"/>
      <c r="X37"/>
    </row>
    <row r="38" spans="1:24" x14ac:dyDescent="0.2">
      <c r="A38" t="s">
        <v>992</v>
      </c>
      <c r="B38">
        <v>72848</v>
      </c>
      <c r="C38" s="2">
        <v>2795038.1242338498</v>
      </c>
      <c r="D38" s="1">
        <v>2E-3</v>
      </c>
      <c r="E38" s="1">
        <v>1E-3</v>
      </c>
      <c r="F38" s="1">
        <v>1E-3</v>
      </c>
      <c r="G38" t="str">
        <f t="shared" si="0"/>
        <v>(0,10]</v>
      </c>
      <c r="H38" t="str">
        <f t="shared" si="1"/>
        <v>低</v>
      </c>
      <c r="I38">
        <f t="shared" si="2"/>
        <v>13</v>
      </c>
      <c r="J38" t="str">
        <f t="shared" si="3"/>
        <v>(0,1.5]</v>
      </c>
      <c r="K38" t="str">
        <f t="shared" si="4"/>
        <v>低</v>
      </c>
      <c r="L38">
        <f t="shared" si="5"/>
        <v>13</v>
      </c>
      <c r="M38" t="str">
        <f>VLOOKUP($A38,'风险(预警)'!$A:$J,7,0)</f>
        <v>(0,10]</v>
      </c>
      <c r="N38" t="str">
        <f>VLOOKUP($A38,'风险(预警)'!$A:$J,8,0)</f>
        <v>低</v>
      </c>
      <c r="O38">
        <f>VLOOKUP($A38,'风险(预警)'!$A:$J,9,0)</f>
        <v>11</v>
      </c>
      <c r="P38" t="str">
        <f t="shared" si="6"/>
        <v>低</v>
      </c>
      <c r="S38"/>
      <c r="U38"/>
      <c r="W38"/>
      <c r="X38"/>
    </row>
    <row r="39" spans="1:24" x14ac:dyDescent="0.2">
      <c r="A39" t="s">
        <v>281</v>
      </c>
      <c r="B39">
        <v>69818</v>
      </c>
      <c r="C39" s="2">
        <v>3035314.7080099699</v>
      </c>
      <c r="D39" s="1">
        <v>6.0000000000000001E-3</v>
      </c>
      <c r="E39" s="1">
        <v>5.0000000000000001E-3</v>
      </c>
      <c r="F39" s="1">
        <v>5.0000000000000001E-3</v>
      </c>
      <c r="G39" t="str">
        <f t="shared" si="0"/>
        <v>(0,10]</v>
      </c>
      <c r="H39" t="str">
        <f t="shared" si="1"/>
        <v>低</v>
      </c>
      <c r="I39">
        <f t="shared" si="2"/>
        <v>13</v>
      </c>
      <c r="J39" t="str">
        <f t="shared" si="3"/>
        <v>(0,1.5]</v>
      </c>
      <c r="K39" t="str">
        <f t="shared" si="4"/>
        <v>低</v>
      </c>
      <c r="L39">
        <f t="shared" si="5"/>
        <v>13</v>
      </c>
      <c r="M39" t="str">
        <f>VLOOKUP($A39,'风险(预警)'!$A:$J,7,0)</f>
        <v>(0,10]</v>
      </c>
      <c r="N39" t="str">
        <f>VLOOKUP($A39,'风险(预警)'!$A:$J,8,0)</f>
        <v>低</v>
      </c>
      <c r="O39">
        <f>VLOOKUP($A39,'风险(预警)'!$A:$J,9,0)</f>
        <v>11</v>
      </c>
      <c r="P39" t="str">
        <f t="shared" si="6"/>
        <v>低</v>
      </c>
      <c r="S39"/>
      <c r="U39"/>
      <c r="W39"/>
      <c r="X39"/>
    </row>
    <row r="40" spans="1:24" x14ac:dyDescent="0.2">
      <c r="A40" t="s">
        <v>698</v>
      </c>
      <c r="B40">
        <v>69560</v>
      </c>
      <c r="C40" s="2">
        <v>309661.12326412502</v>
      </c>
      <c r="D40" s="1">
        <v>0</v>
      </c>
      <c r="E40" s="1">
        <v>0</v>
      </c>
      <c r="F40" s="1">
        <v>0</v>
      </c>
      <c r="G40" t="str">
        <f t="shared" si="0"/>
        <v>0</v>
      </c>
      <c r="H40" t="str">
        <f t="shared" si="1"/>
        <v>0</v>
      </c>
      <c r="I40">
        <f t="shared" si="2"/>
        <v>0</v>
      </c>
      <c r="J40" t="str">
        <f t="shared" si="3"/>
        <v>0</v>
      </c>
      <c r="K40" t="str">
        <f t="shared" si="4"/>
        <v>0</v>
      </c>
      <c r="L40">
        <f t="shared" si="5"/>
        <v>0</v>
      </c>
      <c r="M40" t="str">
        <f>VLOOKUP($A40,'风险(预警)'!$A:$J,7,0)</f>
        <v>0</v>
      </c>
      <c r="N40" t="str">
        <f>VLOOKUP($A40,'风险(预警)'!$A:$J,8,0)</f>
        <v>0</v>
      </c>
      <c r="O40">
        <f>VLOOKUP($A40,'风险(预警)'!$A:$J,9,0)</f>
        <v>0</v>
      </c>
      <c r="P40" t="str">
        <f t="shared" si="6"/>
        <v>0风险</v>
      </c>
      <c r="S40"/>
      <c r="U40"/>
      <c r="W40"/>
      <c r="X40"/>
    </row>
    <row r="41" spans="1:24" x14ac:dyDescent="0.2">
      <c r="A41" t="s">
        <v>247</v>
      </c>
      <c r="B41">
        <v>68638</v>
      </c>
      <c r="C41" s="2">
        <v>3128360.56</v>
      </c>
      <c r="D41" s="1">
        <v>1.7999999999999999E-2</v>
      </c>
      <c r="E41" s="1">
        <v>4.0000000000000001E-3</v>
      </c>
      <c r="F41" s="1">
        <v>4.0000000000000001E-3</v>
      </c>
      <c r="G41" t="str">
        <f t="shared" si="0"/>
        <v>(0,10]</v>
      </c>
      <c r="H41" t="str">
        <f t="shared" si="1"/>
        <v>低</v>
      </c>
      <c r="I41">
        <f t="shared" si="2"/>
        <v>13</v>
      </c>
      <c r="J41" t="str">
        <f t="shared" si="3"/>
        <v>(0,1.5]</v>
      </c>
      <c r="K41" t="str">
        <f t="shared" si="4"/>
        <v>低</v>
      </c>
      <c r="L41">
        <f t="shared" si="5"/>
        <v>13</v>
      </c>
      <c r="M41" t="str">
        <f>VLOOKUP($A41,'风险(预警)'!$A:$J,7,0)</f>
        <v>(0,10]</v>
      </c>
      <c r="N41" t="str">
        <f>VLOOKUP($A41,'风险(预警)'!$A:$J,8,0)</f>
        <v>低</v>
      </c>
      <c r="O41">
        <f>VLOOKUP($A41,'风险(预警)'!$A:$J,9,0)</f>
        <v>11</v>
      </c>
      <c r="P41" t="str">
        <f t="shared" si="6"/>
        <v>低</v>
      </c>
      <c r="S41"/>
      <c r="U41"/>
      <c r="W41"/>
      <c r="X41"/>
    </row>
    <row r="42" spans="1:24" x14ac:dyDescent="0.2">
      <c r="A42" t="s">
        <v>237</v>
      </c>
      <c r="B42">
        <v>63733</v>
      </c>
      <c r="C42" s="2">
        <v>278684.494486565</v>
      </c>
      <c r="D42" s="1">
        <v>1E-3</v>
      </c>
      <c r="E42" s="1">
        <v>0</v>
      </c>
      <c r="F42" s="1">
        <v>0</v>
      </c>
      <c r="G42" t="str">
        <f t="shared" si="0"/>
        <v>(0,10]</v>
      </c>
      <c r="H42" t="str">
        <f t="shared" si="1"/>
        <v>低</v>
      </c>
      <c r="I42">
        <f t="shared" si="2"/>
        <v>13</v>
      </c>
      <c r="J42" t="str">
        <f t="shared" si="3"/>
        <v>0</v>
      </c>
      <c r="K42" t="str">
        <f t="shared" si="4"/>
        <v>0</v>
      </c>
      <c r="L42">
        <f t="shared" si="5"/>
        <v>0</v>
      </c>
      <c r="M42" t="str">
        <f>VLOOKUP($A42,'风险(预警)'!$A:$J,7,0)</f>
        <v>0</v>
      </c>
      <c r="N42" t="str">
        <f>VLOOKUP($A42,'风险(预警)'!$A:$J,8,0)</f>
        <v>0</v>
      </c>
      <c r="O42">
        <f>VLOOKUP($A42,'风险(预警)'!$A:$J,9,0)</f>
        <v>0</v>
      </c>
      <c r="P42" t="str">
        <f t="shared" si="6"/>
        <v>低</v>
      </c>
      <c r="S42"/>
      <c r="U42"/>
      <c r="W42"/>
      <c r="X42"/>
    </row>
    <row r="43" spans="1:24" x14ac:dyDescent="0.2">
      <c r="A43" t="s">
        <v>550</v>
      </c>
      <c r="B43">
        <v>63705</v>
      </c>
      <c r="C43" s="2">
        <v>1975832.37</v>
      </c>
      <c r="D43" s="1">
        <v>5.5E-2</v>
      </c>
      <c r="E43" s="1">
        <v>5.0000000000000001E-3</v>
      </c>
      <c r="F43" s="1">
        <v>5.0000000000000001E-3</v>
      </c>
      <c r="G43" t="str">
        <f t="shared" si="0"/>
        <v>(0,10]</v>
      </c>
      <c r="H43" t="str">
        <f t="shared" si="1"/>
        <v>低</v>
      </c>
      <c r="I43">
        <f t="shared" si="2"/>
        <v>13</v>
      </c>
      <c r="J43" t="str">
        <f t="shared" si="3"/>
        <v>(0,1.5]</v>
      </c>
      <c r="K43" t="str">
        <f t="shared" si="4"/>
        <v>低</v>
      </c>
      <c r="L43">
        <f t="shared" si="5"/>
        <v>13</v>
      </c>
      <c r="M43" t="str">
        <f>VLOOKUP($A43,'风险(预警)'!$A:$J,7,0)</f>
        <v>(0,10]</v>
      </c>
      <c r="N43" t="str">
        <f>VLOOKUP($A43,'风险(预警)'!$A:$J,8,0)</f>
        <v>低</v>
      </c>
      <c r="O43">
        <f>VLOOKUP($A43,'风险(预警)'!$A:$J,9,0)</f>
        <v>11</v>
      </c>
      <c r="P43" t="str">
        <f t="shared" si="6"/>
        <v>低</v>
      </c>
      <c r="S43"/>
      <c r="U43"/>
      <c r="W43"/>
      <c r="X43"/>
    </row>
    <row r="44" spans="1:24" x14ac:dyDescent="0.2">
      <c r="A44" t="s">
        <v>141</v>
      </c>
      <c r="B44">
        <v>62322</v>
      </c>
      <c r="C44" s="2">
        <v>219068.81958015999</v>
      </c>
      <c r="D44" s="1">
        <v>0</v>
      </c>
      <c r="E44" s="1">
        <v>0</v>
      </c>
      <c r="F44" s="1">
        <v>0</v>
      </c>
      <c r="G44" t="str">
        <f t="shared" si="0"/>
        <v>0</v>
      </c>
      <c r="H44" t="str">
        <f t="shared" si="1"/>
        <v>0</v>
      </c>
      <c r="I44">
        <f t="shared" si="2"/>
        <v>0</v>
      </c>
      <c r="J44" t="str">
        <f t="shared" si="3"/>
        <v>0</v>
      </c>
      <c r="K44" t="str">
        <f t="shared" si="4"/>
        <v>0</v>
      </c>
      <c r="L44">
        <f t="shared" si="5"/>
        <v>0</v>
      </c>
      <c r="M44" t="str">
        <f>VLOOKUP($A44,'风险(预警)'!$A:$J,7,0)</f>
        <v>0</v>
      </c>
      <c r="N44" t="str">
        <f>VLOOKUP($A44,'风险(预警)'!$A:$J,8,0)</f>
        <v>0</v>
      </c>
      <c r="O44">
        <f>VLOOKUP($A44,'风险(预警)'!$A:$J,9,0)</f>
        <v>0</v>
      </c>
      <c r="P44" t="str">
        <f t="shared" si="6"/>
        <v>0风险</v>
      </c>
      <c r="S44"/>
      <c r="U44"/>
      <c r="W44"/>
      <c r="X44"/>
    </row>
    <row r="45" spans="1:24" x14ac:dyDescent="0.2">
      <c r="A45" t="s">
        <v>579</v>
      </c>
      <c r="B45">
        <v>59028</v>
      </c>
      <c r="C45" s="2">
        <v>1934417.16</v>
      </c>
      <c r="D45" s="1">
        <v>3.9E-2</v>
      </c>
      <c r="E45" s="1">
        <v>1.0999999999999999E-2</v>
      </c>
      <c r="F45" s="1">
        <v>1.0999999999999999E-2</v>
      </c>
      <c r="G45" t="str">
        <f t="shared" si="0"/>
        <v>(0,10]</v>
      </c>
      <c r="H45" t="str">
        <f t="shared" si="1"/>
        <v>低</v>
      </c>
      <c r="I45">
        <f t="shared" si="2"/>
        <v>13</v>
      </c>
      <c r="J45" t="str">
        <f t="shared" si="3"/>
        <v>(0,1.5]</v>
      </c>
      <c r="K45" t="str">
        <f t="shared" si="4"/>
        <v>低</v>
      </c>
      <c r="L45">
        <f t="shared" si="5"/>
        <v>13</v>
      </c>
      <c r="M45" t="str">
        <f>VLOOKUP($A45,'风险(预警)'!$A:$J,7,0)</f>
        <v>(0,10]</v>
      </c>
      <c r="N45" t="str">
        <f>VLOOKUP($A45,'风险(预警)'!$A:$J,8,0)</f>
        <v>低</v>
      </c>
      <c r="O45">
        <f>VLOOKUP($A45,'风险(预警)'!$A:$J,9,0)</f>
        <v>11</v>
      </c>
      <c r="P45" t="str">
        <f t="shared" si="6"/>
        <v>低</v>
      </c>
      <c r="S45"/>
      <c r="U45"/>
      <c r="W45"/>
      <c r="X45"/>
    </row>
    <row r="46" spans="1:24" x14ac:dyDescent="0.2">
      <c r="A46" t="s">
        <v>298</v>
      </c>
      <c r="B46">
        <v>58001</v>
      </c>
      <c r="C46" s="2">
        <v>2491453.7137800502</v>
      </c>
      <c r="D46" s="1">
        <v>0.11700000000000001</v>
      </c>
      <c r="E46" s="1">
        <v>2.1000000000000001E-2</v>
      </c>
      <c r="F46" s="1">
        <v>2.1000000000000001E-2</v>
      </c>
      <c r="G46" t="str">
        <f t="shared" si="0"/>
        <v>(10,20]</v>
      </c>
      <c r="H46" t="str">
        <f t="shared" si="1"/>
        <v>中</v>
      </c>
      <c r="I46">
        <f t="shared" si="2"/>
        <v>81</v>
      </c>
      <c r="J46" t="str">
        <f t="shared" si="3"/>
        <v>(1.5,10]</v>
      </c>
      <c r="K46" t="str">
        <f t="shared" si="4"/>
        <v>中</v>
      </c>
      <c r="L46">
        <f t="shared" si="5"/>
        <v>28</v>
      </c>
      <c r="M46" t="str">
        <f>VLOOKUP($A46,'风险(预警)'!$A:$J,7,0)</f>
        <v>(10,20]</v>
      </c>
      <c r="N46" t="str">
        <f>VLOOKUP($A46,'风险(预警)'!$A:$J,8,0)</f>
        <v>中</v>
      </c>
      <c r="O46">
        <f>VLOOKUP($A46,'风险(预警)'!$A:$J,9,0)</f>
        <v>57</v>
      </c>
      <c r="P46" t="str">
        <f t="shared" si="6"/>
        <v>中</v>
      </c>
      <c r="S46"/>
      <c r="U46"/>
      <c r="W46"/>
      <c r="X46"/>
    </row>
    <row r="47" spans="1:24" x14ac:dyDescent="0.2">
      <c r="A47" t="s">
        <v>801</v>
      </c>
      <c r="B47">
        <v>54976</v>
      </c>
      <c r="C47" s="2">
        <v>2928696.9240215002</v>
      </c>
      <c r="D47" s="1">
        <v>3.4000000000000002E-2</v>
      </c>
      <c r="E47" s="1">
        <v>8.0000000000000002E-3</v>
      </c>
      <c r="F47" s="1">
        <v>3.1E-2</v>
      </c>
      <c r="G47" t="str">
        <f t="shared" si="0"/>
        <v>(0,10]</v>
      </c>
      <c r="H47" t="str">
        <f t="shared" si="1"/>
        <v>低</v>
      </c>
      <c r="I47">
        <f t="shared" si="2"/>
        <v>13</v>
      </c>
      <c r="J47" t="str">
        <f t="shared" si="3"/>
        <v>(1.5,10]</v>
      </c>
      <c r="K47" t="str">
        <f t="shared" si="4"/>
        <v>中</v>
      </c>
      <c r="L47">
        <f t="shared" si="5"/>
        <v>28</v>
      </c>
      <c r="M47" t="str">
        <f>VLOOKUP($A47,'风险(预警)'!$A:$J,7,0)</f>
        <v>0</v>
      </c>
      <c r="N47" t="str">
        <f>VLOOKUP($A47,'风险(预警)'!$A:$J,8,0)</f>
        <v>0</v>
      </c>
      <c r="O47">
        <f>VLOOKUP($A47,'风险(预警)'!$A:$J,9,0)</f>
        <v>0</v>
      </c>
      <c r="P47" t="str">
        <f t="shared" si="6"/>
        <v>低</v>
      </c>
      <c r="S47"/>
      <c r="U47"/>
      <c r="W47"/>
      <c r="X47"/>
    </row>
    <row r="48" spans="1:24" x14ac:dyDescent="0.2">
      <c r="A48" t="s">
        <v>67</v>
      </c>
      <c r="B48">
        <v>54886</v>
      </c>
      <c r="C48" s="2">
        <v>1822844.43</v>
      </c>
      <c r="D48" s="1">
        <v>5.3999999999999999E-2</v>
      </c>
      <c r="E48" s="1">
        <v>8.9999999999999993E-3</v>
      </c>
      <c r="F48" s="1">
        <v>8.9999999999999993E-3</v>
      </c>
      <c r="G48" t="str">
        <f t="shared" si="0"/>
        <v>(0,10]</v>
      </c>
      <c r="H48" t="str">
        <f t="shared" si="1"/>
        <v>低</v>
      </c>
      <c r="I48">
        <f t="shared" si="2"/>
        <v>13</v>
      </c>
      <c r="J48" t="str">
        <f t="shared" si="3"/>
        <v>(0,1.5]</v>
      </c>
      <c r="K48" t="str">
        <f t="shared" si="4"/>
        <v>低</v>
      </c>
      <c r="L48">
        <f t="shared" si="5"/>
        <v>13</v>
      </c>
      <c r="M48" t="str">
        <f>VLOOKUP($A48,'风险(预警)'!$A:$J,7,0)</f>
        <v>(0,10]</v>
      </c>
      <c r="N48" t="str">
        <f>VLOOKUP($A48,'风险(预警)'!$A:$J,8,0)</f>
        <v>低</v>
      </c>
      <c r="O48">
        <f>VLOOKUP($A48,'风险(预警)'!$A:$J,9,0)</f>
        <v>11</v>
      </c>
      <c r="P48" t="str">
        <f t="shared" si="6"/>
        <v>低</v>
      </c>
      <c r="S48"/>
      <c r="U48"/>
      <c r="W48"/>
      <c r="X48"/>
    </row>
    <row r="49" spans="1:24" x14ac:dyDescent="0.2">
      <c r="A49" t="s">
        <v>989</v>
      </c>
      <c r="B49">
        <v>52365</v>
      </c>
      <c r="C49" s="2">
        <v>219535.722446595</v>
      </c>
      <c r="D49" s="1">
        <v>1E-3</v>
      </c>
      <c r="E49" s="1">
        <v>0</v>
      </c>
      <c r="F49" s="1">
        <v>0</v>
      </c>
      <c r="G49" t="str">
        <f t="shared" si="0"/>
        <v>(0,10]</v>
      </c>
      <c r="H49" t="str">
        <f t="shared" si="1"/>
        <v>低</v>
      </c>
      <c r="I49">
        <f t="shared" si="2"/>
        <v>13</v>
      </c>
      <c r="J49" t="str">
        <f t="shared" si="3"/>
        <v>0</v>
      </c>
      <c r="K49" t="str">
        <f t="shared" si="4"/>
        <v>0</v>
      </c>
      <c r="L49">
        <f t="shared" si="5"/>
        <v>0</v>
      </c>
      <c r="M49" t="str">
        <f>VLOOKUP($A49,'风险(预警)'!$A:$J,7,0)</f>
        <v>0</v>
      </c>
      <c r="N49" t="str">
        <f>VLOOKUP($A49,'风险(预警)'!$A:$J,8,0)</f>
        <v>0</v>
      </c>
      <c r="O49">
        <f>VLOOKUP($A49,'风险(预警)'!$A:$J,9,0)</f>
        <v>0</v>
      </c>
      <c r="P49" t="str">
        <f t="shared" si="6"/>
        <v>低</v>
      </c>
      <c r="S49"/>
      <c r="U49"/>
      <c r="W49"/>
      <c r="X49"/>
    </row>
    <row r="50" spans="1:24" x14ac:dyDescent="0.2">
      <c r="A50" t="s">
        <v>277</v>
      </c>
      <c r="B50">
        <v>52177</v>
      </c>
      <c r="C50" s="2">
        <v>4116743.7895687702</v>
      </c>
      <c r="D50" s="1">
        <v>3.3000000000000002E-2</v>
      </c>
      <c r="E50" s="1">
        <v>4.0000000000000001E-3</v>
      </c>
      <c r="F50" s="1">
        <v>4.0000000000000001E-3</v>
      </c>
      <c r="G50" t="str">
        <f t="shared" si="0"/>
        <v>(0,10]</v>
      </c>
      <c r="H50" t="str">
        <f t="shared" si="1"/>
        <v>低</v>
      </c>
      <c r="I50">
        <f t="shared" si="2"/>
        <v>13</v>
      </c>
      <c r="J50" t="str">
        <f t="shared" si="3"/>
        <v>(0,1.5]</v>
      </c>
      <c r="K50" t="str">
        <f t="shared" si="4"/>
        <v>低</v>
      </c>
      <c r="L50">
        <f t="shared" si="5"/>
        <v>13</v>
      </c>
      <c r="M50" t="str">
        <f>VLOOKUP($A50,'风险(预警)'!$A:$J,7,0)</f>
        <v>(0,10]</v>
      </c>
      <c r="N50" t="str">
        <f>VLOOKUP($A50,'风险(预警)'!$A:$J,8,0)</f>
        <v>低</v>
      </c>
      <c r="O50">
        <f>VLOOKUP($A50,'风险(预警)'!$A:$J,9,0)</f>
        <v>11</v>
      </c>
      <c r="P50" t="str">
        <f t="shared" si="6"/>
        <v>低</v>
      </c>
      <c r="S50"/>
      <c r="U50"/>
      <c r="W50"/>
      <c r="X50"/>
    </row>
    <row r="51" spans="1:24" x14ac:dyDescent="0.2">
      <c r="A51" t="s">
        <v>521</v>
      </c>
      <c r="B51">
        <v>51480</v>
      </c>
      <c r="C51" s="2">
        <v>1885805.42</v>
      </c>
      <c r="D51" s="1">
        <v>0.18</v>
      </c>
      <c r="E51" s="1">
        <v>1.9E-2</v>
      </c>
      <c r="F51" s="1">
        <v>1.9E-2</v>
      </c>
      <c r="G51" t="str">
        <f t="shared" si="0"/>
        <v>(10,20]</v>
      </c>
      <c r="H51" t="str">
        <f t="shared" si="1"/>
        <v>中</v>
      </c>
      <c r="I51">
        <f t="shared" si="2"/>
        <v>81</v>
      </c>
      <c r="J51" t="str">
        <f t="shared" si="3"/>
        <v>(1.5,10]</v>
      </c>
      <c r="K51" t="str">
        <f t="shared" si="4"/>
        <v>中</v>
      </c>
      <c r="L51">
        <f t="shared" si="5"/>
        <v>28</v>
      </c>
      <c r="M51" t="str">
        <f>VLOOKUP($A51,'风险(预警)'!$A:$J,7,0)</f>
        <v>(10,20]</v>
      </c>
      <c r="N51" t="str">
        <f>VLOOKUP($A51,'风险(预警)'!$A:$J,8,0)</f>
        <v>中</v>
      </c>
      <c r="O51">
        <f>VLOOKUP($A51,'风险(预警)'!$A:$J,9,0)</f>
        <v>57</v>
      </c>
      <c r="P51" t="str">
        <f t="shared" si="6"/>
        <v>中</v>
      </c>
      <c r="S51"/>
      <c r="U51"/>
      <c r="W51"/>
      <c r="X51"/>
    </row>
    <row r="52" spans="1:24" x14ac:dyDescent="0.2">
      <c r="A52" t="s">
        <v>275</v>
      </c>
      <c r="B52">
        <v>48865</v>
      </c>
      <c r="C52" s="2">
        <v>2712723.8554074499</v>
      </c>
      <c r="D52" s="1">
        <v>7.8E-2</v>
      </c>
      <c r="E52" s="1">
        <v>1.4999999999999999E-2</v>
      </c>
      <c r="F52" s="1">
        <v>1.4999999999999999E-2</v>
      </c>
      <c r="G52" t="str">
        <f t="shared" si="0"/>
        <v>(0,10]</v>
      </c>
      <c r="H52" t="str">
        <f t="shared" si="1"/>
        <v>低</v>
      </c>
      <c r="I52">
        <f t="shared" si="2"/>
        <v>13</v>
      </c>
      <c r="J52" t="str">
        <f t="shared" si="3"/>
        <v>(1.5,10]</v>
      </c>
      <c r="K52" t="str">
        <f t="shared" si="4"/>
        <v>中</v>
      </c>
      <c r="L52">
        <f t="shared" si="5"/>
        <v>28</v>
      </c>
      <c r="M52" t="str">
        <f>VLOOKUP($A52,'风险(预警)'!$A:$J,7,0)</f>
        <v>(10,20]</v>
      </c>
      <c r="N52" t="str">
        <f>VLOOKUP($A52,'风险(预警)'!$A:$J,8,0)</f>
        <v>中</v>
      </c>
      <c r="O52">
        <f>VLOOKUP($A52,'风险(预警)'!$A:$J,9,0)</f>
        <v>57</v>
      </c>
      <c r="P52" t="str">
        <f t="shared" si="6"/>
        <v>低</v>
      </c>
      <c r="S52"/>
      <c r="U52"/>
      <c r="W52"/>
      <c r="X52"/>
    </row>
    <row r="53" spans="1:24" x14ac:dyDescent="0.2">
      <c r="A53" t="s">
        <v>184</v>
      </c>
      <c r="B53">
        <v>48788</v>
      </c>
      <c r="C53" s="2">
        <v>224271.38644361001</v>
      </c>
      <c r="D53" s="1">
        <v>1E-3</v>
      </c>
      <c r="E53" s="1">
        <v>0</v>
      </c>
      <c r="F53" s="1">
        <v>0</v>
      </c>
      <c r="G53" t="str">
        <f t="shared" si="0"/>
        <v>(0,10]</v>
      </c>
      <c r="H53" t="str">
        <f t="shared" si="1"/>
        <v>低</v>
      </c>
      <c r="I53">
        <f t="shared" si="2"/>
        <v>13</v>
      </c>
      <c r="J53" t="str">
        <f t="shared" si="3"/>
        <v>0</v>
      </c>
      <c r="K53" t="str">
        <f t="shared" si="4"/>
        <v>0</v>
      </c>
      <c r="L53">
        <f t="shared" si="5"/>
        <v>0</v>
      </c>
      <c r="M53" t="str">
        <f>VLOOKUP($A53,'风险(预警)'!$A:$J,7,0)</f>
        <v>0</v>
      </c>
      <c r="N53" t="str">
        <f>VLOOKUP($A53,'风险(预警)'!$A:$J,8,0)</f>
        <v>0</v>
      </c>
      <c r="O53">
        <f>VLOOKUP($A53,'风险(预警)'!$A:$J,9,0)</f>
        <v>0</v>
      </c>
      <c r="P53" t="str">
        <f t="shared" si="6"/>
        <v>低</v>
      </c>
      <c r="S53"/>
      <c r="U53"/>
      <c r="W53"/>
      <c r="X53"/>
    </row>
    <row r="54" spans="1:24" x14ac:dyDescent="0.2">
      <c r="A54" t="s">
        <v>477</v>
      </c>
      <c r="B54">
        <v>48275</v>
      </c>
      <c r="C54" s="2">
        <v>1741488.27</v>
      </c>
      <c r="D54" s="1">
        <v>0.05</v>
      </c>
      <c r="E54" s="1">
        <v>1.2999999999999999E-2</v>
      </c>
      <c r="F54" s="1">
        <v>1.2999999999999999E-2</v>
      </c>
      <c r="G54" t="str">
        <f t="shared" si="0"/>
        <v>(0,10]</v>
      </c>
      <c r="H54" t="str">
        <f t="shared" si="1"/>
        <v>低</v>
      </c>
      <c r="I54">
        <f t="shared" si="2"/>
        <v>13</v>
      </c>
      <c r="J54" t="str">
        <f t="shared" si="3"/>
        <v>(0,1.5]</v>
      </c>
      <c r="K54" t="str">
        <f t="shared" si="4"/>
        <v>低</v>
      </c>
      <c r="L54">
        <f t="shared" si="5"/>
        <v>13</v>
      </c>
      <c r="M54" t="str">
        <f>VLOOKUP($A54,'风险(预警)'!$A:$J,7,0)</f>
        <v>(0,10]</v>
      </c>
      <c r="N54" t="str">
        <f>VLOOKUP($A54,'风险(预警)'!$A:$J,8,0)</f>
        <v>低</v>
      </c>
      <c r="O54">
        <f>VLOOKUP($A54,'风险(预警)'!$A:$J,9,0)</f>
        <v>11</v>
      </c>
      <c r="P54" t="str">
        <f t="shared" si="6"/>
        <v>低</v>
      </c>
      <c r="S54"/>
      <c r="U54"/>
      <c r="W54"/>
      <c r="X54"/>
    </row>
    <row r="55" spans="1:24" x14ac:dyDescent="0.2">
      <c r="A55" t="s">
        <v>1019</v>
      </c>
      <c r="B55">
        <v>47542</v>
      </c>
      <c r="C55" s="2">
        <v>2550647.2599999998</v>
      </c>
      <c r="D55" s="1">
        <v>0.215</v>
      </c>
      <c r="E55" s="1">
        <v>2.4E-2</v>
      </c>
      <c r="F55" s="1">
        <v>2.4E-2</v>
      </c>
      <c r="G55" t="str">
        <f t="shared" si="0"/>
        <v>(20,+)</v>
      </c>
      <c r="H55" t="str">
        <f t="shared" si="1"/>
        <v>高</v>
      </c>
      <c r="I55">
        <f t="shared" si="2"/>
        <v>100</v>
      </c>
      <c r="J55" t="str">
        <f t="shared" si="3"/>
        <v>(1.5,10]</v>
      </c>
      <c r="K55" t="str">
        <f t="shared" si="4"/>
        <v>中</v>
      </c>
      <c r="L55">
        <f t="shared" si="5"/>
        <v>28</v>
      </c>
      <c r="M55" t="str">
        <f>VLOOKUP($A55,'风险(预警)'!$A:$J,7,0)</f>
        <v>(10,20]</v>
      </c>
      <c r="N55" t="str">
        <f>VLOOKUP($A55,'风险(预警)'!$A:$J,8,0)</f>
        <v>中</v>
      </c>
      <c r="O55">
        <f>VLOOKUP($A55,'风险(预警)'!$A:$J,9,0)</f>
        <v>57</v>
      </c>
      <c r="P55" t="str">
        <f t="shared" si="6"/>
        <v>中</v>
      </c>
      <c r="S55"/>
      <c r="U55"/>
      <c r="W55"/>
      <c r="X55"/>
    </row>
    <row r="56" spans="1:24" x14ac:dyDescent="0.2">
      <c r="A56" t="s">
        <v>434</v>
      </c>
      <c r="B56">
        <v>47176</v>
      </c>
      <c r="C56" s="2">
        <v>3034685.4622604498</v>
      </c>
      <c r="D56" s="1">
        <v>7.8E-2</v>
      </c>
      <c r="E56" s="1">
        <v>1.4E-2</v>
      </c>
      <c r="F56" s="1">
        <v>1.4E-2</v>
      </c>
      <c r="G56" t="str">
        <f t="shared" si="0"/>
        <v>(0,10]</v>
      </c>
      <c r="H56" t="str">
        <f t="shared" si="1"/>
        <v>低</v>
      </c>
      <c r="I56">
        <f t="shared" si="2"/>
        <v>13</v>
      </c>
      <c r="J56" t="str">
        <f t="shared" si="3"/>
        <v>(0,1.5]</v>
      </c>
      <c r="K56" t="str">
        <f t="shared" si="4"/>
        <v>低</v>
      </c>
      <c r="L56">
        <f t="shared" si="5"/>
        <v>13</v>
      </c>
      <c r="M56" t="str">
        <f>VLOOKUP($A56,'风险(预警)'!$A:$J,7,0)</f>
        <v>(0,10]</v>
      </c>
      <c r="N56" t="str">
        <f>VLOOKUP($A56,'风险(预警)'!$A:$J,8,0)</f>
        <v>低</v>
      </c>
      <c r="O56">
        <f>VLOOKUP($A56,'风险(预警)'!$A:$J,9,0)</f>
        <v>11</v>
      </c>
      <c r="P56" t="str">
        <f t="shared" si="6"/>
        <v>低</v>
      </c>
      <c r="S56"/>
      <c r="U56"/>
      <c r="W56"/>
      <c r="X56"/>
    </row>
    <row r="57" spans="1:24" x14ac:dyDescent="0.2">
      <c r="A57" t="s">
        <v>599</v>
      </c>
      <c r="B57">
        <v>46770</v>
      </c>
      <c r="C57" s="2">
        <v>1735305.7412713501</v>
      </c>
      <c r="D57" s="1">
        <v>0.02</v>
      </c>
      <c r="E57" s="1">
        <v>2E-3</v>
      </c>
      <c r="F57" s="1">
        <v>2E-3</v>
      </c>
      <c r="G57" t="str">
        <f t="shared" si="0"/>
        <v>(0,10]</v>
      </c>
      <c r="H57" t="str">
        <f t="shared" si="1"/>
        <v>低</v>
      </c>
      <c r="I57">
        <f t="shared" si="2"/>
        <v>13</v>
      </c>
      <c r="J57" t="str">
        <f t="shared" si="3"/>
        <v>(0,1.5]</v>
      </c>
      <c r="K57" t="str">
        <f t="shared" si="4"/>
        <v>低</v>
      </c>
      <c r="L57">
        <f t="shared" si="5"/>
        <v>13</v>
      </c>
      <c r="M57" t="str">
        <f>VLOOKUP($A57,'风险(预警)'!$A:$J,7,0)</f>
        <v>(0,10]</v>
      </c>
      <c r="N57" t="str">
        <f>VLOOKUP($A57,'风险(预警)'!$A:$J,8,0)</f>
        <v>低</v>
      </c>
      <c r="O57">
        <f>VLOOKUP($A57,'风险(预警)'!$A:$J,9,0)</f>
        <v>11</v>
      </c>
      <c r="P57" t="str">
        <f t="shared" si="6"/>
        <v>低</v>
      </c>
    </row>
    <row r="58" spans="1:24" x14ac:dyDescent="0.2">
      <c r="A58" t="s">
        <v>661</v>
      </c>
      <c r="B58">
        <v>43086</v>
      </c>
      <c r="C58" s="2">
        <v>1837274.7651683099</v>
      </c>
      <c r="D58" s="1">
        <v>0.16</v>
      </c>
      <c r="E58" s="1">
        <v>3.2000000000000001E-2</v>
      </c>
      <c r="F58" s="1">
        <v>3.2000000000000001E-2</v>
      </c>
      <c r="G58" t="str">
        <f t="shared" si="0"/>
        <v>(10,20]</v>
      </c>
      <c r="H58" t="str">
        <f t="shared" si="1"/>
        <v>中</v>
      </c>
      <c r="I58">
        <f t="shared" si="2"/>
        <v>81</v>
      </c>
      <c r="J58" t="str">
        <f t="shared" si="3"/>
        <v>(1.5,10]</v>
      </c>
      <c r="K58" t="str">
        <f t="shared" si="4"/>
        <v>中</v>
      </c>
      <c r="L58">
        <f t="shared" si="5"/>
        <v>28</v>
      </c>
      <c r="M58" t="str">
        <f>VLOOKUP($A58,'风险(预警)'!$A:$J,7,0)</f>
        <v>(10,20]</v>
      </c>
      <c r="N58" t="str">
        <f>VLOOKUP($A58,'风险(预警)'!$A:$J,8,0)</f>
        <v>中</v>
      </c>
      <c r="O58">
        <f>VLOOKUP($A58,'风险(预警)'!$A:$J,9,0)</f>
        <v>57</v>
      </c>
      <c r="P58" t="str">
        <f t="shared" si="6"/>
        <v>中</v>
      </c>
    </row>
    <row r="59" spans="1:24" x14ac:dyDescent="0.2">
      <c r="A59" t="s">
        <v>994</v>
      </c>
      <c r="B59">
        <v>41747</v>
      </c>
      <c r="C59" s="2">
        <v>2413408.6128626498</v>
      </c>
      <c r="D59" s="1">
        <v>0.13900000000000001</v>
      </c>
      <c r="E59" s="1">
        <v>8.9999999999999993E-3</v>
      </c>
      <c r="F59" s="1">
        <v>0</v>
      </c>
      <c r="G59" t="str">
        <f t="shared" si="0"/>
        <v>(10,20]</v>
      </c>
      <c r="H59" t="str">
        <f t="shared" si="1"/>
        <v>中</v>
      </c>
      <c r="I59">
        <f t="shared" si="2"/>
        <v>81</v>
      </c>
      <c r="J59" t="str">
        <f t="shared" si="3"/>
        <v>0</v>
      </c>
      <c r="K59" t="str">
        <f t="shared" si="4"/>
        <v>0</v>
      </c>
      <c r="L59">
        <f t="shared" si="5"/>
        <v>0</v>
      </c>
      <c r="M59" t="str">
        <f>VLOOKUP($A59,'风险(预警)'!$A:$J,7,0)</f>
        <v>0</v>
      </c>
      <c r="N59" t="str">
        <f>VLOOKUP($A59,'风险(预警)'!$A:$J,8,0)</f>
        <v>0</v>
      </c>
      <c r="O59">
        <f>VLOOKUP($A59,'风险(预警)'!$A:$J,9,0)</f>
        <v>0</v>
      </c>
      <c r="P59" t="str">
        <f t="shared" si="6"/>
        <v>低</v>
      </c>
    </row>
    <row r="60" spans="1:24" x14ac:dyDescent="0.2">
      <c r="A60" t="s">
        <v>383</v>
      </c>
      <c r="B60">
        <v>40148</v>
      </c>
      <c r="C60" s="2">
        <v>169645.19133555499</v>
      </c>
      <c r="D60" s="1">
        <v>1E-3</v>
      </c>
      <c r="E60" s="1">
        <v>0</v>
      </c>
      <c r="F60" s="1">
        <v>0</v>
      </c>
      <c r="G60" t="str">
        <f t="shared" si="0"/>
        <v>(0,10]</v>
      </c>
      <c r="H60" t="str">
        <f t="shared" si="1"/>
        <v>低</v>
      </c>
      <c r="I60">
        <f t="shared" si="2"/>
        <v>13</v>
      </c>
      <c r="J60" t="str">
        <f t="shared" si="3"/>
        <v>0</v>
      </c>
      <c r="K60" t="str">
        <f t="shared" si="4"/>
        <v>0</v>
      </c>
      <c r="L60">
        <f t="shared" si="5"/>
        <v>0</v>
      </c>
      <c r="M60" t="str">
        <f>VLOOKUP($A60,'风险(预警)'!$A:$J,7,0)</f>
        <v>0</v>
      </c>
      <c r="N60" t="str">
        <f>VLOOKUP($A60,'风险(预警)'!$A:$J,8,0)</f>
        <v>0</v>
      </c>
      <c r="O60">
        <f>VLOOKUP($A60,'风险(预警)'!$A:$J,9,0)</f>
        <v>0</v>
      </c>
      <c r="P60" t="str">
        <f t="shared" si="6"/>
        <v>低</v>
      </c>
    </row>
    <row r="61" spans="1:24" x14ac:dyDescent="0.2">
      <c r="A61" t="s">
        <v>213</v>
      </c>
      <c r="B61">
        <v>39122</v>
      </c>
      <c r="C61" s="2">
        <v>933409.66</v>
      </c>
      <c r="D61" s="1">
        <v>8.3000000000000004E-2</v>
      </c>
      <c r="E61" s="1">
        <v>7.0000000000000001E-3</v>
      </c>
      <c r="F61" s="1">
        <v>7.0000000000000001E-3</v>
      </c>
      <c r="G61" t="str">
        <f t="shared" si="0"/>
        <v>(0,10]</v>
      </c>
      <c r="H61" t="str">
        <f t="shared" si="1"/>
        <v>低</v>
      </c>
      <c r="I61">
        <f t="shared" si="2"/>
        <v>13</v>
      </c>
      <c r="J61" t="str">
        <f t="shared" si="3"/>
        <v>(0,1.5]</v>
      </c>
      <c r="K61" t="str">
        <f t="shared" si="4"/>
        <v>低</v>
      </c>
      <c r="L61">
        <f t="shared" si="5"/>
        <v>13</v>
      </c>
      <c r="M61" t="str">
        <f>VLOOKUP($A61,'风险(预警)'!$A:$J,7,0)</f>
        <v>(0,10]</v>
      </c>
      <c r="N61" t="str">
        <f>VLOOKUP($A61,'风险(预警)'!$A:$J,8,0)</f>
        <v>低</v>
      </c>
      <c r="O61">
        <f>VLOOKUP($A61,'风险(预警)'!$A:$J,9,0)</f>
        <v>11</v>
      </c>
      <c r="P61" t="str">
        <f t="shared" si="6"/>
        <v>低</v>
      </c>
    </row>
    <row r="62" spans="1:24" x14ac:dyDescent="0.2">
      <c r="A62" t="s">
        <v>764</v>
      </c>
      <c r="B62">
        <v>37649</v>
      </c>
      <c r="C62" s="2">
        <v>187725.35546399999</v>
      </c>
      <c r="D62" s="1">
        <v>0</v>
      </c>
      <c r="E62" s="1">
        <v>0</v>
      </c>
      <c r="F62" s="1">
        <v>0</v>
      </c>
      <c r="G62" t="str">
        <f t="shared" si="0"/>
        <v>0</v>
      </c>
      <c r="H62" t="str">
        <f t="shared" si="1"/>
        <v>0</v>
      </c>
      <c r="I62">
        <f t="shared" si="2"/>
        <v>0</v>
      </c>
      <c r="J62" t="str">
        <f t="shared" si="3"/>
        <v>0</v>
      </c>
      <c r="K62" t="str">
        <f t="shared" si="4"/>
        <v>0</v>
      </c>
      <c r="L62">
        <f t="shared" si="5"/>
        <v>0</v>
      </c>
      <c r="M62" t="str">
        <f>VLOOKUP($A62,'风险(预警)'!$A:$J,7,0)</f>
        <v>0</v>
      </c>
      <c r="N62" t="str">
        <f>VLOOKUP($A62,'风险(预警)'!$A:$J,8,0)</f>
        <v>0</v>
      </c>
      <c r="O62">
        <f>VLOOKUP($A62,'风险(预警)'!$A:$J,9,0)</f>
        <v>0</v>
      </c>
      <c r="P62" t="str">
        <f t="shared" si="6"/>
        <v>0风险</v>
      </c>
    </row>
    <row r="63" spans="1:24" x14ac:dyDescent="0.2">
      <c r="A63" t="s">
        <v>746</v>
      </c>
      <c r="B63">
        <v>37395</v>
      </c>
      <c r="C63" s="2">
        <v>1898154.45</v>
      </c>
      <c r="D63" s="1">
        <v>1.0999999999999999E-2</v>
      </c>
      <c r="E63" s="1">
        <v>2E-3</v>
      </c>
      <c r="F63" s="1">
        <v>2E-3</v>
      </c>
      <c r="G63" t="str">
        <f t="shared" si="0"/>
        <v>(0,10]</v>
      </c>
      <c r="H63" t="str">
        <f t="shared" si="1"/>
        <v>低</v>
      </c>
      <c r="I63">
        <f t="shared" si="2"/>
        <v>13</v>
      </c>
      <c r="J63" t="str">
        <f t="shared" si="3"/>
        <v>(0,1.5]</v>
      </c>
      <c r="K63" t="str">
        <f t="shared" si="4"/>
        <v>低</v>
      </c>
      <c r="L63">
        <f t="shared" si="5"/>
        <v>13</v>
      </c>
      <c r="M63" t="str">
        <f>VLOOKUP($A63,'风险(预警)'!$A:$J,7,0)</f>
        <v>(0,10]</v>
      </c>
      <c r="N63" t="str">
        <f>VLOOKUP($A63,'风险(预警)'!$A:$J,8,0)</f>
        <v>低</v>
      </c>
      <c r="O63">
        <f>VLOOKUP($A63,'风险(预警)'!$A:$J,9,0)</f>
        <v>11</v>
      </c>
      <c r="P63" t="str">
        <f t="shared" si="6"/>
        <v>低</v>
      </c>
    </row>
    <row r="64" spans="1:24" x14ac:dyDescent="0.2">
      <c r="A64" t="s">
        <v>597</v>
      </c>
      <c r="B64">
        <v>35835</v>
      </c>
      <c r="C64" s="2">
        <v>180552.57350445</v>
      </c>
      <c r="D64" s="1">
        <v>1E-3</v>
      </c>
      <c r="E64" s="1">
        <v>0</v>
      </c>
      <c r="F64" s="1">
        <v>0</v>
      </c>
      <c r="G64" t="str">
        <f t="shared" si="0"/>
        <v>(0,10]</v>
      </c>
      <c r="H64" t="str">
        <f t="shared" si="1"/>
        <v>低</v>
      </c>
      <c r="I64">
        <f t="shared" si="2"/>
        <v>13</v>
      </c>
      <c r="J64" t="str">
        <f t="shared" si="3"/>
        <v>0</v>
      </c>
      <c r="K64" t="str">
        <f t="shared" si="4"/>
        <v>0</v>
      </c>
      <c r="L64">
        <f t="shared" si="5"/>
        <v>0</v>
      </c>
      <c r="M64" t="str">
        <f>VLOOKUP($A64,'风险(预警)'!$A:$J,7,0)</f>
        <v>0</v>
      </c>
      <c r="N64" t="str">
        <f>VLOOKUP($A64,'风险(预警)'!$A:$J,8,0)</f>
        <v>0</v>
      </c>
      <c r="O64">
        <f>VLOOKUP($A64,'风险(预警)'!$A:$J,9,0)</f>
        <v>0</v>
      </c>
      <c r="P64" t="str">
        <f t="shared" si="6"/>
        <v>低</v>
      </c>
    </row>
    <row r="65" spans="1:16" x14ac:dyDescent="0.2">
      <c r="A65" t="s">
        <v>688</v>
      </c>
      <c r="B65">
        <v>35540</v>
      </c>
      <c r="C65" s="2">
        <v>3933138.1563857398</v>
      </c>
      <c r="D65" s="1">
        <v>6.7000000000000004E-2</v>
      </c>
      <c r="E65" s="1">
        <v>1.6E-2</v>
      </c>
      <c r="F65" s="1">
        <v>1.7000000000000001E-2</v>
      </c>
      <c r="G65" t="str">
        <f t="shared" si="0"/>
        <v>(0,10]</v>
      </c>
      <c r="H65" t="str">
        <f t="shared" si="1"/>
        <v>低</v>
      </c>
      <c r="I65">
        <f t="shared" si="2"/>
        <v>13</v>
      </c>
      <c r="J65" t="str">
        <f t="shared" si="3"/>
        <v>(1.5,10]</v>
      </c>
      <c r="K65" t="str">
        <f t="shared" si="4"/>
        <v>中</v>
      </c>
      <c r="L65">
        <f t="shared" si="5"/>
        <v>28</v>
      </c>
      <c r="M65" t="str">
        <f>VLOOKUP($A65,'风险(预警)'!$A:$J,7,0)</f>
        <v>(0,10]</v>
      </c>
      <c r="N65" t="str">
        <f>VLOOKUP($A65,'风险(预警)'!$A:$J,8,0)</f>
        <v>低</v>
      </c>
      <c r="O65">
        <f>VLOOKUP($A65,'风险(预警)'!$A:$J,9,0)</f>
        <v>11</v>
      </c>
      <c r="P65" t="str">
        <f t="shared" si="6"/>
        <v>低</v>
      </c>
    </row>
    <row r="66" spans="1:16" x14ac:dyDescent="0.2">
      <c r="A66" t="s">
        <v>988</v>
      </c>
      <c r="B66">
        <v>35067</v>
      </c>
      <c r="C66" s="2">
        <v>1606600.37696617</v>
      </c>
      <c r="D66" s="1">
        <v>0.16700000000000001</v>
      </c>
      <c r="E66" s="1">
        <v>1.7999999999999999E-2</v>
      </c>
      <c r="F66" s="1">
        <v>1.7999999999999999E-2</v>
      </c>
      <c r="G66" t="str">
        <f t="shared" si="0"/>
        <v>(10,20]</v>
      </c>
      <c r="H66" t="str">
        <f t="shared" si="1"/>
        <v>中</v>
      </c>
      <c r="I66">
        <f t="shared" si="2"/>
        <v>81</v>
      </c>
      <c r="J66" t="str">
        <f t="shared" si="3"/>
        <v>(1.5,10]</v>
      </c>
      <c r="K66" t="str">
        <f t="shared" si="4"/>
        <v>中</v>
      </c>
      <c r="L66">
        <f t="shared" si="5"/>
        <v>28</v>
      </c>
      <c r="M66" t="str">
        <f>VLOOKUP($A66,'风险(预警)'!$A:$J,7,0)</f>
        <v>(20,+)</v>
      </c>
      <c r="N66" t="str">
        <f>VLOOKUP($A66,'风险(预警)'!$A:$J,8,0)</f>
        <v>高</v>
      </c>
      <c r="O66">
        <f>VLOOKUP($A66,'风险(预警)'!$A:$J,9,0)</f>
        <v>100</v>
      </c>
      <c r="P66" t="str">
        <f t="shared" si="6"/>
        <v>中高</v>
      </c>
    </row>
    <row r="67" spans="1:16" x14ac:dyDescent="0.2">
      <c r="A67" t="s">
        <v>941</v>
      </c>
      <c r="B67">
        <v>34081</v>
      </c>
      <c r="C67" s="2">
        <v>1738764.94</v>
      </c>
      <c r="D67" s="1">
        <v>0.14299999999999999</v>
      </c>
      <c r="E67" s="1">
        <v>1.4999999999999999E-2</v>
      </c>
      <c r="F67" s="1">
        <v>1.4999999999999999E-2</v>
      </c>
      <c r="G67" t="str">
        <f t="shared" ref="G67:G130" si="15">VLOOKUP($D67*100,$AA$6:$AB$10,2,1)</f>
        <v>(10,20]</v>
      </c>
      <c r="H67" t="str">
        <f t="shared" ref="H67:H130" si="16">VLOOKUP($D67*100,$AA$6:$AD$10,3,1)</f>
        <v>中</v>
      </c>
      <c r="I67">
        <f t="shared" ref="I67:I130" si="17">VLOOKUP($D67*100,$AA$6:$AD$10,4,1)</f>
        <v>81</v>
      </c>
      <c r="J67" t="str">
        <f t="shared" ref="J67:J130" si="18">VLOOKUP($F67*100,$AA$16:$AD$20,2,1)</f>
        <v>(1.5,10]</v>
      </c>
      <c r="K67" t="str">
        <f t="shared" ref="K67:K130" si="19">VLOOKUP($F67*100,$AA$16:$AD$20,3,1)</f>
        <v>中</v>
      </c>
      <c r="L67">
        <f t="shared" ref="L67:L130" si="20">VLOOKUP($F67*100,$AA$16:$AD$20,4,1)</f>
        <v>28</v>
      </c>
      <c r="M67" t="str">
        <f>VLOOKUP($A67,'风险(预警)'!$A:$J,7,0)</f>
        <v>(10,20]</v>
      </c>
      <c r="N67" t="str">
        <f>VLOOKUP($A67,'风险(预警)'!$A:$J,8,0)</f>
        <v>中</v>
      </c>
      <c r="O67">
        <f>VLOOKUP($A67,'风险(预警)'!$A:$J,9,0)</f>
        <v>57</v>
      </c>
      <c r="P67" t="str">
        <f t="shared" ref="P67:P130" si="21">VLOOKUP(I67*0.1+L67*0.45+O67*0.45,$AG$7:$AH$11,2,1)</f>
        <v>中</v>
      </c>
    </row>
    <row r="68" spans="1:16" x14ac:dyDescent="0.2">
      <c r="A68" t="s">
        <v>566</v>
      </c>
      <c r="B68">
        <v>33876</v>
      </c>
      <c r="C68" s="2">
        <v>1390087.9950061601</v>
      </c>
      <c r="D68" s="1">
        <v>0.14299999999999999</v>
      </c>
      <c r="E68" s="1">
        <v>3.5999999999999997E-2</v>
      </c>
      <c r="F68" s="1">
        <v>3.5999999999999997E-2</v>
      </c>
      <c r="G68" t="str">
        <f t="shared" si="15"/>
        <v>(10,20]</v>
      </c>
      <c r="H68" t="str">
        <f t="shared" si="16"/>
        <v>中</v>
      </c>
      <c r="I68">
        <f t="shared" si="17"/>
        <v>81</v>
      </c>
      <c r="J68" t="str">
        <f t="shared" si="18"/>
        <v>(1.5,10]</v>
      </c>
      <c r="K68" t="str">
        <f t="shared" si="19"/>
        <v>中</v>
      </c>
      <c r="L68">
        <f t="shared" si="20"/>
        <v>28</v>
      </c>
      <c r="M68" t="str">
        <f>VLOOKUP($A68,'风险(预警)'!$A:$J,7,0)</f>
        <v>(10,20]</v>
      </c>
      <c r="N68" t="str">
        <f>VLOOKUP($A68,'风险(预警)'!$A:$J,8,0)</f>
        <v>中</v>
      </c>
      <c r="O68">
        <f>VLOOKUP($A68,'风险(预警)'!$A:$J,9,0)</f>
        <v>57</v>
      </c>
      <c r="P68" t="str">
        <f t="shared" si="21"/>
        <v>中</v>
      </c>
    </row>
    <row r="69" spans="1:16" x14ac:dyDescent="0.2">
      <c r="A69" t="s">
        <v>602</v>
      </c>
      <c r="B69">
        <v>33777</v>
      </c>
      <c r="C69" s="2">
        <v>2748659</v>
      </c>
      <c r="D69" s="1">
        <v>0.191</v>
      </c>
      <c r="E69" s="1">
        <v>2.3E-2</v>
      </c>
      <c r="F69" s="1">
        <v>2.3E-2</v>
      </c>
      <c r="G69" t="str">
        <f t="shared" si="15"/>
        <v>(10,20]</v>
      </c>
      <c r="H69" t="str">
        <f t="shared" si="16"/>
        <v>中</v>
      </c>
      <c r="I69">
        <f t="shared" si="17"/>
        <v>81</v>
      </c>
      <c r="J69" t="str">
        <f t="shared" si="18"/>
        <v>(1.5,10]</v>
      </c>
      <c r="K69" t="str">
        <f t="shared" si="19"/>
        <v>中</v>
      </c>
      <c r="L69">
        <f t="shared" si="20"/>
        <v>28</v>
      </c>
      <c r="M69" t="str">
        <f>VLOOKUP($A69,'风险(预警)'!$A:$J,7,0)</f>
        <v>(10,20]</v>
      </c>
      <c r="N69" t="str">
        <f>VLOOKUP($A69,'风险(预警)'!$A:$J,8,0)</f>
        <v>中</v>
      </c>
      <c r="O69">
        <f>VLOOKUP($A69,'风险(预警)'!$A:$J,9,0)</f>
        <v>57</v>
      </c>
      <c r="P69" t="str">
        <f t="shared" si="21"/>
        <v>中</v>
      </c>
    </row>
    <row r="70" spans="1:16" x14ac:dyDescent="0.2">
      <c r="A70" t="s">
        <v>463</v>
      </c>
      <c r="B70">
        <v>33377</v>
      </c>
      <c r="C70" s="2">
        <v>558175.18000000005</v>
      </c>
      <c r="D70" s="1">
        <v>0</v>
      </c>
      <c r="E70" s="1">
        <v>6.0000000000000001E-3</v>
      </c>
      <c r="F70" s="1">
        <v>6.0000000000000001E-3</v>
      </c>
      <c r="G70" t="str">
        <f t="shared" si="15"/>
        <v>0</v>
      </c>
      <c r="H70" t="str">
        <f t="shared" si="16"/>
        <v>0</v>
      </c>
      <c r="I70">
        <f t="shared" si="17"/>
        <v>0</v>
      </c>
      <c r="J70" t="str">
        <f t="shared" si="18"/>
        <v>(0,1.5]</v>
      </c>
      <c r="K70" t="str">
        <f t="shared" si="19"/>
        <v>低</v>
      </c>
      <c r="L70">
        <f t="shared" si="20"/>
        <v>13</v>
      </c>
      <c r="M70" t="str">
        <f>VLOOKUP($A70,'风险(预警)'!$A:$J,7,0)</f>
        <v>(0,10]</v>
      </c>
      <c r="N70" t="str">
        <f>VLOOKUP($A70,'风险(预警)'!$A:$J,8,0)</f>
        <v>低</v>
      </c>
      <c r="O70">
        <f>VLOOKUP($A70,'风险(预警)'!$A:$J,9,0)</f>
        <v>11</v>
      </c>
      <c r="P70" t="str">
        <f t="shared" si="21"/>
        <v>低</v>
      </c>
    </row>
    <row r="71" spans="1:16" x14ac:dyDescent="0.2">
      <c r="A71" t="s">
        <v>474</v>
      </c>
      <c r="B71">
        <v>32585</v>
      </c>
      <c r="C71" s="2">
        <v>167505.439056715</v>
      </c>
      <c r="D71" s="1">
        <v>2E-3</v>
      </c>
      <c r="E71" s="1">
        <v>0</v>
      </c>
      <c r="F71" s="1">
        <v>0</v>
      </c>
      <c r="G71" t="str">
        <f t="shared" si="15"/>
        <v>(0,10]</v>
      </c>
      <c r="H71" t="str">
        <f t="shared" si="16"/>
        <v>低</v>
      </c>
      <c r="I71">
        <f t="shared" si="17"/>
        <v>13</v>
      </c>
      <c r="J71" t="str">
        <f t="shared" si="18"/>
        <v>0</v>
      </c>
      <c r="K71" t="str">
        <f t="shared" si="19"/>
        <v>0</v>
      </c>
      <c r="L71">
        <f t="shared" si="20"/>
        <v>0</v>
      </c>
      <c r="M71" t="str">
        <f>VLOOKUP($A71,'风险(预警)'!$A:$J,7,0)</f>
        <v>0</v>
      </c>
      <c r="N71" t="str">
        <f>VLOOKUP($A71,'风险(预警)'!$A:$J,8,0)</f>
        <v>0</v>
      </c>
      <c r="O71">
        <f>VLOOKUP($A71,'风险(预警)'!$A:$J,9,0)</f>
        <v>0</v>
      </c>
      <c r="P71" t="str">
        <f t="shared" si="21"/>
        <v>低</v>
      </c>
    </row>
    <row r="72" spans="1:16" x14ac:dyDescent="0.2">
      <c r="A72" t="s">
        <v>136</v>
      </c>
      <c r="B72">
        <v>32446</v>
      </c>
      <c r="C72" s="2">
        <v>5886327.7653815001</v>
      </c>
      <c r="D72" s="1">
        <v>7.0000000000000007E-2</v>
      </c>
      <c r="E72" s="1">
        <v>0.02</v>
      </c>
      <c r="F72" s="1">
        <v>2.3E-2</v>
      </c>
      <c r="G72" t="str">
        <f t="shared" si="15"/>
        <v>(0,10]</v>
      </c>
      <c r="H72" t="str">
        <f t="shared" si="16"/>
        <v>低</v>
      </c>
      <c r="I72">
        <f t="shared" si="17"/>
        <v>13</v>
      </c>
      <c r="J72" t="str">
        <f t="shared" si="18"/>
        <v>(1.5,10]</v>
      </c>
      <c r="K72" t="str">
        <f t="shared" si="19"/>
        <v>中</v>
      </c>
      <c r="L72">
        <f t="shared" si="20"/>
        <v>28</v>
      </c>
      <c r="M72" t="str">
        <f>VLOOKUP($A72,'风险(预警)'!$A:$J,7,0)</f>
        <v>(0,10]</v>
      </c>
      <c r="N72" t="str">
        <f>VLOOKUP($A72,'风险(预警)'!$A:$J,8,0)</f>
        <v>低</v>
      </c>
      <c r="O72">
        <f>VLOOKUP($A72,'风险(预警)'!$A:$J,9,0)</f>
        <v>11</v>
      </c>
      <c r="P72" t="str">
        <f t="shared" si="21"/>
        <v>低</v>
      </c>
    </row>
    <row r="73" spans="1:16" x14ac:dyDescent="0.2">
      <c r="A73" t="s">
        <v>255</v>
      </c>
      <c r="B73">
        <v>31734</v>
      </c>
      <c r="C73" s="2">
        <v>1587093.09332461</v>
      </c>
      <c r="D73" s="1">
        <v>3.1E-2</v>
      </c>
      <c r="E73" s="1">
        <v>2.5000000000000001E-2</v>
      </c>
      <c r="F73" s="1">
        <v>2.5000000000000001E-2</v>
      </c>
      <c r="G73" t="str">
        <f t="shared" si="15"/>
        <v>(0,10]</v>
      </c>
      <c r="H73" t="str">
        <f t="shared" si="16"/>
        <v>低</v>
      </c>
      <c r="I73">
        <f t="shared" si="17"/>
        <v>13</v>
      </c>
      <c r="J73" t="str">
        <f t="shared" si="18"/>
        <v>(1.5,10]</v>
      </c>
      <c r="K73" t="str">
        <f t="shared" si="19"/>
        <v>中</v>
      </c>
      <c r="L73">
        <f t="shared" si="20"/>
        <v>28</v>
      </c>
      <c r="M73" t="str">
        <f>VLOOKUP($A73,'风险(预警)'!$A:$J,7,0)</f>
        <v>(0,10]</v>
      </c>
      <c r="N73" t="str">
        <f>VLOOKUP($A73,'风险(预警)'!$A:$J,8,0)</f>
        <v>低</v>
      </c>
      <c r="O73">
        <f>VLOOKUP($A73,'风险(预警)'!$A:$J,9,0)</f>
        <v>11</v>
      </c>
      <c r="P73" t="str">
        <f t="shared" si="21"/>
        <v>低</v>
      </c>
    </row>
    <row r="74" spans="1:16" x14ac:dyDescent="0.2">
      <c r="A74" t="s">
        <v>890</v>
      </c>
      <c r="B74">
        <v>31161</v>
      </c>
      <c r="C74" s="2">
        <v>270686.71981525997</v>
      </c>
      <c r="D74" s="1">
        <v>0.10100000000000001</v>
      </c>
      <c r="E74" s="1">
        <v>2E-3</v>
      </c>
      <c r="F74" s="1">
        <v>2E-3</v>
      </c>
      <c r="G74" t="str">
        <f t="shared" si="15"/>
        <v>(10,20]</v>
      </c>
      <c r="H74" t="str">
        <f t="shared" si="16"/>
        <v>中</v>
      </c>
      <c r="I74">
        <f t="shared" si="17"/>
        <v>81</v>
      </c>
      <c r="J74" t="str">
        <f t="shared" si="18"/>
        <v>(0,1.5]</v>
      </c>
      <c r="K74" t="str">
        <f t="shared" si="19"/>
        <v>低</v>
      </c>
      <c r="L74">
        <f t="shared" si="20"/>
        <v>13</v>
      </c>
      <c r="M74" t="str">
        <f>VLOOKUP($A74,'风险(预警)'!$A:$J,7,0)</f>
        <v>0</v>
      </c>
      <c r="N74" t="str">
        <f>VLOOKUP($A74,'风险(预警)'!$A:$J,8,0)</f>
        <v>0</v>
      </c>
      <c r="O74">
        <f>VLOOKUP($A74,'风险(预警)'!$A:$J,9,0)</f>
        <v>0</v>
      </c>
      <c r="P74" t="str">
        <f t="shared" si="21"/>
        <v>低</v>
      </c>
    </row>
    <row r="75" spans="1:16" x14ac:dyDescent="0.2">
      <c r="A75" t="s">
        <v>417</v>
      </c>
      <c r="B75">
        <v>30833</v>
      </c>
      <c r="C75" s="2">
        <v>1655243.85</v>
      </c>
      <c r="D75" s="1">
        <v>2.5999999999999999E-2</v>
      </c>
      <c r="E75" s="1">
        <v>1E-3</v>
      </c>
      <c r="F75" s="1">
        <v>1E-3</v>
      </c>
      <c r="G75" t="str">
        <f t="shared" si="15"/>
        <v>(0,10]</v>
      </c>
      <c r="H75" t="str">
        <f t="shared" si="16"/>
        <v>低</v>
      </c>
      <c r="I75">
        <f t="shared" si="17"/>
        <v>13</v>
      </c>
      <c r="J75" t="str">
        <f t="shared" si="18"/>
        <v>(0,1.5]</v>
      </c>
      <c r="K75" t="str">
        <f t="shared" si="19"/>
        <v>低</v>
      </c>
      <c r="L75">
        <f t="shared" si="20"/>
        <v>13</v>
      </c>
      <c r="M75" t="str">
        <f>VLOOKUP($A75,'风险(预警)'!$A:$J,7,0)</f>
        <v>(0,10]</v>
      </c>
      <c r="N75" t="str">
        <f>VLOOKUP($A75,'风险(预警)'!$A:$J,8,0)</f>
        <v>低</v>
      </c>
      <c r="O75">
        <f>VLOOKUP($A75,'风险(预警)'!$A:$J,9,0)</f>
        <v>11</v>
      </c>
      <c r="P75" t="str">
        <f t="shared" si="21"/>
        <v>低</v>
      </c>
    </row>
    <row r="76" spans="1:16" x14ac:dyDescent="0.2">
      <c r="A76" t="s">
        <v>659</v>
      </c>
      <c r="B76">
        <v>30716</v>
      </c>
      <c r="C76" s="2">
        <v>131401.66121148001</v>
      </c>
      <c r="D76" s="1">
        <v>0</v>
      </c>
      <c r="E76" s="1">
        <v>0</v>
      </c>
      <c r="F76" s="1">
        <v>0</v>
      </c>
      <c r="G76" t="str">
        <f t="shared" si="15"/>
        <v>0</v>
      </c>
      <c r="H76" t="str">
        <f t="shared" si="16"/>
        <v>0</v>
      </c>
      <c r="I76">
        <f t="shared" si="17"/>
        <v>0</v>
      </c>
      <c r="J76" t="str">
        <f t="shared" si="18"/>
        <v>0</v>
      </c>
      <c r="K76" t="str">
        <f t="shared" si="19"/>
        <v>0</v>
      </c>
      <c r="L76">
        <f t="shared" si="20"/>
        <v>0</v>
      </c>
      <c r="M76" t="str">
        <f>VLOOKUP($A76,'风险(预警)'!$A:$J,7,0)</f>
        <v>0</v>
      </c>
      <c r="N76" t="str">
        <f>VLOOKUP($A76,'风险(预警)'!$A:$J,8,0)</f>
        <v>0</v>
      </c>
      <c r="O76">
        <f>VLOOKUP($A76,'风险(预警)'!$A:$J,9,0)</f>
        <v>0</v>
      </c>
      <c r="P76" t="str">
        <f t="shared" si="21"/>
        <v>0风险</v>
      </c>
    </row>
    <row r="77" spans="1:16" x14ac:dyDescent="0.2">
      <c r="A77" t="s">
        <v>436</v>
      </c>
      <c r="B77">
        <v>30714</v>
      </c>
      <c r="C77" s="2">
        <v>1369343.1834958701</v>
      </c>
      <c r="D77" s="1">
        <v>9.1999999999999998E-2</v>
      </c>
      <c r="E77" s="1">
        <v>1.2E-2</v>
      </c>
      <c r="F77" s="1">
        <v>1.2E-2</v>
      </c>
      <c r="G77" t="str">
        <f t="shared" si="15"/>
        <v>(0,10]</v>
      </c>
      <c r="H77" t="str">
        <f t="shared" si="16"/>
        <v>低</v>
      </c>
      <c r="I77">
        <f t="shared" si="17"/>
        <v>13</v>
      </c>
      <c r="J77" t="str">
        <f t="shared" si="18"/>
        <v>(0,1.5]</v>
      </c>
      <c r="K77" t="str">
        <f t="shared" si="19"/>
        <v>低</v>
      </c>
      <c r="L77">
        <f t="shared" si="20"/>
        <v>13</v>
      </c>
      <c r="M77" t="str">
        <f>VLOOKUP($A77,'风险(预警)'!$A:$J,7,0)</f>
        <v>(10,20]</v>
      </c>
      <c r="N77" t="str">
        <f>VLOOKUP($A77,'风险(预警)'!$A:$J,8,0)</f>
        <v>中</v>
      </c>
      <c r="O77">
        <f>VLOOKUP($A77,'风险(预警)'!$A:$J,9,0)</f>
        <v>57</v>
      </c>
      <c r="P77" t="str">
        <f t="shared" si="21"/>
        <v>低</v>
      </c>
    </row>
    <row r="78" spans="1:16" x14ac:dyDescent="0.2">
      <c r="A78" t="s">
        <v>479</v>
      </c>
      <c r="B78">
        <v>30481</v>
      </c>
      <c r="C78" s="2">
        <v>1206653.2</v>
      </c>
      <c r="D78" s="1">
        <v>1.0999999999999999E-2</v>
      </c>
      <c r="E78" s="1">
        <v>3.0000000000000001E-3</v>
      </c>
      <c r="F78" s="1">
        <v>3.0000000000000001E-3</v>
      </c>
      <c r="G78" t="str">
        <f t="shared" si="15"/>
        <v>(0,10]</v>
      </c>
      <c r="H78" t="str">
        <f t="shared" si="16"/>
        <v>低</v>
      </c>
      <c r="I78">
        <f t="shared" si="17"/>
        <v>13</v>
      </c>
      <c r="J78" t="str">
        <f t="shared" si="18"/>
        <v>(0,1.5]</v>
      </c>
      <c r="K78" t="str">
        <f t="shared" si="19"/>
        <v>低</v>
      </c>
      <c r="L78">
        <f t="shared" si="20"/>
        <v>13</v>
      </c>
      <c r="M78" t="str">
        <f>VLOOKUP($A78,'风险(预警)'!$A:$J,7,0)</f>
        <v>(0,10]</v>
      </c>
      <c r="N78" t="str">
        <f>VLOOKUP($A78,'风险(预警)'!$A:$J,8,0)</f>
        <v>低</v>
      </c>
      <c r="O78">
        <f>VLOOKUP($A78,'风险(预警)'!$A:$J,9,0)</f>
        <v>11</v>
      </c>
      <c r="P78" t="str">
        <f t="shared" si="21"/>
        <v>低</v>
      </c>
    </row>
    <row r="79" spans="1:16" x14ac:dyDescent="0.2">
      <c r="A79" t="s">
        <v>1017</v>
      </c>
      <c r="B79">
        <v>30421</v>
      </c>
      <c r="C79" s="2">
        <v>69700.263481360002</v>
      </c>
      <c r="D79" s="1">
        <v>0</v>
      </c>
      <c r="E79" s="1">
        <v>0</v>
      </c>
      <c r="F79" s="1">
        <v>0</v>
      </c>
      <c r="G79" t="str">
        <f t="shared" si="15"/>
        <v>0</v>
      </c>
      <c r="H79" t="str">
        <f t="shared" si="16"/>
        <v>0</v>
      </c>
      <c r="I79">
        <f t="shared" si="17"/>
        <v>0</v>
      </c>
      <c r="J79" t="str">
        <f t="shared" si="18"/>
        <v>0</v>
      </c>
      <c r="K79" t="str">
        <f t="shared" si="19"/>
        <v>0</v>
      </c>
      <c r="L79">
        <f t="shared" si="20"/>
        <v>0</v>
      </c>
      <c r="M79" t="str">
        <f>VLOOKUP($A79,'风险(预警)'!$A:$J,7,0)</f>
        <v>0</v>
      </c>
      <c r="N79" t="str">
        <f>VLOOKUP($A79,'风险(预警)'!$A:$J,8,0)</f>
        <v>0</v>
      </c>
      <c r="O79">
        <f>VLOOKUP($A79,'风险(预警)'!$A:$J,9,0)</f>
        <v>0</v>
      </c>
      <c r="P79" t="str">
        <f t="shared" si="21"/>
        <v>0风险</v>
      </c>
    </row>
    <row r="80" spans="1:16" x14ac:dyDescent="0.2">
      <c r="A80" t="s">
        <v>667</v>
      </c>
      <c r="B80">
        <v>30410</v>
      </c>
      <c r="C80" s="2">
        <v>1124792.84609964</v>
      </c>
      <c r="D80" s="1">
        <v>8.5999999999999993E-2</v>
      </c>
      <c r="E80" s="1">
        <v>1.4999999999999999E-2</v>
      </c>
      <c r="F80" s="1">
        <v>1.4999999999999999E-2</v>
      </c>
      <c r="G80" t="str">
        <f t="shared" si="15"/>
        <v>(0,10]</v>
      </c>
      <c r="H80" t="str">
        <f t="shared" si="16"/>
        <v>低</v>
      </c>
      <c r="I80">
        <f t="shared" si="17"/>
        <v>13</v>
      </c>
      <c r="J80" t="str">
        <f t="shared" si="18"/>
        <v>(1.5,10]</v>
      </c>
      <c r="K80" t="str">
        <f t="shared" si="19"/>
        <v>中</v>
      </c>
      <c r="L80">
        <f t="shared" si="20"/>
        <v>28</v>
      </c>
      <c r="M80" t="str">
        <f>VLOOKUP($A80,'风险(预警)'!$A:$J,7,0)</f>
        <v>(0,10]</v>
      </c>
      <c r="N80" t="str">
        <f>VLOOKUP($A80,'风险(预警)'!$A:$J,8,0)</f>
        <v>低</v>
      </c>
      <c r="O80">
        <f>VLOOKUP($A80,'风险(预警)'!$A:$J,9,0)</f>
        <v>11</v>
      </c>
      <c r="P80" t="str">
        <f t="shared" si="21"/>
        <v>低</v>
      </c>
    </row>
    <row r="81" spans="1:16" x14ac:dyDescent="0.2">
      <c r="A81" t="s">
        <v>354</v>
      </c>
      <c r="B81">
        <v>30404</v>
      </c>
      <c r="C81" s="2">
        <v>1174365.1944655699</v>
      </c>
      <c r="D81" s="1">
        <v>0.16900000000000001</v>
      </c>
      <c r="E81" s="1">
        <v>1.6E-2</v>
      </c>
      <c r="F81" s="1">
        <v>1.6E-2</v>
      </c>
      <c r="G81" t="str">
        <f t="shared" si="15"/>
        <v>(10,20]</v>
      </c>
      <c r="H81" t="str">
        <f t="shared" si="16"/>
        <v>中</v>
      </c>
      <c r="I81">
        <f t="shared" si="17"/>
        <v>81</v>
      </c>
      <c r="J81" t="str">
        <f t="shared" si="18"/>
        <v>(1.5,10]</v>
      </c>
      <c r="K81" t="str">
        <f t="shared" si="19"/>
        <v>中</v>
      </c>
      <c r="L81">
        <f t="shared" si="20"/>
        <v>28</v>
      </c>
      <c r="M81" t="str">
        <f>VLOOKUP($A81,'风险(预警)'!$A:$J,7,0)</f>
        <v>(20,+)</v>
      </c>
      <c r="N81" t="str">
        <f>VLOOKUP($A81,'风险(预警)'!$A:$J,8,0)</f>
        <v>高</v>
      </c>
      <c r="O81">
        <f>VLOOKUP($A81,'风险(预警)'!$A:$J,9,0)</f>
        <v>100</v>
      </c>
      <c r="P81" t="str">
        <f t="shared" si="21"/>
        <v>中高</v>
      </c>
    </row>
    <row r="82" spans="1:16" x14ac:dyDescent="0.2">
      <c r="A82" t="s">
        <v>137</v>
      </c>
      <c r="B82">
        <v>29788</v>
      </c>
      <c r="C82" s="2">
        <v>291008.128913455</v>
      </c>
      <c r="D82" s="1">
        <v>4.0000000000000001E-3</v>
      </c>
      <c r="E82" s="1">
        <v>0</v>
      </c>
      <c r="F82" s="1">
        <v>0</v>
      </c>
      <c r="G82" t="str">
        <f t="shared" si="15"/>
        <v>(0,10]</v>
      </c>
      <c r="H82" t="str">
        <f t="shared" si="16"/>
        <v>低</v>
      </c>
      <c r="I82">
        <f t="shared" si="17"/>
        <v>13</v>
      </c>
      <c r="J82" t="str">
        <f t="shared" si="18"/>
        <v>0</v>
      </c>
      <c r="K82" t="str">
        <f t="shared" si="19"/>
        <v>0</v>
      </c>
      <c r="L82">
        <f t="shared" si="20"/>
        <v>0</v>
      </c>
      <c r="M82" t="str">
        <f>VLOOKUP($A82,'风险(预警)'!$A:$J,7,0)</f>
        <v>0</v>
      </c>
      <c r="N82" t="str">
        <f>VLOOKUP($A82,'风险(预警)'!$A:$J,8,0)</f>
        <v>0</v>
      </c>
      <c r="O82">
        <f>VLOOKUP($A82,'风险(预警)'!$A:$J,9,0)</f>
        <v>0</v>
      </c>
      <c r="P82" t="str">
        <f t="shared" si="21"/>
        <v>低</v>
      </c>
    </row>
    <row r="83" spans="1:16" x14ac:dyDescent="0.2">
      <c r="A83" t="s">
        <v>179</v>
      </c>
      <c r="B83">
        <v>29394</v>
      </c>
      <c r="C83" s="2">
        <v>3080763.5346281598</v>
      </c>
      <c r="D83" s="1">
        <v>0.122</v>
      </c>
      <c r="E83" s="1">
        <v>0</v>
      </c>
      <c r="F83" s="1">
        <v>0</v>
      </c>
      <c r="G83" t="str">
        <f t="shared" si="15"/>
        <v>(10,20]</v>
      </c>
      <c r="H83" t="str">
        <f t="shared" si="16"/>
        <v>中</v>
      </c>
      <c r="I83">
        <f t="shared" si="17"/>
        <v>81</v>
      </c>
      <c r="J83" t="str">
        <f t="shared" si="18"/>
        <v>0</v>
      </c>
      <c r="K83" t="str">
        <f t="shared" si="19"/>
        <v>0</v>
      </c>
      <c r="L83">
        <f t="shared" si="20"/>
        <v>0</v>
      </c>
      <c r="M83" t="str">
        <f>VLOOKUP($A83,'风险(预警)'!$A:$J,7,0)</f>
        <v>0</v>
      </c>
      <c r="N83" t="str">
        <f>VLOOKUP($A83,'风险(预警)'!$A:$J,8,0)</f>
        <v>0</v>
      </c>
      <c r="O83">
        <f>VLOOKUP($A83,'风险(预警)'!$A:$J,9,0)</f>
        <v>0</v>
      </c>
      <c r="P83" t="str">
        <f t="shared" si="21"/>
        <v>低</v>
      </c>
    </row>
    <row r="84" spans="1:16" x14ac:dyDescent="0.2">
      <c r="A84" t="s">
        <v>809</v>
      </c>
      <c r="B84">
        <v>29128</v>
      </c>
      <c r="C84" s="2">
        <v>2221857.4595601698</v>
      </c>
      <c r="D84" s="1">
        <v>4.2999999999999997E-2</v>
      </c>
      <c r="E84" s="1">
        <v>4.0000000000000001E-3</v>
      </c>
      <c r="F84" s="1">
        <v>4.0000000000000001E-3</v>
      </c>
      <c r="G84" t="str">
        <f t="shared" si="15"/>
        <v>(0,10]</v>
      </c>
      <c r="H84" t="str">
        <f t="shared" si="16"/>
        <v>低</v>
      </c>
      <c r="I84">
        <f t="shared" si="17"/>
        <v>13</v>
      </c>
      <c r="J84" t="str">
        <f t="shared" si="18"/>
        <v>(0,1.5]</v>
      </c>
      <c r="K84" t="str">
        <f t="shared" si="19"/>
        <v>低</v>
      </c>
      <c r="L84">
        <f t="shared" si="20"/>
        <v>13</v>
      </c>
      <c r="M84" t="str">
        <f>VLOOKUP($A84,'风险(预警)'!$A:$J,7,0)</f>
        <v>(0,10]</v>
      </c>
      <c r="N84" t="str">
        <f>VLOOKUP($A84,'风险(预警)'!$A:$J,8,0)</f>
        <v>低</v>
      </c>
      <c r="O84">
        <f>VLOOKUP($A84,'风险(预警)'!$A:$J,9,0)</f>
        <v>11</v>
      </c>
      <c r="P84" t="str">
        <f t="shared" si="21"/>
        <v>低</v>
      </c>
    </row>
    <row r="85" spans="1:16" x14ac:dyDescent="0.2">
      <c r="A85" t="s">
        <v>473</v>
      </c>
      <c r="B85">
        <v>27609</v>
      </c>
      <c r="C85" s="2">
        <v>171330.85745573501</v>
      </c>
      <c r="D85" s="1">
        <v>1E-3</v>
      </c>
      <c r="E85" s="1">
        <v>0</v>
      </c>
      <c r="F85" s="1">
        <v>0</v>
      </c>
      <c r="G85" t="str">
        <f t="shared" si="15"/>
        <v>(0,10]</v>
      </c>
      <c r="H85" t="str">
        <f t="shared" si="16"/>
        <v>低</v>
      </c>
      <c r="I85">
        <f t="shared" si="17"/>
        <v>13</v>
      </c>
      <c r="J85" t="str">
        <f t="shared" si="18"/>
        <v>0</v>
      </c>
      <c r="K85" t="str">
        <f t="shared" si="19"/>
        <v>0</v>
      </c>
      <c r="L85">
        <f t="shared" si="20"/>
        <v>0</v>
      </c>
      <c r="M85" t="str">
        <f>VLOOKUP($A85,'风险(预警)'!$A:$J,7,0)</f>
        <v>0</v>
      </c>
      <c r="N85" t="str">
        <f>VLOOKUP($A85,'风险(预警)'!$A:$J,8,0)</f>
        <v>0</v>
      </c>
      <c r="O85">
        <f>VLOOKUP($A85,'风险(预警)'!$A:$J,9,0)</f>
        <v>0</v>
      </c>
      <c r="P85" t="str">
        <f t="shared" si="21"/>
        <v>低</v>
      </c>
    </row>
    <row r="86" spans="1:16" x14ac:dyDescent="0.2">
      <c r="A86" t="s">
        <v>991</v>
      </c>
      <c r="B86">
        <v>27513</v>
      </c>
      <c r="C86" s="2">
        <v>96786.298042080001</v>
      </c>
      <c r="D86" s="1">
        <v>0</v>
      </c>
      <c r="E86" s="1">
        <v>0</v>
      </c>
      <c r="F86" s="1">
        <v>0</v>
      </c>
      <c r="G86" t="str">
        <f t="shared" si="15"/>
        <v>0</v>
      </c>
      <c r="H86" t="str">
        <f t="shared" si="16"/>
        <v>0</v>
      </c>
      <c r="I86">
        <f t="shared" si="17"/>
        <v>0</v>
      </c>
      <c r="J86" t="str">
        <f t="shared" si="18"/>
        <v>0</v>
      </c>
      <c r="K86" t="str">
        <f t="shared" si="19"/>
        <v>0</v>
      </c>
      <c r="L86">
        <f t="shared" si="20"/>
        <v>0</v>
      </c>
      <c r="M86" t="str">
        <f>VLOOKUP($A86,'风险(预警)'!$A:$J,7,0)</f>
        <v>0</v>
      </c>
      <c r="N86" t="str">
        <f>VLOOKUP($A86,'风险(预警)'!$A:$J,8,0)</f>
        <v>0</v>
      </c>
      <c r="O86">
        <f>VLOOKUP($A86,'风险(预警)'!$A:$J,9,0)</f>
        <v>0</v>
      </c>
      <c r="P86" t="str">
        <f t="shared" si="21"/>
        <v>0风险</v>
      </c>
    </row>
    <row r="87" spans="1:16" x14ac:dyDescent="0.2">
      <c r="A87" t="s">
        <v>391</v>
      </c>
      <c r="B87">
        <v>27242</v>
      </c>
      <c r="C87" s="2">
        <v>444720.68</v>
      </c>
      <c r="D87" s="1">
        <v>1.9E-2</v>
      </c>
      <c r="E87" s="1">
        <v>0</v>
      </c>
      <c r="F87" s="1">
        <v>0</v>
      </c>
      <c r="G87" t="str">
        <f t="shared" si="15"/>
        <v>(0,10]</v>
      </c>
      <c r="H87" t="str">
        <f t="shared" si="16"/>
        <v>低</v>
      </c>
      <c r="I87">
        <f t="shared" si="17"/>
        <v>13</v>
      </c>
      <c r="J87" t="str">
        <f t="shared" si="18"/>
        <v>0</v>
      </c>
      <c r="K87" t="str">
        <f t="shared" si="19"/>
        <v>0</v>
      </c>
      <c r="L87">
        <f t="shared" si="20"/>
        <v>0</v>
      </c>
      <c r="M87" t="str">
        <f>VLOOKUP($A87,'风险(预警)'!$A:$J,7,0)</f>
        <v>(0,10]</v>
      </c>
      <c r="N87" t="str">
        <f>VLOOKUP($A87,'风险(预警)'!$A:$J,8,0)</f>
        <v>低</v>
      </c>
      <c r="O87">
        <f>VLOOKUP($A87,'风险(预警)'!$A:$J,9,0)</f>
        <v>11</v>
      </c>
      <c r="P87" t="str">
        <f t="shared" si="21"/>
        <v>低</v>
      </c>
    </row>
    <row r="88" spans="1:16" x14ac:dyDescent="0.2">
      <c r="A88" t="s">
        <v>435</v>
      </c>
      <c r="B88">
        <v>25022</v>
      </c>
      <c r="C88" s="2">
        <v>790068.96249784995</v>
      </c>
      <c r="D88" s="1">
        <v>2.9000000000000001E-2</v>
      </c>
      <c r="E88" s="1">
        <v>5.0000000000000001E-3</v>
      </c>
      <c r="F88" s="1">
        <v>5.0000000000000001E-3</v>
      </c>
      <c r="G88" t="str">
        <f t="shared" si="15"/>
        <v>(0,10]</v>
      </c>
      <c r="H88" t="str">
        <f t="shared" si="16"/>
        <v>低</v>
      </c>
      <c r="I88">
        <f t="shared" si="17"/>
        <v>13</v>
      </c>
      <c r="J88" t="str">
        <f t="shared" si="18"/>
        <v>(0,1.5]</v>
      </c>
      <c r="K88" t="str">
        <f t="shared" si="19"/>
        <v>低</v>
      </c>
      <c r="L88">
        <f t="shared" si="20"/>
        <v>13</v>
      </c>
      <c r="M88" t="str">
        <f>VLOOKUP($A88,'风险(预警)'!$A:$J,7,0)</f>
        <v>(0,10]</v>
      </c>
      <c r="N88" t="str">
        <f>VLOOKUP($A88,'风险(预警)'!$A:$J,8,0)</f>
        <v>低</v>
      </c>
      <c r="O88">
        <f>VLOOKUP($A88,'风险(预警)'!$A:$J,9,0)</f>
        <v>11</v>
      </c>
      <c r="P88" t="str">
        <f t="shared" si="21"/>
        <v>低</v>
      </c>
    </row>
    <row r="89" spans="1:16" x14ac:dyDescent="0.2">
      <c r="A89" t="s">
        <v>189</v>
      </c>
      <c r="B89">
        <v>23969</v>
      </c>
      <c r="C89" s="2">
        <v>2041685.74</v>
      </c>
      <c r="D89" s="1">
        <v>1.7999999999999999E-2</v>
      </c>
      <c r="E89" s="1">
        <v>1E-3</v>
      </c>
      <c r="F89" s="1">
        <v>1E-3</v>
      </c>
      <c r="G89" t="str">
        <f t="shared" si="15"/>
        <v>(0,10]</v>
      </c>
      <c r="H89" t="str">
        <f t="shared" si="16"/>
        <v>低</v>
      </c>
      <c r="I89">
        <f t="shared" si="17"/>
        <v>13</v>
      </c>
      <c r="J89" t="str">
        <f t="shared" si="18"/>
        <v>(0,1.5]</v>
      </c>
      <c r="K89" t="str">
        <f t="shared" si="19"/>
        <v>低</v>
      </c>
      <c r="L89">
        <f t="shared" si="20"/>
        <v>13</v>
      </c>
      <c r="M89" t="str">
        <f>VLOOKUP($A89,'风险(预警)'!$A:$J,7,0)</f>
        <v>0</v>
      </c>
      <c r="N89" t="str">
        <f>VLOOKUP($A89,'风险(预警)'!$A:$J,8,0)</f>
        <v>0</v>
      </c>
      <c r="O89">
        <f>VLOOKUP($A89,'风险(预警)'!$A:$J,9,0)</f>
        <v>0</v>
      </c>
      <c r="P89" t="str">
        <f t="shared" si="21"/>
        <v>低</v>
      </c>
    </row>
    <row r="90" spans="1:16" x14ac:dyDescent="0.2">
      <c r="A90" t="s">
        <v>190</v>
      </c>
      <c r="B90">
        <v>23479</v>
      </c>
      <c r="C90" s="2">
        <v>1653002.94</v>
      </c>
      <c r="D90" s="1">
        <v>9.8000000000000004E-2</v>
      </c>
      <c r="E90" s="1">
        <v>1.7999999999999999E-2</v>
      </c>
      <c r="F90" s="1">
        <v>1.7999999999999999E-2</v>
      </c>
      <c r="G90" t="str">
        <f t="shared" si="15"/>
        <v>(0,10]</v>
      </c>
      <c r="H90" t="str">
        <f t="shared" si="16"/>
        <v>低</v>
      </c>
      <c r="I90">
        <f t="shared" si="17"/>
        <v>13</v>
      </c>
      <c r="J90" t="str">
        <f t="shared" si="18"/>
        <v>(1.5,10]</v>
      </c>
      <c r="K90" t="str">
        <f t="shared" si="19"/>
        <v>中</v>
      </c>
      <c r="L90">
        <f t="shared" si="20"/>
        <v>28</v>
      </c>
      <c r="M90" t="str">
        <f>VLOOKUP($A90,'风险(预警)'!$A:$J,7,0)</f>
        <v>(0,10]</v>
      </c>
      <c r="N90" t="str">
        <f>VLOOKUP($A90,'风险(预警)'!$A:$J,8,0)</f>
        <v>低</v>
      </c>
      <c r="O90">
        <f>VLOOKUP($A90,'风险(预警)'!$A:$J,9,0)</f>
        <v>11</v>
      </c>
      <c r="P90" t="str">
        <f t="shared" si="21"/>
        <v>低</v>
      </c>
    </row>
    <row r="91" spans="1:16" x14ac:dyDescent="0.2">
      <c r="A91" t="s">
        <v>759</v>
      </c>
      <c r="B91">
        <v>23382</v>
      </c>
      <c r="C91" s="2">
        <v>832647.24128980504</v>
      </c>
      <c r="D91" s="1">
        <v>1.4E-2</v>
      </c>
      <c r="E91" s="1">
        <v>0</v>
      </c>
      <c r="F91" s="1">
        <v>4.0000000000000001E-3</v>
      </c>
      <c r="G91" t="str">
        <f t="shared" si="15"/>
        <v>(0,10]</v>
      </c>
      <c r="H91" t="str">
        <f t="shared" si="16"/>
        <v>低</v>
      </c>
      <c r="I91">
        <f t="shared" si="17"/>
        <v>13</v>
      </c>
      <c r="J91" t="str">
        <f t="shared" si="18"/>
        <v>(0,1.5]</v>
      </c>
      <c r="K91" t="str">
        <f t="shared" si="19"/>
        <v>低</v>
      </c>
      <c r="L91">
        <f t="shared" si="20"/>
        <v>13</v>
      </c>
      <c r="M91" t="str">
        <f>VLOOKUP($A91,'风险(预警)'!$A:$J,7,0)</f>
        <v>0</v>
      </c>
      <c r="N91" t="str">
        <f>VLOOKUP($A91,'风险(预警)'!$A:$J,8,0)</f>
        <v>0</v>
      </c>
      <c r="O91">
        <f>VLOOKUP($A91,'风险(预警)'!$A:$J,9,0)</f>
        <v>0</v>
      </c>
      <c r="P91" t="str">
        <f t="shared" si="21"/>
        <v>低</v>
      </c>
    </row>
    <row r="92" spans="1:16" x14ac:dyDescent="0.2">
      <c r="A92" t="s">
        <v>162</v>
      </c>
      <c r="B92">
        <v>22883</v>
      </c>
      <c r="C92" s="2">
        <v>1376540.21</v>
      </c>
      <c r="D92" s="1">
        <v>7.0000000000000001E-3</v>
      </c>
      <c r="E92" s="1">
        <v>5.0000000000000001E-3</v>
      </c>
      <c r="F92" s="1">
        <v>5.0000000000000001E-3</v>
      </c>
      <c r="G92" t="str">
        <f t="shared" si="15"/>
        <v>(0,10]</v>
      </c>
      <c r="H92" t="str">
        <f t="shared" si="16"/>
        <v>低</v>
      </c>
      <c r="I92">
        <f t="shared" si="17"/>
        <v>13</v>
      </c>
      <c r="J92" t="str">
        <f t="shared" si="18"/>
        <v>(0,1.5]</v>
      </c>
      <c r="K92" t="str">
        <f t="shared" si="19"/>
        <v>低</v>
      </c>
      <c r="L92">
        <f t="shared" si="20"/>
        <v>13</v>
      </c>
      <c r="M92" t="str">
        <f>VLOOKUP($A92,'风险(预警)'!$A:$J,7,0)</f>
        <v>(0,10]</v>
      </c>
      <c r="N92" t="str">
        <f>VLOOKUP($A92,'风险(预警)'!$A:$J,8,0)</f>
        <v>低</v>
      </c>
      <c r="O92">
        <f>VLOOKUP($A92,'风险(预警)'!$A:$J,9,0)</f>
        <v>11</v>
      </c>
      <c r="P92" t="str">
        <f t="shared" si="21"/>
        <v>低</v>
      </c>
    </row>
    <row r="93" spans="1:16" x14ac:dyDescent="0.2">
      <c r="A93" t="s">
        <v>398</v>
      </c>
      <c r="B93">
        <v>22818</v>
      </c>
      <c r="C93" s="2">
        <v>1408566.28</v>
      </c>
      <c r="D93" s="1">
        <v>2.5999999999999999E-2</v>
      </c>
      <c r="E93" s="1">
        <v>8.0000000000000002E-3</v>
      </c>
      <c r="F93" s="1">
        <v>8.0000000000000002E-3</v>
      </c>
      <c r="G93" t="str">
        <f t="shared" si="15"/>
        <v>(0,10]</v>
      </c>
      <c r="H93" t="str">
        <f t="shared" si="16"/>
        <v>低</v>
      </c>
      <c r="I93">
        <f t="shared" si="17"/>
        <v>13</v>
      </c>
      <c r="J93" t="str">
        <f t="shared" si="18"/>
        <v>(0,1.5]</v>
      </c>
      <c r="K93" t="str">
        <f t="shared" si="19"/>
        <v>低</v>
      </c>
      <c r="L93">
        <f t="shared" si="20"/>
        <v>13</v>
      </c>
      <c r="M93" t="str">
        <f>VLOOKUP($A93,'风险(预警)'!$A:$J,7,0)</f>
        <v>(0,10]</v>
      </c>
      <c r="N93" t="str">
        <f>VLOOKUP($A93,'风险(预警)'!$A:$J,8,0)</f>
        <v>低</v>
      </c>
      <c r="O93">
        <f>VLOOKUP($A93,'风险(预警)'!$A:$J,9,0)</f>
        <v>11</v>
      </c>
      <c r="P93" t="str">
        <f t="shared" si="21"/>
        <v>低</v>
      </c>
    </row>
    <row r="94" spans="1:16" x14ac:dyDescent="0.2">
      <c r="A94" t="s">
        <v>630</v>
      </c>
      <c r="B94">
        <v>22162</v>
      </c>
      <c r="C94" s="2">
        <v>890403.86</v>
      </c>
      <c r="D94" s="1">
        <v>3.6999999999999998E-2</v>
      </c>
      <c r="E94" s="1">
        <v>3.0000000000000001E-3</v>
      </c>
      <c r="F94" s="1">
        <v>3.0000000000000001E-3</v>
      </c>
      <c r="G94" t="str">
        <f t="shared" si="15"/>
        <v>(0,10]</v>
      </c>
      <c r="H94" t="str">
        <f t="shared" si="16"/>
        <v>低</v>
      </c>
      <c r="I94">
        <f t="shared" si="17"/>
        <v>13</v>
      </c>
      <c r="J94" t="str">
        <f t="shared" si="18"/>
        <v>(0,1.5]</v>
      </c>
      <c r="K94" t="str">
        <f t="shared" si="19"/>
        <v>低</v>
      </c>
      <c r="L94">
        <f t="shared" si="20"/>
        <v>13</v>
      </c>
      <c r="M94" t="str">
        <f>VLOOKUP($A94,'风险(预警)'!$A:$J,7,0)</f>
        <v>(0,10]</v>
      </c>
      <c r="N94" t="str">
        <f>VLOOKUP($A94,'风险(预警)'!$A:$J,8,0)</f>
        <v>低</v>
      </c>
      <c r="O94">
        <f>VLOOKUP($A94,'风险(预警)'!$A:$J,9,0)</f>
        <v>11</v>
      </c>
      <c r="P94" t="str">
        <f t="shared" si="21"/>
        <v>低</v>
      </c>
    </row>
    <row r="95" spans="1:16" x14ac:dyDescent="0.2">
      <c r="A95" t="s">
        <v>233</v>
      </c>
      <c r="B95">
        <v>22063</v>
      </c>
      <c r="C95" s="2">
        <v>697520.86643948499</v>
      </c>
      <c r="D95" s="1">
        <v>8.9999999999999993E-3</v>
      </c>
      <c r="E95" s="1">
        <v>4.0000000000000001E-3</v>
      </c>
      <c r="F95" s="1">
        <v>4.0000000000000001E-3</v>
      </c>
      <c r="G95" t="str">
        <f t="shared" si="15"/>
        <v>(0,10]</v>
      </c>
      <c r="H95" t="str">
        <f t="shared" si="16"/>
        <v>低</v>
      </c>
      <c r="I95">
        <f t="shared" si="17"/>
        <v>13</v>
      </c>
      <c r="J95" t="str">
        <f t="shared" si="18"/>
        <v>(0,1.5]</v>
      </c>
      <c r="K95" t="str">
        <f t="shared" si="19"/>
        <v>低</v>
      </c>
      <c r="L95">
        <f t="shared" si="20"/>
        <v>13</v>
      </c>
      <c r="M95" t="str">
        <f>VLOOKUP($A95,'风险(预警)'!$A:$J,7,0)</f>
        <v>(0,10]</v>
      </c>
      <c r="N95" t="str">
        <f>VLOOKUP($A95,'风险(预警)'!$A:$J,8,0)</f>
        <v>低</v>
      </c>
      <c r="O95">
        <f>VLOOKUP($A95,'风险(预警)'!$A:$J,9,0)</f>
        <v>11</v>
      </c>
      <c r="P95" t="str">
        <f t="shared" si="21"/>
        <v>低</v>
      </c>
    </row>
    <row r="96" spans="1:16" x14ac:dyDescent="0.2">
      <c r="A96" t="s">
        <v>887</v>
      </c>
      <c r="B96">
        <v>21554</v>
      </c>
      <c r="C96" s="2">
        <v>870666.89857295004</v>
      </c>
      <c r="D96" s="1">
        <v>6.0000000000000001E-3</v>
      </c>
      <c r="E96" s="1">
        <v>2E-3</v>
      </c>
      <c r="F96" s="1">
        <v>2E-3</v>
      </c>
      <c r="G96" t="str">
        <f t="shared" si="15"/>
        <v>(0,10]</v>
      </c>
      <c r="H96" t="str">
        <f t="shared" si="16"/>
        <v>低</v>
      </c>
      <c r="I96">
        <f t="shared" si="17"/>
        <v>13</v>
      </c>
      <c r="J96" t="str">
        <f t="shared" si="18"/>
        <v>(0,1.5]</v>
      </c>
      <c r="K96" t="str">
        <f t="shared" si="19"/>
        <v>低</v>
      </c>
      <c r="L96">
        <f t="shared" si="20"/>
        <v>13</v>
      </c>
      <c r="M96" t="str">
        <f>VLOOKUP($A96,'风险(预警)'!$A:$J,7,0)</f>
        <v>(0,10]</v>
      </c>
      <c r="N96" t="str">
        <f>VLOOKUP($A96,'风险(预警)'!$A:$J,8,0)</f>
        <v>低</v>
      </c>
      <c r="O96">
        <f>VLOOKUP($A96,'风险(预警)'!$A:$J,9,0)</f>
        <v>11</v>
      </c>
      <c r="P96" t="str">
        <f t="shared" si="21"/>
        <v>低</v>
      </c>
    </row>
    <row r="97" spans="1:16" x14ac:dyDescent="0.2">
      <c r="A97" t="s">
        <v>127</v>
      </c>
      <c r="B97">
        <v>20683</v>
      </c>
      <c r="C97" s="2">
        <v>999415.98</v>
      </c>
      <c r="D97" s="1">
        <v>2.8000000000000001E-2</v>
      </c>
      <c r="E97" s="1">
        <v>4.0000000000000001E-3</v>
      </c>
      <c r="F97" s="1">
        <v>4.0000000000000001E-3</v>
      </c>
      <c r="G97" t="str">
        <f t="shared" si="15"/>
        <v>(0,10]</v>
      </c>
      <c r="H97" t="str">
        <f t="shared" si="16"/>
        <v>低</v>
      </c>
      <c r="I97">
        <f t="shared" si="17"/>
        <v>13</v>
      </c>
      <c r="J97" t="str">
        <f t="shared" si="18"/>
        <v>(0,1.5]</v>
      </c>
      <c r="K97" t="str">
        <f t="shared" si="19"/>
        <v>低</v>
      </c>
      <c r="L97">
        <f t="shared" si="20"/>
        <v>13</v>
      </c>
      <c r="M97" t="str">
        <f>VLOOKUP($A97,'风险(预警)'!$A:$J,7,0)</f>
        <v>(0,10]</v>
      </c>
      <c r="N97" t="str">
        <f>VLOOKUP($A97,'风险(预警)'!$A:$J,8,0)</f>
        <v>低</v>
      </c>
      <c r="O97">
        <f>VLOOKUP($A97,'风险(预警)'!$A:$J,9,0)</f>
        <v>11</v>
      </c>
      <c r="P97" t="str">
        <f t="shared" si="21"/>
        <v>低</v>
      </c>
    </row>
    <row r="98" spans="1:16" x14ac:dyDescent="0.2">
      <c r="A98" t="s">
        <v>761</v>
      </c>
      <c r="B98">
        <v>20530</v>
      </c>
      <c r="C98" s="2">
        <v>92112.350097810006</v>
      </c>
      <c r="D98" s="1">
        <v>0</v>
      </c>
      <c r="E98" s="1">
        <v>0</v>
      </c>
      <c r="F98" s="1">
        <v>0</v>
      </c>
      <c r="G98" t="str">
        <f t="shared" si="15"/>
        <v>0</v>
      </c>
      <c r="H98" t="str">
        <f t="shared" si="16"/>
        <v>0</v>
      </c>
      <c r="I98">
        <f t="shared" si="17"/>
        <v>0</v>
      </c>
      <c r="J98" t="str">
        <f t="shared" si="18"/>
        <v>0</v>
      </c>
      <c r="K98" t="str">
        <f t="shared" si="19"/>
        <v>0</v>
      </c>
      <c r="L98">
        <f t="shared" si="20"/>
        <v>0</v>
      </c>
      <c r="M98" t="str">
        <f>VLOOKUP($A98,'风险(预警)'!$A:$J,7,0)</f>
        <v>0</v>
      </c>
      <c r="N98" t="str">
        <f>VLOOKUP($A98,'风险(预警)'!$A:$J,8,0)</f>
        <v>0</v>
      </c>
      <c r="O98">
        <f>VLOOKUP($A98,'风险(预警)'!$A:$J,9,0)</f>
        <v>0</v>
      </c>
      <c r="P98" t="str">
        <f t="shared" si="21"/>
        <v>0风险</v>
      </c>
    </row>
    <row r="99" spans="1:16" x14ac:dyDescent="0.2">
      <c r="A99" t="s">
        <v>648</v>
      </c>
      <c r="B99">
        <v>20110</v>
      </c>
      <c r="C99" s="2">
        <v>1080099.8525071</v>
      </c>
      <c r="D99" s="1">
        <v>1.2999999999999999E-2</v>
      </c>
      <c r="E99" s="1">
        <v>4.0000000000000001E-3</v>
      </c>
      <c r="F99" s="1">
        <v>4.0000000000000001E-3</v>
      </c>
      <c r="G99" t="str">
        <f t="shared" si="15"/>
        <v>(0,10]</v>
      </c>
      <c r="H99" t="str">
        <f t="shared" si="16"/>
        <v>低</v>
      </c>
      <c r="I99">
        <f t="shared" si="17"/>
        <v>13</v>
      </c>
      <c r="J99" t="str">
        <f t="shared" si="18"/>
        <v>(0,1.5]</v>
      </c>
      <c r="K99" t="str">
        <f t="shared" si="19"/>
        <v>低</v>
      </c>
      <c r="L99">
        <f t="shared" si="20"/>
        <v>13</v>
      </c>
      <c r="M99" t="str">
        <f>VLOOKUP($A99,'风险(预警)'!$A:$J,7,0)</f>
        <v>(0,10]</v>
      </c>
      <c r="N99" t="str">
        <f>VLOOKUP($A99,'风险(预警)'!$A:$J,8,0)</f>
        <v>低</v>
      </c>
      <c r="O99">
        <f>VLOOKUP($A99,'风险(预警)'!$A:$J,9,0)</f>
        <v>11</v>
      </c>
      <c r="P99" t="str">
        <f t="shared" si="21"/>
        <v>低</v>
      </c>
    </row>
    <row r="100" spans="1:16" x14ac:dyDescent="0.2">
      <c r="A100" t="s">
        <v>283</v>
      </c>
      <c r="B100">
        <v>19770</v>
      </c>
      <c r="C100" s="2">
        <v>1162730.5900000001</v>
      </c>
      <c r="D100" s="1">
        <v>1.2E-2</v>
      </c>
      <c r="E100" s="1">
        <v>3.0000000000000001E-3</v>
      </c>
      <c r="F100" s="1">
        <v>3.0000000000000001E-3</v>
      </c>
      <c r="G100" t="str">
        <f t="shared" si="15"/>
        <v>(0,10]</v>
      </c>
      <c r="H100" t="str">
        <f t="shared" si="16"/>
        <v>低</v>
      </c>
      <c r="I100">
        <f t="shared" si="17"/>
        <v>13</v>
      </c>
      <c r="J100" t="str">
        <f t="shared" si="18"/>
        <v>(0,1.5]</v>
      </c>
      <c r="K100" t="str">
        <f t="shared" si="19"/>
        <v>低</v>
      </c>
      <c r="L100">
        <f t="shared" si="20"/>
        <v>13</v>
      </c>
      <c r="M100" t="str">
        <f>VLOOKUP($A100,'风险(预警)'!$A:$J,7,0)</f>
        <v>(0,10]</v>
      </c>
      <c r="N100" t="str">
        <f>VLOOKUP($A100,'风险(预警)'!$A:$J,8,0)</f>
        <v>低</v>
      </c>
      <c r="O100">
        <f>VLOOKUP($A100,'风险(预警)'!$A:$J,9,0)</f>
        <v>11</v>
      </c>
      <c r="P100" t="str">
        <f t="shared" si="21"/>
        <v>低</v>
      </c>
    </row>
    <row r="101" spans="1:16" x14ac:dyDescent="0.2">
      <c r="A101" t="s">
        <v>248</v>
      </c>
      <c r="B101">
        <v>19653</v>
      </c>
      <c r="C101" s="2">
        <v>658218.41425711999</v>
      </c>
      <c r="D101" s="1">
        <v>1.6E-2</v>
      </c>
      <c r="E101" s="1">
        <v>3.0000000000000001E-3</v>
      </c>
      <c r="F101" s="1">
        <v>3.0000000000000001E-3</v>
      </c>
      <c r="G101" t="str">
        <f t="shared" si="15"/>
        <v>(0,10]</v>
      </c>
      <c r="H101" t="str">
        <f t="shared" si="16"/>
        <v>低</v>
      </c>
      <c r="I101">
        <f t="shared" si="17"/>
        <v>13</v>
      </c>
      <c r="J101" t="str">
        <f t="shared" si="18"/>
        <v>(0,1.5]</v>
      </c>
      <c r="K101" t="str">
        <f t="shared" si="19"/>
        <v>低</v>
      </c>
      <c r="L101">
        <f t="shared" si="20"/>
        <v>13</v>
      </c>
      <c r="M101" t="str">
        <f>VLOOKUP($A101,'风险(预警)'!$A:$J,7,0)</f>
        <v>(0,10]</v>
      </c>
      <c r="N101" t="str">
        <f>VLOOKUP($A101,'风险(预警)'!$A:$J,8,0)</f>
        <v>低</v>
      </c>
      <c r="O101">
        <f>VLOOKUP($A101,'风险(预警)'!$A:$J,9,0)</f>
        <v>11</v>
      </c>
      <c r="P101" t="str">
        <f t="shared" si="21"/>
        <v>低</v>
      </c>
    </row>
    <row r="102" spans="1:16" x14ac:dyDescent="0.2">
      <c r="A102" t="s">
        <v>979</v>
      </c>
      <c r="B102">
        <v>19335</v>
      </c>
      <c r="C102" s="2">
        <v>597422.28</v>
      </c>
      <c r="D102" s="1">
        <v>2.4E-2</v>
      </c>
      <c r="E102" s="1">
        <v>6.0000000000000001E-3</v>
      </c>
      <c r="F102" s="1">
        <v>6.0000000000000001E-3</v>
      </c>
      <c r="G102" t="str">
        <f t="shared" si="15"/>
        <v>(0,10]</v>
      </c>
      <c r="H102" t="str">
        <f t="shared" si="16"/>
        <v>低</v>
      </c>
      <c r="I102">
        <f t="shared" si="17"/>
        <v>13</v>
      </c>
      <c r="J102" t="str">
        <f t="shared" si="18"/>
        <v>(0,1.5]</v>
      </c>
      <c r="K102" t="str">
        <f t="shared" si="19"/>
        <v>低</v>
      </c>
      <c r="L102">
        <f t="shared" si="20"/>
        <v>13</v>
      </c>
      <c r="M102" t="str">
        <f>VLOOKUP($A102,'风险(预警)'!$A:$J,7,0)</f>
        <v>(0,10]</v>
      </c>
      <c r="N102" t="str">
        <f>VLOOKUP($A102,'风险(预警)'!$A:$J,8,0)</f>
        <v>低</v>
      </c>
      <c r="O102">
        <f>VLOOKUP($A102,'风险(预警)'!$A:$J,9,0)</f>
        <v>11</v>
      </c>
      <c r="P102" t="str">
        <f t="shared" si="21"/>
        <v>低</v>
      </c>
    </row>
    <row r="103" spans="1:16" x14ac:dyDescent="0.2">
      <c r="A103" t="s">
        <v>540</v>
      </c>
      <c r="B103">
        <v>19279</v>
      </c>
      <c r="C103" s="2">
        <v>718038.14</v>
      </c>
      <c r="D103" s="1">
        <v>0.16900000000000001</v>
      </c>
      <c r="E103" s="1">
        <v>3.2000000000000001E-2</v>
      </c>
      <c r="F103" s="1">
        <v>3.2000000000000001E-2</v>
      </c>
      <c r="G103" t="str">
        <f t="shared" si="15"/>
        <v>(10,20]</v>
      </c>
      <c r="H103" t="str">
        <f t="shared" si="16"/>
        <v>中</v>
      </c>
      <c r="I103">
        <f t="shared" si="17"/>
        <v>81</v>
      </c>
      <c r="J103" t="str">
        <f t="shared" si="18"/>
        <v>(1.5,10]</v>
      </c>
      <c r="K103" t="str">
        <f t="shared" si="19"/>
        <v>中</v>
      </c>
      <c r="L103">
        <f t="shared" si="20"/>
        <v>28</v>
      </c>
      <c r="M103" t="str">
        <f>VLOOKUP($A103,'风险(预警)'!$A:$J,7,0)</f>
        <v>(10,20]</v>
      </c>
      <c r="N103" t="str">
        <f>VLOOKUP($A103,'风险(预警)'!$A:$J,8,0)</f>
        <v>中</v>
      </c>
      <c r="O103">
        <f>VLOOKUP($A103,'风险(预警)'!$A:$J,9,0)</f>
        <v>57</v>
      </c>
      <c r="P103" t="str">
        <f t="shared" si="21"/>
        <v>中</v>
      </c>
    </row>
    <row r="104" spans="1:16" x14ac:dyDescent="0.2">
      <c r="A104" t="s">
        <v>666</v>
      </c>
      <c r="B104">
        <v>18608</v>
      </c>
      <c r="C104" s="2">
        <v>734408.39</v>
      </c>
      <c r="D104" s="1">
        <v>1.4999999999999999E-2</v>
      </c>
      <c r="E104" s="1">
        <v>3.0000000000000001E-3</v>
      </c>
      <c r="F104" s="1">
        <v>3.0000000000000001E-3</v>
      </c>
      <c r="G104" t="str">
        <f t="shared" si="15"/>
        <v>(0,10]</v>
      </c>
      <c r="H104" t="str">
        <f t="shared" si="16"/>
        <v>低</v>
      </c>
      <c r="I104">
        <f t="shared" si="17"/>
        <v>13</v>
      </c>
      <c r="J104" t="str">
        <f t="shared" si="18"/>
        <v>(0,1.5]</v>
      </c>
      <c r="K104" t="str">
        <f t="shared" si="19"/>
        <v>低</v>
      </c>
      <c r="L104">
        <f t="shared" si="20"/>
        <v>13</v>
      </c>
      <c r="M104" t="str">
        <f>VLOOKUP($A104,'风险(预警)'!$A:$J,7,0)</f>
        <v>(0,10]</v>
      </c>
      <c r="N104" t="str">
        <f>VLOOKUP($A104,'风险(预警)'!$A:$J,8,0)</f>
        <v>低</v>
      </c>
      <c r="O104">
        <f>VLOOKUP($A104,'风险(预警)'!$A:$J,9,0)</f>
        <v>11</v>
      </c>
      <c r="P104" t="str">
        <f t="shared" si="21"/>
        <v>低</v>
      </c>
    </row>
    <row r="105" spans="1:16" x14ac:dyDescent="0.2">
      <c r="A105" t="s">
        <v>480</v>
      </c>
      <c r="B105">
        <v>18566</v>
      </c>
      <c r="C105" s="2">
        <v>982241.34</v>
      </c>
      <c r="D105" s="1">
        <v>1.6E-2</v>
      </c>
      <c r="E105" s="1">
        <v>3.0000000000000001E-3</v>
      </c>
      <c r="F105" s="1">
        <v>3.0000000000000001E-3</v>
      </c>
      <c r="G105" t="str">
        <f t="shared" si="15"/>
        <v>(0,10]</v>
      </c>
      <c r="H105" t="str">
        <f t="shared" si="16"/>
        <v>低</v>
      </c>
      <c r="I105">
        <f t="shared" si="17"/>
        <v>13</v>
      </c>
      <c r="J105" t="str">
        <f t="shared" si="18"/>
        <v>(0,1.5]</v>
      </c>
      <c r="K105" t="str">
        <f t="shared" si="19"/>
        <v>低</v>
      </c>
      <c r="L105">
        <f t="shared" si="20"/>
        <v>13</v>
      </c>
      <c r="M105" t="str">
        <f>VLOOKUP($A105,'风险(预警)'!$A:$J,7,0)</f>
        <v>(0,10]</v>
      </c>
      <c r="N105" t="str">
        <f>VLOOKUP($A105,'风险(预警)'!$A:$J,8,0)</f>
        <v>低</v>
      </c>
      <c r="O105">
        <f>VLOOKUP($A105,'风险(预警)'!$A:$J,9,0)</f>
        <v>11</v>
      </c>
      <c r="P105" t="str">
        <f t="shared" si="21"/>
        <v>低</v>
      </c>
    </row>
    <row r="106" spans="1:16" x14ac:dyDescent="0.2">
      <c r="A106" t="s">
        <v>418</v>
      </c>
      <c r="B106">
        <v>18364</v>
      </c>
      <c r="C106" s="2">
        <v>739348.86905964499</v>
      </c>
      <c r="D106" s="1">
        <v>9.8000000000000004E-2</v>
      </c>
      <c r="E106" s="1">
        <v>6.0000000000000001E-3</v>
      </c>
      <c r="F106" s="1">
        <v>6.0000000000000001E-3</v>
      </c>
      <c r="G106" t="str">
        <f t="shared" si="15"/>
        <v>(0,10]</v>
      </c>
      <c r="H106" t="str">
        <f t="shared" si="16"/>
        <v>低</v>
      </c>
      <c r="I106">
        <f t="shared" si="17"/>
        <v>13</v>
      </c>
      <c r="J106" t="str">
        <f t="shared" si="18"/>
        <v>(0,1.5]</v>
      </c>
      <c r="K106" t="str">
        <f t="shared" si="19"/>
        <v>低</v>
      </c>
      <c r="L106">
        <f t="shared" si="20"/>
        <v>13</v>
      </c>
      <c r="M106" t="str">
        <f>VLOOKUP($A106,'风险(预警)'!$A:$J,7,0)</f>
        <v>(0,10]</v>
      </c>
      <c r="N106" t="str">
        <f>VLOOKUP($A106,'风险(预警)'!$A:$J,8,0)</f>
        <v>低</v>
      </c>
      <c r="O106">
        <f>VLOOKUP($A106,'风险(预警)'!$A:$J,9,0)</f>
        <v>11</v>
      </c>
      <c r="P106" t="str">
        <f t="shared" si="21"/>
        <v>低</v>
      </c>
    </row>
    <row r="107" spans="1:16" x14ac:dyDescent="0.2">
      <c r="A107" t="s">
        <v>758</v>
      </c>
      <c r="B107">
        <v>18112</v>
      </c>
      <c r="C107" s="2">
        <v>756965.39125822997</v>
      </c>
      <c r="D107" s="1">
        <v>0.04</v>
      </c>
      <c r="E107" s="1">
        <v>4.0000000000000001E-3</v>
      </c>
      <c r="F107" s="1">
        <v>4.0000000000000001E-3</v>
      </c>
      <c r="G107" t="str">
        <f t="shared" si="15"/>
        <v>(0,10]</v>
      </c>
      <c r="H107" t="str">
        <f t="shared" si="16"/>
        <v>低</v>
      </c>
      <c r="I107">
        <f t="shared" si="17"/>
        <v>13</v>
      </c>
      <c r="J107" t="str">
        <f t="shared" si="18"/>
        <v>(0,1.5]</v>
      </c>
      <c r="K107" t="str">
        <f t="shared" si="19"/>
        <v>低</v>
      </c>
      <c r="L107">
        <f t="shared" si="20"/>
        <v>13</v>
      </c>
      <c r="M107" t="str">
        <f>VLOOKUP($A107,'风险(预警)'!$A:$J,7,0)</f>
        <v>(0,10]</v>
      </c>
      <c r="N107" t="str">
        <f>VLOOKUP($A107,'风险(预警)'!$A:$J,8,0)</f>
        <v>低</v>
      </c>
      <c r="O107">
        <f>VLOOKUP($A107,'风险(预警)'!$A:$J,9,0)</f>
        <v>11</v>
      </c>
      <c r="P107" t="str">
        <f t="shared" si="21"/>
        <v>低</v>
      </c>
    </row>
    <row r="108" spans="1:16" x14ac:dyDescent="0.2">
      <c r="A108" t="s">
        <v>458</v>
      </c>
      <c r="B108">
        <v>18014</v>
      </c>
      <c r="C108" s="2">
        <v>1211977.24</v>
      </c>
      <c r="D108" s="1">
        <v>7.8E-2</v>
      </c>
      <c r="E108" s="1">
        <v>1.7999999999999999E-2</v>
      </c>
      <c r="F108" s="1">
        <v>1.7999999999999999E-2</v>
      </c>
      <c r="G108" t="str">
        <f t="shared" si="15"/>
        <v>(0,10]</v>
      </c>
      <c r="H108" t="str">
        <f t="shared" si="16"/>
        <v>低</v>
      </c>
      <c r="I108">
        <f t="shared" si="17"/>
        <v>13</v>
      </c>
      <c r="J108" t="str">
        <f t="shared" si="18"/>
        <v>(1.5,10]</v>
      </c>
      <c r="K108" t="str">
        <f t="shared" si="19"/>
        <v>中</v>
      </c>
      <c r="L108">
        <f t="shared" si="20"/>
        <v>28</v>
      </c>
      <c r="M108" t="str">
        <f>VLOOKUP($A108,'风险(预警)'!$A:$J,7,0)</f>
        <v>(0,10]</v>
      </c>
      <c r="N108" t="str">
        <f>VLOOKUP($A108,'风险(预警)'!$A:$J,8,0)</f>
        <v>低</v>
      </c>
      <c r="O108">
        <f>VLOOKUP($A108,'风险(预警)'!$A:$J,9,0)</f>
        <v>11</v>
      </c>
      <c r="P108" t="str">
        <f t="shared" si="21"/>
        <v>低</v>
      </c>
    </row>
    <row r="109" spans="1:16" x14ac:dyDescent="0.2">
      <c r="A109" t="s">
        <v>274</v>
      </c>
      <c r="B109">
        <v>16940</v>
      </c>
      <c r="C109" s="2">
        <v>588637.4</v>
      </c>
      <c r="D109" s="1">
        <v>0.01</v>
      </c>
      <c r="E109" s="1">
        <v>6.0000000000000001E-3</v>
      </c>
      <c r="F109" s="1">
        <v>6.0000000000000001E-3</v>
      </c>
      <c r="G109" t="str">
        <f t="shared" si="15"/>
        <v>(0,10]</v>
      </c>
      <c r="H109" t="str">
        <f t="shared" si="16"/>
        <v>低</v>
      </c>
      <c r="I109">
        <f t="shared" si="17"/>
        <v>13</v>
      </c>
      <c r="J109" t="str">
        <f t="shared" si="18"/>
        <v>(0,1.5]</v>
      </c>
      <c r="K109" t="str">
        <f t="shared" si="19"/>
        <v>低</v>
      </c>
      <c r="L109">
        <f t="shared" si="20"/>
        <v>13</v>
      </c>
      <c r="M109" t="str">
        <f>VLOOKUP($A109,'风险(预警)'!$A:$J,7,0)</f>
        <v>(0,10]</v>
      </c>
      <c r="N109" t="str">
        <f>VLOOKUP($A109,'风险(预警)'!$A:$J,8,0)</f>
        <v>低</v>
      </c>
      <c r="O109">
        <f>VLOOKUP($A109,'风险(预警)'!$A:$J,9,0)</f>
        <v>11</v>
      </c>
      <c r="P109" t="str">
        <f t="shared" si="21"/>
        <v>低</v>
      </c>
    </row>
    <row r="110" spans="1:16" x14ac:dyDescent="0.2">
      <c r="A110" t="s">
        <v>168</v>
      </c>
      <c r="B110">
        <v>15899</v>
      </c>
      <c r="C110" s="2">
        <v>900157.40777344501</v>
      </c>
      <c r="D110" s="1">
        <v>0.13500000000000001</v>
      </c>
      <c r="E110" s="1">
        <v>1.0999999999999999E-2</v>
      </c>
      <c r="F110" s="1">
        <v>0</v>
      </c>
      <c r="G110" t="str">
        <f t="shared" si="15"/>
        <v>(10,20]</v>
      </c>
      <c r="H110" t="str">
        <f t="shared" si="16"/>
        <v>中</v>
      </c>
      <c r="I110">
        <f t="shared" si="17"/>
        <v>81</v>
      </c>
      <c r="J110" t="str">
        <f t="shared" si="18"/>
        <v>0</v>
      </c>
      <c r="K110" t="str">
        <f t="shared" si="19"/>
        <v>0</v>
      </c>
      <c r="L110">
        <f t="shared" si="20"/>
        <v>0</v>
      </c>
      <c r="M110" t="str">
        <f>VLOOKUP($A110,'风险(预警)'!$A:$J,7,0)</f>
        <v>0</v>
      </c>
      <c r="N110" t="str">
        <f>VLOOKUP($A110,'风险(预警)'!$A:$J,8,0)</f>
        <v>0</v>
      </c>
      <c r="O110">
        <f>VLOOKUP($A110,'风险(预警)'!$A:$J,9,0)</f>
        <v>0</v>
      </c>
      <c r="P110" t="str">
        <f t="shared" si="21"/>
        <v>低</v>
      </c>
    </row>
    <row r="111" spans="1:16" x14ac:dyDescent="0.2">
      <c r="A111" t="s">
        <v>109</v>
      </c>
      <c r="B111">
        <v>15884</v>
      </c>
      <c r="C111" s="2">
        <v>1610674.85</v>
      </c>
      <c r="D111" s="1">
        <v>4.9000000000000002E-2</v>
      </c>
      <c r="E111" s="1">
        <v>8.0000000000000002E-3</v>
      </c>
      <c r="F111" s="1">
        <v>8.0000000000000002E-3</v>
      </c>
      <c r="G111" t="str">
        <f t="shared" si="15"/>
        <v>(0,10]</v>
      </c>
      <c r="H111" t="str">
        <f t="shared" si="16"/>
        <v>低</v>
      </c>
      <c r="I111">
        <f t="shared" si="17"/>
        <v>13</v>
      </c>
      <c r="J111" t="str">
        <f t="shared" si="18"/>
        <v>(0,1.5]</v>
      </c>
      <c r="K111" t="str">
        <f t="shared" si="19"/>
        <v>低</v>
      </c>
      <c r="L111">
        <f t="shared" si="20"/>
        <v>13</v>
      </c>
      <c r="M111" t="str">
        <f>VLOOKUP($A111,'风险(预警)'!$A:$J,7,0)</f>
        <v>0</v>
      </c>
      <c r="N111" t="str">
        <f>VLOOKUP($A111,'风险(预警)'!$A:$J,8,0)</f>
        <v>0</v>
      </c>
      <c r="O111">
        <f>VLOOKUP($A111,'风险(预警)'!$A:$J,9,0)</f>
        <v>0</v>
      </c>
      <c r="P111" t="str">
        <f t="shared" si="21"/>
        <v>低</v>
      </c>
    </row>
    <row r="112" spans="1:16" x14ac:dyDescent="0.2">
      <c r="A112" t="s">
        <v>261</v>
      </c>
      <c r="B112">
        <v>15122</v>
      </c>
      <c r="C112" s="2">
        <v>715634.16480819497</v>
      </c>
      <c r="D112" s="1">
        <v>0.1</v>
      </c>
      <c r="E112" s="1">
        <v>1.6E-2</v>
      </c>
      <c r="F112" s="1">
        <v>1.6E-2</v>
      </c>
      <c r="G112" t="str">
        <f t="shared" si="15"/>
        <v>(10,20]</v>
      </c>
      <c r="H112" t="str">
        <f t="shared" si="16"/>
        <v>中</v>
      </c>
      <c r="I112">
        <f t="shared" si="17"/>
        <v>81</v>
      </c>
      <c r="J112" t="str">
        <f t="shared" si="18"/>
        <v>(1.5,10]</v>
      </c>
      <c r="K112" t="str">
        <f t="shared" si="19"/>
        <v>中</v>
      </c>
      <c r="L112">
        <f t="shared" si="20"/>
        <v>28</v>
      </c>
      <c r="M112" t="str">
        <f>VLOOKUP($A112,'风险(预警)'!$A:$J,7,0)</f>
        <v>(0,10]</v>
      </c>
      <c r="N112" t="str">
        <f>VLOOKUP($A112,'风险(预警)'!$A:$J,8,0)</f>
        <v>低</v>
      </c>
      <c r="O112">
        <f>VLOOKUP($A112,'风险(预警)'!$A:$J,9,0)</f>
        <v>11</v>
      </c>
      <c r="P112" t="str">
        <f t="shared" si="21"/>
        <v>低</v>
      </c>
    </row>
    <row r="113" spans="1:16" x14ac:dyDescent="0.2">
      <c r="A113" t="s">
        <v>796</v>
      </c>
      <c r="B113">
        <v>14907</v>
      </c>
      <c r="C113" s="2">
        <v>767179.17</v>
      </c>
      <c r="D113" s="1">
        <v>1.0999999999999999E-2</v>
      </c>
      <c r="E113" s="1">
        <v>0.01</v>
      </c>
      <c r="F113" s="1">
        <v>0.01</v>
      </c>
      <c r="G113" t="str">
        <f t="shared" si="15"/>
        <v>(0,10]</v>
      </c>
      <c r="H113" t="str">
        <f t="shared" si="16"/>
        <v>低</v>
      </c>
      <c r="I113">
        <f t="shared" si="17"/>
        <v>13</v>
      </c>
      <c r="J113" t="str">
        <f t="shared" si="18"/>
        <v>(0,1.5]</v>
      </c>
      <c r="K113" t="str">
        <f t="shared" si="19"/>
        <v>低</v>
      </c>
      <c r="L113">
        <f t="shared" si="20"/>
        <v>13</v>
      </c>
      <c r="M113" t="str">
        <f>VLOOKUP($A113,'风险(预警)'!$A:$J,7,0)</f>
        <v>(0,10]</v>
      </c>
      <c r="N113" t="str">
        <f>VLOOKUP($A113,'风险(预警)'!$A:$J,8,0)</f>
        <v>低</v>
      </c>
      <c r="O113">
        <f>VLOOKUP($A113,'风险(预警)'!$A:$J,9,0)</f>
        <v>11</v>
      </c>
      <c r="P113" t="str">
        <f t="shared" si="21"/>
        <v>低</v>
      </c>
    </row>
    <row r="114" spans="1:16" x14ac:dyDescent="0.2">
      <c r="A114" t="s">
        <v>717</v>
      </c>
      <c r="B114">
        <v>14630</v>
      </c>
      <c r="C114" s="2">
        <v>60441.186683984997</v>
      </c>
      <c r="D114" s="1">
        <v>1E-3</v>
      </c>
      <c r="E114" s="1">
        <v>0</v>
      </c>
      <c r="F114" s="1">
        <v>0</v>
      </c>
      <c r="G114" t="str">
        <f t="shared" si="15"/>
        <v>(0,10]</v>
      </c>
      <c r="H114" t="str">
        <f t="shared" si="16"/>
        <v>低</v>
      </c>
      <c r="I114">
        <f t="shared" si="17"/>
        <v>13</v>
      </c>
      <c r="J114" t="str">
        <f t="shared" si="18"/>
        <v>0</v>
      </c>
      <c r="K114" t="str">
        <f t="shared" si="19"/>
        <v>0</v>
      </c>
      <c r="L114">
        <f t="shared" si="20"/>
        <v>0</v>
      </c>
      <c r="M114" t="str">
        <f>VLOOKUP($A114,'风险(预警)'!$A:$J,7,0)</f>
        <v>0</v>
      </c>
      <c r="N114" t="str">
        <f>VLOOKUP($A114,'风险(预警)'!$A:$J,8,0)</f>
        <v>0</v>
      </c>
      <c r="O114">
        <f>VLOOKUP($A114,'风险(预警)'!$A:$J,9,0)</f>
        <v>0</v>
      </c>
      <c r="P114" t="str">
        <f t="shared" si="21"/>
        <v>低</v>
      </c>
    </row>
    <row r="115" spans="1:16" x14ac:dyDescent="0.2">
      <c r="A115" t="s">
        <v>470</v>
      </c>
      <c r="B115">
        <v>14596</v>
      </c>
      <c r="C115" s="2">
        <v>668398.65045800502</v>
      </c>
      <c r="D115" s="1">
        <v>0.442</v>
      </c>
      <c r="E115" s="1">
        <v>3.6999999999999998E-2</v>
      </c>
      <c r="F115" s="1">
        <v>3.6999999999999998E-2</v>
      </c>
      <c r="G115" t="str">
        <f t="shared" si="15"/>
        <v>(20,+)</v>
      </c>
      <c r="H115" t="str">
        <f t="shared" si="16"/>
        <v>高</v>
      </c>
      <c r="I115">
        <f t="shared" si="17"/>
        <v>100</v>
      </c>
      <c r="J115" t="str">
        <f t="shared" si="18"/>
        <v>(1.5,10]</v>
      </c>
      <c r="K115" t="str">
        <f t="shared" si="19"/>
        <v>中</v>
      </c>
      <c r="L115">
        <f t="shared" si="20"/>
        <v>28</v>
      </c>
      <c r="M115" t="str">
        <f>VLOOKUP($A115,'风险(预警)'!$A:$J,7,0)</f>
        <v>(10,20]</v>
      </c>
      <c r="N115" t="str">
        <f>VLOOKUP($A115,'风险(预警)'!$A:$J,8,0)</f>
        <v>中</v>
      </c>
      <c r="O115">
        <f>VLOOKUP($A115,'风险(预警)'!$A:$J,9,0)</f>
        <v>57</v>
      </c>
      <c r="P115" t="str">
        <f t="shared" si="21"/>
        <v>中</v>
      </c>
    </row>
    <row r="116" spans="1:16" x14ac:dyDescent="0.2">
      <c r="A116" t="s">
        <v>859</v>
      </c>
      <c r="B116">
        <v>14578</v>
      </c>
      <c r="C116" s="2">
        <v>479860.3758715</v>
      </c>
      <c r="D116" s="1">
        <v>0.24099999999999999</v>
      </c>
      <c r="E116" s="1">
        <v>8.9999999999999993E-3</v>
      </c>
      <c r="F116" s="1">
        <v>8.9999999999999993E-3</v>
      </c>
      <c r="G116" t="str">
        <f t="shared" si="15"/>
        <v>(20,+)</v>
      </c>
      <c r="H116" t="str">
        <f t="shared" si="16"/>
        <v>高</v>
      </c>
      <c r="I116">
        <f t="shared" si="17"/>
        <v>100</v>
      </c>
      <c r="J116" t="str">
        <f t="shared" si="18"/>
        <v>(0,1.5]</v>
      </c>
      <c r="K116" t="str">
        <f t="shared" si="19"/>
        <v>低</v>
      </c>
      <c r="L116">
        <f t="shared" si="20"/>
        <v>13</v>
      </c>
      <c r="M116" t="str">
        <f>VLOOKUP($A116,'风险(预警)'!$A:$J,7,0)</f>
        <v>(0,10]</v>
      </c>
      <c r="N116" t="str">
        <f>VLOOKUP($A116,'风险(预警)'!$A:$J,8,0)</f>
        <v>低</v>
      </c>
      <c r="O116">
        <f>VLOOKUP($A116,'风险(预警)'!$A:$J,9,0)</f>
        <v>11</v>
      </c>
      <c r="P116" t="str">
        <f t="shared" si="21"/>
        <v>低</v>
      </c>
    </row>
    <row r="117" spans="1:16" x14ac:dyDescent="0.2">
      <c r="A117" t="s">
        <v>102</v>
      </c>
      <c r="B117">
        <v>14541</v>
      </c>
      <c r="C117" s="2">
        <v>66590.094060129995</v>
      </c>
      <c r="D117" s="1">
        <v>0</v>
      </c>
      <c r="E117" s="1">
        <v>0</v>
      </c>
      <c r="F117" s="1">
        <v>0</v>
      </c>
      <c r="G117" t="str">
        <f t="shared" si="15"/>
        <v>0</v>
      </c>
      <c r="H117" t="str">
        <f t="shared" si="16"/>
        <v>0</v>
      </c>
      <c r="I117">
        <f t="shared" si="17"/>
        <v>0</v>
      </c>
      <c r="J117" t="str">
        <f t="shared" si="18"/>
        <v>0</v>
      </c>
      <c r="K117" t="str">
        <f t="shared" si="19"/>
        <v>0</v>
      </c>
      <c r="L117">
        <f t="shared" si="20"/>
        <v>0</v>
      </c>
      <c r="M117" t="str">
        <f>VLOOKUP($A117,'风险(预警)'!$A:$J,7,0)</f>
        <v>0</v>
      </c>
      <c r="N117" t="str">
        <f>VLOOKUP($A117,'风险(预警)'!$A:$J,8,0)</f>
        <v>0</v>
      </c>
      <c r="O117">
        <f>VLOOKUP($A117,'风险(预警)'!$A:$J,9,0)</f>
        <v>0</v>
      </c>
      <c r="P117" t="str">
        <f t="shared" si="21"/>
        <v>0风险</v>
      </c>
    </row>
    <row r="118" spans="1:16" x14ac:dyDescent="0.2">
      <c r="A118" t="s">
        <v>305</v>
      </c>
      <c r="B118">
        <v>14486</v>
      </c>
      <c r="C118" s="2">
        <v>708255.37</v>
      </c>
      <c r="D118" s="1">
        <v>6.3E-2</v>
      </c>
      <c r="E118" s="1">
        <v>3.0000000000000001E-3</v>
      </c>
      <c r="F118" s="1">
        <v>3.0000000000000001E-3</v>
      </c>
      <c r="G118" t="str">
        <f t="shared" si="15"/>
        <v>(0,10]</v>
      </c>
      <c r="H118" t="str">
        <f t="shared" si="16"/>
        <v>低</v>
      </c>
      <c r="I118">
        <f t="shared" si="17"/>
        <v>13</v>
      </c>
      <c r="J118" t="str">
        <f t="shared" si="18"/>
        <v>(0,1.5]</v>
      </c>
      <c r="K118" t="str">
        <f t="shared" si="19"/>
        <v>低</v>
      </c>
      <c r="L118">
        <f t="shared" si="20"/>
        <v>13</v>
      </c>
      <c r="M118" t="str">
        <f>VLOOKUP($A118,'风险(预警)'!$A:$J,7,0)</f>
        <v>(0,10]</v>
      </c>
      <c r="N118" t="str">
        <f>VLOOKUP($A118,'风险(预警)'!$A:$J,8,0)</f>
        <v>低</v>
      </c>
      <c r="O118">
        <f>VLOOKUP($A118,'风险(预警)'!$A:$J,9,0)</f>
        <v>11</v>
      </c>
      <c r="P118" t="str">
        <f t="shared" si="21"/>
        <v>低</v>
      </c>
    </row>
    <row r="119" spans="1:16" x14ac:dyDescent="0.2">
      <c r="A119" t="s">
        <v>866</v>
      </c>
      <c r="B119">
        <v>14275</v>
      </c>
      <c r="C119" s="2">
        <v>315787.92244599003</v>
      </c>
      <c r="D119" s="1">
        <v>2E-3</v>
      </c>
      <c r="E119" s="1">
        <v>4.0000000000000001E-3</v>
      </c>
      <c r="F119" s="1">
        <v>4.0000000000000001E-3</v>
      </c>
      <c r="G119" t="str">
        <f t="shared" si="15"/>
        <v>(0,10]</v>
      </c>
      <c r="H119" t="str">
        <f t="shared" si="16"/>
        <v>低</v>
      </c>
      <c r="I119">
        <f t="shared" si="17"/>
        <v>13</v>
      </c>
      <c r="J119" t="str">
        <f t="shared" si="18"/>
        <v>(0,1.5]</v>
      </c>
      <c r="K119" t="str">
        <f t="shared" si="19"/>
        <v>低</v>
      </c>
      <c r="L119">
        <f t="shared" si="20"/>
        <v>13</v>
      </c>
      <c r="M119" t="str">
        <f>VLOOKUP($A119,'风险(预警)'!$A:$J,7,0)</f>
        <v>(0,10]</v>
      </c>
      <c r="N119" t="str">
        <f>VLOOKUP($A119,'风险(预警)'!$A:$J,8,0)</f>
        <v>低</v>
      </c>
      <c r="O119">
        <f>VLOOKUP($A119,'风险(预警)'!$A:$J,9,0)</f>
        <v>11</v>
      </c>
      <c r="P119" t="str">
        <f t="shared" si="21"/>
        <v>低</v>
      </c>
    </row>
    <row r="120" spans="1:16" x14ac:dyDescent="0.2">
      <c r="A120" t="s">
        <v>304</v>
      </c>
      <c r="B120">
        <v>14197</v>
      </c>
      <c r="C120" s="2">
        <v>344230.07989530999</v>
      </c>
      <c r="D120" s="1">
        <v>1.2E-2</v>
      </c>
      <c r="E120" s="1">
        <v>0</v>
      </c>
      <c r="F120" s="1">
        <v>0</v>
      </c>
      <c r="G120" t="str">
        <f t="shared" si="15"/>
        <v>(0,10]</v>
      </c>
      <c r="H120" t="str">
        <f t="shared" si="16"/>
        <v>低</v>
      </c>
      <c r="I120">
        <f t="shared" si="17"/>
        <v>13</v>
      </c>
      <c r="J120" t="str">
        <f t="shared" si="18"/>
        <v>0</v>
      </c>
      <c r="K120" t="str">
        <f t="shared" si="19"/>
        <v>0</v>
      </c>
      <c r="L120">
        <f t="shared" si="20"/>
        <v>0</v>
      </c>
      <c r="M120" t="str">
        <f>VLOOKUP($A120,'风险(预警)'!$A:$J,7,0)</f>
        <v>0</v>
      </c>
      <c r="N120" t="str">
        <f>VLOOKUP($A120,'风险(预警)'!$A:$J,8,0)</f>
        <v>0</v>
      </c>
      <c r="O120">
        <f>VLOOKUP($A120,'风险(预警)'!$A:$J,9,0)</f>
        <v>0</v>
      </c>
      <c r="P120" t="str">
        <f t="shared" si="21"/>
        <v>低</v>
      </c>
    </row>
    <row r="121" spans="1:16" x14ac:dyDescent="0.2">
      <c r="A121" t="s">
        <v>129</v>
      </c>
      <c r="B121">
        <v>14104</v>
      </c>
      <c r="C121" s="2">
        <v>739537.25</v>
      </c>
      <c r="D121" s="1">
        <v>5.2999999999999999E-2</v>
      </c>
      <c r="E121" s="1">
        <v>7.0000000000000001E-3</v>
      </c>
      <c r="F121" s="1">
        <v>7.0000000000000001E-3</v>
      </c>
      <c r="G121" t="str">
        <f t="shared" si="15"/>
        <v>(0,10]</v>
      </c>
      <c r="H121" t="str">
        <f t="shared" si="16"/>
        <v>低</v>
      </c>
      <c r="I121">
        <f t="shared" si="17"/>
        <v>13</v>
      </c>
      <c r="J121" t="str">
        <f t="shared" si="18"/>
        <v>(0,1.5]</v>
      </c>
      <c r="K121" t="str">
        <f t="shared" si="19"/>
        <v>低</v>
      </c>
      <c r="L121">
        <f t="shared" si="20"/>
        <v>13</v>
      </c>
      <c r="M121" t="str">
        <f>VLOOKUP($A121,'风险(预警)'!$A:$J,7,0)</f>
        <v>(0,10]</v>
      </c>
      <c r="N121" t="str">
        <f>VLOOKUP($A121,'风险(预警)'!$A:$J,8,0)</f>
        <v>低</v>
      </c>
      <c r="O121">
        <f>VLOOKUP($A121,'风险(预警)'!$A:$J,9,0)</f>
        <v>11</v>
      </c>
      <c r="P121" t="str">
        <f t="shared" si="21"/>
        <v>低</v>
      </c>
    </row>
    <row r="122" spans="1:16" x14ac:dyDescent="0.2">
      <c r="A122" t="s">
        <v>207</v>
      </c>
      <c r="B122">
        <v>14049</v>
      </c>
      <c r="C122" s="2">
        <v>616638.26467891503</v>
      </c>
      <c r="D122" s="1">
        <v>1.4E-2</v>
      </c>
      <c r="E122" s="1">
        <v>4.0000000000000001E-3</v>
      </c>
      <c r="F122" s="1">
        <v>4.0000000000000001E-3</v>
      </c>
      <c r="G122" t="str">
        <f t="shared" si="15"/>
        <v>(0,10]</v>
      </c>
      <c r="H122" t="str">
        <f t="shared" si="16"/>
        <v>低</v>
      </c>
      <c r="I122">
        <f t="shared" si="17"/>
        <v>13</v>
      </c>
      <c r="J122" t="str">
        <f t="shared" si="18"/>
        <v>(0,1.5]</v>
      </c>
      <c r="K122" t="str">
        <f t="shared" si="19"/>
        <v>低</v>
      </c>
      <c r="L122">
        <f t="shared" si="20"/>
        <v>13</v>
      </c>
      <c r="M122" t="str">
        <f>VLOOKUP($A122,'风险(预警)'!$A:$J,7,0)</f>
        <v>(0,10]</v>
      </c>
      <c r="N122" t="str">
        <f>VLOOKUP($A122,'风险(预警)'!$A:$J,8,0)</f>
        <v>低</v>
      </c>
      <c r="O122">
        <f>VLOOKUP($A122,'风险(预警)'!$A:$J,9,0)</f>
        <v>11</v>
      </c>
      <c r="P122" t="str">
        <f t="shared" si="21"/>
        <v>低</v>
      </c>
    </row>
    <row r="123" spans="1:16" x14ac:dyDescent="0.2">
      <c r="A123" t="s">
        <v>802</v>
      </c>
      <c r="B123">
        <v>14025</v>
      </c>
      <c r="C123" s="2">
        <v>747050.76694691996</v>
      </c>
      <c r="D123" s="1">
        <v>0.373</v>
      </c>
      <c r="E123" s="1">
        <v>2.5999999999999999E-2</v>
      </c>
      <c r="F123" s="1">
        <v>2.5999999999999999E-2</v>
      </c>
      <c r="G123" t="str">
        <f t="shared" si="15"/>
        <v>(20,+)</v>
      </c>
      <c r="H123" t="str">
        <f t="shared" si="16"/>
        <v>高</v>
      </c>
      <c r="I123">
        <f t="shared" si="17"/>
        <v>100</v>
      </c>
      <c r="J123" t="str">
        <f t="shared" si="18"/>
        <v>(1.5,10]</v>
      </c>
      <c r="K123" t="str">
        <f t="shared" si="19"/>
        <v>中</v>
      </c>
      <c r="L123">
        <f t="shared" si="20"/>
        <v>28</v>
      </c>
      <c r="M123" t="str">
        <f>VLOOKUP($A123,'风险(预警)'!$A:$J,7,0)</f>
        <v>(10,20]</v>
      </c>
      <c r="N123" t="str">
        <f>VLOOKUP($A123,'风险(预警)'!$A:$J,8,0)</f>
        <v>中</v>
      </c>
      <c r="O123">
        <f>VLOOKUP($A123,'风险(预警)'!$A:$J,9,0)</f>
        <v>57</v>
      </c>
      <c r="P123" t="str">
        <f t="shared" si="21"/>
        <v>中</v>
      </c>
    </row>
    <row r="124" spans="1:16" x14ac:dyDescent="0.2">
      <c r="A124" t="s">
        <v>134</v>
      </c>
      <c r="B124">
        <v>13691</v>
      </c>
      <c r="C124" s="2">
        <v>659922.25</v>
      </c>
      <c r="D124" s="1">
        <v>0.182</v>
      </c>
      <c r="E124" s="1">
        <v>2.3E-2</v>
      </c>
      <c r="F124" s="1">
        <v>2.3E-2</v>
      </c>
      <c r="G124" t="str">
        <f t="shared" si="15"/>
        <v>(10,20]</v>
      </c>
      <c r="H124" t="str">
        <f t="shared" si="16"/>
        <v>中</v>
      </c>
      <c r="I124">
        <f t="shared" si="17"/>
        <v>81</v>
      </c>
      <c r="J124" t="str">
        <f t="shared" si="18"/>
        <v>(1.5,10]</v>
      </c>
      <c r="K124" t="str">
        <f t="shared" si="19"/>
        <v>中</v>
      </c>
      <c r="L124">
        <f t="shared" si="20"/>
        <v>28</v>
      </c>
      <c r="M124" t="str">
        <f>VLOOKUP($A124,'风险(预警)'!$A:$J,7,0)</f>
        <v>(10,20]</v>
      </c>
      <c r="N124" t="str">
        <f>VLOOKUP($A124,'风险(预警)'!$A:$J,8,0)</f>
        <v>中</v>
      </c>
      <c r="O124">
        <f>VLOOKUP($A124,'风险(预警)'!$A:$J,9,0)</f>
        <v>57</v>
      </c>
      <c r="P124" t="str">
        <f t="shared" si="21"/>
        <v>中</v>
      </c>
    </row>
    <row r="125" spans="1:16" x14ac:dyDescent="0.2">
      <c r="A125" t="s">
        <v>663</v>
      </c>
      <c r="B125">
        <v>13478</v>
      </c>
      <c r="C125" s="2">
        <v>738550.58</v>
      </c>
      <c r="D125" s="1">
        <v>2.1999999999999999E-2</v>
      </c>
      <c r="E125" s="1">
        <v>5.0000000000000001E-3</v>
      </c>
      <c r="F125" s="1">
        <v>5.0000000000000001E-3</v>
      </c>
      <c r="G125" t="str">
        <f t="shared" si="15"/>
        <v>(0,10]</v>
      </c>
      <c r="H125" t="str">
        <f t="shared" si="16"/>
        <v>低</v>
      </c>
      <c r="I125">
        <f t="shared" si="17"/>
        <v>13</v>
      </c>
      <c r="J125" t="str">
        <f t="shared" si="18"/>
        <v>(0,1.5]</v>
      </c>
      <c r="K125" t="str">
        <f t="shared" si="19"/>
        <v>低</v>
      </c>
      <c r="L125">
        <f t="shared" si="20"/>
        <v>13</v>
      </c>
      <c r="M125" t="str">
        <f>VLOOKUP($A125,'风险(预警)'!$A:$J,7,0)</f>
        <v>(0,10]</v>
      </c>
      <c r="N125" t="str">
        <f>VLOOKUP($A125,'风险(预警)'!$A:$J,8,0)</f>
        <v>低</v>
      </c>
      <c r="O125">
        <f>VLOOKUP($A125,'风险(预警)'!$A:$J,9,0)</f>
        <v>11</v>
      </c>
      <c r="P125" t="str">
        <f t="shared" si="21"/>
        <v>低</v>
      </c>
    </row>
    <row r="126" spans="1:16" x14ac:dyDescent="0.2">
      <c r="A126" t="s">
        <v>238</v>
      </c>
      <c r="B126">
        <v>13333</v>
      </c>
      <c r="C126" s="2">
        <v>12109021.9804821</v>
      </c>
      <c r="D126" s="1">
        <v>3.7999999999999999E-2</v>
      </c>
      <c r="E126" s="1">
        <v>6.0000000000000001E-3</v>
      </c>
      <c r="F126" s="1">
        <v>6.0000000000000001E-3</v>
      </c>
      <c r="G126" t="str">
        <f t="shared" si="15"/>
        <v>(0,10]</v>
      </c>
      <c r="H126" t="str">
        <f t="shared" si="16"/>
        <v>低</v>
      </c>
      <c r="I126">
        <f t="shared" si="17"/>
        <v>13</v>
      </c>
      <c r="J126" t="str">
        <f t="shared" si="18"/>
        <v>(0,1.5]</v>
      </c>
      <c r="K126" t="str">
        <f t="shared" si="19"/>
        <v>低</v>
      </c>
      <c r="L126">
        <f t="shared" si="20"/>
        <v>13</v>
      </c>
      <c r="M126" t="str">
        <f>VLOOKUP($A126,'风险(预警)'!$A:$J,7,0)</f>
        <v>(0,10]</v>
      </c>
      <c r="N126" t="str">
        <f>VLOOKUP($A126,'风险(预警)'!$A:$J,8,0)</f>
        <v>低</v>
      </c>
      <c r="O126">
        <f>VLOOKUP($A126,'风险(预警)'!$A:$J,9,0)</f>
        <v>11</v>
      </c>
      <c r="P126" t="str">
        <f t="shared" si="21"/>
        <v>低</v>
      </c>
    </row>
    <row r="127" spans="1:16" x14ac:dyDescent="0.2">
      <c r="A127" t="s">
        <v>590</v>
      </c>
      <c r="B127">
        <v>12886</v>
      </c>
      <c r="C127" s="2">
        <v>365729.8</v>
      </c>
      <c r="D127" s="1">
        <v>0.10199999999999999</v>
      </c>
      <c r="E127" s="1">
        <v>2.5000000000000001E-2</v>
      </c>
      <c r="F127" s="1">
        <v>2.5000000000000001E-2</v>
      </c>
      <c r="G127" t="str">
        <f t="shared" si="15"/>
        <v>(10,20]</v>
      </c>
      <c r="H127" t="str">
        <f t="shared" si="16"/>
        <v>中</v>
      </c>
      <c r="I127">
        <f t="shared" si="17"/>
        <v>81</v>
      </c>
      <c r="J127" t="str">
        <f t="shared" si="18"/>
        <v>(1.5,10]</v>
      </c>
      <c r="K127" t="str">
        <f t="shared" si="19"/>
        <v>中</v>
      </c>
      <c r="L127">
        <f t="shared" si="20"/>
        <v>28</v>
      </c>
      <c r="M127" t="str">
        <f>VLOOKUP($A127,'风险(预警)'!$A:$J,7,0)</f>
        <v>(0,10]</v>
      </c>
      <c r="N127" t="str">
        <f>VLOOKUP($A127,'风险(预警)'!$A:$J,8,0)</f>
        <v>低</v>
      </c>
      <c r="O127">
        <f>VLOOKUP($A127,'风险(预警)'!$A:$J,9,0)</f>
        <v>11</v>
      </c>
      <c r="P127" t="str">
        <f t="shared" si="21"/>
        <v>低</v>
      </c>
    </row>
    <row r="128" spans="1:16" x14ac:dyDescent="0.2">
      <c r="A128" t="s">
        <v>446</v>
      </c>
      <c r="B128">
        <v>12809</v>
      </c>
      <c r="C128" s="2">
        <v>205380.19</v>
      </c>
      <c r="D128" s="1">
        <v>6.5000000000000002E-2</v>
      </c>
      <c r="E128" s="1">
        <v>1E-3</v>
      </c>
      <c r="F128" s="1">
        <v>1E-3</v>
      </c>
      <c r="G128" t="str">
        <f t="shared" si="15"/>
        <v>(0,10]</v>
      </c>
      <c r="H128" t="str">
        <f t="shared" si="16"/>
        <v>低</v>
      </c>
      <c r="I128">
        <f t="shared" si="17"/>
        <v>13</v>
      </c>
      <c r="J128" t="str">
        <f t="shared" si="18"/>
        <v>(0,1.5]</v>
      </c>
      <c r="K128" t="str">
        <f t="shared" si="19"/>
        <v>低</v>
      </c>
      <c r="L128">
        <f t="shared" si="20"/>
        <v>13</v>
      </c>
      <c r="M128" t="str">
        <f>VLOOKUP($A128,'风险(预警)'!$A:$J,7,0)</f>
        <v>(0,10]</v>
      </c>
      <c r="N128" t="str">
        <f>VLOOKUP($A128,'风险(预警)'!$A:$J,8,0)</f>
        <v>低</v>
      </c>
      <c r="O128">
        <f>VLOOKUP($A128,'风险(预警)'!$A:$J,9,0)</f>
        <v>11</v>
      </c>
      <c r="P128" t="str">
        <f t="shared" si="21"/>
        <v>低</v>
      </c>
    </row>
    <row r="129" spans="1:16" x14ac:dyDescent="0.2">
      <c r="A129" t="s">
        <v>565</v>
      </c>
      <c r="B129">
        <v>12765</v>
      </c>
      <c r="C129" s="2">
        <v>626667.07859712001</v>
      </c>
      <c r="D129" s="1">
        <v>2.1999999999999999E-2</v>
      </c>
      <c r="E129" s="1">
        <v>5.0000000000000001E-3</v>
      </c>
      <c r="F129" s="1">
        <v>5.0000000000000001E-3</v>
      </c>
      <c r="G129" t="str">
        <f t="shared" si="15"/>
        <v>(0,10]</v>
      </c>
      <c r="H129" t="str">
        <f t="shared" si="16"/>
        <v>低</v>
      </c>
      <c r="I129">
        <f t="shared" si="17"/>
        <v>13</v>
      </c>
      <c r="J129" t="str">
        <f t="shared" si="18"/>
        <v>(0,1.5]</v>
      </c>
      <c r="K129" t="str">
        <f t="shared" si="19"/>
        <v>低</v>
      </c>
      <c r="L129">
        <f t="shared" si="20"/>
        <v>13</v>
      </c>
      <c r="M129" t="str">
        <f>VLOOKUP($A129,'风险(预警)'!$A:$J,7,0)</f>
        <v>(0,10]</v>
      </c>
      <c r="N129" t="str">
        <f>VLOOKUP($A129,'风险(预警)'!$A:$J,8,0)</f>
        <v>低</v>
      </c>
      <c r="O129">
        <f>VLOOKUP($A129,'风险(预警)'!$A:$J,9,0)</f>
        <v>11</v>
      </c>
      <c r="P129" t="str">
        <f t="shared" si="21"/>
        <v>低</v>
      </c>
    </row>
    <row r="130" spans="1:16" x14ac:dyDescent="0.2">
      <c r="A130" t="s">
        <v>826</v>
      </c>
      <c r="B130">
        <v>12638</v>
      </c>
      <c r="C130" s="2">
        <v>29440.677312054999</v>
      </c>
      <c r="D130" s="1">
        <v>1E-3</v>
      </c>
      <c r="E130" s="1">
        <v>0</v>
      </c>
      <c r="F130" s="1">
        <v>0</v>
      </c>
      <c r="G130" t="str">
        <f t="shared" si="15"/>
        <v>(0,10]</v>
      </c>
      <c r="H130" t="str">
        <f t="shared" si="16"/>
        <v>低</v>
      </c>
      <c r="I130">
        <f t="shared" si="17"/>
        <v>13</v>
      </c>
      <c r="J130" t="str">
        <f t="shared" si="18"/>
        <v>0</v>
      </c>
      <c r="K130" t="str">
        <f t="shared" si="19"/>
        <v>0</v>
      </c>
      <c r="L130">
        <f t="shared" si="20"/>
        <v>0</v>
      </c>
      <c r="M130" t="str">
        <f>VLOOKUP($A130,'风险(预警)'!$A:$J,7,0)</f>
        <v>0</v>
      </c>
      <c r="N130" t="str">
        <f>VLOOKUP($A130,'风险(预警)'!$A:$J,8,0)</f>
        <v>0</v>
      </c>
      <c r="O130">
        <f>VLOOKUP($A130,'风险(预警)'!$A:$J,9,0)</f>
        <v>0</v>
      </c>
      <c r="P130" t="str">
        <f t="shared" si="21"/>
        <v>低</v>
      </c>
    </row>
    <row r="131" spans="1:16" x14ac:dyDescent="0.2">
      <c r="A131" t="s">
        <v>299</v>
      </c>
      <c r="B131">
        <v>12453</v>
      </c>
      <c r="C131" s="2">
        <v>1521671.1299200801</v>
      </c>
      <c r="D131" s="1">
        <v>0.04</v>
      </c>
      <c r="E131" s="1">
        <v>4.0000000000000001E-3</v>
      </c>
      <c r="F131" s="1">
        <v>4.0000000000000001E-3</v>
      </c>
      <c r="G131" t="str">
        <f t="shared" ref="G131:G194" si="22">VLOOKUP($D131*100,$AA$6:$AB$10,2,1)</f>
        <v>(0,10]</v>
      </c>
      <c r="H131" t="str">
        <f t="shared" ref="H131:H194" si="23">VLOOKUP($D131*100,$AA$6:$AD$10,3,1)</f>
        <v>低</v>
      </c>
      <c r="I131">
        <f t="shared" ref="I131:I194" si="24">VLOOKUP($D131*100,$AA$6:$AD$10,4,1)</f>
        <v>13</v>
      </c>
      <c r="J131" t="str">
        <f t="shared" ref="J131:J194" si="25">VLOOKUP($F131*100,$AA$16:$AD$20,2,1)</f>
        <v>(0,1.5]</v>
      </c>
      <c r="K131" t="str">
        <f t="shared" ref="K131:K194" si="26">VLOOKUP($F131*100,$AA$16:$AD$20,3,1)</f>
        <v>低</v>
      </c>
      <c r="L131">
        <f t="shared" ref="L131:L194" si="27">VLOOKUP($F131*100,$AA$16:$AD$20,4,1)</f>
        <v>13</v>
      </c>
      <c r="M131" t="str">
        <f>VLOOKUP($A131,'风险(预警)'!$A:$J,7,0)</f>
        <v>(0,10]</v>
      </c>
      <c r="N131" t="str">
        <f>VLOOKUP($A131,'风险(预警)'!$A:$J,8,0)</f>
        <v>低</v>
      </c>
      <c r="O131">
        <f>VLOOKUP($A131,'风险(预警)'!$A:$J,9,0)</f>
        <v>11</v>
      </c>
      <c r="P131" t="str">
        <f t="shared" ref="P131:P194" si="28">VLOOKUP(I131*0.1+L131*0.45+O131*0.45,$AG$7:$AH$11,2,1)</f>
        <v>低</v>
      </c>
    </row>
    <row r="132" spans="1:16" x14ac:dyDescent="0.2">
      <c r="A132" t="s">
        <v>167</v>
      </c>
      <c r="B132">
        <v>12449</v>
      </c>
      <c r="C132" s="2">
        <v>708629.15</v>
      </c>
      <c r="D132" s="1">
        <v>4.0000000000000001E-3</v>
      </c>
      <c r="E132" s="1">
        <v>4.0000000000000001E-3</v>
      </c>
      <c r="F132" s="1">
        <v>4.0000000000000001E-3</v>
      </c>
      <c r="G132" t="str">
        <f t="shared" si="22"/>
        <v>(0,10]</v>
      </c>
      <c r="H132" t="str">
        <f t="shared" si="23"/>
        <v>低</v>
      </c>
      <c r="I132">
        <f t="shared" si="24"/>
        <v>13</v>
      </c>
      <c r="J132" t="str">
        <f t="shared" si="25"/>
        <v>(0,1.5]</v>
      </c>
      <c r="K132" t="str">
        <f t="shared" si="26"/>
        <v>低</v>
      </c>
      <c r="L132">
        <f t="shared" si="27"/>
        <v>13</v>
      </c>
      <c r="M132" t="str">
        <f>VLOOKUP($A132,'风险(预警)'!$A:$J,7,0)</f>
        <v>(0,10]</v>
      </c>
      <c r="N132" t="str">
        <f>VLOOKUP($A132,'风险(预警)'!$A:$J,8,0)</f>
        <v>低</v>
      </c>
      <c r="O132">
        <f>VLOOKUP($A132,'风险(预警)'!$A:$J,9,0)</f>
        <v>11</v>
      </c>
      <c r="P132" t="str">
        <f t="shared" si="28"/>
        <v>低</v>
      </c>
    </row>
    <row r="133" spans="1:16" x14ac:dyDescent="0.2">
      <c r="A133" t="s">
        <v>804</v>
      </c>
      <c r="B133">
        <v>12148</v>
      </c>
      <c r="C133" s="2">
        <v>442816.65</v>
      </c>
      <c r="D133" s="1">
        <v>8.0000000000000002E-3</v>
      </c>
      <c r="E133" s="1">
        <v>7.0000000000000001E-3</v>
      </c>
      <c r="F133" s="1">
        <v>7.0000000000000001E-3</v>
      </c>
      <c r="G133" t="str">
        <f t="shared" si="22"/>
        <v>(0,10]</v>
      </c>
      <c r="H133" t="str">
        <f t="shared" si="23"/>
        <v>低</v>
      </c>
      <c r="I133">
        <f t="shared" si="24"/>
        <v>13</v>
      </c>
      <c r="J133" t="str">
        <f t="shared" si="25"/>
        <v>(0,1.5]</v>
      </c>
      <c r="K133" t="str">
        <f t="shared" si="26"/>
        <v>低</v>
      </c>
      <c r="L133">
        <f t="shared" si="27"/>
        <v>13</v>
      </c>
      <c r="M133" t="str">
        <f>VLOOKUP($A133,'风险(预警)'!$A:$J,7,0)</f>
        <v>(0,10]</v>
      </c>
      <c r="N133" t="str">
        <f>VLOOKUP($A133,'风险(预警)'!$A:$J,8,0)</f>
        <v>低</v>
      </c>
      <c r="O133">
        <f>VLOOKUP($A133,'风险(预警)'!$A:$J,9,0)</f>
        <v>11</v>
      </c>
      <c r="P133" t="str">
        <f t="shared" si="28"/>
        <v>低</v>
      </c>
    </row>
    <row r="134" spans="1:16" x14ac:dyDescent="0.2">
      <c r="A134" t="s">
        <v>980</v>
      </c>
      <c r="B134">
        <v>12062</v>
      </c>
      <c r="C134" s="2">
        <v>835741.01</v>
      </c>
      <c r="D134" s="1">
        <v>0</v>
      </c>
      <c r="E134" s="1">
        <v>1.7999999999999999E-2</v>
      </c>
      <c r="F134" s="1">
        <v>1.7999999999999999E-2</v>
      </c>
      <c r="G134" t="str">
        <f t="shared" si="22"/>
        <v>0</v>
      </c>
      <c r="H134" t="str">
        <f t="shared" si="23"/>
        <v>0</v>
      </c>
      <c r="I134">
        <f t="shared" si="24"/>
        <v>0</v>
      </c>
      <c r="J134" t="str">
        <f t="shared" si="25"/>
        <v>(1.5,10]</v>
      </c>
      <c r="K134" t="str">
        <f t="shared" si="26"/>
        <v>中</v>
      </c>
      <c r="L134">
        <f t="shared" si="27"/>
        <v>28</v>
      </c>
      <c r="M134" t="str">
        <f>VLOOKUP($A134,'风险(预警)'!$A:$J,7,0)</f>
        <v>(0,10]</v>
      </c>
      <c r="N134" t="str">
        <f>VLOOKUP($A134,'风险(预警)'!$A:$J,8,0)</f>
        <v>低</v>
      </c>
      <c r="O134">
        <f>VLOOKUP($A134,'风险(预警)'!$A:$J,9,0)</f>
        <v>11</v>
      </c>
      <c r="P134" t="str">
        <f t="shared" si="28"/>
        <v>低</v>
      </c>
    </row>
    <row r="135" spans="1:16" x14ac:dyDescent="0.2">
      <c r="A135" t="s">
        <v>950</v>
      </c>
      <c r="B135">
        <v>12030</v>
      </c>
      <c r="C135" s="2">
        <v>599812.43273511995</v>
      </c>
      <c r="D135" s="1">
        <v>7.5999999999999998E-2</v>
      </c>
      <c r="E135" s="1">
        <v>5.0000000000000001E-3</v>
      </c>
      <c r="F135" s="1">
        <v>5.0000000000000001E-3</v>
      </c>
      <c r="G135" t="str">
        <f t="shared" si="22"/>
        <v>(0,10]</v>
      </c>
      <c r="H135" t="str">
        <f t="shared" si="23"/>
        <v>低</v>
      </c>
      <c r="I135">
        <f t="shared" si="24"/>
        <v>13</v>
      </c>
      <c r="J135" t="str">
        <f t="shared" si="25"/>
        <v>(0,1.5]</v>
      </c>
      <c r="K135" t="str">
        <f t="shared" si="26"/>
        <v>低</v>
      </c>
      <c r="L135">
        <f t="shared" si="27"/>
        <v>13</v>
      </c>
      <c r="M135" t="str">
        <f>VLOOKUP($A135,'风险(预警)'!$A:$J,7,0)</f>
        <v>(0,10]</v>
      </c>
      <c r="N135" t="str">
        <f>VLOOKUP($A135,'风险(预警)'!$A:$J,8,0)</f>
        <v>低</v>
      </c>
      <c r="O135">
        <f>VLOOKUP($A135,'风险(预警)'!$A:$J,9,0)</f>
        <v>11</v>
      </c>
      <c r="P135" t="str">
        <f t="shared" si="28"/>
        <v>低</v>
      </c>
    </row>
    <row r="136" spans="1:16" x14ac:dyDescent="0.2">
      <c r="A136" t="s">
        <v>913</v>
      </c>
      <c r="B136">
        <v>11932</v>
      </c>
      <c r="C136" s="2">
        <v>591750.92000000004</v>
      </c>
      <c r="D136" s="1">
        <v>8.2000000000000003E-2</v>
      </c>
      <c r="E136" s="1">
        <v>1.6E-2</v>
      </c>
      <c r="F136" s="1">
        <v>1.6E-2</v>
      </c>
      <c r="G136" t="str">
        <f t="shared" si="22"/>
        <v>(0,10]</v>
      </c>
      <c r="H136" t="str">
        <f t="shared" si="23"/>
        <v>低</v>
      </c>
      <c r="I136">
        <f t="shared" si="24"/>
        <v>13</v>
      </c>
      <c r="J136" t="str">
        <f t="shared" si="25"/>
        <v>(1.5,10]</v>
      </c>
      <c r="K136" t="str">
        <f t="shared" si="26"/>
        <v>中</v>
      </c>
      <c r="L136">
        <f t="shared" si="27"/>
        <v>28</v>
      </c>
      <c r="M136" t="str">
        <f>VLOOKUP($A136,'风险(预警)'!$A:$J,7,0)</f>
        <v>(0,10]</v>
      </c>
      <c r="N136" t="str">
        <f>VLOOKUP($A136,'风险(预警)'!$A:$J,8,0)</f>
        <v>低</v>
      </c>
      <c r="O136">
        <f>VLOOKUP($A136,'风险(预警)'!$A:$J,9,0)</f>
        <v>11</v>
      </c>
      <c r="P136" t="str">
        <f t="shared" si="28"/>
        <v>低</v>
      </c>
    </row>
    <row r="137" spans="1:16" x14ac:dyDescent="0.2">
      <c r="A137" t="s">
        <v>409</v>
      </c>
      <c r="B137">
        <v>11706</v>
      </c>
      <c r="C137" s="2">
        <v>447417.29</v>
      </c>
      <c r="D137" s="1">
        <v>4.9000000000000002E-2</v>
      </c>
      <c r="E137" s="1">
        <v>2.1999999999999999E-2</v>
      </c>
      <c r="F137" s="1">
        <v>2.1999999999999999E-2</v>
      </c>
      <c r="G137" t="str">
        <f t="shared" si="22"/>
        <v>(0,10]</v>
      </c>
      <c r="H137" t="str">
        <f t="shared" si="23"/>
        <v>低</v>
      </c>
      <c r="I137">
        <f t="shared" si="24"/>
        <v>13</v>
      </c>
      <c r="J137" t="str">
        <f t="shared" si="25"/>
        <v>(1.5,10]</v>
      </c>
      <c r="K137" t="str">
        <f t="shared" si="26"/>
        <v>中</v>
      </c>
      <c r="L137">
        <f t="shared" si="27"/>
        <v>28</v>
      </c>
      <c r="M137" t="str">
        <f>VLOOKUP($A137,'风险(预警)'!$A:$J,7,0)</f>
        <v>(10,20]</v>
      </c>
      <c r="N137" t="str">
        <f>VLOOKUP($A137,'风险(预警)'!$A:$J,8,0)</f>
        <v>中</v>
      </c>
      <c r="O137">
        <f>VLOOKUP($A137,'风险(预警)'!$A:$J,9,0)</f>
        <v>57</v>
      </c>
      <c r="P137" t="str">
        <f t="shared" si="28"/>
        <v>低</v>
      </c>
    </row>
    <row r="138" spans="1:16" x14ac:dyDescent="0.2">
      <c r="A138" t="s">
        <v>696</v>
      </c>
      <c r="B138">
        <v>11666</v>
      </c>
      <c r="C138" s="2">
        <v>598421.25</v>
      </c>
      <c r="D138" s="1">
        <v>6.6000000000000003E-2</v>
      </c>
      <c r="E138" s="1">
        <v>8.0000000000000002E-3</v>
      </c>
      <c r="F138" s="1">
        <v>8.0000000000000002E-3</v>
      </c>
      <c r="G138" t="str">
        <f t="shared" si="22"/>
        <v>(0,10]</v>
      </c>
      <c r="H138" t="str">
        <f t="shared" si="23"/>
        <v>低</v>
      </c>
      <c r="I138">
        <f t="shared" si="24"/>
        <v>13</v>
      </c>
      <c r="J138" t="str">
        <f t="shared" si="25"/>
        <v>(0,1.5]</v>
      </c>
      <c r="K138" t="str">
        <f t="shared" si="26"/>
        <v>低</v>
      </c>
      <c r="L138">
        <f t="shared" si="27"/>
        <v>13</v>
      </c>
      <c r="M138" t="str">
        <f>VLOOKUP($A138,'风险(预警)'!$A:$J,7,0)</f>
        <v>(0,10]</v>
      </c>
      <c r="N138" t="str">
        <f>VLOOKUP($A138,'风险(预警)'!$A:$J,8,0)</f>
        <v>低</v>
      </c>
      <c r="O138">
        <f>VLOOKUP($A138,'风险(预警)'!$A:$J,9,0)</f>
        <v>11</v>
      </c>
      <c r="P138" t="str">
        <f t="shared" si="28"/>
        <v>低</v>
      </c>
    </row>
    <row r="139" spans="1:16" x14ac:dyDescent="0.2">
      <c r="A139" t="s">
        <v>140</v>
      </c>
      <c r="B139">
        <v>11615</v>
      </c>
      <c r="C139" s="2">
        <v>77509.846108440004</v>
      </c>
      <c r="D139" s="1">
        <v>2E-3</v>
      </c>
      <c r="E139" s="1">
        <v>0</v>
      </c>
      <c r="F139" s="1">
        <v>0</v>
      </c>
      <c r="G139" t="str">
        <f t="shared" si="22"/>
        <v>(0,10]</v>
      </c>
      <c r="H139" t="str">
        <f t="shared" si="23"/>
        <v>低</v>
      </c>
      <c r="I139">
        <f t="shared" si="24"/>
        <v>13</v>
      </c>
      <c r="J139" t="str">
        <f t="shared" si="25"/>
        <v>0</v>
      </c>
      <c r="K139" t="str">
        <f t="shared" si="26"/>
        <v>0</v>
      </c>
      <c r="L139">
        <f t="shared" si="27"/>
        <v>0</v>
      </c>
      <c r="M139" t="str">
        <f>VLOOKUP($A139,'风险(预警)'!$A:$J,7,0)</f>
        <v>0</v>
      </c>
      <c r="N139" t="str">
        <f>VLOOKUP($A139,'风险(预警)'!$A:$J,8,0)</f>
        <v>0</v>
      </c>
      <c r="O139">
        <f>VLOOKUP($A139,'风险(预警)'!$A:$J,9,0)</f>
        <v>0</v>
      </c>
      <c r="P139" t="str">
        <f t="shared" si="28"/>
        <v>低</v>
      </c>
    </row>
    <row r="140" spans="1:16" x14ac:dyDescent="0.2">
      <c r="A140" t="s">
        <v>374</v>
      </c>
      <c r="B140">
        <v>11431</v>
      </c>
      <c r="C140" s="2">
        <v>403578.03</v>
      </c>
      <c r="D140" s="1">
        <v>6.0000000000000001E-3</v>
      </c>
      <c r="E140" s="1">
        <v>2.9000000000000001E-2</v>
      </c>
      <c r="F140" s="1">
        <v>2.9000000000000001E-2</v>
      </c>
      <c r="G140" t="str">
        <f t="shared" si="22"/>
        <v>(0,10]</v>
      </c>
      <c r="H140" t="str">
        <f t="shared" si="23"/>
        <v>低</v>
      </c>
      <c r="I140">
        <f t="shared" si="24"/>
        <v>13</v>
      </c>
      <c r="J140" t="str">
        <f t="shared" si="25"/>
        <v>(1.5,10]</v>
      </c>
      <c r="K140" t="str">
        <f t="shared" si="26"/>
        <v>中</v>
      </c>
      <c r="L140">
        <f t="shared" si="27"/>
        <v>28</v>
      </c>
      <c r="M140" t="str">
        <f>VLOOKUP($A140,'风险(预警)'!$A:$J,7,0)</f>
        <v>(10,20]</v>
      </c>
      <c r="N140" t="str">
        <f>VLOOKUP($A140,'风险(预警)'!$A:$J,8,0)</f>
        <v>中</v>
      </c>
      <c r="O140">
        <f>VLOOKUP($A140,'风险(预警)'!$A:$J,9,0)</f>
        <v>57</v>
      </c>
      <c r="P140" t="str">
        <f t="shared" si="28"/>
        <v>低</v>
      </c>
    </row>
    <row r="141" spans="1:16" x14ac:dyDescent="0.2">
      <c r="A141" t="s">
        <v>278</v>
      </c>
      <c r="B141">
        <v>11387</v>
      </c>
      <c r="C141" s="2">
        <v>868013.84259389504</v>
      </c>
      <c r="D141" s="1">
        <v>4.1000000000000002E-2</v>
      </c>
      <c r="E141" s="1">
        <v>4.0000000000000001E-3</v>
      </c>
      <c r="F141" s="1">
        <v>4.0000000000000001E-3</v>
      </c>
      <c r="G141" t="str">
        <f t="shared" si="22"/>
        <v>(0,10]</v>
      </c>
      <c r="H141" t="str">
        <f t="shared" si="23"/>
        <v>低</v>
      </c>
      <c r="I141">
        <f t="shared" si="24"/>
        <v>13</v>
      </c>
      <c r="J141" t="str">
        <f t="shared" si="25"/>
        <v>(0,1.5]</v>
      </c>
      <c r="K141" t="str">
        <f t="shared" si="26"/>
        <v>低</v>
      </c>
      <c r="L141">
        <f t="shared" si="27"/>
        <v>13</v>
      </c>
      <c r="M141" t="str">
        <f>VLOOKUP($A141,'风险(预警)'!$A:$J,7,0)</f>
        <v>(0,10]</v>
      </c>
      <c r="N141" t="str">
        <f>VLOOKUP($A141,'风险(预警)'!$A:$J,8,0)</f>
        <v>低</v>
      </c>
      <c r="O141">
        <f>VLOOKUP($A141,'风险(预警)'!$A:$J,9,0)</f>
        <v>11</v>
      </c>
      <c r="P141" t="str">
        <f t="shared" si="28"/>
        <v>低</v>
      </c>
    </row>
    <row r="142" spans="1:16" x14ac:dyDescent="0.2">
      <c r="A142" t="s">
        <v>927</v>
      </c>
      <c r="B142">
        <v>11240</v>
      </c>
      <c r="C142" s="2">
        <v>336755.17</v>
      </c>
      <c r="D142" s="1">
        <v>0</v>
      </c>
      <c r="E142" s="1">
        <v>3.0000000000000001E-3</v>
      </c>
      <c r="F142" s="1">
        <v>3.0000000000000001E-3</v>
      </c>
      <c r="G142" t="str">
        <f t="shared" si="22"/>
        <v>0</v>
      </c>
      <c r="H142" t="str">
        <f t="shared" si="23"/>
        <v>0</v>
      </c>
      <c r="I142">
        <f t="shared" si="24"/>
        <v>0</v>
      </c>
      <c r="J142" t="str">
        <f t="shared" si="25"/>
        <v>(0,1.5]</v>
      </c>
      <c r="K142" t="str">
        <f t="shared" si="26"/>
        <v>低</v>
      </c>
      <c r="L142">
        <f t="shared" si="27"/>
        <v>13</v>
      </c>
      <c r="M142" t="str">
        <f>VLOOKUP($A142,'风险(预警)'!$A:$J,7,0)</f>
        <v>(0,10]</v>
      </c>
      <c r="N142" t="str">
        <f>VLOOKUP($A142,'风险(预警)'!$A:$J,8,0)</f>
        <v>低</v>
      </c>
      <c r="O142">
        <f>VLOOKUP($A142,'风险(预警)'!$A:$J,9,0)</f>
        <v>11</v>
      </c>
      <c r="P142" t="str">
        <f t="shared" si="28"/>
        <v>低</v>
      </c>
    </row>
    <row r="143" spans="1:16" x14ac:dyDescent="0.2">
      <c r="A143" t="s">
        <v>493</v>
      </c>
      <c r="B143">
        <v>11157</v>
      </c>
      <c r="C143" s="2">
        <v>487713.94</v>
      </c>
      <c r="D143" s="1">
        <v>1E-3</v>
      </c>
      <c r="E143" s="1">
        <v>1.2999999999999999E-2</v>
      </c>
      <c r="F143" s="1">
        <v>1.2999999999999999E-2</v>
      </c>
      <c r="G143" t="str">
        <f t="shared" si="22"/>
        <v>(0,10]</v>
      </c>
      <c r="H143" t="str">
        <f t="shared" si="23"/>
        <v>低</v>
      </c>
      <c r="I143">
        <f t="shared" si="24"/>
        <v>13</v>
      </c>
      <c r="J143" t="str">
        <f t="shared" si="25"/>
        <v>(0,1.5]</v>
      </c>
      <c r="K143" t="str">
        <f t="shared" si="26"/>
        <v>低</v>
      </c>
      <c r="L143">
        <f t="shared" si="27"/>
        <v>13</v>
      </c>
      <c r="M143" t="str">
        <f>VLOOKUP($A143,'风险(预警)'!$A:$J,7,0)</f>
        <v>(0,10]</v>
      </c>
      <c r="N143" t="str">
        <f>VLOOKUP($A143,'风险(预警)'!$A:$J,8,0)</f>
        <v>低</v>
      </c>
      <c r="O143">
        <f>VLOOKUP($A143,'风险(预警)'!$A:$J,9,0)</f>
        <v>11</v>
      </c>
      <c r="P143" t="str">
        <f t="shared" si="28"/>
        <v>低</v>
      </c>
    </row>
    <row r="144" spans="1:16" x14ac:dyDescent="0.2">
      <c r="A144" t="s">
        <v>419</v>
      </c>
      <c r="B144">
        <v>11047</v>
      </c>
      <c r="C144" s="2">
        <v>397625.46</v>
      </c>
      <c r="D144" s="1">
        <v>6.0000000000000001E-3</v>
      </c>
      <c r="E144" s="1">
        <v>1E-3</v>
      </c>
      <c r="F144" s="1">
        <v>1E-3</v>
      </c>
      <c r="G144" t="str">
        <f t="shared" si="22"/>
        <v>(0,10]</v>
      </c>
      <c r="H144" t="str">
        <f t="shared" si="23"/>
        <v>低</v>
      </c>
      <c r="I144">
        <f t="shared" si="24"/>
        <v>13</v>
      </c>
      <c r="J144" t="str">
        <f t="shared" si="25"/>
        <v>(0,1.5]</v>
      </c>
      <c r="K144" t="str">
        <f t="shared" si="26"/>
        <v>低</v>
      </c>
      <c r="L144">
        <f t="shared" si="27"/>
        <v>13</v>
      </c>
      <c r="M144" t="str">
        <f>VLOOKUP($A144,'风险(预警)'!$A:$J,7,0)</f>
        <v>(0,10]</v>
      </c>
      <c r="N144" t="str">
        <f>VLOOKUP($A144,'风险(预警)'!$A:$J,8,0)</f>
        <v>低</v>
      </c>
      <c r="O144">
        <f>VLOOKUP($A144,'风险(预警)'!$A:$J,9,0)</f>
        <v>11</v>
      </c>
      <c r="P144" t="str">
        <f t="shared" si="28"/>
        <v>低</v>
      </c>
    </row>
    <row r="145" spans="1:16" x14ac:dyDescent="0.2">
      <c r="A145" t="s">
        <v>748</v>
      </c>
      <c r="B145">
        <v>10888</v>
      </c>
      <c r="C145" s="2">
        <v>800418.78797966999</v>
      </c>
      <c r="D145" s="1">
        <v>0.16900000000000001</v>
      </c>
      <c r="E145" s="1">
        <v>1.6E-2</v>
      </c>
      <c r="F145" s="1">
        <v>1.6E-2</v>
      </c>
      <c r="G145" t="str">
        <f t="shared" si="22"/>
        <v>(10,20]</v>
      </c>
      <c r="H145" t="str">
        <f t="shared" si="23"/>
        <v>中</v>
      </c>
      <c r="I145">
        <f t="shared" si="24"/>
        <v>81</v>
      </c>
      <c r="J145" t="str">
        <f t="shared" si="25"/>
        <v>(1.5,10]</v>
      </c>
      <c r="K145" t="str">
        <f t="shared" si="26"/>
        <v>中</v>
      </c>
      <c r="L145">
        <f t="shared" si="27"/>
        <v>28</v>
      </c>
      <c r="M145" t="str">
        <f>VLOOKUP($A145,'风险(预警)'!$A:$J,7,0)</f>
        <v>(20,+)</v>
      </c>
      <c r="N145" t="str">
        <f>VLOOKUP($A145,'风险(预警)'!$A:$J,8,0)</f>
        <v>高</v>
      </c>
      <c r="O145">
        <f>VLOOKUP($A145,'风险(预警)'!$A:$J,9,0)</f>
        <v>100</v>
      </c>
      <c r="P145" t="str">
        <f t="shared" si="28"/>
        <v>中高</v>
      </c>
    </row>
    <row r="146" spans="1:16" x14ac:dyDescent="0.2">
      <c r="A146" t="s">
        <v>297</v>
      </c>
      <c r="B146">
        <v>10814</v>
      </c>
      <c r="C146" s="2">
        <v>1299177.6886272901</v>
      </c>
      <c r="D146" s="1">
        <v>8.0000000000000002E-3</v>
      </c>
      <c r="E146" s="1">
        <v>0</v>
      </c>
      <c r="F146" s="1">
        <v>0</v>
      </c>
      <c r="G146" t="str">
        <f t="shared" si="22"/>
        <v>(0,10]</v>
      </c>
      <c r="H146" t="str">
        <f t="shared" si="23"/>
        <v>低</v>
      </c>
      <c r="I146">
        <f t="shared" si="24"/>
        <v>13</v>
      </c>
      <c r="J146" t="str">
        <f t="shared" si="25"/>
        <v>0</v>
      </c>
      <c r="K146" t="str">
        <f t="shared" si="26"/>
        <v>0</v>
      </c>
      <c r="L146">
        <f t="shared" si="27"/>
        <v>0</v>
      </c>
      <c r="M146" t="str">
        <f>VLOOKUP($A146,'风险(预警)'!$A:$J,7,0)</f>
        <v>(0,10]</v>
      </c>
      <c r="N146" t="str">
        <f>VLOOKUP($A146,'风险(预警)'!$A:$J,8,0)</f>
        <v>低</v>
      </c>
      <c r="O146">
        <f>VLOOKUP($A146,'风险(预警)'!$A:$J,9,0)</f>
        <v>11</v>
      </c>
      <c r="P146" t="str">
        <f t="shared" si="28"/>
        <v>低</v>
      </c>
    </row>
    <row r="147" spans="1:16" x14ac:dyDescent="0.2">
      <c r="A147" t="s">
        <v>512</v>
      </c>
      <c r="B147">
        <v>10742</v>
      </c>
      <c r="C147" s="2">
        <v>276376.83</v>
      </c>
      <c r="D147" s="1">
        <v>2.5000000000000001E-2</v>
      </c>
      <c r="E147" s="1">
        <v>7.0000000000000001E-3</v>
      </c>
      <c r="F147" s="1">
        <v>7.0000000000000001E-3</v>
      </c>
      <c r="G147" t="str">
        <f t="shared" si="22"/>
        <v>(0,10]</v>
      </c>
      <c r="H147" t="str">
        <f t="shared" si="23"/>
        <v>低</v>
      </c>
      <c r="I147">
        <f t="shared" si="24"/>
        <v>13</v>
      </c>
      <c r="J147" t="str">
        <f t="shared" si="25"/>
        <v>(0,1.5]</v>
      </c>
      <c r="K147" t="str">
        <f t="shared" si="26"/>
        <v>低</v>
      </c>
      <c r="L147">
        <f t="shared" si="27"/>
        <v>13</v>
      </c>
      <c r="M147" t="str">
        <f>VLOOKUP($A147,'风险(预警)'!$A:$J,7,0)</f>
        <v>(0,10]</v>
      </c>
      <c r="N147" t="str">
        <f>VLOOKUP($A147,'风险(预警)'!$A:$J,8,0)</f>
        <v>低</v>
      </c>
      <c r="O147">
        <f>VLOOKUP($A147,'风险(预警)'!$A:$J,9,0)</f>
        <v>11</v>
      </c>
      <c r="P147" t="str">
        <f t="shared" si="28"/>
        <v>低</v>
      </c>
    </row>
    <row r="148" spans="1:16" x14ac:dyDescent="0.2">
      <c r="A148" t="s">
        <v>358</v>
      </c>
      <c r="B148">
        <v>10596</v>
      </c>
      <c r="C148" s="2">
        <v>770236.86</v>
      </c>
      <c r="D148" s="1">
        <v>0.08</v>
      </c>
      <c r="E148" s="1">
        <v>3.0000000000000001E-3</v>
      </c>
      <c r="F148" s="1">
        <v>3.0000000000000001E-3</v>
      </c>
      <c r="G148" t="str">
        <f t="shared" si="22"/>
        <v>(0,10]</v>
      </c>
      <c r="H148" t="str">
        <f t="shared" si="23"/>
        <v>低</v>
      </c>
      <c r="I148">
        <f t="shared" si="24"/>
        <v>13</v>
      </c>
      <c r="J148" t="str">
        <f t="shared" si="25"/>
        <v>(0,1.5]</v>
      </c>
      <c r="K148" t="str">
        <f t="shared" si="26"/>
        <v>低</v>
      </c>
      <c r="L148">
        <f t="shared" si="27"/>
        <v>13</v>
      </c>
      <c r="M148" t="str">
        <f>VLOOKUP($A148,'风险(预警)'!$A:$J,7,0)</f>
        <v>(0,10]</v>
      </c>
      <c r="N148" t="str">
        <f>VLOOKUP($A148,'风险(预警)'!$A:$J,8,0)</f>
        <v>低</v>
      </c>
      <c r="O148">
        <f>VLOOKUP($A148,'风险(预警)'!$A:$J,9,0)</f>
        <v>11</v>
      </c>
      <c r="P148" t="str">
        <f t="shared" si="28"/>
        <v>低</v>
      </c>
    </row>
    <row r="149" spans="1:16" x14ac:dyDescent="0.2">
      <c r="A149" t="s">
        <v>852</v>
      </c>
      <c r="B149">
        <v>10466</v>
      </c>
      <c r="C149" s="2">
        <v>550869.19999999995</v>
      </c>
      <c r="D149" s="1">
        <v>3.4000000000000002E-2</v>
      </c>
      <c r="E149" s="1">
        <v>1.2999999999999999E-2</v>
      </c>
      <c r="F149" s="1">
        <v>1.2999999999999999E-2</v>
      </c>
      <c r="G149" t="str">
        <f t="shared" si="22"/>
        <v>(0,10]</v>
      </c>
      <c r="H149" t="str">
        <f t="shared" si="23"/>
        <v>低</v>
      </c>
      <c r="I149">
        <f t="shared" si="24"/>
        <v>13</v>
      </c>
      <c r="J149" t="str">
        <f t="shared" si="25"/>
        <v>(0,1.5]</v>
      </c>
      <c r="K149" t="str">
        <f t="shared" si="26"/>
        <v>低</v>
      </c>
      <c r="L149">
        <f t="shared" si="27"/>
        <v>13</v>
      </c>
      <c r="M149" t="str">
        <f>VLOOKUP($A149,'风险(预警)'!$A:$J,7,0)</f>
        <v>(0,10]</v>
      </c>
      <c r="N149" t="str">
        <f>VLOOKUP($A149,'风险(预警)'!$A:$J,8,0)</f>
        <v>低</v>
      </c>
      <c r="O149">
        <f>VLOOKUP($A149,'风险(预警)'!$A:$J,9,0)</f>
        <v>11</v>
      </c>
      <c r="P149" t="str">
        <f t="shared" si="28"/>
        <v>低</v>
      </c>
    </row>
    <row r="150" spans="1:16" x14ac:dyDescent="0.2">
      <c r="A150" t="s">
        <v>115</v>
      </c>
      <c r="B150">
        <v>10306</v>
      </c>
      <c r="C150" s="2">
        <v>502277.788042125</v>
      </c>
      <c r="D150" s="1">
        <v>9.7000000000000003E-2</v>
      </c>
      <c r="E150" s="1">
        <v>1.2999999999999999E-2</v>
      </c>
      <c r="F150" s="1">
        <v>1.4E-2</v>
      </c>
      <c r="G150" t="str">
        <f t="shared" si="22"/>
        <v>(0,10]</v>
      </c>
      <c r="H150" t="str">
        <f t="shared" si="23"/>
        <v>低</v>
      </c>
      <c r="I150">
        <f t="shared" si="24"/>
        <v>13</v>
      </c>
      <c r="J150" t="str">
        <f t="shared" si="25"/>
        <v>(0,1.5]</v>
      </c>
      <c r="K150" t="str">
        <f t="shared" si="26"/>
        <v>低</v>
      </c>
      <c r="L150">
        <f t="shared" si="27"/>
        <v>13</v>
      </c>
      <c r="M150" t="str">
        <f>VLOOKUP($A150,'风险(预警)'!$A:$J,7,0)</f>
        <v>(0,10]</v>
      </c>
      <c r="N150" t="str">
        <f>VLOOKUP($A150,'风险(预警)'!$A:$J,8,0)</f>
        <v>低</v>
      </c>
      <c r="O150">
        <f>VLOOKUP($A150,'风险(预警)'!$A:$J,9,0)</f>
        <v>11</v>
      </c>
      <c r="P150" t="str">
        <f t="shared" si="28"/>
        <v>低</v>
      </c>
    </row>
    <row r="151" spans="1:16" x14ac:dyDescent="0.2">
      <c r="A151" t="s">
        <v>981</v>
      </c>
      <c r="B151">
        <v>9942</v>
      </c>
      <c r="C151" s="2">
        <v>470806.570871395</v>
      </c>
      <c r="D151" s="1">
        <v>7.9000000000000001E-2</v>
      </c>
      <c r="E151" s="1">
        <v>3.5000000000000003E-2</v>
      </c>
      <c r="F151" s="1">
        <v>3.5000000000000003E-2</v>
      </c>
      <c r="G151" t="str">
        <f t="shared" si="22"/>
        <v>(0,10]</v>
      </c>
      <c r="H151" t="str">
        <f t="shared" si="23"/>
        <v>低</v>
      </c>
      <c r="I151">
        <f t="shared" si="24"/>
        <v>13</v>
      </c>
      <c r="J151" t="str">
        <f t="shared" si="25"/>
        <v>(1.5,10]</v>
      </c>
      <c r="K151" t="str">
        <f t="shared" si="26"/>
        <v>中</v>
      </c>
      <c r="L151">
        <f t="shared" si="27"/>
        <v>28</v>
      </c>
      <c r="M151" t="str">
        <f>VLOOKUP($A151,'风险(预警)'!$A:$J,7,0)</f>
        <v>(0,10]</v>
      </c>
      <c r="N151" t="str">
        <f>VLOOKUP($A151,'风险(预警)'!$A:$J,8,0)</f>
        <v>低</v>
      </c>
      <c r="O151">
        <f>VLOOKUP($A151,'风险(预警)'!$A:$J,9,0)</f>
        <v>11</v>
      </c>
      <c r="P151" t="str">
        <f t="shared" si="28"/>
        <v>低</v>
      </c>
    </row>
    <row r="152" spans="1:16" x14ac:dyDescent="0.2">
      <c r="A152" t="s">
        <v>455</v>
      </c>
      <c r="B152">
        <v>9790</v>
      </c>
      <c r="C152" s="2">
        <v>336599.35190111498</v>
      </c>
      <c r="D152" s="1">
        <v>2E-3</v>
      </c>
      <c r="E152" s="1">
        <v>1.4E-2</v>
      </c>
      <c r="F152" s="1">
        <v>0</v>
      </c>
      <c r="G152" t="str">
        <f t="shared" si="22"/>
        <v>(0,10]</v>
      </c>
      <c r="H152" t="str">
        <f t="shared" si="23"/>
        <v>低</v>
      </c>
      <c r="I152">
        <f t="shared" si="24"/>
        <v>13</v>
      </c>
      <c r="J152" t="str">
        <f t="shared" si="25"/>
        <v>0</v>
      </c>
      <c r="K152" t="str">
        <f t="shared" si="26"/>
        <v>0</v>
      </c>
      <c r="L152">
        <f t="shared" si="27"/>
        <v>0</v>
      </c>
      <c r="M152" t="str">
        <f>VLOOKUP($A152,'风险(预警)'!$A:$J,7,0)</f>
        <v>0</v>
      </c>
      <c r="N152" t="str">
        <f>VLOOKUP($A152,'风险(预警)'!$A:$J,8,0)</f>
        <v>0</v>
      </c>
      <c r="O152">
        <f>VLOOKUP($A152,'风险(预警)'!$A:$J,9,0)</f>
        <v>0</v>
      </c>
      <c r="P152" t="str">
        <f t="shared" si="28"/>
        <v>低</v>
      </c>
    </row>
    <row r="153" spans="1:16" x14ac:dyDescent="0.2">
      <c r="A153" t="s">
        <v>506</v>
      </c>
      <c r="B153">
        <v>9726</v>
      </c>
      <c r="C153" s="2">
        <v>674428.05958417</v>
      </c>
      <c r="D153" s="1">
        <v>2.9000000000000001E-2</v>
      </c>
      <c r="E153" s="1">
        <v>2.1999999999999999E-2</v>
      </c>
      <c r="F153" s="1">
        <v>2.1999999999999999E-2</v>
      </c>
      <c r="G153" t="str">
        <f t="shared" si="22"/>
        <v>(0,10]</v>
      </c>
      <c r="H153" t="str">
        <f t="shared" si="23"/>
        <v>低</v>
      </c>
      <c r="I153">
        <f t="shared" si="24"/>
        <v>13</v>
      </c>
      <c r="J153" t="str">
        <f t="shared" si="25"/>
        <v>(1.5,10]</v>
      </c>
      <c r="K153" t="str">
        <f t="shared" si="26"/>
        <v>中</v>
      </c>
      <c r="L153">
        <f t="shared" si="27"/>
        <v>28</v>
      </c>
      <c r="M153" t="str">
        <f>VLOOKUP($A153,'风险(预警)'!$A:$J,7,0)</f>
        <v>(0,10]</v>
      </c>
      <c r="N153" t="str">
        <f>VLOOKUP($A153,'风险(预警)'!$A:$J,8,0)</f>
        <v>低</v>
      </c>
      <c r="O153">
        <f>VLOOKUP($A153,'风险(预警)'!$A:$J,9,0)</f>
        <v>11</v>
      </c>
      <c r="P153" t="str">
        <f t="shared" si="28"/>
        <v>低</v>
      </c>
    </row>
    <row r="154" spans="1:16" x14ac:dyDescent="0.2">
      <c r="A154" t="s">
        <v>212</v>
      </c>
      <c r="B154">
        <v>9725</v>
      </c>
      <c r="C154" s="2">
        <v>377244.98</v>
      </c>
      <c r="D154" s="1">
        <v>0.19</v>
      </c>
      <c r="E154" s="1">
        <v>2.3E-2</v>
      </c>
      <c r="F154" s="1">
        <v>2.3E-2</v>
      </c>
      <c r="G154" t="str">
        <f t="shared" si="22"/>
        <v>(10,20]</v>
      </c>
      <c r="H154" t="str">
        <f t="shared" si="23"/>
        <v>中</v>
      </c>
      <c r="I154">
        <f t="shared" si="24"/>
        <v>81</v>
      </c>
      <c r="J154" t="str">
        <f t="shared" si="25"/>
        <v>(1.5,10]</v>
      </c>
      <c r="K154" t="str">
        <f t="shared" si="26"/>
        <v>中</v>
      </c>
      <c r="L154">
        <f t="shared" si="27"/>
        <v>28</v>
      </c>
      <c r="M154" t="str">
        <f>VLOOKUP($A154,'风险(预警)'!$A:$J,7,0)</f>
        <v>(10,20]</v>
      </c>
      <c r="N154" t="str">
        <f>VLOOKUP($A154,'风险(预警)'!$A:$J,8,0)</f>
        <v>中</v>
      </c>
      <c r="O154">
        <f>VLOOKUP($A154,'风险(预警)'!$A:$J,9,0)</f>
        <v>57</v>
      </c>
      <c r="P154" t="str">
        <f t="shared" si="28"/>
        <v>中</v>
      </c>
    </row>
    <row r="155" spans="1:16" x14ac:dyDescent="0.2">
      <c r="A155" t="s">
        <v>537</v>
      </c>
      <c r="B155">
        <v>9641</v>
      </c>
      <c r="C155" s="2">
        <v>52232.120103335001</v>
      </c>
      <c r="D155" s="1">
        <v>0</v>
      </c>
      <c r="E155" s="1">
        <v>0</v>
      </c>
      <c r="F155" s="1">
        <v>0</v>
      </c>
      <c r="G155" t="str">
        <f t="shared" si="22"/>
        <v>0</v>
      </c>
      <c r="H155" t="str">
        <f t="shared" si="23"/>
        <v>0</v>
      </c>
      <c r="I155">
        <f t="shared" si="24"/>
        <v>0</v>
      </c>
      <c r="J155" t="str">
        <f t="shared" si="25"/>
        <v>0</v>
      </c>
      <c r="K155" t="str">
        <f t="shared" si="26"/>
        <v>0</v>
      </c>
      <c r="L155">
        <f t="shared" si="27"/>
        <v>0</v>
      </c>
      <c r="M155" t="str">
        <f>VLOOKUP($A155,'风险(预警)'!$A:$J,7,0)</f>
        <v>0</v>
      </c>
      <c r="N155" t="str">
        <f>VLOOKUP($A155,'风险(预警)'!$A:$J,8,0)</f>
        <v>0</v>
      </c>
      <c r="O155">
        <f>VLOOKUP($A155,'风险(预警)'!$A:$J,9,0)</f>
        <v>0</v>
      </c>
      <c r="P155" t="str">
        <f t="shared" si="28"/>
        <v>0风险</v>
      </c>
    </row>
    <row r="156" spans="1:16" x14ac:dyDescent="0.2">
      <c r="A156" t="s">
        <v>915</v>
      </c>
      <c r="B156">
        <v>9297</v>
      </c>
      <c r="C156" s="2">
        <v>47431.002630435003</v>
      </c>
      <c r="D156" s="1">
        <v>0</v>
      </c>
      <c r="E156" s="1">
        <v>0</v>
      </c>
      <c r="F156" s="1">
        <v>0</v>
      </c>
      <c r="G156" t="str">
        <f t="shared" si="22"/>
        <v>0</v>
      </c>
      <c r="H156" t="str">
        <f t="shared" si="23"/>
        <v>0</v>
      </c>
      <c r="I156">
        <f t="shared" si="24"/>
        <v>0</v>
      </c>
      <c r="J156" t="str">
        <f t="shared" si="25"/>
        <v>0</v>
      </c>
      <c r="K156" t="str">
        <f t="shared" si="26"/>
        <v>0</v>
      </c>
      <c r="L156">
        <f t="shared" si="27"/>
        <v>0</v>
      </c>
      <c r="M156" t="str">
        <f>VLOOKUP($A156,'风险(预警)'!$A:$J,7,0)</f>
        <v>0</v>
      </c>
      <c r="N156" t="str">
        <f>VLOOKUP($A156,'风险(预警)'!$A:$J,8,0)</f>
        <v>0</v>
      </c>
      <c r="O156">
        <f>VLOOKUP($A156,'风险(预警)'!$A:$J,9,0)</f>
        <v>0</v>
      </c>
      <c r="P156" t="str">
        <f t="shared" si="28"/>
        <v>0风险</v>
      </c>
    </row>
    <row r="157" spans="1:16" x14ac:dyDescent="0.2">
      <c r="A157" t="s">
        <v>522</v>
      </c>
      <c r="B157">
        <v>9240</v>
      </c>
      <c r="C157" s="2">
        <v>488832.06</v>
      </c>
      <c r="D157" s="1">
        <v>2.1999999999999999E-2</v>
      </c>
      <c r="E157" s="1">
        <v>6.0000000000000001E-3</v>
      </c>
      <c r="F157" s="1">
        <v>6.0000000000000001E-3</v>
      </c>
      <c r="G157" t="str">
        <f t="shared" si="22"/>
        <v>(0,10]</v>
      </c>
      <c r="H157" t="str">
        <f t="shared" si="23"/>
        <v>低</v>
      </c>
      <c r="I157">
        <f t="shared" si="24"/>
        <v>13</v>
      </c>
      <c r="J157" t="str">
        <f t="shared" si="25"/>
        <v>(0,1.5]</v>
      </c>
      <c r="K157" t="str">
        <f t="shared" si="26"/>
        <v>低</v>
      </c>
      <c r="L157">
        <f t="shared" si="27"/>
        <v>13</v>
      </c>
      <c r="M157" t="str">
        <f>VLOOKUP($A157,'风险(预警)'!$A:$J,7,0)</f>
        <v>(0,10]</v>
      </c>
      <c r="N157" t="str">
        <f>VLOOKUP($A157,'风险(预警)'!$A:$J,8,0)</f>
        <v>低</v>
      </c>
      <c r="O157">
        <f>VLOOKUP($A157,'风险(预警)'!$A:$J,9,0)</f>
        <v>11</v>
      </c>
      <c r="P157" t="str">
        <f t="shared" si="28"/>
        <v>低</v>
      </c>
    </row>
    <row r="158" spans="1:16" x14ac:dyDescent="0.2">
      <c r="A158" t="s">
        <v>899</v>
      </c>
      <c r="B158">
        <v>8959</v>
      </c>
      <c r="C158" s="2">
        <v>525901.60020441003</v>
      </c>
      <c r="D158" s="1">
        <v>1.9E-2</v>
      </c>
      <c r="E158" s="1">
        <v>1.7000000000000001E-2</v>
      </c>
      <c r="F158" s="1">
        <v>1.7999999999999999E-2</v>
      </c>
      <c r="G158" t="str">
        <f t="shared" si="22"/>
        <v>(0,10]</v>
      </c>
      <c r="H158" t="str">
        <f t="shared" si="23"/>
        <v>低</v>
      </c>
      <c r="I158">
        <f t="shared" si="24"/>
        <v>13</v>
      </c>
      <c r="J158" t="str">
        <f t="shared" si="25"/>
        <v>(1.5,10]</v>
      </c>
      <c r="K158" t="str">
        <f t="shared" si="26"/>
        <v>中</v>
      </c>
      <c r="L158">
        <f t="shared" si="27"/>
        <v>28</v>
      </c>
      <c r="M158" t="str">
        <f>VLOOKUP($A158,'风险(预警)'!$A:$J,7,0)</f>
        <v>(0,10]</v>
      </c>
      <c r="N158" t="str">
        <f>VLOOKUP($A158,'风险(预警)'!$A:$J,8,0)</f>
        <v>低</v>
      </c>
      <c r="O158">
        <f>VLOOKUP($A158,'风险(预警)'!$A:$J,9,0)</f>
        <v>11</v>
      </c>
      <c r="P158" t="str">
        <f t="shared" si="28"/>
        <v>低</v>
      </c>
    </row>
    <row r="159" spans="1:16" x14ac:dyDescent="0.2">
      <c r="A159" t="s">
        <v>181</v>
      </c>
      <c r="B159">
        <v>8898</v>
      </c>
      <c r="C159" s="2">
        <v>411917.596705565</v>
      </c>
      <c r="D159" s="1">
        <v>0.40400000000000003</v>
      </c>
      <c r="E159" s="1">
        <v>6.2E-2</v>
      </c>
      <c r="F159" s="1">
        <v>6.2E-2</v>
      </c>
      <c r="G159" t="str">
        <f t="shared" si="22"/>
        <v>(20,+)</v>
      </c>
      <c r="H159" t="str">
        <f t="shared" si="23"/>
        <v>高</v>
      </c>
      <c r="I159">
        <f t="shared" si="24"/>
        <v>100</v>
      </c>
      <c r="J159" t="str">
        <f t="shared" si="25"/>
        <v>(1.5,10]</v>
      </c>
      <c r="K159" t="str">
        <f t="shared" si="26"/>
        <v>中</v>
      </c>
      <c r="L159">
        <f t="shared" si="27"/>
        <v>28</v>
      </c>
      <c r="M159" t="str">
        <f>VLOOKUP($A159,'风险(预警)'!$A:$J,7,0)</f>
        <v>(10,20]</v>
      </c>
      <c r="N159" t="str">
        <f>VLOOKUP($A159,'风险(预警)'!$A:$J,8,0)</f>
        <v>中</v>
      </c>
      <c r="O159">
        <f>VLOOKUP($A159,'风险(预警)'!$A:$J,9,0)</f>
        <v>57</v>
      </c>
      <c r="P159" t="str">
        <f t="shared" si="28"/>
        <v>中</v>
      </c>
    </row>
    <row r="160" spans="1:16" x14ac:dyDescent="0.2">
      <c r="A160" t="s">
        <v>279</v>
      </c>
      <c r="B160">
        <v>8817</v>
      </c>
      <c r="C160" s="2">
        <v>547403.51860627497</v>
      </c>
      <c r="D160" s="1">
        <v>0.109</v>
      </c>
      <c r="E160" s="1">
        <v>1.0999999999999999E-2</v>
      </c>
      <c r="F160" s="1">
        <v>0</v>
      </c>
      <c r="G160" t="str">
        <f t="shared" si="22"/>
        <v>(10,20]</v>
      </c>
      <c r="H160" t="str">
        <f t="shared" si="23"/>
        <v>中</v>
      </c>
      <c r="I160">
        <f t="shared" si="24"/>
        <v>81</v>
      </c>
      <c r="J160" t="str">
        <f t="shared" si="25"/>
        <v>0</v>
      </c>
      <c r="K160" t="str">
        <f t="shared" si="26"/>
        <v>0</v>
      </c>
      <c r="L160">
        <f t="shared" si="27"/>
        <v>0</v>
      </c>
      <c r="M160" t="str">
        <f>VLOOKUP($A160,'风险(预警)'!$A:$J,7,0)</f>
        <v>0</v>
      </c>
      <c r="N160" t="str">
        <f>VLOOKUP($A160,'风险(预警)'!$A:$J,8,0)</f>
        <v>0</v>
      </c>
      <c r="O160">
        <f>VLOOKUP($A160,'风险(预警)'!$A:$J,9,0)</f>
        <v>0</v>
      </c>
      <c r="P160" t="str">
        <f t="shared" si="28"/>
        <v>低</v>
      </c>
    </row>
    <row r="161" spans="1:16" x14ac:dyDescent="0.2">
      <c r="A161" t="s">
        <v>249</v>
      </c>
      <c r="B161">
        <v>8650</v>
      </c>
      <c r="C161" s="2">
        <v>1006110</v>
      </c>
      <c r="D161" s="1">
        <v>0.03</v>
      </c>
      <c r="E161" s="1">
        <v>2E-3</v>
      </c>
      <c r="F161" s="1">
        <v>2E-3</v>
      </c>
      <c r="G161" t="str">
        <f t="shared" si="22"/>
        <v>(0,10]</v>
      </c>
      <c r="H161" t="str">
        <f t="shared" si="23"/>
        <v>低</v>
      </c>
      <c r="I161">
        <f t="shared" si="24"/>
        <v>13</v>
      </c>
      <c r="J161" t="str">
        <f t="shared" si="25"/>
        <v>(0,1.5]</v>
      </c>
      <c r="K161" t="str">
        <f t="shared" si="26"/>
        <v>低</v>
      </c>
      <c r="L161">
        <f t="shared" si="27"/>
        <v>13</v>
      </c>
      <c r="M161" t="str">
        <f>VLOOKUP($A161,'风险(预警)'!$A:$J,7,0)</f>
        <v>(0,10]</v>
      </c>
      <c r="N161" t="str">
        <f>VLOOKUP($A161,'风险(预警)'!$A:$J,8,0)</f>
        <v>低</v>
      </c>
      <c r="O161">
        <f>VLOOKUP($A161,'风险(预警)'!$A:$J,9,0)</f>
        <v>11</v>
      </c>
      <c r="P161" t="str">
        <f t="shared" si="28"/>
        <v>低</v>
      </c>
    </row>
    <row r="162" spans="1:16" x14ac:dyDescent="0.2">
      <c r="A162" t="s">
        <v>680</v>
      </c>
      <c r="B162">
        <v>8610</v>
      </c>
      <c r="C162" s="2">
        <v>335118.71999999997</v>
      </c>
      <c r="D162" s="1">
        <v>0.246</v>
      </c>
      <c r="E162" s="1">
        <v>3.1E-2</v>
      </c>
      <c r="F162" s="1">
        <v>3.1E-2</v>
      </c>
      <c r="G162" t="str">
        <f t="shared" si="22"/>
        <v>(20,+)</v>
      </c>
      <c r="H162" t="str">
        <f t="shared" si="23"/>
        <v>高</v>
      </c>
      <c r="I162">
        <f t="shared" si="24"/>
        <v>100</v>
      </c>
      <c r="J162" t="str">
        <f t="shared" si="25"/>
        <v>(1.5,10]</v>
      </c>
      <c r="K162" t="str">
        <f t="shared" si="26"/>
        <v>中</v>
      </c>
      <c r="L162">
        <f t="shared" si="27"/>
        <v>28</v>
      </c>
      <c r="M162" t="str">
        <f>VLOOKUP($A162,'风险(预警)'!$A:$J,7,0)</f>
        <v>(20,+)</v>
      </c>
      <c r="N162" t="str">
        <f>VLOOKUP($A162,'风险(预警)'!$A:$J,8,0)</f>
        <v>高</v>
      </c>
      <c r="O162">
        <f>VLOOKUP($A162,'风险(预警)'!$A:$J,9,0)</f>
        <v>100</v>
      </c>
      <c r="P162" t="str">
        <f t="shared" si="28"/>
        <v>中高</v>
      </c>
    </row>
    <row r="163" spans="1:16" x14ac:dyDescent="0.2">
      <c r="A163" t="s">
        <v>952</v>
      </c>
      <c r="B163">
        <v>8496</v>
      </c>
      <c r="C163" s="2">
        <v>118926.36</v>
      </c>
      <c r="D163" s="1">
        <v>0</v>
      </c>
      <c r="E163" s="1">
        <v>0</v>
      </c>
      <c r="F163" s="1">
        <v>0</v>
      </c>
      <c r="G163" t="str">
        <f t="shared" si="22"/>
        <v>0</v>
      </c>
      <c r="H163" t="str">
        <f t="shared" si="23"/>
        <v>0</v>
      </c>
      <c r="I163">
        <f t="shared" si="24"/>
        <v>0</v>
      </c>
      <c r="J163" t="str">
        <f t="shared" si="25"/>
        <v>0</v>
      </c>
      <c r="K163" t="str">
        <f t="shared" si="26"/>
        <v>0</v>
      </c>
      <c r="L163">
        <f t="shared" si="27"/>
        <v>0</v>
      </c>
      <c r="M163" t="str">
        <f>VLOOKUP($A163,'风险(预警)'!$A:$J,7,0)</f>
        <v>0</v>
      </c>
      <c r="N163" t="str">
        <f>VLOOKUP($A163,'风险(预警)'!$A:$J,8,0)</f>
        <v>0</v>
      </c>
      <c r="O163">
        <f>VLOOKUP($A163,'风险(预警)'!$A:$J,9,0)</f>
        <v>0</v>
      </c>
      <c r="P163" t="str">
        <f t="shared" si="28"/>
        <v>0风险</v>
      </c>
    </row>
    <row r="164" spans="1:16" x14ac:dyDescent="0.2">
      <c r="A164" t="s">
        <v>780</v>
      </c>
      <c r="B164">
        <v>8387</v>
      </c>
      <c r="C164" s="2">
        <v>357512.86</v>
      </c>
      <c r="D164" s="1">
        <v>1E-3</v>
      </c>
      <c r="E164" s="1">
        <v>7.0000000000000001E-3</v>
      </c>
      <c r="F164" s="1">
        <v>7.0000000000000001E-3</v>
      </c>
      <c r="G164" t="str">
        <f t="shared" si="22"/>
        <v>(0,10]</v>
      </c>
      <c r="H164" t="str">
        <f t="shared" si="23"/>
        <v>低</v>
      </c>
      <c r="I164">
        <f t="shared" si="24"/>
        <v>13</v>
      </c>
      <c r="J164" t="str">
        <f t="shared" si="25"/>
        <v>(0,1.5]</v>
      </c>
      <c r="K164" t="str">
        <f t="shared" si="26"/>
        <v>低</v>
      </c>
      <c r="L164">
        <f t="shared" si="27"/>
        <v>13</v>
      </c>
      <c r="M164" t="str">
        <f>VLOOKUP($A164,'风险(预警)'!$A:$J,7,0)</f>
        <v>(0,10]</v>
      </c>
      <c r="N164" t="str">
        <f>VLOOKUP($A164,'风险(预警)'!$A:$J,8,0)</f>
        <v>低</v>
      </c>
      <c r="O164">
        <f>VLOOKUP($A164,'风险(预警)'!$A:$J,9,0)</f>
        <v>11</v>
      </c>
      <c r="P164" t="str">
        <f t="shared" si="28"/>
        <v>低</v>
      </c>
    </row>
    <row r="165" spans="1:16" x14ac:dyDescent="0.2">
      <c r="A165" t="s">
        <v>386</v>
      </c>
      <c r="B165">
        <v>8369</v>
      </c>
      <c r="C165" s="2">
        <v>30918.887950939999</v>
      </c>
      <c r="D165" s="1">
        <v>0</v>
      </c>
      <c r="E165" s="1">
        <v>0</v>
      </c>
      <c r="F165" s="1">
        <v>0</v>
      </c>
      <c r="G165" t="str">
        <f t="shared" si="22"/>
        <v>0</v>
      </c>
      <c r="H165" t="str">
        <f t="shared" si="23"/>
        <v>0</v>
      </c>
      <c r="I165">
        <f t="shared" si="24"/>
        <v>0</v>
      </c>
      <c r="J165" t="str">
        <f t="shared" si="25"/>
        <v>0</v>
      </c>
      <c r="K165" t="str">
        <f t="shared" si="26"/>
        <v>0</v>
      </c>
      <c r="L165">
        <f t="shared" si="27"/>
        <v>0</v>
      </c>
      <c r="M165" t="str">
        <f>VLOOKUP($A165,'风险(预警)'!$A:$J,7,0)</f>
        <v>0</v>
      </c>
      <c r="N165" t="str">
        <f>VLOOKUP($A165,'风险(预警)'!$A:$J,8,0)</f>
        <v>0</v>
      </c>
      <c r="O165">
        <f>VLOOKUP($A165,'风险(预警)'!$A:$J,9,0)</f>
        <v>0</v>
      </c>
      <c r="P165" t="str">
        <f t="shared" si="28"/>
        <v>0风险</v>
      </c>
    </row>
    <row r="166" spans="1:16" x14ac:dyDescent="0.2">
      <c r="A166" t="s">
        <v>363</v>
      </c>
      <c r="B166">
        <v>8015</v>
      </c>
      <c r="C166" s="2">
        <v>332983.28000000003</v>
      </c>
      <c r="D166" s="1">
        <v>9.4E-2</v>
      </c>
      <c r="E166" s="1">
        <v>1.7999999999999999E-2</v>
      </c>
      <c r="F166" s="1">
        <v>1.7999999999999999E-2</v>
      </c>
      <c r="G166" t="str">
        <f t="shared" si="22"/>
        <v>(0,10]</v>
      </c>
      <c r="H166" t="str">
        <f t="shared" si="23"/>
        <v>低</v>
      </c>
      <c r="I166">
        <f t="shared" si="24"/>
        <v>13</v>
      </c>
      <c r="J166" t="str">
        <f t="shared" si="25"/>
        <v>(1.5,10]</v>
      </c>
      <c r="K166" t="str">
        <f t="shared" si="26"/>
        <v>中</v>
      </c>
      <c r="L166">
        <f t="shared" si="27"/>
        <v>28</v>
      </c>
      <c r="M166" t="str">
        <f>VLOOKUP($A166,'风险(预警)'!$A:$J,7,0)</f>
        <v>(10,20]</v>
      </c>
      <c r="N166" t="str">
        <f>VLOOKUP($A166,'风险(预警)'!$A:$J,8,0)</f>
        <v>中</v>
      </c>
      <c r="O166">
        <f>VLOOKUP($A166,'风险(预警)'!$A:$J,9,0)</f>
        <v>57</v>
      </c>
      <c r="P166" t="str">
        <f t="shared" si="28"/>
        <v>低</v>
      </c>
    </row>
    <row r="167" spans="1:16" x14ac:dyDescent="0.2">
      <c r="A167" t="s">
        <v>883</v>
      </c>
      <c r="B167">
        <v>7990</v>
      </c>
      <c r="C167" s="2">
        <v>37851.116298629997</v>
      </c>
      <c r="D167" s="1">
        <v>1E-3</v>
      </c>
      <c r="E167" s="1">
        <v>0</v>
      </c>
      <c r="F167" s="1">
        <v>0</v>
      </c>
      <c r="G167" t="str">
        <f t="shared" si="22"/>
        <v>(0,10]</v>
      </c>
      <c r="H167" t="str">
        <f t="shared" si="23"/>
        <v>低</v>
      </c>
      <c r="I167">
        <f t="shared" si="24"/>
        <v>13</v>
      </c>
      <c r="J167" t="str">
        <f t="shared" si="25"/>
        <v>0</v>
      </c>
      <c r="K167" t="str">
        <f t="shared" si="26"/>
        <v>0</v>
      </c>
      <c r="L167">
        <f t="shared" si="27"/>
        <v>0</v>
      </c>
      <c r="M167" t="str">
        <f>VLOOKUP($A167,'风险(预警)'!$A:$J,7,0)</f>
        <v>0</v>
      </c>
      <c r="N167" t="str">
        <f>VLOOKUP($A167,'风险(预警)'!$A:$J,8,0)</f>
        <v>0</v>
      </c>
      <c r="O167">
        <f>VLOOKUP($A167,'风险(预警)'!$A:$J,9,0)</f>
        <v>0</v>
      </c>
      <c r="P167" t="str">
        <f t="shared" si="28"/>
        <v>低</v>
      </c>
    </row>
    <row r="168" spans="1:16" x14ac:dyDescent="0.2">
      <c r="A168" t="s">
        <v>909</v>
      </c>
      <c r="B168">
        <v>7923</v>
      </c>
      <c r="C168" s="2">
        <v>266067.34980109503</v>
      </c>
      <c r="D168" s="1">
        <v>0.01</v>
      </c>
      <c r="E168" s="1">
        <v>2E-3</v>
      </c>
      <c r="F168" s="1">
        <v>2E-3</v>
      </c>
      <c r="G168" t="str">
        <f t="shared" si="22"/>
        <v>(0,10]</v>
      </c>
      <c r="H168" t="str">
        <f t="shared" si="23"/>
        <v>低</v>
      </c>
      <c r="I168">
        <f t="shared" si="24"/>
        <v>13</v>
      </c>
      <c r="J168" t="str">
        <f t="shared" si="25"/>
        <v>(0,1.5]</v>
      </c>
      <c r="K168" t="str">
        <f t="shared" si="26"/>
        <v>低</v>
      </c>
      <c r="L168">
        <f t="shared" si="27"/>
        <v>13</v>
      </c>
      <c r="M168" t="str">
        <f>VLOOKUP($A168,'风险(预警)'!$A:$J,7,0)</f>
        <v>(0,10]</v>
      </c>
      <c r="N168" t="str">
        <f>VLOOKUP($A168,'风险(预警)'!$A:$J,8,0)</f>
        <v>低</v>
      </c>
      <c r="O168">
        <f>VLOOKUP($A168,'风险(预警)'!$A:$J,9,0)</f>
        <v>11</v>
      </c>
      <c r="P168" t="str">
        <f t="shared" si="28"/>
        <v>低</v>
      </c>
    </row>
    <row r="169" spans="1:16" x14ac:dyDescent="0.2">
      <c r="A169" t="s">
        <v>182</v>
      </c>
      <c r="B169">
        <v>7890</v>
      </c>
      <c r="C169" s="2">
        <v>796155.35985650006</v>
      </c>
      <c r="D169" s="1">
        <v>1.9E-2</v>
      </c>
      <c r="E169" s="1">
        <v>0</v>
      </c>
      <c r="F169" s="1">
        <v>0</v>
      </c>
      <c r="G169" t="str">
        <f t="shared" si="22"/>
        <v>(0,10]</v>
      </c>
      <c r="H169" t="str">
        <f t="shared" si="23"/>
        <v>低</v>
      </c>
      <c r="I169">
        <f t="shared" si="24"/>
        <v>13</v>
      </c>
      <c r="J169" t="str">
        <f t="shared" si="25"/>
        <v>0</v>
      </c>
      <c r="K169" t="str">
        <f t="shared" si="26"/>
        <v>0</v>
      </c>
      <c r="L169">
        <f t="shared" si="27"/>
        <v>0</v>
      </c>
      <c r="M169" t="str">
        <f>VLOOKUP($A169,'风险(预警)'!$A:$J,7,0)</f>
        <v>(0,10]</v>
      </c>
      <c r="N169" t="str">
        <f>VLOOKUP($A169,'风险(预警)'!$A:$J,8,0)</f>
        <v>低</v>
      </c>
      <c r="O169">
        <f>VLOOKUP($A169,'风险(预警)'!$A:$J,9,0)</f>
        <v>11</v>
      </c>
      <c r="P169" t="str">
        <f t="shared" si="28"/>
        <v>低</v>
      </c>
    </row>
    <row r="170" spans="1:16" x14ac:dyDescent="0.2">
      <c r="A170" t="s">
        <v>777</v>
      </c>
      <c r="B170">
        <v>7880</v>
      </c>
      <c r="C170" s="2">
        <v>356034.53</v>
      </c>
      <c r="D170" s="1">
        <v>0.22800000000000001</v>
      </c>
      <c r="E170" s="1">
        <v>1.7000000000000001E-2</v>
      </c>
      <c r="F170" s="1">
        <v>1.7000000000000001E-2</v>
      </c>
      <c r="G170" t="str">
        <f t="shared" si="22"/>
        <v>(20,+)</v>
      </c>
      <c r="H170" t="str">
        <f t="shared" si="23"/>
        <v>高</v>
      </c>
      <c r="I170">
        <f t="shared" si="24"/>
        <v>100</v>
      </c>
      <c r="J170" t="str">
        <f t="shared" si="25"/>
        <v>(1.5,10]</v>
      </c>
      <c r="K170" t="str">
        <f t="shared" si="26"/>
        <v>中</v>
      </c>
      <c r="L170">
        <f t="shared" si="27"/>
        <v>28</v>
      </c>
      <c r="M170" t="str">
        <f>VLOOKUP($A170,'风险(预警)'!$A:$J,7,0)</f>
        <v>(10,20]</v>
      </c>
      <c r="N170" t="str">
        <f>VLOOKUP($A170,'风险(预警)'!$A:$J,8,0)</f>
        <v>中</v>
      </c>
      <c r="O170">
        <f>VLOOKUP($A170,'风险(预警)'!$A:$J,9,0)</f>
        <v>57</v>
      </c>
      <c r="P170" t="str">
        <f t="shared" si="28"/>
        <v>中</v>
      </c>
    </row>
    <row r="171" spans="1:16" x14ac:dyDescent="0.2">
      <c r="A171" t="s">
        <v>827</v>
      </c>
      <c r="B171">
        <v>7797</v>
      </c>
      <c r="C171" s="2">
        <v>413281.96802386001</v>
      </c>
      <c r="D171" s="1">
        <v>2.7E-2</v>
      </c>
      <c r="E171" s="1">
        <v>0</v>
      </c>
      <c r="F171" s="1">
        <v>0</v>
      </c>
      <c r="G171" t="str">
        <f t="shared" si="22"/>
        <v>(0,10]</v>
      </c>
      <c r="H171" t="str">
        <f t="shared" si="23"/>
        <v>低</v>
      </c>
      <c r="I171">
        <f t="shared" si="24"/>
        <v>13</v>
      </c>
      <c r="J171" t="str">
        <f t="shared" si="25"/>
        <v>0</v>
      </c>
      <c r="K171" t="str">
        <f t="shared" si="26"/>
        <v>0</v>
      </c>
      <c r="L171">
        <f t="shared" si="27"/>
        <v>0</v>
      </c>
      <c r="M171" t="str">
        <f>VLOOKUP($A171,'风险(预警)'!$A:$J,7,0)</f>
        <v>(0,10]</v>
      </c>
      <c r="N171" t="str">
        <f>VLOOKUP($A171,'风险(预警)'!$A:$J,8,0)</f>
        <v>低</v>
      </c>
      <c r="O171">
        <f>VLOOKUP($A171,'风险(预警)'!$A:$J,9,0)</f>
        <v>11</v>
      </c>
      <c r="P171" t="str">
        <f t="shared" si="28"/>
        <v>低</v>
      </c>
    </row>
    <row r="172" spans="1:16" x14ac:dyDescent="0.2">
      <c r="A172" t="s">
        <v>686</v>
      </c>
      <c r="B172">
        <v>7795</v>
      </c>
      <c r="C172" s="2">
        <v>104746.04851301</v>
      </c>
      <c r="D172" s="1">
        <v>6.7000000000000004E-2</v>
      </c>
      <c r="E172" s="1">
        <v>1.0999999999999999E-2</v>
      </c>
      <c r="F172" s="1">
        <v>1.0999999999999999E-2</v>
      </c>
      <c r="G172" t="str">
        <f t="shared" si="22"/>
        <v>(0,10]</v>
      </c>
      <c r="H172" t="str">
        <f t="shared" si="23"/>
        <v>低</v>
      </c>
      <c r="I172">
        <f t="shared" si="24"/>
        <v>13</v>
      </c>
      <c r="J172" t="str">
        <f t="shared" si="25"/>
        <v>(0,1.5]</v>
      </c>
      <c r="K172" t="str">
        <f t="shared" si="26"/>
        <v>低</v>
      </c>
      <c r="L172">
        <f t="shared" si="27"/>
        <v>13</v>
      </c>
      <c r="M172" t="str">
        <f>VLOOKUP($A172,'风险(预警)'!$A:$J,7,0)</f>
        <v>(0,10]</v>
      </c>
      <c r="N172" t="str">
        <f>VLOOKUP($A172,'风险(预警)'!$A:$J,8,0)</f>
        <v>低</v>
      </c>
      <c r="O172">
        <f>VLOOKUP($A172,'风险(预警)'!$A:$J,9,0)</f>
        <v>11</v>
      </c>
      <c r="P172" t="str">
        <f t="shared" si="28"/>
        <v>低</v>
      </c>
    </row>
    <row r="173" spans="1:16" x14ac:dyDescent="0.2">
      <c r="A173" t="s">
        <v>347</v>
      </c>
      <c r="B173">
        <v>7509</v>
      </c>
      <c r="C173" s="2">
        <v>593018.84</v>
      </c>
      <c r="D173" s="1">
        <v>5.0000000000000001E-3</v>
      </c>
      <c r="E173" s="1">
        <v>0.35099999999999998</v>
      </c>
      <c r="F173" s="1">
        <v>0.35099999999999998</v>
      </c>
      <c r="G173" t="str">
        <f t="shared" si="22"/>
        <v>(0,10]</v>
      </c>
      <c r="H173" t="str">
        <f t="shared" si="23"/>
        <v>低</v>
      </c>
      <c r="I173">
        <f t="shared" si="24"/>
        <v>13</v>
      </c>
      <c r="J173" t="str">
        <f t="shared" si="25"/>
        <v>(10,+)</v>
      </c>
      <c r="K173" t="str">
        <f t="shared" si="26"/>
        <v>高</v>
      </c>
      <c r="L173">
        <f t="shared" si="27"/>
        <v>100</v>
      </c>
      <c r="M173" t="str">
        <f>VLOOKUP($A173,'风险(预警)'!$A:$J,7,0)</f>
        <v>(20,+)</v>
      </c>
      <c r="N173" t="str">
        <f>VLOOKUP($A173,'风险(预警)'!$A:$J,8,0)</f>
        <v>高</v>
      </c>
      <c r="O173">
        <f>VLOOKUP($A173,'风险(预警)'!$A:$J,9,0)</f>
        <v>100</v>
      </c>
      <c r="P173" t="str">
        <f t="shared" si="28"/>
        <v>高</v>
      </c>
    </row>
    <row r="174" spans="1:16" x14ac:dyDescent="0.2">
      <c r="A174" t="s">
        <v>232</v>
      </c>
      <c r="B174">
        <v>7482</v>
      </c>
      <c r="C174" s="2">
        <v>319928.36367417499</v>
      </c>
      <c r="D174" s="1">
        <v>0.02</v>
      </c>
      <c r="E174" s="1">
        <v>1E-3</v>
      </c>
      <c r="F174" s="1">
        <v>1E-3</v>
      </c>
      <c r="G174" t="str">
        <f t="shared" si="22"/>
        <v>(0,10]</v>
      </c>
      <c r="H174" t="str">
        <f t="shared" si="23"/>
        <v>低</v>
      </c>
      <c r="I174">
        <f t="shared" si="24"/>
        <v>13</v>
      </c>
      <c r="J174" t="str">
        <f t="shared" si="25"/>
        <v>(0,1.5]</v>
      </c>
      <c r="K174" t="str">
        <f t="shared" si="26"/>
        <v>低</v>
      </c>
      <c r="L174">
        <f t="shared" si="27"/>
        <v>13</v>
      </c>
      <c r="M174" t="str">
        <f>VLOOKUP($A174,'风险(预警)'!$A:$J,7,0)</f>
        <v>(0,10]</v>
      </c>
      <c r="N174" t="str">
        <f>VLOOKUP($A174,'风险(预警)'!$A:$J,8,0)</f>
        <v>低</v>
      </c>
      <c r="O174">
        <f>VLOOKUP($A174,'风险(预警)'!$A:$J,9,0)</f>
        <v>11</v>
      </c>
      <c r="P174" t="str">
        <f t="shared" si="28"/>
        <v>低</v>
      </c>
    </row>
    <row r="175" spans="1:16" x14ac:dyDescent="0.2">
      <c r="A175" t="s">
        <v>111</v>
      </c>
      <c r="B175">
        <v>7463</v>
      </c>
      <c r="C175" s="2">
        <v>249041.269552905</v>
      </c>
      <c r="D175" s="1">
        <v>1E-3</v>
      </c>
      <c r="E175" s="1">
        <v>2E-3</v>
      </c>
      <c r="F175" s="1">
        <v>2E-3</v>
      </c>
      <c r="G175" t="str">
        <f t="shared" si="22"/>
        <v>(0,10]</v>
      </c>
      <c r="H175" t="str">
        <f t="shared" si="23"/>
        <v>低</v>
      </c>
      <c r="I175">
        <f t="shared" si="24"/>
        <v>13</v>
      </c>
      <c r="J175" t="str">
        <f t="shared" si="25"/>
        <v>(0,1.5]</v>
      </c>
      <c r="K175" t="str">
        <f t="shared" si="26"/>
        <v>低</v>
      </c>
      <c r="L175">
        <f t="shared" si="27"/>
        <v>13</v>
      </c>
      <c r="M175" t="str">
        <f>VLOOKUP($A175,'风险(预警)'!$A:$J,7,0)</f>
        <v>(0,10]</v>
      </c>
      <c r="N175" t="str">
        <f>VLOOKUP($A175,'风险(预警)'!$A:$J,8,0)</f>
        <v>低</v>
      </c>
      <c r="O175">
        <f>VLOOKUP($A175,'风险(预警)'!$A:$J,9,0)</f>
        <v>11</v>
      </c>
      <c r="P175" t="str">
        <f t="shared" si="28"/>
        <v>低</v>
      </c>
    </row>
    <row r="176" spans="1:16" x14ac:dyDescent="0.2">
      <c r="A176" t="s">
        <v>637</v>
      </c>
      <c r="B176">
        <v>7323</v>
      </c>
      <c r="C176" s="2">
        <v>318686.19691035501</v>
      </c>
      <c r="D176" s="1">
        <v>0.03</v>
      </c>
      <c r="E176" s="1">
        <v>0.01</v>
      </c>
      <c r="F176" s="1">
        <v>0.01</v>
      </c>
      <c r="G176" t="str">
        <f t="shared" si="22"/>
        <v>(0,10]</v>
      </c>
      <c r="H176" t="str">
        <f t="shared" si="23"/>
        <v>低</v>
      </c>
      <c r="I176">
        <f t="shared" si="24"/>
        <v>13</v>
      </c>
      <c r="J176" t="str">
        <f t="shared" si="25"/>
        <v>(0,1.5]</v>
      </c>
      <c r="K176" t="str">
        <f t="shared" si="26"/>
        <v>低</v>
      </c>
      <c r="L176">
        <f t="shared" si="27"/>
        <v>13</v>
      </c>
      <c r="M176" t="str">
        <f>VLOOKUP($A176,'风险(预警)'!$A:$J,7,0)</f>
        <v>(0,10]</v>
      </c>
      <c r="N176" t="str">
        <f>VLOOKUP($A176,'风险(预警)'!$A:$J,8,0)</f>
        <v>低</v>
      </c>
      <c r="O176">
        <f>VLOOKUP($A176,'风险(预警)'!$A:$J,9,0)</f>
        <v>11</v>
      </c>
      <c r="P176" t="str">
        <f t="shared" si="28"/>
        <v>低</v>
      </c>
    </row>
    <row r="177" spans="1:16" x14ac:dyDescent="0.2">
      <c r="A177" t="s">
        <v>107</v>
      </c>
      <c r="B177">
        <v>7271</v>
      </c>
      <c r="C177" s="2">
        <v>718319.5</v>
      </c>
      <c r="D177" s="1">
        <v>1.9E-2</v>
      </c>
      <c r="E177" s="1">
        <v>2E-3</v>
      </c>
      <c r="F177" s="1">
        <v>2E-3</v>
      </c>
      <c r="G177" t="str">
        <f t="shared" si="22"/>
        <v>(0,10]</v>
      </c>
      <c r="H177" t="str">
        <f t="shared" si="23"/>
        <v>低</v>
      </c>
      <c r="I177">
        <f t="shared" si="24"/>
        <v>13</v>
      </c>
      <c r="J177" t="str">
        <f t="shared" si="25"/>
        <v>(0,1.5]</v>
      </c>
      <c r="K177" t="str">
        <f t="shared" si="26"/>
        <v>低</v>
      </c>
      <c r="L177">
        <f t="shared" si="27"/>
        <v>13</v>
      </c>
      <c r="M177" t="str">
        <f>VLOOKUP($A177,'风险(预警)'!$A:$J,7,0)</f>
        <v>(0,10]</v>
      </c>
      <c r="N177" t="str">
        <f>VLOOKUP($A177,'风险(预警)'!$A:$J,8,0)</f>
        <v>低</v>
      </c>
      <c r="O177">
        <f>VLOOKUP($A177,'风险(预警)'!$A:$J,9,0)</f>
        <v>11</v>
      </c>
      <c r="P177" t="str">
        <f t="shared" si="28"/>
        <v>低</v>
      </c>
    </row>
    <row r="178" spans="1:16" x14ac:dyDescent="0.2">
      <c r="A178" t="s">
        <v>288</v>
      </c>
      <c r="B178">
        <v>7180</v>
      </c>
      <c r="C178" s="2">
        <v>369761.19</v>
      </c>
      <c r="D178" s="1">
        <v>5.8000000000000003E-2</v>
      </c>
      <c r="E178" s="1">
        <v>1E-3</v>
      </c>
      <c r="F178" s="1">
        <v>1E-3</v>
      </c>
      <c r="G178" t="str">
        <f t="shared" si="22"/>
        <v>(0,10]</v>
      </c>
      <c r="H178" t="str">
        <f t="shared" si="23"/>
        <v>低</v>
      </c>
      <c r="I178">
        <f t="shared" si="24"/>
        <v>13</v>
      </c>
      <c r="J178" t="str">
        <f t="shared" si="25"/>
        <v>(0,1.5]</v>
      </c>
      <c r="K178" t="str">
        <f t="shared" si="26"/>
        <v>低</v>
      </c>
      <c r="L178">
        <f t="shared" si="27"/>
        <v>13</v>
      </c>
      <c r="M178" t="str">
        <f>VLOOKUP($A178,'风险(预警)'!$A:$J,7,0)</f>
        <v>(0,10]</v>
      </c>
      <c r="N178" t="str">
        <f>VLOOKUP($A178,'风险(预警)'!$A:$J,8,0)</f>
        <v>低</v>
      </c>
      <c r="O178">
        <f>VLOOKUP($A178,'风险(预警)'!$A:$J,9,0)</f>
        <v>11</v>
      </c>
      <c r="P178" t="str">
        <f t="shared" si="28"/>
        <v>低</v>
      </c>
    </row>
    <row r="179" spans="1:16" x14ac:dyDescent="0.2">
      <c r="A179" t="s">
        <v>948</v>
      </c>
      <c r="B179">
        <v>6945</v>
      </c>
      <c r="C179" s="2">
        <v>607219.18999999994</v>
      </c>
      <c r="D179" s="1">
        <v>8.9999999999999993E-3</v>
      </c>
      <c r="E179" s="1">
        <v>1E-3</v>
      </c>
      <c r="F179" s="1">
        <v>1E-3</v>
      </c>
      <c r="G179" t="str">
        <f t="shared" si="22"/>
        <v>(0,10]</v>
      </c>
      <c r="H179" t="str">
        <f t="shared" si="23"/>
        <v>低</v>
      </c>
      <c r="I179">
        <f t="shared" si="24"/>
        <v>13</v>
      </c>
      <c r="J179" t="str">
        <f t="shared" si="25"/>
        <v>(0,1.5]</v>
      </c>
      <c r="K179" t="str">
        <f t="shared" si="26"/>
        <v>低</v>
      </c>
      <c r="L179">
        <f t="shared" si="27"/>
        <v>13</v>
      </c>
      <c r="M179" t="str">
        <f>VLOOKUP($A179,'风险(预警)'!$A:$J,7,0)</f>
        <v>(0,10]</v>
      </c>
      <c r="N179" t="str">
        <f>VLOOKUP($A179,'风险(预警)'!$A:$J,8,0)</f>
        <v>低</v>
      </c>
      <c r="O179">
        <f>VLOOKUP($A179,'风险(预警)'!$A:$J,9,0)</f>
        <v>11</v>
      </c>
      <c r="P179" t="str">
        <f t="shared" si="28"/>
        <v>低</v>
      </c>
    </row>
    <row r="180" spans="1:16" x14ac:dyDescent="0.2">
      <c r="A180" t="s">
        <v>333</v>
      </c>
      <c r="B180">
        <v>6943</v>
      </c>
      <c r="C180" s="2">
        <v>372416.69</v>
      </c>
      <c r="D180" s="1">
        <v>4.7E-2</v>
      </c>
      <c r="E180" s="1">
        <v>2E-3</v>
      </c>
      <c r="F180" s="1">
        <v>2E-3</v>
      </c>
      <c r="G180" t="str">
        <f t="shared" si="22"/>
        <v>(0,10]</v>
      </c>
      <c r="H180" t="str">
        <f t="shared" si="23"/>
        <v>低</v>
      </c>
      <c r="I180">
        <f t="shared" si="24"/>
        <v>13</v>
      </c>
      <c r="J180" t="str">
        <f t="shared" si="25"/>
        <v>(0,1.5]</v>
      </c>
      <c r="K180" t="str">
        <f t="shared" si="26"/>
        <v>低</v>
      </c>
      <c r="L180">
        <f t="shared" si="27"/>
        <v>13</v>
      </c>
      <c r="M180" t="str">
        <f>VLOOKUP($A180,'风险(预警)'!$A:$J,7,0)</f>
        <v>(0,10]</v>
      </c>
      <c r="N180" t="str">
        <f>VLOOKUP($A180,'风险(预警)'!$A:$J,8,0)</f>
        <v>低</v>
      </c>
      <c r="O180">
        <f>VLOOKUP($A180,'风险(预警)'!$A:$J,9,0)</f>
        <v>11</v>
      </c>
      <c r="P180" t="str">
        <f t="shared" si="28"/>
        <v>低</v>
      </c>
    </row>
    <row r="181" spans="1:16" x14ac:dyDescent="0.2">
      <c r="A181" t="s">
        <v>742</v>
      </c>
      <c r="B181">
        <v>6834</v>
      </c>
      <c r="C181" s="2">
        <v>40172.287338959999</v>
      </c>
      <c r="D181" s="1">
        <v>0</v>
      </c>
      <c r="E181" s="1">
        <v>0</v>
      </c>
      <c r="F181" s="1">
        <v>0</v>
      </c>
      <c r="G181" t="str">
        <f t="shared" si="22"/>
        <v>0</v>
      </c>
      <c r="H181" t="str">
        <f t="shared" si="23"/>
        <v>0</v>
      </c>
      <c r="I181">
        <f t="shared" si="24"/>
        <v>0</v>
      </c>
      <c r="J181" t="str">
        <f t="shared" si="25"/>
        <v>0</v>
      </c>
      <c r="K181" t="str">
        <f t="shared" si="26"/>
        <v>0</v>
      </c>
      <c r="L181">
        <f t="shared" si="27"/>
        <v>0</v>
      </c>
      <c r="M181" t="str">
        <f>VLOOKUP($A181,'风险(预警)'!$A:$J,7,0)</f>
        <v>0</v>
      </c>
      <c r="N181" t="str">
        <f>VLOOKUP($A181,'风险(预警)'!$A:$J,8,0)</f>
        <v>0</v>
      </c>
      <c r="O181">
        <f>VLOOKUP($A181,'风险(预警)'!$A:$J,9,0)</f>
        <v>0</v>
      </c>
      <c r="P181" t="str">
        <f t="shared" si="28"/>
        <v>0风险</v>
      </c>
    </row>
    <row r="182" spans="1:16" x14ac:dyDescent="0.2">
      <c r="A182" t="s">
        <v>721</v>
      </c>
      <c r="B182">
        <v>6793</v>
      </c>
      <c r="C182" s="2">
        <v>347573.84404073999</v>
      </c>
      <c r="D182" s="1">
        <v>0.115</v>
      </c>
      <c r="E182" s="1">
        <v>1.6E-2</v>
      </c>
      <c r="F182" s="1">
        <v>1.6E-2</v>
      </c>
      <c r="G182" t="str">
        <f t="shared" si="22"/>
        <v>(10,20]</v>
      </c>
      <c r="H182" t="str">
        <f t="shared" si="23"/>
        <v>中</v>
      </c>
      <c r="I182">
        <f t="shared" si="24"/>
        <v>81</v>
      </c>
      <c r="J182" t="str">
        <f t="shared" si="25"/>
        <v>(1.5,10]</v>
      </c>
      <c r="K182" t="str">
        <f t="shared" si="26"/>
        <v>中</v>
      </c>
      <c r="L182">
        <f t="shared" si="27"/>
        <v>28</v>
      </c>
      <c r="M182" t="str">
        <f>VLOOKUP($A182,'风险(预警)'!$A:$J,7,0)</f>
        <v>(10,20]</v>
      </c>
      <c r="N182" t="str">
        <f>VLOOKUP($A182,'风险(预警)'!$A:$J,8,0)</f>
        <v>中</v>
      </c>
      <c r="O182">
        <f>VLOOKUP($A182,'风险(预警)'!$A:$J,9,0)</f>
        <v>57</v>
      </c>
      <c r="P182" t="str">
        <f t="shared" si="28"/>
        <v>中</v>
      </c>
    </row>
    <row r="183" spans="1:16" x14ac:dyDescent="0.2">
      <c r="A183" t="s">
        <v>421</v>
      </c>
      <c r="B183">
        <v>6748</v>
      </c>
      <c r="C183" s="2">
        <v>576844.36372922</v>
      </c>
      <c r="D183" s="1">
        <v>0.02</v>
      </c>
      <c r="E183" s="1">
        <v>4.0000000000000001E-3</v>
      </c>
      <c r="F183" s="1">
        <v>4.0000000000000001E-3</v>
      </c>
      <c r="G183" t="str">
        <f t="shared" si="22"/>
        <v>(0,10]</v>
      </c>
      <c r="H183" t="str">
        <f t="shared" si="23"/>
        <v>低</v>
      </c>
      <c r="I183">
        <f t="shared" si="24"/>
        <v>13</v>
      </c>
      <c r="J183" t="str">
        <f t="shared" si="25"/>
        <v>(0,1.5]</v>
      </c>
      <c r="K183" t="str">
        <f t="shared" si="26"/>
        <v>低</v>
      </c>
      <c r="L183">
        <f t="shared" si="27"/>
        <v>13</v>
      </c>
      <c r="M183" t="str">
        <f>VLOOKUP($A183,'风险(预警)'!$A:$J,7,0)</f>
        <v>(0,10]</v>
      </c>
      <c r="N183" t="str">
        <f>VLOOKUP($A183,'风险(预警)'!$A:$J,8,0)</f>
        <v>低</v>
      </c>
      <c r="O183">
        <f>VLOOKUP($A183,'风险(预警)'!$A:$J,9,0)</f>
        <v>11</v>
      </c>
      <c r="P183" t="str">
        <f t="shared" si="28"/>
        <v>低</v>
      </c>
    </row>
    <row r="184" spans="1:16" x14ac:dyDescent="0.2">
      <c r="A184" t="s">
        <v>863</v>
      </c>
      <c r="B184">
        <v>6728</v>
      </c>
      <c r="C184" s="2">
        <v>858583.095503435</v>
      </c>
      <c r="D184" s="1">
        <v>4.1000000000000002E-2</v>
      </c>
      <c r="E184" s="1">
        <v>3.0000000000000001E-3</v>
      </c>
      <c r="F184" s="1">
        <v>7.0000000000000001E-3</v>
      </c>
      <c r="G184" t="str">
        <f t="shared" si="22"/>
        <v>(0,10]</v>
      </c>
      <c r="H184" t="str">
        <f t="shared" si="23"/>
        <v>低</v>
      </c>
      <c r="I184">
        <f t="shared" si="24"/>
        <v>13</v>
      </c>
      <c r="J184" t="str">
        <f t="shared" si="25"/>
        <v>(0,1.5]</v>
      </c>
      <c r="K184" t="str">
        <f t="shared" si="26"/>
        <v>低</v>
      </c>
      <c r="L184">
        <f t="shared" si="27"/>
        <v>13</v>
      </c>
      <c r="M184" t="str">
        <f>VLOOKUP($A184,'风险(预警)'!$A:$J,7,0)</f>
        <v>(0,10]</v>
      </c>
      <c r="N184" t="str">
        <f>VLOOKUP($A184,'风险(预警)'!$A:$J,8,0)</f>
        <v>低</v>
      </c>
      <c r="O184">
        <f>VLOOKUP($A184,'风险(预警)'!$A:$J,9,0)</f>
        <v>11</v>
      </c>
      <c r="P184" t="str">
        <f t="shared" si="28"/>
        <v>低</v>
      </c>
    </row>
    <row r="185" spans="1:16" x14ac:dyDescent="0.2">
      <c r="A185" t="s">
        <v>362</v>
      </c>
      <c r="B185">
        <v>6659</v>
      </c>
      <c r="C185" s="2">
        <v>465136.93</v>
      </c>
      <c r="D185" s="1">
        <v>1.2E-2</v>
      </c>
      <c r="E185" s="1">
        <v>2E-3</v>
      </c>
      <c r="F185" s="1">
        <v>2E-3</v>
      </c>
      <c r="G185" t="str">
        <f t="shared" si="22"/>
        <v>(0,10]</v>
      </c>
      <c r="H185" t="str">
        <f t="shared" si="23"/>
        <v>低</v>
      </c>
      <c r="I185">
        <f t="shared" si="24"/>
        <v>13</v>
      </c>
      <c r="J185" t="str">
        <f t="shared" si="25"/>
        <v>(0,1.5]</v>
      </c>
      <c r="K185" t="str">
        <f t="shared" si="26"/>
        <v>低</v>
      </c>
      <c r="L185">
        <f t="shared" si="27"/>
        <v>13</v>
      </c>
      <c r="M185" t="str">
        <f>VLOOKUP($A185,'风险(预警)'!$A:$J,7,0)</f>
        <v>(0,10]</v>
      </c>
      <c r="N185" t="str">
        <f>VLOOKUP($A185,'风险(预警)'!$A:$J,8,0)</f>
        <v>低</v>
      </c>
      <c r="O185">
        <f>VLOOKUP($A185,'风险(预警)'!$A:$J,9,0)</f>
        <v>11</v>
      </c>
      <c r="P185" t="str">
        <f t="shared" si="28"/>
        <v>低</v>
      </c>
    </row>
    <row r="186" spans="1:16" x14ac:dyDescent="0.2">
      <c r="A186" t="s">
        <v>494</v>
      </c>
      <c r="B186">
        <v>6506</v>
      </c>
      <c r="C186" s="2">
        <v>56623.404671359996</v>
      </c>
      <c r="D186" s="1">
        <v>2E-3</v>
      </c>
      <c r="E186" s="1">
        <v>0</v>
      </c>
      <c r="F186" s="1">
        <v>0</v>
      </c>
      <c r="G186" t="str">
        <f t="shared" si="22"/>
        <v>(0,10]</v>
      </c>
      <c r="H186" t="str">
        <f t="shared" si="23"/>
        <v>低</v>
      </c>
      <c r="I186">
        <f t="shared" si="24"/>
        <v>13</v>
      </c>
      <c r="J186" t="str">
        <f t="shared" si="25"/>
        <v>0</v>
      </c>
      <c r="K186" t="str">
        <f t="shared" si="26"/>
        <v>0</v>
      </c>
      <c r="L186">
        <f t="shared" si="27"/>
        <v>0</v>
      </c>
      <c r="M186" t="str">
        <f>VLOOKUP($A186,'风险(预警)'!$A:$J,7,0)</f>
        <v>0</v>
      </c>
      <c r="N186" t="str">
        <f>VLOOKUP($A186,'风险(预警)'!$A:$J,8,0)</f>
        <v>0</v>
      </c>
      <c r="O186">
        <f>VLOOKUP($A186,'风险(预警)'!$A:$J,9,0)</f>
        <v>0</v>
      </c>
      <c r="P186" t="str">
        <f t="shared" si="28"/>
        <v>低</v>
      </c>
    </row>
    <row r="187" spans="1:16" x14ac:dyDescent="0.2">
      <c r="A187" t="s">
        <v>763</v>
      </c>
      <c r="B187">
        <v>6493</v>
      </c>
      <c r="C187" s="2">
        <v>339591.53</v>
      </c>
      <c r="D187" s="1">
        <v>0.14899999999999999</v>
      </c>
      <c r="E187" s="1">
        <v>0.22500000000000001</v>
      </c>
      <c r="F187" s="1">
        <v>0.22500000000000001</v>
      </c>
      <c r="G187" t="str">
        <f t="shared" si="22"/>
        <v>(10,20]</v>
      </c>
      <c r="H187" t="str">
        <f t="shared" si="23"/>
        <v>中</v>
      </c>
      <c r="I187">
        <f t="shared" si="24"/>
        <v>81</v>
      </c>
      <c r="J187" t="str">
        <f t="shared" si="25"/>
        <v>(10,+)</v>
      </c>
      <c r="K187" t="str">
        <f t="shared" si="26"/>
        <v>高</v>
      </c>
      <c r="L187">
        <f t="shared" si="27"/>
        <v>100</v>
      </c>
      <c r="M187" t="str">
        <f>VLOOKUP($A187,'风险(预警)'!$A:$J,7,0)</f>
        <v>(10,20]</v>
      </c>
      <c r="N187" t="str">
        <f>VLOOKUP($A187,'风险(预警)'!$A:$J,8,0)</f>
        <v>中</v>
      </c>
      <c r="O187">
        <f>VLOOKUP($A187,'风险(预警)'!$A:$J,9,0)</f>
        <v>57</v>
      </c>
      <c r="P187" t="str">
        <f t="shared" si="28"/>
        <v>中高</v>
      </c>
    </row>
    <row r="188" spans="1:16" x14ac:dyDescent="0.2">
      <c r="A188" t="s">
        <v>300</v>
      </c>
      <c r="B188">
        <v>6410</v>
      </c>
      <c r="C188" s="2">
        <v>462974.04900557501</v>
      </c>
      <c r="D188" s="1">
        <v>4.9000000000000002E-2</v>
      </c>
      <c r="E188" s="1">
        <v>1.0999999999999999E-2</v>
      </c>
      <c r="F188" s="1">
        <v>1.0999999999999999E-2</v>
      </c>
      <c r="G188" t="str">
        <f t="shared" si="22"/>
        <v>(0,10]</v>
      </c>
      <c r="H188" t="str">
        <f t="shared" si="23"/>
        <v>低</v>
      </c>
      <c r="I188">
        <f t="shared" si="24"/>
        <v>13</v>
      </c>
      <c r="J188" t="str">
        <f t="shared" si="25"/>
        <v>(0,1.5]</v>
      </c>
      <c r="K188" t="str">
        <f t="shared" si="26"/>
        <v>低</v>
      </c>
      <c r="L188">
        <f t="shared" si="27"/>
        <v>13</v>
      </c>
      <c r="M188" t="str">
        <f>VLOOKUP($A188,'风险(预警)'!$A:$J,7,0)</f>
        <v>(0,10]</v>
      </c>
      <c r="N188" t="str">
        <f>VLOOKUP($A188,'风险(预警)'!$A:$J,8,0)</f>
        <v>低</v>
      </c>
      <c r="O188">
        <f>VLOOKUP($A188,'风险(预警)'!$A:$J,9,0)</f>
        <v>11</v>
      </c>
      <c r="P188" t="str">
        <f t="shared" si="28"/>
        <v>低</v>
      </c>
    </row>
    <row r="189" spans="1:16" x14ac:dyDescent="0.2">
      <c r="A189" t="s">
        <v>960</v>
      </c>
      <c r="B189">
        <v>6352</v>
      </c>
      <c r="C189" s="2">
        <v>263895.21999999997</v>
      </c>
      <c r="D189" s="1">
        <v>0</v>
      </c>
      <c r="E189" s="1">
        <v>3.4000000000000002E-2</v>
      </c>
      <c r="F189" s="1">
        <v>3.4000000000000002E-2</v>
      </c>
      <c r="G189" t="str">
        <f t="shared" si="22"/>
        <v>0</v>
      </c>
      <c r="H189" t="str">
        <f t="shared" si="23"/>
        <v>0</v>
      </c>
      <c r="I189">
        <f t="shared" si="24"/>
        <v>0</v>
      </c>
      <c r="J189" t="str">
        <f t="shared" si="25"/>
        <v>(1.5,10]</v>
      </c>
      <c r="K189" t="str">
        <f t="shared" si="26"/>
        <v>中</v>
      </c>
      <c r="L189">
        <f t="shared" si="27"/>
        <v>28</v>
      </c>
      <c r="M189" t="str">
        <f>VLOOKUP($A189,'风险(预警)'!$A:$J,7,0)</f>
        <v>(10,20]</v>
      </c>
      <c r="N189" t="str">
        <f>VLOOKUP($A189,'风险(预警)'!$A:$J,8,0)</f>
        <v>中</v>
      </c>
      <c r="O189">
        <f>VLOOKUP($A189,'风险(预警)'!$A:$J,9,0)</f>
        <v>57</v>
      </c>
      <c r="P189" t="str">
        <f t="shared" si="28"/>
        <v>低</v>
      </c>
    </row>
    <row r="190" spans="1:16" x14ac:dyDescent="0.2">
      <c r="A190" t="s">
        <v>208</v>
      </c>
      <c r="B190">
        <v>6323</v>
      </c>
      <c r="C190" s="2">
        <v>155976.74780769</v>
      </c>
      <c r="D190" s="1">
        <v>1.2999999999999999E-2</v>
      </c>
      <c r="E190" s="1">
        <v>1E-3</v>
      </c>
      <c r="F190" s="1">
        <v>1E-3</v>
      </c>
      <c r="G190" t="str">
        <f t="shared" si="22"/>
        <v>(0,10]</v>
      </c>
      <c r="H190" t="str">
        <f t="shared" si="23"/>
        <v>低</v>
      </c>
      <c r="I190">
        <f t="shared" si="24"/>
        <v>13</v>
      </c>
      <c r="J190" t="str">
        <f t="shared" si="25"/>
        <v>(0,1.5]</v>
      </c>
      <c r="K190" t="str">
        <f t="shared" si="26"/>
        <v>低</v>
      </c>
      <c r="L190">
        <f t="shared" si="27"/>
        <v>13</v>
      </c>
      <c r="M190" t="str">
        <f>VLOOKUP($A190,'风险(预警)'!$A:$J,7,0)</f>
        <v>(0,10]</v>
      </c>
      <c r="N190" t="str">
        <f>VLOOKUP($A190,'风险(预警)'!$A:$J,8,0)</f>
        <v>低</v>
      </c>
      <c r="O190">
        <f>VLOOKUP($A190,'风险(预警)'!$A:$J,9,0)</f>
        <v>11</v>
      </c>
      <c r="P190" t="str">
        <f t="shared" si="28"/>
        <v>低</v>
      </c>
    </row>
    <row r="191" spans="1:16" x14ac:dyDescent="0.2">
      <c r="A191" t="s">
        <v>272</v>
      </c>
      <c r="B191">
        <v>6289</v>
      </c>
      <c r="C191" s="2">
        <v>273078.128799</v>
      </c>
      <c r="D191" s="1">
        <v>0.128</v>
      </c>
      <c r="E191" s="1">
        <v>1E-3</v>
      </c>
      <c r="F191" s="1">
        <v>1E-3</v>
      </c>
      <c r="G191" t="str">
        <f t="shared" si="22"/>
        <v>(10,20]</v>
      </c>
      <c r="H191" t="str">
        <f t="shared" si="23"/>
        <v>中</v>
      </c>
      <c r="I191">
        <f t="shared" si="24"/>
        <v>81</v>
      </c>
      <c r="J191" t="str">
        <f t="shared" si="25"/>
        <v>(0,1.5]</v>
      </c>
      <c r="K191" t="str">
        <f t="shared" si="26"/>
        <v>低</v>
      </c>
      <c r="L191">
        <f t="shared" si="27"/>
        <v>13</v>
      </c>
      <c r="M191" t="str">
        <f>VLOOKUP($A191,'风险(预警)'!$A:$J,7,0)</f>
        <v>(0,10]</v>
      </c>
      <c r="N191" t="str">
        <f>VLOOKUP($A191,'风险(预警)'!$A:$J,8,0)</f>
        <v>低</v>
      </c>
      <c r="O191">
        <f>VLOOKUP($A191,'风险(预警)'!$A:$J,9,0)</f>
        <v>11</v>
      </c>
      <c r="P191" t="str">
        <f t="shared" si="28"/>
        <v>低</v>
      </c>
    </row>
    <row r="192" spans="1:16" x14ac:dyDescent="0.2">
      <c r="A192" t="s">
        <v>695</v>
      </c>
      <c r="B192">
        <v>6272</v>
      </c>
      <c r="C192" s="2">
        <v>315611.36128896498</v>
      </c>
      <c r="D192" s="1">
        <v>0.218</v>
      </c>
      <c r="E192" s="1">
        <v>7.0999999999999994E-2</v>
      </c>
      <c r="F192" s="1">
        <v>0</v>
      </c>
      <c r="G192" t="str">
        <f t="shared" si="22"/>
        <v>(20,+)</v>
      </c>
      <c r="H192" t="str">
        <f t="shared" si="23"/>
        <v>高</v>
      </c>
      <c r="I192">
        <f t="shared" si="24"/>
        <v>100</v>
      </c>
      <c r="J192" t="str">
        <f t="shared" si="25"/>
        <v>0</v>
      </c>
      <c r="K192" t="str">
        <f t="shared" si="26"/>
        <v>0</v>
      </c>
      <c r="L192">
        <f t="shared" si="27"/>
        <v>0</v>
      </c>
      <c r="M192" t="str">
        <f>VLOOKUP($A192,'风险(预警)'!$A:$J,7,0)</f>
        <v>0</v>
      </c>
      <c r="N192" t="str">
        <f>VLOOKUP($A192,'风险(预警)'!$A:$J,8,0)</f>
        <v>0</v>
      </c>
      <c r="O192">
        <f>VLOOKUP($A192,'风险(预警)'!$A:$J,9,0)</f>
        <v>0</v>
      </c>
      <c r="P192" t="str">
        <f t="shared" si="28"/>
        <v>低</v>
      </c>
    </row>
    <row r="193" spans="1:16" x14ac:dyDescent="0.2">
      <c r="A193" t="s">
        <v>747</v>
      </c>
      <c r="B193">
        <v>6127</v>
      </c>
      <c r="C193" s="2">
        <v>306635.09000000003</v>
      </c>
      <c r="D193" s="1">
        <v>1E-3</v>
      </c>
      <c r="E193" s="1">
        <v>3.0000000000000001E-3</v>
      </c>
      <c r="F193" s="1">
        <v>3.0000000000000001E-3</v>
      </c>
      <c r="G193" t="str">
        <f t="shared" si="22"/>
        <v>(0,10]</v>
      </c>
      <c r="H193" t="str">
        <f t="shared" si="23"/>
        <v>低</v>
      </c>
      <c r="I193">
        <f t="shared" si="24"/>
        <v>13</v>
      </c>
      <c r="J193" t="str">
        <f t="shared" si="25"/>
        <v>(0,1.5]</v>
      </c>
      <c r="K193" t="str">
        <f t="shared" si="26"/>
        <v>低</v>
      </c>
      <c r="L193">
        <f t="shared" si="27"/>
        <v>13</v>
      </c>
      <c r="M193" t="str">
        <f>VLOOKUP($A193,'风险(预警)'!$A:$J,7,0)</f>
        <v>(0,10]</v>
      </c>
      <c r="N193" t="str">
        <f>VLOOKUP($A193,'风险(预警)'!$A:$J,8,0)</f>
        <v>低</v>
      </c>
      <c r="O193">
        <f>VLOOKUP($A193,'风险(预警)'!$A:$J,9,0)</f>
        <v>11</v>
      </c>
      <c r="P193" t="str">
        <f t="shared" si="28"/>
        <v>低</v>
      </c>
    </row>
    <row r="194" spans="1:16" x14ac:dyDescent="0.2">
      <c r="A194" t="s">
        <v>498</v>
      </c>
      <c r="B194">
        <v>6023</v>
      </c>
      <c r="C194" s="2">
        <v>400588.98</v>
      </c>
      <c r="D194" s="1">
        <v>6.0000000000000001E-3</v>
      </c>
      <c r="E194" s="1">
        <v>4.0000000000000001E-3</v>
      </c>
      <c r="F194" s="1">
        <v>4.0000000000000001E-3</v>
      </c>
      <c r="G194" t="str">
        <f t="shared" si="22"/>
        <v>(0,10]</v>
      </c>
      <c r="H194" t="str">
        <f t="shared" si="23"/>
        <v>低</v>
      </c>
      <c r="I194">
        <f t="shared" si="24"/>
        <v>13</v>
      </c>
      <c r="J194" t="str">
        <f t="shared" si="25"/>
        <v>(0,1.5]</v>
      </c>
      <c r="K194" t="str">
        <f t="shared" si="26"/>
        <v>低</v>
      </c>
      <c r="L194">
        <f t="shared" si="27"/>
        <v>13</v>
      </c>
      <c r="M194" t="str">
        <f>VLOOKUP($A194,'风险(预警)'!$A:$J,7,0)</f>
        <v>(0,10]</v>
      </c>
      <c r="N194" t="str">
        <f>VLOOKUP($A194,'风险(预警)'!$A:$J,8,0)</f>
        <v>低</v>
      </c>
      <c r="O194">
        <f>VLOOKUP($A194,'风险(预警)'!$A:$J,9,0)</f>
        <v>11</v>
      </c>
      <c r="P194" t="str">
        <f t="shared" si="28"/>
        <v>低</v>
      </c>
    </row>
    <row r="195" spans="1:16" x14ac:dyDescent="0.2">
      <c r="A195" t="s">
        <v>450</v>
      </c>
      <c r="B195">
        <v>6006</v>
      </c>
      <c r="C195" s="2">
        <v>278205.56626599998</v>
      </c>
      <c r="D195" s="1">
        <v>0.10199999999999999</v>
      </c>
      <c r="E195" s="1">
        <v>8.0000000000000002E-3</v>
      </c>
      <c r="F195" s="1">
        <v>8.0000000000000002E-3</v>
      </c>
      <c r="G195" t="str">
        <f t="shared" ref="G195:G258" si="29">VLOOKUP($D195*100,$AA$6:$AB$10,2,1)</f>
        <v>(10,20]</v>
      </c>
      <c r="H195" t="str">
        <f t="shared" ref="H195:H258" si="30">VLOOKUP($D195*100,$AA$6:$AD$10,3,1)</f>
        <v>中</v>
      </c>
      <c r="I195">
        <f t="shared" ref="I195:I258" si="31">VLOOKUP($D195*100,$AA$6:$AD$10,4,1)</f>
        <v>81</v>
      </c>
      <c r="J195" t="str">
        <f t="shared" ref="J195:J258" si="32">VLOOKUP($F195*100,$AA$16:$AD$20,2,1)</f>
        <v>(0,1.5]</v>
      </c>
      <c r="K195" t="str">
        <f t="shared" ref="K195:K258" si="33">VLOOKUP($F195*100,$AA$16:$AD$20,3,1)</f>
        <v>低</v>
      </c>
      <c r="L195">
        <f t="shared" ref="L195:L258" si="34">VLOOKUP($F195*100,$AA$16:$AD$20,4,1)</f>
        <v>13</v>
      </c>
      <c r="M195" t="str">
        <f>VLOOKUP($A195,'风险(预警)'!$A:$J,7,0)</f>
        <v>(0,10]</v>
      </c>
      <c r="N195" t="str">
        <f>VLOOKUP($A195,'风险(预警)'!$A:$J,8,0)</f>
        <v>低</v>
      </c>
      <c r="O195">
        <f>VLOOKUP($A195,'风险(预警)'!$A:$J,9,0)</f>
        <v>11</v>
      </c>
      <c r="P195" t="str">
        <f t="shared" ref="P195:P258" si="35">VLOOKUP(I195*0.1+L195*0.45+O195*0.45,$AG$7:$AH$11,2,1)</f>
        <v>低</v>
      </c>
    </row>
    <row r="196" spans="1:16" x14ac:dyDescent="0.2">
      <c r="A196" t="s">
        <v>172</v>
      </c>
      <c r="B196">
        <v>5964</v>
      </c>
      <c r="C196" s="2">
        <v>373391.49</v>
      </c>
      <c r="D196" s="1">
        <v>2.7E-2</v>
      </c>
      <c r="E196" s="1">
        <v>3.0000000000000001E-3</v>
      </c>
      <c r="F196" s="1">
        <v>3.0000000000000001E-3</v>
      </c>
      <c r="G196" t="str">
        <f t="shared" si="29"/>
        <v>(0,10]</v>
      </c>
      <c r="H196" t="str">
        <f t="shared" si="30"/>
        <v>低</v>
      </c>
      <c r="I196">
        <f t="shared" si="31"/>
        <v>13</v>
      </c>
      <c r="J196" t="str">
        <f t="shared" si="32"/>
        <v>(0,1.5]</v>
      </c>
      <c r="K196" t="str">
        <f t="shared" si="33"/>
        <v>低</v>
      </c>
      <c r="L196">
        <f t="shared" si="34"/>
        <v>13</v>
      </c>
      <c r="M196" t="str">
        <f>VLOOKUP($A196,'风险(预警)'!$A:$J,7,0)</f>
        <v>(0,10]</v>
      </c>
      <c r="N196" t="str">
        <f>VLOOKUP($A196,'风险(预警)'!$A:$J,8,0)</f>
        <v>低</v>
      </c>
      <c r="O196">
        <f>VLOOKUP($A196,'风险(预警)'!$A:$J,9,0)</f>
        <v>11</v>
      </c>
      <c r="P196" t="str">
        <f t="shared" si="35"/>
        <v>低</v>
      </c>
    </row>
    <row r="197" spans="1:16" x14ac:dyDescent="0.2">
      <c r="A197" t="s">
        <v>897</v>
      </c>
      <c r="B197">
        <v>5809</v>
      </c>
      <c r="C197" s="2">
        <v>397134.22</v>
      </c>
      <c r="D197" s="1">
        <v>8.0000000000000002E-3</v>
      </c>
      <c r="E197" s="1">
        <v>7.0000000000000001E-3</v>
      </c>
      <c r="F197" s="1">
        <v>7.0000000000000001E-3</v>
      </c>
      <c r="G197" t="str">
        <f t="shared" si="29"/>
        <v>(0,10]</v>
      </c>
      <c r="H197" t="str">
        <f t="shared" si="30"/>
        <v>低</v>
      </c>
      <c r="I197">
        <f t="shared" si="31"/>
        <v>13</v>
      </c>
      <c r="J197" t="str">
        <f t="shared" si="32"/>
        <v>(0,1.5]</v>
      </c>
      <c r="K197" t="str">
        <f t="shared" si="33"/>
        <v>低</v>
      </c>
      <c r="L197">
        <f t="shared" si="34"/>
        <v>13</v>
      </c>
      <c r="M197" t="str">
        <f>VLOOKUP($A197,'风险(预警)'!$A:$J,7,0)</f>
        <v>(0,10]</v>
      </c>
      <c r="N197" t="str">
        <f>VLOOKUP($A197,'风险(预警)'!$A:$J,8,0)</f>
        <v>低</v>
      </c>
      <c r="O197">
        <f>VLOOKUP($A197,'风险(预警)'!$A:$J,9,0)</f>
        <v>11</v>
      </c>
      <c r="P197" t="str">
        <f t="shared" si="35"/>
        <v>低</v>
      </c>
    </row>
    <row r="198" spans="1:16" x14ac:dyDescent="0.2">
      <c r="A198" t="s">
        <v>577</v>
      </c>
      <c r="B198">
        <v>5785</v>
      </c>
      <c r="C198" s="2">
        <v>390217.44</v>
      </c>
      <c r="D198" s="1">
        <v>1E-3</v>
      </c>
      <c r="E198" s="1">
        <v>5.0000000000000001E-3</v>
      </c>
      <c r="F198" s="1">
        <v>5.0000000000000001E-3</v>
      </c>
      <c r="G198" t="str">
        <f t="shared" si="29"/>
        <v>(0,10]</v>
      </c>
      <c r="H198" t="str">
        <f t="shared" si="30"/>
        <v>低</v>
      </c>
      <c r="I198">
        <f t="shared" si="31"/>
        <v>13</v>
      </c>
      <c r="J198" t="str">
        <f t="shared" si="32"/>
        <v>(0,1.5]</v>
      </c>
      <c r="K198" t="str">
        <f t="shared" si="33"/>
        <v>低</v>
      </c>
      <c r="L198">
        <f t="shared" si="34"/>
        <v>13</v>
      </c>
      <c r="M198" t="str">
        <f>VLOOKUP($A198,'风险(预警)'!$A:$J,7,0)</f>
        <v>(0,10]</v>
      </c>
      <c r="N198" t="str">
        <f>VLOOKUP($A198,'风险(预警)'!$A:$J,8,0)</f>
        <v>低</v>
      </c>
      <c r="O198">
        <f>VLOOKUP($A198,'风险(预警)'!$A:$J,9,0)</f>
        <v>11</v>
      </c>
      <c r="P198" t="str">
        <f t="shared" si="35"/>
        <v>低</v>
      </c>
    </row>
    <row r="199" spans="1:16" x14ac:dyDescent="0.2">
      <c r="A199" t="s">
        <v>575</v>
      </c>
      <c r="B199">
        <v>5774</v>
      </c>
      <c r="C199" s="2">
        <v>17892.666050939999</v>
      </c>
      <c r="D199" s="1">
        <v>1E-3</v>
      </c>
      <c r="E199" s="1">
        <v>0</v>
      </c>
      <c r="F199" s="1">
        <v>0</v>
      </c>
      <c r="G199" t="str">
        <f t="shared" si="29"/>
        <v>(0,10]</v>
      </c>
      <c r="H199" t="str">
        <f t="shared" si="30"/>
        <v>低</v>
      </c>
      <c r="I199">
        <f t="shared" si="31"/>
        <v>13</v>
      </c>
      <c r="J199" t="str">
        <f t="shared" si="32"/>
        <v>0</v>
      </c>
      <c r="K199" t="str">
        <f t="shared" si="33"/>
        <v>0</v>
      </c>
      <c r="L199">
        <f t="shared" si="34"/>
        <v>0</v>
      </c>
      <c r="M199" t="str">
        <f>VLOOKUP($A199,'风险(预警)'!$A:$J,7,0)</f>
        <v>0</v>
      </c>
      <c r="N199" t="str">
        <f>VLOOKUP($A199,'风险(预警)'!$A:$J,8,0)</f>
        <v>0</v>
      </c>
      <c r="O199">
        <f>VLOOKUP($A199,'风险(预警)'!$A:$J,9,0)</f>
        <v>0</v>
      </c>
      <c r="P199" t="str">
        <f t="shared" si="35"/>
        <v>低</v>
      </c>
    </row>
    <row r="200" spans="1:16" x14ac:dyDescent="0.2">
      <c r="A200" t="s">
        <v>580</v>
      </c>
      <c r="B200">
        <v>5743</v>
      </c>
      <c r="C200" s="2">
        <v>299457.24264807499</v>
      </c>
      <c r="D200" s="1">
        <v>5.2999999999999999E-2</v>
      </c>
      <c r="E200" s="1">
        <v>0</v>
      </c>
      <c r="F200" s="1">
        <v>0</v>
      </c>
      <c r="G200" t="str">
        <f t="shared" si="29"/>
        <v>(0,10]</v>
      </c>
      <c r="H200" t="str">
        <f t="shared" si="30"/>
        <v>低</v>
      </c>
      <c r="I200">
        <f t="shared" si="31"/>
        <v>13</v>
      </c>
      <c r="J200" t="str">
        <f t="shared" si="32"/>
        <v>0</v>
      </c>
      <c r="K200" t="str">
        <f t="shared" si="33"/>
        <v>0</v>
      </c>
      <c r="L200">
        <f t="shared" si="34"/>
        <v>0</v>
      </c>
      <c r="M200" t="str">
        <f>VLOOKUP($A200,'风险(预警)'!$A:$J,7,0)</f>
        <v>(0,10]</v>
      </c>
      <c r="N200" t="str">
        <f>VLOOKUP($A200,'风险(预警)'!$A:$J,8,0)</f>
        <v>低</v>
      </c>
      <c r="O200">
        <f>VLOOKUP($A200,'风险(预警)'!$A:$J,9,0)</f>
        <v>11</v>
      </c>
      <c r="P200" t="str">
        <f t="shared" si="35"/>
        <v>低</v>
      </c>
    </row>
    <row r="201" spans="1:16" x14ac:dyDescent="0.2">
      <c r="A201" t="s">
        <v>170</v>
      </c>
      <c r="B201">
        <v>5665</v>
      </c>
      <c r="C201" s="2">
        <v>493779.87</v>
      </c>
      <c r="D201" s="1">
        <v>0.04</v>
      </c>
      <c r="E201" s="1">
        <v>3.0000000000000001E-3</v>
      </c>
      <c r="F201" s="1">
        <v>3.0000000000000001E-3</v>
      </c>
      <c r="G201" t="str">
        <f t="shared" si="29"/>
        <v>(0,10]</v>
      </c>
      <c r="H201" t="str">
        <f t="shared" si="30"/>
        <v>低</v>
      </c>
      <c r="I201">
        <f t="shared" si="31"/>
        <v>13</v>
      </c>
      <c r="J201" t="str">
        <f t="shared" si="32"/>
        <v>(0,1.5]</v>
      </c>
      <c r="K201" t="str">
        <f t="shared" si="33"/>
        <v>低</v>
      </c>
      <c r="L201">
        <f t="shared" si="34"/>
        <v>13</v>
      </c>
      <c r="M201" t="str">
        <f>VLOOKUP($A201,'风险(预警)'!$A:$J,7,0)</f>
        <v>(0,10]</v>
      </c>
      <c r="N201" t="str">
        <f>VLOOKUP($A201,'风险(预警)'!$A:$J,8,0)</f>
        <v>低</v>
      </c>
      <c r="O201">
        <f>VLOOKUP($A201,'风险(预警)'!$A:$J,9,0)</f>
        <v>11</v>
      </c>
      <c r="P201" t="str">
        <f t="shared" si="35"/>
        <v>低</v>
      </c>
    </row>
    <row r="202" spans="1:16" x14ac:dyDescent="0.2">
      <c r="A202" t="s">
        <v>578</v>
      </c>
      <c r="B202">
        <v>5638</v>
      </c>
      <c r="C202" s="2">
        <v>859133.80406750005</v>
      </c>
      <c r="D202" s="1">
        <v>0</v>
      </c>
      <c r="E202" s="1">
        <v>1.4999999999999999E-2</v>
      </c>
      <c r="F202" s="1">
        <v>1.4999999999999999E-2</v>
      </c>
      <c r="G202" t="str">
        <f t="shared" si="29"/>
        <v>0</v>
      </c>
      <c r="H202" t="str">
        <f t="shared" si="30"/>
        <v>0</v>
      </c>
      <c r="I202">
        <f t="shared" si="31"/>
        <v>0</v>
      </c>
      <c r="J202" t="str">
        <f t="shared" si="32"/>
        <v>(1.5,10]</v>
      </c>
      <c r="K202" t="str">
        <f t="shared" si="33"/>
        <v>中</v>
      </c>
      <c r="L202">
        <f t="shared" si="34"/>
        <v>28</v>
      </c>
      <c r="M202" t="str">
        <f>VLOOKUP($A202,'风险(预警)'!$A:$J,7,0)</f>
        <v>(0,10]</v>
      </c>
      <c r="N202" t="str">
        <f>VLOOKUP($A202,'风险(预警)'!$A:$J,8,0)</f>
        <v>低</v>
      </c>
      <c r="O202">
        <f>VLOOKUP($A202,'风险(预警)'!$A:$J,9,0)</f>
        <v>11</v>
      </c>
      <c r="P202" t="str">
        <f t="shared" si="35"/>
        <v>低</v>
      </c>
    </row>
    <row r="203" spans="1:16" x14ac:dyDescent="0.2">
      <c r="A203" t="s">
        <v>96</v>
      </c>
      <c r="B203">
        <v>5635</v>
      </c>
      <c r="C203" s="2">
        <v>309724.53000000003</v>
      </c>
      <c r="D203" s="1">
        <v>0.121</v>
      </c>
      <c r="E203" s="1">
        <v>1.9E-2</v>
      </c>
      <c r="F203" s="1">
        <v>1.9E-2</v>
      </c>
      <c r="G203" t="str">
        <f t="shared" si="29"/>
        <v>(10,20]</v>
      </c>
      <c r="H203" t="str">
        <f t="shared" si="30"/>
        <v>中</v>
      </c>
      <c r="I203">
        <f t="shared" si="31"/>
        <v>81</v>
      </c>
      <c r="J203" t="str">
        <f t="shared" si="32"/>
        <v>(1.5,10]</v>
      </c>
      <c r="K203" t="str">
        <f t="shared" si="33"/>
        <v>中</v>
      </c>
      <c r="L203">
        <f t="shared" si="34"/>
        <v>28</v>
      </c>
      <c r="M203" t="str">
        <f>VLOOKUP($A203,'风险(预警)'!$A:$J,7,0)</f>
        <v>(10,20]</v>
      </c>
      <c r="N203" t="str">
        <f>VLOOKUP($A203,'风险(预警)'!$A:$J,8,0)</f>
        <v>中</v>
      </c>
      <c r="O203">
        <f>VLOOKUP($A203,'风险(预警)'!$A:$J,9,0)</f>
        <v>57</v>
      </c>
      <c r="P203" t="str">
        <f t="shared" si="35"/>
        <v>中</v>
      </c>
    </row>
    <row r="204" spans="1:16" x14ac:dyDescent="0.2">
      <c r="A204" t="s">
        <v>767</v>
      </c>
      <c r="B204">
        <v>5446</v>
      </c>
      <c r="C204" s="2">
        <v>350341.77</v>
      </c>
      <c r="D204" s="1">
        <v>5.0000000000000001E-3</v>
      </c>
      <c r="E204" s="1">
        <v>3.0000000000000001E-3</v>
      </c>
      <c r="F204" s="1">
        <v>3.0000000000000001E-3</v>
      </c>
      <c r="G204" t="str">
        <f t="shared" si="29"/>
        <v>(0,10]</v>
      </c>
      <c r="H204" t="str">
        <f t="shared" si="30"/>
        <v>低</v>
      </c>
      <c r="I204">
        <f t="shared" si="31"/>
        <v>13</v>
      </c>
      <c r="J204" t="str">
        <f t="shared" si="32"/>
        <v>(0,1.5]</v>
      </c>
      <c r="K204" t="str">
        <f t="shared" si="33"/>
        <v>低</v>
      </c>
      <c r="L204">
        <f t="shared" si="34"/>
        <v>13</v>
      </c>
      <c r="M204" t="str">
        <f>VLOOKUP($A204,'风险(预警)'!$A:$J,7,0)</f>
        <v>(0,10]</v>
      </c>
      <c r="N204" t="str">
        <f>VLOOKUP($A204,'风险(预警)'!$A:$J,8,0)</f>
        <v>低</v>
      </c>
      <c r="O204">
        <f>VLOOKUP($A204,'风险(预警)'!$A:$J,9,0)</f>
        <v>11</v>
      </c>
      <c r="P204" t="str">
        <f t="shared" si="35"/>
        <v>低</v>
      </c>
    </row>
    <row r="205" spans="1:16" x14ac:dyDescent="0.2">
      <c r="A205" t="s">
        <v>965</v>
      </c>
      <c r="B205">
        <v>5441</v>
      </c>
      <c r="C205" s="2">
        <v>244974.5</v>
      </c>
      <c r="D205" s="1">
        <v>0</v>
      </c>
      <c r="E205" s="1">
        <v>3.5000000000000003E-2</v>
      </c>
      <c r="F205" s="1">
        <v>3.5000000000000003E-2</v>
      </c>
      <c r="G205" t="str">
        <f t="shared" si="29"/>
        <v>0</v>
      </c>
      <c r="H205" t="str">
        <f t="shared" si="30"/>
        <v>0</v>
      </c>
      <c r="I205">
        <f t="shared" si="31"/>
        <v>0</v>
      </c>
      <c r="J205" t="str">
        <f t="shared" si="32"/>
        <v>(1.5,10]</v>
      </c>
      <c r="K205" t="str">
        <f t="shared" si="33"/>
        <v>中</v>
      </c>
      <c r="L205">
        <f t="shared" si="34"/>
        <v>28</v>
      </c>
      <c r="M205" t="str">
        <f>VLOOKUP($A205,'风险(预警)'!$A:$J,7,0)</f>
        <v>(10,20]</v>
      </c>
      <c r="N205" t="str">
        <f>VLOOKUP($A205,'风险(预警)'!$A:$J,8,0)</f>
        <v>中</v>
      </c>
      <c r="O205">
        <f>VLOOKUP($A205,'风险(预警)'!$A:$J,9,0)</f>
        <v>57</v>
      </c>
      <c r="P205" t="str">
        <f t="shared" si="35"/>
        <v>低</v>
      </c>
    </row>
    <row r="206" spans="1:16" x14ac:dyDescent="0.2">
      <c r="A206" t="s">
        <v>771</v>
      </c>
      <c r="B206">
        <v>5370</v>
      </c>
      <c r="C206" s="2">
        <v>261585.08</v>
      </c>
      <c r="D206" s="1">
        <v>2.5000000000000001E-2</v>
      </c>
      <c r="E206" s="1">
        <v>0.01</v>
      </c>
      <c r="F206" s="1">
        <v>0.01</v>
      </c>
      <c r="G206" t="str">
        <f t="shared" si="29"/>
        <v>(0,10]</v>
      </c>
      <c r="H206" t="str">
        <f t="shared" si="30"/>
        <v>低</v>
      </c>
      <c r="I206">
        <f t="shared" si="31"/>
        <v>13</v>
      </c>
      <c r="J206" t="str">
        <f t="shared" si="32"/>
        <v>(0,1.5]</v>
      </c>
      <c r="K206" t="str">
        <f t="shared" si="33"/>
        <v>低</v>
      </c>
      <c r="L206">
        <f t="shared" si="34"/>
        <v>13</v>
      </c>
      <c r="M206" t="str">
        <f>VLOOKUP($A206,'风险(预警)'!$A:$J,7,0)</f>
        <v>(10,20]</v>
      </c>
      <c r="N206" t="str">
        <f>VLOOKUP($A206,'风险(预警)'!$A:$J,8,0)</f>
        <v>中</v>
      </c>
      <c r="O206">
        <f>VLOOKUP($A206,'风险(预警)'!$A:$J,9,0)</f>
        <v>57</v>
      </c>
      <c r="P206" t="str">
        <f t="shared" si="35"/>
        <v>低</v>
      </c>
    </row>
    <row r="207" spans="1:16" x14ac:dyDescent="0.2">
      <c r="A207" t="s">
        <v>335</v>
      </c>
      <c r="B207">
        <v>5357</v>
      </c>
      <c r="C207" s="2">
        <v>258174.15</v>
      </c>
      <c r="D207" s="1">
        <v>0.01</v>
      </c>
      <c r="E207" s="1">
        <v>1E-3</v>
      </c>
      <c r="F207" s="1">
        <v>1E-3</v>
      </c>
      <c r="G207" t="str">
        <f t="shared" si="29"/>
        <v>(0,10]</v>
      </c>
      <c r="H207" t="str">
        <f t="shared" si="30"/>
        <v>低</v>
      </c>
      <c r="I207">
        <f t="shared" si="31"/>
        <v>13</v>
      </c>
      <c r="J207" t="str">
        <f t="shared" si="32"/>
        <v>(0,1.5]</v>
      </c>
      <c r="K207" t="str">
        <f t="shared" si="33"/>
        <v>低</v>
      </c>
      <c r="L207">
        <f t="shared" si="34"/>
        <v>13</v>
      </c>
      <c r="M207" t="str">
        <f>VLOOKUP($A207,'风险(预警)'!$A:$J,7,0)</f>
        <v>(0,10]</v>
      </c>
      <c r="N207" t="str">
        <f>VLOOKUP($A207,'风险(预警)'!$A:$J,8,0)</f>
        <v>低</v>
      </c>
      <c r="O207">
        <f>VLOOKUP($A207,'风险(预警)'!$A:$J,9,0)</f>
        <v>11</v>
      </c>
      <c r="P207" t="str">
        <f t="shared" si="35"/>
        <v>低</v>
      </c>
    </row>
    <row r="208" spans="1:16" x14ac:dyDescent="0.2">
      <c r="A208" t="s">
        <v>246</v>
      </c>
      <c r="B208">
        <v>5314</v>
      </c>
      <c r="C208" s="2">
        <v>994308.71</v>
      </c>
      <c r="D208" s="1">
        <v>2.8000000000000001E-2</v>
      </c>
      <c r="E208" s="1">
        <v>1E-3</v>
      </c>
      <c r="F208" s="1">
        <v>1E-3</v>
      </c>
      <c r="G208" t="str">
        <f t="shared" si="29"/>
        <v>(0,10]</v>
      </c>
      <c r="H208" t="str">
        <f t="shared" si="30"/>
        <v>低</v>
      </c>
      <c r="I208">
        <f t="shared" si="31"/>
        <v>13</v>
      </c>
      <c r="J208" t="str">
        <f t="shared" si="32"/>
        <v>(0,1.5]</v>
      </c>
      <c r="K208" t="str">
        <f t="shared" si="33"/>
        <v>低</v>
      </c>
      <c r="L208">
        <f t="shared" si="34"/>
        <v>13</v>
      </c>
      <c r="M208" t="str">
        <f>VLOOKUP($A208,'风险(预警)'!$A:$J,7,0)</f>
        <v>(0,10]</v>
      </c>
      <c r="N208" t="str">
        <f>VLOOKUP($A208,'风险(预警)'!$A:$J,8,0)</f>
        <v>低</v>
      </c>
      <c r="O208">
        <f>VLOOKUP($A208,'风险(预警)'!$A:$J,9,0)</f>
        <v>11</v>
      </c>
      <c r="P208" t="str">
        <f t="shared" si="35"/>
        <v>低</v>
      </c>
    </row>
    <row r="209" spans="1:16" x14ac:dyDescent="0.2">
      <c r="A209" t="s">
        <v>242</v>
      </c>
      <c r="B209">
        <v>5275</v>
      </c>
      <c r="C209" s="2">
        <v>16750.084773070001</v>
      </c>
      <c r="D209" s="1">
        <v>0</v>
      </c>
      <c r="E209" s="1">
        <v>0</v>
      </c>
      <c r="F209" s="1">
        <v>0</v>
      </c>
      <c r="G209" t="str">
        <f t="shared" si="29"/>
        <v>0</v>
      </c>
      <c r="H209" t="str">
        <f t="shared" si="30"/>
        <v>0</v>
      </c>
      <c r="I209">
        <f t="shared" si="31"/>
        <v>0</v>
      </c>
      <c r="J209" t="str">
        <f t="shared" si="32"/>
        <v>0</v>
      </c>
      <c r="K209" t="str">
        <f t="shared" si="33"/>
        <v>0</v>
      </c>
      <c r="L209">
        <f t="shared" si="34"/>
        <v>0</v>
      </c>
      <c r="M209" t="str">
        <f>VLOOKUP($A209,'风险(预警)'!$A:$J,7,0)</f>
        <v>0</v>
      </c>
      <c r="N209" t="str">
        <f>VLOOKUP($A209,'风险(预警)'!$A:$J,8,0)</f>
        <v>0</v>
      </c>
      <c r="O209">
        <f>VLOOKUP($A209,'风险(预警)'!$A:$J,9,0)</f>
        <v>0</v>
      </c>
      <c r="P209" t="str">
        <f t="shared" si="35"/>
        <v>0风险</v>
      </c>
    </row>
    <row r="210" spans="1:16" x14ac:dyDescent="0.2">
      <c r="A210" t="s">
        <v>671</v>
      </c>
      <c r="B210">
        <v>5181</v>
      </c>
      <c r="C210" s="2">
        <v>275309.09485450498</v>
      </c>
      <c r="D210" s="1">
        <v>0.13400000000000001</v>
      </c>
      <c r="E210" s="1">
        <v>6.7000000000000004E-2</v>
      </c>
      <c r="F210" s="1">
        <v>6.7000000000000004E-2</v>
      </c>
      <c r="G210" t="str">
        <f t="shared" si="29"/>
        <v>(10,20]</v>
      </c>
      <c r="H210" t="str">
        <f t="shared" si="30"/>
        <v>中</v>
      </c>
      <c r="I210">
        <f t="shared" si="31"/>
        <v>81</v>
      </c>
      <c r="J210" t="str">
        <f t="shared" si="32"/>
        <v>(1.5,10]</v>
      </c>
      <c r="K210" t="str">
        <f t="shared" si="33"/>
        <v>中</v>
      </c>
      <c r="L210">
        <f t="shared" si="34"/>
        <v>28</v>
      </c>
      <c r="M210" t="str">
        <f>VLOOKUP($A210,'风险(预警)'!$A:$J,7,0)</f>
        <v>(10,20]</v>
      </c>
      <c r="N210" t="str">
        <f>VLOOKUP($A210,'风险(预警)'!$A:$J,8,0)</f>
        <v>中</v>
      </c>
      <c r="O210">
        <f>VLOOKUP($A210,'风险(预警)'!$A:$J,9,0)</f>
        <v>57</v>
      </c>
      <c r="P210" t="str">
        <f t="shared" si="35"/>
        <v>中</v>
      </c>
    </row>
    <row r="211" spans="1:16" x14ac:dyDescent="0.2">
      <c r="A211" t="s">
        <v>198</v>
      </c>
      <c r="B211">
        <v>5144</v>
      </c>
      <c r="C211" s="2">
        <v>44118.454190115001</v>
      </c>
      <c r="D211" s="1">
        <v>1E-3</v>
      </c>
      <c r="E211" s="1">
        <v>0</v>
      </c>
      <c r="F211" s="1">
        <v>0</v>
      </c>
      <c r="G211" t="str">
        <f t="shared" si="29"/>
        <v>(0,10]</v>
      </c>
      <c r="H211" t="str">
        <f t="shared" si="30"/>
        <v>低</v>
      </c>
      <c r="I211">
        <f t="shared" si="31"/>
        <v>13</v>
      </c>
      <c r="J211" t="str">
        <f t="shared" si="32"/>
        <v>0</v>
      </c>
      <c r="K211" t="str">
        <f t="shared" si="33"/>
        <v>0</v>
      </c>
      <c r="L211">
        <f t="shared" si="34"/>
        <v>0</v>
      </c>
      <c r="M211" t="str">
        <f>VLOOKUP($A211,'风险(预警)'!$A:$J,7,0)</f>
        <v>0</v>
      </c>
      <c r="N211" t="str">
        <f>VLOOKUP($A211,'风险(预警)'!$A:$J,8,0)</f>
        <v>0</v>
      </c>
      <c r="O211">
        <f>VLOOKUP($A211,'风险(预警)'!$A:$J,9,0)</f>
        <v>0</v>
      </c>
      <c r="P211" t="str">
        <f t="shared" si="35"/>
        <v>低</v>
      </c>
    </row>
    <row r="212" spans="1:16" x14ac:dyDescent="0.2">
      <c r="A212" t="s">
        <v>93</v>
      </c>
      <c r="B212">
        <v>5134</v>
      </c>
      <c r="C212" s="2">
        <v>276262.73</v>
      </c>
      <c r="D212" s="1">
        <v>1E-3</v>
      </c>
      <c r="E212" s="1">
        <v>3.0000000000000001E-3</v>
      </c>
      <c r="F212" s="1">
        <v>3.0000000000000001E-3</v>
      </c>
      <c r="G212" t="str">
        <f t="shared" si="29"/>
        <v>(0,10]</v>
      </c>
      <c r="H212" t="str">
        <f t="shared" si="30"/>
        <v>低</v>
      </c>
      <c r="I212">
        <f t="shared" si="31"/>
        <v>13</v>
      </c>
      <c r="J212" t="str">
        <f t="shared" si="32"/>
        <v>(0,1.5]</v>
      </c>
      <c r="K212" t="str">
        <f t="shared" si="33"/>
        <v>低</v>
      </c>
      <c r="L212">
        <f t="shared" si="34"/>
        <v>13</v>
      </c>
      <c r="M212" t="str">
        <f>VLOOKUP($A212,'风险(预警)'!$A:$J,7,0)</f>
        <v>(0,10]</v>
      </c>
      <c r="N212" t="str">
        <f>VLOOKUP($A212,'风险(预警)'!$A:$J,8,0)</f>
        <v>低</v>
      </c>
      <c r="O212">
        <f>VLOOKUP($A212,'风险(预警)'!$A:$J,9,0)</f>
        <v>11</v>
      </c>
      <c r="P212" t="str">
        <f t="shared" si="35"/>
        <v>低</v>
      </c>
    </row>
    <row r="213" spans="1:16" x14ac:dyDescent="0.2">
      <c r="A213" t="s">
        <v>74</v>
      </c>
      <c r="B213">
        <v>5088</v>
      </c>
      <c r="C213" s="2">
        <v>223184.35</v>
      </c>
      <c r="D213" s="1">
        <v>0</v>
      </c>
      <c r="E213" s="1">
        <v>5.0000000000000001E-3</v>
      </c>
      <c r="F213" s="1">
        <v>5.0000000000000001E-3</v>
      </c>
      <c r="G213" t="str">
        <f t="shared" si="29"/>
        <v>0</v>
      </c>
      <c r="H213" t="str">
        <f t="shared" si="30"/>
        <v>0</v>
      </c>
      <c r="I213">
        <f t="shared" si="31"/>
        <v>0</v>
      </c>
      <c r="J213" t="str">
        <f t="shared" si="32"/>
        <v>(0,1.5]</v>
      </c>
      <c r="K213" t="str">
        <f t="shared" si="33"/>
        <v>低</v>
      </c>
      <c r="L213">
        <f t="shared" si="34"/>
        <v>13</v>
      </c>
      <c r="M213" t="str">
        <f>VLOOKUP($A213,'风险(预警)'!$A:$J,7,0)</f>
        <v>(0,10]</v>
      </c>
      <c r="N213" t="str">
        <f>VLOOKUP($A213,'风险(预警)'!$A:$J,8,0)</f>
        <v>低</v>
      </c>
      <c r="O213">
        <f>VLOOKUP($A213,'风险(预警)'!$A:$J,9,0)</f>
        <v>11</v>
      </c>
      <c r="P213" t="str">
        <f t="shared" si="35"/>
        <v>低</v>
      </c>
    </row>
    <row r="214" spans="1:16" x14ac:dyDescent="0.2">
      <c r="A214" t="s">
        <v>510</v>
      </c>
      <c r="B214">
        <v>5076</v>
      </c>
      <c r="C214" s="2">
        <v>145647.53</v>
      </c>
      <c r="D214" s="1">
        <v>6.0999999999999999E-2</v>
      </c>
      <c r="E214" s="1">
        <v>1.0999999999999999E-2</v>
      </c>
      <c r="F214" s="1">
        <v>1.0999999999999999E-2</v>
      </c>
      <c r="G214" t="str">
        <f t="shared" si="29"/>
        <v>(0,10]</v>
      </c>
      <c r="H214" t="str">
        <f t="shared" si="30"/>
        <v>低</v>
      </c>
      <c r="I214">
        <f t="shared" si="31"/>
        <v>13</v>
      </c>
      <c r="J214" t="str">
        <f t="shared" si="32"/>
        <v>(0,1.5]</v>
      </c>
      <c r="K214" t="str">
        <f t="shared" si="33"/>
        <v>低</v>
      </c>
      <c r="L214">
        <f t="shared" si="34"/>
        <v>13</v>
      </c>
      <c r="M214" t="str">
        <f>VLOOKUP($A214,'风险(预警)'!$A:$J,7,0)</f>
        <v>(0,10]</v>
      </c>
      <c r="N214" t="str">
        <f>VLOOKUP($A214,'风险(预警)'!$A:$J,8,0)</f>
        <v>低</v>
      </c>
      <c r="O214">
        <f>VLOOKUP($A214,'风险(预警)'!$A:$J,9,0)</f>
        <v>11</v>
      </c>
      <c r="P214" t="str">
        <f t="shared" si="35"/>
        <v>低</v>
      </c>
    </row>
    <row r="215" spans="1:16" x14ac:dyDescent="0.2">
      <c r="A215" t="s">
        <v>702</v>
      </c>
      <c r="B215">
        <v>5069</v>
      </c>
      <c r="C215" s="2">
        <v>214805.77</v>
      </c>
      <c r="D215" s="1">
        <v>7.4999999999999997E-2</v>
      </c>
      <c r="E215" s="1">
        <v>4.3999999999999997E-2</v>
      </c>
      <c r="F215" s="1">
        <v>4.3999999999999997E-2</v>
      </c>
      <c r="G215" t="str">
        <f t="shared" si="29"/>
        <v>(0,10]</v>
      </c>
      <c r="H215" t="str">
        <f t="shared" si="30"/>
        <v>低</v>
      </c>
      <c r="I215">
        <f t="shared" si="31"/>
        <v>13</v>
      </c>
      <c r="J215" t="str">
        <f t="shared" si="32"/>
        <v>(1.5,10]</v>
      </c>
      <c r="K215" t="str">
        <f t="shared" si="33"/>
        <v>中</v>
      </c>
      <c r="L215">
        <f t="shared" si="34"/>
        <v>28</v>
      </c>
      <c r="M215" t="str">
        <f>VLOOKUP($A215,'风险(预警)'!$A:$J,7,0)</f>
        <v>(10,20]</v>
      </c>
      <c r="N215" t="str">
        <f>VLOOKUP($A215,'风险(预警)'!$A:$J,8,0)</f>
        <v>中</v>
      </c>
      <c r="O215">
        <f>VLOOKUP($A215,'风险(预警)'!$A:$J,9,0)</f>
        <v>57</v>
      </c>
      <c r="P215" t="str">
        <f t="shared" si="35"/>
        <v>低</v>
      </c>
    </row>
    <row r="216" spans="1:16" x14ac:dyDescent="0.2">
      <c r="A216" t="s">
        <v>438</v>
      </c>
      <c r="B216">
        <v>5024</v>
      </c>
      <c r="C216" s="2">
        <v>236195.03249375001</v>
      </c>
      <c r="D216" s="1">
        <v>0.24099999999999999</v>
      </c>
      <c r="E216" s="1">
        <v>1.7000000000000001E-2</v>
      </c>
      <c r="F216" s="1">
        <v>1.7000000000000001E-2</v>
      </c>
      <c r="G216" t="str">
        <f t="shared" si="29"/>
        <v>(20,+)</v>
      </c>
      <c r="H216" t="str">
        <f t="shared" si="30"/>
        <v>高</v>
      </c>
      <c r="I216">
        <f t="shared" si="31"/>
        <v>100</v>
      </c>
      <c r="J216" t="str">
        <f t="shared" si="32"/>
        <v>(1.5,10]</v>
      </c>
      <c r="K216" t="str">
        <f t="shared" si="33"/>
        <v>中</v>
      </c>
      <c r="L216">
        <f t="shared" si="34"/>
        <v>28</v>
      </c>
      <c r="M216" t="str">
        <f>VLOOKUP($A216,'风险(预警)'!$A:$J,7,0)</f>
        <v>(10,20]</v>
      </c>
      <c r="N216" t="str">
        <f>VLOOKUP($A216,'风险(预警)'!$A:$J,8,0)</f>
        <v>中</v>
      </c>
      <c r="O216">
        <f>VLOOKUP($A216,'风险(预警)'!$A:$J,9,0)</f>
        <v>57</v>
      </c>
      <c r="P216" t="str">
        <f t="shared" si="35"/>
        <v>中</v>
      </c>
    </row>
    <row r="217" spans="1:16" x14ac:dyDescent="0.2">
      <c r="A217" t="s">
        <v>684</v>
      </c>
      <c r="B217">
        <v>4927</v>
      </c>
      <c r="C217" s="2">
        <v>378672.82806725003</v>
      </c>
      <c r="D217" s="1">
        <v>1E-3</v>
      </c>
      <c r="E217" s="1">
        <v>5.5E-2</v>
      </c>
      <c r="F217" s="1">
        <v>5.5E-2</v>
      </c>
      <c r="G217" t="str">
        <f t="shared" si="29"/>
        <v>(0,10]</v>
      </c>
      <c r="H217" t="str">
        <f t="shared" si="30"/>
        <v>低</v>
      </c>
      <c r="I217">
        <f t="shared" si="31"/>
        <v>13</v>
      </c>
      <c r="J217" t="str">
        <f t="shared" si="32"/>
        <v>(1.5,10]</v>
      </c>
      <c r="K217" t="str">
        <f t="shared" si="33"/>
        <v>中</v>
      </c>
      <c r="L217">
        <f t="shared" si="34"/>
        <v>28</v>
      </c>
      <c r="M217" t="str">
        <f>VLOOKUP($A217,'风险(预警)'!$A:$J,7,0)</f>
        <v>(10,20]</v>
      </c>
      <c r="N217" t="str">
        <f>VLOOKUP($A217,'风险(预警)'!$A:$J,8,0)</f>
        <v>中</v>
      </c>
      <c r="O217">
        <f>VLOOKUP($A217,'风险(预警)'!$A:$J,9,0)</f>
        <v>57</v>
      </c>
      <c r="P217" t="str">
        <f t="shared" si="35"/>
        <v>低</v>
      </c>
    </row>
    <row r="218" spans="1:16" x14ac:dyDescent="0.2">
      <c r="A218" t="s">
        <v>532</v>
      </c>
      <c r="B218">
        <v>4806</v>
      </c>
      <c r="C218" s="2">
        <v>212163.553977845</v>
      </c>
      <c r="D218" s="1">
        <v>1.6E-2</v>
      </c>
      <c r="E218" s="1">
        <v>6.0000000000000001E-3</v>
      </c>
      <c r="F218" s="1">
        <v>0.125</v>
      </c>
      <c r="G218" t="str">
        <f t="shared" si="29"/>
        <v>(0,10]</v>
      </c>
      <c r="H218" t="str">
        <f t="shared" si="30"/>
        <v>低</v>
      </c>
      <c r="I218">
        <f t="shared" si="31"/>
        <v>13</v>
      </c>
      <c r="J218" t="str">
        <f t="shared" si="32"/>
        <v>(10,+)</v>
      </c>
      <c r="K218" t="str">
        <f t="shared" si="33"/>
        <v>高</v>
      </c>
      <c r="L218">
        <f t="shared" si="34"/>
        <v>100</v>
      </c>
      <c r="M218" t="str">
        <f>VLOOKUP($A218,'风险(预警)'!$A:$J,7,0)</f>
        <v>0</v>
      </c>
      <c r="N218" t="str">
        <f>VLOOKUP($A218,'风险(预警)'!$A:$J,8,0)</f>
        <v>0</v>
      </c>
      <c r="O218">
        <f>VLOOKUP($A218,'风险(预警)'!$A:$J,9,0)</f>
        <v>0</v>
      </c>
      <c r="P218" t="str">
        <f t="shared" si="35"/>
        <v>中</v>
      </c>
    </row>
    <row r="219" spans="1:16" x14ac:dyDescent="0.2">
      <c r="A219" t="s">
        <v>89</v>
      </c>
      <c r="B219">
        <v>4772</v>
      </c>
      <c r="C219" s="2">
        <v>274023.57</v>
      </c>
      <c r="D219" s="1">
        <v>0.04</v>
      </c>
      <c r="E219" s="1">
        <v>4.0000000000000001E-3</v>
      </c>
      <c r="F219" s="1">
        <v>4.0000000000000001E-3</v>
      </c>
      <c r="G219" t="str">
        <f t="shared" si="29"/>
        <v>(0,10]</v>
      </c>
      <c r="H219" t="str">
        <f t="shared" si="30"/>
        <v>低</v>
      </c>
      <c r="I219">
        <f t="shared" si="31"/>
        <v>13</v>
      </c>
      <c r="J219" t="str">
        <f t="shared" si="32"/>
        <v>(0,1.5]</v>
      </c>
      <c r="K219" t="str">
        <f t="shared" si="33"/>
        <v>低</v>
      </c>
      <c r="L219">
        <f t="shared" si="34"/>
        <v>13</v>
      </c>
      <c r="M219" t="str">
        <f>VLOOKUP($A219,'风险(预警)'!$A:$J,7,0)</f>
        <v>(0,10]</v>
      </c>
      <c r="N219" t="str">
        <f>VLOOKUP($A219,'风险(预警)'!$A:$J,8,0)</f>
        <v>低</v>
      </c>
      <c r="O219">
        <f>VLOOKUP($A219,'风险(预警)'!$A:$J,9,0)</f>
        <v>11</v>
      </c>
      <c r="P219" t="str">
        <f t="shared" si="35"/>
        <v>低</v>
      </c>
    </row>
    <row r="220" spans="1:16" x14ac:dyDescent="0.2">
      <c r="A220" t="s">
        <v>959</v>
      </c>
      <c r="B220">
        <v>4770</v>
      </c>
      <c r="C220" s="2">
        <v>338125.25</v>
      </c>
      <c r="D220" s="1">
        <v>0.23100000000000001</v>
      </c>
      <c r="E220" s="1">
        <v>0.17799999999999999</v>
      </c>
      <c r="F220" s="1">
        <v>0.17799999999999999</v>
      </c>
      <c r="G220" t="str">
        <f t="shared" si="29"/>
        <v>(20,+)</v>
      </c>
      <c r="H220" t="str">
        <f t="shared" si="30"/>
        <v>高</v>
      </c>
      <c r="I220">
        <f t="shared" si="31"/>
        <v>100</v>
      </c>
      <c r="J220" t="str">
        <f t="shared" si="32"/>
        <v>(10,+)</v>
      </c>
      <c r="K220" t="str">
        <f t="shared" si="33"/>
        <v>高</v>
      </c>
      <c r="L220">
        <f t="shared" si="34"/>
        <v>100</v>
      </c>
      <c r="M220" t="str">
        <f>VLOOKUP($A220,'风险(预警)'!$A:$J,7,0)</f>
        <v>(20,+)</v>
      </c>
      <c r="N220" t="str">
        <f>VLOOKUP($A220,'风险(预警)'!$A:$J,8,0)</f>
        <v>高</v>
      </c>
      <c r="O220">
        <f>VLOOKUP($A220,'风险(预警)'!$A:$J,9,0)</f>
        <v>100</v>
      </c>
      <c r="P220" t="str">
        <f t="shared" si="35"/>
        <v>高</v>
      </c>
    </row>
    <row r="221" spans="1:16" x14ac:dyDescent="0.2">
      <c r="A221" t="s">
        <v>180</v>
      </c>
      <c r="B221">
        <v>4767</v>
      </c>
      <c r="C221" s="2">
        <v>270337.63</v>
      </c>
      <c r="D221" s="1">
        <v>0.33200000000000002</v>
      </c>
      <c r="E221" s="1">
        <v>1.2999999999999999E-2</v>
      </c>
      <c r="F221" s="1">
        <v>1.2999999999999999E-2</v>
      </c>
      <c r="G221" t="str">
        <f t="shared" si="29"/>
        <v>(20,+)</v>
      </c>
      <c r="H221" t="str">
        <f t="shared" si="30"/>
        <v>高</v>
      </c>
      <c r="I221">
        <f t="shared" si="31"/>
        <v>100</v>
      </c>
      <c r="J221" t="str">
        <f t="shared" si="32"/>
        <v>(0,1.5]</v>
      </c>
      <c r="K221" t="str">
        <f t="shared" si="33"/>
        <v>低</v>
      </c>
      <c r="L221">
        <f t="shared" si="34"/>
        <v>13</v>
      </c>
      <c r="M221" t="str">
        <f>VLOOKUP($A221,'风险(预警)'!$A:$J,7,0)</f>
        <v>(20,+)</v>
      </c>
      <c r="N221" t="str">
        <f>VLOOKUP($A221,'风险(预警)'!$A:$J,8,0)</f>
        <v>高</v>
      </c>
      <c r="O221">
        <f>VLOOKUP($A221,'风险(预警)'!$A:$J,9,0)</f>
        <v>100</v>
      </c>
      <c r="P221" t="str">
        <f t="shared" si="35"/>
        <v>中高</v>
      </c>
    </row>
    <row r="222" spans="1:16" x14ac:dyDescent="0.2">
      <c r="A222" t="s">
        <v>830</v>
      </c>
      <c r="B222">
        <v>4755</v>
      </c>
      <c r="C222" s="2">
        <v>190771.59</v>
      </c>
      <c r="D222" s="1">
        <v>7.8E-2</v>
      </c>
      <c r="E222" s="1">
        <v>8.9999999999999993E-3</v>
      </c>
      <c r="F222" s="1">
        <v>8.9999999999999993E-3</v>
      </c>
      <c r="G222" t="str">
        <f t="shared" si="29"/>
        <v>(0,10]</v>
      </c>
      <c r="H222" t="str">
        <f t="shared" si="30"/>
        <v>低</v>
      </c>
      <c r="I222">
        <f t="shared" si="31"/>
        <v>13</v>
      </c>
      <c r="J222" t="str">
        <f t="shared" si="32"/>
        <v>(0,1.5]</v>
      </c>
      <c r="K222" t="str">
        <f t="shared" si="33"/>
        <v>低</v>
      </c>
      <c r="L222">
        <f t="shared" si="34"/>
        <v>13</v>
      </c>
      <c r="M222" t="str">
        <f>VLOOKUP($A222,'风险(预警)'!$A:$J,7,0)</f>
        <v>(0,10]</v>
      </c>
      <c r="N222" t="str">
        <f>VLOOKUP($A222,'风险(预警)'!$A:$J,8,0)</f>
        <v>低</v>
      </c>
      <c r="O222">
        <f>VLOOKUP($A222,'风险(预警)'!$A:$J,9,0)</f>
        <v>11</v>
      </c>
      <c r="P222" t="str">
        <f t="shared" si="35"/>
        <v>低</v>
      </c>
    </row>
    <row r="223" spans="1:16" x14ac:dyDescent="0.2">
      <c r="A223" t="s">
        <v>301</v>
      </c>
      <c r="B223">
        <v>4744</v>
      </c>
      <c r="C223" s="2">
        <v>253976.92</v>
      </c>
      <c r="D223" s="1">
        <v>8.9999999999999993E-3</v>
      </c>
      <c r="E223" s="1">
        <v>3.0000000000000001E-3</v>
      </c>
      <c r="F223" s="1">
        <v>3.0000000000000001E-3</v>
      </c>
      <c r="G223" t="str">
        <f t="shared" si="29"/>
        <v>(0,10]</v>
      </c>
      <c r="H223" t="str">
        <f t="shared" si="30"/>
        <v>低</v>
      </c>
      <c r="I223">
        <f t="shared" si="31"/>
        <v>13</v>
      </c>
      <c r="J223" t="str">
        <f t="shared" si="32"/>
        <v>(0,1.5]</v>
      </c>
      <c r="K223" t="str">
        <f t="shared" si="33"/>
        <v>低</v>
      </c>
      <c r="L223">
        <f t="shared" si="34"/>
        <v>13</v>
      </c>
      <c r="M223" t="str">
        <f>VLOOKUP($A223,'风险(预警)'!$A:$J,7,0)</f>
        <v>(0,10]</v>
      </c>
      <c r="N223" t="str">
        <f>VLOOKUP($A223,'风险(预警)'!$A:$J,8,0)</f>
        <v>低</v>
      </c>
      <c r="O223">
        <f>VLOOKUP($A223,'风险(预警)'!$A:$J,9,0)</f>
        <v>11</v>
      </c>
      <c r="P223" t="str">
        <f t="shared" si="35"/>
        <v>低</v>
      </c>
    </row>
    <row r="224" spans="1:16" x14ac:dyDescent="0.2">
      <c r="A224" t="s">
        <v>152</v>
      </c>
      <c r="B224">
        <v>4727</v>
      </c>
      <c r="C224" s="2">
        <v>152872.45000000001</v>
      </c>
      <c r="D224" s="1">
        <v>7.2999999999999995E-2</v>
      </c>
      <c r="E224" s="1">
        <v>1.6E-2</v>
      </c>
      <c r="F224" s="1">
        <v>1.6E-2</v>
      </c>
      <c r="G224" t="str">
        <f t="shared" si="29"/>
        <v>(0,10]</v>
      </c>
      <c r="H224" t="str">
        <f t="shared" si="30"/>
        <v>低</v>
      </c>
      <c r="I224">
        <f t="shared" si="31"/>
        <v>13</v>
      </c>
      <c r="J224" t="str">
        <f t="shared" si="32"/>
        <v>(1.5,10]</v>
      </c>
      <c r="K224" t="str">
        <f t="shared" si="33"/>
        <v>中</v>
      </c>
      <c r="L224">
        <f t="shared" si="34"/>
        <v>28</v>
      </c>
      <c r="M224" t="str">
        <f>VLOOKUP($A224,'风险(预警)'!$A:$J,7,0)</f>
        <v>(0,10]</v>
      </c>
      <c r="N224" t="str">
        <f>VLOOKUP($A224,'风险(预警)'!$A:$J,8,0)</f>
        <v>低</v>
      </c>
      <c r="O224">
        <f>VLOOKUP($A224,'风险(预警)'!$A:$J,9,0)</f>
        <v>11</v>
      </c>
      <c r="P224" t="str">
        <f t="shared" si="35"/>
        <v>低</v>
      </c>
    </row>
    <row r="225" spans="1:16" x14ac:dyDescent="0.2">
      <c r="A225" t="s">
        <v>690</v>
      </c>
      <c r="B225">
        <v>4688</v>
      </c>
      <c r="C225" s="2">
        <v>290993.93</v>
      </c>
      <c r="D225" s="1">
        <v>2.9000000000000001E-2</v>
      </c>
      <c r="E225" s="1">
        <v>8.0000000000000002E-3</v>
      </c>
      <c r="F225" s="1">
        <v>1.0999999999999999E-2</v>
      </c>
      <c r="G225" t="str">
        <f t="shared" si="29"/>
        <v>(0,10]</v>
      </c>
      <c r="H225" t="str">
        <f t="shared" si="30"/>
        <v>低</v>
      </c>
      <c r="I225">
        <f t="shared" si="31"/>
        <v>13</v>
      </c>
      <c r="J225" t="str">
        <f t="shared" si="32"/>
        <v>(0,1.5]</v>
      </c>
      <c r="K225" t="str">
        <f t="shared" si="33"/>
        <v>低</v>
      </c>
      <c r="L225">
        <f t="shared" si="34"/>
        <v>13</v>
      </c>
      <c r="M225" t="str">
        <f>VLOOKUP($A225,'风险(预警)'!$A:$J,7,0)</f>
        <v>(0,10]</v>
      </c>
      <c r="N225" t="str">
        <f>VLOOKUP($A225,'风险(预警)'!$A:$J,8,0)</f>
        <v>低</v>
      </c>
      <c r="O225">
        <f>VLOOKUP($A225,'风险(预警)'!$A:$J,9,0)</f>
        <v>11</v>
      </c>
      <c r="P225" t="str">
        <f t="shared" si="35"/>
        <v>低</v>
      </c>
    </row>
    <row r="226" spans="1:16" x14ac:dyDescent="0.2">
      <c r="A226" t="s">
        <v>568</v>
      </c>
      <c r="B226">
        <v>4686</v>
      </c>
      <c r="C226" s="2">
        <v>154258.01999999999</v>
      </c>
      <c r="D226" s="1">
        <v>4.0000000000000001E-3</v>
      </c>
      <c r="E226" s="1">
        <v>1.4E-2</v>
      </c>
      <c r="F226" s="1">
        <v>1.4E-2</v>
      </c>
      <c r="G226" t="str">
        <f t="shared" si="29"/>
        <v>(0,10]</v>
      </c>
      <c r="H226" t="str">
        <f t="shared" si="30"/>
        <v>低</v>
      </c>
      <c r="I226">
        <f t="shared" si="31"/>
        <v>13</v>
      </c>
      <c r="J226" t="str">
        <f t="shared" si="32"/>
        <v>(0,1.5]</v>
      </c>
      <c r="K226" t="str">
        <f t="shared" si="33"/>
        <v>低</v>
      </c>
      <c r="L226">
        <f t="shared" si="34"/>
        <v>13</v>
      </c>
      <c r="M226" t="str">
        <f>VLOOKUP($A226,'风险(预警)'!$A:$J,7,0)</f>
        <v>(10,20]</v>
      </c>
      <c r="N226" t="str">
        <f>VLOOKUP($A226,'风险(预警)'!$A:$J,8,0)</f>
        <v>中</v>
      </c>
      <c r="O226">
        <f>VLOOKUP($A226,'风险(预警)'!$A:$J,9,0)</f>
        <v>57</v>
      </c>
      <c r="P226" t="str">
        <f t="shared" si="35"/>
        <v>低</v>
      </c>
    </row>
    <row r="227" spans="1:16" x14ac:dyDescent="0.2">
      <c r="A227" t="s">
        <v>594</v>
      </c>
      <c r="B227">
        <v>4581</v>
      </c>
      <c r="C227" s="2">
        <v>285402.09000000003</v>
      </c>
      <c r="D227" s="1">
        <v>0.125</v>
      </c>
      <c r="E227" s="1">
        <v>5.0000000000000001E-3</v>
      </c>
      <c r="F227" s="1">
        <v>5.0000000000000001E-3</v>
      </c>
      <c r="G227" t="str">
        <f t="shared" si="29"/>
        <v>(10,20]</v>
      </c>
      <c r="H227" t="str">
        <f t="shared" si="30"/>
        <v>中</v>
      </c>
      <c r="I227">
        <f t="shared" si="31"/>
        <v>81</v>
      </c>
      <c r="J227" t="str">
        <f t="shared" si="32"/>
        <v>(0,1.5]</v>
      </c>
      <c r="K227" t="str">
        <f t="shared" si="33"/>
        <v>低</v>
      </c>
      <c r="L227">
        <f t="shared" si="34"/>
        <v>13</v>
      </c>
      <c r="M227" t="str">
        <f>VLOOKUP($A227,'风险(预警)'!$A:$J,7,0)</f>
        <v>(0,10]</v>
      </c>
      <c r="N227" t="str">
        <f>VLOOKUP($A227,'风险(预警)'!$A:$J,8,0)</f>
        <v>低</v>
      </c>
      <c r="O227">
        <f>VLOOKUP($A227,'风险(预警)'!$A:$J,9,0)</f>
        <v>11</v>
      </c>
      <c r="P227" t="str">
        <f t="shared" si="35"/>
        <v>低</v>
      </c>
    </row>
    <row r="228" spans="1:16" x14ac:dyDescent="0.2">
      <c r="A228" t="s">
        <v>211</v>
      </c>
      <c r="B228">
        <v>4568</v>
      </c>
      <c r="C228" s="2">
        <v>666671.23345270997</v>
      </c>
      <c r="D228" s="1">
        <v>3.5999999999999997E-2</v>
      </c>
      <c r="E228" s="1">
        <v>0</v>
      </c>
      <c r="F228" s="1">
        <v>0</v>
      </c>
      <c r="G228" t="str">
        <f t="shared" si="29"/>
        <v>(0,10]</v>
      </c>
      <c r="H228" t="str">
        <f t="shared" si="30"/>
        <v>低</v>
      </c>
      <c r="I228">
        <f t="shared" si="31"/>
        <v>13</v>
      </c>
      <c r="J228" t="str">
        <f t="shared" si="32"/>
        <v>0</v>
      </c>
      <c r="K228" t="str">
        <f t="shared" si="33"/>
        <v>0</v>
      </c>
      <c r="L228">
        <f t="shared" si="34"/>
        <v>0</v>
      </c>
      <c r="M228" t="str">
        <f>VLOOKUP($A228,'风险(预警)'!$A:$J,7,0)</f>
        <v>0</v>
      </c>
      <c r="N228" t="str">
        <f>VLOOKUP($A228,'风险(预警)'!$A:$J,8,0)</f>
        <v>0</v>
      </c>
      <c r="O228">
        <f>VLOOKUP($A228,'风险(预警)'!$A:$J,9,0)</f>
        <v>0</v>
      </c>
      <c r="P228" t="str">
        <f t="shared" si="35"/>
        <v>低</v>
      </c>
    </row>
    <row r="229" spans="1:16" x14ac:dyDescent="0.2">
      <c r="A229" t="s">
        <v>519</v>
      </c>
      <c r="B229">
        <v>4551</v>
      </c>
      <c r="C229" s="2">
        <v>947786.14</v>
      </c>
      <c r="D229" s="1">
        <v>1.2E-2</v>
      </c>
      <c r="E229" s="1">
        <v>2E-3</v>
      </c>
      <c r="F229" s="1">
        <v>2E-3</v>
      </c>
      <c r="G229" t="str">
        <f t="shared" si="29"/>
        <v>(0,10]</v>
      </c>
      <c r="H229" t="str">
        <f t="shared" si="30"/>
        <v>低</v>
      </c>
      <c r="I229">
        <f t="shared" si="31"/>
        <v>13</v>
      </c>
      <c r="J229" t="str">
        <f t="shared" si="32"/>
        <v>(0,1.5]</v>
      </c>
      <c r="K229" t="str">
        <f t="shared" si="33"/>
        <v>低</v>
      </c>
      <c r="L229">
        <f t="shared" si="34"/>
        <v>13</v>
      </c>
      <c r="M229" t="str">
        <f>VLOOKUP($A229,'风险(预警)'!$A:$J,7,0)</f>
        <v>(0,10]</v>
      </c>
      <c r="N229" t="str">
        <f>VLOOKUP($A229,'风险(预警)'!$A:$J,8,0)</f>
        <v>低</v>
      </c>
      <c r="O229">
        <f>VLOOKUP($A229,'风险(预警)'!$A:$J,9,0)</f>
        <v>11</v>
      </c>
      <c r="P229" t="str">
        <f t="shared" si="35"/>
        <v>低</v>
      </c>
    </row>
    <row r="230" spans="1:16" x14ac:dyDescent="0.2">
      <c r="A230" t="s">
        <v>603</v>
      </c>
      <c r="B230">
        <v>4531</v>
      </c>
      <c r="C230" s="2">
        <v>87569.42</v>
      </c>
      <c r="D230" s="1">
        <v>0</v>
      </c>
      <c r="E230" s="1">
        <v>2E-3</v>
      </c>
      <c r="F230" s="1">
        <v>2E-3</v>
      </c>
      <c r="G230" t="str">
        <f t="shared" si="29"/>
        <v>0</v>
      </c>
      <c r="H230" t="str">
        <f t="shared" si="30"/>
        <v>0</v>
      </c>
      <c r="I230">
        <f t="shared" si="31"/>
        <v>0</v>
      </c>
      <c r="J230" t="str">
        <f t="shared" si="32"/>
        <v>(0,1.5]</v>
      </c>
      <c r="K230" t="str">
        <f t="shared" si="33"/>
        <v>低</v>
      </c>
      <c r="L230">
        <f t="shared" si="34"/>
        <v>13</v>
      </c>
      <c r="M230" t="str">
        <f>VLOOKUP($A230,'风险(预警)'!$A:$J,7,0)</f>
        <v>(0,10]</v>
      </c>
      <c r="N230" t="str">
        <f>VLOOKUP($A230,'风险(预警)'!$A:$J,8,0)</f>
        <v>低</v>
      </c>
      <c r="O230">
        <f>VLOOKUP($A230,'风险(预警)'!$A:$J,9,0)</f>
        <v>11</v>
      </c>
      <c r="P230" t="str">
        <f t="shared" si="35"/>
        <v>低</v>
      </c>
    </row>
    <row r="231" spans="1:16" x14ac:dyDescent="0.2">
      <c r="A231" t="s">
        <v>573</v>
      </c>
      <c r="B231">
        <v>4506</v>
      </c>
      <c r="C231" s="2">
        <v>192971.9</v>
      </c>
      <c r="D231" s="1">
        <v>1.2E-2</v>
      </c>
      <c r="E231" s="1">
        <v>2E-3</v>
      </c>
      <c r="F231" s="1">
        <v>2E-3</v>
      </c>
      <c r="G231" t="str">
        <f t="shared" si="29"/>
        <v>(0,10]</v>
      </c>
      <c r="H231" t="str">
        <f t="shared" si="30"/>
        <v>低</v>
      </c>
      <c r="I231">
        <f t="shared" si="31"/>
        <v>13</v>
      </c>
      <c r="J231" t="str">
        <f t="shared" si="32"/>
        <v>(0,1.5]</v>
      </c>
      <c r="K231" t="str">
        <f t="shared" si="33"/>
        <v>低</v>
      </c>
      <c r="L231">
        <f t="shared" si="34"/>
        <v>13</v>
      </c>
      <c r="M231" t="str">
        <f>VLOOKUP($A231,'风险(预警)'!$A:$J,7,0)</f>
        <v>(0,10]</v>
      </c>
      <c r="N231" t="str">
        <f>VLOOKUP($A231,'风险(预警)'!$A:$J,8,0)</f>
        <v>低</v>
      </c>
      <c r="O231">
        <f>VLOOKUP($A231,'风险(预警)'!$A:$J,9,0)</f>
        <v>11</v>
      </c>
      <c r="P231" t="str">
        <f t="shared" si="35"/>
        <v>低</v>
      </c>
    </row>
    <row r="232" spans="1:16" x14ac:dyDescent="0.2">
      <c r="A232" t="s">
        <v>920</v>
      </c>
      <c r="B232">
        <v>4502</v>
      </c>
      <c r="C232" s="2">
        <v>217995.09</v>
      </c>
      <c r="D232" s="1">
        <v>0.03</v>
      </c>
      <c r="E232" s="1">
        <v>1.4999999999999999E-2</v>
      </c>
      <c r="F232" s="1">
        <v>1.4999999999999999E-2</v>
      </c>
      <c r="G232" t="str">
        <f t="shared" si="29"/>
        <v>(0,10]</v>
      </c>
      <c r="H232" t="str">
        <f t="shared" si="30"/>
        <v>低</v>
      </c>
      <c r="I232">
        <f t="shared" si="31"/>
        <v>13</v>
      </c>
      <c r="J232" t="str">
        <f t="shared" si="32"/>
        <v>(1.5,10]</v>
      </c>
      <c r="K232" t="str">
        <f t="shared" si="33"/>
        <v>中</v>
      </c>
      <c r="L232">
        <f t="shared" si="34"/>
        <v>28</v>
      </c>
      <c r="M232" t="str">
        <f>VLOOKUP($A232,'风险(预警)'!$A:$J,7,0)</f>
        <v>(10,20]</v>
      </c>
      <c r="N232" t="str">
        <f>VLOOKUP($A232,'风险(预警)'!$A:$J,8,0)</f>
        <v>中</v>
      </c>
      <c r="O232">
        <f>VLOOKUP($A232,'风险(预警)'!$A:$J,9,0)</f>
        <v>57</v>
      </c>
      <c r="P232" t="str">
        <f t="shared" si="35"/>
        <v>低</v>
      </c>
    </row>
    <row r="233" spans="1:16" x14ac:dyDescent="0.2">
      <c r="A233" t="s">
        <v>739</v>
      </c>
      <c r="B233">
        <v>4456</v>
      </c>
      <c r="C233" s="2">
        <v>232533.83489163499</v>
      </c>
      <c r="D233" s="1">
        <v>5.0000000000000001E-3</v>
      </c>
      <c r="E233" s="1">
        <v>2.1000000000000001E-2</v>
      </c>
      <c r="F233" s="1">
        <v>2.1000000000000001E-2</v>
      </c>
      <c r="G233" t="str">
        <f t="shared" si="29"/>
        <v>(0,10]</v>
      </c>
      <c r="H233" t="str">
        <f t="shared" si="30"/>
        <v>低</v>
      </c>
      <c r="I233">
        <f t="shared" si="31"/>
        <v>13</v>
      </c>
      <c r="J233" t="str">
        <f t="shared" si="32"/>
        <v>(1.5,10]</v>
      </c>
      <c r="K233" t="str">
        <f t="shared" si="33"/>
        <v>中</v>
      </c>
      <c r="L233">
        <f t="shared" si="34"/>
        <v>28</v>
      </c>
      <c r="M233" t="str">
        <f>VLOOKUP($A233,'风险(预警)'!$A:$J,7,0)</f>
        <v>(10,20]</v>
      </c>
      <c r="N233" t="str">
        <f>VLOOKUP($A233,'风险(预警)'!$A:$J,8,0)</f>
        <v>中</v>
      </c>
      <c r="O233">
        <f>VLOOKUP($A233,'风险(预警)'!$A:$J,9,0)</f>
        <v>57</v>
      </c>
      <c r="P233" t="str">
        <f t="shared" si="35"/>
        <v>低</v>
      </c>
    </row>
    <row r="234" spans="1:16" x14ac:dyDescent="0.2">
      <c r="A234" t="s">
        <v>273</v>
      </c>
      <c r="B234">
        <v>4434</v>
      </c>
      <c r="C234" s="2">
        <v>1172708.6486232099</v>
      </c>
      <c r="D234" s="1">
        <v>0.219</v>
      </c>
      <c r="E234" s="1">
        <v>0</v>
      </c>
      <c r="F234" s="1">
        <v>0</v>
      </c>
      <c r="G234" t="str">
        <f t="shared" si="29"/>
        <v>(20,+)</v>
      </c>
      <c r="H234" t="str">
        <f t="shared" si="30"/>
        <v>高</v>
      </c>
      <c r="I234">
        <f t="shared" si="31"/>
        <v>100</v>
      </c>
      <c r="J234" t="str">
        <f t="shared" si="32"/>
        <v>0</v>
      </c>
      <c r="K234" t="str">
        <f t="shared" si="33"/>
        <v>0</v>
      </c>
      <c r="L234">
        <f t="shared" si="34"/>
        <v>0</v>
      </c>
      <c r="M234" t="str">
        <f>VLOOKUP($A234,'风险(预警)'!$A:$J,7,0)</f>
        <v>0</v>
      </c>
      <c r="N234" t="str">
        <f>VLOOKUP($A234,'风险(预警)'!$A:$J,8,0)</f>
        <v>0</v>
      </c>
      <c r="O234">
        <f>VLOOKUP($A234,'风险(预警)'!$A:$J,9,0)</f>
        <v>0</v>
      </c>
      <c r="P234" t="str">
        <f t="shared" si="35"/>
        <v>低</v>
      </c>
    </row>
    <row r="235" spans="1:16" x14ac:dyDescent="0.2">
      <c r="A235" t="s">
        <v>481</v>
      </c>
      <c r="B235">
        <v>4353</v>
      </c>
      <c r="C235" s="2">
        <v>185583.46</v>
      </c>
      <c r="D235" s="1">
        <v>0.13300000000000001</v>
      </c>
      <c r="E235" s="1">
        <v>2.9000000000000001E-2</v>
      </c>
      <c r="F235" s="1">
        <v>2.9000000000000001E-2</v>
      </c>
      <c r="G235" t="str">
        <f t="shared" si="29"/>
        <v>(10,20]</v>
      </c>
      <c r="H235" t="str">
        <f t="shared" si="30"/>
        <v>中</v>
      </c>
      <c r="I235">
        <f t="shared" si="31"/>
        <v>81</v>
      </c>
      <c r="J235" t="str">
        <f t="shared" si="32"/>
        <v>(1.5,10]</v>
      </c>
      <c r="K235" t="str">
        <f t="shared" si="33"/>
        <v>中</v>
      </c>
      <c r="L235">
        <f t="shared" si="34"/>
        <v>28</v>
      </c>
      <c r="M235" t="str">
        <f>VLOOKUP($A235,'风险(预警)'!$A:$J,7,0)</f>
        <v>(10,20]</v>
      </c>
      <c r="N235" t="str">
        <f>VLOOKUP($A235,'风险(预警)'!$A:$J,8,0)</f>
        <v>中</v>
      </c>
      <c r="O235">
        <f>VLOOKUP($A235,'风险(预警)'!$A:$J,9,0)</f>
        <v>57</v>
      </c>
      <c r="P235" t="str">
        <f t="shared" si="35"/>
        <v>中</v>
      </c>
    </row>
    <row r="236" spans="1:16" x14ac:dyDescent="0.2">
      <c r="A236" t="s">
        <v>1025</v>
      </c>
      <c r="B236">
        <v>4272</v>
      </c>
      <c r="C236" s="2">
        <v>314238.97462652001</v>
      </c>
      <c r="D236" s="1">
        <v>3.1E-2</v>
      </c>
      <c r="E236" s="1">
        <v>2.1999999999999999E-2</v>
      </c>
      <c r="F236" s="1">
        <v>2.1999999999999999E-2</v>
      </c>
      <c r="G236" t="str">
        <f t="shared" si="29"/>
        <v>(0,10]</v>
      </c>
      <c r="H236" t="str">
        <f t="shared" si="30"/>
        <v>低</v>
      </c>
      <c r="I236">
        <f t="shared" si="31"/>
        <v>13</v>
      </c>
      <c r="J236" t="str">
        <f t="shared" si="32"/>
        <v>(1.5,10]</v>
      </c>
      <c r="K236" t="str">
        <f t="shared" si="33"/>
        <v>中</v>
      </c>
      <c r="L236">
        <f t="shared" si="34"/>
        <v>28</v>
      </c>
      <c r="M236" t="str">
        <f>VLOOKUP($A236,'风险(预警)'!$A:$J,7,0)</f>
        <v>(0,10]</v>
      </c>
      <c r="N236" t="str">
        <f>VLOOKUP($A236,'风险(预警)'!$A:$J,8,0)</f>
        <v>低</v>
      </c>
      <c r="O236">
        <f>VLOOKUP($A236,'风险(预警)'!$A:$J,9,0)</f>
        <v>11</v>
      </c>
      <c r="P236" t="str">
        <f t="shared" si="35"/>
        <v>低</v>
      </c>
    </row>
    <row r="237" spans="1:16" x14ac:dyDescent="0.2">
      <c r="A237" t="s">
        <v>174</v>
      </c>
      <c r="B237">
        <v>4215</v>
      </c>
      <c r="C237" s="2">
        <v>129484.89</v>
      </c>
      <c r="D237" s="1">
        <v>2E-3</v>
      </c>
      <c r="E237" s="1">
        <v>2.3E-2</v>
      </c>
      <c r="F237" s="1">
        <v>2.3E-2</v>
      </c>
      <c r="G237" t="str">
        <f t="shared" si="29"/>
        <v>(0,10]</v>
      </c>
      <c r="H237" t="str">
        <f t="shared" si="30"/>
        <v>低</v>
      </c>
      <c r="I237">
        <f t="shared" si="31"/>
        <v>13</v>
      </c>
      <c r="J237" t="str">
        <f t="shared" si="32"/>
        <v>(1.5,10]</v>
      </c>
      <c r="K237" t="str">
        <f t="shared" si="33"/>
        <v>中</v>
      </c>
      <c r="L237">
        <f t="shared" si="34"/>
        <v>28</v>
      </c>
      <c r="M237" t="str">
        <f>VLOOKUP($A237,'风险(预警)'!$A:$J,7,0)</f>
        <v>(10,20]</v>
      </c>
      <c r="N237" t="str">
        <f>VLOOKUP($A237,'风险(预警)'!$A:$J,8,0)</f>
        <v>中</v>
      </c>
      <c r="O237">
        <f>VLOOKUP($A237,'风险(预警)'!$A:$J,9,0)</f>
        <v>57</v>
      </c>
      <c r="P237" t="str">
        <f t="shared" si="35"/>
        <v>低</v>
      </c>
    </row>
    <row r="238" spans="1:16" x14ac:dyDescent="0.2">
      <c r="A238" t="s">
        <v>130</v>
      </c>
      <c r="B238">
        <v>4201</v>
      </c>
      <c r="C238" s="2">
        <v>189999.01688109999</v>
      </c>
      <c r="D238" s="1">
        <v>1.2E-2</v>
      </c>
      <c r="E238" s="1">
        <v>5.0000000000000001E-3</v>
      </c>
      <c r="F238" s="1">
        <v>5.0000000000000001E-3</v>
      </c>
      <c r="G238" t="str">
        <f t="shared" si="29"/>
        <v>(0,10]</v>
      </c>
      <c r="H238" t="str">
        <f t="shared" si="30"/>
        <v>低</v>
      </c>
      <c r="I238">
        <f t="shared" si="31"/>
        <v>13</v>
      </c>
      <c r="J238" t="str">
        <f t="shared" si="32"/>
        <v>(0,1.5]</v>
      </c>
      <c r="K238" t="str">
        <f t="shared" si="33"/>
        <v>低</v>
      </c>
      <c r="L238">
        <f t="shared" si="34"/>
        <v>13</v>
      </c>
      <c r="M238" t="str">
        <f>VLOOKUP($A238,'风险(预警)'!$A:$J,7,0)</f>
        <v>(0,10]</v>
      </c>
      <c r="N238" t="str">
        <f>VLOOKUP($A238,'风险(预警)'!$A:$J,8,0)</f>
        <v>低</v>
      </c>
      <c r="O238">
        <f>VLOOKUP($A238,'风险(预警)'!$A:$J,9,0)</f>
        <v>11</v>
      </c>
      <c r="P238" t="str">
        <f t="shared" si="35"/>
        <v>低</v>
      </c>
    </row>
    <row r="239" spans="1:16" x14ac:dyDescent="0.2">
      <c r="A239" t="s">
        <v>437</v>
      </c>
      <c r="B239">
        <v>4177</v>
      </c>
      <c r="C239" s="2">
        <v>139903.96440823999</v>
      </c>
      <c r="D239" s="1">
        <v>6.0000000000000001E-3</v>
      </c>
      <c r="E239" s="1">
        <v>7.0000000000000001E-3</v>
      </c>
      <c r="F239" s="1">
        <v>7.0000000000000001E-3</v>
      </c>
      <c r="G239" t="str">
        <f t="shared" si="29"/>
        <v>(0,10]</v>
      </c>
      <c r="H239" t="str">
        <f t="shared" si="30"/>
        <v>低</v>
      </c>
      <c r="I239">
        <f t="shared" si="31"/>
        <v>13</v>
      </c>
      <c r="J239" t="str">
        <f t="shared" si="32"/>
        <v>(0,1.5]</v>
      </c>
      <c r="K239" t="str">
        <f t="shared" si="33"/>
        <v>低</v>
      </c>
      <c r="L239">
        <f t="shared" si="34"/>
        <v>13</v>
      </c>
      <c r="M239" t="str">
        <f>VLOOKUP($A239,'风险(预警)'!$A:$J,7,0)</f>
        <v>(0,10]</v>
      </c>
      <c r="N239" t="str">
        <f>VLOOKUP($A239,'风险(预警)'!$A:$J,8,0)</f>
        <v>低</v>
      </c>
      <c r="O239">
        <f>VLOOKUP($A239,'风险(预警)'!$A:$J,9,0)</f>
        <v>11</v>
      </c>
      <c r="P239" t="str">
        <f t="shared" si="35"/>
        <v>低</v>
      </c>
    </row>
    <row r="240" spans="1:16" x14ac:dyDescent="0.2">
      <c r="A240" t="s">
        <v>188</v>
      </c>
      <c r="B240">
        <v>4167</v>
      </c>
      <c r="C240" s="2">
        <v>309764.83</v>
      </c>
      <c r="D240" s="1">
        <v>3.7999999999999999E-2</v>
      </c>
      <c r="E240" s="1">
        <v>0.02</v>
      </c>
      <c r="F240" s="1">
        <v>0.02</v>
      </c>
      <c r="G240" t="str">
        <f t="shared" si="29"/>
        <v>(0,10]</v>
      </c>
      <c r="H240" t="str">
        <f t="shared" si="30"/>
        <v>低</v>
      </c>
      <c r="I240">
        <f t="shared" si="31"/>
        <v>13</v>
      </c>
      <c r="J240" t="str">
        <f t="shared" si="32"/>
        <v>(1.5,10]</v>
      </c>
      <c r="K240" t="str">
        <f t="shared" si="33"/>
        <v>中</v>
      </c>
      <c r="L240">
        <f t="shared" si="34"/>
        <v>28</v>
      </c>
      <c r="M240" t="str">
        <f>VLOOKUP($A240,'风险(预警)'!$A:$J,7,0)</f>
        <v>(0,10]</v>
      </c>
      <c r="N240" t="str">
        <f>VLOOKUP($A240,'风险(预警)'!$A:$J,8,0)</f>
        <v>低</v>
      </c>
      <c r="O240">
        <f>VLOOKUP($A240,'风险(预警)'!$A:$J,9,0)</f>
        <v>11</v>
      </c>
      <c r="P240" t="str">
        <f t="shared" si="35"/>
        <v>低</v>
      </c>
    </row>
    <row r="241" spans="1:16" x14ac:dyDescent="0.2">
      <c r="A241" t="s">
        <v>139</v>
      </c>
      <c r="B241">
        <v>4106</v>
      </c>
      <c r="C241" s="2">
        <v>209358.44</v>
      </c>
      <c r="D241" s="1">
        <v>1.4999999999999999E-2</v>
      </c>
      <c r="E241" s="1">
        <v>1.4999999999999999E-2</v>
      </c>
      <c r="F241" s="1">
        <v>1.4999999999999999E-2</v>
      </c>
      <c r="G241" t="str">
        <f t="shared" si="29"/>
        <v>(0,10]</v>
      </c>
      <c r="H241" t="str">
        <f t="shared" si="30"/>
        <v>低</v>
      </c>
      <c r="I241">
        <f t="shared" si="31"/>
        <v>13</v>
      </c>
      <c r="J241" t="str">
        <f t="shared" si="32"/>
        <v>(1.5,10]</v>
      </c>
      <c r="K241" t="str">
        <f t="shared" si="33"/>
        <v>中</v>
      </c>
      <c r="L241">
        <f t="shared" si="34"/>
        <v>28</v>
      </c>
      <c r="M241" t="str">
        <f>VLOOKUP($A241,'风险(预警)'!$A:$J,7,0)</f>
        <v>(0,10]</v>
      </c>
      <c r="N241" t="str">
        <f>VLOOKUP($A241,'风险(预警)'!$A:$J,8,0)</f>
        <v>低</v>
      </c>
      <c r="O241">
        <f>VLOOKUP($A241,'风险(预警)'!$A:$J,9,0)</f>
        <v>11</v>
      </c>
      <c r="P241" t="str">
        <f t="shared" si="35"/>
        <v>低</v>
      </c>
    </row>
    <row r="242" spans="1:16" x14ac:dyDescent="0.2">
      <c r="A242" t="s">
        <v>674</v>
      </c>
      <c r="B242">
        <v>4076</v>
      </c>
      <c r="C242" s="2">
        <v>381817.72</v>
      </c>
      <c r="D242" s="1">
        <v>5.6000000000000001E-2</v>
      </c>
      <c r="E242" s="1">
        <v>0</v>
      </c>
      <c r="F242" s="1">
        <v>0</v>
      </c>
      <c r="G242" t="str">
        <f t="shared" si="29"/>
        <v>(0,10]</v>
      </c>
      <c r="H242" t="str">
        <f t="shared" si="30"/>
        <v>低</v>
      </c>
      <c r="I242">
        <f t="shared" si="31"/>
        <v>13</v>
      </c>
      <c r="J242" t="str">
        <f t="shared" si="32"/>
        <v>0</v>
      </c>
      <c r="K242" t="str">
        <f t="shared" si="33"/>
        <v>0</v>
      </c>
      <c r="L242">
        <f t="shared" si="34"/>
        <v>0</v>
      </c>
      <c r="M242" t="str">
        <f>VLOOKUP($A242,'风险(预警)'!$A:$J,7,0)</f>
        <v>(0,10]</v>
      </c>
      <c r="N242" t="str">
        <f>VLOOKUP($A242,'风险(预警)'!$A:$J,8,0)</f>
        <v>低</v>
      </c>
      <c r="O242">
        <f>VLOOKUP($A242,'风险(预警)'!$A:$J,9,0)</f>
        <v>11</v>
      </c>
      <c r="P242" t="str">
        <f t="shared" si="35"/>
        <v>低</v>
      </c>
    </row>
    <row r="243" spans="1:16" x14ac:dyDescent="0.2">
      <c r="A243" t="s">
        <v>1024</v>
      </c>
      <c r="B243">
        <v>4067</v>
      </c>
      <c r="C243" s="2">
        <v>273305.74</v>
      </c>
      <c r="D243" s="1">
        <v>0.16800000000000001</v>
      </c>
      <c r="E243" s="1">
        <v>1.2E-2</v>
      </c>
      <c r="F243" s="1">
        <v>1.2E-2</v>
      </c>
      <c r="G243" t="str">
        <f t="shared" si="29"/>
        <v>(10,20]</v>
      </c>
      <c r="H243" t="str">
        <f t="shared" si="30"/>
        <v>中</v>
      </c>
      <c r="I243">
        <f t="shared" si="31"/>
        <v>81</v>
      </c>
      <c r="J243" t="str">
        <f t="shared" si="32"/>
        <v>(0,1.5]</v>
      </c>
      <c r="K243" t="str">
        <f t="shared" si="33"/>
        <v>低</v>
      </c>
      <c r="L243">
        <f t="shared" si="34"/>
        <v>13</v>
      </c>
      <c r="M243" t="str">
        <f>VLOOKUP($A243,'风险(预警)'!$A:$J,7,0)</f>
        <v>(10,20]</v>
      </c>
      <c r="N243" t="str">
        <f>VLOOKUP($A243,'风险(预警)'!$A:$J,8,0)</f>
        <v>中</v>
      </c>
      <c r="O243">
        <f>VLOOKUP($A243,'风险(预警)'!$A:$J,9,0)</f>
        <v>57</v>
      </c>
      <c r="P243" t="str">
        <f t="shared" si="35"/>
        <v>低</v>
      </c>
    </row>
    <row r="244" spans="1:16" x14ac:dyDescent="0.2">
      <c r="A244" t="s">
        <v>86</v>
      </c>
      <c r="B244">
        <v>3970</v>
      </c>
      <c r="C244" s="2">
        <v>184454.36</v>
      </c>
      <c r="D244" s="1">
        <v>2.1000000000000001E-2</v>
      </c>
      <c r="E244" s="1">
        <v>4.0000000000000001E-3</v>
      </c>
      <c r="F244" s="1">
        <v>4.0000000000000001E-3</v>
      </c>
      <c r="G244" t="str">
        <f t="shared" si="29"/>
        <v>(0,10]</v>
      </c>
      <c r="H244" t="str">
        <f t="shared" si="30"/>
        <v>低</v>
      </c>
      <c r="I244">
        <f t="shared" si="31"/>
        <v>13</v>
      </c>
      <c r="J244" t="str">
        <f t="shared" si="32"/>
        <v>(0,1.5]</v>
      </c>
      <c r="K244" t="str">
        <f t="shared" si="33"/>
        <v>低</v>
      </c>
      <c r="L244">
        <f t="shared" si="34"/>
        <v>13</v>
      </c>
      <c r="M244" t="str">
        <f>VLOOKUP($A244,'风险(预警)'!$A:$J,7,0)</f>
        <v>(0,10]</v>
      </c>
      <c r="N244" t="str">
        <f>VLOOKUP($A244,'风险(预警)'!$A:$J,8,0)</f>
        <v>低</v>
      </c>
      <c r="O244">
        <f>VLOOKUP($A244,'风险(预警)'!$A:$J,9,0)</f>
        <v>11</v>
      </c>
      <c r="P244" t="str">
        <f t="shared" si="35"/>
        <v>低</v>
      </c>
    </row>
    <row r="245" spans="1:16" x14ac:dyDescent="0.2">
      <c r="A245" t="s">
        <v>788</v>
      </c>
      <c r="B245">
        <v>3847</v>
      </c>
      <c r="C245" s="2">
        <v>242515.05</v>
      </c>
      <c r="D245" s="1">
        <v>1.2999999999999999E-2</v>
      </c>
      <c r="E245" s="1">
        <v>6.0000000000000001E-3</v>
      </c>
      <c r="F245" s="1">
        <v>6.0000000000000001E-3</v>
      </c>
      <c r="G245" t="str">
        <f t="shared" si="29"/>
        <v>(0,10]</v>
      </c>
      <c r="H245" t="str">
        <f t="shared" si="30"/>
        <v>低</v>
      </c>
      <c r="I245">
        <f t="shared" si="31"/>
        <v>13</v>
      </c>
      <c r="J245" t="str">
        <f t="shared" si="32"/>
        <v>(0,1.5]</v>
      </c>
      <c r="K245" t="str">
        <f t="shared" si="33"/>
        <v>低</v>
      </c>
      <c r="L245">
        <f t="shared" si="34"/>
        <v>13</v>
      </c>
      <c r="M245" t="str">
        <f>VLOOKUP($A245,'风险(预警)'!$A:$J,7,0)</f>
        <v>(0,10]</v>
      </c>
      <c r="N245" t="str">
        <f>VLOOKUP($A245,'风险(预警)'!$A:$J,8,0)</f>
        <v>低</v>
      </c>
      <c r="O245">
        <f>VLOOKUP($A245,'风险(预警)'!$A:$J,9,0)</f>
        <v>11</v>
      </c>
      <c r="P245" t="str">
        <f t="shared" si="35"/>
        <v>低</v>
      </c>
    </row>
    <row r="246" spans="1:16" x14ac:dyDescent="0.2">
      <c r="A246" t="s">
        <v>138</v>
      </c>
      <c r="B246">
        <v>3838</v>
      </c>
      <c r="C246" s="2">
        <v>173145.50471218</v>
      </c>
      <c r="D246" s="1">
        <v>2E-3</v>
      </c>
      <c r="E246" s="1">
        <v>1E-3</v>
      </c>
      <c r="F246" s="1">
        <v>1E-3</v>
      </c>
      <c r="G246" t="str">
        <f t="shared" si="29"/>
        <v>(0,10]</v>
      </c>
      <c r="H246" t="str">
        <f t="shared" si="30"/>
        <v>低</v>
      </c>
      <c r="I246">
        <f t="shared" si="31"/>
        <v>13</v>
      </c>
      <c r="J246" t="str">
        <f t="shared" si="32"/>
        <v>(0,1.5]</v>
      </c>
      <c r="K246" t="str">
        <f t="shared" si="33"/>
        <v>低</v>
      </c>
      <c r="L246">
        <f t="shared" si="34"/>
        <v>13</v>
      </c>
      <c r="M246" t="str">
        <f>VLOOKUP($A246,'风险(预警)'!$A:$J,7,0)</f>
        <v>(0,10]</v>
      </c>
      <c r="N246" t="str">
        <f>VLOOKUP($A246,'风险(预警)'!$A:$J,8,0)</f>
        <v>低</v>
      </c>
      <c r="O246">
        <f>VLOOKUP($A246,'风险(预警)'!$A:$J,9,0)</f>
        <v>11</v>
      </c>
      <c r="P246" t="str">
        <f t="shared" si="35"/>
        <v>低</v>
      </c>
    </row>
    <row r="247" spans="1:16" x14ac:dyDescent="0.2">
      <c r="A247" t="s">
        <v>444</v>
      </c>
      <c r="B247">
        <v>3838</v>
      </c>
      <c r="C247" s="2">
        <v>197593.10865764</v>
      </c>
      <c r="D247" s="1">
        <v>8.6999999999999994E-2</v>
      </c>
      <c r="E247" s="1">
        <v>7.0000000000000001E-3</v>
      </c>
      <c r="F247" s="1">
        <v>7.0000000000000001E-3</v>
      </c>
      <c r="G247" t="str">
        <f t="shared" si="29"/>
        <v>(0,10]</v>
      </c>
      <c r="H247" t="str">
        <f t="shared" si="30"/>
        <v>低</v>
      </c>
      <c r="I247">
        <f t="shared" si="31"/>
        <v>13</v>
      </c>
      <c r="J247" t="str">
        <f t="shared" si="32"/>
        <v>(0,1.5]</v>
      </c>
      <c r="K247" t="str">
        <f t="shared" si="33"/>
        <v>低</v>
      </c>
      <c r="L247">
        <f t="shared" si="34"/>
        <v>13</v>
      </c>
      <c r="M247" t="str">
        <f>VLOOKUP($A247,'风险(预警)'!$A:$J,7,0)</f>
        <v>(10,20]</v>
      </c>
      <c r="N247" t="str">
        <f>VLOOKUP($A247,'风险(预警)'!$A:$J,8,0)</f>
        <v>中</v>
      </c>
      <c r="O247">
        <f>VLOOKUP($A247,'风险(预警)'!$A:$J,9,0)</f>
        <v>57</v>
      </c>
      <c r="P247" t="str">
        <f t="shared" si="35"/>
        <v>低</v>
      </c>
    </row>
    <row r="248" spans="1:16" x14ac:dyDescent="0.2">
      <c r="A248" t="s">
        <v>703</v>
      </c>
      <c r="B248">
        <v>3732</v>
      </c>
      <c r="C248" s="2">
        <v>174737.12</v>
      </c>
      <c r="D248" s="1">
        <v>1.4999999999999999E-2</v>
      </c>
      <c r="E248" s="1">
        <v>7.0000000000000001E-3</v>
      </c>
      <c r="F248" s="1">
        <v>7.0000000000000001E-3</v>
      </c>
      <c r="G248" t="str">
        <f t="shared" si="29"/>
        <v>(0,10]</v>
      </c>
      <c r="H248" t="str">
        <f t="shared" si="30"/>
        <v>低</v>
      </c>
      <c r="I248">
        <f t="shared" si="31"/>
        <v>13</v>
      </c>
      <c r="J248" t="str">
        <f t="shared" si="32"/>
        <v>(0,1.5]</v>
      </c>
      <c r="K248" t="str">
        <f t="shared" si="33"/>
        <v>低</v>
      </c>
      <c r="L248">
        <f t="shared" si="34"/>
        <v>13</v>
      </c>
      <c r="M248" t="str">
        <f>VLOOKUP($A248,'风险(预警)'!$A:$J,7,0)</f>
        <v>(0,10]</v>
      </c>
      <c r="N248" t="str">
        <f>VLOOKUP($A248,'风险(预警)'!$A:$J,8,0)</f>
        <v>低</v>
      </c>
      <c r="O248">
        <f>VLOOKUP($A248,'风险(预警)'!$A:$J,9,0)</f>
        <v>11</v>
      </c>
      <c r="P248" t="str">
        <f t="shared" si="35"/>
        <v>低</v>
      </c>
    </row>
    <row r="249" spans="1:16" x14ac:dyDescent="0.2">
      <c r="A249" t="s">
        <v>955</v>
      </c>
      <c r="B249">
        <v>3693</v>
      </c>
      <c r="C249" s="2">
        <v>174137.02</v>
      </c>
      <c r="D249" s="1">
        <v>6.9000000000000006E-2</v>
      </c>
      <c r="E249" s="1">
        <v>6.0000000000000001E-3</v>
      </c>
      <c r="F249" s="1">
        <v>6.0000000000000001E-3</v>
      </c>
      <c r="G249" t="str">
        <f t="shared" si="29"/>
        <v>(0,10]</v>
      </c>
      <c r="H249" t="str">
        <f t="shared" si="30"/>
        <v>低</v>
      </c>
      <c r="I249">
        <f t="shared" si="31"/>
        <v>13</v>
      </c>
      <c r="J249" t="str">
        <f t="shared" si="32"/>
        <v>(0,1.5]</v>
      </c>
      <c r="K249" t="str">
        <f t="shared" si="33"/>
        <v>低</v>
      </c>
      <c r="L249">
        <f t="shared" si="34"/>
        <v>13</v>
      </c>
      <c r="M249" t="str">
        <f>VLOOKUP($A249,'风险(预警)'!$A:$J,7,0)</f>
        <v>(0,10]</v>
      </c>
      <c r="N249" t="str">
        <f>VLOOKUP($A249,'风险(预警)'!$A:$J,8,0)</f>
        <v>低</v>
      </c>
      <c r="O249">
        <f>VLOOKUP($A249,'风险(预警)'!$A:$J,9,0)</f>
        <v>11</v>
      </c>
      <c r="P249" t="str">
        <f t="shared" si="35"/>
        <v>低</v>
      </c>
    </row>
    <row r="250" spans="1:16" x14ac:dyDescent="0.2">
      <c r="A250" t="s">
        <v>351</v>
      </c>
      <c r="B250">
        <v>3585</v>
      </c>
      <c r="C250" s="2">
        <v>764193.52036417997</v>
      </c>
      <c r="D250" s="1">
        <v>0.151</v>
      </c>
      <c r="E250" s="1">
        <v>8.1000000000000003E-2</v>
      </c>
      <c r="F250" s="1">
        <v>0</v>
      </c>
      <c r="G250" t="str">
        <f t="shared" si="29"/>
        <v>(10,20]</v>
      </c>
      <c r="H250" t="str">
        <f t="shared" si="30"/>
        <v>中</v>
      </c>
      <c r="I250">
        <f t="shared" si="31"/>
        <v>81</v>
      </c>
      <c r="J250" t="str">
        <f t="shared" si="32"/>
        <v>0</v>
      </c>
      <c r="K250" t="str">
        <f t="shared" si="33"/>
        <v>0</v>
      </c>
      <c r="L250">
        <f t="shared" si="34"/>
        <v>0</v>
      </c>
      <c r="M250" t="str">
        <f>VLOOKUP($A250,'风险(预警)'!$A:$J,7,0)</f>
        <v>0</v>
      </c>
      <c r="N250" t="str">
        <f>VLOOKUP($A250,'风险(预警)'!$A:$J,8,0)</f>
        <v>0</v>
      </c>
      <c r="O250">
        <f>VLOOKUP($A250,'风险(预警)'!$A:$J,9,0)</f>
        <v>0</v>
      </c>
      <c r="P250" t="str">
        <f t="shared" si="35"/>
        <v>低</v>
      </c>
    </row>
    <row r="251" spans="1:16" x14ac:dyDescent="0.2">
      <c r="A251" t="s">
        <v>668</v>
      </c>
      <c r="B251">
        <v>3577</v>
      </c>
      <c r="C251" s="2">
        <v>147552.10999999999</v>
      </c>
      <c r="D251" s="1">
        <v>1.2999999999999999E-2</v>
      </c>
      <c r="E251" s="1">
        <v>4.0000000000000001E-3</v>
      </c>
      <c r="F251" s="1">
        <v>4.0000000000000001E-3</v>
      </c>
      <c r="G251" t="str">
        <f t="shared" si="29"/>
        <v>(0,10]</v>
      </c>
      <c r="H251" t="str">
        <f t="shared" si="30"/>
        <v>低</v>
      </c>
      <c r="I251">
        <f t="shared" si="31"/>
        <v>13</v>
      </c>
      <c r="J251" t="str">
        <f t="shared" si="32"/>
        <v>(0,1.5]</v>
      </c>
      <c r="K251" t="str">
        <f t="shared" si="33"/>
        <v>低</v>
      </c>
      <c r="L251">
        <f t="shared" si="34"/>
        <v>13</v>
      </c>
      <c r="M251" t="str">
        <f>VLOOKUP($A251,'风险(预警)'!$A:$J,7,0)</f>
        <v>(0,10]</v>
      </c>
      <c r="N251" t="str">
        <f>VLOOKUP($A251,'风险(预警)'!$A:$J,8,0)</f>
        <v>低</v>
      </c>
      <c r="O251">
        <f>VLOOKUP($A251,'风险(预警)'!$A:$J,9,0)</f>
        <v>11</v>
      </c>
      <c r="P251" t="str">
        <f t="shared" si="35"/>
        <v>低</v>
      </c>
    </row>
    <row r="252" spans="1:16" x14ac:dyDescent="0.2">
      <c r="A252" t="s">
        <v>833</v>
      </c>
      <c r="B252">
        <v>3549</v>
      </c>
      <c r="C252" s="2">
        <v>213953.16</v>
      </c>
      <c r="D252" s="1">
        <v>3.3000000000000002E-2</v>
      </c>
      <c r="E252" s="1">
        <v>5.0000000000000001E-3</v>
      </c>
      <c r="F252" s="1">
        <v>5.0000000000000001E-3</v>
      </c>
      <c r="G252" t="str">
        <f t="shared" si="29"/>
        <v>(0,10]</v>
      </c>
      <c r="H252" t="str">
        <f t="shared" si="30"/>
        <v>低</v>
      </c>
      <c r="I252">
        <f t="shared" si="31"/>
        <v>13</v>
      </c>
      <c r="J252" t="str">
        <f t="shared" si="32"/>
        <v>(0,1.5]</v>
      </c>
      <c r="K252" t="str">
        <f t="shared" si="33"/>
        <v>低</v>
      </c>
      <c r="L252">
        <f t="shared" si="34"/>
        <v>13</v>
      </c>
      <c r="M252" t="str">
        <f>VLOOKUP($A252,'风险(预警)'!$A:$J,7,0)</f>
        <v>(0,10]</v>
      </c>
      <c r="N252" t="str">
        <f>VLOOKUP($A252,'风险(预警)'!$A:$J,8,0)</f>
        <v>低</v>
      </c>
      <c r="O252">
        <f>VLOOKUP($A252,'风险(预警)'!$A:$J,9,0)</f>
        <v>11</v>
      </c>
      <c r="P252" t="str">
        <f t="shared" si="35"/>
        <v>低</v>
      </c>
    </row>
    <row r="253" spans="1:16" x14ac:dyDescent="0.2">
      <c r="A253" t="s">
        <v>259</v>
      </c>
      <c r="B253">
        <v>3520</v>
      </c>
      <c r="C253" s="2">
        <v>173672.41</v>
      </c>
      <c r="D253" s="1">
        <v>9.0999999999999998E-2</v>
      </c>
      <c r="E253" s="1">
        <v>5.0000000000000001E-3</v>
      </c>
      <c r="F253" s="1">
        <v>5.0000000000000001E-3</v>
      </c>
      <c r="G253" t="str">
        <f t="shared" si="29"/>
        <v>(0,10]</v>
      </c>
      <c r="H253" t="str">
        <f t="shared" si="30"/>
        <v>低</v>
      </c>
      <c r="I253">
        <f t="shared" si="31"/>
        <v>13</v>
      </c>
      <c r="J253" t="str">
        <f t="shared" si="32"/>
        <v>(0,1.5]</v>
      </c>
      <c r="K253" t="str">
        <f t="shared" si="33"/>
        <v>低</v>
      </c>
      <c r="L253">
        <f t="shared" si="34"/>
        <v>13</v>
      </c>
      <c r="M253" t="str">
        <f>VLOOKUP($A253,'风险(预警)'!$A:$J,7,0)</f>
        <v>(0,10]</v>
      </c>
      <c r="N253" t="str">
        <f>VLOOKUP($A253,'风险(预警)'!$A:$J,8,0)</f>
        <v>低</v>
      </c>
      <c r="O253">
        <f>VLOOKUP($A253,'风险(预警)'!$A:$J,9,0)</f>
        <v>11</v>
      </c>
      <c r="P253" t="str">
        <f t="shared" si="35"/>
        <v>低</v>
      </c>
    </row>
    <row r="254" spans="1:16" x14ac:dyDescent="0.2">
      <c r="A254" t="s">
        <v>447</v>
      </c>
      <c r="B254">
        <v>3518</v>
      </c>
      <c r="C254" s="2">
        <v>252603.034440455</v>
      </c>
      <c r="D254" s="1">
        <v>2.1000000000000001E-2</v>
      </c>
      <c r="E254" s="1">
        <v>1.2999999999999999E-2</v>
      </c>
      <c r="F254" s="1">
        <v>1.2999999999999999E-2</v>
      </c>
      <c r="G254" t="str">
        <f t="shared" si="29"/>
        <v>(0,10]</v>
      </c>
      <c r="H254" t="str">
        <f t="shared" si="30"/>
        <v>低</v>
      </c>
      <c r="I254">
        <f t="shared" si="31"/>
        <v>13</v>
      </c>
      <c r="J254" t="str">
        <f t="shared" si="32"/>
        <v>(0,1.5]</v>
      </c>
      <c r="K254" t="str">
        <f t="shared" si="33"/>
        <v>低</v>
      </c>
      <c r="L254">
        <f t="shared" si="34"/>
        <v>13</v>
      </c>
      <c r="M254" t="str">
        <f>VLOOKUP($A254,'风险(预警)'!$A:$J,7,0)</f>
        <v>(0,10]</v>
      </c>
      <c r="N254" t="str">
        <f>VLOOKUP($A254,'风险(预警)'!$A:$J,8,0)</f>
        <v>低</v>
      </c>
      <c r="O254">
        <f>VLOOKUP($A254,'风险(预警)'!$A:$J,9,0)</f>
        <v>11</v>
      </c>
      <c r="P254" t="str">
        <f t="shared" si="35"/>
        <v>低</v>
      </c>
    </row>
    <row r="255" spans="1:16" x14ac:dyDescent="0.2">
      <c r="A255" t="s">
        <v>797</v>
      </c>
      <c r="B255">
        <v>3477</v>
      </c>
      <c r="C255" s="2">
        <v>109356.69</v>
      </c>
      <c r="D255" s="1">
        <v>1.6E-2</v>
      </c>
      <c r="E255" s="1">
        <v>6.0000000000000001E-3</v>
      </c>
      <c r="F255" s="1">
        <v>6.0000000000000001E-3</v>
      </c>
      <c r="G255" t="str">
        <f t="shared" si="29"/>
        <v>(0,10]</v>
      </c>
      <c r="H255" t="str">
        <f t="shared" si="30"/>
        <v>低</v>
      </c>
      <c r="I255">
        <f t="shared" si="31"/>
        <v>13</v>
      </c>
      <c r="J255" t="str">
        <f t="shared" si="32"/>
        <v>(0,1.5]</v>
      </c>
      <c r="K255" t="str">
        <f t="shared" si="33"/>
        <v>低</v>
      </c>
      <c r="L255">
        <f t="shared" si="34"/>
        <v>13</v>
      </c>
      <c r="M255" t="str">
        <f>VLOOKUP($A255,'风险(预警)'!$A:$J,7,0)</f>
        <v>(0,10]</v>
      </c>
      <c r="N255" t="str">
        <f>VLOOKUP($A255,'风险(预警)'!$A:$J,8,0)</f>
        <v>低</v>
      </c>
      <c r="O255">
        <f>VLOOKUP($A255,'风险(预警)'!$A:$J,9,0)</f>
        <v>11</v>
      </c>
      <c r="P255" t="str">
        <f t="shared" si="35"/>
        <v>低</v>
      </c>
    </row>
    <row r="256" spans="1:16" x14ac:dyDescent="0.2">
      <c r="A256" t="s">
        <v>638</v>
      </c>
      <c r="B256">
        <v>3459</v>
      </c>
      <c r="C256" s="2">
        <v>176051.91</v>
      </c>
      <c r="D256" s="1">
        <v>7.0000000000000001E-3</v>
      </c>
      <c r="E256" s="1">
        <v>2E-3</v>
      </c>
      <c r="F256" s="1">
        <v>2E-3</v>
      </c>
      <c r="G256" t="str">
        <f t="shared" si="29"/>
        <v>(0,10]</v>
      </c>
      <c r="H256" t="str">
        <f t="shared" si="30"/>
        <v>低</v>
      </c>
      <c r="I256">
        <f t="shared" si="31"/>
        <v>13</v>
      </c>
      <c r="J256" t="str">
        <f t="shared" si="32"/>
        <v>(0,1.5]</v>
      </c>
      <c r="K256" t="str">
        <f t="shared" si="33"/>
        <v>低</v>
      </c>
      <c r="L256">
        <f t="shared" si="34"/>
        <v>13</v>
      </c>
      <c r="M256" t="str">
        <f>VLOOKUP($A256,'风险(预警)'!$A:$J,7,0)</f>
        <v>(0,10]</v>
      </c>
      <c r="N256" t="str">
        <f>VLOOKUP($A256,'风险(预警)'!$A:$J,8,0)</f>
        <v>低</v>
      </c>
      <c r="O256">
        <f>VLOOKUP($A256,'风险(预警)'!$A:$J,9,0)</f>
        <v>11</v>
      </c>
      <c r="P256" t="str">
        <f t="shared" si="35"/>
        <v>低</v>
      </c>
    </row>
    <row r="257" spans="1:16" x14ac:dyDescent="0.2">
      <c r="A257" t="s">
        <v>922</v>
      </c>
      <c r="B257">
        <v>3438</v>
      </c>
      <c r="C257" s="2">
        <v>275215.86360914999</v>
      </c>
      <c r="D257" s="1">
        <v>0.151</v>
      </c>
      <c r="E257" s="1">
        <v>2.4E-2</v>
      </c>
      <c r="F257" s="1">
        <v>2.4E-2</v>
      </c>
      <c r="G257" t="str">
        <f t="shared" si="29"/>
        <v>(10,20]</v>
      </c>
      <c r="H257" t="str">
        <f t="shared" si="30"/>
        <v>中</v>
      </c>
      <c r="I257">
        <f t="shared" si="31"/>
        <v>81</v>
      </c>
      <c r="J257" t="str">
        <f t="shared" si="32"/>
        <v>(1.5,10]</v>
      </c>
      <c r="K257" t="str">
        <f t="shared" si="33"/>
        <v>中</v>
      </c>
      <c r="L257">
        <f t="shared" si="34"/>
        <v>28</v>
      </c>
      <c r="M257" t="str">
        <f>VLOOKUP($A257,'风险(预警)'!$A:$J,7,0)</f>
        <v>(0,10]</v>
      </c>
      <c r="N257" t="str">
        <f>VLOOKUP($A257,'风险(预警)'!$A:$J,8,0)</f>
        <v>低</v>
      </c>
      <c r="O257">
        <f>VLOOKUP($A257,'风险(预警)'!$A:$J,9,0)</f>
        <v>11</v>
      </c>
      <c r="P257" t="str">
        <f t="shared" si="35"/>
        <v>低</v>
      </c>
    </row>
    <row r="258" spans="1:16" x14ac:dyDescent="0.2">
      <c r="A258" t="s">
        <v>291</v>
      </c>
      <c r="B258">
        <v>3436</v>
      </c>
      <c r="C258" s="2">
        <v>209452.51</v>
      </c>
      <c r="D258" s="1">
        <v>1.9E-2</v>
      </c>
      <c r="E258" s="1">
        <v>8.0000000000000002E-3</v>
      </c>
      <c r="F258" s="1">
        <v>8.0000000000000002E-3</v>
      </c>
      <c r="G258" t="str">
        <f t="shared" si="29"/>
        <v>(0,10]</v>
      </c>
      <c r="H258" t="str">
        <f t="shared" si="30"/>
        <v>低</v>
      </c>
      <c r="I258">
        <f t="shared" si="31"/>
        <v>13</v>
      </c>
      <c r="J258" t="str">
        <f t="shared" si="32"/>
        <v>(0,1.5]</v>
      </c>
      <c r="K258" t="str">
        <f t="shared" si="33"/>
        <v>低</v>
      </c>
      <c r="L258">
        <f t="shared" si="34"/>
        <v>13</v>
      </c>
      <c r="M258" t="str">
        <f>VLOOKUP($A258,'风险(预警)'!$A:$J,7,0)</f>
        <v>(0,10]</v>
      </c>
      <c r="N258" t="str">
        <f>VLOOKUP($A258,'风险(预警)'!$A:$J,8,0)</f>
        <v>低</v>
      </c>
      <c r="O258">
        <f>VLOOKUP($A258,'风险(预警)'!$A:$J,9,0)</f>
        <v>11</v>
      </c>
      <c r="P258" t="str">
        <f t="shared" si="35"/>
        <v>低</v>
      </c>
    </row>
    <row r="259" spans="1:16" x14ac:dyDescent="0.2">
      <c r="A259" t="s">
        <v>888</v>
      </c>
      <c r="B259">
        <v>3431</v>
      </c>
      <c r="C259" s="2">
        <v>309402.06</v>
      </c>
      <c r="D259" s="1">
        <v>2.9000000000000001E-2</v>
      </c>
      <c r="E259" s="1">
        <v>8.0000000000000002E-3</v>
      </c>
      <c r="F259" s="1">
        <v>8.0000000000000002E-3</v>
      </c>
      <c r="G259" t="str">
        <f t="shared" ref="G259:G322" si="36">VLOOKUP($D259*100,$AA$6:$AB$10,2,1)</f>
        <v>(0,10]</v>
      </c>
      <c r="H259" t="str">
        <f t="shared" ref="H259:H322" si="37">VLOOKUP($D259*100,$AA$6:$AD$10,3,1)</f>
        <v>低</v>
      </c>
      <c r="I259">
        <f t="shared" ref="I259:I322" si="38">VLOOKUP($D259*100,$AA$6:$AD$10,4,1)</f>
        <v>13</v>
      </c>
      <c r="J259" t="str">
        <f t="shared" ref="J259:J322" si="39">VLOOKUP($F259*100,$AA$16:$AD$20,2,1)</f>
        <v>(0,1.5]</v>
      </c>
      <c r="K259" t="str">
        <f t="shared" ref="K259:K322" si="40">VLOOKUP($F259*100,$AA$16:$AD$20,3,1)</f>
        <v>低</v>
      </c>
      <c r="L259">
        <f t="shared" ref="L259:L322" si="41">VLOOKUP($F259*100,$AA$16:$AD$20,4,1)</f>
        <v>13</v>
      </c>
      <c r="M259" t="str">
        <f>VLOOKUP($A259,'风险(预警)'!$A:$J,7,0)</f>
        <v>(0,10]</v>
      </c>
      <c r="N259" t="str">
        <f>VLOOKUP($A259,'风险(预警)'!$A:$J,8,0)</f>
        <v>低</v>
      </c>
      <c r="O259">
        <f>VLOOKUP($A259,'风险(预警)'!$A:$J,9,0)</f>
        <v>11</v>
      </c>
      <c r="P259" t="str">
        <f t="shared" ref="P259:P322" si="42">VLOOKUP(I259*0.1+L259*0.45+O259*0.45,$AG$7:$AH$11,2,1)</f>
        <v>低</v>
      </c>
    </row>
    <row r="260" spans="1:16" x14ac:dyDescent="0.2">
      <c r="A260" t="s">
        <v>516</v>
      </c>
      <c r="B260">
        <v>3334</v>
      </c>
      <c r="C260" s="2">
        <v>236634.29809793501</v>
      </c>
      <c r="D260" s="1">
        <v>2.9000000000000001E-2</v>
      </c>
      <c r="E260" s="1">
        <v>5.0000000000000001E-3</v>
      </c>
      <c r="F260" s="1">
        <v>5.0000000000000001E-3</v>
      </c>
      <c r="G260" t="str">
        <f t="shared" si="36"/>
        <v>(0,10]</v>
      </c>
      <c r="H260" t="str">
        <f t="shared" si="37"/>
        <v>低</v>
      </c>
      <c r="I260">
        <f t="shared" si="38"/>
        <v>13</v>
      </c>
      <c r="J260" t="str">
        <f t="shared" si="39"/>
        <v>(0,1.5]</v>
      </c>
      <c r="K260" t="str">
        <f t="shared" si="40"/>
        <v>低</v>
      </c>
      <c r="L260">
        <f t="shared" si="41"/>
        <v>13</v>
      </c>
      <c r="M260" t="str">
        <f>VLOOKUP($A260,'风险(预警)'!$A:$J,7,0)</f>
        <v>(0,10]</v>
      </c>
      <c r="N260" t="str">
        <f>VLOOKUP($A260,'风险(预警)'!$A:$J,8,0)</f>
        <v>低</v>
      </c>
      <c r="O260">
        <f>VLOOKUP($A260,'风险(预警)'!$A:$J,9,0)</f>
        <v>11</v>
      </c>
      <c r="P260" t="str">
        <f t="shared" si="42"/>
        <v>低</v>
      </c>
    </row>
    <row r="261" spans="1:16" x14ac:dyDescent="0.2">
      <c r="A261" t="s">
        <v>781</v>
      </c>
      <c r="B261">
        <v>3319</v>
      </c>
      <c r="C261" s="2">
        <v>101240.77</v>
      </c>
      <c r="D261" s="1">
        <v>1E-3</v>
      </c>
      <c r="E261" s="1">
        <v>3.0000000000000001E-3</v>
      </c>
      <c r="F261" s="1">
        <v>3.0000000000000001E-3</v>
      </c>
      <c r="G261" t="str">
        <f t="shared" si="36"/>
        <v>(0,10]</v>
      </c>
      <c r="H261" t="str">
        <f t="shared" si="37"/>
        <v>低</v>
      </c>
      <c r="I261">
        <f t="shared" si="38"/>
        <v>13</v>
      </c>
      <c r="J261" t="str">
        <f t="shared" si="39"/>
        <v>(0,1.5]</v>
      </c>
      <c r="K261" t="str">
        <f t="shared" si="40"/>
        <v>低</v>
      </c>
      <c r="L261">
        <f t="shared" si="41"/>
        <v>13</v>
      </c>
      <c r="M261" t="str">
        <f>VLOOKUP($A261,'风险(预警)'!$A:$J,7,0)</f>
        <v>(0,10]</v>
      </c>
      <c r="N261" t="str">
        <f>VLOOKUP($A261,'风险(预警)'!$A:$J,8,0)</f>
        <v>低</v>
      </c>
      <c r="O261">
        <f>VLOOKUP($A261,'风险(预警)'!$A:$J,9,0)</f>
        <v>11</v>
      </c>
      <c r="P261" t="str">
        <f t="shared" si="42"/>
        <v>低</v>
      </c>
    </row>
    <row r="262" spans="1:16" x14ac:dyDescent="0.2">
      <c r="A262" t="s">
        <v>918</v>
      </c>
      <c r="B262">
        <v>3289</v>
      </c>
      <c r="C262" s="2">
        <v>397076.77811809001</v>
      </c>
      <c r="D262" s="1">
        <v>0</v>
      </c>
      <c r="E262" s="1">
        <v>0</v>
      </c>
      <c r="F262" s="1">
        <v>0</v>
      </c>
      <c r="G262" t="str">
        <f t="shared" si="36"/>
        <v>0</v>
      </c>
      <c r="H262" t="str">
        <f t="shared" si="37"/>
        <v>0</v>
      </c>
      <c r="I262">
        <f t="shared" si="38"/>
        <v>0</v>
      </c>
      <c r="J262" t="str">
        <f t="shared" si="39"/>
        <v>0</v>
      </c>
      <c r="K262" t="str">
        <f t="shared" si="40"/>
        <v>0</v>
      </c>
      <c r="L262">
        <f t="shared" si="41"/>
        <v>0</v>
      </c>
      <c r="M262" t="str">
        <f>VLOOKUP($A262,'风险(预警)'!$A:$J,7,0)</f>
        <v>0</v>
      </c>
      <c r="N262" t="str">
        <f>VLOOKUP($A262,'风险(预警)'!$A:$J,8,0)</f>
        <v>0</v>
      </c>
      <c r="O262">
        <f>VLOOKUP($A262,'风险(预警)'!$A:$J,9,0)</f>
        <v>0</v>
      </c>
      <c r="P262" t="str">
        <f t="shared" si="42"/>
        <v>0风险</v>
      </c>
    </row>
    <row r="263" spans="1:16" x14ac:dyDescent="0.2">
      <c r="A263" t="s">
        <v>745</v>
      </c>
      <c r="B263">
        <v>3285</v>
      </c>
      <c r="C263" s="2">
        <v>140096.9</v>
      </c>
      <c r="D263" s="1">
        <v>1.7999999999999999E-2</v>
      </c>
      <c r="E263" s="1">
        <v>0.01</v>
      </c>
      <c r="F263" s="1">
        <v>0.01</v>
      </c>
      <c r="G263" t="str">
        <f t="shared" si="36"/>
        <v>(0,10]</v>
      </c>
      <c r="H263" t="str">
        <f t="shared" si="37"/>
        <v>低</v>
      </c>
      <c r="I263">
        <f t="shared" si="38"/>
        <v>13</v>
      </c>
      <c r="J263" t="str">
        <f t="shared" si="39"/>
        <v>(0,1.5]</v>
      </c>
      <c r="K263" t="str">
        <f t="shared" si="40"/>
        <v>低</v>
      </c>
      <c r="L263">
        <f t="shared" si="41"/>
        <v>13</v>
      </c>
      <c r="M263" t="str">
        <f>VLOOKUP($A263,'风险(预警)'!$A:$J,7,0)</f>
        <v>(10,20]</v>
      </c>
      <c r="N263" t="str">
        <f>VLOOKUP($A263,'风险(预警)'!$A:$J,8,0)</f>
        <v>中</v>
      </c>
      <c r="O263">
        <f>VLOOKUP($A263,'风险(预警)'!$A:$J,9,0)</f>
        <v>57</v>
      </c>
      <c r="P263" t="str">
        <f t="shared" si="42"/>
        <v>低</v>
      </c>
    </row>
    <row r="264" spans="1:16" x14ac:dyDescent="0.2">
      <c r="A264" t="s">
        <v>838</v>
      </c>
      <c r="B264">
        <v>3268</v>
      </c>
      <c r="C264" s="2">
        <v>110794.274469005</v>
      </c>
      <c r="D264" s="1">
        <v>1.0999999999999999E-2</v>
      </c>
      <c r="E264" s="1">
        <v>0</v>
      </c>
      <c r="F264" s="1">
        <v>0</v>
      </c>
      <c r="G264" t="str">
        <f t="shared" si="36"/>
        <v>(0,10]</v>
      </c>
      <c r="H264" t="str">
        <f t="shared" si="37"/>
        <v>低</v>
      </c>
      <c r="I264">
        <f t="shared" si="38"/>
        <v>13</v>
      </c>
      <c r="J264" t="str">
        <f t="shared" si="39"/>
        <v>0</v>
      </c>
      <c r="K264" t="str">
        <f t="shared" si="40"/>
        <v>0</v>
      </c>
      <c r="L264">
        <f t="shared" si="41"/>
        <v>0</v>
      </c>
      <c r="M264" t="str">
        <f>VLOOKUP($A264,'风险(预警)'!$A:$J,7,0)</f>
        <v>0</v>
      </c>
      <c r="N264" t="str">
        <f>VLOOKUP($A264,'风险(预警)'!$A:$J,8,0)</f>
        <v>0</v>
      </c>
      <c r="O264">
        <f>VLOOKUP($A264,'风险(预警)'!$A:$J,9,0)</f>
        <v>0</v>
      </c>
      <c r="P264" t="str">
        <f t="shared" si="42"/>
        <v>低</v>
      </c>
    </row>
    <row r="265" spans="1:16" x14ac:dyDescent="0.2">
      <c r="A265" t="s">
        <v>795</v>
      </c>
      <c r="B265">
        <v>3204</v>
      </c>
      <c r="C265" s="2">
        <v>206109.545144</v>
      </c>
      <c r="D265" s="1">
        <v>7.0000000000000001E-3</v>
      </c>
      <c r="E265" s="1">
        <v>2E-3</v>
      </c>
      <c r="F265" s="1">
        <v>2E-3</v>
      </c>
      <c r="G265" t="str">
        <f t="shared" si="36"/>
        <v>(0,10]</v>
      </c>
      <c r="H265" t="str">
        <f t="shared" si="37"/>
        <v>低</v>
      </c>
      <c r="I265">
        <f t="shared" si="38"/>
        <v>13</v>
      </c>
      <c r="J265" t="str">
        <f t="shared" si="39"/>
        <v>(0,1.5]</v>
      </c>
      <c r="K265" t="str">
        <f t="shared" si="40"/>
        <v>低</v>
      </c>
      <c r="L265">
        <f t="shared" si="41"/>
        <v>13</v>
      </c>
      <c r="M265" t="str">
        <f>VLOOKUP($A265,'风险(预警)'!$A:$J,7,0)</f>
        <v>0</v>
      </c>
      <c r="N265" t="str">
        <f>VLOOKUP($A265,'风险(预警)'!$A:$J,8,0)</f>
        <v>0</v>
      </c>
      <c r="O265">
        <f>VLOOKUP($A265,'风险(预警)'!$A:$J,9,0)</f>
        <v>0</v>
      </c>
      <c r="P265" t="str">
        <f t="shared" si="42"/>
        <v>低</v>
      </c>
    </row>
    <row r="266" spans="1:16" x14ac:dyDescent="0.2">
      <c r="A266" t="s">
        <v>884</v>
      </c>
      <c r="B266">
        <v>3149</v>
      </c>
      <c r="C266" s="2">
        <v>102469.79</v>
      </c>
      <c r="D266" s="1">
        <v>5.0000000000000001E-3</v>
      </c>
      <c r="E266" s="1">
        <v>4.0000000000000001E-3</v>
      </c>
      <c r="F266" s="1">
        <v>4.0000000000000001E-3</v>
      </c>
      <c r="G266" t="str">
        <f t="shared" si="36"/>
        <v>(0,10]</v>
      </c>
      <c r="H266" t="str">
        <f t="shared" si="37"/>
        <v>低</v>
      </c>
      <c r="I266">
        <f t="shared" si="38"/>
        <v>13</v>
      </c>
      <c r="J266" t="str">
        <f t="shared" si="39"/>
        <v>(0,1.5]</v>
      </c>
      <c r="K266" t="str">
        <f t="shared" si="40"/>
        <v>低</v>
      </c>
      <c r="L266">
        <f t="shared" si="41"/>
        <v>13</v>
      </c>
      <c r="M266" t="str">
        <f>VLOOKUP($A266,'风险(预警)'!$A:$J,7,0)</f>
        <v>(0,10]</v>
      </c>
      <c r="N266" t="str">
        <f>VLOOKUP($A266,'风险(预警)'!$A:$J,8,0)</f>
        <v>低</v>
      </c>
      <c r="O266">
        <f>VLOOKUP($A266,'风险(预警)'!$A:$J,9,0)</f>
        <v>11</v>
      </c>
      <c r="P266" t="str">
        <f t="shared" si="42"/>
        <v>低</v>
      </c>
    </row>
    <row r="267" spans="1:16" x14ac:dyDescent="0.2">
      <c r="A267" t="s">
        <v>292</v>
      </c>
      <c r="B267">
        <v>3149</v>
      </c>
      <c r="C267" s="2">
        <v>512084.78615648497</v>
      </c>
      <c r="D267" s="1">
        <v>0.16500000000000001</v>
      </c>
      <c r="E267" s="1">
        <v>0</v>
      </c>
      <c r="F267" s="1">
        <v>0</v>
      </c>
      <c r="G267" t="str">
        <f t="shared" si="36"/>
        <v>(10,20]</v>
      </c>
      <c r="H267" t="str">
        <f t="shared" si="37"/>
        <v>中</v>
      </c>
      <c r="I267">
        <f t="shared" si="38"/>
        <v>81</v>
      </c>
      <c r="J267" t="str">
        <f t="shared" si="39"/>
        <v>0</v>
      </c>
      <c r="K267" t="str">
        <f t="shared" si="40"/>
        <v>0</v>
      </c>
      <c r="L267">
        <f t="shared" si="41"/>
        <v>0</v>
      </c>
      <c r="M267" t="str">
        <f>VLOOKUP($A267,'风险(预警)'!$A:$J,7,0)</f>
        <v>0</v>
      </c>
      <c r="N267" t="str">
        <f>VLOOKUP($A267,'风险(预警)'!$A:$J,8,0)</f>
        <v>0</v>
      </c>
      <c r="O267">
        <f>VLOOKUP($A267,'风险(预警)'!$A:$J,9,0)</f>
        <v>0</v>
      </c>
      <c r="P267" t="str">
        <f t="shared" si="42"/>
        <v>低</v>
      </c>
    </row>
    <row r="268" spans="1:16" x14ac:dyDescent="0.2">
      <c r="A268" t="s">
        <v>911</v>
      </c>
      <c r="B268">
        <v>3139</v>
      </c>
      <c r="C268" s="2">
        <v>262959.48</v>
      </c>
      <c r="D268" s="1">
        <v>1.7000000000000001E-2</v>
      </c>
      <c r="E268" s="1">
        <v>7.0000000000000001E-3</v>
      </c>
      <c r="F268" s="1">
        <v>7.0000000000000001E-3</v>
      </c>
      <c r="G268" t="str">
        <f t="shared" si="36"/>
        <v>(0,10]</v>
      </c>
      <c r="H268" t="str">
        <f t="shared" si="37"/>
        <v>低</v>
      </c>
      <c r="I268">
        <f t="shared" si="38"/>
        <v>13</v>
      </c>
      <c r="J268" t="str">
        <f t="shared" si="39"/>
        <v>(0,1.5]</v>
      </c>
      <c r="K268" t="str">
        <f t="shared" si="40"/>
        <v>低</v>
      </c>
      <c r="L268">
        <f t="shared" si="41"/>
        <v>13</v>
      </c>
      <c r="M268" t="str">
        <f>VLOOKUP($A268,'风险(预警)'!$A:$J,7,0)</f>
        <v>(0,10]</v>
      </c>
      <c r="N268" t="str">
        <f>VLOOKUP($A268,'风险(预警)'!$A:$J,8,0)</f>
        <v>低</v>
      </c>
      <c r="O268">
        <f>VLOOKUP($A268,'风险(预警)'!$A:$J,9,0)</f>
        <v>11</v>
      </c>
      <c r="P268" t="str">
        <f t="shared" si="42"/>
        <v>低</v>
      </c>
    </row>
    <row r="269" spans="1:16" x14ac:dyDescent="0.2">
      <c r="A269" t="s">
        <v>495</v>
      </c>
      <c r="B269">
        <v>3098</v>
      </c>
      <c r="C269" s="2">
        <v>152331.79999999999</v>
      </c>
      <c r="D269" s="1">
        <v>0</v>
      </c>
      <c r="E269" s="1">
        <v>5.0000000000000001E-3</v>
      </c>
      <c r="F269" s="1">
        <v>5.0000000000000001E-3</v>
      </c>
      <c r="G269" t="str">
        <f t="shared" si="36"/>
        <v>0</v>
      </c>
      <c r="H269" t="str">
        <f t="shared" si="37"/>
        <v>0</v>
      </c>
      <c r="I269">
        <f t="shared" si="38"/>
        <v>0</v>
      </c>
      <c r="J269" t="str">
        <f t="shared" si="39"/>
        <v>(0,1.5]</v>
      </c>
      <c r="K269" t="str">
        <f t="shared" si="40"/>
        <v>低</v>
      </c>
      <c r="L269">
        <f t="shared" si="41"/>
        <v>13</v>
      </c>
      <c r="M269" t="str">
        <f>VLOOKUP($A269,'风险(预警)'!$A:$J,7,0)</f>
        <v>(0,10]</v>
      </c>
      <c r="N269" t="str">
        <f>VLOOKUP($A269,'风险(预警)'!$A:$J,8,0)</f>
        <v>低</v>
      </c>
      <c r="O269">
        <f>VLOOKUP($A269,'风险(预警)'!$A:$J,9,0)</f>
        <v>11</v>
      </c>
      <c r="P269" t="str">
        <f t="shared" si="42"/>
        <v>低</v>
      </c>
    </row>
    <row r="270" spans="1:16" x14ac:dyDescent="0.2">
      <c r="A270" t="s">
        <v>106</v>
      </c>
      <c r="B270">
        <v>3091</v>
      </c>
      <c r="C270" s="2">
        <v>184821.43270315501</v>
      </c>
      <c r="D270" s="1">
        <v>0.03</v>
      </c>
      <c r="E270" s="1">
        <v>1E-3</v>
      </c>
      <c r="F270" s="1">
        <v>1E-3</v>
      </c>
      <c r="G270" t="str">
        <f t="shared" si="36"/>
        <v>(0,10]</v>
      </c>
      <c r="H270" t="str">
        <f t="shared" si="37"/>
        <v>低</v>
      </c>
      <c r="I270">
        <f t="shared" si="38"/>
        <v>13</v>
      </c>
      <c r="J270" t="str">
        <f t="shared" si="39"/>
        <v>(0,1.5]</v>
      </c>
      <c r="K270" t="str">
        <f t="shared" si="40"/>
        <v>低</v>
      </c>
      <c r="L270">
        <f t="shared" si="41"/>
        <v>13</v>
      </c>
      <c r="M270" t="str">
        <f>VLOOKUP($A270,'风险(预警)'!$A:$J,7,0)</f>
        <v>(0,10]</v>
      </c>
      <c r="N270" t="str">
        <f>VLOOKUP($A270,'风险(预警)'!$A:$J,8,0)</f>
        <v>低</v>
      </c>
      <c r="O270">
        <f>VLOOKUP($A270,'风险(预警)'!$A:$J,9,0)</f>
        <v>11</v>
      </c>
      <c r="P270" t="str">
        <f t="shared" si="42"/>
        <v>低</v>
      </c>
    </row>
    <row r="271" spans="1:16" x14ac:dyDescent="0.2">
      <c r="A271" t="s">
        <v>665</v>
      </c>
      <c r="B271">
        <v>3042</v>
      </c>
      <c r="C271" s="2">
        <v>84518.286896974998</v>
      </c>
      <c r="D271" s="1">
        <v>1.7999999999999999E-2</v>
      </c>
      <c r="E271" s="1">
        <v>0</v>
      </c>
      <c r="F271" s="1">
        <v>0</v>
      </c>
      <c r="G271" t="str">
        <f t="shared" si="36"/>
        <v>(0,10]</v>
      </c>
      <c r="H271" t="str">
        <f t="shared" si="37"/>
        <v>低</v>
      </c>
      <c r="I271">
        <f t="shared" si="38"/>
        <v>13</v>
      </c>
      <c r="J271" t="str">
        <f t="shared" si="39"/>
        <v>0</v>
      </c>
      <c r="K271" t="str">
        <f t="shared" si="40"/>
        <v>0</v>
      </c>
      <c r="L271">
        <f t="shared" si="41"/>
        <v>0</v>
      </c>
      <c r="M271" t="str">
        <f>VLOOKUP($A271,'风险(预警)'!$A:$J,7,0)</f>
        <v>(0,10]</v>
      </c>
      <c r="N271" t="str">
        <f>VLOOKUP($A271,'风险(预警)'!$A:$J,8,0)</f>
        <v>低</v>
      </c>
      <c r="O271">
        <f>VLOOKUP($A271,'风险(预警)'!$A:$J,9,0)</f>
        <v>11</v>
      </c>
      <c r="P271" t="str">
        <f t="shared" si="42"/>
        <v>低</v>
      </c>
    </row>
    <row r="272" spans="1:16" x14ac:dyDescent="0.2">
      <c r="A272" t="s">
        <v>591</v>
      </c>
      <c r="B272">
        <v>3039</v>
      </c>
      <c r="C272" s="2">
        <v>161781.7376775</v>
      </c>
      <c r="D272" s="1">
        <v>3.6999999999999998E-2</v>
      </c>
      <c r="E272" s="1">
        <v>2.5000000000000001E-2</v>
      </c>
      <c r="F272" s="1">
        <v>2.5000000000000001E-2</v>
      </c>
      <c r="G272" t="str">
        <f t="shared" si="36"/>
        <v>(0,10]</v>
      </c>
      <c r="H272" t="str">
        <f t="shared" si="37"/>
        <v>低</v>
      </c>
      <c r="I272">
        <f t="shared" si="38"/>
        <v>13</v>
      </c>
      <c r="J272" t="str">
        <f t="shared" si="39"/>
        <v>(1.5,10]</v>
      </c>
      <c r="K272" t="str">
        <f t="shared" si="40"/>
        <v>中</v>
      </c>
      <c r="L272">
        <f t="shared" si="41"/>
        <v>28</v>
      </c>
      <c r="M272" t="str">
        <f>VLOOKUP($A272,'风险(预警)'!$A:$J,7,0)</f>
        <v>(0,10]</v>
      </c>
      <c r="N272" t="str">
        <f>VLOOKUP($A272,'风险(预警)'!$A:$J,8,0)</f>
        <v>低</v>
      </c>
      <c r="O272">
        <f>VLOOKUP($A272,'风险(预警)'!$A:$J,9,0)</f>
        <v>11</v>
      </c>
      <c r="P272" t="str">
        <f t="shared" si="42"/>
        <v>低</v>
      </c>
    </row>
    <row r="273" spans="1:16" x14ac:dyDescent="0.2">
      <c r="A273" t="s">
        <v>644</v>
      </c>
      <c r="B273">
        <v>3033</v>
      </c>
      <c r="C273" s="2">
        <v>163830.85978525999</v>
      </c>
      <c r="D273" s="1">
        <v>3.6999999999999998E-2</v>
      </c>
      <c r="E273" s="1">
        <v>6.0000000000000001E-3</v>
      </c>
      <c r="F273" s="1">
        <v>6.0000000000000001E-3</v>
      </c>
      <c r="G273" t="str">
        <f t="shared" si="36"/>
        <v>(0,10]</v>
      </c>
      <c r="H273" t="str">
        <f t="shared" si="37"/>
        <v>低</v>
      </c>
      <c r="I273">
        <f t="shared" si="38"/>
        <v>13</v>
      </c>
      <c r="J273" t="str">
        <f t="shared" si="39"/>
        <v>(0,1.5]</v>
      </c>
      <c r="K273" t="str">
        <f t="shared" si="40"/>
        <v>低</v>
      </c>
      <c r="L273">
        <f t="shared" si="41"/>
        <v>13</v>
      </c>
      <c r="M273" t="str">
        <f>VLOOKUP($A273,'风险(预警)'!$A:$J,7,0)</f>
        <v>(0,10]</v>
      </c>
      <c r="N273" t="str">
        <f>VLOOKUP($A273,'风险(预警)'!$A:$J,8,0)</f>
        <v>低</v>
      </c>
      <c r="O273">
        <f>VLOOKUP($A273,'风险(预警)'!$A:$J,9,0)</f>
        <v>11</v>
      </c>
      <c r="P273" t="str">
        <f t="shared" si="42"/>
        <v>低</v>
      </c>
    </row>
    <row r="274" spans="1:16" x14ac:dyDescent="0.2">
      <c r="A274" t="s">
        <v>750</v>
      </c>
      <c r="B274">
        <v>2988</v>
      </c>
      <c r="C274" s="2">
        <v>2807966.84999558</v>
      </c>
      <c r="D274" s="1">
        <v>0.17199999999999999</v>
      </c>
      <c r="E274" s="1">
        <v>2E-3</v>
      </c>
      <c r="F274" s="1">
        <v>2E-3</v>
      </c>
      <c r="G274" t="str">
        <f t="shared" si="36"/>
        <v>(10,20]</v>
      </c>
      <c r="H274" t="str">
        <f t="shared" si="37"/>
        <v>中</v>
      </c>
      <c r="I274">
        <f t="shared" si="38"/>
        <v>81</v>
      </c>
      <c r="J274" t="str">
        <f t="shared" si="39"/>
        <v>(0,1.5]</v>
      </c>
      <c r="K274" t="str">
        <f t="shared" si="40"/>
        <v>低</v>
      </c>
      <c r="L274">
        <f t="shared" si="41"/>
        <v>13</v>
      </c>
      <c r="M274" t="str">
        <f>VLOOKUP($A274,'风险(预警)'!$A:$J,7,0)</f>
        <v>0</v>
      </c>
      <c r="N274" t="str">
        <f>VLOOKUP($A274,'风险(预警)'!$A:$J,8,0)</f>
        <v>0</v>
      </c>
      <c r="O274">
        <f>VLOOKUP($A274,'风险(预警)'!$A:$J,9,0)</f>
        <v>0</v>
      </c>
      <c r="P274" t="str">
        <f t="shared" si="42"/>
        <v>低</v>
      </c>
    </row>
    <row r="275" spans="1:16" x14ac:dyDescent="0.2">
      <c r="A275" t="s">
        <v>68</v>
      </c>
      <c r="B275">
        <v>2986</v>
      </c>
      <c r="C275" s="2">
        <v>135125.83577927499</v>
      </c>
      <c r="D275" s="1">
        <v>4.0000000000000001E-3</v>
      </c>
      <c r="E275" s="1">
        <v>6.0000000000000001E-3</v>
      </c>
      <c r="F275" s="1">
        <v>6.0000000000000001E-3</v>
      </c>
      <c r="G275" t="str">
        <f t="shared" si="36"/>
        <v>(0,10]</v>
      </c>
      <c r="H275" t="str">
        <f t="shared" si="37"/>
        <v>低</v>
      </c>
      <c r="I275">
        <f t="shared" si="38"/>
        <v>13</v>
      </c>
      <c r="J275" t="str">
        <f t="shared" si="39"/>
        <v>(0,1.5]</v>
      </c>
      <c r="K275" t="str">
        <f t="shared" si="40"/>
        <v>低</v>
      </c>
      <c r="L275">
        <f t="shared" si="41"/>
        <v>13</v>
      </c>
      <c r="M275" t="str">
        <f>VLOOKUP($A275,'风险(预警)'!$A:$J,7,0)</f>
        <v>(0,10]</v>
      </c>
      <c r="N275" t="str">
        <f>VLOOKUP($A275,'风险(预警)'!$A:$J,8,0)</f>
        <v>低</v>
      </c>
      <c r="O275">
        <f>VLOOKUP($A275,'风险(预警)'!$A:$J,9,0)</f>
        <v>11</v>
      </c>
      <c r="P275" t="str">
        <f t="shared" si="42"/>
        <v>低</v>
      </c>
    </row>
    <row r="276" spans="1:16" x14ac:dyDescent="0.2">
      <c r="A276" t="s">
        <v>783</v>
      </c>
      <c r="B276">
        <v>2961</v>
      </c>
      <c r="C276" s="2">
        <v>138733.35999999999</v>
      </c>
      <c r="D276" s="1">
        <v>0.01</v>
      </c>
      <c r="E276" s="1">
        <v>0</v>
      </c>
      <c r="F276" s="1">
        <v>0</v>
      </c>
      <c r="G276" t="str">
        <f t="shared" si="36"/>
        <v>(0,10]</v>
      </c>
      <c r="H276" t="str">
        <f t="shared" si="37"/>
        <v>低</v>
      </c>
      <c r="I276">
        <f t="shared" si="38"/>
        <v>13</v>
      </c>
      <c r="J276" t="str">
        <f t="shared" si="39"/>
        <v>0</v>
      </c>
      <c r="K276" t="str">
        <f t="shared" si="40"/>
        <v>0</v>
      </c>
      <c r="L276">
        <f t="shared" si="41"/>
        <v>0</v>
      </c>
      <c r="M276" t="str">
        <f>VLOOKUP($A276,'风险(预警)'!$A:$J,7,0)</f>
        <v>(0,10]</v>
      </c>
      <c r="N276" t="str">
        <f>VLOOKUP($A276,'风险(预警)'!$A:$J,8,0)</f>
        <v>低</v>
      </c>
      <c r="O276">
        <f>VLOOKUP($A276,'风险(预警)'!$A:$J,9,0)</f>
        <v>11</v>
      </c>
      <c r="P276" t="str">
        <f t="shared" si="42"/>
        <v>低</v>
      </c>
    </row>
    <row r="277" spans="1:16" x14ac:dyDescent="0.2">
      <c r="A277" t="s">
        <v>230</v>
      </c>
      <c r="B277">
        <v>2948</v>
      </c>
      <c r="C277" s="2">
        <v>298416.60300257499</v>
      </c>
      <c r="D277" s="1">
        <v>0.15</v>
      </c>
      <c r="E277" s="1">
        <v>0</v>
      </c>
      <c r="F277" s="1">
        <v>0</v>
      </c>
      <c r="G277" t="str">
        <f t="shared" si="36"/>
        <v>(10,20]</v>
      </c>
      <c r="H277" t="str">
        <f t="shared" si="37"/>
        <v>中</v>
      </c>
      <c r="I277">
        <f t="shared" si="38"/>
        <v>81</v>
      </c>
      <c r="J277" t="str">
        <f t="shared" si="39"/>
        <v>0</v>
      </c>
      <c r="K277" t="str">
        <f t="shared" si="40"/>
        <v>0</v>
      </c>
      <c r="L277">
        <f t="shared" si="41"/>
        <v>0</v>
      </c>
      <c r="M277" t="str">
        <f>VLOOKUP($A277,'风险(预警)'!$A:$J,7,0)</f>
        <v>0</v>
      </c>
      <c r="N277" t="str">
        <f>VLOOKUP($A277,'风险(预警)'!$A:$J,8,0)</f>
        <v>0</v>
      </c>
      <c r="O277">
        <f>VLOOKUP($A277,'风险(预警)'!$A:$J,9,0)</f>
        <v>0</v>
      </c>
      <c r="P277" t="str">
        <f t="shared" si="42"/>
        <v>低</v>
      </c>
    </row>
    <row r="278" spans="1:16" x14ac:dyDescent="0.2">
      <c r="A278" t="s">
        <v>73</v>
      </c>
      <c r="B278">
        <v>2902</v>
      </c>
      <c r="C278" s="2">
        <v>135364.71</v>
      </c>
      <c r="D278" s="1">
        <v>0.28899999999999998</v>
      </c>
      <c r="E278" s="1">
        <v>1.0999999999999999E-2</v>
      </c>
      <c r="F278" s="1">
        <v>1.0999999999999999E-2</v>
      </c>
      <c r="G278" t="str">
        <f t="shared" si="36"/>
        <v>(20,+)</v>
      </c>
      <c r="H278" t="str">
        <f t="shared" si="37"/>
        <v>高</v>
      </c>
      <c r="I278">
        <f t="shared" si="38"/>
        <v>100</v>
      </c>
      <c r="J278" t="str">
        <f t="shared" si="39"/>
        <v>(0,1.5]</v>
      </c>
      <c r="K278" t="str">
        <f t="shared" si="40"/>
        <v>低</v>
      </c>
      <c r="L278">
        <f t="shared" si="41"/>
        <v>13</v>
      </c>
      <c r="M278" t="str">
        <f>VLOOKUP($A278,'风险(预警)'!$A:$J,7,0)</f>
        <v>(10,20]</v>
      </c>
      <c r="N278" t="str">
        <f>VLOOKUP($A278,'风险(预警)'!$A:$J,8,0)</f>
        <v>中</v>
      </c>
      <c r="O278">
        <f>VLOOKUP($A278,'风险(预警)'!$A:$J,9,0)</f>
        <v>57</v>
      </c>
      <c r="P278" t="str">
        <f t="shared" si="42"/>
        <v>中</v>
      </c>
    </row>
    <row r="279" spans="1:16" x14ac:dyDescent="0.2">
      <c r="A279" t="s">
        <v>743</v>
      </c>
      <c r="B279">
        <v>2899</v>
      </c>
      <c r="C279" s="2">
        <v>144750.6</v>
      </c>
      <c r="D279" s="1">
        <v>0.10100000000000001</v>
      </c>
      <c r="E279" s="1">
        <v>8.9999999999999993E-3</v>
      </c>
      <c r="F279" s="1">
        <v>8.9999999999999993E-3</v>
      </c>
      <c r="G279" t="str">
        <f t="shared" si="36"/>
        <v>(10,20]</v>
      </c>
      <c r="H279" t="str">
        <f t="shared" si="37"/>
        <v>中</v>
      </c>
      <c r="I279">
        <f t="shared" si="38"/>
        <v>81</v>
      </c>
      <c r="J279" t="str">
        <f t="shared" si="39"/>
        <v>(0,1.5]</v>
      </c>
      <c r="K279" t="str">
        <f t="shared" si="40"/>
        <v>低</v>
      </c>
      <c r="L279">
        <f t="shared" si="41"/>
        <v>13</v>
      </c>
      <c r="M279" t="str">
        <f>VLOOKUP($A279,'风险(预警)'!$A:$J,7,0)</f>
        <v>(0,10]</v>
      </c>
      <c r="N279" t="str">
        <f>VLOOKUP($A279,'风险(预警)'!$A:$J,8,0)</f>
        <v>低</v>
      </c>
      <c r="O279">
        <f>VLOOKUP($A279,'风险(预警)'!$A:$J,9,0)</f>
        <v>11</v>
      </c>
      <c r="P279" t="str">
        <f t="shared" si="42"/>
        <v>低</v>
      </c>
    </row>
    <row r="280" spans="1:16" x14ac:dyDescent="0.2">
      <c r="A280" t="s">
        <v>858</v>
      </c>
      <c r="B280">
        <v>2886</v>
      </c>
      <c r="C280" s="2">
        <v>91426.15</v>
      </c>
      <c r="D280" s="1">
        <v>1E-3</v>
      </c>
      <c r="E280" s="1">
        <v>1.4999999999999999E-2</v>
      </c>
      <c r="F280" s="1">
        <v>1.4999999999999999E-2</v>
      </c>
      <c r="G280" t="str">
        <f t="shared" si="36"/>
        <v>(0,10]</v>
      </c>
      <c r="H280" t="str">
        <f t="shared" si="37"/>
        <v>低</v>
      </c>
      <c r="I280">
        <f t="shared" si="38"/>
        <v>13</v>
      </c>
      <c r="J280" t="str">
        <f t="shared" si="39"/>
        <v>(1.5,10]</v>
      </c>
      <c r="K280" t="str">
        <f t="shared" si="40"/>
        <v>中</v>
      </c>
      <c r="L280">
        <f t="shared" si="41"/>
        <v>28</v>
      </c>
      <c r="M280" t="str">
        <f>VLOOKUP($A280,'风险(预警)'!$A:$J,7,0)</f>
        <v>(0,10]</v>
      </c>
      <c r="N280" t="str">
        <f>VLOOKUP($A280,'风险(预警)'!$A:$J,8,0)</f>
        <v>低</v>
      </c>
      <c r="O280">
        <f>VLOOKUP($A280,'风险(预警)'!$A:$J,9,0)</f>
        <v>11</v>
      </c>
      <c r="P280" t="str">
        <f t="shared" si="42"/>
        <v>低</v>
      </c>
    </row>
    <row r="281" spans="1:16" x14ac:dyDescent="0.2">
      <c r="A281" t="s">
        <v>872</v>
      </c>
      <c r="B281">
        <v>2864</v>
      </c>
      <c r="C281" s="2">
        <v>149888.32999999999</v>
      </c>
      <c r="D281" s="1">
        <v>2.5999999999999999E-2</v>
      </c>
      <c r="E281" s="1">
        <v>3.5000000000000003E-2</v>
      </c>
      <c r="F281" s="1">
        <v>3.5000000000000003E-2</v>
      </c>
      <c r="G281" t="str">
        <f t="shared" si="36"/>
        <v>(0,10]</v>
      </c>
      <c r="H281" t="str">
        <f t="shared" si="37"/>
        <v>低</v>
      </c>
      <c r="I281">
        <f t="shared" si="38"/>
        <v>13</v>
      </c>
      <c r="J281" t="str">
        <f t="shared" si="39"/>
        <v>(1.5,10]</v>
      </c>
      <c r="K281" t="str">
        <f t="shared" si="40"/>
        <v>中</v>
      </c>
      <c r="L281">
        <f t="shared" si="41"/>
        <v>28</v>
      </c>
      <c r="M281" t="str">
        <f>VLOOKUP($A281,'风险(预警)'!$A:$J,7,0)</f>
        <v>(0,10]</v>
      </c>
      <c r="N281" t="str">
        <f>VLOOKUP($A281,'风险(预警)'!$A:$J,8,0)</f>
        <v>低</v>
      </c>
      <c r="O281">
        <f>VLOOKUP($A281,'风险(预警)'!$A:$J,9,0)</f>
        <v>11</v>
      </c>
      <c r="P281" t="str">
        <f t="shared" si="42"/>
        <v>低</v>
      </c>
    </row>
    <row r="282" spans="1:16" x14ac:dyDescent="0.2">
      <c r="A282" t="s">
        <v>78</v>
      </c>
      <c r="B282">
        <v>2850</v>
      </c>
      <c r="C282" s="2">
        <v>92978.950756220001</v>
      </c>
      <c r="D282" s="1">
        <v>0</v>
      </c>
      <c r="E282" s="1">
        <v>1E-3</v>
      </c>
      <c r="F282" s="1">
        <v>1E-3</v>
      </c>
      <c r="G282" t="str">
        <f t="shared" si="36"/>
        <v>0</v>
      </c>
      <c r="H282" t="str">
        <f t="shared" si="37"/>
        <v>0</v>
      </c>
      <c r="I282">
        <f t="shared" si="38"/>
        <v>0</v>
      </c>
      <c r="J282" t="str">
        <f t="shared" si="39"/>
        <v>(0,1.5]</v>
      </c>
      <c r="K282" t="str">
        <f t="shared" si="40"/>
        <v>低</v>
      </c>
      <c r="L282">
        <f t="shared" si="41"/>
        <v>13</v>
      </c>
      <c r="M282" t="str">
        <f>VLOOKUP($A282,'风险(预警)'!$A:$J,7,0)</f>
        <v>(0,10]</v>
      </c>
      <c r="N282" t="str">
        <f>VLOOKUP($A282,'风险(预警)'!$A:$J,8,0)</f>
        <v>低</v>
      </c>
      <c r="O282">
        <f>VLOOKUP($A282,'风险(预警)'!$A:$J,9,0)</f>
        <v>11</v>
      </c>
      <c r="P282" t="str">
        <f t="shared" si="42"/>
        <v>低</v>
      </c>
    </row>
    <row r="283" spans="1:16" x14ac:dyDescent="0.2">
      <c r="A283" t="s">
        <v>156</v>
      </c>
      <c r="B283">
        <v>2846</v>
      </c>
      <c r="C283" s="2">
        <v>171036.62369490499</v>
      </c>
      <c r="D283" s="1">
        <v>0.27300000000000002</v>
      </c>
      <c r="E283" s="1">
        <v>7.0000000000000001E-3</v>
      </c>
      <c r="F283" s="1">
        <v>7.0000000000000001E-3</v>
      </c>
      <c r="G283" t="str">
        <f t="shared" si="36"/>
        <v>(20,+)</v>
      </c>
      <c r="H283" t="str">
        <f t="shared" si="37"/>
        <v>高</v>
      </c>
      <c r="I283">
        <f t="shared" si="38"/>
        <v>100</v>
      </c>
      <c r="J283" t="str">
        <f t="shared" si="39"/>
        <v>(0,1.5]</v>
      </c>
      <c r="K283" t="str">
        <f t="shared" si="40"/>
        <v>低</v>
      </c>
      <c r="L283">
        <f t="shared" si="41"/>
        <v>13</v>
      </c>
      <c r="M283" t="str">
        <f>VLOOKUP($A283,'风险(预警)'!$A:$J,7,0)</f>
        <v>(10,20]</v>
      </c>
      <c r="N283" t="str">
        <f>VLOOKUP($A283,'风险(预警)'!$A:$J,8,0)</f>
        <v>中</v>
      </c>
      <c r="O283">
        <f>VLOOKUP($A283,'风险(预警)'!$A:$J,9,0)</f>
        <v>57</v>
      </c>
      <c r="P283" t="str">
        <f t="shared" si="42"/>
        <v>中</v>
      </c>
    </row>
    <row r="284" spans="1:16" x14ac:dyDescent="0.2">
      <c r="A284" t="s">
        <v>757</v>
      </c>
      <c r="B284">
        <v>2820</v>
      </c>
      <c r="C284" s="2">
        <v>178934.26</v>
      </c>
      <c r="D284" s="1">
        <v>1.0999999999999999E-2</v>
      </c>
      <c r="E284" s="1">
        <v>1E-3</v>
      </c>
      <c r="F284" s="1">
        <v>1E-3</v>
      </c>
      <c r="G284" t="str">
        <f t="shared" si="36"/>
        <v>(0,10]</v>
      </c>
      <c r="H284" t="str">
        <f t="shared" si="37"/>
        <v>低</v>
      </c>
      <c r="I284">
        <f t="shared" si="38"/>
        <v>13</v>
      </c>
      <c r="J284" t="str">
        <f t="shared" si="39"/>
        <v>(0,1.5]</v>
      </c>
      <c r="K284" t="str">
        <f t="shared" si="40"/>
        <v>低</v>
      </c>
      <c r="L284">
        <f t="shared" si="41"/>
        <v>13</v>
      </c>
      <c r="M284" t="str">
        <f>VLOOKUP($A284,'风险(预警)'!$A:$J,7,0)</f>
        <v>(0,10]</v>
      </c>
      <c r="N284" t="str">
        <f>VLOOKUP($A284,'风险(预警)'!$A:$J,8,0)</f>
        <v>低</v>
      </c>
      <c r="O284">
        <f>VLOOKUP($A284,'风险(预警)'!$A:$J,9,0)</f>
        <v>11</v>
      </c>
      <c r="P284" t="str">
        <f t="shared" si="42"/>
        <v>低</v>
      </c>
    </row>
    <row r="285" spans="1:16" x14ac:dyDescent="0.2">
      <c r="A285" t="s">
        <v>395</v>
      </c>
      <c r="B285">
        <v>2816</v>
      </c>
      <c r="C285" s="2">
        <v>119897.98</v>
      </c>
      <c r="D285" s="1">
        <v>1E-3</v>
      </c>
      <c r="E285" s="1">
        <v>8.0000000000000002E-3</v>
      </c>
      <c r="F285" s="1">
        <v>8.0000000000000002E-3</v>
      </c>
      <c r="G285" t="str">
        <f t="shared" si="36"/>
        <v>(0,10]</v>
      </c>
      <c r="H285" t="str">
        <f t="shared" si="37"/>
        <v>低</v>
      </c>
      <c r="I285">
        <f t="shared" si="38"/>
        <v>13</v>
      </c>
      <c r="J285" t="str">
        <f t="shared" si="39"/>
        <v>(0,1.5]</v>
      </c>
      <c r="K285" t="str">
        <f t="shared" si="40"/>
        <v>低</v>
      </c>
      <c r="L285">
        <f t="shared" si="41"/>
        <v>13</v>
      </c>
      <c r="M285" t="str">
        <f>VLOOKUP($A285,'风险(预警)'!$A:$J,7,0)</f>
        <v>(0,10]</v>
      </c>
      <c r="N285" t="str">
        <f>VLOOKUP($A285,'风险(预警)'!$A:$J,8,0)</f>
        <v>低</v>
      </c>
      <c r="O285">
        <f>VLOOKUP($A285,'风险(预警)'!$A:$J,9,0)</f>
        <v>11</v>
      </c>
      <c r="P285" t="str">
        <f t="shared" si="42"/>
        <v>低</v>
      </c>
    </row>
    <row r="286" spans="1:16" x14ac:dyDescent="0.2">
      <c r="A286" t="s">
        <v>919</v>
      </c>
      <c r="B286">
        <v>2784</v>
      </c>
      <c r="C286" s="2">
        <v>409010.76</v>
      </c>
      <c r="D286" s="1">
        <v>3.7999999999999999E-2</v>
      </c>
      <c r="E286" s="1">
        <v>3.0000000000000001E-3</v>
      </c>
      <c r="F286" s="1">
        <v>3.0000000000000001E-3</v>
      </c>
      <c r="G286" t="str">
        <f t="shared" si="36"/>
        <v>(0,10]</v>
      </c>
      <c r="H286" t="str">
        <f t="shared" si="37"/>
        <v>低</v>
      </c>
      <c r="I286">
        <f t="shared" si="38"/>
        <v>13</v>
      </c>
      <c r="J286" t="str">
        <f t="shared" si="39"/>
        <v>(0,1.5]</v>
      </c>
      <c r="K286" t="str">
        <f t="shared" si="40"/>
        <v>低</v>
      </c>
      <c r="L286">
        <f t="shared" si="41"/>
        <v>13</v>
      </c>
      <c r="M286" t="str">
        <f>VLOOKUP($A286,'风险(预警)'!$A:$J,7,0)</f>
        <v>(0,10]</v>
      </c>
      <c r="N286" t="str">
        <f>VLOOKUP($A286,'风险(预警)'!$A:$J,8,0)</f>
        <v>低</v>
      </c>
      <c r="O286">
        <f>VLOOKUP($A286,'风险(预警)'!$A:$J,9,0)</f>
        <v>11</v>
      </c>
      <c r="P286" t="str">
        <f t="shared" si="42"/>
        <v>低</v>
      </c>
    </row>
    <row r="287" spans="1:16" x14ac:dyDescent="0.2">
      <c r="A287" t="s">
        <v>371</v>
      </c>
      <c r="B287">
        <v>2781</v>
      </c>
      <c r="C287" s="2">
        <v>183188.52535750999</v>
      </c>
      <c r="D287" s="1">
        <v>0.03</v>
      </c>
      <c r="E287" s="1">
        <v>2.3E-2</v>
      </c>
      <c r="F287" s="1">
        <v>2.3E-2</v>
      </c>
      <c r="G287" t="str">
        <f t="shared" si="36"/>
        <v>(0,10]</v>
      </c>
      <c r="H287" t="str">
        <f t="shared" si="37"/>
        <v>低</v>
      </c>
      <c r="I287">
        <f t="shared" si="38"/>
        <v>13</v>
      </c>
      <c r="J287" t="str">
        <f t="shared" si="39"/>
        <v>(1.5,10]</v>
      </c>
      <c r="K287" t="str">
        <f t="shared" si="40"/>
        <v>中</v>
      </c>
      <c r="L287">
        <f t="shared" si="41"/>
        <v>28</v>
      </c>
      <c r="M287" t="str">
        <f>VLOOKUP($A287,'风险(预警)'!$A:$J,7,0)</f>
        <v>(0,10]</v>
      </c>
      <c r="N287" t="str">
        <f>VLOOKUP($A287,'风险(预警)'!$A:$J,8,0)</f>
        <v>低</v>
      </c>
      <c r="O287">
        <f>VLOOKUP($A287,'风险(预警)'!$A:$J,9,0)</f>
        <v>11</v>
      </c>
      <c r="P287" t="str">
        <f t="shared" si="42"/>
        <v>低</v>
      </c>
    </row>
    <row r="288" spans="1:16" x14ac:dyDescent="0.2">
      <c r="A288" t="s">
        <v>286</v>
      </c>
      <c r="B288">
        <v>2779</v>
      </c>
      <c r="C288" s="2">
        <v>85173.6</v>
      </c>
      <c r="D288" s="1">
        <v>0</v>
      </c>
      <c r="E288" s="1">
        <v>3.0000000000000001E-3</v>
      </c>
      <c r="F288" s="1">
        <v>3.0000000000000001E-3</v>
      </c>
      <c r="G288" t="str">
        <f t="shared" si="36"/>
        <v>0</v>
      </c>
      <c r="H288" t="str">
        <f t="shared" si="37"/>
        <v>0</v>
      </c>
      <c r="I288">
        <f t="shared" si="38"/>
        <v>0</v>
      </c>
      <c r="J288" t="str">
        <f t="shared" si="39"/>
        <v>(0,1.5]</v>
      </c>
      <c r="K288" t="str">
        <f t="shared" si="40"/>
        <v>低</v>
      </c>
      <c r="L288">
        <f t="shared" si="41"/>
        <v>13</v>
      </c>
      <c r="M288" t="str">
        <f>VLOOKUP($A288,'风险(预警)'!$A:$J,7,0)</f>
        <v>(0,10]</v>
      </c>
      <c r="N288" t="str">
        <f>VLOOKUP($A288,'风险(预警)'!$A:$J,8,0)</f>
        <v>低</v>
      </c>
      <c r="O288">
        <f>VLOOKUP($A288,'风险(预警)'!$A:$J,9,0)</f>
        <v>11</v>
      </c>
      <c r="P288" t="str">
        <f t="shared" si="42"/>
        <v>低</v>
      </c>
    </row>
    <row r="289" spans="1:16" x14ac:dyDescent="0.2">
      <c r="A289" t="s">
        <v>482</v>
      </c>
      <c r="B289">
        <v>2763</v>
      </c>
      <c r="C289" s="2">
        <v>154935.5</v>
      </c>
      <c r="D289" s="1">
        <v>2E-3</v>
      </c>
      <c r="E289" s="1">
        <v>4.0000000000000001E-3</v>
      </c>
      <c r="F289" s="1">
        <v>4.0000000000000001E-3</v>
      </c>
      <c r="G289" t="str">
        <f t="shared" si="36"/>
        <v>(0,10]</v>
      </c>
      <c r="H289" t="str">
        <f t="shared" si="37"/>
        <v>低</v>
      </c>
      <c r="I289">
        <f t="shared" si="38"/>
        <v>13</v>
      </c>
      <c r="J289" t="str">
        <f t="shared" si="39"/>
        <v>(0,1.5]</v>
      </c>
      <c r="K289" t="str">
        <f t="shared" si="40"/>
        <v>低</v>
      </c>
      <c r="L289">
        <f t="shared" si="41"/>
        <v>13</v>
      </c>
      <c r="M289" t="str">
        <f>VLOOKUP($A289,'风险(预警)'!$A:$J,7,0)</f>
        <v>(0,10]</v>
      </c>
      <c r="N289" t="str">
        <f>VLOOKUP($A289,'风险(预警)'!$A:$J,8,0)</f>
        <v>低</v>
      </c>
      <c r="O289">
        <f>VLOOKUP($A289,'风险(预警)'!$A:$J,9,0)</f>
        <v>11</v>
      </c>
      <c r="P289" t="str">
        <f t="shared" si="42"/>
        <v>低</v>
      </c>
    </row>
    <row r="290" spans="1:16" x14ac:dyDescent="0.2">
      <c r="A290" t="s">
        <v>724</v>
      </c>
      <c r="B290">
        <v>2743</v>
      </c>
      <c r="C290" s="2">
        <v>164935.5283455</v>
      </c>
      <c r="D290" s="1">
        <v>2.7E-2</v>
      </c>
      <c r="E290" s="1">
        <v>3.0000000000000001E-3</v>
      </c>
      <c r="F290" s="1">
        <v>3.0000000000000001E-3</v>
      </c>
      <c r="G290" t="str">
        <f t="shared" si="36"/>
        <v>(0,10]</v>
      </c>
      <c r="H290" t="str">
        <f t="shared" si="37"/>
        <v>低</v>
      </c>
      <c r="I290">
        <f t="shared" si="38"/>
        <v>13</v>
      </c>
      <c r="J290" t="str">
        <f t="shared" si="39"/>
        <v>(0,1.5]</v>
      </c>
      <c r="K290" t="str">
        <f t="shared" si="40"/>
        <v>低</v>
      </c>
      <c r="L290">
        <f t="shared" si="41"/>
        <v>13</v>
      </c>
      <c r="M290" t="str">
        <f>VLOOKUP($A290,'风险(预警)'!$A:$J,7,0)</f>
        <v>(0,10]</v>
      </c>
      <c r="N290" t="str">
        <f>VLOOKUP($A290,'风险(预警)'!$A:$J,8,0)</f>
        <v>低</v>
      </c>
      <c r="O290">
        <f>VLOOKUP($A290,'风险(预警)'!$A:$J,9,0)</f>
        <v>11</v>
      </c>
      <c r="P290" t="str">
        <f t="shared" si="42"/>
        <v>低</v>
      </c>
    </row>
    <row r="291" spans="1:16" x14ac:dyDescent="0.2">
      <c r="A291" t="s">
        <v>553</v>
      </c>
      <c r="B291">
        <v>2683</v>
      </c>
      <c r="C291" s="2">
        <v>280934.09999999998</v>
      </c>
      <c r="D291" s="1">
        <v>6.0000000000000001E-3</v>
      </c>
      <c r="E291" s="1">
        <v>0</v>
      </c>
      <c r="F291" s="1">
        <v>0</v>
      </c>
      <c r="G291" t="str">
        <f t="shared" si="36"/>
        <v>(0,10]</v>
      </c>
      <c r="H291" t="str">
        <f t="shared" si="37"/>
        <v>低</v>
      </c>
      <c r="I291">
        <f t="shared" si="38"/>
        <v>13</v>
      </c>
      <c r="J291" t="str">
        <f t="shared" si="39"/>
        <v>0</v>
      </c>
      <c r="K291" t="str">
        <f t="shared" si="40"/>
        <v>0</v>
      </c>
      <c r="L291">
        <f t="shared" si="41"/>
        <v>0</v>
      </c>
      <c r="M291" t="str">
        <f>VLOOKUP($A291,'风险(预警)'!$A:$J,7,0)</f>
        <v>0</v>
      </c>
      <c r="N291" t="str">
        <f>VLOOKUP($A291,'风险(预警)'!$A:$J,8,0)</f>
        <v>0</v>
      </c>
      <c r="O291">
        <f>VLOOKUP($A291,'风险(预警)'!$A:$J,9,0)</f>
        <v>0</v>
      </c>
      <c r="P291" t="str">
        <f t="shared" si="42"/>
        <v>低</v>
      </c>
    </row>
    <row r="292" spans="1:16" x14ac:dyDescent="0.2">
      <c r="A292" t="s">
        <v>977</v>
      </c>
      <c r="B292">
        <v>2586</v>
      </c>
      <c r="C292" s="2">
        <v>113639.32</v>
      </c>
      <c r="D292" s="1">
        <v>2E-3</v>
      </c>
      <c r="E292" s="1">
        <v>5.0000000000000001E-3</v>
      </c>
      <c r="F292" s="1">
        <v>5.0000000000000001E-3</v>
      </c>
      <c r="G292" t="str">
        <f t="shared" si="36"/>
        <v>(0,10]</v>
      </c>
      <c r="H292" t="str">
        <f t="shared" si="37"/>
        <v>低</v>
      </c>
      <c r="I292">
        <f t="shared" si="38"/>
        <v>13</v>
      </c>
      <c r="J292" t="str">
        <f t="shared" si="39"/>
        <v>(0,1.5]</v>
      </c>
      <c r="K292" t="str">
        <f t="shared" si="40"/>
        <v>低</v>
      </c>
      <c r="L292">
        <f t="shared" si="41"/>
        <v>13</v>
      </c>
      <c r="M292" t="str">
        <f>VLOOKUP($A292,'风险(预警)'!$A:$J,7,0)</f>
        <v>(0,10]</v>
      </c>
      <c r="N292" t="str">
        <f>VLOOKUP($A292,'风险(预警)'!$A:$J,8,0)</f>
        <v>低</v>
      </c>
      <c r="O292">
        <f>VLOOKUP($A292,'风险(预警)'!$A:$J,9,0)</f>
        <v>11</v>
      </c>
      <c r="P292" t="str">
        <f t="shared" si="42"/>
        <v>低</v>
      </c>
    </row>
    <row r="293" spans="1:16" x14ac:dyDescent="0.2">
      <c r="A293" t="s">
        <v>672</v>
      </c>
      <c r="B293">
        <v>2574</v>
      </c>
      <c r="C293" s="2">
        <v>132076.85999999999</v>
      </c>
      <c r="D293" s="1">
        <v>1.6E-2</v>
      </c>
      <c r="E293" s="1">
        <v>1E-3</v>
      </c>
      <c r="F293" s="1">
        <v>1E-3</v>
      </c>
      <c r="G293" t="str">
        <f t="shared" si="36"/>
        <v>(0,10]</v>
      </c>
      <c r="H293" t="str">
        <f t="shared" si="37"/>
        <v>低</v>
      </c>
      <c r="I293">
        <f t="shared" si="38"/>
        <v>13</v>
      </c>
      <c r="J293" t="str">
        <f t="shared" si="39"/>
        <v>(0,1.5]</v>
      </c>
      <c r="K293" t="str">
        <f t="shared" si="40"/>
        <v>低</v>
      </c>
      <c r="L293">
        <f t="shared" si="41"/>
        <v>13</v>
      </c>
      <c r="M293" t="str">
        <f>VLOOKUP($A293,'风险(预警)'!$A:$J,7,0)</f>
        <v>(0,10]</v>
      </c>
      <c r="N293" t="str">
        <f>VLOOKUP($A293,'风险(预警)'!$A:$J,8,0)</f>
        <v>低</v>
      </c>
      <c r="O293">
        <f>VLOOKUP($A293,'风险(预警)'!$A:$J,9,0)</f>
        <v>11</v>
      </c>
      <c r="P293" t="str">
        <f t="shared" si="42"/>
        <v>低</v>
      </c>
    </row>
    <row r="294" spans="1:16" x14ac:dyDescent="0.2">
      <c r="A294" t="s">
        <v>491</v>
      </c>
      <c r="B294">
        <v>2574</v>
      </c>
      <c r="C294" s="2">
        <v>136220.34</v>
      </c>
      <c r="D294" s="1">
        <v>2.7E-2</v>
      </c>
      <c r="E294" s="1">
        <v>0.05</v>
      </c>
      <c r="F294" s="1">
        <v>0.05</v>
      </c>
      <c r="G294" t="str">
        <f t="shared" si="36"/>
        <v>(0,10]</v>
      </c>
      <c r="H294" t="str">
        <f t="shared" si="37"/>
        <v>低</v>
      </c>
      <c r="I294">
        <f t="shared" si="38"/>
        <v>13</v>
      </c>
      <c r="J294" t="str">
        <f t="shared" si="39"/>
        <v>(1.5,10]</v>
      </c>
      <c r="K294" t="str">
        <f t="shared" si="40"/>
        <v>中</v>
      </c>
      <c r="L294">
        <f t="shared" si="41"/>
        <v>28</v>
      </c>
      <c r="M294" t="str">
        <f>VLOOKUP($A294,'风险(预警)'!$A:$J,7,0)</f>
        <v>(10,20]</v>
      </c>
      <c r="N294" t="str">
        <f>VLOOKUP($A294,'风险(预警)'!$A:$J,8,0)</f>
        <v>中</v>
      </c>
      <c r="O294">
        <f>VLOOKUP($A294,'风险(预警)'!$A:$J,9,0)</f>
        <v>57</v>
      </c>
      <c r="P294" t="str">
        <f t="shared" si="42"/>
        <v>低</v>
      </c>
    </row>
    <row r="295" spans="1:16" x14ac:dyDescent="0.2">
      <c r="A295" t="s">
        <v>554</v>
      </c>
      <c r="B295">
        <v>2567</v>
      </c>
      <c r="C295" s="2">
        <v>78543.339377885</v>
      </c>
      <c r="D295" s="1">
        <v>1.4E-2</v>
      </c>
      <c r="E295" s="1">
        <v>6.0000000000000001E-3</v>
      </c>
      <c r="F295" s="1">
        <v>6.0000000000000001E-3</v>
      </c>
      <c r="G295" t="str">
        <f t="shared" si="36"/>
        <v>(0,10]</v>
      </c>
      <c r="H295" t="str">
        <f t="shared" si="37"/>
        <v>低</v>
      </c>
      <c r="I295">
        <f t="shared" si="38"/>
        <v>13</v>
      </c>
      <c r="J295" t="str">
        <f t="shared" si="39"/>
        <v>(0,1.5]</v>
      </c>
      <c r="K295" t="str">
        <f t="shared" si="40"/>
        <v>低</v>
      </c>
      <c r="L295">
        <f t="shared" si="41"/>
        <v>13</v>
      </c>
      <c r="M295" t="str">
        <f>VLOOKUP($A295,'风险(预警)'!$A:$J,7,0)</f>
        <v>(10,20]</v>
      </c>
      <c r="N295" t="str">
        <f>VLOOKUP($A295,'风险(预警)'!$A:$J,8,0)</f>
        <v>中</v>
      </c>
      <c r="O295">
        <f>VLOOKUP($A295,'风险(预警)'!$A:$J,9,0)</f>
        <v>57</v>
      </c>
      <c r="P295" t="str">
        <f t="shared" si="42"/>
        <v>低</v>
      </c>
    </row>
    <row r="296" spans="1:16" x14ac:dyDescent="0.2">
      <c r="A296" t="s">
        <v>608</v>
      </c>
      <c r="B296">
        <v>2557</v>
      </c>
      <c r="C296" s="2">
        <v>296138.77</v>
      </c>
      <c r="D296" s="1">
        <v>1.2E-2</v>
      </c>
      <c r="E296" s="1">
        <v>3.0000000000000001E-3</v>
      </c>
      <c r="F296" s="1">
        <v>3.0000000000000001E-3</v>
      </c>
      <c r="G296" t="str">
        <f t="shared" si="36"/>
        <v>(0,10]</v>
      </c>
      <c r="H296" t="str">
        <f t="shared" si="37"/>
        <v>低</v>
      </c>
      <c r="I296">
        <f t="shared" si="38"/>
        <v>13</v>
      </c>
      <c r="J296" t="str">
        <f t="shared" si="39"/>
        <v>(0,1.5]</v>
      </c>
      <c r="K296" t="str">
        <f t="shared" si="40"/>
        <v>低</v>
      </c>
      <c r="L296">
        <f t="shared" si="41"/>
        <v>13</v>
      </c>
      <c r="M296" t="str">
        <f>VLOOKUP($A296,'风险(预警)'!$A:$J,7,0)</f>
        <v>(0,10]</v>
      </c>
      <c r="N296" t="str">
        <f>VLOOKUP($A296,'风险(预警)'!$A:$J,8,0)</f>
        <v>低</v>
      </c>
      <c r="O296">
        <f>VLOOKUP($A296,'风险(预警)'!$A:$J,9,0)</f>
        <v>11</v>
      </c>
      <c r="P296" t="str">
        <f t="shared" si="42"/>
        <v>低</v>
      </c>
    </row>
    <row r="297" spans="1:16" x14ac:dyDescent="0.2">
      <c r="A297" t="s">
        <v>561</v>
      </c>
      <c r="B297">
        <v>2555</v>
      </c>
      <c r="C297" s="2">
        <v>137482.38</v>
      </c>
      <c r="D297" s="1">
        <v>6.5000000000000002E-2</v>
      </c>
      <c r="E297" s="1">
        <v>2.9000000000000001E-2</v>
      </c>
      <c r="F297" s="1">
        <v>2.9000000000000001E-2</v>
      </c>
      <c r="G297" t="str">
        <f t="shared" si="36"/>
        <v>(0,10]</v>
      </c>
      <c r="H297" t="str">
        <f t="shared" si="37"/>
        <v>低</v>
      </c>
      <c r="I297">
        <f t="shared" si="38"/>
        <v>13</v>
      </c>
      <c r="J297" t="str">
        <f t="shared" si="39"/>
        <v>(1.5,10]</v>
      </c>
      <c r="K297" t="str">
        <f t="shared" si="40"/>
        <v>中</v>
      </c>
      <c r="L297">
        <f t="shared" si="41"/>
        <v>28</v>
      </c>
      <c r="M297" t="str">
        <f>VLOOKUP($A297,'风险(预警)'!$A:$J,7,0)</f>
        <v>(0,10]</v>
      </c>
      <c r="N297" t="str">
        <f>VLOOKUP($A297,'风险(预警)'!$A:$J,8,0)</f>
        <v>低</v>
      </c>
      <c r="O297">
        <f>VLOOKUP($A297,'风险(预警)'!$A:$J,9,0)</f>
        <v>11</v>
      </c>
      <c r="P297" t="str">
        <f t="shared" si="42"/>
        <v>低</v>
      </c>
    </row>
    <row r="298" spans="1:16" x14ac:dyDescent="0.2">
      <c r="A298" t="s">
        <v>340</v>
      </c>
      <c r="B298">
        <v>2498</v>
      </c>
      <c r="C298" s="2">
        <v>518697.69</v>
      </c>
      <c r="D298" s="1">
        <v>4.1000000000000002E-2</v>
      </c>
      <c r="E298" s="1">
        <v>4.0000000000000001E-3</v>
      </c>
      <c r="F298" s="1">
        <v>4.0000000000000001E-3</v>
      </c>
      <c r="G298" t="str">
        <f t="shared" si="36"/>
        <v>(0,10]</v>
      </c>
      <c r="H298" t="str">
        <f t="shared" si="37"/>
        <v>低</v>
      </c>
      <c r="I298">
        <f t="shared" si="38"/>
        <v>13</v>
      </c>
      <c r="J298" t="str">
        <f t="shared" si="39"/>
        <v>(0,1.5]</v>
      </c>
      <c r="K298" t="str">
        <f t="shared" si="40"/>
        <v>低</v>
      </c>
      <c r="L298">
        <f t="shared" si="41"/>
        <v>13</v>
      </c>
      <c r="M298" t="str">
        <f>VLOOKUP($A298,'风险(预警)'!$A:$J,7,0)</f>
        <v>(0,10]</v>
      </c>
      <c r="N298" t="str">
        <f>VLOOKUP($A298,'风险(预警)'!$A:$J,8,0)</f>
        <v>低</v>
      </c>
      <c r="O298">
        <f>VLOOKUP($A298,'风险(预警)'!$A:$J,9,0)</f>
        <v>11</v>
      </c>
      <c r="P298" t="str">
        <f t="shared" si="42"/>
        <v>低</v>
      </c>
    </row>
    <row r="299" spans="1:16" x14ac:dyDescent="0.2">
      <c r="A299" t="s">
        <v>415</v>
      </c>
      <c r="B299">
        <v>2414</v>
      </c>
      <c r="C299" s="2">
        <v>1358855.24377575</v>
      </c>
      <c r="D299" s="1">
        <v>0.128</v>
      </c>
      <c r="E299" s="1">
        <v>1.4E-2</v>
      </c>
      <c r="F299" s="1">
        <v>1.4E-2</v>
      </c>
      <c r="G299" t="str">
        <f t="shared" si="36"/>
        <v>(10,20]</v>
      </c>
      <c r="H299" t="str">
        <f t="shared" si="37"/>
        <v>中</v>
      </c>
      <c r="I299">
        <f t="shared" si="38"/>
        <v>81</v>
      </c>
      <c r="J299" t="str">
        <f t="shared" si="39"/>
        <v>(0,1.5]</v>
      </c>
      <c r="K299" t="str">
        <f t="shared" si="40"/>
        <v>低</v>
      </c>
      <c r="L299">
        <f t="shared" si="41"/>
        <v>13</v>
      </c>
      <c r="M299" t="str">
        <f>VLOOKUP($A299,'风险(预警)'!$A:$J,7,0)</f>
        <v>(0,10]</v>
      </c>
      <c r="N299" t="str">
        <f>VLOOKUP($A299,'风险(预警)'!$A:$J,8,0)</f>
        <v>低</v>
      </c>
      <c r="O299">
        <f>VLOOKUP($A299,'风险(预警)'!$A:$J,9,0)</f>
        <v>11</v>
      </c>
      <c r="P299" t="str">
        <f t="shared" si="42"/>
        <v>低</v>
      </c>
    </row>
    <row r="300" spans="1:16" x14ac:dyDescent="0.2">
      <c r="A300" t="s">
        <v>986</v>
      </c>
      <c r="B300">
        <v>2401</v>
      </c>
      <c r="C300" s="2">
        <v>44342.230345985001</v>
      </c>
      <c r="D300" s="1">
        <v>4.0000000000000001E-3</v>
      </c>
      <c r="E300" s="1">
        <v>0</v>
      </c>
      <c r="F300" s="1">
        <v>0</v>
      </c>
      <c r="G300" t="str">
        <f t="shared" si="36"/>
        <v>(0,10]</v>
      </c>
      <c r="H300" t="str">
        <f t="shared" si="37"/>
        <v>低</v>
      </c>
      <c r="I300">
        <f t="shared" si="38"/>
        <v>13</v>
      </c>
      <c r="J300" t="str">
        <f t="shared" si="39"/>
        <v>0</v>
      </c>
      <c r="K300" t="str">
        <f t="shared" si="40"/>
        <v>0</v>
      </c>
      <c r="L300">
        <f t="shared" si="41"/>
        <v>0</v>
      </c>
      <c r="M300" t="str">
        <f>VLOOKUP($A300,'风险(预警)'!$A:$J,7,0)</f>
        <v>(0,10]</v>
      </c>
      <c r="N300" t="str">
        <f>VLOOKUP($A300,'风险(预警)'!$A:$J,8,0)</f>
        <v>低</v>
      </c>
      <c r="O300">
        <f>VLOOKUP($A300,'风险(预警)'!$A:$J,9,0)</f>
        <v>11</v>
      </c>
      <c r="P300" t="str">
        <f t="shared" si="42"/>
        <v>低</v>
      </c>
    </row>
    <row r="301" spans="1:16" x14ac:dyDescent="0.2">
      <c r="A301" t="s">
        <v>543</v>
      </c>
      <c r="B301">
        <v>2379</v>
      </c>
      <c r="C301" s="2">
        <v>36512.706650439999</v>
      </c>
      <c r="D301" s="1">
        <v>1.0999999999999999E-2</v>
      </c>
      <c r="E301" s="1">
        <v>0</v>
      </c>
      <c r="F301" s="1">
        <v>0</v>
      </c>
      <c r="G301" t="str">
        <f t="shared" si="36"/>
        <v>(0,10]</v>
      </c>
      <c r="H301" t="str">
        <f t="shared" si="37"/>
        <v>低</v>
      </c>
      <c r="I301">
        <f t="shared" si="38"/>
        <v>13</v>
      </c>
      <c r="J301" t="str">
        <f t="shared" si="39"/>
        <v>0</v>
      </c>
      <c r="K301" t="str">
        <f t="shared" si="40"/>
        <v>0</v>
      </c>
      <c r="L301">
        <f t="shared" si="41"/>
        <v>0</v>
      </c>
      <c r="M301" t="str">
        <f>VLOOKUP($A301,'风险(预警)'!$A:$J,7,0)</f>
        <v>0</v>
      </c>
      <c r="N301" t="str">
        <f>VLOOKUP($A301,'风险(预警)'!$A:$J,8,0)</f>
        <v>0</v>
      </c>
      <c r="O301">
        <f>VLOOKUP($A301,'风险(预警)'!$A:$J,9,0)</f>
        <v>0</v>
      </c>
      <c r="P301" t="str">
        <f t="shared" si="42"/>
        <v>低</v>
      </c>
    </row>
    <row r="302" spans="1:16" x14ac:dyDescent="0.2">
      <c r="A302" t="s">
        <v>805</v>
      </c>
      <c r="B302">
        <v>2364</v>
      </c>
      <c r="C302" s="2">
        <v>91041.88</v>
      </c>
      <c r="D302" s="1">
        <v>5.0000000000000001E-3</v>
      </c>
      <c r="E302" s="1">
        <v>4.0000000000000001E-3</v>
      </c>
      <c r="F302" s="1">
        <v>4.0000000000000001E-3</v>
      </c>
      <c r="G302" t="str">
        <f t="shared" si="36"/>
        <v>(0,10]</v>
      </c>
      <c r="H302" t="str">
        <f t="shared" si="37"/>
        <v>低</v>
      </c>
      <c r="I302">
        <f t="shared" si="38"/>
        <v>13</v>
      </c>
      <c r="J302" t="str">
        <f t="shared" si="39"/>
        <v>(0,1.5]</v>
      </c>
      <c r="K302" t="str">
        <f t="shared" si="40"/>
        <v>低</v>
      </c>
      <c r="L302">
        <f t="shared" si="41"/>
        <v>13</v>
      </c>
      <c r="M302" t="str">
        <f>VLOOKUP($A302,'风险(预警)'!$A:$J,7,0)</f>
        <v>(0,10]</v>
      </c>
      <c r="N302" t="str">
        <f>VLOOKUP($A302,'风险(预警)'!$A:$J,8,0)</f>
        <v>低</v>
      </c>
      <c r="O302">
        <f>VLOOKUP($A302,'风险(预警)'!$A:$J,9,0)</f>
        <v>11</v>
      </c>
      <c r="P302" t="str">
        <f t="shared" si="42"/>
        <v>低</v>
      </c>
    </row>
    <row r="303" spans="1:16" x14ac:dyDescent="0.2">
      <c r="A303" t="s">
        <v>163</v>
      </c>
      <c r="B303">
        <v>2237</v>
      </c>
      <c r="C303" s="2">
        <v>92008.63</v>
      </c>
      <c r="D303" s="1">
        <v>4.0000000000000001E-3</v>
      </c>
      <c r="E303" s="1">
        <v>0</v>
      </c>
      <c r="F303" s="1">
        <v>0</v>
      </c>
      <c r="G303" t="str">
        <f t="shared" si="36"/>
        <v>(0,10]</v>
      </c>
      <c r="H303" t="str">
        <f t="shared" si="37"/>
        <v>低</v>
      </c>
      <c r="I303">
        <f t="shared" si="38"/>
        <v>13</v>
      </c>
      <c r="J303" t="str">
        <f t="shared" si="39"/>
        <v>0</v>
      </c>
      <c r="K303" t="str">
        <f t="shared" si="40"/>
        <v>0</v>
      </c>
      <c r="L303">
        <f t="shared" si="41"/>
        <v>0</v>
      </c>
      <c r="M303" t="str">
        <f>VLOOKUP($A303,'风险(预警)'!$A:$J,7,0)</f>
        <v>(0,10]</v>
      </c>
      <c r="N303" t="str">
        <f>VLOOKUP($A303,'风险(预警)'!$A:$J,8,0)</f>
        <v>低</v>
      </c>
      <c r="O303">
        <f>VLOOKUP($A303,'风险(预警)'!$A:$J,9,0)</f>
        <v>11</v>
      </c>
      <c r="P303" t="str">
        <f t="shared" si="42"/>
        <v>低</v>
      </c>
    </row>
    <row r="304" spans="1:16" x14ac:dyDescent="0.2">
      <c r="A304" t="s">
        <v>605</v>
      </c>
      <c r="B304">
        <v>2230</v>
      </c>
      <c r="C304" s="2">
        <v>498803.14</v>
      </c>
      <c r="D304" s="1">
        <v>3.6999999999999998E-2</v>
      </c>
      <c r="E304" s="1">
        <v>1.2999999999999999E-2</v>
      </c>
      <c r="F304" s="1">
        <v>1.2999999999999999E-2</v>
      </c>
      <c r="G304" t="str">
        <f t="shared" si="36"/>
        <v>(0,10]</v>
      </c>
      <c r="H304" t="str">
        <f t="shared" si="37"/>
        <v>低</v>
      </c>
      <c r="I304">
        <f t="shared" si="38"/>
        <v>13</v>
      </c>
      <c r="J304" t="str">
        <f t="shared" si="39"/>
        <v>(0,1.5]</v>
      </c>
      <c r="K304" t="str">
        <f t="shared" si="40"/>
        <v>低</v>
      </c>
      <c r="L304">
        <f t="shared" si="41"/>
        <v>13</v>
      </c>
      <c r="M304" t="str">
        <f>VLOOKUP($A304,'风险(预警)'!$A:$J,7,0)</f>
        <v>(0,10]</v>
      </c>
      <c r="N304" t="str">
        <f>VLOOKUP($A304,'风险(预警)'!$A:$J,8,0)</f>
        <v>低</v>
      </c>
      <c r="O304">
        <f>VLOOKUP($A304,'风险(预警)'!$A:$J,9,0)</f>
        <v>11</v>
      </c>
      <c r="P304" t="str">
        <f t="shared" si="42"/>
        <v>低</v>
      </c>
    </row>
    <row r="305" spans="1:16" x14ac:dyDescent="0.2">
      <c r="A305" t="s">
        <v>642</v>
      </c>
      <c r="B305">
        <v>2207</v>
      </c>
      <c r="C305" s="2">
        <v>60454.611076189998</v>
      </c>
      <c r="D305" s="1">
        <v>0.01</v>
      </c>
      <c r="E305" s="1">
        <v>2E-3</v>
      </c>
      <c r="F305" s="1">
        <v>2E-3</v>
      </c>
      <c r="G305" t="str">
        <f t="shared" si="36"/>
        <v>(0,10]</v>
      </c>
      <c r="H305" t="str">
        <f t="shared" si="37"/>
        <v>低</v>
      </c>
      <c r="I305">
        <f t="shared" si="38"/>
        <v>13</v>
      </c>
      <c r="J305" t="str">
        <f t="shared" si="39"/>
        <v>(0,1.5]</v>
      </c>
      <c r="K305" t="str">
        <f t="shared" si="40"/>
        <v>低</v>
      </c>
      <c r="L305">
        <f t="shared" si="41"/>
        <v>13</v>
      </c>
      <c r="M305" t="str">
        <f>VLOOKUP($A305,'风险(预警)'!$A:$J,7,0)</f>
        <v>(0,10]</v>
      </c>
      <c r="N305" t="str">
        <f>VLOOKUP($A305,'风险(预警)'!$A:$J,8,0)</f>
        <v>低</v>
      </c>
      <c r="O305">
        <f>VLOOKUP($A305,'风险(预警)'!$A:$J,9,0)</f>
        <v>11</v>
      </c>
      <c r="P305" t="str">
        <f t="shared" si="42"/>
        <v>低</v>
      </c>
    </row>
    <row r="306" spans="1:16" x14ac:dyDescent="0.2">
      <c r="A306" t="s">
        <v>1009</v>
      </c>
      <c r="B306">
        <v>2195</v>
      </c>
      <c r="C306" s="2">
        <v>112172.33</v>
      </c>
      <c r="D306" s="1">
        <v>0.01</v>
      </c>
      <c r="E306" s="1">
        <v>0</v>
      </c>
      <c r="F306" s="1">
        <v>0</v>
      </c>
      <c r="G306" t="str">
        <f t="shared" si="36"/>
        <v>(0,10]</v>
      </c>
      <c r="H306" t="str">
        <f t="shared" si="37"/>
        <v>低</v>
      </c>
      <c r="I306">
        <f t="shared" si="38"/>
        <v>13</v>
      </c>
      <c r="J306" t="str">
        <f t="shared" si="39"/>
        <v>0</v>
      </c>
      <c r="K306" t="str">
        <f t="shared" si="40"/>
        <v>0</v>
      </c>
      <c r="L306">
        <f t="shared" si="41"/>
        <v>0</v>
      </c>
      <c r="M306" t="str">
        <f>VLOOKUP($A306,'风险(预警)'!$A:$J,7,0)</f>
        <v>(0,10]</v>
      </c>
      <c r="N306" t="str">
        <f>VLOOKUP($A306,'风险(预警)'!$A:$J,8,0)</f>
        <v>低</v>
      </c>
      <c r="O306">
        <f>VLOOKUP($A306,'风险(预警)'!$A:$J,9,0)</f>
        <v>11</v>
      </c>
      <c r="P306" t="str">
        <f t="shared" si="42"/>
        <v>低</v>
      </c>
    </row>
    <row r="307" spans="1:16" x14ac:dyDescent="0.2">
      <c r="A307" t="s">
        <v>900</v>
      </c>
      <c r="B307">
        <v>2167</v>
      </c>
      <c r="C307" s="2">
        <v>86761.81</v>
      </c>
      <c r="D307" s="1">
        <v>4.8000000000000001E-2</v>
      </c>
      <c r="E307" s="1">
        <v>2.1000000000000001E-2</v>
      </c>
      <c r="F307" s="1">
        <v>2.1000000000000001E-2</v>
      </c>
      <c r="G307" t="str">
        <f t="shared" si="36"/>
        <v>(0,10]</v>
      </c>
      <c r="H307" t="str">
        <f t="shared" si="37"/>
        <v>低</v>
      </c>
      <c r="I307">
        <f t="shared" si="38"/>
        <v>13</v>
      </c>
      <c r="J307" t="str">
        <f t="shared" si="39"/>
        <v>(1.5,10]</v>
      </c>
      <c r="K307" t="str">
        <f t="shared" si="40"/>
        <v>中</v>
      </c>
      <c r="L307">
        <f t="shared" si="41"/>
        <v>28</v>
      </c>
      <c r="M307" t="str">
        <f>VLOOKUP($A307,'风险(预警)'!$A:$J,7,0)</f>
        <v>(10,20]</v>
      </c>
      <c r="N307" t="str">
        <f>VLOOKUP($A307,'风险(预警)'!$A:$J,8,0)</f>
        <v>中</v>
      </c>
      <c r="O307">
        <f>VLOOKUP($A307,'风险(预警)'!$A:$J,9,0)</f>
        <v>57</v>
      </c>
      <c r="P307" t="str">
        <f t="shared" si="42"/>
        <v>低</v>
      </c>
    </row>
    <row r="308" spans="1:16" x14ac:dyDescent="0.2">
      <c r="A308" t="s">
        <v>328</v>
      </c>
      <c r="B308">
        <v>2104</v>
      </c>
      <c r="C308" s="2">
        <v>2738740.2098080399</v>
      </c>
      <c r="D308" s="1">
        <v>2.8000000000000001E-2</v>
      </c>
      <c r="E308" s="1">
        <v>8.9999999999999993E-3</v>
      </c>
      <c r="F308" s="1">
        <v>8.9999999999999993E-3</v>
      </c>
      <c r="G308" t="str">
        <f t="shared" si="36"/>
        <v>(0,10]</v>
      </c>
      <c r="H308" t="str">
        <f t="shared" si="37"/>
        <v>低</v>
      </c>
      <c r="I308">
        <f t="shared" si="38"/>
        <v>13</v>
      </c>
      <c r="J308" t="str">
        <f t="shared" si="39"/>
        <v>(0,1.5]</v>
      </c>
      <c r="K308" t="str">
        <f t="shared" si="40"/>
        <v>低</v>
      </c>
      <c r="L308">
        <f t="shared" si="41"/>
        <v>13</v>
      </c>
      <c r="M308" t="str">
        <f>VLOOKUP($A308,'风险(预警)'!$A:$J,7,0)</f>
        <v>(0,10]</v>
      </c>
      <c r="N308" t="str">
        <f>VLOOKUP($A308,'风险(预警)'!$A:$J,8,0)</f>
        <v>低</v>
      </c>
      <c r="O308">
        <f>VLOOKUP($A308,'风险(预警)'!$A:$J,9,0)</f>
        <v>11</v>
      </c>
      <c r="P308" t="str">
        <f t="shared" si="42"/>
        <v>低</v>
      </c>
    </row>
    <row r="309" spans="1:16" x14ac:dyDescent="0.2">
      <c r="A309" t="s">
        <v>609</v>
      </c>
      <c r="B309">
        <v>2102</v>
      </c>
      <c r="C309" s="2">
        <v>150705.54999999999</v>
      </c>
      <c r="D309" s="1">
        <v>0.01</v>
      </c>
      <c r="E309" s="1">
        <v>2E-3</v>
      </c>
      <c r="F309" s="1">
        <v>2E-3</v>
      </c>
      <c r="G309" t="str">
        <f t="shared" si="36"/>
        <v>(0,10]</v>
      </c>
      <c r="H309" t="str">
        <f t="shared" si="37"/>
        <v>低</v>
      </c>
      <c r="I309">
        <f t="shared" si="38"/>
        <v>13</v>
      </c>
      <c r="J309" t="str">
        <f t="shared" si="39"/>
        <v>(0,1.5]</v>
      </c>
      <c r="K309" t="str">
        <f t="shared" si="40"/>
        <v>低</v>
      </c>
      <c r="L309">
        <f t="shared" si="41"/>
        <v>13</v>
      </c>
      <c r="M309" t="str">
        <f>VLOOKUP($A309,'风险(预警)'!$A:$J,7,0)</f>
        <v>(0,10]</v>
      </c>
      <c r="N309" t="str">
        <f>VLOOKUP($A309,'风险(预警)'!$A:$J,8,0)</f>
        <v>低</v>
      </c>
      <c r="O309">
        <f>VLOOKUP($A309,'风险(预警)'!$A:$J,9,0)</f>
        <v>11</v>
      </c>
      <c r="P309" t="str">
        <f t="shared" si="42"/>
        <v>低</v>
      </c>
    </row>
    <row r="310" spans="1:16" x14ac:dyDescent="0.2">
      <c r="A310" t="s">
        <v>778</v>
      </c>
      <c r="B310">
        <v>2101</v>
      </c>
      <c r="C310" s="2">
        <v>83814.97</v>
      </c>
      <c r="D310" s="1">
        <v>0.01</v>
      </c>
      <c r="E310" s="1">
        <v>0.02</v>
      </c>
      <c r="F310" s="1">
        <v>0.02</v>
      </c>
      <c r="G310" t="str">
        <f t="shared" si="36"/>
        <v>(0,10]</v>
      </c>
      <c r="H310" t="str">
        <f t="shared" si="37"/>
        <v>低</v>
      </c>
      <c r="I310">
        <f t="shared" si="38"/>
        <v>13</v>
      </c>
      <c r="J310" t="str">
        <f t="shared" si="39"/>
        <v>(1.5,10]</v>
      </c>
      <c r="K310" t="str">
        <f t="shared" si="40"/>
        <v>中</v>
      </c>
      <c r="L310">
        <f t="shared" si="41"/>
        <v>28</v>
      </c>
      <c r="M310" t="str">
        <f>VLOOKUP($A310,'风险(预警)'!$A:$J,7,0)</f>
        <v>(0,10]</v>
      </c>
      <c r="N310" t="str">
        <f>VLOOKUP($A310,'风险(预警)'!$A:$J,8,0)</f>
        <v>低</v>
      </c>
      <c r="O310">
        <f>VLOOKUP($A310,'风险(预警)'!$A:$J,9,0)</f>
        <v>11</v>
      </c>
      <c r="P310" t="str">
        <f t="shared" si="42"/>
        <v>低</v>
      </c>
    </row>
    <row r="311" spans="1:16" x14ac:dyDescent="0.2">
      <c r="A311" t="s">
        <v>811</v>
      </c>
      <c r="B311">
        <v>2061</v>
      </c>
      <c r="C311" s="2">
        <v>75070.81</v>
      </c>
      <c r="D311" s="1">
        <v>0</v>
      </c>
      <c r="E311" s="1">
        <v>1.0999999999999999E-2</v>
      </c>
      <c r="F311" s="1">
        <v>1.0999999999999999E-2</v>
      </c>
      <c r="G311" t="str">
        <f t="shared" si="36"/>
        <v>0</v>
      </c>
      <c r="H311" t="str">
        <f t="shared" si="37"/>
        <v>0</v>
      </c>
      <c r="I311">
        <f t="shared" si="38"/>
        <v>0</v>
      </c>
      <c r="J311" t="str">
        <f t="shared" si="39"/>
        <v>(0,1.5]</v>
      </c>
      <c r="K311" t="str">
        <f t="shared" si="40"/>
        <v>低</v>
      </c>
      <c r="L311">
        <f t="shared" si="41"/>
        <v>13</v>
      </c>
      <c r="M311" t="str">
        <f>VLOOKUP($A311,'风险(预警)'!$A:$J,7,0)</f>
        <v>(10,20]</v>
      </c>
      <c r="N311" t="str">
        <f>VLOOKUP($A311,'风险(预警)'!$A:$J,8,0)</f>
        <v>中</v>
      </c>
      <c r="O311">
        <f>VLOOKUP($A311,'风险(预警)'!$A:$J,9,0)</f>
        <v>57</v>
      </c>
      <c r="P311" t="str">
        <f t="shared" si="42"/>
        <v>低</v>
      </c>
    </row>
    <row r="312" spans="1:16" x14ac:dyDescent="0.2">
      <c r="A312" t="s">
        <v>119</v>
      </c>
      <c r="B312">
        <v>2052</v>
      </c>
      <c r="C312" s="2">
        <v>183706.23</v>
      </c>
      <c r="D312" s="1">
        <v>6.4000000000000001E-2</v>
      </c>
      <c r="E312" s="1">
        <v>6.0000000000000001E-3</v>
      </c>
      <c r="F312" s="1">
        <v>6.0000000000000001E-3</v>
      </c>
      <c r="G312" t="str">
        <f t="shared" si="36"/>
        <v>(0,10]</v>
      </c>
      <c r="H312" t="str">
        <f t="shared" si="37"/>
        <v>低</v>
      </c>
      <c r="I312">
        <f t="shared" si="38"/>
        <v>13</v>
      </c>
      <c r="J312" t="str">
        <f t="shared" si="39"/>
        <v>(0,1.5]</v>
      </c>
      <c r="K312" t="str">
        <f t="shared" si="40"/>
        <v>低</v>
      </c>
      <c r="L312">
        <f t="shared" si="41"/>
        <v>13</v>
      </c>
      <c r="M312" t="str">
        <f>VLOOKUP($A312,'风险(预警)'!$A:$J,7,0)</f>
        <v>(0,10]</v>
      </c>
      <c r="N312" t="str">
        <f>VLOOKUP($A312,'风险(预警)'!$A:$J,8,0)</f>
        <v>低</v>
      </c>
      <c r="O312">
        <f>VLOOKUP($A312,'风险(预警)'!$A:$J,9,0)</f>
        <v>11</v>
      </c>
      <c r="P312" t="str">
        <f t="shared" si="42"/>
        <v>低</v>
      </c>
    </row>
    <row r="313" spans="1:16" x14ac:dyDescent="0.2">
      <c r="A313" t="s">
        <v>784</v>
      </c>
      <c r="B313">
        <v>2048</v>
      </c>
      <c r="C313" s="2">
        <v>99287.93</v>
      </c>
      <c r="D313" s="1">
        <v>5.0999999999999997E-2</v>
      </c>
      <c r="E313" s="1">
        <v>0</v>
      </c>
      <c r="F313" s="1">
        <v>0</v>
      </c>
      <c r="G313" t="str">
        <f t="shared" si="36"/>
        <v>(0,10]</v>
      </c>
      <c r="H313" t="str">
        <f t="shared" si="37"/>
        <v>低</v>
      </c>
      <c r="I313">
        <f t="shared" si="38"/>
        <v>13</v>
      </c>
      <c r="J313" t="str">
        <f t="shared" si="39"/>
        <v>0</v>
      </c>
      <c r="K313" t="str">
        <f t="shared" si="40"/>
        <v>0</v>
      </c>
      <c r="L313">
        <f t="shared" si="41"/>
        <v>0</v>
      </c>
      <c r="M313" t="str">
        <f>VLOOKUP($A313,'风险(预警)'!$A:$J,7,0)</f>
        <v>(0,10]</v>
      </c>
      <c r="N313" t="str">
        <f>VLOOKUP($A313,'风险(预警)'!$A:$J,8,0)</f>
        <v>低</v>
      </c>
      <c r="O313">
        <f>VLOOKUP($A313,'风险(预警)'!$A:$J,9,0)</f>
        <v>11</v>
      </c>
      <c r="P313" t="str">
        <f t="shared" si="42"/>
        <v>低</v>
      </c>
    </row>
    <row r="314" spans="1:16" x14ac:dyDescent="0.2">
      <c r="A314" t="s">
        <v>520</v>
      </c>
      <c r="B314">
        <v>2036</v>
      </c>
      <c r="C314" s="2">
        <v>77324.068023394997</v>
      </c>
      <c r="D314" s="1">
        <v>2.5000000000000001E-2</v>
      </c>
      <c r="E314" s="1">
        <v>5.0000000000000001E-3</v>
      </c>
      <c r="F314" s="1">
        <v>5.0000000000000001E-3</v>
      </c>
      <c r="G314" t="str">
        <f t="shared" si="36"/>
        <v>(0,10]</v>
      </c>
      <c r="H314" t="str">
        <f t="shared" si="37"/>
        <v>低</v>
      </c>
      <c r="I314">
        <f t="shared" si="38"/>
        <v>13</v>
      </c>
      <c r="J314" t="str">
        <f t="shared" si="39"/>
        <v>(0,1.5]</v>
      </c>
      <c r="K314" t="str">
        <f t="shared" si="40"/>
        <v>低</v>
      </c>
      <c r="L314">
        <f t="shared" si="41"/>
        <v>13</v>
      </c>
      <c r="M314" t="str">
        <f>VLOOKUP($A314,'风险(预警)'!$A:$J,7,0)</f>
        <v>(0,10]</v>
      </c>
      <c r="N314" t="str">
        <f>VLOOKUP($A314,'风险(预警)'!$A:$J,8,0)</f>
        <v>低</v>
      </c>
      <c r="O314">
        <f>VLOOKUP($A314,'风险(预警)'!$A:$J,9,0)</f>
        <v>11</v>
      </c>
      <c r="P314" t="str">
        <f t="shared" si="42"/>
        <v>低</v>
      </c>
    </row>
    <row r="315" spans="1:16" x14ac:dyDescent="0.2">
      <c r="A315" t="s">
        <v>534</v>
      </c>
      <c r="B315">
        <v>2024</v>
      </c>
      <c r="C315" s="2">
        <v>103048.95</v>
      </c>
      <c r="D315" s="1">
        <v>1E-3</v>
      </c>
      <c r="E315" s="1">
        <v>2E-3</v>
      </c>
      <c r="F315" s="1">
        <v>2E-3</v>
      </c>
      <c r="G315" t="str">
        <f t="shared" si="36"/>
        <v>(0,10]</v>
      </c>
      <c r="H315" t="str">
        <f t="shared" si="37"/>
        <v>低</v>
      </c>
      <c r="I315">
        <f t="shared" si="38"/>
        <v>13</v>
      </c>
      <c r="J315" t="str">
        <f t="shared" si="39"/>
        <v>(0,1.5]</v>
      </c>
      <c r="K315" t="str">
        <f t="shared" si="40"/>
        <v>低</v>
      </c>
      <c r="L315">
        <f t="shared" si="41"/>
        <v>13</v>
      </c>
      <c r="M315" t="str">
        <f>VLOOKUP($A315,'风险(预警)'!$A:$J,7,0)</f>
        <v>(0,10]</v>
      </c>
      <c r="N315" t="str">
        <f>VLOOKUP($A315,'风险(预警)'!$A:$J,8,0)</f>
        <v>低</v>
      </c>
      <c r="O315">
        <f>VLOOKUP($A315,'风险(预警)'!$A:$J,9,0)</f>
        <v>11</v>
      </c>
      <c r="P315" t="str">
        <f t="shared" si="42"/>
        <v>低</v>
      </c>
    </row>
    <row r="316" spans="1:16" x14ac:dyDescent="0.2">
      <c r="A316" t="s">
        <v>353</v>
      </c>
      <c r="B316">
        <v>2022</v>
      </c>
      <c r="C316" s="2">
        <v>113914.494640145</v>
      </c>
      <c r="D316" s="1">
        <v>4.2999999999999997E-2</v>
      </c>
      <c r="E316" s="1">
        <v>5.0000000000000001E-3</v>
      </c>
      <c r="F316" s="1">
        <v>5.0000000000000001E-3</v>
      </c>
      <c r="G316" t="str">
        <f t="shared" si="36"/>
        <v>(0,10]</v>
      </c>
      <c r="H316" t="str">
        <f t="shared" si="37"/>
        <v>低</v>
      </c>
      <c r="I316">
        <f t="shared" si="38"/>
        <v>13</v>
      </c>
      <c r="J316" t="str">
        <f t="shared" si="39"/>
        <v>(0,1.5]</v>
      </c>
      <c r="K316" t="str">
        <f t="shared" si="40"/>
        <v>低</v>
      </c>
      <c r="L316">
        <f t="shared" si="41"/>
        <v>13</v>
      </c>
      <c r="M316" t="str">
        <f>VLOOKUP($A316,'风险(预警)'!$A:$J,7,0)</f>
        <v>(0,10]</v>
      </c>
      <c r="N316" t="str">
        <f>VLOOKUP($A316,'风险(预警)'!$A:$J,8,0)</f>
        <v>低</v>
      </c>
      <c r="O316">
        <f>VLOOKUP($A316,'风险(预警)'!$A:$J,9,0)</f>
        <v>11</v>
      </c>
      <c r="P316" t="str">
        <f t="shared" si="42"/>
        <v>低</v>
      </c>
    </row>
    <row r="317" spans="1:16" x14ac:dyDescent="0.2">
      <c r="A317" t="s">
        <v>949</v>
      </c>
      <c r="B317">
        <v>2018</v>
      </c>
      <c r="C317" s="2">
        <v>136338.03</v>
      </c>
      <c r="D317" s="1">
        <v>1.4E-2</v>
      </c>
      <c r="E317" s="1">
        <v>8.0000000000000002E-3</v>
      </c>
      <c r="F317" s="1">
        <v>8.0000000000000002E-3</v>
      </c>
      <c r="G317" t="str">
        <f t="shared" si="36"/>
        <v>(0,10]</v>
      </c>
      <c r="H317" t="str">
        <f t="shared" si="37"/>
        <v>低</v>
      </c>
      <c r="I317">
        <f t="shared" si="38"/>
        <v>13</v>
      </c>
      <c r="J317" t="str">
        <f t="shared" si="39"/>
        <v>(0,1.5]</v>
      </c>
      <c r="K317" t="str">
        <f t="shared" si="40"/>
        <v>低</v>
      </c>
      <c r="L317">
        <f t="shared" si="41"/>
        <v>13</v>
      </c>
      <c r="M317" t="str">
        <f>VLOOKUP($A317,'风险(预警)'!$A:$J,7,0)</f>
        <v>(0,10]</v>
      </c>
      <c r="N317" t="str">
        <f>VLOOKUP($A317,'风险(预警)'!$A:$J,8,0)</f>
        <v>低</v>
      </c>
      <c r="O317">
        <f>VLOOKUP($A317,'风险(预警)'!$A:$J,9,0)</f>
        <v>11</v>
      </c>
      <c r="P317" t="str">
        <f t="shared" si="42"/>
        <v>低</v>
      </c>
    </row>
    <row r="318" spans="1:16" x14ac:dyDescent="0.2">
      <c r="A318" t="s">
        <v>284</v>
      </c>
      <c r="B318">
        <v>2012</v>
      </c>
      <c r="C318" s="2">
        <v>86422.32</v>
      </c>
      <c r="D318" s="1">
        <v>6.9000000000000006E-2</v>
      </c>
      <c r="E318" s="1">
        <v>4.0000000000000001E-3</v>
      </c>
      <c r="F318" s="1">
        <v>4.0000000000000001E-3</v>
      </c>
      <c r="G318" t="str">
        <f t="shared" si="36"/>
        <v>(0,10]</v>
      </c>
      <c r="H318" t="str">
        <f t="shared" si="37"/>
        <v>低</v>
      </c>
      <c r="I318">
        <f t="shared" si="38"/>
        <v>13</v>
      </c>
      <c r="J318" t="str">
        <f t="shared" si="39"/>
        <v>(0,1.5]</v>
      </c>
      <c r="K318" t="str">
        <f t="shared" si="40"/>
        <v>低</v>
      </c>
      <c r="L318">
        <f t="shared" si="41"/>
        <v>13</v>
      </c>
      <c r="M318" t="str">
        <f>VLOOKUP($A318,'风险(预警)'!$A:$J,7,0)</f>
        <v>(0,10]</v>
      </c>
      <c r="N318" t="str">
        <f>VLOOKUP($A318,'风险(预警)'!$A:$J,8,0)</f>
        <v>低</v>
      </c>
      <c r="O318">
        <f>VLOOKUP($A318,'风险(预警)'!$A:$J,9,0)</f>
        <v>11</v>
      </c>
      <c r="P318" t="str">
        <f t="shared" si="42"/>
        <v>低</v>
      </c>
    </row>
    <row r="319" spans="1:16" x14ac:dyDescent="0.2">
      <c r="A319" t="s">
        <v>399</v>
      </c>
      <c r="B319">
        <v>1999</v>
      </c>
      <c r="C319" s="2">
        <v>73331.66</v>
      </c>
      <c r="D319" s="1">
        <v>2.1999999999999999E-2</v>
      </c>
      <c r="E319" s="1">
        <v>1E-3</v>
      </c>
      <c r="F319" s="1">
        <v>1E-3</v>
      </c>
      <c r="G319" t="str">
        <f t="shared" si="36"/>
        <v>(0,10]</v>
      </c>
      <c r="H319" t="str">
        <f t="shared" si="37"/>
        <v>低</v>
      </c>
      <c r="I319">
        <f t="shared" si="38"/>
        <v>13</v>
      </c>
      <c r="J319" t="str">
        <f t="shared" si="39"/>
        <v>(0,1.5]</v>
      </c>
      <c r="K319" t="str">
        <f t="shared" si="40"/>
        <v>低</v>
      </c>
      <c r="L319">
        <f t="shared" si="41"/>
        <v>13</v>
      </c>
      <c r="M319" t="str">
        <f>VLOOKUP($A319,'风险(预警)'!$A:$J,7,0)</f>
        <v>(0,10]</v>
      </c>
      <c r="N319" t="str">
        <f>VLOOKUP($A319,'风险(预警)'!$A:$J,8,0)</f>
        <v>低</v>
      </c>
      <c r="O319">
        <f>VLOOKUP($A319,'风险(预警)'!$A:$J,9,0)</f>
        <v>11</v>
      </c>
      <c r="P319" t="str">
        <f t="shared" si="42"/>
        <v>低</v>
      </c>
    </row>
    <row r="320" spans="1:16" x14ac:dyDescent="0.2">
      <c r="A320" t="s">
        <v>536</v>
      </c>
      <c r="B320">
        <v>1959</v>
      </c>
      <c r="C320" s="2">
        <v>87909.66</v>
      </c>
      <c r="D320" s="1">
        <v>0</v>
      </c>
      <c r="E320" s="1">
        <v>3.0000000000000001E-3</v>
      </c>
      <c r="F320" s="1">
        <v>3.0000000000000001E-3</v>
      </c>
      <c r="G320" t="str">
        <f t="shared" si="36"/>
        <v>0</v>
      </c>
      <c r="H320" t="str">
        <f t="shared" si="37"/>
        <v>0</v>
      </c>
      <c r="I320">
        <f t="shared" si="38"/>
        <v>0</v>
      </c>
      <c r="J320" t="str">
        <f t="shared" si="39"/>
        <v>(0,1.5]</v>
      </c>
      <c r="K320" t="str">
        <f t="shared" si="40"/>
        <v>低</v>
      </c>
      <c r="L320">
        <f t="shared" si="41"/>
        <v>13</v>
      </c>
      <c r="M320" t="str">
        <f>VLOOKUP($A320,'风险(预警)'!$A:$J,7,0)</f>
        <v>(0,10]</v>
      </c>
      <c r="N320" t="str">
        <f>VLOOKUP($A320,'风险(预警)'!$A:$J,8,0)</f>
        <v>低</v>
      </c>
      <c r="O320">
        <f>VLOOKUP($A320,'风险(预警)'!$A:$J,9,0)</f>
        <v>11</v>
      </c>
      <c r="P320" t="str">
        <f t="shared" si="42"/>
        <v>低</v>
      </c>
    </row>
    <row r="321" spans="1:16" x14ac:dyDescent="0.2">
      <c r="A321" t="s">
        <v>334</v>
      </c>
      <c r="B321">
        <v>1933</v>
      </c>
      <c r="C321" s="2">
        <v>572786.66974225</v>
      </c>
      <c r="D321" s="1">
        <v>3.6999999999999998E-2</v>
      </c>
      <c r="E321" s="1">
        <v>2E-3</v>
      </c>
      <c r="F321" s="1">
        <v>2E-3</v>
      </c>
      <c r="G321" t="str">
        <f t="shared" si="36"/>
        <v>(0,10]</v>
      </c>
      <c r="H321" t="str">
        <f t="shared" si="37"/>
        <v>低</v>
      </c>
      <c r="I321">
        <f t="shared" si="38"/>
        <v>13</v>
      </c>
      <c r="J321" t="str">
        <f t="shared" si="39"/>
        <v>(0,1.5]</v>
      </c>
      <c r="K321" t="str">
        <f t="shared" si="40"/>
        <v>低</v>
      </c>
      <c r="L321">
        <f t="shared" si="41"/>
        <v>13</v>
      </c>
      <c r="M321" t="str">
        <f>VLOOKUP($A321,'风险(预警)'!$A:$J,7,0)</f>
        <v>(0,10]</v>
      </c>
      <c r="N321" t="str">
        <f>VLOOKUP($A321,'风险(预警)'!$A:$J,8,0)</f>
        <v>低</v>
      </c>
      <c r="O321">
        <f>VLOOKUP($A321,'风险(预警)'!$A:$J,9,0)</f>
        <v>11</v>
      </c>
      <c r="P321" t="str">
        <f t="shared" si="42"/>
        <v>低</v>
      </c>
    </row>
    <row r="322" spans="1:16" x14ac:dyDescent="0.2">
      <c r="A322" t="s">
        <v>912</v>
      </c>
      <c r="B322">
        <v>1928</v>
      </c>
      <c r="C322" s="2">
        <v>85620.524191329998</v>
      </c>
      <c r="D322" s="1">
        <v>2.3E-2</v>
      </c>
      <c r="E322" s="1">
        <v>0</v>
      </c>
      <c r="F322" s="1">
        <v>0</v>
      </c>
      <c r="G322" t="str">
        <f t="shared" si="36"/>
        <v>(0,10]</v>
      </c>
      <c r="H322" t="str">
        <f t="shared" si="37"/>
        <v>低</v>
      </c>
      <c r="I322">
        <f t="shared" si="38"/>
        <v>13</v>
      </c>
      <c r="J322" t="str">
        <f t="shared" si="39"/>
        <v>0</v>
      </c>
      <c r="K322" t="str">
        <f t="shared" si="40"/>
        <v>0</v>
      </c>
      <c r="L322">
        <f t="shared" si="41"/>
        <v>0</v>
      </c>
      <c r="M322" t="str">
        <f>VLOOKUP($A322,'风险(预警)'!$A:$J,7,0)</f>
        <v>(0,10]</v>
      </c>
      <c r="N322" t="str">
        <f>VLOOKUP($A322,'风险(预警)'!$A:$J,8,0)</f>
        <v>低</v>
      </c>
      <c r="O322">
        <f>VLOOKUP($A322,'风险(预警)'!$A:$J,9,0)</f>
        <v>11</v>
      </c>
      <c r="P322" t="str">
        <f t="shared" si="42"/>
        <v>低</v>
      </c>
    </row>
    <row r="323" spans="1:16" x14ac:dyDescent="0.2">
      <c r="A323" t="s">
        <v>557</v>
      </c>
      <c r="B323">
        <v>1905</v>
      </c>
      <c r="C323" s="2">
        <v>89323.46</v>
      </c>
      <c r="D323" s="1">
        <v>0</v>
      </c>
      <c r="E323" s="1">
        <v>1.4E-2</v>
      </c>
      <c r="F323" s="1">
        <v>1.4E-2</v>
      </c>
      <c r="G323" t="str">
        <f t="shared" ref="G323:G386" si="43">VLOOKUP($D323*100,$AA$6:$AB$10,2,1)</f>
        <v>0</v>
      </c>
      <c r="H323" t="str">
        <f t="shared" ref="H323:H386" si="44">VLOOKUP($D323*100,$AA$6:$AD$10,3,1)</f>
        <v>0</v>
      </c>
      <c r="I323">
        <f t="shared" ref="I323:I386" si="45">VLOOKUP($D323*100,$AA$6:$AD$10,4,1)</f>
        <v>0</v>
      </c>
      <c r="J323" t="str">
        <f t="shared" ref="J323:J386" si="46">VLOOKUP($F323*100,$AA$16:$AD$20,2,1)</f>
        <v>(0,1.5]</v>
      </c>
      <c r="K323" t="str">
        <f t="shared" ref="K323:K386" si="47">VLOOKUP($F323*100,$AA$16:$AD$20,3,1)</f>
        <v>低</v>
      </c>
      <c r="L323">
        <f t="shared" ref="L323:L386" si="48">VLOOKUP($F323*100,$AA$16:$AD$20,4,1)</f>
        <v>13</v>
      </c>
      <c r="M323" t="str">
        <f>VLOOKUP($A323,'风险(预警)'!$A:$J,7,0)</f>
        <v>(0,10]</v>
      </c>
      <c r="N323" t="str">
        <f>VLOOKUP($A323,'风险(预警)'!$A:$J,8,0)</f>
        <v>低</v>
      </c>
      <c r="O323">
        <f>VLOOKUP($A323,'风险(预警)'!$A:$J,9,0)</f>
        <v>11</v>
      </c>
      <c r="P323" t="str">
        <f t="shared" ref="P323:P386" si="49">VLOOKUP(I323*0.1+L323*0.45+O323*0.45,$AG$7:$AH$11,2,1)</f>
        <v>低</v>
      </c>
    </row>
    <row r="324" spans="1:16" x14ac:dyDescent="0.2">
      <c r="A324" t="s">
        <v>765</v>
      </c>
      <c r="B324">
        <v>1871</v>
      </c>
      <c r="C324" s="2">
        <v>11454.83476924</v>
      </c>
      <c r="D324" s="1">
        <v>0</v>
      </c>
      <c r="E324" s="1">
        <v>0</v>
      </c>
      <c r="F324" s="1">
        <v>0</v>
      </c>
      <c r="G324" t="str">
        <f t="shared" si="43"/>
        <v>0</v>
      </c>
      <c r="H324" t="str">
        <f t="shared" si="44"/>
        <v>0</v>
      </c>
      <c r="I324">
        <f t="shared" si="45"/>
        <v>0</v>
      </c>
      <c r="J324" t="str">
        <f t="shared" si="46"/>
        <v>0</v>
      </c>
      <c r="K324" t="str">
        <f t="shared" si="47"/>
        <v>0</v>
      </c>
      <c r="L324">
        <f t="shared" si="48"/>
        <v>0</v>
      </c>
      <c r="M324" t="str">
        <f>VLOOKUP($A324,'风险(预警)'!$A:$J,7,0)</f>
        <v>0</v>
      </c>
      <c r="N324" t="str">
        <f>VLOOKUP($A324,'风险(预警)'!$A:$J,8,0)</f>
        <v>0</v>
      </c>
      <c r="O324">
        <f>VLOOKUP($A324,'风险(预警)'!$A:$J,9,0)</f>
        <v>0</v>
      </c>
      <c r="P324" t="str">
        <f t="shared" si="49"/>
        <v>0风险</v>
      </c>
    </row>
    <row r="325" spans="1:16" x14ac:dyDescent="0.2">
      <c r="A325" t="s">
        <v>756</v>
      </c>
      <c r="B325">
        <v>1853</v>
      </c>
      <c r="C325" s="2">
        <v>43616.7</v>
      </c>
      <c r="D325" s="1">
        <v>0</v>
      </c>
      <c r="E325" s="1">
        <v>1E-3</v>
      </c>
      <c r="F325" s="1">
        <v>1E-3</v>
      </c>
      <c r="G325" t="str">
        <f t="shared" si="43"/>
        <v>0</v>
      </c>
      <c r="H325" t="str">
        <f t="shared" si="44"/>
        <v>0</v>
      </c>
      <c r="I325">
        <f t="shared" si="45"/>
        <v>0</v>
      </c>
      <c r="J325" t="str">
        <f t="shared" si="46"/>
        <v>(0,1.5]</v>
      </c>
      <c r="K325" t="str">
        <f t="shared" si="47"/>
        <v>低</v>
      </c>
      <c r="L325">
        <f t="shared" si="48"/>
        <v>13</v>
      </c>
      <c r="M325" t="str">
        <f>VLOOKUP($A325,'风险(预警)'!$A:$J,7,0)</f>
        <v>(0,10]</v>
      </c>
      <c r="N325" t="str">
        <f>VLOOKUP($A325,'风险(预警)'!$A:$J,8,0)</f>
        <v>低</v>
      </c>
      <c r="O325">
        <f>VLOOKUP($A325,'风险(预警)'!$A:$J,9,0)</f>
        <v>11</v>
      </c>
      <c r="P325" t="str">
        <f t="shared" si="49"/>
        <v>低</v>
      </c>
    </row>
    <row r="326" spans="1:16" x14ac:dyDescent="0.2">
      <c r="A326" t="s">
        <v>214</v>
      </c>
      <c r="B326">
        <v>1834</v>
      </c>
      <c r="C326" s="2">
        <v>271813.23</v>
      </c>
      <c r="D326" s="1">
        <v>4.8000000000000001E-2</v>
      </c>
      <c r="E326" s="1">
        <v>7.0000000000000001E-3</v>
      </c>
      <c r="F326" s="1">
        <v>7.0000000000000001E-3</v>
      </c>
      <c r="G326" t="str">
        <f t="shared" si="43"/>
        <v>(0,10]</v>
      </c>
      <c r="H326" t="str">
        <f t="shared" si="44"/>
        <v>低</v>
      </c>
      <c r="I326">
        <f t="shared" si="45"/>
        <v>13</v>
      </c>
      <c r="J326" t="str">
        <f t="shared" si="46"/>
        <v>(0,1.5]</v>
      </c>
      <c r="K326" t="str">
        <f t="shared" si="47"/>
        <v>低</v>
      </c>
      <c r="L326">
        <f t="shared" si="48"/>
        <v>13</v>
      </c>
      <c r="M326" t="str">
        <f>VLOOKUP($A326,'风险(预警)'!$A:$J,7,0)</f>
        <v>(0,10]</v>
      </c>
      <c r="N326" t="str">
        <f>VLOOKUP($A326,'风险(预警)'!$A:$J,8,0)</f>
        <v>低</v>
      </c>
      <c r="O326">
        <f>VLOOKUP($A326,'风险(预警)'!$A:$J,9,0)</f>
        <v>11</v>
      </c>
      <c r="P326" t="str">
        <f t="shared" si="49"/>
        <v>低</v>
      </c>
    </row>
    <row r="327" spans="1:16" x14ac:dyDescent="0.2">
      <c r="A327" t="s">
        <v>80</v>
      </c>
      <c r="B327">
        <v>1780</v>
      </c>
      <c r="C327" s="2">
        <v>68994.530931030007</v>
      </c>
      <c r="D327" s="1">
        <v>0</v>
      </c>
      <c r="E327" s="1">
        <v>4.0000000000000001E-3</v>
      </c>
      <c r="F327" s="1">
        <v>4.0000000000000001E-3</v>
      </c>
      <c r="G327" t="str">
        <f t="shared" si="43"/>
        <v>0</v>
      </c>
      <c r="H327" t="str">
        <f t="shared" si="44"/>
        <v>0</v>
      </c>
      <c r="I327">
        <f t="shared" si="45"/>
        <v>0</v>
      </c>
      <c r="J327" t="str">
        <f t="shared" si="46"/>
        <v>(0,1.5]</v>
      </c>
      <c r="K327" t="str">
        <f t="shared" si="47"/>
        <v>低</v>
      </c>
      <c r="L327">
        <f t="shared" si="48"/>
        <v>13</v>
      </c>
      <c r="M327" t="str">
        <f>VLOOKUP($A327,'风险(预警)'!$A:$J,7,0)</f>
        <v>(0,10]</v>
      </c>
      <c r="N327" t="str">
        <f>VLOOKUP($A327,'风险(预警)'!$A:$J,8,0)</f>
        <v>低</v>
      </c>
      <c r="O327">
        <f>VLOOKUP($A327,'风险(预警)'!$A:$J,9,0)</f>
        <v>11</v>
      </c>
      <c r="P327" t="str">
        <f t="shared" si="49"/>
        <v>低</v>
      </c>
    </row>
    <row r="328" spans="1:16" x14ac:dyDescent="0.2">
      <c r="A328" t="s">
        <v>445</v>
      </c>
      <c r="B328">
        <v>1757</v>
      </c>
      <c r="C328" s="2">
        <v>117396.350662</v>
      </c>
      <c r="D328" s="1">
        <v>0.08</v>
      </c>
      <c r="E328" s="1">
        <v>1.7999999999999999E-2</v>
      </c>
      <c r="F328" s="1">
        <v>1.7999999999999999E-2</v>
      </c>
      <c r="G328" t="str">
        <f t="shared" si="43"/>
        <v>(0,10]</v>
      </c>
      <c r="H328" t="str">
        <f t="shared" si="44"/>
        <v>低</v>
      </c>
      <c r="I328">
        <f t="shared" si="45"/>
        <v>13</v>
      </c>
      <c r="J328" t="str">
        <f t="shared" si="46"/>
        <v>(1.5,10]</v>
      </c>
      <c r="K328" t="str">
        <f t="shared" si="47"/>
        <v>中</v>
      </c>
      <c r="L328">
        <f t="shared" si="48"/>
        <v>28</v>
      </c>
      <c r="M328" t="str">
        <f>VLOOKUP($A328,'风险(预警)'!$A:$J,7,0)</f>
        <v>(10,20]</v>
      </c>
      <c r="N328" t="str">
        <f>VLOOKUP($A328,'风险(预警)'!$A:$J,8,0)</f>
        <v>中</v>
      </c>
      <c r="O328">
        <f>VLOOKUP($A328,'风险(预警)'!$A:$J,9,0)</f>
        <v>57</v>
      </c>
      <c r="P328" t="str">
        <f t="shared" si="49"/>
        <v>低</v>
      </c>
    </row>
    <row r="329" spans="1:16" x14ac:dyDescent="0.2">
      <c r="A329" t="s">
        <v>195</v>
      </c>
      <c r="B329">
        <v>1755</v>
      </c>
      <c r="C329" s="2">
        <v>127050.86</v>
      </c>
      <c r="D329" s="1">
        <v>0.13600000000000001</v>
      </c>
      <c r="E329" s="1">
        <v>1.9E-2</v>
      </c>
      <c r="F329" s="1">
        <v>1.9E-2</v>
      </c>
      <c r="G329" t="str">
        <f t="shared" si="43"/>
        <v>(10,20]</v>
      </c>
      <c r="H329" t="str">
        <f t="shared" si="44"/>
        <v>中</v>
      </c>
      <c r="I329">
        <f t="shared" si="45"/>
        <v>81</v>
      </c>
      <c r="J329" t="str">
        <f t="shared" si="46"/>
        <v>(1.5,10]</v>
      </c>
      <c r="K329" t="str">
        <f t="shared" si="47"/>
        <v>中</v>
      </c>
      <c r="L329">
        <f t="shared" si="48"/>
        <v>28</v>
      </c>
      <c r="M329" t="str">
        <f>VLOOKUP($A329,'风险(预警)'!$A:$J,7,0)</f>
        <v>(0,10]</v>
      </c>
      <c r="N329" t="str">
        <f>VLOOKUP($A329,'风险(预警)'!$A:$J,8,0)</f>
        <v>低</v>
      </c>
      <c r="O329">
        <f>VLOOKUP($A329,'风险(预警)'!$A:$J,9,0)</f>
        <v>11</v>
      </c>
      <c r="P329" t="str">
        <f t="shared" si="49"/>
        <v>低</v>
      </c>
    </row>
    <row r="330" spans="1:16" x14ac:dyDescent="0.2">
      <c r="A330" t="s">
        <v>215</v>
      </c>
      <c r="B330">
        <v>1752</v>
      </c>
      <c r="C330" s="2">
        <v>68557.288707795</v>
      </c>
      <c r="D330" s="1">
        <v>0.01</v>
      </c>
      <c r="E330" s="1">
        <v>3.0000000000000001E-3</v>
      </c>
      <c r="F330" s="1">
        <v>3.0000000000000001E-3</v>
      </c>
      <c r="G330" t="str">
        <f t="shared" si="43"/>
        <v>(0,10]</v>
      </c>
      <c r="H330" t="str">
        <f t="shared" si="44"/>
        <v>低</v>
      </c>
      <c r="I330">
        <f t="shared" si="45"/>
        <v>13</v>
      </c>
      <c r="J330" t="str">
        <f t="shared" si="46"/>
        <v>(0,1.5]</v>
      </c>
      <c r="K330" t="str">
        <f t="shared" si="47"/>
        <v>低</v>
      </c>
      <c r="L330">
        <f t="shared" si="48"/>
        <v>13</v>
      </c>
      <c r="M330" t="str">
        <f>VLOOKUP($A330,'风险(预警)'!$A:$J,7,0)</f>
        <v>(0,10]</v>
      </c>
      <c r="N330" t="str">
        <f>VLOOKUP($A330,'风险(预警)'!$A:$J,8,0)</f>
        <v>低</v>
      </c>
      <c r="O330">
        <f>VLOOKUP($A330,'风险(预警)'!$A:$J,9,0)</f>
        <v>11</v>
      </c>
      <c r="P330" t="str">
        <f t="shared" si="49"/>
        <v>低</v>
      </c>
    </row>
    <row r="331" spans="1:16" x14ac:dyDescent="0.2">
      <c r="A331" t="s">
        <v>484</v>
      </c>
      <c r="B331">
        <v>1735</v>
      </c>
      <c r="C331" s="2">
        <v>71437.75</v>
      </c>
      <c r="D331" s="1">
        <v>6.0000000000000001E-3</v>
      </c>
      <c r="E331" s="1">
        <v>8.9999999999999993E-3</v>
      </c>
      <c r="F331" s="1">
        <v>8.9999999999999993E-3</v>
      </c>
      <c r="G331" t="str">
        <f t="shared" si="43"/>
        <v>(0,10]</v>
      </c>
      <c r="H331" t="str">
        <f t="shared" si="44"/>
        <v>低</v>
      </c>
      <c r="I331">
        <f t="shared" si="45"/>
        <v>13</v>
      </c>
      <c r="J331" t="str">
        <f t="shared" si="46"/>
        <v>(0,1.5]</v>
      </c>
      <c r="K331" t="str">
        <f t="shared" si="47"/>
        <v>低</v>
      </c>
      <c r="L331">
        <f t="shared" si="48"/>
        <v>13</v>
      </c>
      <c r="M331" t="str">
        <f>VLOOKUP($A331,'风险(预警)'!$A:$J,7,0)</f>
        <v>(0,10]</v>
      </c>
      <c r="N331" t="str">
        <f>VLOOKUP($A331,'风险(预警)'!$A:$J,8,0)</f>
        <v>低</v>
      </c>
      <c r="O331">
        <f>VLOOKUP($A331,'风险(预警)'!$A:$J,9,0)</f>
        <v>11</v>
      </c>
      <c r="P331" t="str">
        <f t="shared" si="49"/>
        <v>低</v>
      </c>
    </row>
    <row r="332" spans="1:16" x14ac:dyDescent="0.2">
      <c r="A332" t="s">
        <v>572</v>
      </c>
      <c r="B332">
        <v>1735</v>
      </c>
      <c r="C332" s="2">
        <v>26217.79</v>
      </c>
      <c r="D332" s="1">
        <v>1.4E-2</v>
      </c>
      <c r="E332" s="1">
        <v>8.0000000000000002E-3</v>
      </c>
      <c r="F332" s="1">
        <v>8.0000000000000002E-3</v>
      </c>
      <c r="G332" t="str">
        <f t="shared" si="43"/>
        <v>(0,10]</v>
      </c>
      <c r="H332" t="str">
        <f t="shared" si="44"/>
        <v>低</v>
      </c>
      <c r="I332">
        <f t="shared" si="45"/>
        <v>13</v>
      </c>
      <c r="J332" t="str">
        <f t="shared" si="46"/>
        <v>(0,1.5]</v>
      </c>
      <c r="K332" t="str">
        <f t="shared" si="47"/>
        <v>低</v>
      </c>
      <c r="L332">
        <f t="shared" si="48"/>
        <v>13</v>
      </c>
      <c r="M332" t="str">
        <f>VLOOKUP($A332,'风险(预警)'!$A:$J,7,0)</f>
        <v>(0,10]</v>
      </c>
      <c r="N332" t="str">
        <f>VLOOKUP($A332,'风险(预警)'!$A:$J,8,0)</f>
        <v>低</v>
      </c>
      <c r="O332">
        <f>VLOOKUP($A332,'风险(预警)'!$A:$J,9,0)</f>
        <v>11</v>
      </c>
      <c r="P332" t="str">
        <f t="shared" si="49"/>
        <v>低</v>
      </c>
    </row>
    <row r="333" spans="1:16" x14ac:dyDescent="0.2">
      <c r="A333" t="s">
        <v>525</v>
      </c>
      <c r="B333">
        <v>1730</v>
      </c>
      <c r="C333" s="2">
        <v>112032.97</v>
      </c>
      <c r="D333" s="1">
        <v>2.1999999999999999E-2</v>
      </c>
      <c r="E333" s="1">
        <v>4.0000000000000001E-3</v>
      </c>
      <c r="F333" s="1">
        <v>4.0000000000000001E-3</v>
      </c>
      <c r="G333" t="str">
        <f t="shared" si="43"/>
        <v>(0,10]</v>
      </c>
      <c r="H333" t="str">
        <f t="shared" si="44"/>
        <v>低</v>
      </c>
      <c r="I333">
        <f t="shared" si="45"/>
        <v>13</v>
      </c>
      <c r="J333" t="str">
        <f t="shared" si="46"/>
        <v>(0,1.5]</v>
      </c>
      <c r="K333" t="str">
        <f t="shared" si="47"/>
        <v>低</v>
      </c>
      <c r="L333">
        <f t="shared" si="48"/>
        <v>13</v>
      </c>
      <c r="M333" t="str">
        <f>VLOOKUP($A333,'风险(预警)'!$A:$J,7,0)</f>
        <v>(0,10]</v>
      </c>
      <c r="N333" t="str">
        <f>VLOOKUP($A333,'风险(预警)'!$A:$J,8,0)</f>
        <v>低</v>
      </c>
      <c r="O333">
        <f>VLOOKUP($A333,'风险(预警)'!$A:$J,9,0)</f>
        <v>11</v>
      </c>
      <c r="P333" t="str">
        <f t="shared" si="49"/>
        <v>低</v>
      </c>
    </row>
    <row r="334" spans="1:16" x14ac:dyDescent="0.2">
      <c r="A334" t="s">
        <v>670</v>
      </c>
      <c r="B334">
        <v>1701</v>
      </c>
      <c r="C334" s="2">
        <v>119609.06</v>
      </c>
      <c r="D334" s="1">
        <v>1.2E-2</v>
      </c>
      <c r="E334" s="1">
        <v>2E-3</v>
      </c>
      <c r="F334" s="1">
        <v>2E-3</v>
      </c>
      <c r="G334" t="str">
        <f t="shared" si="43"/>
        <v>(0,10]</v>
      </c>
      <c r="H334" t="str">
        <f t="shared" si="44"/>
        <v>低</v>
      </c>
      <c r="I334">
        <f t="shared" si="45"/>
        <v>13</v>
      </c>
      <c r="J334" t="str">
        <f t="shared" si="46"/>
        <v>(0,1.5]</v>
      </c>
      <c r="K334" t="str">
        <f t="shared" si="47"/>
        <v>低</v>
      </c>
      <c r="L334">
        <f t="shared" si="48"/>
        <v>13</v>
      </c>
      <c r="M334" t="str">
        <f>VLOOKUP($A334,'风险(预警)'!$A:$J,7,0)</f>
        <v>(0,10]</v>
      </c>
      <c r="N334" t="str">
        <f>VLOOKUP($A334,'风险(预警)'!$A:$J,8,0)</f>
        <v>低</v>
      </c>
      <c r="O334">
        <f>VLOOKUP($A334,'风险(预警)'!$A:$J,9,0)</f>
        <v>11</v>
      </c>
      <c r="P334" t="str">
        <f t="shared" si="49"/>
        <v>低</v>
      </c>
    </row>
    <row r="335" spans="1:16" x14ac:dyDescent="0.2">
      <c r="A335" t="s">
        <v>891</v>
      </c>
      <c r="B335">
        <v>1679</v>
      </c>
      <c r="C335" s="2">
        <v>348892.46</v>
      </c>
      <c r="D335" s="1">
        <v>0.01</v>
      </c>
      <c r="E335" s="1">
        <v>0</v>
      </c>
      <c r="F335" s="1">
        <v>0</v>
      </c>
      <c r="G335" t="str">
        <f t="shared" si="43"/>
        <v>(0,10]</v>
      </c>
      <c r="H335" t="str">
        <f t="shared" si="44"/>
        <v>低</v>
      </c>
      <c r="I335">
        <f t="shared" si="45"/>
        <v>13</v>
      </c>
      <c r="J335" t="str">
        <f t="shared" si="46"/>
        <v>0</v>
      </c>
      <c r="K335" t="str">
        <f t="shared" si="47"/>
        <v>0</v>
      </c>
      <c r="L335">
        <f t="shared" si="48"/>
        <v>0</v>
      </c>
      <c r="M335" t="str">
        <f>VLOOKUP($A335,'风险(预警)'!$A:$J,7,0)</f>
        <v>(0,10]</v>
      </c>
      <c r="N335" t="str">
        <f>VLOOKUP($A335,'风险(预警)'!$A:$J,8,0)</f>
        <v>低</v>
      </c>
      <c r="O335">
        <f>VLOOKUP($A335,'风险(预警)'!$A:$J,9,0)</f>
        <v>11</v>
      </c>
      <c r="P335" t="str">
        <f t="shared" si="49"/>
        <v>低</v>
      </c>
    </row>
    <row r="336" spans="1:16" x14ac:dyDescent="0.2">
      <c r="A336" t="s">
        <v>523</v>
      </c>
      <c r="B336">
        <v>1675</v>
      </c>
      <c r="C336" s="2">
        <v>67834.358445689999</v>
      </c>
      <c r="D336" s="1">
        <v>7.0000000000000001E-3</v>
      </c>
      <c r="E336" s="1">
        <v>0</v>
      </c>
      <c r="F336" s="1">
        <v>0</v>
      </c>
      <c r="G336" t="str">
        <f t="shared" si="43"/>
        <v>(0,10]</v>
      </c>
      <c r="H336" t="str">
        <f t="shared" si="44"/>
        <v>低</v>
      </c>
      <c r="I336">
        <f t="shared" si="45"/>
        <v>13</v>
      </c>
      <c r="J336" t="str">
        <f t="shared" si="46"/>
        <v>0</v>
      </c>
      <c r="K336" t="str">
        <f t="shared" si="47"/>
        <v>0</v>
      </c>
      <c r="L336">
        <f t="shared" si="48"/>
        <v>0</v>
      </c>
      <c r="M336" t="str">
        <f>VLOOKUP($A336,'风险(预警)'!$A:$J,7,0)</f>
        <v>0</v>
      </c>
      <c r="N336" t="str">
        <f>VLOOKUP($A336,'风险(预警)'!$A:$J,8,0)</f>
        <v>0</v>
      </c>
      <c r="O336">
        <f>VLOOKUP($A336,'风险(预警)'!$A:$J,9,0)</f>
        <v>0</v>
      </c>
      <c r="P336" t="str">
        <f t="shared" si="49"/>
        <v>低</v>
      </c>
    </row>
    <row r="337" spans="1:16" x14ac:dyDescent="0.2">
      <c r="A337" t="s">
        <v>957</v>
      </c>
      <c r="B337">
        <v>1670</v>
      </c>
      <c r="C337" s="2">
        <v>66606.16</v>
      </c>
      <c r="D337" s="1">
        <v>2.4E-2</v>
      </c>
      <c r="E337" s="1">
        <v>4.0000000000000001E-3</v>
      </c>
      <c r="F337" s="1">
        <v>4.0000000000000001E-3</v>
      </c>
      <c r="G337" t="str">
        <f t="shared" si="43"/>
        <v>(0,10]</v>
      </c>
      <c r="H337" t="str">
        <f t="shared" si="44"/>
        <v>低</v>
      </c>
      <c r="I337">
        <f t="shared" si="45"/>
        <v>13</v>
      </c>
      <c r="J337" t="str">
        <f t="shared" si="46"/>
        <v>(0,1.5]</v>
      </c>
      <c r="K337" t="str">
        <f t="shared" si="47"/>
        <v>低</v>
      </c>
      <c r="L337">
        <f t="shared" si="48"/>
        <v>13</v>
      </c>
      <c r="M337" t="str">
        <f>VLOOKUP($A337,'风险(预警)'!$A:$J,7,0)</f>
        <v>(10,20]</v>
      </c>
      <c r="N337" t="str">
        <f>VLOOKUP($A337,'风险(预警)'!$A:$J,8,0)</f>
        <v>中</v>
      </c>
      <c r="O337">
        <f>VLOOKUP($A337,'风险(预警)'!$A:$J,9,0)</f>
        <v>57</v>
      </c>
      <c r="P337" t="str">
        <f t="shared" si="49"/>
        <v>低</v>
      </c>
    </row>
    <row r="338" spans="1:16" x14ac:dyDescent="0.2">
      <c r="A338" t="s">
        <v>939</v>
      </c>
      <c r="B338">
        <v>1658</v>
      </c>
      <c r="C338" s="2">
        <v>91730.94</v>
      </c>
      <c r="D338" s="1">
        <v>0.22</v>
      </c>
      <c r="E338" s="1">
        <v>4.2999999999999997E-2</v>
      </c>
      <c r="F338" s="1">
        <v>4.2999999999999997E-2</v>
      </c>
      <c r="G338" t="str">
        <f t="shared" si="43"/>
        <v>(20,+)</v>
      </c>
      <c r="H338" t="str">
        <f t="shared" si="44"/>
        <v>高</v>
      </c>
      <c r="I338">
        <f t="shared" si="45"/>
        <v>100</v>
      </c>
      <c r="J338" t="str">
        <f t="shared" si="46"/>
        <v>(1.5,10]</v>
      </c>
      <c r="K338" t="str">
        <f t="shared" si="47"/>
        <v>中</v>
      </c>
      <c r="L338">
        <f t="shared" si="48"/>
        <v>28</v>
      </c>
      <c r="M338" t="str">
        <f>VLOOKUP($A338,'风险(预警)'!$A:$J,7,0)</f>
        <v>(10,20]</v>
      </c>
      <c r="N338" t="str">
        <f>VLOOKUP($A338,'风险(预警)'!$A:$J,8,0)</f>
        <v>中</v>
      </c>
      <c r="O338">
        <f>VLOOKUP($A338,'风险(预警)'!$A:$J,9,0)</f>
        <v>57</v>
      </c>
      <c r="P338" t="str">
        <f t="shared" si="49"/>
        <v>中</v>
      </c>
    </row>
    <row r="339" spans="1:16" x14ac:dyDescent="0.2">
      <c r="A339" t="s">
        <v>387</v>
      </c>
      <c r="B339">
        <v>1657</v>
      </c>
      <c r="C339" s="2">
        <v>118102.40949372</v>
      </c>
      <c r="D339" s="1">
        <v>0.40699999999999997</v>
      </c>
      <c r="E339" s="1">
        <v>0.154</v>
      </c>
      <c r="F339" s="1">
        <v>0.154</v>
      </c>
      <c r="G339" t="str">
        <f t="shared" si="43"/>
        <v>(20,+)</v>
      </c>
      <c r="H339" t="str">
        <f t="shared" si="44"/>
        <v>高</v>
      </c>
      <c r="I339">
        <f t="shared" si="45"/>
        <v>100</v>
      </c>
      <c r="J339" t="str">
        <f t="shared" si="46"/>
        <v>(10,+)</v>
      </c>
      <c r="K339" t="str">
        <f t="shared" si="47"/>
        <v>高</v>
      </c>
      <c r="L339">
        <f t="shared" si="48"/>
        <v>100</v>
      </c>
      <c r="M339" t="str">
        <f>VLOOKUP($A339,'风险(预警)'!$A:$J,7,0)</f>
        <v>(20,+)</v>
      </c>
      <c r="N339" t="str">
        <f>VLOOKUP($A339,'风险(预警)'!$A:$J,8,0)</f>
        <v>高</v>
      </c>
      <c r="O339">
        <f>VLOOKUP($A339,'风险(预警)'!$A:$J,9,0)</f>
        <v>100</v>
      </c>
      <c r="P339" t="str">
        <f t="shared" si="49"/>
        <v>高</v>
      </c>
    </row>
    <row r="340" spans="1:16" x14ac:dyDescent="0.2">
      <c r="A340" t="s">
        <v>685</v>
      </c>
      <c r="B340">
        <v>1627</v>
      </c>
      <c r="C340" s="2">
        <v>59899.64</v>
      </c>
      <c r="D340" s="1">
        <v>0</v>
      </c>
      <c r="E340" s="1">
        <v>2.1999999999999999E-2</v>
      </c>
      <c r="F340" s="1">
        <v>2.1999999999999999E-2</v>
      </c>
      <c r="G340" t="str">
        <f t="shared" si="43"/>
        <v>0</v>
      </c>
      <c r="H340" t="str">
        <f t="shared" si="44"/>
        <v>0</v>
      </c>
      <c r="I340">
        <f t="shared" si="45"/>
        <v>0</v>
      </c>
      <c r="J340" t="str">
        <f t="shared" si="46"/>
        <v>(1.5,10]</v>
      </c>
      <c r="K340" t="str">
        <f t="shared" si="47"/>
        <v>中</v>
      </c>
      <c r="L340">
        <f t="shared" si="48"/>
        <v>28</v>
      </c>
      <c r="M340" t="str">
        <f>VLOOKUP($A340,'风险(预警)'!$A:$J,7,0)</f>
        <v>(0,10]</v>
      </c>
      <c r="N340" t="str">
        <f>VLOOKUP($A340,'风险(预警)'!$A:$J,8,0)</f>
        <v>低</v>
      </c>
      <c r="O340">
        <f>VLOOKUP($A340,'风险(预警)'!$A:$J,9,0)</f>
        <v>11</v>
      </c>
      <c r="P340" t="str">
        <f t="shared" si="49"/>
        <v>低</v>
      </c>
    </row>
    <row r="341" spans="1:16" x14ac:dyDescent="0.2">
      <c r="A341" t="s">
        <v>241</v>
      </c>
      <c r="B341">
        <v>1616</v>
      </c>
      <c r="C341" s="2">
        <v>75066.786909835006</v>
      </c>
      <c r="D341" s="1">
        <v>0.14699999999999999</v>
      </c>
      <c r="E341" s="1">
        <v>6.0000000000000001E-3</v>
      </c>
      <c r="F341" s="1">
        <v>6.0000000000000001E-3</v>
      </c>
      <c r="G341" t="str">
        <f t="shared" si="43"/>
        <v>(10,20]</v>
      </c>
      <c r="H341" t="str">
        <f t="shared" si="44"/>
        <v>中</v>
      </c>
      <c r="I341">
        <f t="shared" si="45"/>
        <v>81</v>
      </c>
      <c r="J341" t="str">
        <f t="shared" si="46"/>
        <v>(0,1.5]</v>
      </c>
      <c r="K341" t="str">
        <f t="shared" si="47"/>
        <v>低</v>
      </c>
      <c r="L341">
        <f t="shared" si="48"/>
        <v>13</v>
      </c>
      <c r="M341" t="str">
        <f>VLOOKUP($A341,'风险(预警)'!$A:$J,7,0)</f>
        <v>(10,20]</v>
      </c>
      <c r="N341" t="str">
        <f>VLOOKUP($A341,'风险(预警)'!$A:$J,8,0)</f>
        <v>中</v>
      </c>
      <c r="O341">
        <f>VLOOKUP($A341,'风险(预警)'!$A:$J,9,0)</f>
        <v>57</v>
      </c>
      <c r="P341" t="str">
        <f t="shared" si="49"/>
        <v>低</v>
      </c>
    </row>
    <row r="342" spans="1:16" x14ac:dyDescent="0.2">
      <c r="A342" t="s">
        <v>749</v>
      </c>
      <c r="B342">
        <v>1615</v>
      </c>
      <c r="C342" s="2">
        <v>116221.69</v>
      </c>
      <c r="D342" s="1">
        <v>3.4000000000000002E-2</v>
      </c>
      <c r="E342" s="1">
        <v>6.0000000000000001E-3</v>
      </c>
      <c r="F342" s="1">
        <v>6.0000000000000001E-3</v>
      </c>
      <c r="G342" t="str">
        <f t="shared" si="43"/>
        <v>(0,10]</v>
      </c>
      <c r="H342" t="str">
        <f t="shared" si="44"/>
        <v>低</v>
      </c>
      <c r="I342">
        <f t="shared" si="45"/>
        <v>13</v>
      </c>
      <c r="J342" t="str">
        <f t="shared" si="46"/>
        <v>(0,1.5]</v>
      </c>
      <c r="K342" t="str">
        <f t="shared" si="47"/>
        <v>低</v>
      </c>
      <c r="L342">
        <f t="shared" si="48"/>
        <v>13</v>
      </c>
      <c r="M342" t="str">
        <f>VLOOKUP($A342,'风险(预警)'!$A:$J,7,0)</f>
        <v>(0,10]</v>
      </c>
      <c r="N342" t="str">
        <f>VLOOKUP($A342,'风险(预警)'!$A:$J,8,0)</f>
        <v>低</v>
      </c>
      <c r="O342">
        <f>VLOOKUP($A342,'风险(预警)'!$A:$J,9,0)</f>
        <v>11</v>
      </c>
      <c r="P342" t="str">
        <f t="shared" si="49"/>
        <v>低</v>
      </c>
    </row>
    <row r="343" spans="1:16" x14ac:dyDescent="0.2">
      <c r="A343" t="s">
        <v>779</v>
      </c>
      <c r="B343">
        <v>1608</v>
      </c>
      <c r="C343" s="2">
        <v>76497.97</v>
      </c>
      <c r="D343" s="1">
        <v>3.0000000000000001E-3</v>
      </c>
      <c r="E343" s="1">
        <v>1E-3</v>
      </c>
      <c r="F343" s="1">
        <v>1E-3</v>
      </c>
      <c r="G343" t="str">
        <f t="shared" si="43"/>
        <v>(0,10]</v>
      </c>
      <c r="H343" t="str">
        <f t="shared" si="44"/>
        <v>低</v>
      </c>
      <c r="I343">
        <f t="shared" si="45"/>
        <v>13</v>
      </c>
      <c r="J343" t="str">
        <f t="shared" si="46"/>
        <v>(0,1.5]</v>
      </c>
      <c r="K343" t="str">
        <f t="shared" si="47"/>
        <v>低</v>
      </c>
      <c r="L343">
        <f t="shared" si="48"/>
        <v>13</v>
      </c>
      <c r="M343" t="str">
        <f>VLOOKUP($A343,'风险(预警)'!$A:$J,7,0)</f>
        <v>(0,10]</v>
      </c>
      <c r="N343" t="str">
        <f>VLOOKUP($A343,'风险(预警)'!$A:$J,8,0)</f>
        <v>低</v>
      </c>
      <c r="O343">
        <f>VLOOKUP($A343,'风险(预警)'!$A:$J,9,0)</f>
        <v>11</v>
      </c>
      <c r="P343" t="str">
        <f t="shared" si="49"/>
        <v>低</v>
      </c>
    </row>
    <row r="344" spans="1:16" x14ac:dyDescent="0.2">
      <c r="A344" t="s">
        <v>837</v>
      </c>
      <c r="B344">
        <v>1597</v>
      </c>
      <c r="C344" s="2">
        <v>120602.31</v>
      </c>
      <c r="D344" s="1">
        <v>5.2999999999999999E-2</v>
      </c>
      <c r="E344" s="1">
        <v>0</v>
      </c>
      <c r="F344" s="1">
        <v>0</v>
      </c>
      <c r="G344" t="str">
        <f t="shared" si="43"/>
        <v>(0,10]</v>
      </c>
      <c r="H344" t="str">
        <f t="shared" si="44"/>
        <v>低</v>
      </c>
      <c r="I344">
        <f t="shared" si="45"/>
        <v>13</v>
      </c>
      <c r="J344" t="str">
        <f t="shared" si="46"/>
        <v>0</v>
      </c>
      <c r="K344" t="str">
        <f t="shared" si="47"/>
        <v>0</v>
      </c>
      <c r="L344">
        <f t="shared" si="48"/>
        <v>0</v>
      </c>
      <c r="M344" t="str">
        <f>VLOOKUP($A344,'风险(预警)'!$A:$J,7,0)</f>
        <v>(0,10]</v>
      </c>
      <c r="N344" t="str">
        <f>VLOOKUP($A344,'风险(预警)'!$A:$J,8,0)</f>
        <v>低</v>
      </c>
      <c r="O344">
        <f>VLOOKUP($A344,'风险(预警)'!$A:$J,9,0)</f>
        <v>11</v>
      </c>
      <c r="P344" t="str">
        <f t="shared" si="49"/>
        <v>低</v>
      </c>
    </row>
    <row r="345" spans="1:16" x14ac:dyDescent="0.2">
      <c r="A345" t="s">
        <v>155</v>
      </c>
      <c r="B345">
        <v>1560</v>
      </c>
      <c r="C345" s="2">
        <v>55000.24</v>
      </c>
      <c r="D345" s="1">
        <v>4.1000000000000002E-2</v>
      </c>
      <c r="E345" s="1">
        <v>3.0000000000000001E-3</v>
      </c>
      <c r="F345" s="1">
        <v>3.0000000000000001E-3</v>
      </c>
      <c r="G345" t="str">
        <f t="shared" si="43"/>
        <v>(0,10]</v>
      </c>
      <c r="H345" t="str">
        <f t="shared" si="44"/>
        <v>低</v>
      </c>
      <c r="I345">
        <f t="shared" si="45"/>
        <v>13</v>
      </c>
      <c r="J345" t="str">
        <f t="shared" si="46"/>
        <v>(0,1.5]</v>
      </c>
      <c r="K345" t="str">
        <f t="shared" si="47"/>
        <v>低</v>
      </c>
      <c r="L345">
        <f t="shared" si="48"/>
        <v>13</v>
      </c>
      <c r="M345" t="str">
        <f>VLOOKUP($A345,'风险(预警)'!$A:$J,7,0)</f>
        <v>(0,10]</v>
      </c>
      <c r="N345" t="str">
        <f>VLOOKUP($A345,'风险(预警)'!$A:$J,8,0)</f>
        <v>低</v>
      </c>
      <c r="O345">
        <f>VLOOKUP($A345,'风险(预警)'!$A:$J,9,0)</f>
        <v>11</v>
      </c>
      <c r="P345" t="str">
        <f t="shared" si="49"/>
        <v>低</v>
      </c>
    </row>
    <row r="346" spans="1:16" x14ac:dyDescent="0.2">
      <c r="A346" t="s">
        <v>204</v>
      </c>
      <c r="B346">
        <v>1544</v>
      </c>
      <c r="C346" s="2">
        <v>176673.066846295</v>
      </c>
      <c r="D346" s="1">
        <v>5.8000000000000003E-2</v>
      </c>
      <c r="E346" s="1">
        <v>0.4</v>
      </c>
      <c r="F346" s="1">
        <v>0.4</v>
      </c>
      <c r="G346" t="str">
        <f t="shared" si="43"/>
        <v>(0,10]</v>
      </c>
      <c r="H346" t="str">
        <f t="shared" si="44"/>
        <v>低</v>
      </c>
      <c r="I346">
        <f t="shared" si="45"/>
        <v>13</v>
      </c>
      <c r="J346" t="str">
        <f t="shared" si="46"/>
        <v>(10,+)</v>
      </c>
      <c r="K346" t="str">
        <f t="shared" si="47"/>
        <v>高</v>
      </c>
      <c r="L346">
        <f t="shared" si="48"/>
        <v>100</v>
      </c>
      <c r="M346" t="str">
        <f>VLOOKUP($A346,'风险(预警)'!$A:$J,7,0)</f>
        <v>(20,+)</v>
      </c>
      <c r="N346" t="str">
        <f>VLOOKUP($A346,'风险(预警)'!$A:$J,8,0)</f>
        <v>高</v>
      </c>
      <c r="O346">
        <f>VLOOKUP($A346,'风险(预警)'!$A:$J,9,0)</f>
        <v>100</v>
      </c>
      <c r="P346" t="str">
        <f t="shared" si="49"/>
        <v>高</v>
      </c>
    </row>
    <row r="347" spans="1:16" x14ac:dyDescent="0.2">
      <c r="A347" t="s">
        <v>287</v>
      </c>
      <c r="B347">
        <v>1524</v>
      </c>
      <c r="C347" s="2">
        <v>132713.79</v>
      </c>
      <c r="D347" s="1">
        <v>7.9000000000000001E-2</v>
      </c>
      <c r="E347" s="1">
        <v>1E-3</v>
      </c>
      <c r="F347" s="1">
        <v>1E-3</v>
      </c>
      <c r="G347" t="str">
        <f t="shared" si="43"/>
        <v>(0,10]</v>
      </c>
      <c r="H347" t="str">
        <f t="shared" si="44"/>
        <v>低</v>
      </c>
      <c r="I347">
        <f t="shared" si="45"/>
        <v>13</v>
      </c>
      <c r="J347" t="str">
        <f t="shared" si="46"/>
        <v>(0,1.5]</v>
      </c>
      <c r="K347" t="str">
        <f t="shared" si="47"/>
        <v>低</v>
      </c>
      <c r="L347">
        <f t="shared" si="48"/>
        <v>13</v>
      </c>
      <c r="M347" t="str">
        <f>VLOOKUP($A347,'风险(预警)'!$A:$J,7,0)</f>
        <v>(0,10]</v>
      </c>
      <c r="N347" t="str">
        <f>VLOOKUP($A347,'风险(预警)'!$A:$J,8,0)</f>
        <v>低</v>
      </c>
      <c r="O347">
        <f>VLOOKUP($A347,'风险(预警)'!$A:$J,9,0)</f>
        <v>11</v>
      </c>
      <c r="P347" t="str">
        <f t="shared" si="49"/>
        <v>低</v>
      </c>
    </row>
    <row r="348" spans="1:16" x14ac:dyDescent="0.2">
      <c r="A348" t="s">
        <v>196</v>
      </c>
      <c r="B348">
        <v>1521</v>
      </c>
      <c r="C348" s="2">
        <v>48454.9</v>
      </c>
      <c r="D348" s="1">
        <v>0</v>
      </c>
      <c r="E348" s="1">
        <v>4.0000000000000001E-3</v>
      </c>
      <c r="F348" s="1">
        <v>4.0000000000000001E-3</v>
      </c>
      <c r="G348" t="str">
        <f t="shared" si="43"/>
        <v>0</v>
      </c>
      <c r="H348" t="str">
        <f t="shared" si="44"/>
        <v>0</v>
      </c>
      <c r="I348">
        <f t="shared" si="45"/>
        <v>0</v>
      </c>
      <c r="J348" t="str">
        <f t="shared" si="46"/>
        <v>(0,1.5]</v>
      </c>
      <c r="K348" t="str">
        <f t="shared" si="47"/>
        <v>低</v>
      </c>
      <c r="L348">
        <f t="shared" si="48"/>
        <v>13</v>
      </c>
      <c r="M348" t="str">
        <f>VLOOKUP($A348,'风险(预警)'!$A:$J,7,0)</f>
        <v>(0,10]</v>
      </c>
      <c r="N348" t="str">
        <f>VLOOKUP($A348,'风险(预警)'!$A:$J,8,0)</f>
        <v>低</v>
      </c>
      <c r="O348">
        <f>VLOOKUP($A348,'风险(预警)'!$A:$J,9,0)</f>
        <v>11</v>
      </c>
      <c r="P348" t="str">
        <f t="shared" si="49"/>
        <v>低</v>
      </c>
    </row>
    <row r="349" spans="1:16" x14ac:dyDescent="0.2">
      <c r="A349" t="s">
        <v>414</v>
      </c>
      <c r="B349">
        <v>1515</v>
      </c>
      <c r="C349" s="2">
        <v>146499.14000000001</v>
      </c>
      <c r="D349" s="1">
        <v>8.4000000000000005E-2</v>
      </c>
      <c r="E349" s="1">
        <v>7.0000000000000001E-3</v>
      </c>
      <c r="F349" s="1">
        <v>7.0000000000000001E-3</v>
      </c>
      <c r="G349" t="str">
        <f t="shared" si="43"/>
        <v>(0,10]</v>
      </c>
      <c r="H349" t="str">
        <f t="shared" si="44"/>
        <v>低</v>
      </c>
      <c r="I349">
        <f t="shared" si="45"/>
        <v>13</v>
      </c>
      <c r="J349" t="str">
        <f t="shared" si="46"/>
        <v>(0,1.5]</v>
      </c>
      <c r="K349" t="str">
        <f t="shared" si="47"/>
        <v>低</v>
      </c>
      <c r="L349">
        <f t="shared" si="48"/>
        <v>13</v>
      </c>
      <c r="M349" t="str">
        <f>VLOOKUP($A349,'风险(预警)'!$A:$J,7,0)</f>
        <v>(0,10]</v>
      </c>
      <c r="N349" t="str">
        <f>VLOOKUP($A349,'风险(预警)'!$A:$J,8,0)</f>
        <v>低</v>
      </c>
      <c r="O349">
        <f>VLOOKUP($A349,'风险(预警)'!$A:$J,9,0)</f>
        <v>11</v>
      </c>
      <c r="P349" t="str">
        <f t="shared" si="49"/>
        <v>低</v>
      </c>
    </row>
    <row r="350" spans="1:16" x14ac:dyDescent="0.2">
      <c r="A350" t="s">
        <v>679</v>
      </c>
      <c r="B350">
        <v>1511</v>
      </c>
      <c r="C350" s="2">
        <v>64033.94</v>
      </c>
      <c r="D350" s="1">
        <v>1.2E-2</v>
      </c>
      <c r="E350" s="1">
        <v>1E-3</v>
      </c>
      <c r="F350" s="1">
        <v>1E-3</v>
      </c>
      <c r="G350" t="str">
        <f t="shared" si="43"/>
        <v>(0,10]</v>
      </c>
      <c r="H350" t="str">
        <f t="shared" si="44"/>
        <v>低</v>
      </c>
      <c r="I350">
        <f t="shared" si="45"/>
        <v>13</v>
      </c>
      <c r="J350" t="str">
        <f t="shared" si="46"/>
        <v>(0,1.5]</v>
      </c>
      <c r="K350" t="str">
        <f t="shared" si="47"/>
        <v>低</v>
      </c>
      <c r="L350">
        <f t="shared" si="48"/>
        <v>13</v>
      </c>
      <c r="M350" t="str">
        <f>VLOOKUP($A350,'风险(预警)'!$A:$J,7,0)</f>
        <v>(0,10]</v>
      </c>
      <c r="N350" t="str">
        <f>VLOOKUP($A350,'风险(预警)'!$A:$J,8,0)</f>
        <v>低</v>
      </c>
      <c r="O350">
        <f>VLOOKUP($A350,'风险(预警)'!$A:$J,9,0)</f>
        <v>11</v>
      </c>
      <c r="P350" t="str">
        <f t="shared" si="49"/>
        <v>低</v>
      </c>
    </row>
    <row r="351" spans="1:16" x14ac:dyDescent="0.2">
      <c r="A351" t="s">
        <v>673</v>
      </c>
      <c r="B351">
        <v>1496</v>
      </c>
      <c r="C351" s="2">
        <v>79267.535780699996</v>
      </c>
      <c r="D351" s="1">
        <v>1.0999999999999999E-2</v>
      </c>
      <c r="E351" s="1">
        <v>0</v>
      </c>
      <c r="F351" s="1">
        <v>0</v>
      </c>
      <c r="G351" t="str">
        <f t="shared" si="43"/>
        <v>(0,10]</v>
      </c>
      <c r="H351" t="str">
        <f t="shared" si="44"/>
        <v>低</v>
      </c>
      <c r="I351">
        <f t="shared" si="45"/>
        <v>13</v>
      </c>
      <c r="J351" t="str">
        <f t="shared" si="46"/>
        <v>0</v>
      </c>
      <c r="K351" t="str">
        <f t="shared" si="47"/>
        <v>0</v>
      </c>
      <c r="L351">
        <f t="shared" si="48"/>
        <v>0</v>
      </c>
      <c r="M351" t="str">
        <f>VLOOKUP($A351,'风险(预警)'!$A:$J,7,0)</f>
        <v>0</v>
      </c>
      <c r="N351" t="str">
        <f>VLOOKUP($A351,'风险(预警)'!$A:$J,8,0)</f>
        <v>0</v>
      </c>
      <c r="O351">
        <f>VLOOKUP($A351,'风险(预警)'!$A:$J,9,0)</f>
        <v>0</v>
      </c>
      <c r="P351" t="str">
        <f t="shared" si="49"/>
        <v>低</v>
      </c>
    </row>
    <row r="352" spans="1:16" x14ac:dyDescent="0.2">
      <c r="A352" t="s">
        <v>962</v>
      </c>
      <c r="B352">
        <v>1477</v>
      </c>
      <c r="C352" s="2">
        <v>53530.18</v>
      </c>
      <c r="D352" s="1">
        <v>3.5999999999999997E-2</v>
      </c>
      <c r="E352" s="1">
        <v>8.0000000000000002E-3</v>
      </c>
      <c r="F352" s="1">
        <v>8.0000000000000002E-3</v>
      </c>
      <c r="G352" t="str">
        <f t="shared" si="43"/>
        <v>(0,10]</v>
      </c>
      <c r="H352" t="str">
        <f t="shared" si="44"/>
        <v>低</v>
      </c>
      <c r="I352">
        <f t="shared" si="45"/>
        <v>13</v>
      </c>
      <c r="J352" t="str">
        <f t="shared" si="46"/>
        <v>(0,1.5]</v>
      </c>
      <c r="K352" t="str">
        <f t="shared" si="47"/>
        <v>低</v>
      </c>
      <c r="L352">
        <f t="shared" si="48"/>
        <v>13</v>
      </c>
      <c r="M352" t="str">
        <f>VLOOKUP($A352,'风险(预警)'!$A:$J,7,0)</f>
        <v>(0,10]</v>
      </c>
      <c r="N352" t="str">
        <f>VLOOKUP($A352,'风险(预警)'!$A:$J,8,0)</f>
        <v>低</v>
      </c>
      <c r="O352">
        <f>VLOOKUP($A352,'风险(预警)'!$A:$J,9,0)</f>
        <v>11</v>
      </c>
      <c r="P352" t="str">
        <f t="shared" si="49"/>
        <v>低</v>
      </c>
    </row>
    <row r="353" spans="1:16" x14ac:dyDescent="0.2">
      <c r="A353" t="s">
        <v>1014</v>
      </c>
      <c r="B353">
        <v>1475</v>
      </c>
      <c r="C353" s="2">
        <v>49683.51</v>
      </c>
      <c r="D353" s="1">
        <v>1.2999999999999999E-2</v>
      </c>
      <c r="E353" s="1">
        <v>1E-3</v>
      </c>
      <c r="F353" s="1">
        <v>1E-3</v>
      </c>
      <c r="G353" t="str">
        <f t="shared" si="43"/>
        <v>(0,10]</v>
      </c>
      <c r="H353" t="str">
        <f t="shared" si="44"/>
        <v>低</v>
      </c>
      <c r="I353">
        <f t="shared" si="45"/>
        <v>13</v>
      </c>
      <c r="J353" t="str">
        <f t="shared" si="46"/>
        <v>(0,1.5]</v>
      </c>
      <c r="K353" t="str">
        <f t="shared" si="47"/>
        <v>低</v>
      </c>
      <c r="L353">
        <f t="shared" si="48"/>
        <v>13</v>
      </c>
      <c r="M353" t="str">
        <f>VLOOKUP($A353,'风险(预警)'!$A:$J,7,0)</f>
        <v>(0,10]</v>
      </c>
      <c r="N353" t="str">
        <f>VLOOKUP($A353,'风险(预警)'!$A:$J,8,0)</f>
        <v>低</v>
      </c>
      <c r="O353">
        <f>VLOOKUP($A353,'风险(预警)'!$A:$J,9,0)</f>
        <v>11</v>
      </c>
      <c r="P353" t="str">
        <f t="shared" si="49"/>
        <v>低</v>
      </c>
    </row>
    <row r="354" spans="1:16" x14ac:dyDescent="0.2">
      <c r="A354" t="s">
        <v>400</v>
      </c>
      <c r="B354">
        <v>1437</v>
      </c>
      <c r="C354" s="2">
        <v>91628.35</v>
      </c>
      <c r="D354" s="1">
        <v>1E-3</v>
      </c>
      <c r="E354" s="1">
        <v>1.7999999999999999E-2</v>
      </c>
      <c r="F354" s="1">
        <v>1.7999999999999999E-2</v>
      </c>
      <c r="G354" t="str">
        <f t="shared" si="43"/>
        <v>(0,10]</v>
      </c>
      <c r="H354" t="str">
        <f t="shared" si="44"/>
        <v>低</v>
      </c>
      <c r="I354">
        <f t="shared" si="45"/>
        <v>13</v>
      </c>
      <c r="J354" t="str">
        <f t="shared" si="46"/>
        <v>(1.5,10]</v>
      </c>
      <c r="K354" t="str">
        <f t="shared" si="47"/>
        <v>中</v>
      </c>
      <c r="L354">
        <f t="shared" si="48"/>
        <v>28</v>
      </c>
      <c r="M354" t="str">
        <f>VLOOKUP($A354,'风险(预警)'!$A:$J,7,0)</f>
        <v>(0,10]</v>
      </c>
      <c r="N354" t="str">
        <f>VLOOKUP($A354,'风险(预警)'!$A:$J,8,0)</f>
        <v>低</v>
      </c>
      <c r="O354">
        <f>VLOOKUP($A354,'风险(预警)'!$A:$J,9,0)</f>
        <v>11</v>
      </c>
      <c r="P354" t="str">
        <f t="shared" si="49"/>
        <v>低</v>
      </c>
    </row>
    <row r="355" spans="1:16" x14ac:dyDescent="0.2">
      <c r="A355" t="s">
        <v>657</v>
      </c>
      <c r="B355">
        <v>1414</v>
      </c>
      <c r="C355" s="2">
        <v>53955.519999999997</v>
      </c>
      <c r="D355" s="1">
        <v>5.2999999999999999E-2</v>
      </c>
      <c r="E355" s="1">
        <v>0.03</v>
      </c>
      <c r="F355" s="1">
        <v>0.03</v>
      </c>
      <c r="G355" t="str">
        <f t="shared" si="43"/>
        <v>(0,10]</v>
      </c>
      <c r="H355" t="str">
        <f t="shared" si="44"/>
        <v>低</v>
      </c>
      <c r="I355">
        <f t="shared" si="45"/>
        <v>13</v>
      </c>
      <c r="J355" t="str">
        <f t="shared" si="46"/>
        <v>(1.5,10]</v>
      </c>
      <c r="K355" t="str">
        <f t="shared" si="47"/>
        <v>中</v>
      </c>
      <c r="L355">
        <f t="shared" si="48"/>
        <v>28</v>
      </c>
      <c r="M355" t="str">
        <f>VLOOKUP($A355,'风险(预警)'!$A:$J,7,0)</f>
        <v>(10,20]</v>
      </c>
      <c r="N355" t="str">
        <f>VLOOKUP($A355,'风险(预警)'!$A:$J,8,0)</f>
        <v>中</v>
      </c>
      <c r="O355">
        <f>VLOOKUP($A355,'风险(预警)'!$A:$J,9,0)</f>
        <v>57</v>
      </c>
      <c r="P355" t="str">
        <f t="shared" si="49"/>
        <v>低</v>
      </c>
    </row>
    <row r="356" spans="1:16" x14ac:dyDescent="0.2">
      <c r="A356" t="s">
        <v>254</v>
      </c>
      <c r="B356">
        <v>1400</v>
      </c>
      <c r="C356" s="2">
        <v>379824.880917145</v>
      </c>
      <c r="D356" s="1">
        <v>0.1</v>
      </c>
      <c r="E356" s="1">
        <v>3.0000000000000001E-3</v>
      </c>
      <c r="F356" s="1">
        <v>3.0000000000000001E-3</v>
      </c>
      <c r="G356" t="str">
        <f t="shared" si="43"/>
        <v>(10,20]</v>
      </c>
      <c r="H356" t="str">
        <f t="shared" si="44"/>
        <v>中</v>
      </c>
      <c r="I356">
        <f t="shared" si="45"/>
        <v>81</v>
      </c>
      <c r="J356" t="str">
        <f t="shared" si="46"/>
        <v>(0,1.5]</v>
      </c>
      <c r="K356" t="str">
        <f t="shared" si="47"/>
        <v>低</v>
      </c>
      <c r="L356">
        <f t="shared" si="48"/>
        <v>13</v>
      </c>
      <c r="M356" t="str">
        <f>VLOOKUP($A356,'风险(预警)'!$A:$J,7,0)</f>
        <v>(0,10]</v>
      </c>
      <c r="N356" t="str">
        <f>VLOOKUP($A356,'风险(预警)'!$A:$J,8,0)</f>
        <v>低</v>
      </c>
      <c r="O356">
        <f>VLOOKUP($A356,'风险(预警)'!$A:$J,9,0)</f>
        <v>11</v>
      </c>
      <c r="P356" t="str">
        <f t="shared" si="49"/>
        <v>低</v>
      </c>
    </row>
    <row r="357" spans="1:16" x14ac:dyDescent="0.2">
      <c r="A357" t="s">
        <v>101</v>
      </c>
      <c r="B357">
        <v>1395</v>
      </c>
      <c r="C357" s="2">
        <v>363241.463372775</v>
      </c>
      <c r="D357" s="1">
        <v>1.2E-2</v>
      </c>
      <c r="E357" s="1">
        <v>1E-3</v>
      </c>
      <c r="F357" s="1">
        <v>3.0000000000000001E-3</v>
      </c>
      <c r="G357" t="str">
        <f t="shared" si="43"/>
        <v>(0,10]</v>
      </c>
      <c r="H357" t="str">
        <f t="shared" si="44"/>
        <v>低</v>
      </c>
      <c r="I357">
        <f t="shared" si="45"/>
        <v>13</v>
      </c>
      <c r="J357" t="str">
        <f t="shared" si="46"/>
        <v>(0,1.5]</v>
      </c>
      <c r="K357" t="str">
        <f t="shared" si="47"/>
        <v>低</v>
      </c>
      <c r="L357">
        <f t="shared" si="48"/>
        <v>13</v>
      </c>
      <c r="M357" t="str">
        <f>VLOOKUP($A357,'风险(预警)'!$A:$J,7,0)</f>
        <v>(0,10]</v>
      </c>
      <c r="N357" t="str">
        <f>VLOOKUP($A357,'风险(预警)'!$A:$J,8,0)</f>
        <v>低</v>
      </c>
      <c r="O357">
        <f>VLOOKUP($A357,'风险(预警)'!$A:$J,9,0)</f>
        <v>11</v>
      </c>
      <c r="P357" t="str">
        <f t="shared" si="49"/>
        <v>低</v>
      </c>
    </row>
    <row r="358" spans="1:16" x14ac:dyDescent="0.2">
      <c r="A358" t="s">
        <v>323</v>
      </c>
      <c r="B358">
        <v>1386</v>
      </c>
      <c r="C358" s="2">
        <v>33380.050000000003</v>
      </c>
      <c r="D358" s="1">
        <v>9.8000000000000004E-2</v>
      </c>
      <c r="E358" s="1">
        <v>4.0000000000000001E-3</v>
      </c>
      <c r="F358" s="1">
        <v>4.0000000000000001E-3</v>
      </c>
      <c r="G358" t="str">
        <f t="shared" si="43"/>
        <v>(0,10]</v>
      </c>
      <c r="H358" t="str">
        <f t="shared" si="44"/>
        <v>低</v>
      </c>
      <c r="I358">
        <f t="shared" si="45"/>
        <v>13</v>
      </c>
      <c r="J358" t="str">
        <f t="shared" si="46"/>
        <v>(0,1.5]</v>
      </c>
      <c r="K358" t="str">
        <f t="shared" si="47"/>
        <v>低</v>
      </c>
      <c r="L358">
        <f t="shared" si="48"/>
        <v>13</v>
      </c>
      <c r="M358" t="str">
        <f>VLOOKUP($A358,'风险(预警)'!$A:$J,7,0)</f>
        <v>(0,10]</v>
      </c>
      <c r="N358" t="str">
        <f>VLOOKUP($A358,'风险(预警)'!$A:$J,8,0)</f>
        <v>低</v>
      </c>
      <c r="O358">
        <f>VLOOKUP($A358,'风险(预警)'!$A:$J,9,0)</f>
        <v>11</v>
      </c>
      <c r="P358" t="str">
        <f t="shared" si="49"/>
        <v>低</v>
      </c>
    </row>
    <row r="359" spans="1:16" x14ac:dyDescent="0.2">
      <c r="A359" t="s">
        <v>705</v>
      </c>
      <c r="B359">
        <v>1385</v>
      </c>
      <c r="C359" s="2">
        <v>85832.36</v>
      </c>
      <c r="D359" s="1">
        <v>0</v>
      </c>
      <c r="E359" s="1">
        <v>8.9999999999999993E-3</v>
      </c>
      <c r="F359" s="1">
        <v>8.9999999999999993E-3</v>
      </c>
      <c r="G359" t="str">
        <f t="shared" si="43"/>
        <v>0</v>
      </c>
      <c r="H359" t="str">
        <f t="shared" si="44"/>
        <v>0</v>
      </c>
      <c r="I359">
        <f t="shared" si="45"/>
        <v>0</v>
      </c>
      <c r="J359" t="str">
        <f t="shared" si="46"/>
        <v>(0,1.5]</v>
      </c>
      <c r="K359" t="str">
        <f t="shared" si="47"/>
        <v>低</v>
      </c>
      <c r="L359">
        <f t="shared" si="48"/>
        <v>13</v>
      </c>
      <c r="M359" t="str">
        <f>VLOOKUP($A359,'风险(预警)'!$A:$J,7,0)</f>
        <v>(10,20]</v>
      </c>
      <c r="N359" t="str">
        <f>VLOOKUP($A359,'风险(预警)'!$A:$J,8,0)</f>
        <v>中</v>
      </c>
      <c r="O359">
        <f>VLOOKUP($A359,'风险(预警)'!$A:$J,9,0)</f>
        <v>57</v>
      </c>
      <c r="P359" t="str">
        <f t="shared" si="49"/>
        <v>低</v>
      </c>
    </row>
    <row r="360" spans="1:16" x14ac:dyDescent="0.2">
      <c r="A360" t="s">
        <v>712</v>
      </c>
      <c r="B360">
        <v>1374</v>
      </c>
      <c r="C360" s="2">
        <v>132647.39000000001</v>
      </c>
      <c r="D360" s="1">
        <v>0.19900000000000001</v>
      </c>
      <c r="E360" s="1">
        <v>0.65200000000000002</v>
      </c>
      <c r="F360" s="1">
        <v>0.65200000000000002</v>
      </c>
      <c r="G360" t="str">
        <f t="shared" si="43"/>
        <v>(10,20]</v>
      </c>
      <c r="H360" t="str">
        <f t="shared" si="44"/>
        <v>中</v>
      </c>
      <c r="I360">
        <f t="shared" si="45"/>
        <v>81</v>
      </c>
      <c r="J360" t="str">
        <f t="shared" si="46"/>
        <v>(10,+)</v>
      </c>
      <c r="K360" t="str">
        <f t="shared" si="47"/>
        <v>高</v>
      </c>
      <c r="L360">
        <f t="shared" si="48"/>
        <v>100</v>
      </c>
      <c r="M360" t="str">
        <f>VLOOKUP($A360,'风险(预警)'!$A:$J,7,0)</f>
        <v>(20,+)</v>
      </c>
      <c r="N360" t="str">
        <f>VLOOKUP($A360,'风险(预警)'!$A:$J,8,0)</f>
        <v>高</v>
      </c>
      <c r="O360">
        <f>VLOOKUP($A360,'风险(预警)'!$A:$J,9,0)</f>
        <v>100</v>
      </c>
      <c r="P360" t="str">
        <f t="shared" si="49"/>
        <v>高</v>
      </c>
    </row>
    <row r="361" spans="1:16" x14ac:dyDescent="0.2">
      <c r="A361" t="s">
        <v>75</v>
      </c>
      <c r="B361">
        <v>1370</v>
      </c>
      <c r="C361" s="2">
        <v>88620.71</v>
      </c>
      <c r="D361" s="1">
        <v>3.7999999999999999E-2</v>
      </c>
      <c r="E361" s="1">
        <v>8.9999999999999993E-3</v>
      </c>
      <c r="F361" s="1">
        <v>8.9999999999999993E-3</v>
      </c>
      <c r="G361" t="str">
        <f t="shared" si="43"/>
        <v>(0,10]</v>
      </c>
      <c r="H361" t="str">
        <f t="shared" si="44"/>
        <v>低</v>
      </c>
      <c r="I361">
        <f t="shared" si="45"/>
        <v>13</v>
      </c>
      <c r="J361" t="str">
        <f t="shared" si="46"/>
        <v>(0,1.5]</v>
      </c>
      <c r="K361" t="str">
        <f t="shared" si="47"/>
        <v>低</v>
      </c>
      <c r="L361">
        <f t="shared" si="48"/>
        <v>13</v>
      </c>
      <c r="M361" t="str">
        <f>VLOOKUP($A361,'风险(预警)'!$A:$J,7,0)</f>
        <v>(0,10]</v>
      </c>
      <c r="N361" t="str">
        <f>VLOOKUP($A361,'风险(预警)'!$A:$J,8,0)</f>
        <v>低</v>
      </c>
      <c r="O361">
        <f>VLOOKUP($A361,'风险(预警)'!$A:$J,9,0)</f>
        <v>11</v>
      </c>
      <c r="P361" t="str">
        <f t="shared" si="49"/>
        <v>低</v>
      </c>
    </row>
    <row r="362" spans="1:16" x14ac:dyDescent="0.2">
      <c r="A362" t="s">
        <v>889</v>
      </c>
      <c r="B362">
        <v>1335</v>
      </c>
      <c r="C362" s="2">
        <v>104571.10006424499</v>
      </c>
      <c r="D362" s="1">
        <v>6.0000000000000001E-3</v>
      </c>
      <c r="E362" s="1">
        <v>4.0000000000000001E-3</v>
      </c>
      <c r="F362" s="1">
        <v>4.0000000000000001E-3</v>
      </c>
      <c r="G362" t="str">
        <f t="shared" si="43"/>
        <v>(0,10]</v>
      </c>
      <c r="H362" t="str">
        <f t="shared" si="44"/>
        <v>低</v>
      </c>
      <c r="I362">
        <f t="shared" si="45"/>
        <v>13</v>
      </c>
      <c r="J362" t="str">
        <f t="shared" si="46"/>
        <v>(0,1.5]</v>
      </c>
      <c r="K362" t="str">
        <f t="shared" si="47"/>
        <v>低</v>
      </c>
      <c r="L362">
        <f t="shared" si="48"/>
        <v>13</v>
      </c>
      <c r="M362" t="str">
        <f>VLOOKUP($A362,'风险(预警)'!$A:$J,7,0)</f>
        <v>0</v>
      </c>
      <c r="N362" t="str">
        <f>VLOOKUP($A362,'风险(预警)'!$A:$J,8,0)</f>
        <v>0</v>
      </c>
      <c r="O362">
        <f>VLOOKUP($A362,'风险(预警)'!$A:$J,9,0)</f>
        <v>0</v>
      </c>
      <c r="P362" t="str">
        <f t="shared" si="49"/>
        <v>低</v>
      </c>
    </row>
    <row r="363" spans="1:16" x14ac:dyDescent="0.2">
      <c r="A363" t="s">
        <v>640</v>
      </c>
      <c r="B363">
        <v>1319</v>
      </c>
      <c r="C363" s="2">
        <v>16391.314505894999</v>
      </c>
      <c r="D363" s="1">
        <v>0.16500000000000001</v>
      </c>
      <c r="E363" s="1">
        <v>1E-3</v>
      </c>
      <c r="F363" s="1">
        <v>1E-3</v>
      </c>
      <c r="G363" t="str">
        <f t="shared" si="43"/>
        <v>(10,20]</v>
      </c>
      <c r="H363" t="str">
        <f t="shared" si="44"/>
        <v>中</v>
      </c>
      <c r="I363">
        <f t="shared" si="45"/>
        <v>81</v>
      </c>
      <c r="J363" t="str">
        <f t="shared" si="46"/>
        <v>(0,1.5]</v>
      </c>
      <c r="K363" t="str">
        <f t="shared" si="47"/>
        <v>低</v>
      </c>
      <c r="L363">
        <f t="shared" si="48"/>
        <v>13</v>
      </c>
      <c r="M363" t="str">
        <f>VLOOKUP($A363,'风险(预警)'!$A:$J,7,0)</f>
        <v>(0,10]</v>
      </c>
      <c r="N363" t="str">
        <f>VLOOKUP($A363,'风险(预警)'!$A:$J,8,0)</f>
        <v>低</v>
      </c>
      <c r="O363">
        <f>VLOOKUP($A363,'风险(预警)'!$A:$J,9,0)</f>
        <v>11</v>
      </c>
      <c r="P363" t="str">
        <f t="shared" si="49"/>
        <v>低</v>
      </c>
    </row>
    <row r="364" spans="1:16" x14ac:dyDescent="0.2">
      <c r="A364" t="s">
        <v>497</v>
      </c>
      <c r="B364">
        <v>1312</v>
      </c>
      <c r="C364" s="2">
        <v>237739.4138825</v>
      </c>
      <c r="D364" s="1">
        <v>2E-3</v>
      </c>
      <c r="E364" s="1">
        <v>0</v>
      </c>
      <c r="F364" s="1">
        <v>0</v>
      </c>
      <c r="G364" t="str">
        <f t="shared" si="43"/>
        <v>(0,10]</v>
      </c>
      <c r="H364" t="str">
        <f t="shared" si="44"/>
        <v>低</v>
      </c>
      <c r="I364">
        <f t="shared" si="45"/>
        <v>13</v>
      </c>
      <c r="J364" t="str">
        <f t="shared" si="46"/>
        <v>0</v>
      </c>
      <c r="K364" t="str">
        <f t="shared" si="47"/>
        <v>0</v>
      </c>
      <c r="L364">
        <f t="shared" si="48"/>
        <v>0</v>
      </c>
      <c r="M364" t="str">
        <f>VLOOKUP($A364,'风险(预警)'!$A:$J,7,0)</f>
        <v>0</v>
      </c>
      <c r="N364" t="str">
        <f>VLOOKUP($A364,'风险(预警)'!$A:$J,8,0)</f>
        <v>0</v>
      </c>
      <c r="O364">
        <f>VLOOKUP($A364,'风险(预警)'!$A:$J,9,0)</f>
        <v>0</v>
      </c>
      <c r="P364" t="str">
        <f t="shared" si="49"/>
        <v>低</v>
      </c>
    </row>
    <row r="365" spans="1:16" x14ac:dyDescent="0.2">
      <c r="A365" t="s">
        <v>903</v>
      </c>
      <c r="B365">
        <v>1295</v>
      </c>
      <c r="C365" s="2">
        <v>14764.34</v>
      </c>
      <c r="D365" s="1">
        <v>4.3999999999999997E-2</v>
      </c>
      <c r="E365" s="1">
        <v>0.02</v>
      </c>
      <c r="F365" s="1">
        <v>0.02</v>
      </c>
      <c r="G365" t="str">
        <f t="shared" si="43"/>
        <v>(0,10]</v>
      </c>
      <c r="H365" t="str">
        <f t="shared" si="44"/>
        <v>低</v>
      </c>
      <c r="I365">
        <f t="shared" si="45"/>
        <v>13</v>
      </c>
      <c r="J365" t="str">
        <f t="shared" si="46"/>
        <v>(1.5,10]</v>
      </c>
      <c r="K365" t="str">
        <f t="shared" si="47"/>
        <v>中</v>
      </c>
      <c r="L365">
        <f t="shared" si="48"/>
        <v>28</v>
      </c>
      <c r="M365" t="str">
        <f>VLOOKUP($A365,'风险(预警)'!$A:$J,7,0)</f>
        <v>(0,10]</v>
      </c>
      <c r="N365" t="str">
        <f>VLOOKUP($A365,'风险(预警)'!$A:$J,8,0)</f>
        <v>低</v>
      </c>
      <c r="O365">
        <f>VLOOKUP($A365,'风险(预警)'!$A:$J,9,0)</f>
        <v>11</v>
      </c>
      <c r="P365" t="str">
        <f t="shared" si="49"/>
        <v>低</v>
      </c>
    </row>
    <row r="366" spans="1:16" x14ac:dyDescent="0.2">
      <c r="A366" t="s">
        <v>1007</v>
      </c>
      <c r="B366">
        <v>1293</v>
      </c>
      <c r="C366" s="2">
        <v>82504.960000000006</v>
      </c>
      <c r="D366" s="1">
        <v>0</v>
      </c>
      <c r="E366" s="1">
        <v>1E-3</v>
      </c>
      <c r="F366" s="1">
        <v>1E-3</v>
      </c>
      <c r="G366" t="str">
        <f t="shared" si="43"/>
        <v>0</v>
      </c>
      <c r="H366" t="str">
        <f t="shared" si="44"/>
        <v>0</v>
      </c>
      <c r="I366">
        <f t="shared" si="45"/>
        <v>0</v>
      </c>
      <c r="J366" t="str">
        <f t="shared" si="46"/>
        <v>(0,1.5]</v>
      </c>
      <c r="K366" t="str">
        <f t="shared" si="47"/>
        <v>低</v>
      </c>
      <c r="L366">
        <f t="shared" si="48"/>
        <v>13</v>
      </c>
      <c r="M366" t="str">
        <f>VLOOKUP($A366,'风险(预警)'!$A:$J,7,0)</f>
        <v>(0,10]</v>
      </c>
      <c r="N366" t="str">
        <f>VLOOKUP($A366,'风险(预警)'!$A:$J,8,0)</f>
        <v>低</v>
      </c>
      <c r="O366">
        <f>VLOOKUP($A366,'风险(预警)'!$A:$J,9,0)</f>
        <v>11</v>
      </c>
      <c r="P366" t="str">
        <f t="shared" si="49"/>
        <v>低</v>
      </c>
    </row>
    <row r="367" spans="1:16" x14ac:dyDescent="0.2">
      <c r="A367" t="s">
        <v>332</v>
      </c>
      <c r="B367">
        <v>1284</v>
      </c>
      <c r="C367" s="2">
        <v>430553.59</v>
      </c>
      <c r="D367" s="1">
        <v>1.2E-2</v>
      </c>
      <c r="E367" s="1">
        <v>5.0000000000000001E-3</v>
      </c>
      <c r="F367" s="1">
        <v>5.0000000000000001E-3</v>
      </c>
      <c r="G367" t="str">
        <f t="shared" si="43"/>
        <v>(0,10]</v>
      </c>
      <c r="H367" t="str">
        <f t="shared" si="44"/>
        <v>低</v>
      </c>
      <c r="I367">
        <f t="shared" si="45"/>
        <v>13</v>
      </c>
      <c r="J367" t="str">
        <f t="shared" si="46"/>
        <v>(0,1.5]</v>
      </c>
      <c r="K367" t="str">
        <f t="shared" si="47"/>
        <v>低</v>
      </c>
      <c r="L367">
        <f t="shared" si="48"/>
        <v>13</v>
      </c>
      <c r="M367" t="str">
        <f>VLOOKUP($A367,'风险(预警)'!$A:$J,7,0)</f>
        <v>(0,10]</v>
      </c>
      <c r="N367" t="str">
        <f>VLOOKUP($A367,'风险(预警)'!$A:$J,8,0)</f>
        <v>低</v>
      </c>
      <c r="O367">
        <f>VLOOKUP($A367,'风险(预警)'!$A:$J,9,0)</f>
        <v>11</v>
      </c>
      <c r="P367" t="str">
        <f t="shared" si="49"/>
        <v>低</v>
      </c>
    </row>
    <row r="368" spans="1:16" x14ac:dyDescent="0.2">
      <c r="A368" t="s">
        <v>206</v>
      </c>
      <c r="B368">
        <v>1257</v>
      </c>
      <c r="C368" s="2">
        <v>98259.17</v>
      </c>
      <c r="D368" s="1">
        <v>2.9000000000000001E-2</v>
      </c>
      <c r="E368" s="1">
        <v>8.9999999999999993E-3</v>
      </c>
      <c r="F368" s="1">
        <v>8.9999999999999993E-3</v>
      </c>
      <c r="G368" t="str">
        <f t="shared" si="43"/>
        <v>(0,10]</v>
      </c>
      <c r="H368" t="str">
        <f t="shared" si="44"/>
        <v>低</v>
      </c>
      <c r="I368">
        <f t="shared" si="45"/>
        <v>13</v>
      </c>
      <c r="J368" t="str">
        <f t="shared" si="46"/>
        <v>(0,1.5]</v>
      </c>
      <c r="K368" t="str">
        <f t="shared" si="47"/>
        <v>低</v>
      </c>
      <c r="L368">
        <f t="shared" si="48"/>
        <v>13</v>
      </c>
      <c r="M368" t="str">
        <f>VLOOKUP($A368,'风险(预警)'!$A:$J,7,0)</f>
        <v>(0,10]</v>
      </c>
      <c r="N368" t="str">
        <f>VLOOKUP($A368,'风险(预警)'!$A:$J,8,0)</f>
        <v>低</v>
      </c>
      <c r="O368">
        <f>VLOOKUP($A368,'风险(预警)'!$A:$J,9,0)</f>
        <v>11</v>
      </c>
      <c r="P368" t="str">
        <f t="shared" si="49"/>
        <v>低</v>
      </c>
    </row>
    <row r="369" spans="1:16" x14ac:dyDescent="0.2">
      <c r="A369" t="s">
        <v>404</v>
      </c>
      <c r="B369">
        <v>1250</v>
      </c>
      <c r="C369" s="2">
        <v>28786.52</v>
      </c>
      <c r="D369" s="1">
        <v>0.01</v>
      </c>
      <c r="E369" s="1">
        <v>0</v>
      </c>
      <c r="F369" s="1">
        <v>0</v>
      </c>
      <c r="G369" t="str">
        <f t="shared" si="43"/>
        <v>(0,10]</v>
      </c>
      <c r="H369" t="str">
        <f t="shared" si="44"/>
        <v>低</v>
      </c>
      <c r="I369">
        <f t="shared" si="45"/>
        <v>13</v>
      </c>
      <c r="J369" t="str">
        <f t="shared" si="46"/>
        <v>0</v>
      </c>
      <c r="K369" t="str">
        <f t="shared" si="47"/>
        <v>0</v>
      </c>
      <c r="L369">
        <f t="shared" si="48"/>
        <v>0</v>
      </c>
      <c r="M369" t="str">
        <f>VLOOKUP($A369,'风险(预警)'!$A:$J,7,0)</f>
        <v>(0,10]</v>
      </c>
      <c r="N369" t="str">
        <f>VLOOKUP($A369,'风险(预警)'!$A:$J,8,0)</f>
        <v>低</v>
      </c>
      <c r="O369">
        <f>VLOOKUP($A369,'风险(预警)'!$A:$J,9,0)</f>
        <v>11</v>
      </c>
      <c r="P369" t="str">
        <f t="shared" si="49"/>
        <v>低</v>
      </c>
    </row>
    <row r="370" spans="1:16" x14ac:dyDescent="0.2">
      <c r="A370" t="s">
        <v>942</v>
      </c>
      <c r="B370">
        <v>1206</v>
      </c>
      <c r="C370" s="2">
        <v>78059.039999999994</v>
      </c>
      <c r="D370" s="1">
        <v>8.0000000000000002E-3</v>
      </c>
      <c r="E370" s="1">
        <v>1E-3</v>
      </c>
      <c r="F370" s="1">
        <v>1E-3</v>
      </c>
      <c r="G370" t="str">
        <f t="shared" si="43"/>
        <v>(0,10]</v>
      </c>
      <c r="H370" t="str">
        <f t="shared" si="44"/>
        <v>低</v>
      </c>
      <c r="I370">
        <f t="shared" si="45"/>
        <v>13</v>
      </c>
      <c r="J370" t="str">
        <f t="shared" si="46"/>
        <v>(0,1.5]</v>
      </c>
      <c r="K370" t="str">
        <f t="shared" si="47"/>
        <v>低</v>
      </c>
      <c r="L370">
        <f t="shared" si="48"/>
        <v>13</v>
      </c>
      <c r="M370" t="str">
        <f>VLOOKUP($A370,'风险(预警)'!$A:$J,7,0)</f>
        <v>(0,10]</v>
      </c>
      <c r="N370" t="str">
        <f>VLOOKUP($A370,'风险(预警)'!$A:$J,8,0)</f>
        <v>低</v>
      </c>
      <c r="O370">
        <f>VLOOKUP($A370,'风险(预警)'!$A:$J,9,0)</f>
        <v>11</v>
      </c>
      <c r="P370" t="str">
        <f t="shared" si="49"/>
        <v>低</v>
      </c>
    </row>
    <row r="371" spans="1:16" x14ac:dyDescent="0.2">
      <c r="A371" t="s">
        <v>738</v>
      </c>
      <c r="B371">
        <v>1205</v>
      </c>
      <c r="C371" s="2">
        <v>97107.821250715002</v>
      </c>
      <c r="D371" s="1">
        <v>3.7999999999999999E-2</v>
      </c>
      <c r="E371" s="1">
        <v>2.1000000000000001E-2</v>
      </c>
      <c r="F371" s="1">
        <v>2.1000000000000001E-2</v>
      </c>
      <c r="G371" t="str">
        <f t="shared" si="43"/>
        <v>(0,10]</v>
      </c>
      <c r="H371" t="str">
        <f t="shared" si="44"/>
        <v>低</v>
      </c>
      <c r="I371">
        <f t="shared" si="45"/>
        <v>13</v>
      </c>
      <c r="J371" t="str">
        <f t="shared" si="46"/>
        <v>(1.5,10]</v>
      </c>
      <c r="K371" t="str">
        <f t="shared" si="47"/>
        <v>中</v>
      </c>
      <c r="L371">
        <f t="shared" si="48"/>
        <v>28</v>
      </c>
      <c r="M371" t="str">
        <f>VLOOKUP($A371,'风险(预警)'!$A:$J,7,0)</f>
        <v>(0,10]</v>
      </c>
      <c r="N371" t="str">
        <f>VLOOKUP($A371,'风险(预警)'!$A:$J,8,0)</f>
        <v>低</v>
      </c>
      <c r="O371">
        <f>VLOOKUP($A371,'风险(预警)'!$A:$J,9,0)</f>
        <v>11</v>
      </c>
      <c r="P371" t="str">
        <f t="shared" si="49"/>
        <v>低</v>
      </c>
    </row>
    <row r="372" spans="1:16" x14ac:dyDescent="0.2">
      <c r="A372" t="s">
        <v>294</v>
      </c>
      <c r="B372">
        <v>1201</v>
      </c>
      <c r="C372" s="2">
        <v>19216</v>
      </c>
      <c r="D372" s="1">
        <v>0</v>
      </c>
      <c r="E372" s="1">
        <v>0</v>
      </c>
      <c r="F372" s="1">
        <v>0</v>
      </c>
      <c r="G372" t="str">
        <f t="shared" si="43"/>
        <v>0</v>
      </c>
      <c r="H372" t="str">
        <f t="shared" si="44"/>
        <v>0</v>
      </c>
      <c r="I372">
        <f t="shared" si="45"/>
        <v>0</v>
      </c>
      <c r="J372" t="str">
        <f t="shared" si="46"/>
        <v>0</v>
      </c>
      <c r="K372" t="str">
        <f t="shared" si="47"/>
        <v>0</v>
      </c>
      <c r="L372">
        <f t="shared" si="48"/>
        <v>0</v>
      </c>
      <c r="M372" t="str">
        <f>VLOOKUP($A372,'风险(预警)'!$A:$J,7,0)</f>
        <v>0</v>
      </c>
      <c r="N372" t="str">
        <f>VLOOKUP($A372,'风险(预警)'!$A:$J,8,0)</f>
        <v>0</v>
      </c>
      <c r="O372">
        <f>VLOOKUP($A372,'风险(预警)'!$A:$J,9,0)</f>
        <v>0</v>
      </c>
      <c r="P372" t="str">
        <f t="shared" si="49"/>
        <v>0风险</v>
      </c>
    </row>
    <row r="373" spans="1:16" x14ac:dyDescent="0.2">
      <c r="A373" t="s">
        <v>964</v>
      </c>
      <c r="B373">
        <v>1193</v>
      </c>
      <c r="C373" s="2">
        <v>108480.07</v>
      </c>
      <c r="D373" s="1">
        <v>0.11600000000000001</v>
      </c>
      <c r="E373" s="1">
        <v>0.126</v>
      </c>
      <c r="F373" s="1">
        <v>0.126</v>
      </c>
      <c r="G373" t="str">
        <f t="shared" si="43"/>
        <v>(10,20]</v>
      </c>
      <c r="H373" t="str">
        <f t="shared" si="44"/>
        <v>中</v>
      </c>
      <c r="I373">
        <f t="shared" si="45"/>
        <v>81</v>
      </c>
      <c r="J373" t="str">
        <f t="shared" si="46"/>
        <v>(10,+)</v>
      </c>
      <c r="K373" t="str">
        <f t="shared" si="47"/>
        <v>高</v>
      </c>
      <c r="L373">
        <f t="shared" si="48"/>
        <v>100</v>
      </c>
      <c r="M373" t="str">
        <f>VLOOKUP($A373,'风险(预警)'!$A:$J,7,0)</f>
        <v>(20,+)</v>
      </c>
      <c r="N373" t="str">
        <f>VLOOKUP($A373,'风险(预警)'!$A:$J,8,0)</f>
        <v>高</v>
      </c>
      <c r="O373">
        <f>VLOOKUP($A373,'风险(预警)'!$A:$J,9,0)</f>
        <v>100</v>
      </c>
      <c r="P373" t="str">
        <f t="shared" si="49"/>
        <v>高</v>
      </c>
    </row>
    <row r="374" spans="1:16" x14ac:dyDescent="0.2">
      <c r="A374" t="s">
        <v>210</v>
      </c>
      <c r="B374">
        <v>1182</v>
      </c>
      <c r="C374" s="2">
        <v>58983.24</v>
      </c>
      <c r="D374" s="1">
        <v>1.2999999999999999E-2</v>
      </c>
      <c r="E374" s="1">
        <v>3.0000000000000001E-3</v>
      </c>
      <c r="F374" s="1">
        <v>3.0000000000000001E-3</v>
      </c>
      <c r="G374" t="str">
        <f t="shared" si="43"/>
        <v>(0,10]</v>
      </c>
      <c r="H374" t="str">
        <f t="shared" si="44"/>
        <v>低</v>
      </c>
      <c r="I374">
        <f t="shared" si="45"/>
        <v>13</v>
      </c>
      <c r="J374" t="str">
        <f t="shared" si="46"/>
        <v>(0,1.5]</v>
      </c>
      <c r="K374" t="str">
        <f t="shared" si="47"/>
        <v>低</v>
      </c>
      <c r="L374">
        <f t="shared" si="48"/>
        <v>13</v>
      </c>
      <c r="M374" t="str">
        <f>VLOOKUP($A374,'风险(预警)'!$A:$J,7,0)</f>
        <v>(0,10]</v>
      </c>
      <c r="N374" t="str">
        <f>VLOOKUP($A374,'风险(预警)'!$A:$J,8,0)</f>
        <v>低</v>
      </c>
      <c r="O374">
        <f>VLOOKUP($A374,'风险(预警)'!$A:$J,9,0)</f>
        <v>11</v>
      </c>
      <c r="P374" t="str">
        <f t="shared" si="49"/>
        <v>低</v>
      </c>
    </row>
    <row r="375" spans="1:16" x14ac:dyDescent="0.2">
      <c r="A375" t="s">
        <v>468</v>
      </c>
      <c r="B375">
        <v>1181</v>
      </c>
      <c r="C375" s="2">
        <v>37992.06</v>
      </c>
      <c r="D375" s="1">
        <v>0.39400000000000002</v>
      </c>
      <c r="E375" s="1">
        <v>8.7999999999999995E-2</v>
      </c>
      <c r="F375" s="1">
        <v>8.7999999999999995E-2</v>
      </c>
      <c r="G375" t="str">
        <f t="shared" si="43"/>
        <v>(20,+)</v>
      </c>
      <c r="H375" t="str">
        <f t="shared" si="44"/>
        <v>高</v>
      </c>
      <c r="I375">
        <f t="shared" si="45"/>
        <v>100</v>
      </c>
      <c r="J375" t="str">
        <f t="shared" si="46"/>
        <v>(1.5,10]</v>
      </c>
      <c r="K375" t="str">
        <f t="shared" si="47"/>
        <v>中</v>
      </c>
      <c r="L375">
        <f t="shared" si="48"/>
        <v>28</v>
      </c>
      <c r="M375" t="str">
        <f>VLOOKUP($A375,'风险(预警)'!$A:$J,7,0)</f>
        <v>(20,+)</v>
      </c>
      <c r="N375" t="str">
        <f>VLOOKUP($A375,'风险(预警)'!$A:$J,8,0)</f>
        <v>高</v>
      </c>
      <c r="O375">
        <f>VLOOKUP($A375,'风险(预警)'!$A:$J,9,0)</f>
        <v>100</v>
      </c>
      <c r="P375" t="str">
        <f t="shared" si="49"/>
        <v>中高</v>
      </c>
    </row>
    <row r="376" spans="1:16" x14ac:dyDescent="0.2">
      <c r="A376" t="s">
        <v>524</v>
      </c>
      <c r="B376">
        <v>1175</v>
      </c>
      <c r="C376" s="2">
        <v>95565.93</v>
      </c>
      <c r="D376" s="1">
        <v>6.0000000000000001E-3</v>
      </c>
      <c r="E376" s="1">
        <v>4.0000000000000001E-3</v>
      </c>
      <c r="F376" s="1">
        <v>4.0000000000000001E-3</v>
      </c>
      <c r="G376" t="str">
        <f t="shared" si="43"/>
        <v>(0,10]</v>
      </c>
      <c r="H376" t="str">
        <f t="shared" si="44"/>
        <v>低</v>
      </c>
      <c r="I376">
        <f t="shared" si="45"/>
        <v>13</v>
      </c>
      <c r="J376" t="str">
        <f t="shared" si="46"/>
        <v>(0,1.5]</v>
      </c>
      <c r="K376" t="str">
        <f t="shared" si="47"/>
        <v>低</v>
      </c>
      <c r="L376">
        <f t="shared" si="48"/>
        <v>13</v>
      </c>
      <c r="M376" t="str">
        <f>VLOOKUP($A376,'风险(预警)'!$A:$J,7,0)</f>
        <v>(0,10]</v>
      </c>
      <c r="N376" t="str">
        <f>VLOOKUP($A376,'风险(预警)'!$A:$J,8,0)</f>
        <v>低</v>
      </c>
      <c r="O376">
        <f>VLOOKUP($A376,'风险(预警)'!$A:$J,9,0)</f>
        <v>11</v>
      </c>
      <c r="P376" t="str">
        <f t="shared" si="49"/>
        <v>低</v>
      </c>
    </row>
    <row r="377" spans="1:16" x14ac:dyDescent="0.2">
      <c r="A377" t="s">
        <v>604</v>
      </c>
      <c r="B377">
        <v>1171</v>
      </c>
      <c r="C377" s="2">
        <v>62201.58</v>
      </c>
      <c r="D377" s="1">
        <v>6.7000000000000004E-2</v>
      </c>
      <c r="E377" s="1">
        <v>3.0000000000000001E-3</v>
      </c>
      <c r="F377" s="1">
        <v>3.0000000000000001E-3</v>
      </c>
      <c r="G377" t="str">
        <f t="shared" si="43"/>
        <v>(0,10]</v>
      </c>
      <c r="H377" t="str">
        <f t="shared" si="44"/>
        <v>低</v>
      </c>
      <c r="I377">
        <f t="shared" si="45"/>
        <v>13</v>
      </c>
      <c r="J377" t="str">
        <f t="shared" si="46"/>
        <v>(0,1.5]</v>
      </c>
      <c r="K377" t="str">
        <f t="shared" si="47"/>
        <v>低</v>
      </c>
      <c r="L377">
        <f t="shared" si="48"/>
        <v>13</v>
      </c>
      <c r="M377" t="str">
        <f>VLOOKUP($A377,'风险(预警)'!$A:$J,7,0)</f>
        <v>(0,10]</v>
      </c>
      <c r="N377" t="str">
        <f>VLOOKUP($A377,'风险(预警)'!$A:$J,8,0)</f>
        <v>低</v>
      </c>
      <c r="O377">
        <f>VLOOKUP($A377,'风险(预警)'!$A:$J,9,0)</f>
        <v>11</v>
      </c>
      <c r="P377" t="str">
        <f t="shared" si="49"/>
        <v>低</v>
      </c>
    </row>
    <row r="378" spans="1:16" x14ac:dyDescent="0.2">
      <c r="A378" t="s">
        <v>722</v>
      </c>
      <c r="B378">
        <v>1169</v>
      </c>
      <c r="C378" s="2">
        <v>302183.7</v>
      </c>
      <c r="D378" s="1">
        <v>2E-3</v>
      </c>
      <c r="E378" s="1">
        <v>1E-3</v>
      </c>
      <c r="F378" s="1">
        <v>1E-3</v>
      </c>
      <c r="G378" t="str">
        <f t="shared" si="43"/>
        <v>(0,10]</v>
      </c>
      <c r="H378" t="str">
        <f t="shared" si="44"/>
        <v>低</v>
      </c>
      <c r="I378">
        <f t="shared" si="45"/>
        <v>13</v>
      </c>
      <c r="J378" t="str">
        <f t="shared" si="46"/>
        <v>(0,1.5]</v>
      </c>
      <c r="K378" t="str">
        <f t="shared" si="47"/>
        <v>低</v>
      </c>
      <c r="L378">
        <f t="shared" si="48"/>
        <v>13</v>
      </c>
      <c r="M378" t="str">
        <f>VLOOKUP($A378,'风险(预警)'!$A:$J,7,0)</f>
        <v>(0,10]</v>
      </c>
      <c r="N378" t="str">
        <f>VLOOKUP($A378,'风险(预警)'!$A:$J,8,0)</f>
        <v>低</v>
      </c>
      <c r="O378">
        <f>VLOOKUP($A378,'风险(预警)'!$A:$J,9,0)</f>
        <v>11</v>
      </c>
      <c r="P378" t="str">
        <f t="shared" si="49"/>
        <v>低</v>
      </c>
    </row>
    <row r="379" spans="1:16" x14ac:dyDescent="0.2">
      <c r="A379" t="s">
        <v>641</v>
      </c>
      <c r="B379">
        <v>1154</v>
      </c>
      <c r="C379" s="2">
        <v>58912.05</v>
      </c>
      <c r="D379" s="1">
        <v>8.0000000000000002E-3</v>
      </c>
      <c r="E379" s="1">
        <v>2E-3</v>
      </c>
      <c r="F379" s="1">
        <v>2E-3</v>
      </c>
      <c r="G379" t="str">
        <f t="shared" si="43"/>
        <v>(0,10]</v>
      </c>
      <c r="H379" t="str">
        <f t="shared" si="44"/>
        <v>低</v>
      </c>
      <c r="I379">
        <f t="shared" si="45"/>
        <v>13</v>
      </c>
      <c r="J379" t="str">
        <f t="shared" si="46"/>
        <v>(0,1.5]</v>
      </c>
      <c r="K379" t="str">
        <f t="shared" si="47"/>
        <v>低</v>
      </c>
      <c r="L379">
        <f t="shared" si="48"/>
        <v>13</v>
      </c>
      <c r="M379" t="str">
        <f>VLOOKUP($A379,'风险(预警)'!$A:$J,7,0)</f>
        <v>(0,10]</v>
      </c>
      <c r="N379" t="str">
        <f>VLOOKUP($A379,'风险(预警)'!$A:$J,8,0)</f>
        <v>低</v>
      </c>
      <c r="O379">
        <f>VLOOKUP($A379,'风险(预警)'!$A:$J,9,0)</f>
        <v>11</v>
      </c>
      <c r="P379" t="str">
        <f t="shared" si="49"/>
        <v>低</v>
      </c>
    </row>
    <row r="380" spans="1:16" x14ac:dyDescent="0.2">
      <c r="A380" t="s">
        <v>173</v>
      </c>
      <c r="B380">
        <v>1149</v>
      </c>
      <c r="C380" s="2">
        <v>50818.16</v>
      </c>
      <c r="D380" s="1">
        <v>7.0000000000000001E-3</v>
      </c>
      <c r="E380" s="1">
        <v>3.0000000000000001E-3</v>
      </c>
      <c r="F380" s="1">
        <v>3.0000000000000001E-3</v>
      </c>
      <c r="G380" t="str">
        <f t="shared" si="43"/>
        <v>(0,10]</v>
      </c>
      <c r="H380" t="str">
        <f t="shared" si="44"/>
        <v>低</v>
      </c>
      <c r="I380">
        <f t="shared" si="45"/>
        <v>13</v>
      </c>
      <c r="J380" t="str">
        <f t="shared" si="46"/>
        <v>(0,1.5]</v>
      </c>
      <c r="K380" t="str">
        <f t="shared" si="47"/>
        <v>低</v>
      </c>
      <c r="L380">
        <f t="shared" si="48"/>
        <v>13</v>
      </c>
      <c r="M380" t="str">
        <f>VLOOKUP($A380,'风险(预警)'!$A:$J,7,0)</f>
        <v>(0,10]</v>
      </c>
      <c r="N380" t="str">
        <f>VLOOKUP($A380,'风险(预警)'!$A:$J,8,0)</f>
        <v>低</v>
      </c>
      <c r="O380">
        <f>VLOOKUP($A380,'风险(预警)'!$A:$J,9,0)</f>
        <v>11</v>
      </c>
      <c r="P380" t="str">
        <f t="shared" si="49"/>
        <v>低</v>
      </c>
    </row>
    <row r="381" spans="1:16" x14ac:dyDescent="0.2">
      <c r="A381" t="s">
        <v>574</v>
      </c>
      <c r="B381">
        <v>1144</v>
      </c>
      <c r="C381" s="2">
        <v>16035.73</v>
      </c>
      <c r="D381" s="1">
        <v>0</v>
      </c>
      <c r="E381" s="1">
        <v>0</v>
      </c>
      <c r="F381" s="1">
        <v>0</v>
      </c>
      <c r="G381" t="str">
        <f t="shared" si="43"/>
        <v>0</v>
      </c>
      <c r="H381" t="str">
        <f t="shared" si="44"/>
        <v>0</v>
      </c>
      <c r="I381">
        <f t="shared" si="45"/>
        <v>0</v>
      </c>
      <c r="J381" t="str">
        <f t="shared" si="46"/>
        <v>0</v>
      </c>
      <c r="K381" t="str">
        <f t="shared" si="47"/>
        <v>0</v>
      </c>
      <c r="L381">
        <f t="shared" si="48"/>
        <v>0</v>
      </c>
      <c r="M381" t="str">
        <f>VLOOKUP($A381,'风险(预警)'!$A:$J,7,0)</f>
        <v>0</v>
      </c>
      <c r="N381" t="str">
        <f>VLOOKUP($A381,'风险(预警)'!$A:$J,8,0)</f>
        <v>0</v>
      </c>
      <c r="O381">
        <f>VLOOKUP($A381,'风险(预警)'!$A:$J,9,0)</f>
        <v>0</v>
      </c>
      <c r="P381" t="str">
        <f t="shared" si="49"/>
        <v>0风险</v>
      </c>
    </row>
    <row r="382" spans="1:16" x14ac:dyDescent="0.2">
      <c r="A382" t="s">
        <v>775</v>
      </c>
      <c r="B382">
        <v>1129</v>
      </c>
      <c r="C382" s="2">
        <v>44265.54</v>
      </c>
      <c r="D382" s="1">
        <v>3.7999999999999999E-2</v>
      </c>
      <c r="E382" s="1">
        <v>1E-3</v>
      </c>
      <c r="F382" s="1">
        <v>1E-3</v>
      </c>
      <c r="G382" t="str">
        <f t="shared" si="43"/>
        <v>(0,10]</v>
      </c>
      <c r="H382" t="str">
        <f t="shared" si="44"/>
        <v>低</v>
      </c>
      <c r="I382">
        <f t="shared" si="45"/>
        <v>13</v>
      </c>
      <c r="J382" t="str">
        <f t="shared" si="46"/>
        <v>(0,1.5]</v>
      </c>
      <c r="K382" t="str">
        <f t="shared" si="47"/>
        <v>低</v>
      </c>
      <c r="L382">
        <f t="shared" si="48"/>
        <v>13</v>
      </c>
      <c r="M382" t="str">
        <f>VLOOKUP($A382,'风险(预警)'!$A:$J,7,0)</f>
        <v>(0,10]</v>
      </c>
      <c r="N382" t="str">
        <f>VLOOKUP($A382,'风险(预警)'!$A:$J,8,0)</f>
        <v>低</v>
      </c>
      <c r="O382">
        <f>VLOOKUP($A382,'风险(预警)'!$A:$J,9,0)</f>
        <v>11</v>
      </c>
      <c r="P382" t="str">
        <f t="shared" si="49"/>
        <v>低</v>
      </c>
    </row>
    <row r="383" spans="1:16" x14ac:dyDescent="0.2">
      <c r="A383" t="s">
        <v>372</v>
      </c>
      <c r="B383">
        <v>1114</v>
      </c>
      <c r="C383" s="2">
        <v>61058.415378500002</v>
      </c>
      <c r="D383" s="1">
        <v>0.105</v>
      </c>
      <c r="E383" s="1">
        <v>2.5000000000000001E-2</v>
      </c>
      <c r="F383" s="1">
        <v>2.5000000000000001E-2</v>
      </c>
      <c r="G383" t="str">
        <f t="shared" si="43"/>
        <v>(10,20]</v>
      </c>
      <c r="H383" t="str">
        <f t="shared" si="44"/>
        <v>中</v>
      </c>
      <c r="I383">
        <f t="shared" si="45"/>
        <v>81</v>
      </c>
      <c r="J383" t="str">
        <f t="shared" si="46"/>
        <v>(1.5,10]</v>
      </c>
      <c r="K383" t="str">
        <f t="shared" si="47"/>
        <v>中</v>
      </c>
      <c r="L383">
        <f t="shared" si="48"/>
        <v>28</v>
      </c>
      <c r="M383" t="str">
        <f>VLOOKUP($A383,'风险(预警)'!$A:$J,7,0)</f>
        <v>(10,20]</v>
      </c>
      <c r="N383" t="str">
        <f>VLOOKUP($A383,'风险(预警)'!$A:$J,8,0)</f>
        <v>中</v>
      </c>
      <c r="O383">
        <f>VLOOKUP($A383,'风险(预警)'!$A:$J,9,0)</f>
        <v>57</v>
      </c>
      <c r="P383" t="str">
        <f t="shared" si="49"/>
        <v>中</v>
      </c>
    </row>
    <row r="384" spans="1:16" x14ac:dyDescent="0.2">
      <c r="A384" t="s">
        <v>365</v>
      </c>
      <c r="B384">
        <v>1112</v>
      </c>
      <c r="C384" s="2">
        <v>63020.31</v>
      </c>
      <c r="D384" s="1">
        <v>0</v>
      </c>
      <c r="E384" s="1">
        <v>3.0000000000000001E-3</v>
      </c>
      <c r="F384" s="1">
        <v>3.0000000000000001E-3</v>
      </c>
      <c r="G384" t="str">
        <f t="shared" si="43"/>
        <v>0</v>
      </c>
      <c r="H384" t="str">
        <f t="shared" si="44"/>
        <v>0</v>
      </c>
      <c r="I384">
        <f t="shared" si="45"/>
        <v>0</v>
      </c>
      <c r="J384" t="str">
        <f t="shared" si="46"/>
        <v>(0,1.5]</v>
      </c>
      <c r="K384" t="str">
        <f t="shared" si="47"/>
        <v>低</v>
      </c>
      <c r="L384">
        <f t="shared" si="48"/>
        <v>13</v>
      </c>
      <c r="M384" t="str">
        <f>VLOOKUP($A384,'风险(预警)'!$A:$J,7,0)</f>
        <v>(0,10]</v>
      </c>
      <c r="N384" t="str">
        <f>VLOOKUP($A384,'风险(预警)'!$A:$J,8,0)</f>
        <v>低</v>
      </c>
      <c r="O384">
        <f>VLOOKUP($A384,'风险(预警)'!$A:$J,9,0)</f>
        <v>11</v>
      </c>
      <c r="P384" t="str">
        <f t="shared" si="49"/>
        <v>低</v>
      </c>
    </row>
    <row r="385" spans="1:16" x14ac:dyDescent="0.2">
      <c r="A385" t="s">
        <v>869</v>
      </c>
      <c r="B385">
        <v>1095</v>
      </c>
      <c r="C385" s="2">
        <v>47492.87</v>
      </c>
      <c r="D385" s="1">
        <v>7.0000000000000001E-3</v>
      </c>
      <c r="E385" s="1">
        <v>5.0000000000000001E-3</v>
      </c>
      <c r="F385" s="1">
        <v>5.0000000000000001E-3</v>
      </c>
      <c r="G385" t="str">
        <f t="shared" si="43"/>
        <v>(0,10]</v>
      </c>
      <c r="H385" t="str">
        <f t="shared" si="44"/>
        <v>低</v>
      </c>
      <c r="I385">
        <f t="shared" si="45"/>
        <v>13</v>
      </c>
      <c r="J385" t="str">
        <f t="shared" si="46"/>
        <v>(0,1.5]</v>
      </c>
      <c r="K385" t="str">
        <f t="shared" si="47"/>
        <v>低</v>
      </c>
      <c r="L385">
        <f t="shared" si="48"/>
        <v>13</v>
      </c>
      <c r="M385" t="str">
        <f>VLOOKUP($A385,'风险(预警)'!$A:$J,7,0)</f>
        <v>(0,10]</v>
      </c>
      <c r="N385" t="str">
        <f>VLOOKUP($A385,'风险(预警)'!$A:$J,8,0)</f>
        <v>低</v>
      </c>
      <c r="O385">
        <f>VLOOKUP($A385,'风险(预警)'!$A:$J,9,0)</f>
        <v>11</v>
      </c>
      <c r="P385" t="str">
        <f t="shared" si="49"/>
        <v>低</v>
      </c>
    </row>
    <row r="386" spans="1:16" x14ac:dyDescent="0.2">
      <c r="A386" t="s">
        <v>171</v>
      </c>
      <c r="B386">
        <v>1092</v>
      </c>
      <c r="C386" s="2">
        <v>53838.81</v>
      </c>
      <c r="D386" s="1">
        <v>1.4E-2</v>
      </c>
      <c r="E386" s="1">
        <v>1.4999999999999999E-2</v>
      </c>
      <c r="F386" s="1">
        <v>1.4999999999999999E-2</v>
      </c>
      <c r="G386" t="str">
        <f t="shared" si="43"/>
        <v>(0,10]</v>
      </c>
      <c r="H386" t="str">
        <f t="shared" si="44"/>
        <v>低</v>
      </c>
      <c r="I386">
        <f t="shared" si="45"/>
        <v>13</v>
      </c>
      <c r="J386" t="str">
        <f t="shared" si="46"/>
        <v>(1.5,10]</v>
      </c>
      <c r="K386" t="str">
        <f t="shared" si="47"/>
        <v>中</v>
      </c>
      <c r="L386">
        <f t="shared" si="48"/>
        <v>28</v>
      </c>
      <c r="M386" t="str">
        <f>VLOOKUP($A386,'风险(预警)'!$A:$J,7,0)</f>
        <v>(0,10]</v>
      </c>
      <c r="N386" t="str">
        <f>VLOOKUP($A386,'风险(预警)'!$A:$J,8,0)</f>
        <v>低</v>
      </c>
      <c r="O386">
        <f>VLOOKUP($A386,'风险(预警)'!$A:$J,9,0)</f>
        <v>11</v>
      </c>
      <c r="P386" t="str">
        <f t="shared" si="49"/>
        <v>低</v>
      </c>
    </row>
    <row r="387" spans="1:16" x14ac:dyDescent="0.2">
      <c r="A387" t="s">
        <v>1005</v>
      </c>
      <c r="B387">
        <v>1084</v>
      </c>
      <c r="C387" s="2">
        <v>174235.41</v>
      </c>
      <c r="D387" s="1">
        <v>0.05</v>
      </c>
      <c r="E387" s="1">
        <v>8.9999999999999993E-3</v>
      </c>
      <c r="F387" s="1">
        <v>8.9999999999999993E-3</v>
      </c>
      <c r="G387" t="str">
        <f t="shared" ref="G387:G450" si="50">VLOOKUP($D387*100,$AA$6:$AB$10,2,1)</f>
        <v>(0,10]</v>
      </c>
      <c r="H387" t="str">
        <f t="shared" ref="H387:H450" si="51">VLOOKUP($D387*100,$AA$6:$AD$10,3,1)</f>
        <v>低</v>
      </c>
      <c r="I387">
        <f t="shared" ref="I387:I450" si="52">VLOOKUP($D387*100,$AA$6:$AD$10,4,1)</f>
        <v>13</v>
      </c>
      <c r="J387" t="str">
        <f t="shared" ref="J387:J450" si="53">VLOOKUP($F387*100,$AA$16:$AD$20,2,1)</f>
        <v>(0,1.5]</v>
      </c>
      <c r="K387" t="str">
        <f t="shared" ref="K387:K450" si="54">VLOOKUP($F387*100,$AA$16:$AD$20,3,1)</f>
        <v>低</v>
      </c>
      <c r="L387">
        <f t="shared" ref="L387:L450" si="55">VLOOKUP($F387*100,$AA$16:$AD$20,4,1)</f>
        <v>13</v>
      </c>
      <c r="M387" t="str">
        <f>VLOOKUP($A387,'风险(预警)'!$A:$J,7,0)</f>
        <v>(0,10]</v>
      </c>
      <c r="N387" t="str">
        <f>VLOOKUP($A387,'风险(预警)'!$A:$J,8,0)</f>
        <v>低</v>
      </c>
      <c r="O387">
        <f>VLOOKUP($A387,'风险(预警)'!$A:$J,9,0)</f>
        <v>11</v>
      </c>
      <c r="P387" t="str">
        <f t="shared" ref="P387:P450" si="56">VLOOKUP(I387*0.1+L387*0.45+O387*0.45,$AG$7:$AH$11,2,1)</f>
        <v>低</v>
      </c>
    </row>
    <row r="388" spans="1:16" x14ac:dyDescent="0.2">
      <c r="A388" t="s">
        <v>933</v>
      </c>
      <c r="B388">
        <v>1046</v>
      </c>
      <c r="C388" s="2">
        <v>35083.760000000002</v>
      </c>
      <c r="D388" s="1">
        <v>0.05</v>
      </c>
      <c r="E388" s="1">
        <v>1.6E-2</v>
      </c>
      <c r="F388" s="1">
        <v>1.6E-2</v>
      </c>
      <c r="G388" t="str">
        <f t="shared" si="50"/>
        <v>(0,10]</v>
      </c>
      <c r="H388" t="str">
        <f t="shared" si="51"/>
        <v>低</v>
      </c>
      <c r="I388">
        <f t="shared" si="52"/>
        <v>13</v>
      </c>
      <c r="J388" t="str">
        <f t="shared" si="53"/>
        <v>(1.5,10]</v>
      </c>
      <c r="K388" t="str">
        <f t="shared" si="54"/>
        <v>中</v>
      </c>
      <c r="L388">
        <f t="shared" si="55"/>
        <v>28</v>
      </c>
      <c r="M388" t="str">
        <f>VLOOKUP($A388,'风险(预警)'!$A:$J,7,0)</f>
        <v>(0,10]</v>
      </c>
      <c r="N388" t="str">
        <f>VLOOKUP($A388,'风险(预警)'!$A:$J,8,0)</f>
        <v>低</v>
      </c>
      <c r="O388">
        <f>VLOOKUP($A388,'风险(预警)'!$A:$J,9,0)</f>
        <v>11</v>
      </c>
      <c r="P388" t="str">
        <f t="shared" si="56"/>
        <v>低</v>
      </c>
    </row>
    <row r="389" spans="1:16" x14ac:dyDescent="0.2">
      <c r="A389" t="s">
        <v>467</v>
      </c>
      <c r="B389">
        <v>1027</v>
      </c>
      <c r="C389" s="2">
        <v>79183.850000000006</v>
      </c>
      <c r="D389" s="1">
        <v>0.26500000000000001</v>
      </c>
      <c r="E389" s="1">
        <v>0.34</v>
      </c>
      <c r="F389" s="1">
        <v>0.34</v>
      </c>
      <c r="G389" t="str">
        <f t="shared" si="50"/>
        <v>(20,+)</v>
      </c>
      <c r="H389" t="str">
        <f t="shared" si="51"/>
        <v>高</v>
      </c>
      <c r="I389">
        <f t="shared" si="52"/>
        <v>100</v>
      </c>
      <c r="J389" t="str">
        <f t="shared" si="53"/>
        <v>(10,+)</v>
      </c>
      <c r="K389" t="str">
        <f t="shared" si="54"/>
        <v>高</v>
      </c>
      <c r="L389">
        <f t="shared" si="55"/>
        <v>100</v>
      </c>
      <c r="M389" t="str">
        <f>VLOOKUP($A389,'风险(预警)'!$A:$J,7,0)</f>
        <v>(20,+)</v>
      </c>
      <c r="N389" t="str">
        <f>VLOOKUP($A389,'风险(预警)'!$A:$J,8,0)</f>
        <v>高</v>
      </c>
      <c r="O389">
        <f>VLOOKUP($A389,'风险(预警)'!$A:$J,9,0)</f>
        <v>100</v>
      </c>
      <c r="P389" t="str">
        <f t="shared" si="56"/>
        <v>高</v>
      </c>
    </row>
    <row r="390" spans="1:16" x14ac:dyDescent="0.2">
      <c r="A390" t="s">
        <v>812</v>
      </c>
      <c r="B390">
        <v>1019</v>
      </c>
      <c r="C390" s="2">
        <v>465677.31735646998</v>
      </c>
      <c r="D390" s="1">
        <v>5.0999999999999997E-2</v>
      </c>
      <c r="E390" s="1">
        <v>5.0000000000000001E-3</v>
      </c>
      <c r="F390" s="1">
        <v>5.0000000000000001E-3</v>
      </c>
      <c r="G390" t="str">
        <f t="shared" si="50"/>
        <v>(0,10]</v>
      </c>
      <c r="H390" t="str">
        <f t="shared" si="51"/>
        <v>低</v>
      </c>
      <c r="I390">
        <f t="shared" si="52"/>
        <v>13</v>
      </c>
      <c r="J390" t="str">
        <f t="shared" si="53"/>
        <v>(0,1.5]</v>
      </c>
      <c r="K390" t="str">
        <f t="shared" si="54"/>
        <v>低</v>
      </c>
      <c r="L390">
        <f t="shared" si="55"/>
        <v>13</v>
      </c>
      <c r="M390" t="str">
        <f>VLOOKUP($A390,'风险(预警)'!$A:$J,7,0)</f>
        <v>0</v>
      </c>
      <c r="N390" t="str">
        <f>VLOOKUP($A390,'风险(预警)'!$A:$J,8,0)</f>
        <v>0</v>
      </c>
      <c r="O390">
        <f>VLOOKUP($A390,'风险(预警)'!$A:$J,9,0)</f>
        <v>0</v>
      </c>
      <c r="P390" t="str">
        <f t="shared" si="56"/>
        <v>低</v>
      </c>
    </row>
    <row r="391" spans="1:16" x14ac:dyDescent="0.2">
      <c r="A391" t="s">
        <v>70</v>
      </c>
      <c r="B391">
        <v>1012</v>
      </c>
      <c r="C391" s="2">
        <v>49155.86</v>
      </c>
      <c r="D391" s="1">
        <v>6.9000000000000006E-2</v>
      </c>
      <c r="E391" s="1">
        <v>6.0000000000000001E-3</v>
      </c>
      <c r="F391" s="1">
        <v>6.0000000000000001E-3</v>
      </c>
      <c r="G391" t="str">
        <f t="shared" si="50"/>
        <v>(0,10]</v>
      </c>
      <c r="H391" t="str">
        <f t="shared" si="51"/>
        <v>低</v>
      </c>
      <c r="I391">
        <f t="shared" si="52"/>
        <v>13</v>
      </c>
      <c r="J391" t="str">
        <f t="shared" si="53"/>
        <v>(0,1.5]</v>
      </c>
      <c r="K391" t="str">
        <f t="shared" si="54"/>
        <v>低</v>
      </c>
      <c r="L391">
        <f t="shared" si="55"/>
        <v>13</v>
      </c>
      <c r="M391" t="str">
        <f>VLOOKUP($A391,'风险(预警)'!$A:$J,7,0)</f>
        <v>(0,10]</v>
      </c>
      <c r="N391" t="str">
        <f>VLOOKUP($A391,'风险(预警)'!$A:$J,8,0)</f>
        <v>低</v>
      </c>
      <c r="O391">
        <f>VLOOKUP($A391,'风险(预警)'!$A:$J,9,0)</f>
        <v>11</v>
      </c>
      <c r="P391" t="str">
        <f t="shared" si="56"/>
        <v>低</v>
      </c>
    </row>
    <row r="392" spans="1:16" x14ac:dyDescent="0.2">
      <c r="A392" t="s">
        <v>800</v>
      </c>
      <c r="B392">
        <v>1010</v>
      </c>
      <c r="C392" s="2">
        <v>129496.32000000001</v>
      </c>
      <c r="D392" s="1">
        <v>4.0000000000000001E-3</v>
      </c>
      <c r="E392" s="1">
        <v>1E-3</v>
      </c>
      <c r="F392" s="1">
        <v>1E-3</v>
      </c>
      <c r="G392" t="str">
        <f t="shared" si="50"/>
        <v>(0,10]</v>
      </c>
      <c r="H392" t="str">
        <f t="shared" si="51"/>
        <v>低</v>
      </c>
      <c r="I392">
        <f t="shared" si="52"/>
        <v>13</v>
      </c>
      <c r="J392" t="str">
        <f t="shared" si="53"/>
        <v>(0,1.5]</v>
      </c>
      <c r="K392" t="str">
        <f t="shared" si="54"/>
        <v>低</v>
      </c>
      <c r="L392">
        <f t="shared" si="55"/>
        <v>13</v>
      </c>
      <c r="M392" t="str">
        <f>VLOOKUP($A392,'风险(预警)'!$A:$J,7,0)</f>
        <v>(0,10]</v>
      </c>
      <c r="N392" t="str">
        <f>VLOOKUP($A392,'风险(预警)'!$A:$J,8,0)</f>
        <v>低</v>
      </c>
      <c r="O392">
        <f>VLOOKUP($A392,'风险(预警)'!$A:$J,9,0)</f>
        <v>11</v>
      </c>
      <c r="P392" t="str">
        <f t="shared" si="56"/>
        <v>低</v>
      </c>
    </row>
    <row r="393" spans="1:16" x14ac:dyDescent="0.2">
      <c r="A393" t="s">
        <v>478</v>
      </c>
      <c r="B393">
        <v>984</v>
      </c>
      <c r="C393" s="2">
        <v>56405.95</v>
      </c>
      <c r="D393" s="1">
        <v>0.03</v>
      </c>
      <c r="E393" s="1">
        <v>2E-3</v>
      </c>
      <c r="F393" s="1">
        <v>2E-3</v>
      </c>
      <c r="G393" t="str">
        <f t="shared" si="50"/>
        <v>(0,10]</v>
      </c>
      <c r="H393" t="str">
        <f t="shared" si="51"/>
        <v>低</v>
      </c>
      <c r="I393">
        <f t="shared" si="52"/>
        <v>13</v>
      </c>
      <c r="J393" t="str">
        <f t="shared" si="53"/>
        <v>(0,1.5]</v>
      </c>
      <c r="K393" t="str">
        <f t="shared" si="54"/>
        <v>低</v>
      </c>
      <c r="L393">
        <f t="shared" si="55"/>
        <v>13</v>
      </c>
      <c r="M393" t="str">
        <f>VLOOKUP($A393,'风险(预警)'!$A:$J,7,0)</f>
        <v>(0,10]</v>
      </c>
      <c r="N393" t="str">
        <f>VLOOKUP($A393,'风险(预警)'!$A:$J,8,0)</f>
        <v>低</v>
      </c>
      <c r="O393">
        <f>VLOOKUP($A393,'风险(预警)'!$A:$J,9,0)</f>
        <v>11</v>
      </c>
      <c r="P393" t="str">
        <f t="shared" si="56"/>
        <v>低</v>
      </c>
    </row>
    <row r="394" spans="1:16" x14ac:dyDescent="0.2">
      <c r="A394" t="s">
        <v>697</v>
      </c>
      <c r="B394">
        <v>984</v>
      </c>
      <c r="C394" s="2">
        <v>73469.919999999998</v>
      </c>
      <c r="D394" s="1">
        <v>1.2E-2</v>
      </c>
      <c r="E394" s="1">
        <v>8.9999999999999993E-3</v>
      </c>
      <c r="F394" s="1">
        <v>8.9999999999999993E-3</v>
      </c>
      <c r="G394" t="str">
        <f t="shared" si="50"/>
        <v>(0,10]</v>
      </c>
      <c r="H394" t="str">
        <f t="shared" si="51"/>
        <v>低</v>
      </c>
      <c r="I394">
        <f t="shared" si="52"/>
        <v>13</v>
      </c>
      <c r="J394" t="str">
        <f t="shared" si="53"/>
        <v>(0,1.5]</v>
      </c>
      <c r="K394" t="str">
        <f t="shared" si="54"/>
        <v>低</v>
      </c>
      <c r="L394">
        <f t="shared" si="55"/>
        <v>13</v>
      </c>
      <c r="M394" t="str">
        <f>VLOOKUP($A394,'风险(预警)'!$A:$J,7,0)</f>
        <v>(10,20]</v>
      </c>
      <c r="N394" t="str">
        <f>VLOOKUP($A394,'风险(预警)'!$A:$J,8,0)</f>
        <v>中</v>
      </c>
      <c r="O394">
        <f>VLOOKUP($A394,'风险(预警)'!$A:$J,9,0)</f>
        <v>57</v>
      </c>
      <c r="P394" t="str">
        <f t="shared" si="56"/>
        <v>低</v>
      </c>
    </row>
    <row r="395" spans="1:16" x14ac:dyDescent="0.2">
      <c r="A395" t="s">
        <v>691</v>
      </c>
      <c r="B395">
        <v>983</v>
      </c>
      <c r="C395" s="2">
        <v>31086.27678548</v>
      </c>
      <c r="D395" s="1">
        <v>1E-3</v>
      </c>
      <c r="E395" s="1">
        <v>0.01</v>
      </c>
      <c r="F395" s="1">
        <v>0.01</v>
      </c>
      <c r="G395" t="str">
        <f t="shared" si="50"/>
        <v>(0,10]</v>
      </c>
      <c r="H395" t="str">
        <f t="shared" si="51"/>
        <v>低</v>
      </c>
      <c r="I395">
        <f t="shared" si="52"/>
        <v>13</v>
      </c>
      <c r="J395" t="str">
        <f t="shared" si="53"/>
        <v>(0,1.5]</v>
      </c>
      <c r="K395" t="str">
        <f t="shared" si="54"/>
        <v>低</v>
      </c>
      <c r="L395">
        <f t="shared" si="55"/>
        <v>13</v>
      </c>
      <c r="M395" t="str">
        <f>VLOOKUP($A395,'风险(预警)'!$A:$J,7,0)</f>
        <v>(0,10]</v>
      </c>
      <c r="N395" t="str">
        <f>VLOOKUP($A395,'风险(预警)'!$A:$J,8,0)</f>
        <v>低</v>
      </c>
      <c r="O395">
        <f>VLOOKUP($A395,'风险(预警)'!$A:$J,9,0)</f>
        <v>11</v>
      </c>
      <c r="P395" t="str">
        <f t="shared" si="56"/>
        <v>低</v>
      </c>
    </row>
    <row r="396" spans="1:16" x14ac:dyDescent="0.2">
      <c r="A396" t="s">
        <v>128</v>
      </c>
      <c r="B396">
        <v>961</v>
      </c>
      <c r="C396" s="2">
        <v>92196.92</v>
      </c>
      <c r="D396" s="1">
        <v>0.23100000000000001</v>
      </c>
      <c r="E396" s="1">
        <v>2.9000000000000001E-2</v>
      </c>
      <c r="F396" s="1">
        <v>2.9000000000000001E-2</v>
      </c>
      <c r="G396" t="str">
        <f t="shared" si="50"/>
        <v>(20,+)</v>
      </c>
      <c r="H396" t="str">
        <f t="shared" si="51"/>
        <v>高</v>
      </c>
      <c r="I396">
        <f t="shared" si="52"/>
        <v>100</v>
      </c>
      <c r="J396" t="str">
        <f t="shared" si="53"/>
        <v>(1.5,10]</v>
      </c>
      <c r="K396" t="str">
        <f t="shared" si="54"/>
        <v>中</v>
      </c>
      <c r="L396">
        <f t="shared" si="55"/>
        <v>28</v>
      </c>
      <c r="M396" t="str">
        <f>VLOOKUP($A396,'风险(预警)'!$A:$J,7,0)</f>
        <v>(0,10]</v>
      </c>
      <c r="N396" t="str">
        <f>VLOOKUP($A396,'风险(预警)'!$A:$J,8,0)</f>
        <v>低</v>
      </c>
      <c r="O396">
        <f>VLOOKUP($A396,'风险(预警)'!$A:$J,9,0)</f>
        <v>11</v>
      </c>
      <c r="P396" t="str">
        <f t="shared" si="56"/>
        <v>低</v>
      </c>
    </row>
    <row r="397" spans="1:16" x14ac:dyDescent="0.2">
      <c r="A397" t="s">
        <v>675</v>
      </c>
      <c r="B397">
        <v>947</v>
      </c>
      <c r="C397" s="2">
        <v>35828.300000000003</v>
      </c>
      <c r="D397" s="1">
        <v>1.7000000000000001E-2</v>
      </c>
      <c r="E397" s="1">
        <v>7.0000000000000001E-3</v>
      </c>
      <c r="F397" s="1">
        <v>7.0000000000000001E-3</v>
      </c>
      <c r="G397" t="str">
        <f t="shared" si="50"/>
        <v>(0,10]</v>
      </c>
      <c r="H397" t="str">
        <f t="shared" si="51"/>
        <v>低</v>
      </c>
      <c r="I397">
        <f t="shared" si="52"/>
        <v>13</v>
      </c>
      <c r="J397" t="str">
        <f t="shared" si="53"/>
        <v>(0,1.5]</v>
      </c>
      <c r="K397" t="str">
        <f t="shared" si="54"/>
        <v>低</v>
      </c>
      <c r="L397">
        <f t="shared" si="55"/>
        <v>13</v>
      </c>
      <c r="M397" t="str">
        <f>VLOOKUP($A397,'风险(预警)'!$A:$J,7,0)</f>
        <v>(0,10]</v>
      </c>
      <c r="N397" t="str">
        <f>VLOOKUP($A397,'风险(预警)'!$A:$J,8,0)</f>
        <v>低</v>
      </c>
      <c r="O397">
        <f>VLOOKUP($A397,'风险(预警)'!$A:$J,9,0)</f>
        <v>11</v>
      </c>
      <c r="P397" t="str">
        <f t="shared" si="56"/>
        <v>低</v>
      </c>
    </row>
    <row r="398" spans="1:16" x14ac:dyDescent="0.2">
      <c r="A398" t="s">
        <v>593</v>
      </c>
      <c r="B398">
        <v>945</v>
      </c>
      <c r="C398" s="2">
        <v>36498.1</v>
      </c>
      <c r="D398" s="1">
        <v>0</v>
      </c>
      <c r="E398" s="1">
        <v>7.0000000000000001E-3</v>
      </c>
      <c r="F398" s="1">
        <v>7.0000000000000001E-3</v>
      </c>
      <c r="G398" t="str">
        <f t="shared" si="50"/>
        <v>0</v>
      </c>
      <c r="H398" t="str">
        <f t="shared" si="51"/>
        <v>0</v>
      </c>
      <c r="I398">
        <f t="shared" si="52"/>
        <v>0</v>
      </c>
      <c r="J398" t="str">
        <f t="shared" si="53"/>
        <v>(0,1.5]</v>
      </c>
      <c r="K398" t="str">
        <f t="shared" si="54"/>
        <v>低</v>
      </c>
      <c r="L398">
        <f t="shared" si="55"/>
        <v>13</v>
      </c>
      <c r="M398" t="str">
        <f>VLOOKUP($A398,'风险(预警)'!$A:$J,7,0)</f>
        <v>(10,20]</v>
      </c>
      <c r="N398" t="str">
        <f>VLOOKUP($A398,'风险(预警)'!$A:$J,8,0)</f>
        <v>中</v>
      </c>
      <c r="O398">
        <f>VLOOKUP($A398,'风险(预警)'!$A:$J,9,0)</f>
        <v>57</v>
      </c>
      <c r="P398" t="str">
        <f t="shared" si="56"/>
        <v>低</v>
      </c>
    </row>
    <row r="399" spans="1:16" x14ac:dyDescent="0.2">
      <c r="A399" t="s">
        <v>835</v>
      </c>
      <c r="B399">
        <v>940</v>
      </c>
      <c r="C399" s="2">
        <v>340041.26</v>
      </c>
      <c r="D399" s="1">
        <v>0.15</v>
      </c>
      <c r="E399" s="1">
        <v>8.9999999999999993E-3</v>
      </c>
      <c r="F399" s="1">
        <v>8.9999999999999993E-3</v>
      </c>
      <c r="G399" t="str">
        <f t="shared" si="50"/>
        <v>(10,20]</v>
      </c>
      <c r="H399" t="str">
        <f t="shared" si="51"/>
        <v>中</v>
      </c>
      <c r="I399">
        <f t="shared" si="52"/>
        <v>81</v>
      </c>
      <c r="J399" t="str">
        <f t="shared" si="53"/>
        <v>(0,1.5]</v>
      </c>
      <c r="K399" t="str">
        <f t="shared" si="54"/>
        <v>低</v>
      </c>
      <c r="L399">
        <f t="shared" si="55"/>
        <v>13</v>
      </c>
      <c r="M399" t="str">
        <f>VLOOKUP($A399,'风险(预警)'!$A:$J,7,0)</f>
        <v>(0,10]</v>
      </c>
      <c r="N399" t="str">
        <f>VLOOKUP($A399,'风险(预警)'!$A:$J,8,0)</f>
        <v>低</v>
      </c>
      <c r="O399">
        <f>VLOOKUP($A399,'风险(预警)'!$A:$J,9,0)</f>
        <v>11</v>
      </c>
      <c r="P399" t="str">
        <f t="shared" si="56"/>
        <v>低</v>
      </c>
    </row>
    <row r="400" spans="1:16" x14ac:dyDescent="0.2">
      <c r="A400" t="s">
        <v>551</v>
      </c>
      <c r="B400">
        <v>938</v>
      </c>
      <c r="C400" s="2">
        <v>247672.94384851499</v>
      </c>
      <c r="D400" s="1">
        <v>3.2000000000000001E-2</v>
      </c>
      <c r="E400" s="1">
        <v>3.0000000000000001E-3</v>
      </c>
      <c r="F400" s="1">
        <v>4.0000000000000001E-3</v>
      </c>
      <c r="G400" t="str">
        <f t="shared" si="50"/>
        <v>(0,10]</v>
      </c>
      <c r="H400" t="str">
        <f t="shared" si="51"/>
        <v>低</v>
      </c>
      <c r="I400">
        <f t="shared" si="52"/>
        <v>13</v>
      </c>
      <c r="J400" t="str">
        <f t="shared" si="53"/>
        <v>(0,1.5]</v>
      </c>
      <c r="K400" t="str">
        <f t="shared" si="54"/>
        <v>低</v>
      </c>
      <c r="L400">
        <f t="shared" si="55"/>
        <v>13</v>
      </c>
      <c r="M400" t="str">
        <f>VLOOKUP($A400,'风险(预警)'!$A:$J,7,0)</f>
        <v>(0,10]</v>
      </c>
      <c r="N400" t="str">
        <f>VLOOKUP($A400,'风险(预警)'!$A:$J,8,0)</f>
        <v>低</v>
      </c>
      <c r="O400">
        <f>VLOOKUP($A400,'风险(预警)'!$A:$J,9,0)</f>
        <v>11</v>
      </c>
      <c r="P400" t="str">
        <f t="shared" si="56"/>
        <v>低</v>
      </c>
    </row>
    <row r="401" spans="1:16" x14ac:dyDescent="0.2">
      <c r="A401" t="s">
        <v>865</v>
      </c>
      <c r="B401">
        <v>925</v>
      </c>
      <c r="C401" s="2">
        <v>43240.28237239</v>
      </c>
      <c r="D401" s="1">
        <v>0.01</v>
      </c>
      <c r="E401" s="1">
        <v>6.0000000000000001E-3</v>
      </c>
      <c r="F401" s="1">
        <v>6.0000000000000001E-3</v>
      </c>
      <c r="G401" t="str">
        <f t="shared" si="50"/>
        <v>(0,10]</v>
      </c>
      <c r="H401" t="str">
        <f t="shared" si="51"/>
        <v>低</v>
      </c>
      <c r="I401">
        <f t="shared" si="52"/>
        <v>13</v>
      </c>
      <c r="J401" t="str">
        <f t="shared" si="53"/>
        <v>(0,1.5]</v>
      </c>
      <c r="K401" t="str">
        <f t="shared" si="54"/>
        <v>低</v>
      </c>
      <c r="L401">
        <f t="shared" si="55"/>
        <v>13</v>
      </c>
      <c r="M401" t="str">
        <f>VLOOKUP($A401,'风险(预警)'!$A:$J,7,0)</f>
        <v>(0,10]</v>
      </c>
      <c r="N401" t="str">
        <f>VLOOKUP($A401,'风险(预警)'!$A:$J,8,0)</f>
        <v>低</v>
      </c>
      <c r="O401">
        <f>VLOOKUP($A401,'风险(预警)'!$A:$J,9,0)</f>
        <v>11</v>
      </c>
      <c r="P401" t="str">
        <f t="shared" si="56"/>
        <v>低</v>
      </c>
    </row>
    <row r="402" spans="1:16" x14ac:dyDescent="0.2">
      <c r="A402" t="s">
        <v>945</v>
      </c>
      <c r="B402">
        <v>915</v>
      </c>
      <c r="C402" s="2">
        <v>42696.44</v>
      </c>
      <c r="D402" s="1">
        <v>0.20799999999999999</v>
      </c>
      <c r="E402" s="1">
        <v>0</v>
      </c>
      <c r="F402" s="1">
        <v>0</v>
      </c>
      <c r="G402" t="str">
        <f t="shared" si="50"/>
        <v>(20,+)</v>
      </c>
      <c r="H402" t="str">
        <f t="shared" si="51"/>
        <v>高</v>
      </c>
      <c r="I402">
        <f t="shared" si="52"/>
        <v>100</v>
      </c>
      <c r="J402" t="str">
        <f t="shared" si="53"/>
        <v>0</v>
      </c>
      <c r="K402" t="str">
        <f t="shared" si="54"/>
        <v>0</v>
      </c>
      <c r="L402">
        <f t="shared" si="55"/>
        <v>0</v>
      </c>
      <c r="M402" t="str">
        <f>VLOOKUP($A402,'风险(预警)'!$A:$J,7,0)</f>
        <v>0</v>
      </c>
      <c r="N402" t="str">
        <f>VLOOKUP($A402,'风险(预警)'!$A:$J,8,0)</f>
        <v>0</v>
      </c>
      <c r="O402">
        <f>VLOOKUP($A402,'风险(预警)'!$A:$J,9,0)</f>
        <v>0</v>
      </c>
      <c r="P402" t="str">
        <f t="shared" si="56"/>
        <v>低</v>
      </c>
    </row>
    <row r="403" spans="1:16" x14ac:dyDescent="0.2">
      <c r="A403" t="s">
        <v>456</v>
      </c>
      <c r="B403">
        <v>904</v>
      </c>
      <c r="C403" s="2">
        <v>69424.37</v>
      </c>
      <c r="D403" s="1">
        <v>4.0000000000000001E-3</v>
      </c>
      <c r="E403" s="1">
        <v>0</v>
      </c>
      <c r="F403" s="1">
        <v>0</v>
      </c>
      <c r="G403" t="str">
        <f t="shared" si="50"/>
        <v>(0,10]</v>
      </c>
      <c r="H403" t="str">
        <f t="shared" si="51"/>
        <v>低</v>
      </c>
      <c r="I403">
        <f t="shared" si="52"/>
        <v>13</v>
      </c>
      <c r="J403" t="str">
        <f t="shared" si="53"/>
        <v>0</v>
      </c>
      <c r="K403" t="str">
        <f t="shared" si="54"/>
        <v>0</v>
      </c>
      <c r="L403">
        <f t="shared" si="55"/>
        <v>0</v>
      </c>
      <c r="M403" t="str">
        <f>VLOOKUP($A403,'风险(预警)'!$A:$J,7,0)</f>
        <v>(0,10]</v>
      </c>
      <c r="N403" t="str">
        <f>VLOOKUP($A403,'风险(预警)'!$A:$J,8,0)</f>
        <v>低</v>
      </c>
      <c r="O403">
        <f>VLOOKUP($A403,'风险(预警)'!$A:$J,9,0)</f>
        <v>11</v>
      </c>
      <c r="P403" t="str">
        <f t="shared" si="56"/>
        <v>低</v>
      </c>
    </row>
    <row r="404" spans="1:16" x14ac:dyDescent="0.2">
      <c r="A404" t="s">
        <v>220</v>
      </c>
      <c r="B404">
        <v>878</v>
      </c>
      <c r="C404" s="2">
        <v>24957.325248174999</v>
      </c>
      <c r="D404" s="1">
        <v>0.02</v>
      </c>
      <c r="E404" s="1">
        <v>1E-3</v>
      </c>
      <c r="F404" s="1">
        <v>1E-3</v>
      </c>
      <c r="G404" t="str">
        <f t="shared" si="50"/>
        <v>(0,10]</v>
      </c>
      <c r="H404" t="str">
        <f t="shared" si="51"/>
        <v>低</v>
      </c>
      <c r="I404">
        <f t="shared" si="52"/>
        <v>13</v>
      </c>
      <c r="J404" t="str">
        <f t="shared" si="53"/>
        <v>(0,1.5]</v>
      </c>
      <c r="K404" t="str">
        <f t="shared" si="54"/>
        <v>低</v>
      </c>
      <c r="L404">
        <f t="shared" si="55"/>
        <v>13</v>
      </c>
      <c r="M404" t="str">
        <f>VLOOKUP($A404,'风险(预警)'!$A:$J,7,0)</f>
        <v>(0,10]</v>
      </c>
      <c r="N404" t="str">
        <f>VLOOKUP($A404,'风险(预警)'!$A:$J,8,0)</f>
        <v>低</v>
      </c>
      <c r="O404">
        <f>VLOOKUP($A404,'风险(预警)'!$A:$J,9,0)</f>
        <v>11</v>
      </c>
      <c r="P404" t="str">
        <f t="shared" si="56"/>
        <v>低</v>
      </c>
    </row>
    <row r="405" spans="1:16" x14ac:dyDescent="0.2">
      <c r="A405" t="s">
        <v>614</v>
      </c>
      <c r="B405">
        <v>875</v>
      </c>
      <c r="C405" s="2">
        <v>69574.77</v>
      </c>
      <c r="D405" s="1">
        <v>1.7999999999999999E-2</v>
      </c>
      <c r="E405" s="1">
        <v>7.0000000000000001E-3</v>
      </c>
      <c r="F405" s="1">
        <v>7.0000000000000001E-3</v>
      </c>
      <c r="G405" t="str">
        <f t="shared" si="50"/>
        <v>(0,10]</v>
      </c>
      <c r="H405" t="str">
        <f t="shared" si="51"/>
        <v>低</v>
      </c>
      <c r="I405">
        <f t="shared" si="52"/>
        <v>13</v>
      </c>
      <c r="J405" t="str">
        <f t="shared" si="53"/>
        <v>(0,1.5]</v>
      </c>
      <c r="K405" t="str">
        <f t="shared" si="54"/>
        <v>低</v>
      </c>
      <c r="L405">
        <f t="shared" si="55"/>
        <v>13</v>
      </c>
      <c r="M405" t="str">
        <f>VLOOKUP($A405,'风险(预警)'!$A:$J,7,0)</f>
        <v>0</v>
      </c>
      <c r="N405" t="str">
        <f>VLOOKUP($A405,'风险(预警)'!$A:$J,8,0)</f>
        <v>0</v>
      </c>
      <c r="O405">
        <f>VLOOKUP($A405,'风险(预警)'!$A:$J,9,0)</f>
        <v>0</v>
      </c>
      <c r="P405" t="str">
        <f t="shared" si="56"/>
        <v>低</v>
      </c>
    </row>
    <row r="406" spans="1:16" x14ac:dyDescent="0.2">
      <c r="A406" t="s">
        <v>121</v>
      </c>
      <c r="B406">
        <v>873</v>
      </c>
      <c r="C406" s="2">
        <v>46649.54</v>
      </c>
      <c r="D406" s="1">
        <v>0</v>
      </c>
      <c r="E406" s="1">
        <v>8.7999999999999995E-2</v>
      </c>
      <c r="F406" s="1">
        <v>8.7999999999999995E-2</v>
      </c>
      <c r="G406" t="str">
        <f t="shared" si="50"/>
        <v>0</v>
      </c>
      <c r="H406" t="str">
        <f t="shared" si="51"/>
        <v>0</v>
      </c>
      <c r="I406">
        <f t="shared" si="52"/>
        <v>0</v>
      </c>
      <c r="J406" t="str">
        <f t="shared" si="53"/>
        <v>(1.5,10]</v>
      </c>
      <c r="K406" t="str">
        <f t="shared" si="54"/>
        <v>中</v>
      </c>
      <c r="L406">
        <f t="shared" si="55"/>
        <v>28</v>
      </c>
      <c r="M406" t="str">
        <f>VLOOKUP($A406,'风险(预警)'!$A:$J,7,0)</f>
        <v>(20,+)</v>
      </c>
      <c r="N406" t="str">
        <f>VLOOKUP($A406,'风险(预警)'!$A:$J,8,0)</f>
        <v>高</v>
      </c>
      <c r="O406">
        <f>VLOOKUP($A406,'风险(预警)'!$A:$J,9,0)</f>
        <v>100</v>
      </c>
      <c r="P406" t="str">
        <f t="shared" si="56"/>
        <v>中</v>
      </c>
    </row>
    <row r="407" spans="1:16" x14ac:dyDescent="0.2">
      <c r="A407" t="s">
        <v>449</v>
      </c>
      <c r="B407">
        <v>864</v>
      </c>
      <c r="C407" s="2">
        <v>554853.82069995499</v>
      </c>
      <c r="D407" s="1">
        <v>5.8999999999999997E-2</v>
      </c>
      <c r="E407" s="1">
        <v>3.7999999999999999E-2</v>
      </c>
      <c r="F407" s="1">
        <v>5.7000000000000002E-2</v>
      </c>
      <c r="G407" t="str">
        <f t="shared" si="50"/>
        <v>(0,10]</v>
      </c>
      <c r="H407" t="str">
        <f t="shared" si="51"/>
        <v>低</v>
      </c>
      <c r="I407">
        <f t="shared" si="52"/>
        <v>13</v>
      </c>
      <c r="J407" t="str">
        <f t="shared" si="53"/>
        <v>(1.5,10]</v>
      </c>
      <c r="K407" t="str">
        <f t="shared" si="54"/>
        <v>中</v>
      </c>
      <c r="L407">
        <f t="shared" si="55"/>
        <v>28</v>
      </c>
      <c r="M407" t="str">
        <f>VLOOKUP($A407,'风险(预警)'!$A:$J,7,0)</f>
        <v>(0,10]</v>
      </c>
      <c r="N407" t="str">
        <f>VLOOKUP($A407,'风险(预警)'!$A:$J,8,0)</f>
        <v>低</v>
      </c>
      <c r="O407">
        <f>VLOOKUP($A407,'风险(预警)'!$A:$J,9,0)</f>
        <v>11</v>
      </c>
      <c r="P407" t="str">
        <f t="shared" si="56"/>
        <v>低</v>
      </c>
    </row>
    <row r="408" spans="1:16" x14ac:dyDescent="0.2">
      <c r="A408" t="s">
        <v>786</v>
      </c>
      <c r="B408">
        <v>860</v>
      </c>
      <c r="C408" s="2">
        <v>40820.199999999997</v>
      </c>
      <c r="D408" s="1">
        <v>0.01</v>
      </c>
      <c r="E408" s="1">
        <v>0</v>
      </c>
      <c r="F408" s="1">
        <v>0</v>
      </c>
      <c r="G408" t="str">
        <f t="shared" si="50"/>
        <v>(0,10]</v>
      </c>
      <c r="H408" t="str">
        <f t="shared" si="51"/>
        <v>低</v>
      </c>
      <c r="I408">
        <f t="shared" si="52"/>
        <v>13</v>
      </c>
      <c r="J408" t="str">
        <f t="shared" si="53"/>
        <v>0</v>
      </c>
      <c r="K408" t="str">
        <f t="shared" si="54"/>
        <v>0</v>
      </c>
      <c r="L408">
        <f t="shared" si="55"/>
        <v>0</v>
      </c>
      <c r="M408" t="str">
        <f>VLOOKUP($A408,'风险(预警)'!$A:$J,7,0)</f>
        <v>(0,10]</v>
      </c>
      <c r="N408" t="str">
        <f>VLOOKUP($A408,'风险(预警)'!$A:$J,8,0)</f>
        <v>低</v>
      </c>
      <c r="O408">
        <f>VLOOKUP($A408,'风险(预警)'!$A:$J,9,0)</f>
        <v>11</v>
      </c>
      <c r="P408" t="str">
        <f t="shared" si="56"/>
        <v>低</v>
      </c>
    </row>
    <row r="409" spans="1:16" x14ac:dyDescent="0.2">
      <c r="A409" t="s">
        <v>727</v>
      </c>
      <c r="B409">
        <v>835</v>
      </c>
      <c r="C409" s="2">
        <v>24792.03</v>
      </c>
      <c r="D409" s="1">
        <v>0</v>
      </c>
      <c r="E409" s="1">
        <v>1.2E-2</v>
      </c>
      <c r="F409" s="1">
        <v>1.2E-2</v>
      </c>
      <c r="G409" t="str">
        <f t="shared" si="50"/>
        <v>0</v>
      </c>
      <c r="H409" t="str">
        <f t="shared" si="51"/>
        <v>0</v>
      </c>
      <c r="I409">
        <f t="shared" si="52"/>
        <v>0</v>
      </c>
      <c r="J409" t="str">
        <f t="shared" si="53"/>
        <v>(0,1.5]</v>
      </c>
      <c r="K409" t="str">
        <f t="shared" si="54"/>
        <v>低</v>
      </c>
      <c r="L409">
        <f t="shared" si="55"/>
        <v>13</v>
      </c>
      <c r="M409" t="str">
        <f>VLOOKUP($A409,'风险(预警)'!$A:$J,7,0)</f>
        <v>(10,20]</v>
      </c>
      <c r="N409" t="str">
        <f>VLOOKUP($A409,'风险(预警)'!$A:$J,8,0)</f>
        <v>中</v>
      </c>
      <c r="O409">
        <f>VLOOKUP($A409,'风险(预警)'!$A:$J,9,0)</f>
        <v>57</v>
      </c>
      <c r="P409" t="str">
        <f t="shared" si="56"/>
        <v>低</v>
      </c>
    </row>
    <row r="410" spans="1:16" x14ac:dyDescent="0.2">
      <c r="A410" t="s">
        <v>256</v>
      </c>
      <c r="B410">
        <v>834</v>
      </c>
      <c r="C410" s="2">
        <v>20463.577364420002</v>
      </c>
      <c r="D410" s="1">
        <v>0</v>
      </c>
      <c r="E410" s="1">
        <v>0</v>
      </c>
      <c r="F410" s="1">
        <v>0</v>
      </c>
      <c r="G410" t="str">
        <f t="shared" si="50"/>
        <v>0</v>
      </c>
      <c r="H410" t="str">
        <f t="shared" si="51"/>
        <v>0</v>
      </c>
      <c r="I410">
        <f t="shared" si="52"/>
        <v>0</v>
      </c>
      <c r="J410" t="str">
        <f t="shared" si="53"/>
        <v>0</v>
      </c>
      <c r="K410" t="str">
        <f t="shared" si="54"/>
        <v>0</v>
      </c>
      <c r="L410">
        <f t="shared" si="55"/>
        <v>0</v>
      </c>
      <c r="M410" t="str">
        <f>VLOOKUP($A410,'风险(预警)'!$A:$J,7,0)</f>
        <v>(0,10]</v>
      </c>
      <c r="N410" t="str">
        <f>VLOOKUP($A410,'风险(预警)'!$A:$J,8,0)</f>
        <v>低</v>
      </c>
      <c r="O410">
        <f>VLOOKUP($A410,'风险(预警)'!$A:$J,9,0)</f>
        <v>11</v>
      </c>
      <c r="P410" t="str">
        <f t="shared" si="56"/>
        <v>低</v>
      </c>
    </row>
    <row r="411" spans="1:16" x14ac:dyDescent="0.2">
      <c r="A411" t="s">
        <v>361</v>
      </c>
      <c r="B411">
        <v>827</v>
      </c>
      <c r="C411" s="2">
        <v>81373.649999999994</v>
      </c>
      <c r="D411" s="1">
        <v>9.0999999999999998E-2</v>
      </c>
      <c r="E411" s="1">
        <v>1E-3</v>
      </c>
      <c r="F411" s="1">
        <v>1E-3</v>
      </c>
      <c r="G411" t="str">
        <f t="shared" si="50"/>
        <v>(0,10]</v>
      </c>
      <c r="H411" t="str">
        <f t="shared" si="51"/>
        <v>低</v>
      </c>
      <c r="I411">
        <f t="shared" si="52"/>
        <v>13</v>
      </c>
      <c r="J411" t="str">
        <f t="shared" si="53"/>
        <v>(0,1.5]</v>
      </c>
      <c r="K411" t="str">
        <f t="shared" si="54"/>
        <v>低</v>
      </c>
      <c r="L411">
        <f t="shared" si="55"/>
        <v>13</v>
      </c>
      <c r="M411" t="str">
        <f>VLOOKUP($A411,'风险(预警)'!$A:$J,7,0)</f>
        <v>(0,10]</v>
      </c>
      <c r="N411" t="str">
        <f>VLOOKUP($A411,'风险(预警)'!$A:$J,8,0)</f>
        <v>低</v>
      </c>
      <c r="O411">
        <f>VLOOKUP($A411,'风险(预警)'!$A:$J,9,0)</f>
        <v>11</v>
      </c>
      <c r="P411" t="str">
        <f t="shared" si="56"/>
        <v>低</v>
      </c>
    </row>
    <row r="412" spans="1:16" x14ac:dyDescent="0.2">
      <c r="A412" t="s">
        <v>621</v>
      </c>
      <c r="B412">
        <v>813</v>
      </c>
      <c r="C412" s="2">
        <v>78401.990000000005</v>
      </c>
      <c r="D412" s="1">
        <v>0</v>
      </c>
      <c r="E412" s="1">
        <v>2E-3</v>
      </c>
      <c r="F412" s="1">
        <v>2E-3</v>
      </c>
      <c r="G412" t="str">
        <f t="shared" si="50"/>
        <v>0</v>
      </c>
      <c r="H412" t="str">
        <f t="shared" si="51"/>
        <v>0</v>
      </c>
      <c r="I412">
        <f t="shared" si="52"/>
        <v>0</v>
      </c>
      <c r="J412" t="str">
        <f t="shared" si="53"/>
        <v>(0,1.5]</v>
      </c>
      <c r="K412" t="str">
        <f t="shared" si="54"/>
        <v>低</v>
      </c>
      <c r="L412">
        <f t="shared" si="55"/>
        <v>13</v>
      </c>
      <c r="M412" t="str">
        <f>VLOOKUP($A412,'风险(预警)'!$A:$J,7,0)</f>
        <v>(20,+)</v>
      </c>
      <c r="N412" t="str">
        <f>VLOOKUP($A412,'风险(预警)'!$A:$J,8,0)</f>
        <v>高</v>
      </c>
      <c r="O412">
        <f>VLOOKUP($A412,'风险(预警)'!$A:$J,9,0)</f>
        <v>100</v>
      </c>
      <c r="P412" t="str">
        <f t="shared" si="56"/>
        <v>中</v>
      </c>
    </row>
    <row r="413" spans="1:16" x14ac:dyDescent="0.2">
      <c r="A413" t="s">
        <v>88</v>
      </c>
      <c r="B413">
        <v>803</v>
      </c>
      <c r="C413" s="2">
        <v>92703.142409074993</v>
      </c>
      <c r="D413" s="1">
        <v>4.8000000000000001E-2</v>
      </c>
      <c r="E413" s="1">
        <v>5.0000000000000001E-3</v>
      </c>
      <c r="F413" s="1">
        <v>5.0000000000000001E-3</v>
      </c>
      <c r="G413" t="str">
        <f t="shared" si="50"/>
        <v>(0,10]</v>
      </c>
      <c r="H413" t="str">
        <f t="shared" si="51"/>
        <v>低</v>
      </c>
      <c r="I413">
        <f t="shared" si="52"/>
        <v>13</v>
      </c>
      <c r="J413" t="str">
        <f t="shared" si="53"/>
        <v>(0,1.5]</v>
      </c>
      <c r="K413" t="str">
        <f t="shared" si="54"/>
        <v>低</v>
      </c>
      <c r="L413">
        <f t="shared" si="55"/>
        <v>13</v>
      </c>
      <c r="M413" t="str">
        <f>VLOOKUP($A413,'风险(预警)'!$A:$J,7,0)</f>
        <v>(0,10]</v>
      </c>
      <c r="N413" t="str">
        <f>VLOOKUP($A413,'风险(预警)'!$A:$J,8,0)</f>
        <v>低</v>
      </c>
      <c r="O413">
        <f>VLOOKUP($A413,'风险(预警)'!$A:$J,9,0)</f>
        <v>11</v>
      </c>
      <c r="P413" t="str">
        <f t="shared" si="56"/>
        <v>低</v>
      </c>
    </row>
    <row r="414" spans="1:16" x14ac:dyDescent="0.2">
      <c r="A414" t="s">
        <v>432</v>
      </c>
      <c r="B414">
        <v>794</v>
      </c>
      <c r="C414" s="2">
        <v>140838.59</v>
      </c>
      <c r="D414" s="1">
        <v>8.8999999999999996E-2</v>
      </c>
      <c r="E414" s="1">
        <v>1.7999999999999999E-2</v>
      </c>
      <c r="F414" s="1">
        <v>1.7999999999999999E-2</v>
      </c>
      <c r="G414" t="str">
        <f t="shared" si="50"/>
        <v>(0,10]</v>
      </c>
      <c r="H414" t="str">
        <f t="shared" si="51"/>
        <v>低</v>
      </c>
      <c r="I414">
        <f t="shared" si="52"/>
        <v>13</v>
      </c>
      <c r="J414" t="str">
        <f t="shared" si="53"/>
        <v>(1.5,10]</v>
      </c>
      <c r="K414" t="str">
        <f t="shared" si="54"/>
        <v>中</v>
      </c>
      <c r="L414">
        <f t="shared" si="55"/>
        <v>28</v>
      </c>
      <c r="M414" t="str">
        <f>VLOOKUP($A414,'风险(预警)'!$A:$J,7,0)</f>
        <v>(0,10]</v>
      </c>
      <c r="N414" t="str">
        <f>VLOOKUP($A414,'风险(预警)'!$A:$J,8,0)</f>
        <v>低</v>
      </c>
      <c r="O414">
        <f>VLOOKUP($A414,'风险(预警)'!$A:$J,9,0)</f>
        <v>11</v>
      </c>
      <c r="P414" t="str">
        <f t="shared" si="56"/>
        <v>低</v>
      </c>
    </row>
    <row r="415" spans="1:16" x14ac:dyDescent="0.2">
      <c r="A415" t="s">
        <v>928</v>
      </c>
      <c r="B415">
        <v>789</v>
      </c>
      <c r="C415" s="2">
        <v>475363</v>
      </c>
      <c r="D415" s="1">
        <v>0</v>
      </c>
      <c r="E415" s="1">
        <v>6.0999999999999999E-2</v>
      </c>
      <c r="F415" s="1">
        <v>6.0999999999999999E-2</v>
      </c>
      <c r="G415" t="str">
        <f t="shared" si="50"/>
        <v>0</v>
      </c>
      <c r="H415" t="str">
        <f t="shared" si="51"/>
        <v>0</v>
      </c>
      <c r="I415">
        <f t="shared" si="52"/>
        <v>0</v>
      </c>
      <c r="J415" t="str">
        <f t="shared" si="53"/>
        <v>(1.5,10]</v>
      </c>
      <c r="K415" t="str">
        <f t="shared" si="54"/>
        <v>中</v>
      </c>
      <c r="L415">
        <f t="shared" si="55"/>
        <v>28</v>
      </c>
      <c r="M415" t="str">
        <f>VLOOKUP($A415,'风险(预警)'!$A:$J,7,0)</f>
        <v>(10,20]</v>
      </c>
      <c r="N415" t="str">
        <f>VLOOKUP($A415,'风险(预警)'!$A:$J,8,0)</f>
        <v>中</v>
      </c>
      <c r="O415">
        <f>VLOOKUP($A415,'风险(预警)'!$A:$J,9,0)</f>
        <v>57</v>
      </c>
      <c r="P415" t="str">
        <f t="shared" si="56"/>
        <v>低</v>
      </c>
    </row>
    <row r="416" spans="1:16" x14ac:dyDescent="0.2">
      <c r="A416" t="s">
        <v>985</v>
      </c>
      <c r="B416">
        <v>783</v>
      </c>
      <c r="C416" s="2">
        <v>47472.28</v>
      </c>
      <c r="D416" s="1">
        <v>3.0000000000000001E-3</v>
      </c>
      <c r="E416" s="1">
        <v>0</v>
      </c>
      <c r="F416" s="1">
        <v>0</v>
      </c>
      <c r="G416" t="str">
        <f t="shared" si="50"/>
        <v>(0,10]</v>
      </c>
      <c r="H416" t="str">
        <f t="shared" si="51"/>
        <v>低</v>
      </c>
      <c r="I416">
        <f t="shared" si="52"/>
        <v>13</v>
      </c>
      <c r="J416" t="str">
        <f t="shared" si="53"/>
        <v>0</v>
      </c>
      <c r="K416" t="str">
        <f t="shared" si="54"/>
        <v>0</v>
      </c>
      <c r="L416">
        <f t="shared" si="55"/>
        <v>0</v>
      </c>
      <c r="M416" t="str">
        <f>VLOOKUP($A416,'风险(预警)'!$A:$J,7,0)</f>
        <v>(0,10]</v>
      </c>
      <c r="N416" t="str">
        <f>VLOOKUP($A416,'风险(预警)'!$A:$J,8,0)</f>
        <v>低</v>
      </c>
      <c r="O416">
        <f>VLOOKUP($A416,'风险(预警)'!$A:$J,9,0)</f>
        <v>11</v>
      </c>
      <c r="P416" t="str">
        <f t="shared" si="56"/>
        <v>低</v>
      </c>
    </row>
    <row r="417" spans="1:16" x14ac:dyDescent="0.2">
      <c r="A417" t="s">
        <v>951</v>
      </c>
      <c r="B417">
        <v>782</v>
      </c>
      <c r="C417" s="2">
        <v>38121.01</v>
      </c>
      <c r="D417" s="1">
        <v>3.5000000000000003E-2</v>
      </c>
      <c r="E417" s="1">
        <v>3.0000000000000001E-3</v>
      </c>
      <c r="F417" s="1">
        <v>3.0000000000000001E-3</v>
      </c>
      <c r="G417" t="str">
        <f t="shared" si="50"/>
        <v>(0,10]</v>
      </c>
      <c r="H417" t="str">
        <f t="shared" si="51"/>
        <v>低</v>
      </c>
      <c r="I417">
        <f t="shared" si="52"/>
        <v>13</v>
      </c>
      <c r="J417" t="str">
        <f t="shared" si="53"/>
        <v>(0,1.5]</v>
      </c>
      <c r="K417" t="str">
        <f t="shared" si="54"/>
        <v>低</v>
      </c>
      <c r="L417">
        <f t="shared" si="55"/>
        <v>13</v>
      </c>
      <c r="M417" t="str">
        <f>VLOOKUP($A417,'风险(预警)'!$A:$J,7,0)</f>
        <v>(0,10]</v>
      </c>
      <c r="N417" t="str">
        <f>VLOOKUP($A417,'风险(预警)'!$A:$J,8,0)</f>
        <v>低</v>
      </c>
      <c r="O417">
        <f>VLOOKUP($A417,'风险(预警)'!$A:$J,9,0)</f>
        <v>11</v>
      </c>
      <c r="P417" t="str">
        <f t="shared" si="56"/>
        <v>低</v>
      </c>
    </row>
    <row r="418" spans="1:16" x14ac:dyDescent="0.2">
      <c r="A418" t="s">
        <v>1027</v>
      </c>
      <c r="B418">
        <v>779</v>
      </c>
      <c r="C418" s="2">
        <v>27874.799999999999</v>
      </c>
      <c r="D418" s="1">
        <v>2.4E-2</v>
      </c>
      <c r="E418" s="1">
        <v>4.2000000000000003E-2</v>
      </c>
      <c r="F418" s="1">
        <v>4.2000000000000003E-2</v>
      </c>
      <c r="G418" t="str">
        <f t="shared" si="50"/>
        <v>(0,10]</v>
      </c>
      <c r="H418" t="str">
        <f t="shared" si="51"/>
        <v>低</v>
      </c>
      <c r="I418">
        <f t="shared" si="52"/>
        <v>13</v>
      </c>
      <c r="J418" t="str">
        <f t="shared" si="53"/>
        <v>(1.5,10]</v>
      </c>
      <c r="K418" t="str">
        <f t="shared" si="54"/>
        <v>中</v>
      </c>
      <c r="L418">
        <f t="shared" si="55"/>
        <v>28</v>
      </c>
      <c r="M418" t="str">
        <f>VLOOKUP($A418,'风险(预警)'!$A:$J,7,0)</f>
        <v>(10,20]</v>
      </c>
      <c r="N418" t="str">
        <f>VLOOKUP($A418,'风险(预警)'!$A:$J,8,0)</f>
        <v>中</v>
      </c>
      <c r="O418">
        <f>VLOOKUP($A418,'风险(预警)'!$A:$J,9,0)</f>
        <v>57</v>
      </c>
      <c r="P418" t="str">
        <f t="shared" si="56"/>
        <v>低</v>
      </c>
    </row>
    <row r="419" spans="1:16" x14ac:dyDescent="0.2">
      <c r="A419" t="s">
        <v>530</v>
      </c>
      <c r="B419">
        <v>776</v>
      </c>
      <c r="C419" s="2">
        <v>49563.834500500001</v>
      </c>
      <c r="D419" s="1">
        <v>0</v>
      </c>
      <c r="E419" s="1">
        <v>0</v>
      </c>
      <c r="F419" s="1">
        <v>0</v>
      </c>
      <c r="G419" t="str">
        <f t="shared" si="50"/>
        <v>0</v>
      </c>
      <c r="H419" t="str">
        <f t="shared" si="51"/>
        <v>0</v>
      </c>
      <c r="I419">
        <f t="shared" si="52"/>
        <v>0</v>
      </c>
      <c r="J419" t="str">
        <f t="shared" si="53"/>
        <v>0</v>
      </c>
      <c r="K419" t="str">
        <f t="shared" si="54"/>
        <v>0</v>
      </c>
      <c r="L419">
        <f t="shared" si="55"/>
        <v>0</v>
      </c>
      <c r="M419" t="str">
        <f>VLOOKUP($A419,'风险(预警)'!$A:$J,7,0)</f>
        <v>0</v>
      </c>
      <c r="N419" t="str">
        <f>VLOOKUP($A419,'风险(预警)'!$A:$J,8,0)</f>
        <v>0</v>
      </c>
      <c r="O419">
        <f>VLOOKUP($A419,'风险(预警)'!$A:$J,9,0)</f>
        <v>0</v>
      </c>
      <c r="P419" t="str">
        <f t="shared" si="56"/>
        <v>0风险</v>
      </c>
    </row>
    <row r="420" spans="1:16" x14ac:dyDescent="0.2">
      <c r="A420" t="s">
        <v>880</v>
      </c>
      <c r="B420">
        <v>761</v>
      </c>
      <c r="C420" s="2">
        <v>32422.62</v>
      </c>
      <c r="D420" s="1">
        <v>0</v>
      </c>
      <c r="E420" s="1">
        <v>8.9999999999999993E-3</v>
      </c>
      <c r="F420" s="1">
        <v>8.9999999999999993E-3</v>
      </c>
      <c r="G420" t="str">
        <f t="shared" si="50"/>
        <v>0</v>
      </c>
      <c r="H420" t="str">
        <f t="shared" si="51"/>
        <v>0</v>
      </c>
      <c r="I420">
        <f t="shared" si="52"/>
        <v>0</v>
      </c>
      <c r="J420" t="str">
        <f t="shared" si="53"/>
        <v>(0,1.5]</v>
      </c>
      <c r="K420" t="str">
        <f t="shared" si="54"/>
        <v>低</v>
      </c>
      <c r="L420">
        <f t="shared" si="55"/>
        <v>13</v>
      </c>
      <c r="M420" t="str">
        <f>VLOOKUP($A420,'风险(预警)'!$A:$J,7,0)</f>
        <v>(0,10]</v>
      </c>
      <c r="N420" t="str">
        <f>VLOOKUP($A420,'风险(预警)'!$A:$J,8,0)</f>
        <v>低</v>
      </c>
      <c r="O420">
        <f>VLOOKUP($A420,'风险(预警)'!$A:$J,9,0)</f>
        <v>11</v>
      </c>
      <c r="P420" t="str">
        <f t="shared" si="56"/>
        <v>低</v>
      </c>
    </row>
    <row r="421" spans="1:16" x14ac:dyDescent="0.2">
      <c r="A421" t="s">
        <v>104</v>
      </c>
      <c r="B421">
        <v>754</v>
      </c>
      <c r="C421" s="2">
        <v>33557.03</v>
      </c>
      <c r="D421" s="1">
        <v>0</v>
      </c>
      <c r="E421" s="1">
        <v>3.0000000000000001E-3</v>
      </c>
      <c r="F421" s="1">
        <v>3.0000000000000001E-3</v>
      </c>
      <c r="G421" t="str">
        <f t="shared" si="50"/>
        <v>0</v>
      </c>
      <c r="H421" t="str">
        <f t="shared" si="51"/>
        <v>0</v>
      </c>
      <c r="I421">
        <f t="shared" si="52"/>
        <v>0</v>
      </c>
      <c r="J421" t="str">
        <f t="shared" si="53"/>
        <v>(0,1.5]</v>
      </c>
      <c r="K421" t="str">
        <f t="shared" si="54"/>
        <v>低</v>
      </c>
      <c r="L421">
        <f t="shared" si="55"/>
        <v>13</v>
      </c>
      <c r="M421" t="str">
        <f>VLOOKUP($A421,'风险(预警)'!$A:$J,7,0)</f>
        <v>(0,10]</v>
      </c>
      <c r="N421" t="str">
        <f>VLOOKUP($A421,'风险(预警)'!$A:$J,8,0)</f>
        <v>低</v>
      </c>
      <c r="O421">
        <f>VLOOKUP($A421,'风险(预警)'!$A:$J,9,0)</f>
        <v>11</v>
      </c>
      <c r="P421" t="str">
        <f t="shared" si="56"/>
        <v>低</v>
      </c>
    </row>
    <row r="422" spans="1:16" x14ac:dyDescent="0.2">
      <c r="A422" t="s">
        <v>862</v>
      </c>
      <c r="B422">
        <v>743</v>
      </c>
      <c r="C422" s="2">
        <v>24317.05</v>
      </c>
      <c r="D422" s="1">
        <v>1.7999999999999999E-2</v>
      </c>
      <c r="E422" s="1">
        <v>5.0000000000000001E-3</v>
      </c>
      <c r="F422" s="1">
        <v>5.0000000000000001E-3</v>
      </c>
      <c r="G422" t="str">
        <f t="shared" si="50"/>
        <v>(0,10]</v>
      </c>
      <c r="H422" t="str">
        <f t="shared" si="51"/>
        <v>低</v>
      </c>
      <c r="I422">
        <f t="shared" si="52"/>
        <v>13</v>
      </c>
      <c r="J422" t="str">
        <f t="shared" si="53"/>
        <v>(0,1.5]</v>
      </c>
      <c r="K422" t="str">
        <f t="shared" si="54"/>
        <v>低</v>
      </c>
      <c r="L422">
        <f t="shared" si="55"/>
        <v>13</v>
      </c>
      <c r="M422" t="str">
        <f>VLOOKUP($A422,'风险(预警)'!$A:$J,7,0)</f>
        <v>0</v>
      </c>
      <c r="N422" t="str">
        <f>VLOOKUP($A422,'风险(预警)'!$A:$J,8,0)</f>
        <v>0</v>
      </c>
      <c r="O422">
        <f>VLOOKUP($A422,'风险(预警)'!$A:$J,9,0)</f>
        <v>0</v>
      </c>
      <c r="P422" t="str">
        <f t="shared" si="56"/>
        <v>低</v>
      </c>
    </row>
    <row r="423" spans="1:16" x14ac:dyDescent="0.2">
      <c r="A423" t="s">
        <v>231</v>
      </c>
      <c r="B423">
        <v>735</v>
      </c>
      <c r="C423" s="2">
        <v>40594.508663264998</v>
      </c>
      <c r="D423" s="1">
        <v>5.6000000000000001E-2</v>
      </c>
      <c r="E423" s="1">
        <v>0</v>
      </c>
      <c r="F423" s="1">
        <v>0</v>
      </c>
      <c r="G423" t="str">
        <f t="shared" si="50"/>
        <v>(0,10]</v>
      </c>
      <c r="H423" t="str">
        <f t="shared" si="51"/>
        <v>低</v>
      </c>
      <c r="I423">
        <f t="shared" si="52"/>
        <v>13</v>
      </c>
      <c r="J423" t="str">
        <f t="shared" si="53"/>
        <v>0</v>
      </c>
      <c r="K423" t="str">
        <f t="shared" si="54"/>
        <v>0</v>
      </c>
      <c r="L423">
        <f t="shared" si="55"/>
        <v>0</v>
      </c>
      <c r="M423" t="str">
        <f>VLOOKUP($A423,'风险(预警)'!$A:$J,7,0)</f>
        <v>(0,10]</v>
      </c>
      <c r="N423" t="str">
        <f>VLOOKUP($A423,'风险(预警)'!$A:$J,8,0)</f>
        <v>低</v>
      </c>
      <c r="O423">
        <f>VLOOKUP($A423,'风险(预警)'!$A:$J,9,0)</f>
        <v>11</v>
      </c>
      <c r="P423" t="str">
        <f t="shared" si="56"/>
        <v>低</v>
      </c>
    </row>
    <row r="424" spans="1:16" x14ac:dyDescent="0.2">
      <c r="A424" t="s">
        <v>164</v>
      </c>
      <c r="B424">
        <v>730</v>
      </c>
      <c r="C424" s="2">
        <v>34050.725954745001</v>
      </c>
      <c r="D424" s="1">
        <v>0</v>
      </c>
      <c r="E424" s="1">
        <v>0</v>
      </c>
      <c r="F424" s="1">
        <v>0</v>
      </c>
      <c r="G424" t="str">
        <f t="shared" si="50"/>
        <v>0</v>
      </c>
      <c r="H424" t="str">
        <f t="shared" si="51"/>
        <v>0</v>
      </c>
      <c r="I424">
        <f t="shared" si="52"/>
        <v>0</v>
      </c>
      <c r="J424" t="str">
        <f t="shared" si="53"/>
        <v>0</v>
      </c>
      <c r="K424" t="str">
        <f t="shared" si="54"/>
        <v>0</v>
      </c>
      <c r="L424">
        <f t="shared" si="55"/>
        <v>0</v>
      </c>
      <c r="M424" t="str">
        <f>VLOOKUP($A424,'风险(预警)'!$A:$J,7,0)</f>
        <v>(0,10]</v>
      </c>
      <c r="N424" t="str">
        <f>VLOOKUP($A424,'风险(预警)'!$A:$J,8,0)</f>
        <v>低</v>
      </c>
      <c r="O424">
        <f>VLOOKUP($A424,'风险(预警)'!$A:$J,9,0)</f>
        <v>11</v>
      </c>
      <c r="P424" t="str">
        <f t="shared" si="56"/>
        <v>低</v>
      </c>
    </row>
    <row r="425" spans="1:16" x14ac:dyDescent="0.2">
      <c r="A425" t="s">
        <v>165</v>
      </c>
      <c r="B425">
        <v>727</v>
      </c>
      <c r="C425" s="2">
        <v>139282.54</v>
      </c>
      <c r="D425" s="1">
        <v>0.1</v>
      </c>
      <c r="E425" s="1">
        <v>3.0000000000000001E-3</v>
      </c>
      <c r="F425" s="1">
        <v>3.0000000000000001E-3</v>
      </c>
      <c r="G425" t="str">
        <f t="shared" si="50"/>
        <v>(10,20]</v>
      </c>
      <c r="H425" t="str">
        <f t="shared" si="51"/>
        <v>中</v>
      </c>
      <c r="I425">
        <f t="shared" si="52"/>
        <v>81</v>
      </c>
      <c r="J425" t="str">
        <f t="shared" si="53"/>
        <v>(0,1.5]</v>
      </c>
      <c r="K425" t="str">
        <f t="shared" si="54"/>
        <v>低</v>
      </c>
      <c r="L425">
        <f t="shared" si="55"/>
        <v>13</v>
      </c>
      <c r="M425" t="str">
        <f>VLOOKUP($A425,'风险(预警)'!$A:$J,7,0)</f>
        <v>(0,10]</v>
      </c>
      <c r="N425" t="str">
        <f>VLOOKUP($A425,'风险(预警)'!$A:$J,8,0)</f>
        <v>低</v>
      </c>
      <c r="O425">
        <f>VLOOKUP($A425,'风险(预警)'!$A:$J,9,0)</f>
        <v>11</v>
      </c>
      <c r="P425" t="str">
        <f t="shared" si="56"/>
        <v>低</v>
      </c>
    </row>
    <row r="426" spans="1:16" x14ac:dyDescent="0.2">
      <c r="A426" t="s">
        <v>718</v>
      </c>
      <c r="B426">
        <v>725</v>
      </c>
      <c r="C426" s="2">
        <v>45834.74</v>
      </c>
      <c r="D426" s="1">
        <v>7.0000000000000001E-3</v>
      </c>
      <c r="E426" s="1">
        <v>0</v>
      </c>
      <c r="F426" s="1">
        <v>0</v>
      </c>
      <c r="G426" t="str">
        <f t="shared" si="50"/>
        <v>(0,10]</v>
      </c>
      <c r="H426" t="str">
        <f t="shared" si="51"/>
        <v>低</v>
      </c>
      <c r="I426">
        <f t="shared" si="52"/>
        <v>13</v>
      </c>
      <c r="J426" t="str">
        <f t="shared" si="53"/>
        <v>0</v>
      </c>
      <c r="K426" t="str">
        <f t="shared" si="54"/>
        <v>0</v>
      </c>
      <c r="L426">
        <f t="shared" si="55"/>
        <v>0</v>
      </c>
      <c r="M426" t="str">
        <f>VLOOKUP($A426,'风险(预警)'!$A:$J,7,0)</f>
        <v>(0,10]</v>
      </c>
      <c r="N426" t="str">
        <f>VLOOKUP($A426,'风险(预警)'!$A:$J,8,0)</f>
        <v>低</v>
      </c>
      <c r="O426">
        <f>VLOOKUP($A426,'风险(预警)'!$A:$J,9,0)</f>
        <v>11</v>
      </c>
      <c r="P426" t="str">
        <f t="shared" si="56"/>
        <v>低</v>
      </c>
    </row>
    <row r="427" spans="1:16" x14ac:dyDescent="0.2">
      <c r="A427" t="s">
        <v>303</v>
      </c>
      <c r="B427">
        <v>724</v>
      </c>
      <c r="C427" s="2">
        <v>62654.75</v>
      </c>
      <c r="D427" s="1">
        <v>0.16500000000000001</v>
      </c>
      <c r="E427" s="1">
        <v>8.0000000000000002E-3</v>
      </c>
      <c r="F427" s="1">
        <v>8.0000000000000002E-3</v>
      </c>
      <c r="G427" t="str">
        <f t="shared" si="50"/>
        <v>(10,20]</v>
      </c>
      <c r="H427" t="str">
        <f t="shared" si="51"/>
        <v>中</v>
      </c>
      <c r="I427">
        <f t="shared" si="52"/>
        <v>81</v>
      </c>
      <c r="J427" t="str">
        <f t="shared" si="53"/>
        <v>(0,1.5]</v>
      </c>
      <c r="K427" t="str">
        <f t="shared" si="54"/>
        <v>低</v>
      </c>
      <c r="L427">
        <f t="shared" si="55"/>
        <v>13</v>
      </c>
      <c r="M427" t="str">
        <f>VLOOKUP($A427,'风险(预警)'!$A:$J,7,0)</f>
        <v>(0,10]</v>
      </c>
      <c r="N427" t="str">
        <f>VLOOKUP($A427,'风险(预警)'!$A:$J,8,0)</f>
        <v>低</v>
      </c>
      <c r="O427">
        <f>VLOOKUP($A427,'风险(预警)'!$A:$J,9,0)</f>
        <v>11</v>
      </c>
      <c r="P427" t="str">
        <f t="shared" si="56"/>
        <v>低</v>
      </c>
    </row>
    <row r="428" spans="1:16" x14ac:dyDescent="0.2">
      <c r="A428" t="s">
        <v>108</v>
      </c>
      <c r="B428">
        <v>716</v>
      </c>
      <c r="C428" s="2">
        <v>38799.427043295</v>
      </c>
      <c r="D428" s="1">
        <v>0.14399999999999999</v>
      </c>
      <c r="E428" s="1">
        <v>0</v>
      </c>
      <c r="F428" s="1">
        <v>0</v>
      </c>
      <c r="G428" t="str">
        <f t="shared" si="50"/>
        <v>(10,20]</v>
      </c>
      <c r="H428" t="str">
        <f t="shared" si="51"/>
        <v>中</v>
      </c>
      <c r="I428">
        <f t="shared" si="52"/>
        <v>81</v>
      </c>
      <c r="J428" t="str">
        <f t="shared" si="53"/>
        <v>0</v>
      </c>
      <c r="K428" t="str">
        <f t="shared" si="54"/>
        <v>0</v>
      </c>
      <c r="L428">
        <f t="shared" si="55"/>
        <v>0</v>
      </c>
      <c r="M428" t="str">
        <f>VLOOKUP($A428,'风险(预警)'!$A:$J,7,0)</f>
        <v>0</v>
      </c>
      <c r="N428" t="str">
        <f>VLOOKUP($A428,'风险(预警)'!$A:$J,8,0)</f>
        <v>0</v>
      </c>
      <c r="O428">
        <f>VLOOKUP($A428,'风险(预警)'!$A:$J,9,0)</f>
        <v>0</v>
      </c>
      <c r="P428" t="str">
        <f t="shared" si="56"/>
        <v>低</v>
      </c>
    </row>
    <row r="429" spans="1:16" x14ac:dyDescent="0.2">
      <c r="A429" t="s">
        <v>135</v>
      </c>
      <c r="B429">
        <v>716</v>
      </c>
      <c r="C429" s="2">
        <v>52001.67</v>
      </c>
      <c r="D429" s="1">
        <v>1.7999999999999999E-2</v>
      </c>
      <c r="E429" s="1">
        <v>3.0000000000000001E-3</v>
      </c>
      <c r="F429" s="1">
        <v>3.0000000000000001E-3</v>
      </c>
      <c r="G429" t="str">
        <f t="shared" si="50"/>
        <v>(0,10]</v>
      </c>
      <c r="H429" t="str">
        <f t="shared" si="51"/>
        <v>低</v>
      </c>
      <c r="I429">
        <f t="shared" si="52"/>
        <v>13</v>
      </c>
      <c r="J429" t="str">
        <f t="shared" si="53"/>
        <v>(0,1.5]</v>
      </c>
      <c r="K429" t="str">
        <f t="shared" si="54"/>
        <v>低</v>
      </c>
      <c r="L429">
        <f t="shared" si="55"/>
        <v>13</v>
      </c>
      <c r="M429" t="str">
        <f>VLOOKUP($A429,'风险(预警)'!$A:$J,7,0)</f>
        <v>(0,10]</v>
      </c>
      <c r="N429" t="str">
        <f>VLOOKUP($A429,'风险(预警)'!$A:$J,8,0)</f>
        <v>低</v>
      </c>
      <c r="O429">
        <f>VLOOKUP($A429,'风险(预警)'!$A:$J,9,0)</f>
        <v>11</v>
      </c>
      <c r="P429" t="str">
        <f t="shared" si="56"/>
        <v>低</v>
      </c>
    </row>
    <row r="430" spans="1:16" x14ac:dyDescent="0.2">
      <c r="A430" t="s">
        <v>820</v>
      </c>
      <c r="B430">
        <v>701</v>
      </c>
      <c r="C430" s="2">
        <v>59497.65</v>
      </c>
      <c r="D430" s="1">
        <v>1.6E-2</v>
      </c>
      <c r="E430" s="1">
        <v>4.2999999999999997E-2</v>
      </c>
      <c r="F430" s="1">
        <v>4.2999999999999997E-2</v>
      </c>
      <c r="G430" t="str">
        <f t="shared" si="50"/>
        <v>(0,10]</v>
      </c>
      <c r="H430" t="str">
        <f t="shared" si="51"/>
        <v>低</v>
      </c>
      <c r="I430">
        <f t="shared" si="52"/>
        <v>13</v>
      </c>
      <c r="J430" t="str">
        <f t="shared" si="53"/>
        <v>(1.5,10]</v>
      </c>
      <c r="K430" t="str">
        <f t="shared" si="54"/>
        <v>中</v>
      </c>
      <c r="L430">
        <f t="shared" si="55"/>
        <v>28</v>
      </c>
      <c r="M430" t="str">
        <f>VLOOKUP($A430,'风险(预警)'!$A:$J,7,0)</f>
        <v>(20,+)</v>
      </c>
      <c r="N430" t="str">
        <f>VLOOKUP($A430,'风险(预警)'!$A:$J,8,0)</f>
        <v>高</v>
      </c>
      <c r="O430">
        <f>VLOOKUP($A430,'风险(预警)'!$A:$J,9,0)</f>
        <v>100</v>
      </c>
      <c r="P430" t="str">
        <f t="shared" si="56"/>
        <v>中</v>
      </c>
    </row>
    <row r="431" spans="1:16" x14ac:dyDescent="0.2">
      <c r="A431" t="s">
        <v>751</v>
      </c>
      <c r="B431">
        <v>695</v>
      </c>
      <c r="C431" s="2">
        <v>42409.618036009997</v>
      </c>
      <c r="D431" s="1">
        <v>9.9000000000000005E-2</v>
      </c>
      <c r="E431" s="1">
        <v>0</v>
      </c>
      <c r="F431" s="1">
        <v>0</v>
      </c>
      <c r="G431" t="str">
        <f t="shared" si="50"/>
        <v>(0,10]</v>
      </c>
      <c r="H431" t="str">
        <f t="shared" si="51"/>
        <v>低</v>
      </c>
      <c r="I431">
        <f t="shared" si="52"/>
        <v>13</v>
      </c>
      <c r="J431" t="str">
        <f t="shared" si="53"/>
        <v>0</v>
      </c>
      <c r="K431" t="str">
        <f t="shared" si="54"/>
        <v>0</v>
      </c>
      <c r="L431">
        <f t="shared" si="55"/>
        <v>0</v>
      </c>
      <c r="M431" t="str">
        <f>VLOOKUP($A431,'风险(预警)'!$A:$J,7,0)</f>
        <v>(0,10]</v>
      </c>
      <c r="N431" t="str">
        <f>VLOOKUP($A431,'风险(预警)'!$A:$J,8,0)</f>
        <v>低</v>
      </c>
      <c r="O431">
        <f>VLOOKUP($A431,'风险(预警)'!$A:$J,9,0)</f>
        <v>11</v>
      </c>
      <c r="P431" t="str">
        <f t="shared" si="56"/>
        <v>低</v>
      </c>
    </row>
    <row r="432" spans="1:16" x14ac:dyDescent="0.2">
      <c r="A432" t="s">
        <v>142</v>
      </c>
      <c r="B432">
        <v>686</v>
      </c>
      <c r="C432" s="2">
        <v>67412.62</v>
      </c>
      <c r="D432" s="1">
        <v>0</v>
      </c>
      <c r="E432" s="1">
        <v>9.5000000000000001E-2</v>
      </c>
      <c r="F432" s="1">
        <v>9.5000000000000001E-2</v>
      </c>
      <c r="G432" t="str">
        <f t="shared" si="50"/>
        <v>0</v>
      </c>
      <c r="H432" t="str">
        <f t="shared" si="51"/>
        <v>0</v>
      </c>
      <c r="I432">
        <f t="shared" si="52"/>
        <v>0</v>
      </c>
      <c r="J432" t="str">
        <f t="shared" si="53"/>
        <v>(1.5,10]</v>
      </c>
      <c r="K432" t="str">
        <f t="shared" si="54"/>
        <v>中</v>
      </c>
      <c r="L432">
        <f t="shared" si="55"/>
        <v>28</v>
      </c>
      <c r="M432" t="str">
        <f>VLOOKUP($A432,'风险(预警)'!$A:$J,7,0)</f>
        <v>(20,+)</v>
      </c>
      <c r="N432" t="str">
        <f>VLOOKUP($A432,'风险(预警)'!$A:$J,8,0)</f>
        <v>高</v>
      </c>
      <c r="O432">
        <f>VLOOKUP($A432,'风险(预警)'!$A:$J,9,0)</f>
        <v>100</v>
      </c>
      <c r="P432" t="str">
        <f t="shared" si="56"/>
        <v>中</v>
      </c>
    </row>
    <row r="433" spans="1:16" x14ac:dyDescent="0.2">
      <c r="A433" t="s">
        <v>753</v>
      </c>
      <c r="B433">
        <v>665</v>
      </c>
      <c r="C433" s="2">
        <v>37958.029387549999</v>
      </c>
      <c r="D433" s="1">
        <v>3.0000000000000001E-3</v>
      </c>
      <c r="E433" s="1">
        <v>3.0000000000000001E-3</v>
      </c>
      <c r="F433" s="1">
        <v>3.0000000000000001E-3</v>
      </c>
      <c r="G433" t="str">
        <f t="shared" si="50"/>
        <v>(0,10]</v>
      </c>
      <c r="H433" t="str">
        <f t="shared" si="51"/>
        <v>低</v>
      </c>
      <c r="I433">
        <f t="shared" si="52"/>
        <v>13</v>
      </c>
      <c r="J433" t="str">
        <f t="shared" si="53"/>
        <v>(0,1.5]</v>
      </c>
      <c r="K433" t="str">
        <f t="shared" si="54"/>
        <v>低</v>
      </c>
      <c r="L433">
        <f t="shared" si="55"/>
        <v>13</v>
      </c>
      <c r="M433" t="str">
        <f>VLOOKUP($A433,'风险(预警)'!$A:$J,7,0)</f>
        <v>(0,10]</v>
      </c>
      <c r="N433" t="str">
        <f>VLOOKUP($A433,'风险(预警)'!$A:$J,8,0)</f>
        <v>低</v>
      </c>
      <c r="O433">
        <f>VLOOKUP($A433,'风险(预警)'!$A:$J,9,0)</f>
        <v>11</v>
      </c>
      <c r="P433" t="str">
        <f t="shared" si="56"/>
        <v>低</v>
      </c>
    </row>
    <row r="434" spans="1:16" x14ac:dyDescent="0.2">
      <c r="A434" t="s">
        <v>676</v>
      </c>
      <c r="B434">
        <v>663</v>
      </c>
      <c r="C434" s="2">
        <v>40137.195639789999</v>
      </c>
      <c r="D434" s="1">
        <v>3.0000000000000001E-3</v>
      </c>
      <c r="E434" s="1">
        <v>0</v>
      </c>
      <c r="F434" s="1">
        <v>0</v>
      </c>
      <c r="G434" t="str">
        <f t="shared" si="50"/>
        <v>(0,10]</v>
      </c>
      <c r="H434" t="str">
        <f t="shared" si="51"/>
        <v>低</v>
      </c>
      <c r="I434">
        <f t="shared" si="52"/>
        <v>13</v>
      </c>
      <c r="J434" t="str">
        <f t="shared" si="53"/>
        <v>0</v>
      </c>
      <c r="K434" t="str">
        <f t="shared" si="54"/>
        <v>0</v>
      </c>
      <c r="L434">
        <f t="shared" si="55"/>
        <v>0</v>
      </c>
      <c r="M434" t="str">
        <f>VLOOKUP($A434,'风险(预警)'!$A:$J,7,0)</f>
        <v>0</v>
      </c>
      <c r="N434" t="str">
        <f>VLOOKUP($A434,'风险(预警)'!$A:$J,8,0)</f>
        <v>0</v>
      </c>
      <c r="O434">
        <f>VLOOKUP($A434,'风险(预警)'!$A:$J,9,0)</f>
        <v>0</v>
      </c>
      <c r="P434" t="str">
        <f t="shared" si="56"/>
        <v>低</v>
      </c>
    </row>
    <row r="435" spans="1:16" x14ac:dyDescent="0.2">
      <c r="A435" t="s">
        <v>227</v>
      </c>
      <c r="B435">
        <v>657</v>
      </c>
      <c r="C435" s="2">
        <v>59664.63</v>
      </c>
      <c r="D435" s="1">
        <v>8.0000000000000002E-3</v>
      </c>
      <c r="E435" s="1">
        <v>6.0999999999999999E-2</v>
      </c>
      <c r="F435" s="1">
        <v>6.0999999999999999E-2</v>
      </c>
      <c r="G435" t="str">
        <f t="shared" si="50"/>
        <v>(0,10]</v>
      </c>
      <c r="H435" t="str">
        <f t="shared" si="51"/>
        <v>低</v>
      </c>
      <c r="I435">
        <f t="shared" si="52"/>
        <v>13</v>
      </c>
      <c r="J435" t="str">
        <f t="shared" si="53"/>
        <v>(1.5,10]</v>
      </c>
      <c r="K435" t="str">
        <f t="shared" si="54"/>
        <v>中</v>
      </c>
      <c r="L435">
        <f t="shared" si="55"/>
        <v>28</v>
      </c>
      <c r="M435" t="str">
        <f>VLOOKUP($A435,'风险(预警)'!$A:$J,7,0)</f>
        <v>(10,20]</v>
      </c>
      <c r="N435" t="str">
        <f>VLOOKUP($A435,'风险(预警)'!$A:$J,8,0)</f>
        <v>中</v>
      </c>
      <c r="O435">
        <f>VLOOKUP($A435,'风险(预警)'!$A:$J,9,0)</f>
        <v>57</v>
      </c>
      <c r="P435" t="str">
        <f t="shared" si="56"/>
        <v>低</v>
      </c>
    </row>
    <row r="436" spans="1:16" x14ac:dyDescent="0.2">
      <c r="A436" t="s">
        <v>250</v>
      </c>
      <c r="B436">
        <v>653</v>
      </c>
      <c r="C436" s="2">
        <v>434794.02</v>
      </c>
      <c r="D436" s="1">
        <v>3.4000000000000002E-2</v>
      </c>
      <c r="E436" s="1">
        <v>2E-3</v>
      </c>
      <c r="F436" s="1">
        <v>2E-3</v>
      </c>
      <c r="G436" t="str">
        <f t="shared" si="50"/>
        <v>(0,10]</v>
      </c>
      <c r="H436" t="str">
        <f t="shared" si="51"/>
        <v>低</v>
      </c>
      <c r="I436">
        <f t="shared" si="52"/>
        <v>13</v>
      </c>
      <c r="J436" t="str">
        <f t="shared" si="53"/>
        <v>(0,1.5]</v>
      </c>
      <c r="K436" t="str">
        <f t="shared" si="54"/>
        <v>低</v>
      </c>
      <c r="L436">
        <f t="shared" si="55"/>
        <v>13</v>
      </c>
      <c r="M436" t="str">
        <f>VLOOKUP($A436,'风险(预警)'!$A:$J,7,0)</f>
        <v>(0,10]</v>
      </c>
      <c r="N436" t="str">
        <f>VLOOKUP($A436,'风险(预警)'!$A:$J,8,0)</f>
        <v>低</v>
      </c>
      <c r="O436">
        <f>VLOOKUP($A436,'风险(预警)'!$A:$J,9,0)</f>
        <v>11</v>
      </c>
      <c r="P436" t="str">
        <f t="shared" si="56"/>
        <v>低</v>
      </c>
    </row>
    <row r="437" spans="1:16" x14ac:dyDescent="0.2">
      <c r="A437" t="s">
        <v>339</v>
      </c>
      <c r="B437">
        <v>645</v>
      </c>
      <c r="C437" s="2">
        <v>37392.105375419997</v>
      </c>
      <c r="D437" s="1">
        <v>0</v>
      </c>
      <c r="E437" s="1">
        <v>8.0000000000000002E-3</v>
      </c>
      <c r="F437" s="1">
        <v>8.0000000000000002E-3</v>
      </c>
      <c r="G437" t="str">
        <f t="shared" si="50"/>
        <v>0</v>
      </c>
      <c r="H437" t="str">
        <f t="shared" si="51"/>
        <v>0</v>
      </c>
      <c r="I437">
        <f t="shared" si="52"/>
        <v>0</v>
      </c>
      <c r="J437" t="str">
        <f t="shared" si="53"/>
        <v>(0,1.5]</v>
      </c>
      <c r="K437" t="str">
        <f t="shared" si="54"/>
        <v>低</v>
      </c>
      <c r="L437">
        <f t="shared" si="55"/>
        <v>13</v>
      </c>
      <c r="M437" t="str">
        <f>VLOOKUP($A437,'风险(预警)'!$A:$J,7,0)</f>
        <v>(0,10]</v>
      </c>
      <c r="N437" t="str">
        <f>VLOOKUP($A437,'风险(预警)'!$A:$J,8,0)</f>
        <v>低</v>
      </c>
      <c r="O437">
        <f>VLOOKUP($A437,'风险(预警)'!$A:$J,9,0)</f>
        <v>11</v>
      </c>
      <c r="P437" t="str">
        <f t="shared" si="56"/>
        <v>低</v>
      </c>
    </row>
    <row r="438" spans="1:16" x14ac:dyDescent="0.2">
      <c r="A438" t="s">
        <v>302</v>
      </c>
      <c r="B438">
        <v>637</v>
      </c>
      <c r="C438" s="2">
        <v>33691.83</v>
      </c>
      <c r="D438" s="1">
        <v>4.8000000000000001E-2</v>
      </c>
      <c r="E438" s="1">
        <v>3.0000000000000001E-3</v>
      </c>
      <c r="F438" s="1">
        <v>3.0000000000000001E-3</v>
      </c>
      <c r="G438" t="str">
        <f t="shared" si="50"/>
        <v>(0,10]</v>
      </c>
      <c r="H438" t="str">
        <f t="shared" si="51"/>
        <v>低</v>
      </c>
      <c r="I438">
        <f t="shared" si="52"/>
        <v>13</v>
      </c>
      <c r="J438" t="str">
        <f t="shared" si="53"/>
        <v>(0,1.5]</v>
      </c>
      <c r="K438" t="str">
        <f t="shared" si="54"/>
        <v>低</v>
      </c>
      <c r="L438">
        <f t="shared" si="55"/>
        <v>13</v>
      </c>
      <c r="M438" t="str">
        <f>VLOOKUP($A438,'风险(预警)'!$A:$J,7,0)</f>
        <v>(0,10]</v>
      </c>
      <c r="N438" t="str">
        <f>VLOOKUP($A438,'风险(预警)'!$A:$J,8,0)</f>
        <v>低</v>
      </c>
      <c r="O438">
        <f>VLOOKUP($A438,'风险(预警)'!$A:$J,9,0)</f>
        <v>11</v>
      </c>
      <c r="P438" t="str">
        <f t="shared" si="56"/>
        <v>低</v>
      </c>
    </row>
    <row r="439" spans="1:16" x14ac:dyDescent="0.2">
      <c r="A439" t="s">
        <v>782</v>
      </c>
      <c r="B439">
        <v>636</v>
      </c>
      <c r="C439" s="2">
        <v>215835.15</v>
      </c>
      <c r="D439" s="1">
        <v>0.06</v>
      </c>
      <c r="E439" s="1">
        <v>8.0000000000000002E-3</v>
      </c>
      <c r="F439" s="1">
        <v>8.0000000000000002E-3</v>
      </c>
      <c r="G439" t="str">
        <f t="shared" si="50"/>
        <v>(0,10]</v>
      </c>
      <c r="H439" t="str">
        <f t="shared" si="51"/>
        <v>低</v>
      </c>
      <c r="I439">
        <f t="shared" si="52"/>
        <v>13</v>
      </c>
      <c r="J439" t="str">
        <f t="shared" si="53"/>
        <v>(0,1.5]</v>
      </c>
      <c r="K439" t="str">
        <f t="shared" si="54"/>
        <v>低</v>
      </c>
      <c r="L439">
        <f t="shared" si="55"/>
        <v>13</v>
      </c>
      <c r="M439" t="str">
        <f>VLOOKUP($A439,'风险(预警)'!$A:$J,7,0)</f>
        <v>(0,10]</v>
      </c>
      <c r="N439" t="str">
        <f>VLOOKUP($A439,'风险(预警)'!$A:$J,8,0)</f>
        <v>低</v>
      </c>
      <c r="O439">
        <f>VLOOKUP($A439,'风险(预警)'!$A:$J,9,0)</f>
        <v>11</v>
      </c>
      <c r="P439" t="str">
        <f t="shared" si="56"/>
        <v>低</v>
      </c>
    </row>
    <row r="440" spans="1:16" x14ac:dyDescent="0.2">
      <c r="A440" t="s">
        <v>921</v>
      </c>
      <c r="B440">
        <v>631</v>
      </c>
      <c r="C440" s="2">
        <v>75448.34</v>
      </c>
      <c r="D440" s="1">
        <v>5.7000000000000002E-2</v>
      </c>
      <c r="E440" s="1">
        <v>1.0999999999999999E-2</v>
      </c>
      <c r="F440" s="1">
        <v>1.0999999999999999E-2</v>
      </c>
      <c r="G440" t="str">
        <f t="shared" si="50"/>
        <v>(0,10]</v>
      </c>
      <c r="H440" t="str">
        <f t="shared" si="51"/>
        <v>低</v>
      </c>
      <c r="I440">
        <f t="shared" si="52"/>
        <v>13</v>
      </c>
      <c r="J440" t="str">
        <f t="shared" si="53"/>
        <v>(0,1.5]</v>
      </c>
      <c r="K440" t="str">
        <f t="shared" si="54"/>
        <v>低</v>
      </c>
      <c r="L440">
        <f t="shared" si="55"/>
        <v>13</v>
      </c>
      <c r="M440" t="str">
        <f>VLOOKUP($A440,'风险(预警)'!$A:$J,7,0)</f>
        <v>(0,10]</v>
      </c>
      <c r="N440" t="str">
        <f>VLOOKUP($A440,'风险(预警)'!$A:$J,8,0)</f>
        <v>低</v>
      </c>
      <c r="O440">
        <f>VLOOKUP($A440,'风险(预警)'!$A:$J,9,0)</f>
        <v>11</v>
      </c>
      <c r="P440" t="str">
        <f t="shared" si="56"/>
        <v>低</v>
      </c>
    </row>
    <row r="441" spans="1:16" x14ac:dyDescent="0.2">
      <c r="A441" t="s">
        <v>692</v>
      </c>
      <c r="B441">
        <v>621</v>
      </c>
      <c r="C441" s="2">
        <v>115257.89</v>
      </c>
      <c r="D441" s="1">
        <v>3.7999999999999999E-2</v>
      </c>
      <c r="E441" s="1">
        <v>6.0000000000000001E-3</v>
      </c>
      <c r="F441" s="1">
        <v>6.0000000000000001E-3</v>
      </c>
      <c r="G441" t="str">
        <f t="shared" si="50"/>
        <v>(0,10]</v>
      </c>
      <c r="H441" t="str">
        <f t="shared" si="51"/>
        <v>低</v>
      </c>
      <c r="I441">
        <f t="shared" si="52"/>
        <v>13</v>
      </c>
      <c r="J441" t="str">
        <f t="shared" si="53"/>
        <v>(0,1.5]</v>
      </c>
      <c r="K441" t="str">
        <f t="shared" si="54"/>
        <v>低</v>
      </c>
      <c r="L441">
        <f t="shared" si="55"/>
        <v>13</v>
      </c>
      <c r="M441" t="str">
        <f>VLOOKUP($A441,'风险(预警)'!$A:$J,7,0)</f>
        <v>(0,10]</v>
      </c>
      <c r="N441" t="str">
        <f>VLOOKUP($A441,'风险(预警)'!$A:$J,8,0)</f>
        <v>低</v>
      </c>
      <c r="O441">
        <f>VLOOKUP($A441,'风险(预警)'!$A:$J,9,0)</f>
        <v>11</v>
      </c>
      <c r="P441" t="str">
        <f t="shared" si="56"/>
        <v>低</v>
      </c>
    </row>
    <row r="442" spans="1:16" x14ac:dyDescent="0.2">
      <c r="A442" t="s">
        <v>260</v>
      </c>
      <c r="B442">
        <v>615</v>
      </c>
      <c r="C442" s="2">
        <v>31677.03</v>
      </c>
      <c r="D442" s="1">
        <v>1.6E-2</v>
      </c>
      <c r="E442" s="1">
        <v>2.1000000000000001E-2</v>
      </c>
      <c r="F442" s="1">
        <v>2.1000000000000001E-2</v>
      </c>
      <c r="G442" t="str">
        <f t="shared" si="50"/>
        <v>(0,10]</v>
      </c>
      <c r="H442" t="str">
        <f t="shared" si="51"/>
        <v>低</v>
      </c>
      <c r="I442">
        <f t="shared" si="52"/>
        <v>13</v>
      </c>
      <c r="J442" t="str">
        <f t="shared" si="53"/>
        <v>(1.5,10]</v>
      </c>
      <c r="K442" t="str">
        <f t="shared" si="54"/>
        <v>中</v>
      </c>
      <c r="L442">
        <f t="shared" si="55"/>
        <v>28</v>
      </c>
      <c r="M442" t="str">
        <f>VLOOKUP($A442,'风险(预警)'!$A:$J,7,0)</f>
        <v>(0,10]</v>
      </c>
      <c r="N442" t="str">
        <f>VLOOKUP($A442,'风险(预警)'!$A:$J,8,0)</f>
        <v>低</v>
      </c>
      <c r="O442">
        <f>VLOOKUP($A442,'风险(预警)'!$A:$J,9,0)</f>
        <v>11</v>
      </c>
      <c r="P442" t="str">
        <f t="shared" si="56"/>
        <v>低</v>
      </c>
    </row>
    <row r="443" spans="1:16" x14ac:dyDescent="0.2">
      <c r="A443" t="s">
        <v>251</v>
      </c>
      <c r="B443">
        <v>609</v>
      </c>
      <c r="C443" s="2">
        <v>43522.12</v>
      </c>
      <c r="D443" s="1">
        <v>0</v>
      </c>
      <c r="E443" s="1">
        <v>0</v>
      </c>
      <c r="F443" s="1">
        <v>0</v>
      </c>
      <c r="G443" t="str">
        <f t="shared" si="50"/>
        <v>0</v>
      </c>
      <c r="H443" t="str">
        <f t="shared" si="51"/>
        <v>0</v>
      </c>
      <c r="I443">
        <f t="shared" si="52"/>
        <v>0</v>
      </c>
      <c r="J443" t="str">
        <f t="shared" si="53"/>
        <v>0</v>
      </c>
      <c r="K443" t="str">
        <f t="shared" si="54"/>
        <v>0</v>
      </c>
      <c r="L443">
        <f t="shared" si="55"/>
        <v>0</v>
      </c>
      <c r="M443" t="str">
        <f>VLOOKUP($A443,'风险(预警)'!$A:$J,7,0)</f>
        <v>(0,10]</v>
      </c>
      <c r="N443" t="str">
        <f>VLOOKUP($A443,'风险(预警)'!$A:$J,8,0)</f>
        <v>低</v>
      </c>
      <c r="O443">
        <f>VLOOKUP($A443,'风险(预警)'!$A:$J,9,0)</f>
        <v>11</v>
      </c>
      <c r="P443" t="str">
        <f t="shared" si="56"/>
        <v>低</v>
      </c>
    </row>
    <row r="444" spans="1:16" x14ac:dyDescent="0.2">
      <c r="A444" t="s">
        <v>150</v>
      </c>
      <c r="B444">
        <v>606</v>
      </c>
      <c r="C444" s="2">
        <v>20080.62</v>
      </c>
      <c r="D444" s="1">
        <v>0</v>
      </c>
      <c r="E444" s="1">
        <v>8.0000000000000002E-3</v>
      </c>
      <c r="F444" s="1">
        <v>8.0000000000000002E-3</v>
      </c>
      <c r="G444" t="str">
        <f t="shared" si="50"/>
        <v>0</v>
      </c>
      <c r="H444" t="str">
        <f t="shared" si="51"/>
        <v>0</v>
      </c>
      <c r="I444">
        <f t="shared" si="52"/>
        <v>0</v>
      </c>
      <c r="J444" t="str">
        <f t="shared" si="53"/>
        <v>(0,1.5]</v>
      </c>
      <c r="K444" t="str">
        <f t="shared" si="54"/>
        <v>低</v>
      </c>
      <c r="L444">
        <f t="shared" si="55"/>
        <v>13</v>
      </c>
      <c r="M444" t="str">
        <f>VLOOKUP($A444,'风险(预警)'!$A:$J,7,0)</f>
        <v>(0,10]</v>
      </c>
      <c r="N444" t="str">
        <f>VLOOKUP($A444,'风险(预警)'!$A:$J,8,0)</f>
        <v>低</v>
      </c>
      <c r="O444">
        <f>VLOOKUP($A444,'风险(预警)'!$A:$J,9,0)</f>
        <v>11</v>
      </c>
      <c r="P444" t="str">
        <f t="shared" si="56"/>
        <v>低</v>
      </c>
    </row>
    <row r="445" spans="1:16" x14ac:dyDescent="0.2">
      <c r="A445" t="s">
        <v>971</v>
      </c>
      <c r="B445">
        <v>605</v>
      </c>
      <c r="C445" s="2">
        <v>25199.22</v>
      </c>
      <c r="D445" s="1">
        <v>1.4999999999999999E-2</v>
      </c>
      <c r="E445" s="1">
        <v>3.3000000000000002E-2</v>
      </c>
      <c r="F445" s="1">
        <v>3.3000000000000002E-2</v>
      </c>
      <c r="G445" t="str">
        <f t="shared" si="50"/>
        <v>(0,10]</v>
      </c>
      <c r="H445" t="str">
        <f t="shared" si="51"/>
        <v>低</v>
      </c>
      <c r="I445">
        <f t="shared" si="52"/>
        <v>13</v>
      </c>
      <c r="J445" t="str">
        <f t="shared" si="53"/>
        <v>(1.5,10]</v>
      </c>
      <c r="K445" t="str">
        <f t="shared" si="54"/>
        <v>中</v>
      </c>
      <c r="L445">
        <f t="shared" si="55"/>
        <v>28</v>
      </c>
      <c r="M445" t="str">
        <f>VLOOKUP($A445,'风险(预警)'!$A:$J,7,0)</f>
        <v>(20,+)</v>
      </c>
      <c r="N445" t="str">
        <f>VLOOKUP($A445,'风险(预警)'!$A:$J,8,0)</f>
        <v>高</v>
      </c>
      <c r="O445">
        <f>VLOOKUP($A445,'风险(预警)'!$A:$J,9,0)</f>
        <v>100</v>
      </c>
      <c r="P445" t="str">
        <f t="shared" si="56"/>
        <v>中</v>
      </c>
    </row>
    <row r="446" spans="1:16" x14ac:dyDescent="0.2">
      <c r="A446" t="s">
        <v>569</v>
      </c>
      <c r="B446">
        <v>604</v>
      </c>
      <c r="C446" s="2">
        <v>67844.12</v>
      </c>
      <c r="D446" s="1">
        <v>1.2999999999999999E-2</v>
      </c>
      <c r="E446" s="1">
        <v>2E-3</v>
      </c>
      <c r="F446" s="1">
        <v>2E-3</v>
      </c>
      <c r="G446" t="str">
        <f t="shared" si="50"/>
        <v>(0,10]</v>
      </c>
      <c r="H446" t="str">
        <f t="shared" si="51"/>
        <v>低</v>
      </c>
      <c r="I446">
        <f t="shared" si="52"/>
        <v>13</v>
      </c>
      <c r="J446" t="str">
        <f t="shared" si="53"/>
        <v>(0,1.5]</v>
      </c>
      <c r="K446" t="str">
        <f t="shared" si="54"/>
        <v>低</v>
      </c>
      <c r="L446">
        <f t="shared" si="55"/>
        <v>13</v>
      </c>
      <c r="M446" t="str">
        <f>VLOOKUP($A446,'风险(预警)'!$A:$J,7,0)</f>
        <v>(0,10]</v>
      </c>
      <c r="N446" t="str">
        <f>VLOOKUP($A446,'风险(预警)'!$A:$J,8,0)</f>
        <v>低</v>
      </c>
      <c r="O446">
        <f>VLOOKUP($A446,'风险(预警)'!$A:$J,9,0)</f>
        <v>11</v>
      </c>
      <c r="P446" t="str">
        <f t="shared" si="56"/>
        <v>低</v>
      </c>
    </row>
    <row r="447" spans="1:16" x14ac:dyDescent="0.2">
      <c r="A447" t="s">
        <v>560</v>
      </c>
      <c r="B447">
        <v>599</v>
      </c>
      <c r="C447" s="2">
        <v>153984.37119938</v>
      </c>
      <c r="D447" s="1">
        <v>2.9000000000000001E-2</v>
      </c>
      <c r="E447" s="1">
        <v>2.7E-2</v>
      </c>
      <c r="F447" s="1">
        <v>2.7E-2</v>
      </c>
      <c r="G447" t="str">
        <f t="shared" si="50"/>
        <v>(0,10]</v>
      </c>
      <c r="H447" t="str">
        <f t="shared" si="51"/>
        <v>低</v>
      </c>
      <c r="I447">
        <f t="shared" si="52"/>
        <v>13</v>
      </c>
      <c r="J447" t="str">
        <f t="shared" si="53"/>
        <v>(1.5,10]</v>
      </c>
      <c r="K447" t="str">
        <f t="shared" si="54"/>
        <v>中</v>
      </c>
      <c r="L447">
        <f t="shared" si="55"/>
        <v>28</v>
      </c>
      <c r="M447" t="str">
        <f>VLOOKUP($A447,'风险(预警)'!$A:$J,7,0)</f>
        <v>(0,10]</v>
      </c>
      <c r="N447" t="str">
        <f>VLOOKUP($A447,'风险(预警)'!$A:$J,8,0)</f>
        <v>低</v>
      </c>
      <c r="O447">
        <f>VLOOKUP($A447,'风险(预警)'!$A:$J,9,0)</f>
        <v>11</v>
      </c>
      <c r="P447" t="str">
        <f t="shared" si="56"/>
        <v>低</v>
      </c>
    </row>
    <row r="448" spans="1:16" x14ac:dyDescent="0.2">
      <c r="A448" t="s">
        <v>422</v>
      </c>
      <c r="B448">
        <v>590</v>
      </c>
      <c r="C448" s="2">
        <v>34170.589999999997</v>
      </c>
      <c r="D448" s="1">
        <v>0.03</v>
      </c>
      <c r="E448" s="1">
        <v>0</v>
      </c>
      <c r="F448" s="1">
        <v>0</v>
      </c>
      <c r="G448" t="str">
        <f t="shared" si="50"/>
        <v>(0,10]</v>
      </c>
      <c r="H448" t="str">
        <f t="shared" si="51"/>
        <v>低</v>
      </c>
      <c r="I448">
        <f t="shared" si="52"/>
        <v>13</v>
      </c>
      <c r="J448" t="str">
        <f t="shared" si="53"/>
        <v>0</v>
      </c>
      <c r="K448" t="str">
        <f t="shared" si="54"/>
        <v>0</v>
      </c>
      <c r="L448">
        <f t="shared" si="55"/>
        <v>0</v>
      </c>
      <c r="M448" t="str">
        <f>VLOOKUP($A448,'风险(预警)'!$A:$J,7,0)</f>
        <v>(0,10]</v>
      </c>
      <c r="N448" t="str">
        <f>VLOOKUP($A448,'风险(预警)'!$A:$J,8,0)</f>
        <v>低</v>
      </c>
      <c r="O448">
        <f>VLOOKUP($A448,'风险(预警)'!$A:$J,9,0)</f>
        <v>11</v>
      </c>
      <c r="P448" t="str">
        <f t="shared" si="56"/>
        <v>低</v>
      </c>
    </row>
    <row r="449" spans="1:16" x14ac:dyDescent="0.2">
      <c r="A449" t="s">
        <v>397</v>
      </c>
      <c r="B449">
        <v>583</v>
      </c>
      <c r="C449" s="2">
        <v>44356.23</v>
      </c>
      <c r="D449" s="1">
        <v>3.0000000000000001E-3</v>
      </c>
      <c r="E449" s="1">
        <v>2E-3</v>
      </c>
      <c r="F449" s="1">
        <v>2E-3</v>
      </c>
      <c r="G449" t="str">
        <f t="shared" si="50"/>
        <v>(0,10]</v>
      </c>
      <c r="H449" t="str">
        <f t="shared" si="51"/>
        <v>低</v>
      </c>
      <c r="I449">
        <f t="shared" si="52"/>
        <v>13</v>
      </c>
      <c r="J449" t="str">
        <f t="shared" si="53"/>
        <v>(0,1.5]</v>
      </c>
      <c r="K449" t="str">
        <f t="shared" si="54"/>
        <v>低</v>
      </c>
      <c r="L449">
        <f t="shared" si="55"/>
        <v>13</v>
      </c>
      <c r="M449" t="str">
        <f>VLOOKUP($A449,'风险(预警)'!$A:$J,7,0)</f>
        <v>(0,10]</v>
      </c>
      <c r="N449" t="str">
        <f>VLOOKUP($A449,'风险(预警)'!$A:$J,8,0)</f>
        <v>低</v>
      </c>
      <c r="O449">
        <f>VLOOKUP($A449,'风险(预警)'!$A:$J,9,0)</f>
        <v>11</v>
      </c>
      <c r="P449" t="str">
        <f t="shared" si="56"/>
        <v>低</v>
      </c>
    </row>
    <row r="450" spans="1:16" x14ac:dyDescent="0.2">
      <c r="A450" t="s">
        <v>1010</v>
      </c>
      <c r="B450">
        <v>578</v>
      </c>
      <c r="C450" s="2">
        <v>26371.227043284998</v>
      </c>
      <c r="D450" s="1">
        <v>0.11600000000000001</v>
      </c>
      <c r="E450" s="1">
        <v>3.0000000000000001E-3</v>
      </c>
      <c r="F450" s="1">
        <v>3.0000000000000001E-3</v>
      </c>
      <c r="G450" t="str">
        <f t="shared" si="50"/>
        <v>(10,20]</v>
      </c>
      <c r="H450" t="str">
        <f t="shared" si="51"/>
        <v>中</v>
      </c>
      <c r="I450">
        <f t="shared" si="52"/>
        <v>81</v>
      </c>
      <c r="J450" t="str">
        <f t="shared" si="53"/>
        <v>(0,1.5]</v>
      </c>
      <c r="K450" t="str">
        <f t="shared" si="54"/>
        <v>低</v>
      </c>
      <c r="L450">
        <f t="shared" si="55"/>
        <v>13</v>
      </c>
      <c r="M450" t="str">
        <f>VLOOKUP($A450,'风险(预警)'!$A:$J,7,0)</f>
        <v>(0,10]</v>
      </c>
      <c r="N450" t="str">
        <f>VLOOKUP($A450,'风险(预警)'!$A:$J,8,0)</f>
        <v>低</v>
      </c>
      <c r="O450">
        <f>VLOOKUP($A450,'风险(预警)'!$A:$J,9,0)</f>
        <v>11</v>
      </c>
      <c r="P450" t="str">
        <f t="shared" si="56"/>
        <v>低</v>
      </c>
    </row>
    <row r="451" spans="1:16" x14ac:dyDescent="0.2">
      <c r="A451" t="s">
        <v>570</v>
      </c>
      <c r="B451">
        <v>574</v>
      </c>
      <c r="C451" s="2">
        <v>18709.36</v>
      </c>
      <c r="D451" s="1">
        <v>8.9999999999999993E-3</v>
      </c>
      <c r="E451" s="1">
        <v>3.0000000000000001E-3</v>
      </c>
      <c r="F451" s="1">
        <v>3.0000000000000001E-3</v>
      </c>
      <c r="G451" t="str">
        <f t="shared" ref="G451:G514" si="57">VLOOKUP($D451*100,$AA$6:$AB$10,2,1)</f>
        <v>(0,10]</v>
      </c>
      <c r="H451" t="str">
        <f t="shared" ref="H451:H514" si="58">VLOOKUP($D451*100,$AA$6:$AD$10,3,1)</f>
        <v>低</v>
      </c>
      <c r="I451">
        <f t="shared" ref="I451:I514" si="59">VLOOKUP($D451*100,$AA$6:$AD$10,4,1)</f>
        <v>13</v>
      </c>
      <c r="J451" t="str">
        <f t="shared" ref="J451:J514" si="60">VLOOKUP($F451*100,$AA$16:$AD$20,2,1)</f>
        <v>(0,1.5]</v>
      </c>
      <c r="K451" t="str">
        <f t="shared" ref="K451:K514" si="61">VLOOKUP($F451*100,$AA$16:$AD$20,3,1)</f>
        <v>低</v>
      </c>
      <c r="L451">
        <f t="shared" ref="L451:L514" si="62">VLOOKUP($F451*100,$AA$16:$AD$20,4,1)</f>
        <v>13</v>
      </c>
      <c r="M451" t="str">
        <f>VLOOKUP($A451,'风险(预警)'!$A:$J,7,0)</f>
        <v>(0,10]</v>
      </c>
      <c r="N451" t="str">
        <f>VLOOKUP($A451,'风险(预警)'!$A:$J,8,0)</f>
        <v>低</v>
      </c>
      <c r="O451">
        <f>VLOOKUP($A451,'风险(预警)'!$A:$J,9,0)</f>
        <v>11</v>
      </c>
      <c r="P451" t="str">
        <f t="shared" ref="P451:P514" si="63">VLOOKUP(I451*0.1+L451*0.45+O451*0.45,$AG$7:$AH$11,2,1)</f>
        <v>低</v>
      </c>
    </row>
    <row r="452" spans="1:16" x14ac:dyDescent="0.2">
      <c r="A452" t="s">
        <v>606</v>
      </c>
      <c r="B452">
        <v>570</v>
      </c>
      <c r="C452" s="2">
        <v>84975.92</v>
      </c>
      <c r="D452" s="1">
        <v>4.7E-2</v>
      </c>
      <c r="E452" s="1">
        <v>5.0000000000000001E-3</v>
      </c>
      <c r="F452" s="1">
        <v>5.0000000000000001E-3</v>
      </c>
      <c r="G452" t="str">
        <f t="shared" si="57"/>
        <v>(0,10]</v>
      </c>
      <c r="H452" t="str">
        <f t="shared" si="58"/>
        <v>低</v>
      </c>
      <c r="I452">
        <f t="shared" si="59"/>
        <v>13</v>
      </c>
      <c r="J452" t="str">
        <f t="shared" si="60"/>
        <v>(0,1.5]</v>
      </c>
      <c r="K452" t="str">
        <f t="shared" si="61"/>
        <v>低</v>
      </c>
      <c r="L452">
        <f t="shared" si="62"/>
        <v>13</v>
      </c>
      <c r="M452" t="str">
        <f>VLOOKUP($A452,'风险(预警)'!$A:$J,7,0)</f>
        <v>(0,10]</v>
      </c>
      <c r="N452" t="str">
        <f>VLOOKUP($A452,'风险(预警)'!$A:$J,8,0)</f>
        <v>低</v>
      </c>
      <c r="O452">
        <f>VLOOKUP($A452,'风险(预警)'!$A:$J,9,0)</f>
        <v>11</v>
      </c>
      <c r="P452" t="str">
        <f t="shared" si="63"/>
        <v>低</v>
      </c>
    </row>
    <row r="453" spans="1:16" x14ac:dyDescent="0.2">
      <c r="A453" t="s">
        <v>660</v>
      </c>
      <c r="B453">
        <v>544</v>
      </c>
      <c r="C453" s="2">
        <v>13035.56393491</v>
      </c>
      <c r="D453" s="1">
        <v>6.0000000000000001E-3</v>
      </c>
      <c r="E453" s="1">
        <v>2E-3</v>
      </c>
      <c r="F453" s="1">
        <v>2E-3</v>
      </c>
      <c r="G453" t="str">
        <f t="shared" si="57"/>
        <v>(0,10]</v>
      </c>
      <c r="H453" t="str">
        <f t="shared" si="58"/>
        <v>低</v>
      </c>
      <c r="I453">
        <f t="shared" si="59"/>
        <v>13</v>
      </c>
      <c r="J453" t="str">
        <f t="shared" si="60"/>
        <v>(0,1.5]</v>
      </c>
      <c r="K453" t="str">
        <f t="shared" si="61"/>
        <v>低</v>
      </c>
      <c r="L453">
        <f t="shared" si="62"/>
        <v>13</v>
      </c>
      <c r="M453" t="str">
        <f>VLOOKUP($A453,'风险(预警)'!$A:$J,7,0)</f>
        <v>(0,10]</v>
      </c>
      <c r="N453" t="str">
        <f>VLOOKUP($A453,'风险(预警)'!$A:$J,8,0)</f>
        <v>低</v>
      </c>
      <c r="O453">
        <f>VLOOKUP($A453,'风险(预警)'!$A:$J,9,0)</f>
        <v>11</v>
      </c>
      <c r="P453" t="str">
        <f t="shared" si="63"/>
        <v>低</v>
      </c>
    </row>
    <row r="454" spans="1:16" x14ac:dyDescent="0.2">
      <c r="A454" t="s">
        <v>492</v>
      </c>
      <c r="B454">
        <v>541</v>
      </c>
      <c r="C454" s="2">
        <v>58353.618356685001</v>
      </c>
      <c r="D454" s="1">
        <v>0.05</v>
      </c>
      <c r="E454" s="1">
        <v>0</v>
      </c>
      <c r="F454" s="1">
        <v>0</v>
      </c>
      <c r="G454" t="str">
        <f t="shared" si="57"/>
        <v>(0,10]</v>
      </c>
      <c r="H454" t="str">
        <f t="shared" si="58"/>
        <v>低</v>
      </c>
      <c r="I454">
        <f t="shared" si="59"/>
        <v>13</v>
      </c>
      <c r="J454" t="str">
        <f t="shared" si="60"/>
        <v>0</v>
      </c>
      <c r="K454" t="str">
        <f t="shared" si="61"/>
        <v>0</v>
      </c>
      <c r="L454">
        <f t="shared" si="62"/>
        <v>0</v>
      </c>
      <c r="M454" t="str">
        <f>VLOOKUP($A454,'风险(预警)'!$A:$J,7,0)</f>
        <v>0</v>
      </c>
      <c r="N454" t="str">
        <f>VLOOKUP($A454,'风险(预警)'!$A:$J,8,0)</f>
        <v>0</v>
      </c>
      <c r="O454">
        <f>VLOOKUP($A454,'风险(预警)'!$A:$J,9,0)</f>
        <v>0</v>
      </c>
      <c r="P454" t="str">
        <f t="shared" si="63"/>
        <v>低</v>
      </c>
    </row>
    <row r="455" spans="1:16" x14ac:dyDescent="0.2">
      <c r="A455" t="s">
        <v>982</v>
      </c>
      <c r="B455">
        <v>532</v>
      </c>
      <c r="C455" s="2">
        <v>44037.97</v>
      </c>
      <c r="D455" s="1">
        <v>0</v>
      </c>
      <c r="E455" s="1">
        <v>0.115</v>
      </c>
      <c r="F455" s="1">
        <v>0.115</v>
      </c>
      <c r="G455" t="str">
        <f t="shared" si="57"/>
        <v>0</v>
      </c>
      <c r="H455" t="str">
        <f t="shared" si="58"/>
        <v>0</v>
      </c>
      <c r="I455">
        <f t="shared" si="59"/>
        <v>0</v>
      </c>
      <c r="J455" t="str">
        <f t="shared" si="60"/>
        <v>(10,+)</v>
      </c>
      <c r="K455" t="str">
        <f t="shared" si="61"/>
        <v>高</v>
      </c>
      <c r="L455">
        <f t="shared" si="62"/>
        <v>100</v>
      </c>
      <c r="M455" t="str">
        <f>VLOOKUP($A455,'风险(预警)'!$A:$J,7,0)</f>
        <v>(20,+)</v>
      </c>
      <c r="N455" t="str">
        <f>VLOOKUP($A455,'风险(预警)'!$A:$J,8,0)</f>
        <v>高</v>
      </c>
      <c r="O455">
        <f>VLOOKUP($A455,'风险(预警)'!$A:$J,9,0)</f>
        <v>100</v>
      </c>
      <c r="P455" t="str">
        <f t="shared" si="63"/>
        <v>高</v>
      </c>
    </row>
    <row r="456" spans="1:16" x14ac:dyDescent="0.2">
      <c r="A456" t="s">
        <v>810</v>
      </c>
      <c r="B456">
        <v>532</v>
      </c>
      <c r="C456" s="2">
        <v>33187.804216999997</v>
      </c>
      <c r="D456" s="1">
        <v>1.2E-2</v>
      </c>
      <c r="E456" s="1">
        <v>4.0000000000000001E-3</v>
      </c>
      <c r="F456" s="1">
        <v>4.0000000000000001E-3</v>
      </c>
      <c r="G456" t="str">
        <f t="shared" si="57"/>
        <v>(0,10]</v>
      </c>
      <c r="H456" t="str">
        <f t="shared" si="58"/>
        <v>低</v>
      </c>
      <c r="I456">
        <f t="shared" si="59"/>
        <v>13</v>
      </c>
      <c r="J456" t="str">
        <f t="shared" si="60"/>
        <v>(0,1.5]</v>
      </c>
      <c r="K456" t="str">
        <f t="shared" si="61"/>
        <v>低</v>
      </c>
      <c r="L456">
        <f t="shared" si="62"/>
        <v>13</v>
      </c>
      <c r="M456" t="str">
        <f>VLOOKUP($A456,'风险(预警)'!$A:$J,7,0)</f>
        <v>(0,10]</v>
      </c>
      <c r="N456" t="str">
        <f>VLOOKUP($A456,'风险(预警)'!$A:$J,8,0)</f>
        <v>低</v>
      </c>
      <c r="O456">
        <f>VLOOKUP($A456,'风险(预警)'!$A:$J,9,0)</f>
        <v>11</v>
      </c>
      <c r="P456" t="str">
        <f t="shared" si="63"/>
        <v>低</v>
      </c>
    </row>
    <row r="457" spans="1:16" x14ac:dyDescent="0.2">
      <c r="A457" t="s">
        <v>118</v>
      </c>
      <c r="B457">
        <v>532</v>
      </c>
      <c r="C457" s="2">
        <v>399526.66</v>
      </c>
      <c r="D457" s="1">
        <v>1.2E-2</v>
      </c>
      <c r="E457" s="1">
        <v>0.51500000000000001</v>
      </c>
      <c r="F457" s="1">
        <v>0.51500000000000001</v>
      </c>
      <c r="G457" t="str">
        <f t="shared" si="57"/>
        <v>(0,10]</v>
      </c>
      <c r="H457" t="str">
        <f t="shared" si="58"/>
        <v>低</v>
      </c>
      <c r="I457">
        <f t="shared" si="59"/>
        <v>13</v>
      </c>
      <c r="J457" t="str">
        <f t="shared" si="60"/>
        <v>(10,+)</v>
      </c>
      <c r="K457" t="str">
        <f t="shared" si="61"/>
        <v>高</v>
      </c>
      <c r="L457">
        <f t="shared" si="62"/>
        <v>100</v>
      </c>
      <c r="M457" t="str">
        <f>VLOOKUP($A457,'风险(预警)'!$A:$J,7,0)</f>
        <v>(10,20]</v>
      </c>
      <c r="N457" t="str">
        <f>VLOOKUP($A457,'风险(预警)'!$A:$J,8,0)</f>
        <v>中</v>
      </c>
      <c r="O457">
        <f>VLOOKUP($A457,'风险(预警)'!$A:$J,9,0)</f>
        <v>57</v>
      </c>
      <c r="P457" t="str">
        <f t="shared" si="63"/>
        <v>中高</v>
      </c>
    </row>
    <row r="458" spans="1:16" x14ac:dyDescent="0.2">
      <c r="A458" t="s">
        <v>622</v>
      </c>
      <c r="B458">
        <v>530</v>
      </c>
      <c r="C458" s="2">
        <v>43176.5</v>
      </c>
      <c r="D458" s="1">
        <v>1.0999999999999999E-2</v>
      </c>
      <c r="E458" s="1">
        <v>7.0000000000000007E-2</v>
      </c>
      <c r="F458" s="1">
        <v>7.0000000000000007E-2</v>
      </c>
      <c r="G458" t="str">
        <f t="shared" si="57"/>
        <v>(0,10]</v>
      </c>
      <c r="H458" t="str">
        <f t="shared" si="58"/>
        <v>低</v>
      </c>
      <c r="I458">
        <f t="shared" si="59"/>
        <v>13</v>
      </c>
      <c r="J458" t="str">
        <f t="shared" si="60"/>
        <v>(1.5,10]</v>
      </c>
      <c r="K458" t="str">
        <f t="shared" si="61"/>
        <v>中</v>
      </c>
      <c r="L458">
        <f t="shared" si="62"/>
        <v>28</v>
      </c>
      <c r="M458" t="str">
        <f>VLOOKUP($A458,'风险(预警)'!$A:$J,7,0)</f>
        <v>(10,20]</v>
      </c>
      <c r="N458" t="str">
        <f>VLOOKUP($A458,'风险(预警)'!$A:$J,8,0)</f>
        <v>中</v>
      </c>
      <c r="O458">
        <f>VLOOKUP($A458,'风险(预警)'!$A:$J,9,0)</f>
        <v>57</v>
      </c>
      <c r="P458" t="str">
        <f t="shared" si="63"/>
        <v>低</v>
      </c>
    </row>
    <row r="459" spans="1:16" x14ac:dyDescent="0.2">
      <c r="A459" t="s">
        <v>191</v>
      </c>
      <c r="B459">
        <v>525</v>
      </c>
      <c r="C459" s="2">
        <v>204103.68189976501</v>
      </c>
      <c r="D459" s="1">
        <v>0.109</v>
      </c>
      <c r="E459" s="1">
        <v>6.3E-2</v>
      </c>
      <c r="F459" s="1">
        <v>0</v>
      </c>
      <c r="G459" t="str">
        <f t="shared" si="57"/>
        <v>(10,20]</v>
      </c>
      <c r="H459" t="str">
        <f t="shared" si="58"/>
        <v>中</v>
      </c>
      <c r="I459">
        <f t="shared" si="59"/>
        <v>81</v>
      </c>
      <c r="J459" t="str">
        <f t="shared" si="60"/>
        <v>0</v>
      </c>
      <c r="K459" t="str">
        <f t="shared" si="61"/>
        <v>0</v>
      </c>
      <c r="L459">
        <f t="shared" si="62"/>
        <v>0</v>
      </c>
      <c r="M459" t="str">
        <f>VLOOKUP($A459,'风险(预警)'!$A:$J,7,0)</f>
        <v>0</v>
      </c>
      <c r="N459" t="str">
        <f>VLOOKUP($A459,'风险(预警)'!$A:$J,8,0)</f>
        <v>0</v>
      </c>
      <c r="O459">
        <f>VLOOKUP($A459,'风险(预警)'!$A:$J,9,0)</f>
        <v>0</v>
      </c>
      <c r="P459" t="str">
        <f t="shared" si="63"/>
        <v>低</v>
      </c>
    </row>
    <row r="460" spans="1:16" x14ac:dyDescent="0.2">
      <c r="A460" t="s">
        <v>567</v>
      </c>
      <c r="B460">
        <v>521</v>
      </c>
      <c r="C460" s="2">
        <v>26498.04</v>
      </c>
      <c r="D460" s="1">
        <v>3.3000000000000002E-2</v>
      </c>
      <c r="E460" s="1">
        <v>2.7E-2</v>
      </c>
      <c r="F460" s="1">
        <v>2.7E-2</v>
      </c>
      <c r="G460" t="str">
        <f t="shared" si="57"/>
        <v>(0,10]</v>
      </c>
      <c r="H460" t="str">
        <f t="shared" si="58"/>
        <v>低</v>
      </c>
      <c r="I460">
        <f t="shared" si="59"/>
        <v>13</v>
      </c>
      <c r="J460" t="str">
        <f t="shared" si="60"/>
        <v>(1.5,10]</v>
      </c>
      <c r="K460" t="str">
        <f t="shared" si="61"/>
        <v>中</v>
      </c>
      <c r="L460">
        <f t="shared" si="62"/>
        <v>28</v>
      </c>
      <c r="M460" t="str">
        <f>VLOOKUP($A460,'风险(预警)'!$A:$J,7,0)</f>
        <v>(0,10]</v>
      </c>
      <c r="N460" t="str">
        <f>VLOOKUP($A460,'风险(预警)'!$A:$J,8,0)</f>
        <v>低</v>
      </c>
      <c r="O460">
        <f>VLOOKUP($A460,'风险(预警)'!$A:$J,9,0)</f>
        <v>11</v>
      </c>
      <c r="P460" t="str">
        <f t="shared" si="63"/>
        <v>低</v>
      </c>
    </row>
    <row r="461" spans="1:16" x14ac:dyDescent="0.2">
      <c r="A461" t="s">
        <v>110</v>
      </c>
      <c r="B461">
        <v>520</v>
      </c>
      <c r="C461" s="2">
        <v>60350.68</v>
      </c>
      <c r="D461" s="1">
        <v>1E-3</v>
      </c>
      <c r="E461" s="1">
        <v>3.1E-2</v>
      </c>
      <c r="F461" s="1">
        <v>3.1E-2</v>
      </c>
      <c r="G461" t="str">
        <f t="shared" si="57"/>
        <v>(0,10]</v>
      </c>
      <c r="H461" t="str">
        <f t="shared" si="58"/>
        <v>低</v>
      </c>
      <c r="I461">
        <f t="shared" si="59"/>
        <v>13</v>
      </c>
      <c r="J461" t="str">
        <f t="shared" si="60"/>
        <v>(1.5,10]</v>
      </c>
      <c r="K461" t="str">
        <f t="shared" si="61"/>
        <v>中</v>
      </c>
      <c r="L461">
        <f t="shared" si="62"/>
        <v>28</v>
      </c>
      <c r="M461" t="str">
        <f>VLOOKUP($A461,'风险(预警)'!$A:$J,7,0)</f>
        <v>(0,10]</v>
      </c>
      <c r="N461" t="str">
        <f>VLOOKUP($A461,'风险(预警)'!$A:$J,8,0)</f>
        <v>低</v>
      </c>
      <c r="O461">
        <f>VLOOKUP($A461,'风险(预警)'!$A:$J,9,0)</f>
        <v>11</v>
      </c>
      <c r="P461" t="str">
        <f t="shared" si="63"/>
        <v>低</v>
      </c>
    </row>
    <row r="462" spans="1:16" x14ac:dyDescent="0.2">
      <c r="A462" t="s">
        <v>892</v>
      </c>
      <c r="B462">
        <v>518</v>
      </c>
      <c r="C462" s="2">
        <v>23635.31</v>
      </c>
      <c r="D462" s="1">
        <v>1E-3</v>
      </c>
      <c r="E462" s="1">
        <v>1.4E-2</v>
      </c>
      <c r="F462" s="1">
        <v>1.4E-2</v>
      </c>
      <c r="G462" t="str">
        <f t="shared" si="57"/>
        <v>(0,10]</v>
      </c>
      <c r="H462" t="str">
        <f t="shared" si="58"/>
        <v>低</v>
      </c>
      <c r="I462">
        <f t="shared" si="59"/>
        <v>13</v>
      </c>
      <c r="J462" t="str">
        <f t="shared" si="60"/>
        <v>(0,1.5]</v>
      </c>
      <c r="K462" t="str">
        <f t="shared" si="61"/>
        <v>低</v>
      </c>
      <c r="L462">
        <f t="shared" si="62"/>
        <v>13</v>
      </c>
      <c r="M462" t="str">
        <f>VLOOKUP($A462,'风险(预警)'!$A:$J,7,0)</f>
        <v>(0,10]</v>
      </c>
      <c r="N462" t="str">
        <f>VLOOKUP($A462,'风险(预警)'!$A:$J,8,0)</f>
        <v>低</v>
      </c>
      <c r="O462">
        <f>VLOOKUP($A462,'风险(预警)'!$A:$J,9,0)</f>
        <v>11</v>
      </c>
      <c r="P462" t="str">
        <f t="shared" si="63"/>
        <v>低</v>
      </c>
    </row>
    <row r="463" spans="1:16" x14ac:dyDescent="0.2">
      <c r="A463" t="s">
        <v>385</v>
      </c>
      <c r="B463">
        <v>512</v>
      </c>
      <c r="C463" s="2">
        <v>42285.49</v>
      </c>
      <c r="D463" s="1">
        <v>3.1E-2</v>
      </c>
      <c r="E463" s="1">
        <v>0</v>
      </c>
      <c r="F463" s="1">
        <v>0</v>
      </c>
      <c r="G463" t="str">
        <f t="shared" si="57"/>
        <v>(0,10]</v>
      </c>
      <c r="H463" t="str">
        <f t="shared" si="58"/>
        <v>低</v>
      </c>
      <c r="I463">
        <f t="shared" si="59"/>
        <v>13</v>
      </c>
      <c r="J463" t="str">
        <f t="shared" si="60"/>
        <v>0</v>
      </c>
      <c r="K463" t="str">
        <f t="shared" si="61"/>
        <v>0</v>
      </c>
      <c r="L463">
        <f t="shared" si="62"/>
        <v>0</v>
      </c>
      <c r="M463" t="str">
        <f>VLOOKUP($A463,'风险(预警)'!$A:$J,7,0)</f>
        <v>(0,10]</v>
      </c>
      <c r="N463" t="str">
        <f>VLOOKUP($A463,'风险(预警)'!$A:$J,8,0)</f>
        <v>低</v>
      </c>
      <c r="O463">
        <f>VLOOKUP($A463,'风险(预警)'!$A:$J,9,0)</f>
        <v>11</v>
      </c>
      <c r="P463" t="str">
        <f t="shared" si="63"/>
        <v>低</v>
      </c>
    </row>
    <row r="464" spans="1:16" x14ac:dyDescent="0.2">
      <c r="A464" t="s">
        <v>285</v>
      </c>
      <c r="B464">
        <v>511</v>
      </c>
      <c r="C464" s="2">
        <v>75918.33</v>
      </c>
      <c r="D464" s="1">
        <v>0.02</v>
      </c>
      <c r="E464" s="1">
        <v>2E-3</v>
      </c>
      <c r="F464" s="1">
        <v>2E-3</v>
      </c>
      <c r="G464" t="str">
        <f t="shared" si="57"/>
        <v>(0,10]</v>
      </c>
      <c r="H464" t="str">
        <f t="shared" si="58"/>
        <v>低</v>
      </c>
      <c r="I464">
        <f t="shared" si="59"/>
        <v>13</v>
      </c>
      <c r="J464" t="str">
        <f t="shared" si="60"/>
        <v>(0,1.5]</v>
      </c>
      <c r="K464" t="str">
        <f t="shared" si="61"/>
        <v>低</v>
      </c>
      <c r="L464">
        <f t="shared" si="62"/>
        <v>13</v>
      </c>
      <c r="M464" t="str">
        <f>VLOOKUP($A464,'风险(预警)'!$A:$J,7,0)</f>
        <v>(0,10]</v>
      </c>
      <c r="N464" t="str">
        <f>VLOOKUP($A464,'风险(预警)'!$A:$J,8,0)</f>
        <v>低</v>
      </c>
      <c r="O464">
        <f>VLOOKUP($A464,'风险(预警)'!$A:$J,9,0)</f>
        <v>11</v>
      </c>
      <c r="P464" t="str">
        <f t="shared" si="63"/>
        <v>低</v>
      </c>
    </row>
    <row r="465" spans="1:16" x14ac:dyDescent="0.2">
      <c r="A465" t="s">
        <v>902</v>
      </c>
      <c r="B465">
        <v>508</v>
      </c>
      <c r="C465" s="2">
        <v>49772.81</v>
      </c>
      <c r="D465" s="1">
        <v>1.6E-2</v>
      </c>
      <c r="E465" s="1">
        <v>2.5999999999999999E-2</v>
      </c>
      <c r="F465" s="1">
        <v>2.5999999999999999E-2</v>
      </c>
      <c r="G465" t="str">
        <f t="shared" si="57"/>
        <v>(0,10]</v>
      </c>
      <c r="H465" t="str">
        <f t="shared" si="58"/>
        <v>低</v>
      </c>
      <c r="I465">
        <f t="shared" si="59"/>
        <v>13</v>
      </c>
      <c r="J465" t="str">
        <f t="shared" si="60"/>
        <v>(1.5,10]</v>
      </c>
      <c r="K465" t="str">
        <f t="shared" si="61"/>
        <v>中</v>
      </c>
      <c r="L465">
        <f t="shared" si="62"/>
        <v>28</v>
      </c>
      <c r="M465" t="str">
        <f>VLOOKUP($A465,'风险(预警)'!$A:$J,7,0)</f>
        <v>(20,+)</v>
      </c>
      <c r="N465" t="str">
        <f>VLOOKUP($A465,'风险(预警)'!$A:$J,8,0)</f>
        <v>高</v>
      </c>
      <c r="O465">
        <f>VLOOKUP($A465,'风险(预警)'!$A:$J,9,0)</f>
        <v>100</v>
      </c>
      <c r="P465" t="str">
        <f t="shared" si="63"/>
        <v>中</v>
      </c>
    </row>
    <row r="466" spans="1:16" x14ac:dyDescent="0.2">
      <c r="A466" t="s">
        <v>768</v>
      </c>
      <c r="B466">
        <v>503</v>
      </c>
      <c r="C466" s="2">
        <v>271565.59858972998</v>
      </c>
      <c r="D466" s="1">
        <v>4.9000000000000002E-2</v>
      </c>
      <c r="E466" s="1">
        <v>6.0000000000000001E-3</v>
      </c>
      <c r="F466" s="1">
        <v>6.0000000000000001E-3</v>
      </c>
      <c r="G466" t="str">
        <f t="shared" si="57"/>
        <v>(0,10]</v>
      </c>
      <c r="H466" t="str">
        <f t="shared" si="58"/>
        <v>低</v>
      </c>
      <c r="I466">
        <f t="shared" si="59"/>
        <v>13</v>
      </c>
      <c r="J466" t="str">
        <f t="shared" si="60"/>
        <v>(0,1.5]</v>
      </c>
      <c r="K466" t="str">
        <f t="shared" si="61"/>
        <v>低</v>
      </c>
      <c r="L466">
        <f t="shared" si="62"/>
        <v>13</v>
      </c>
      <c r="M466" t="str">
        <f>VLOOKUP($A466,'风险(预警)'!$A:$J,7,0)</f>
        <v>(0,10]</v>
      </c>
      <c r="N466" t="str">
        <f>VLOOKUP($A466,'风险(预警)'!$A:$J,8,0)</f>
        <v>低</v>
      </c>
      <c r="O466">
        <f>VLOOKUP($A466,'风险(预警)'!$A:$J,9,0)</f>
        <v>11</v>
      </c>
      <c r="P466" t="str">
        <f t="shared" si="63"/>
        <v>低</v>
      </c>
    </row>
    <row r="467" spans="1:16" x14ac:dyDescent="0.2">
      <c r="A467" t="s">
        <v>774</v>
      </c>
      <c r="B467">
        <v>499</v>
      </c>
      <c r="C467" s="2">
        <v>16049.55</v>
      </c>
      <c r="D467" s="1">
        <v>1.2999999999999999E-2</v>
      </c>
      <c r="E467" s="1">
        <v>2E-3</v>
      </c>
      <c r="F467" s="1">
        <v>2E-3</v>
      </c>
      <c r="G467" t="str">
        <f t="shared" si="57"/>
        <v>(0,10]</v>
      </c>
      <c r="H467" t="str">
        <f t="shared" si="58"/>
        <v>低</v>
      </c>
      <c r="I467">
        <f t="shared" si="59"/>
        <v>13</v>
      </c>
      <c r="J467" t="str">
        <f t="shared" si="60"/>
        <v>(0,1.5]</v>
      </c>
      <c r="K467" t="str">
        <f t="shared" si="61"/>
        <v>低</v>
      </c>
      <c r="L467">
        <f t="shared" si="62"/>
        <v>13</v>
      </c>
      <c r="M467" t="str">
        <f>VLOOKUP($A467,'风险(预警)'!$A:$J,7,0)</f>
        <v>(0,10]</v>
      </c>
      <c r="N467" t="str">
        <f>VLOOKUP($A467,'风险(预警)'!$A:$J,8,0)</f>
        <v>低</v>
      </c>
      <c r="O467">
        <f>VLOOKUP($A467,'风险(预警)'!$A:$J,9,0)</f>
        <v>11</v>
      </c>
      <c r="P467" t="str">
        <f t="shared" si="63"/>
        <v>低</v>
      </c>
    </row>
    <row r="468" spans="1:16" x14ac:dyDescent="0.2">
      <c r="A468" t="s">
        <v>338</v>
      </c>
      <c r="B468">
        <v>498</v>
      </c>
      <c r="C468" s="2">
        <v>52829.06</v>
      </c>
      <c r="D468" s="1">
        <v>2.5999999999999999E-2</v>
      </c>
      <c r="E468" s="1">
        <v>0</v>
      </c>
      <c r="F468" s="1">
        <v>0</v>
      </c>
      <c r="G468" t="str">
        <f t="shared" si="57"/>
        <v>(0,10]</v>
      </c>
      <c r="H468" t="str">
        <f t="shared" si="58"/>
        <v>低</v>
      </c>
      <c r="I468">
        <f t="shared" si="59"/>
        <v>13</v>
      </c>
      <c r="J468" t="str">
        <f t="shared" si="60"/>
        <v>0</v>
      </c>
      <c r="K468" t="str">
        <f t="shared" si="61"/>
        <v>0</v>
      </c>
      <c r="L468">
        <f t="shared" si="62"/>
        <v>0</v>
      </c>
      <c r="M468" t="str">
        <f>VLOOKUP($A468,'风险(预警)'!$A:$J,7,0)</f>
        <v>(0,10]</v>
      </c>
      <c r="N468" t="str">
        <f>VLOOKUP($A468,'风险(预警)'!$A:$J,8,0)</f>
        <v>低</v>
      </c>
      <c r="O468">
        <f>VLOOKUP($A468,'风险(预警)'!$A:$J,9,0)</f>
        <v>11</v>
      </c>
      <c r="P468" t="str">
        <f t="shared" si="63"/>
        <v>低</v>
      </c>
    </row>
    <row r="469" spans="1:16" x14ac:dyDescent="0.2">
      <c r="A469" t="s">
        <v>785</v>
      </c>
      <c r="B469">
        <v>497</v>
      </c>
      <c r="C469" s="2">
        <v>27291.86</v>
      </c>
      <c r="D469" s="1">
        <v>2.8000000000000001E-2</v>
      </c>
      <c r="E469" s="1">
        <v>2E-3</v>
      </c>
      <c r="F469" s="1">
        <v>2E-3</v>
      </c>
      <c r="G469" t="str">
        <f t="shared" si="57"/>
        <v>(0,10]</v>
      </c>
      <c r="H469" t="str">
        <f t="shared" si="58"/>
        <v>低</v>
      </c>
      <c r="I469">
        <f t="shared" si="59"/>
        <v>13</v>
      </c>
      <c r="J469" t="str">
        <f t="shared" si="60"/>
        <v>(0,1.5]</v>
      </c>
      <c r="K469" t="str">
        <f t="shared" si="61"/>
        <v>低</v>
      </c>
      <c r="L469">
        <f t="shared" si="62"/>
        <v>13</v>
      </c>
      <c r="M469" t="str">
        <f>VLOOKUP($A469,'风险(预警)'!$A:$J,7,0)</f>
        <v>(0,10]</v>
      </c>
      <c r="N469" t="str">
        <f>VLOOKUP($A469,'风险(预警)'!$A:$J,8,0)</f>
        <v>低</v>
      </c>
      <c r="O469">
        <f>VLOOKUP($A469,'风险(预警)'!$A:$J,9,0)</f>
        <v>11</v>
      </c>
      <c r="P469" t="str">
        <f t="shared" si="63"/>
        <v>低</v>
      </c>
    </row>
    <row r="470" spans="1:16" x14ac:dyDescent="0.2">
      <c r="A470" t="s">
        <v>410</v>
      </c>
      <c r="B470">
        <v>496</v>
      </c>
      <c r="C470" s="2">
        <v>8483.6146363250009</v>
      </c>
      <c r="D470" s="1">
        <v>0.03</v>
      </c>
      <c r="E470" s="1">
        <v>2E-3</v>
      </c>
      <c r="F470" s="1">
        <v>2E-3</v>
      </c>
      <c r="G470" t="str">
        <f t="shared" si="57"/>
        <v>(0,10]</v>
      </c>
      <c r="H470" t="str">
        <f t="shared" si="58"/>
        <v>低</v>
      </c>
      <c r="I470">
        <f t="shared" si="59"/>
        <v>13</v>
      </c>
      <c r="J470" t="str">
        <f t="shared" si="60"/>
        <v>(0,1.5]</v>
      </c>
      <c r="K470" t="str">
        <f t="shared" si="61"/>
        <v>低</v>
      </c>
      <c r="L470">
        <f t="shared" si="62"/>
        <v>13</v>
      </c>
      <c r="M470" t="str">
        <f>VLOOKUP($A470,'风险(预警)'!$A:$J,7,0)</f>
        <v>(0,10]</v>
      </c>
      <c r="N470" t="str">
        <f>VLOOKUP($A470,'风险(预警)'!$A:$J,8,0)</f>
        <v>低</v>
      </c>
      <c r="O470">
        <f>VLOOKUP($A470,'风险(预警)'!$A:$J,9,0)</f>
        <v>11</v>
      </c>
      <c r="P470" t="str">
        <f t="shared" si="63"/>
        <v>低</v>
      </c>
    </row>
    <row r="471" spans="1:16" x14ac:dyDescent="0.2">
      <c r="A471" t="s">
        <v>870</v>
      </c>
      <c r="B471">
        <v>491</v>
      </c>
      <c r="C471" s="2">
        <v>14262.97</v>
      </c>
      <c r="D471" s="1">
        <v>0</v>
      </c>
      <c r="E471" s="1">
        <v>6.0000000000000001E-3</v>
      </c>
      <c r="F471" s="1">
        <v>6.0000000000000001E-3</v>
      </c>
      <c r="G471" t="str">
        <f t="shared" si="57"/>
        <v>0</v>
      </c>
      <c r="H471" t="str">
        <f t="shared" si="58"/>
        <v>0</v>
      </c>
      <c r="I471">
        <f t="shared" si="59"/>
        <v>0</v>
      </c>
      <c r="J471" t="str">
        <f t="shared" si="60"/>
        <v>(0,1.5]</v>
      </c>
      <c r="K471" t="str">
        <f t="shared" si="61"/>
        <v>低</v>
      </c>
      <c r="L471">
        <f t="shared" si="62"/>
        <v>13</v>
      </c>
      <c r="M471" t="str">
        <f>VLOOKUP($A471,'风险(预警)'!$A:$J,7,0)</f>
        <v>(0,10]</v>
      </c>
      <c r="N471" t="str">
        <f>VLOOKUP($A471,'风险(预警)'!$A:$J,8,0)</f>
        <v>低</v>
      </c>
      <c r="O471">
        <f>VLOOKUP($A471,'风险(预警)'!$A:$J,9,0)</f>
        <v>11</v>
      </c>
      <c r="P471" t="str">
        <f t="shared" si="63"/>
        <v>低</v>
      </c>
    </row>
    <row r="472" spans="1:16" x14ac:dyDescent="0.2">
      <c r="A472" t="s">
        <v>881</v>
      </c>
      <c r="B472">
        <v>490</v>
      </c>
      <c r="C472" s="2">
        <v>29232.23</v>
      </c>
      <c r="D472" s="1">
        <v>0</v>
      </c>
      <c r="E472" s="1">
        <v>0</v>
      </c>
      <c r="F472" s="1">
        <v>0</v>
      </c>
      <c r="G472" t="str">
        <f t="shared" si="57"/>
        <v>0</v>
      </c>
      <c r="H472" t="str">
        <f t="shared" si="58"/>
        <v>0</v>
      </c>
      <c r="I472">
        <f t="shared" si="59"/>
        <v>0</v>
      </c>
      <c r="J472" t="str">
        <f t="shared" si="60"/>
        <v>0</v>
      </c>
      <c r="K472" t="str">
        <f t="shared" si="61"/>
        <v>0</v>
      </c>
      <c r="L472">
        <f t="shared" si="62"/>
        <v>0</v>
      </c>
      <c r="M472" t="str">
        <f>VLOOKUP($A472,'风险(预警)'!$A:$J,7,0)</f>
        <v>(0,10]</v>
      </c>
      <c r="N472" t="str">
        <f>VLOOKUP($A472,'风险(预警)'!$A:$J,8,0)</f>
        <v>低</v>
      </c>
      <c r="O472">
        <f>VLOOKUP($A472,'风险(预警)'!$A:$J,9,0)</f>
        <v>11</v>
      </c>
      <c r="P472" t="str">
        <f t="shared" si="63"/>
        <v>低</v>
      </c>
    </row>
    <row r="473" spans="1:16" x14ac:dyDescent="0.2">
      <c r="A473" t="s">
        <v>910</v>
      </c>
      <c r="B473">
        <v>487</v>
      </c>
      <c r="C473" s="2">
        <v>14633.82</v>
      </c>
      <c r="D473" s="1">
        <v>0</v>
      </c>
      <c r="E473" s="1">
        <v>2E-3</v>
      </c>
      <c r="F473" s="1">
        <v>2E-3</v>
      </c>
      <c r="G473" t="str">
        <f t="shared" si="57"/>
        <v>0</v>
      </c>
      <c r="H473" t="str">
        <f t="shared" si="58"/>
        <v>0</v>
      </c>
      <c r="I473">
        <f t="shared" si="59"/>
        <v>0</v>
      </c>
      <c r="J473" t="str">
        <f t="shared" si="60"/>
        <v>(0,1.5]</v>
      </c>
      <c r="K473" t="str">
        <f t="shared" si="61"/>
        <v>低</v>
      </c>
      <c r="L473">
        <f t="shared" si="62"/>
        <v>13</v>
      </c>
      <c r="M473" t="str">
        <f>VLOOKUP($A473,'风险(预警)'!$A:$J,7,0)</f>
        <v>0</v>
      </c>
      <c r="N473" t="str">
        <f>VLOOKUP($A473,'风险(预警)'!$A:$J,8,0)</f>
        <v>0</v>
      </c>
      <c r="O473">
        <f>VLOOKUP($A473,'风险(预警)'!$A:$J,9,0)</f>
        <v>0</v>
      </c>
      <c r="P473" t="str">
        <f t="shared" si="63"/>
        <v>低</v>
      </c>
    </row>
    <row r="474" spans="1:16" x14ac:dyDescent="0.2">
      <c r="A474" t="s">
        <v>185</v>
      </c>
      <c r="B474">
        <v>484</v>
      </c>
      <c r="C474" s="2">
        <v>33607.182058209997</v>
      </c>
      <c r="D474" s="1">
        <v>2.1999999999999999E-2</v>
      </c>
      <c r="E474" s="1">
        <v>0</v>
      </c>
      <c r="F474" s="1">
        <v>0</v>
      </c>
      <c r="G474" t="str">
        <f t="shared" si="57"/>
        <v>(0,10]</v>
      </c>
      <c r="H474" t="str">
        <f t="shared" si="58"/>
        <v>低</v>
      </c>
      <c r="I474">
        <f t="shared" si="59"/>
        <v>13</v>
      </c>
      <c r="J474" t="str">
        <f t="shared" si="60"/>
        <v>0</v>
      </c>
      <c r="K474" t="str">
        <f t="shared" si="61"/>
        <v>0</v>
      </c>
      <c r="L474">
        <f t="shared" si="62"/>
        <v>0</v>
      </c>
      <c r="M474" t="str">
        <f>VLOOKUP($A474,'风险(预警)'!$A:$J,7,0)</f>
        <v>0</v>
      </c>
      <c r="N474" t="str">
        <f>VLOOKUP($A474,'风险(预警)'!$A:$J,8,0)</f>
        <v>0</v>
      </c>
      <c r="O474">
        <f>VLOOKUP($A474,'风险(预警)'!$A:$J,9,0)</f>
        <v>0</v>
      </c>
      <c r="P474" t="str">
        <f t="shared" si="63"/>
        <v>低</v>
      </c>
    </row>
    <row r="475" spans="1:16" x14ac:dyDescent="0.2">
      <c r="A475" t="s">
        <v>542</v>
      </c>
      <c r="B475">
        <v>483</v>
      </c>
      <c r="C475" s="2">
        <v>13900.82</v>
      </c>
      <c r="D475" s="1">
        <v>3.5999999999999997E-2</v>
      </c>
      <c r="E475" s="1">
        <v>0</v>
      </c>
      <c r="F475" s="1">
        <v>0</v>
      </c>
      <c r="G475" t="str">
        <f t="shared" si="57"/>
        <v>(0,10]</v>
      </c>
      <c r="H475" t="str">
        <f t="shared" si="58"/>
        <v>低</v>
      </c>
      <c r="I475">
        <f t="shared" si="59"/>
        <v>13</v>
      </c>
      <c r="J475" t="str">
        <f t="shared" si="60"/>
        <v>0</v>
      </c>
      <c r="K475" t="str">
        <f t="shared" si="61"/>
        <v>0</v>
      </c>
      <c r="L475">
        <f t="shared" si="62"/>
        <v>0</v>
      </c>
      <c r="M475" t="str">
        <f>VLOOKUP($A475,'风险(预警)'!$A:$J,7,0)</f>
        <v>(0,10]</v>
      </c>
      <c r="N475" t="str">
        <f>VLOOKUP($A475,'风险(预警)'!$A:$J,8,0)</f>
        <v>低</v>
      </c>
      <c r="O475">
        <f>VLOOKUP($A475,'风险(预警)'!$A:$J,9,0)</f>
        <v>11</v>
      </c>
      <c r="P475" t="str">
        <f t="shared" si="63"/>
        <v>低</v>
      </c>
    </row>
    <row r="476" spans="1:16" x14ac:dyDescent="0.2">
      <c r="A476" t="s">
        <v>581</v>
      </c>
      <c r="B476">
        <v>481</v>
      </c>
      <c r="C476" s="2">
        <v>38403.58</v>
      </c>
      <c r="D476" s="1">
        <v>1.2E-2</v>
      </c>
      <c r="E476" s="1">
        <v>2E-3</v>
      </c>
      <c r="F476" s="1">
        <v>2E-3</v>
      </c>
      <c r="G476" t="str">
        <f t="shared" si="57"/>
        <v>(0,10]</v>
      </c>
      <c r="H476" t="str">
        <f t="shared" si="58"/>
        <v>低</v>
      </c>
      <c r="I476">
        <f t="shared" si="59"/>
        <v>13</v>
      </c>
      <c r="J476" t="str">
        <f t="shared" si="60"/>
        <v>(0,1.5]</v>
      </c>
      <c r="K476" t="str">
        <f t="shared" si="61"/>
        <v>低</v>
      </c>
      <c r="L476">
        <f t="shared" si="62"/>
        <v>13</v>
      </c>
      <c r="M476" t="str">
        <f>VLOOKUP($A476,'风险(预警)'!$A:$J,7,0)</f>
        <v>0</v>
      </c>
      <c r="N476" t="str">
        <f>VLOOKUP($A476,'风险(预警)'!$A:$J,8,0)</f>
        <v>0</v>
      </c>
      <c r="O476">
        <f>VLOOKUP($A476,'风险(预警)'!$A:$J,9,0)</f>
        <v>0</v>
      </c>
      <c r="P476" t="str">
        <f t="shared" si="63"/>
        <v>低</v>
      </c>
    </row>
    <row r="477" spans="1:16" x14ac:dyDescent="0.2">
      <c r="A477" t="s">
        <v>725</v>
      </c>
      <c r="B477">
        <v>475</v>
      </c>
      <c r="C477" s="2">
        <v>18402.310000000001</v>
      </c>
      <c r="D477" s="1">
        <v>2.4E-2</v>
      </c>
      <c r="E477" s="1">
        <v>8.0000000000000002E-3</v>
      </c>
      <c r="F477" s="1">
        <v>8.0000000000000002E-3</v>
      </c>
      <c r="G477" t="str">
        <f t="shared" si="57"/>
        <v>(0,10]</v>
      </c>
      <c r="H477" t="str">
        <f t="shared" si="58"/>
        <v>低</v>
      </c>
      <c r="I477">
        <f t="shared" si="59"/>
        <v>13</v>
      </c>
      <c r="J477" t="str">
        <f t="shared" si="60"/>
        <v>(0,1.5]</v>
      </c>
      <c r="K477" t="str">
        <f t="shared" si="61"/>
        <v>低</v>
      </c>
      <c r="L477">
        <f t="shared" si="62"/>
        <v>13</v>
      </c>
      <c r="M477" t="str">
        <f>VLOOKUP($A477,'风险(预警)'!$A:$J,7,0)</f>
        <v>(0,10]</v>
      </c>
      <c r="N477" t="str">
        <f>VLOOKUP($A477,'风险(预警)'!$A:$J,8,0)</f>
        <v>低</v>
      </c>
      <c r="O477">
        <f>VLOOKUP($A477,'风险(预警)'!$A:$J,9,0)</f>
        <v>11</v>
      </c>
      <c r="P477" t="str">
        <f t="shared" si="63"/>
        <v>低</v>
      </c>
    </row>
    <row r="478" spans="1:16" x14ac:dyDescent="0.2">
      <c r="A478" t="s">
        <v>769</v>
      </c>
      <c r="B478">
        <v>471</v>
      </c>
      <c r="C478" s="2">
        <v>29870.38</v>
      </c>
      <c r="D478" s="1">
        <v>0.03</v>
      </c>
      <c r="E478" s="1">
        <v>0</v>
      </c>
      <c r="F478" s="1">
        <v>0</v>
      </c>
      <c r="G478" t="str">
        <f t="shared" si="57"/>
        <v>(0,10]</v>
      </c>
      <c r="H478" t="str">
        <f t="shared" si="58"/>
        <v>低</v>
      </c>
      <c r="I478">
        <f t="shared" si="59"/>
        <v>13</v>
      </c>
      <c r="J478" t="str">
        <f t="shared" si="60"/>
        <v>0</v>
      </c>
      <c r="K478" t="str">
        <f t="shared" si="61"/>
        <v>0</v>
      </c>
      <c r="L478">
        <f t="shared" si="62"/>
        <v>0</v>
      </c>
      <c r="M478" t="str">
        <f>VLOOKUP($A478,'风险(预警)'!$A:$J,7,0)</f>
        <v>(0,10]</v>
      </c>
      <c r="N478" t="str">
        <f>VLOOKUP($A478,'风险(预警)'!$A:$J,8,0)</f>
        <v>低</v>
      </c>
      <c r="O478">
        <f>VLOOKUP($A478,'风险(预警)'!$A:$J,9,0)</f>
        <v>11</v>
      </c>
      <c r="P478" t="str">
        <f t="shared" si="63"/>
        <v>低</v>
      </c>
    </row>
    <row r="479" spans="1:16" x14ac:dyDescent="0.2">
      <c r="A479" t="s">
        <v>978</v>
      </c>
      <c r="B479">
        <v>463</v>
      </c>
      <c r="C479" s="2">
        <v>56991.74</v>
      </c>
      <c r="D479" s="1">
        <v>1.6E-2</v>
      </c>
      <c r="E479" s="1">
        <v>0</v>
      </c>
      <c r="F479" s="1">
        <v>0</v>
      </c>
      <c r="G479" t="str">
        <f t="shared" si="57"/>
        <v>(0,10]</v>
      </c>
      <c r="H479" t="str">
        <f t="shared" si="58"/>
        <v>低</v>
      </c>
      <c r="I479">
        <f t="shared" si="59"/>
        <v>13</v>
      </c>
      <c r="J479" t="str">
        <f t="shared" si="60"/>
        <v>0</v>
      </c>
      <c r="K479" t="str">
        <f t="shared" si="61"/>
        <v>0</v>
      </c>
      <c r="L479">
        <f t="shared" si="62"/>
        <v>0</v>
      </c>
      <c r="M479" t="str">
        <f>VLOOKUP($A479,'风险(预警)'!$A:$J,7,0)</f>
        <v>(0,10]</v>
      </c>
      <c r="N479" t="str">
        <f>VLOOKUP($A479,'风险(预警)'!$A:$J,8,0)</f>
        <v>低</v>
      </c>
      <c r="O479">
        <f>VLOOKUP($A479,'风险(预警)'!$A:$J,9,0)</f>
        <v>11</v>
      </c>
      <c r="P479" t="str">
        <f t="shared" si="63"/>
        <v>低</v>
      </c>
    </row>
    <row r="480" spans="1:16" x14ac:dyDescent="0.2">
      <c r="A480" t="s">
        <v>483</v>
      </c>
      <c r="B480">
        <v>457</v>
      </c>
      <c r="C480" s="2">
        <v>21735.940430359999</v>
      </c>
      <c r="D480" s="1">
        <v>2.7E-2</v>
      </c>
      <c r="E480" s="1">
        <v>0</v>
      </c>
      <c r="F480" s="1">
        <v>0</v>
      </c>
      <c r="G480" t="str">
        <f t="shared" si="57"/>
        <v>(0,10]</v>
      </c>
      <c r="H480" t="str">
        <f t="shared" si="58"/>
        <v>低</v>
      </c>
      <c r="I480">
        <f t="shared" si="59"/>
        <v>13</v>
      </c>
      <c r="J480" t="str">
        <f t="shared" si="60"/>
        <v>0</v>
      </c>
      <c r="K480" t="str">
        <f t="shared" si="61"/>
        <v>0</v>
      </c>
      <c r="L480">
        <f t="shared" si="62"/>
        <v>0</v>
      </c>
      <c r="M480" t="str">
        <f>VLOOKUP($A480,'风险(预警)'!$A:$J,7,0)</f>
        <v>0</v>
      </c>
      <c r="N480" t="str">
        <f>VLOOKUP($A480,'风险(预警)'!$A:$J,8,0)</f>
        <v>0</v>
      </c>
      <c r="O480">
        <f>VLOOKUP($A480,'风险(预警)'!$A:$J,9,0)</f>
        <v>0</v>
      </c>
      <c r="P480" t="str">
        <f t="shared" si="63"/>
        <v>低</v>
      </c>
    </row>
    <row r="481" spans="1:16" x14ac:dyDescent="0.2">
      <c r="A481" t="s">
        <v>882</v>
      </c>
      <c r="B481">
        <v>457</v>
      </c>
      <c r="C481" s="2">
        <v>66013.171241830001</v>
      </c>
      <c r="D481" s="1">
        <v>3.4000000000000002E-2</v>
      </c>
      <c r="E481" s="1">
        <v>0</v>
      </c>
      <c r="F481" s="1">
        <v>0</v>
      </c>
      <c r="G481" t="str">
        <f t="shared" si="57"/>
        <v>(0,10]</v>
      </c>
      <c r="H481" t="str">
        <f t="shared" si="58"/>
        <v>低</v>
      </c>
      <c r="I481">
        <f t="shared" si="59"/>
        <v>13</v>
      </c>
      <c r="J481" t="str">
        <f t="shared" si="60"/>
        <v>0</v>
      </c>
      <c r="K481" t="str">
        <f t="shared" si="61"/>
        <v>0</v>
      </c>
      <c r="L481">
        <f t="shared" si="62"/>
        <v>0</v>
      </c>
      <c r="M481" t="str">
        <f>VLOOKUP($A481,'风险(预警)'!$A:$J,7,0)</f>
        <v>0</v>
      </c>
      <c r="N481" t="str">
        <f>VLOOKUP($A481,'风险(预警)'!$A:$J,8,0)</f>
        <v>0</v>
      </c>
      <c r="O481">
        <f>VLOOKUP($A481,'风险(预警)'!$A:$J,9,0)</f>
        <v>0</v>
      </c>
      <c r="P481" t="str">
        <f t="shared" si="63"/>
        <v>低</v>
      </c>
    </row>
    <row r="482" spans="1:16" x14ac:dyDescent="0.2">
      <c r="A482" t="s">
        <v>894</v>
      </c>
      <c r="B482">
        <v>451</v>
      </c>
      <c r="C482" s="2">
        <v>50251.5</v>
      </c>
      <c r="D482" s="1">
        <v>0.16400000000000001</v>
      </c>
      <c r="E482" s="1">
        <v>2E-3</v>
      </c>
      <c r="F482" s="1">
        <v>2E-3</v>
      </c>
      <c r="G482" t="str">
        <f t="shared" si="57"/>
        <v>(10,20]</v>
      </c>
      <c r="H482" t="str">
        <f t="shared" si="58"/>
        <v>中</v>
      </c>
      <c r="I482">
        <f t="shared" si="59"/>
        <v>81</v>
      </c>
      <c r="J482" t="str">
        <f t="shared" si="60"/>
        <v>(0,1.5]</v>
      </c>
      <c r="K482" t="str">
        <f t="shared" si="61"/>
        <v>低</v>
      </c>
      <c r="L482">
        <f t="shared" si="62"/>
        <v>13</v>
      </c>
      <c r="M482" t="str">
        <f>VLOOKUP($A482,'风险(预警)'!$A:$J,7,0)</f>
        <v>(0,10]</v>
      </c>
      <c r="N482" t="str">
        <f>VLOOKUP($A482,'风险(预警)'!$A:$J,8,0)</f>
        <v>低</v>
      </c>
      <c r="O482">
        <f>VLOOKUP($A482,'风险(预警)'!$A:$J,9,0)</f>
        <v>11</v>
      </c>
      <c r="P482" t="str">
        <f t="shared" si="63"/>
        <v>低</v>
      </c>
    </row>
    <row r="483" spans="1:16" x14ac:dyDescent="0.2">
      <c r="A483" t="s">
        <v>938</v>
      </c>
      <c r="B483">
        <v>449</v>
      </c>
      <c r="C483" s="2">
        <v>9015.4479867299997</v>
      </c>
      <c r="D483" s="1">
        <v>0.04</v>
      </c>
      <c r="E483" s="1">
        <v>1.7999999999999999E-2</v>
      </c>
      <c r="F483" s="1">
        <v>1.7999999999999999E-2</v>
      </c>
      <c r="G483" t="str">
        <f t="shared" si="57"/>
        <v>(0,10]</v>
      </c>
      <c r="H483" t="str">
        <f t="shared" si="58"/>
        <v>低</v>
      </c>
      <c r="I483">
        <f t="shared" si="59"/>
        <v>13</v>
      </c>
      <c r="J483" t="str">
        <f t="shared" si="60"/>
        <v>(1.5,10]</v>
      </c>
      <c r="K483" t="str">
        <f t="shared" si="61"/>
        <v>中</v>
      </c>
      <c r="L483">
        <f t="shared" si="62"/>
        <v>28</v>
      </c>
      <c r="M483" t="str">
        <f>VLOOKUP($A483,'风险(预警)'!$A:$J,7,0)</f>
        <v>(0,10]</v>
      </c>
      <c r="N483" t="str">
        <f>VLOOKUP($A483,'风险(预警)'!$A:$J,8,0)</f>
        <v>低</v>
      </c>
      <c r="O483">
        <f>VLOOKUP($A483,'风险(预警)'!$A:$J,9,0)</f>
        <v>11</v>
      </c>
      <c r="P483" t="str">
        <f t="shared" si="63"/>
        <v>低</v>
      </c>
    </row>
    <row r="484" spans="1:16" x14ac:dyDescent="0.2">
      <c r="A484" t="s">
        <v>656</v>
      </c>
      <c r="B484">
        <v>448</v>
      </c>
      <c r="C484" s="2">
        <v>22260.44</v>
      </c>
      <c r="D484" s="1">
        <v>4.8000000000000001E-2</v>
      </c>
      <c r="E484" s="1">
        <v>0</v>
      </c>
      <c r="F484" s="1">
        <v>0</v>
      </c>
      <c r="G484" t="str">
        <f t="shared" si="57"/>
        <v>(0,10]</v>
      </c>
      <c r="H484" t="str">
        <f t="shared" si="58"/>
        <v>低</v>
      </c>
      <c r="I484">
        <f t="shared" si="59"/>
        <v>13</v>
      </c>
      <c r="J484" t="str">
        <f t="shared" si="60"/>
        <v>0</v>
      </c>
      <c r="K484" t="str">
        <f t="shared" si="61"/>
        <v>0</v>
      </c>
      <c r="L484">
        <f t="shared" si="62"/>
        <v>0</v>
      </c>
      <c r="M484" t="str">
        <f>VLOOKUP($A484,'风险(预警)'!$A:$J,7,0)</f>
        <v>(0,10]</v>
      </c>
      <c r="N484" t="str">
        <f>VLOOKUP($A484,'风险(预警)'!$A:$J,8,0)</f>
        <v>低</v>
      </c>
      <c r="O484">
        <f>VLOOKUP($A484,'风险(预警)'!$A:$J,9,0)</f>
        <v>11</v>
      </c>
      <c r="P484" t="str">
        <f t="shared" si="63"/>
        <v>低</v>
      </c>
    </row>
    <row r="485" spans="1:16" x14ac:dyDescent="0.2">
      <c r="A485" t="s">
        <v>1015</v>
      </c>
      <c r="B485">
        <v>443</v>
      </c>
      <c r="C485" s="2">
        <v>303346.26560454001</v>
      </c>
      <c r="D485" s="1">
        <v>0.09</v>
      </c>
      <c r="E485" s="1">
        <v>4.1000000000000002E-2</v>
      </c>
      <c r="F485" s="1">
        <v>6.0999999999999999E-2</v>
      </c>
      <c r="G485" t="str">
        <f t="shared" si="57"/>
        <v>(0,10]</v>
      </c>
      <c r="H485" t="str">
        <f t="shared" si="58"/>
        <v>低</v>
      </c>
      <c r="I485">
        <f t="shared" si="59"/>
        <v>13</v>
      </c>
      <c r="J485" t="str">
        <f t="shared" si="60"/>
        <v>(1.5,10]</v>
      </c>
      <c r="K485" t="str">
        <f t="shared" si="61"/>
        <v>中</v>
      </c>
      <c r="L485">
        <f t="shared" si="62"/>
        <v>28</v>
      </c>
      <c r="M485" t="str">
        <f>VLOOKUP($A485,'风险(预警)'!$A:$J,7,0)</f>
        <v>(0,10]</v>
      </c>
      <c r="N485" t="str">
        <f>VLOOKUP($A485,'风险(预警)'!$A:$J,8,0)</f>
        <v>低</v>
      </c>
      <c r="O485">
        <f>VLOOKUP($A485,'风险(预警)'!$A:$J,9,0)</f>
        <v>11</v>
      </c>
      <c r="P485" t="str">
        <f t="shared" si="63"/>
        <v>低</v>
      </c>
    </row>
    <row r="486" spans="1:16" x14ac:dyDescent="0.2">
      <c r="A486" t="s">
        <v>908</v>
      </c>
      <c r="B486">
        <v>437</v>
      </c>
      <c r="C486" s="2">
        <v>44705.756993039999</v>
      </c>
      <c r="D486" s="1">
        <v>9.2999999999999999E-2</v>
      </c>
      <c r="E486" s="1">
        <v>5.0000000000000001E-3</v>
      </c>
      <c r="F486" s="1">
        <v>5.0000000000000001E-3</v>
      </c>
      <c r="G486" t="str">
        <f t="shared" si="57"/>
        <v>(0,10]</v>
      </c>
      <c r="H486" t="str">
        <f t="shared" si="58"/>
        <v>低</v>
      </c>
      <c r="I486">
        <f t="shared" si="59"/>
        <v>13</v>
      </c>
      <c r="J486" t="str">
        <f t="shared" si="60"/>
        <v>(0,1.5]</v>
      </c>
      <c r="K486" t="str">
        <f t="shared" si="61"/>
        <v>低</v>
      </c>
      <c r="L486">
        <f t="shared" si="62"/>
        <v>13</v>
      </c>
      <c r="M486" t="str">
        <f>VLOOKUP($A486,'风险(预警)'!$A:$J,7,0)</f>
        <v>(0,10]</v>
      </c>
      <c r="N486" t="str">
        <f>VLOOKUP($A486,'风险(预警)'!$A:$J,8,0)</f>
        <v>低</v>
      </c>
      <c r="O486">
        <f>VLOOKUP($A486,'风险(预警)'!$A:$J,9,0)</f>
        <v>11</v>
      </c>
      <c r="P486" t="str">
        <f t="shared" si="63"/>
        <v>低</v>
      </c>
    </row>
    <row r="487" spans="1:16" x14ac:dyDescent="0.2">
      <c r="A487" t="s">
        <v>69</v>
      </c>
      <c r="B487">
        <v>435</v>
      </c>
      <c r="C487" s="2">
        <v>676785.4</v>
      </c>
      <c r="D487" s="1">
        <v>0.13600000000000001</v>
      </c>
      <c r="E487" s="1">
        <v>2E-3</v>
      </c>
      <c r="F487" s="1">
        <v>2E-3</v>
      </c>
      <c r="G487" t="str">
        <f t="shared" si="57"/>
        <v>(10,20]</v>
      </c>
      <c r="H487" t="str">
        <f t="shared" si="58"/>
        <v>中</v>
      </c>
      <c r="I487">
        <f t="shared" si="59"/>
        <v>81</v>
      </c>
      <c r="J487" t="str">
        <f t="shared" si="60"/>
        <v>(0,1.5]</v>
      </c>
      <c r="K487" t="str">
        <f t="shared" si="61"/>
        <v>低</v>
      </c>
      <c r="L487">
        <f t="shared" si="62"/>
        <v>13</v>
      </c>
      <c r="M487" t="str">
        <f>VLOOKUP($A487,'风险(预警)'!$A:$J,7,0)</f>
        <v>(0,10]</v>
      </c>
      <c r="N487" t="str">
        <f>VLOOKUP($A487,'风险(预警)'!$A:$J,8,0)</f>
        <v>低</v>
      </c>
      <c r="O487">
        <f>VLOOKUP($A487,'风险(预警)'!$A:$J,9,0)</f>
        <v>11</v>
      </c>
      <c r="P487" t="str">
        <f t="shared" si="63"/>
        <v>低</v>
      </c>
    </row>
    <row r="488" spans="1:16" x14ac:dyDescent="0.2">
      <c r="A488" t="s">
        <v>346</v>
      </c>
      <c r="B488">
        <v>434</v>
      </c>
      <c r="C488" s="2">
        <v>49907.424546524999</v>
      </c>
      <c r="D488" s="1">
        <v>2.1000000000000001E-2</v>
      </c>
      <c r="E488" s="1">
        <v>5.0000000000000001E-3</v>
      </c>
      <c r="F488" s="1">
        <v>5.0000000000000001E-3</v>
      </c>
      <c r="G488" t="str">
        <f t="shared" si="57"/>
        <v>(0,10]</v>
      </c>
      <c r="H488" t="str">
        <f t="shared" si="58"/>
        <v>低</v>
      </c>
      <c r="I488">
        <f t="shared" si="59"/>
        <v>13</v>
      </c>
      <c r="J488" t="str">
        <f t="shared" si="60"/>
        <v>(0,1.5]</v>
      </c>
      <c r="K488" t="str">
        <f t="shared" si="61"/>
        <v>低</v>
      </c>
      <c r="L488">
        <f t="shared" si="62"/>
        <v>13</v>
      </c>
      <c r="M488" t="str">
        <f>VLOOKUP($A488,'风险(预警)'!$A:$J,7,0)</f>
        <v>0</v>
      </c>
      <c r="N488" t="str">
        <f>VLOOKUP($A488,'风险(预警)'!$A:$J,8,0)</f>
        <v>0</v>
      </c>
      <c r="O488">
        <f>VLOOKUP($A488,'风险(预警)'!$A:$J,9,0)</f>
        <v>0</v>
      </c>
      <c r="P488" t="str">
        <f t="shared" si="63"/>
        <v>低</v>
      </c>
    </row>
    <row r="489" spans="1:16" x14ac:dyDescent="0.2">
      <c r="A489" t="s">
        <v>350</v>
      </c>
      <c r="B489">
        <v>434</v>
      </c>
      <c r="C489" s="2">
        <v>61092.263908649998</v>
      </c>
      <c r="D489" s="1">
        <v>0.05</v>
      </c>
      <c r="E489" s="1">
        <v>0.03</v>
      </c>
      <c r="F489" s="1">
        <v>13</v>
      </c>
      <c r="G489" t="str">
        <f t="shared" si="57"/>
        <v>(0,10]</v>
      </c>
      <c r="H489" t="str">
        <f t="shared" si="58"/>
        <v>低</v>
      </c>
      <c r="I489">
        <f t="shared" si="59"/>
        <v>13</v>
      </c>
      <c r="J489" t="str">
        <f t="shared" si="60"/>
        <v>(10,+)</v>
      </c>
      <c r="K489" t="str">
        <f t="shared" si="61"/>
        <v>高</v>
      </c>
      <c r="L489">
        <f t="shared" si="62"/>
        <v>100</v>
      </c>
      <c r="M489" t="str">
        <f>VLOOKUP($A489,'风险(预警)'!$A:$J,7,0)</f>
        <v>0</v>
      </c>
      <c r="N489" t="str">
        <f>VLOOKUP($A489,'风险(预警)'!$A:$J,8,0)</f>
        <v>0</v>
      </c>
      <c r="O489">
        <f>VLOOKUP($A489,'风险(预警)'!$A:$J,9,0)</f>
        <v>0</v>
      </c>
      <c r="P489" t="str">
        <f t="shared" si="63"/>
        <v>中</v>
      </c>
    </row>
    <row r="490" spans="1:16" x14ac:dyDescent="0.2">
      <c r="A490" t="s">
        <v>420</v>
      </c>
      <c r="B490">
        <v>428</v>
      </c>
      <c r="C490" s="2">
        <v>60926.07</v>
      </c>
      <c r="D490" s="1">
        <v>5.8999999999999997E-2</v>
      </c>
      <c r="E490" s="1">
        <v>8.9999999999999993E-3</v>
      </c>
      <c r="F490" s="1">
        <v>8.9999999999999993E-3</v>
      </c>
      <c r="G490" t="str">
        <f t="shared" si="57"/>
        <v>(0,10]</v>
      </c>
      <c r="H490" t="str">
        <f t="shared" si="58"/>
        <v>低</v>
      </c>
      <c r="I490">
        <f t="shared" si="59"/>
        <v>13</v>
      </c>
      <c r="J490" t="str">
        <f t="shared" si="60"/>
        <v>(0,1.5]</v>
      </c>
      <c r="K490" t="str">
        <f t="shared" si="61"/>
        <v>低</v>
      </c>
      <c r="L490">
        <f t="shared" si="62"/>
        <v>13</v>
      </c>
      <c r="M490" t="str">
        <f>VLOOKUP($A490,'风险(预警)'!$A:$J,7,0)</f>
        <v>(0,10]</v>
      </c>
      <c r="N490" t="str">
        <f>VLOOKUP($A490,'风险(预警)'!$A:$J,8,0)</f>
        <v>低</v>
      </c>
      <c r="O490">
        <f>VLOOKUP($A490,'风险(预警)'!$A:$J,9,0)</f>
        <v>11</v>
      </c>
      <c r="P490" t="str">
        <f t="shared" si="63"/>
        <v>低</v>
      </c>
    </row>
    <row r="491" spans="1:16" x14ac:dyDescent="0.2">
      <c r="A491" t="s">
        <v>132</v>
      </c>
      <c r="B491">
        <v>425</v>
      </c>
      <c r="C491" s="2">
        <v>39022.959999999999</v>
      </c>
      <c r="D491" s="1">
        <v>9.2999999999999999E-2</v>
      </c>
      <c r="E491" s="1">
        <v>2E-3</v>
      </c>
      <c r="F491" s="1">
        <v>2E-3</v>
      </c>
      <c r="G491" t="str">
        <f t="shared" si="57"/>
        <v>(0,10]</v>
      </c>
      <c r="H491" t="str">
        <f t="shared" si="58"/>
        <v>低</v>
      </c>
      <c r="I491">
        <f t="shared" si="59"/>
        <v>13</v>
      </c>
      <c r="J491" t="str">
        <f t="shared" si="60"/>
        <v>(0,1.5]</v>
      </c>
      <c r="K491" t="str">
        <f t="shared" si="61"/>
        <v>低</v>
      </c>
      <c r="L491">
        <f t="shared" si="62"/>
        <v>13</v>
      </c>
      <c r="M491" t="str">
        <f>VLOOKUP($A491,'风险(预警)'!$A:$J,7,0)</f>
        <v>(0,10]</v>
      </c>
      <c r="N491" t="str">
        <f>VLOOKUP($A491,'风险(预警)'!$A:$J,8,0)</f>
        <v>低</v>
      </c>
      <c r="O491">
        <f>VLOOKUP($A491,'风险(预警)'!$A:$J,9,0)</f>
        <v>11</v>
      </c>
      <c r="P491" t="str">
        <f t="shared" si="63"/>
        <v>低</v>
      </c>
    </row>
    <row r="492" spans="1:16" x14ac:dyDescent="0.2">
      <c r="A492" t="s">
        <v>649</v>
      </c>
      <c r="B492">
        <v>422</v>
      </c>
      <c r="C492" s="2">
        <v>19434.13</v>
      </c>
      <c r="D492" s="1">
        <v>1.0999999999999999E-2</v>
      </c>
      <c r="E492" s="1">
        <v>0.1</v>
      </c>
      <c r="F492" s="1">
        <v>0.1</v>
      </c>
      <c r="G492" t="str">
        <f t="shared" si="57"/>
        <v>(0,10]</v>
      </c>
      <c r="H492" t="str">
        <f t="shared" si="58"/>
        <v>低</v>
      </c>
      <c r="I492">
        <f t="shared" si="59"/>
        <v>13</v>
      </c>
      <c r="J492" t="str">
        <f t="shared" si="60"/>
        <v>(10,+)</v>
      </c>
      <c r="K492" t="str">
        <f t="shared" si="61"/>
        <v>高</v>
      </c>
      <c r="L492">
        <f t="shared" si="62"/>
        <v>100</v>
      </c>
      <c r="M492" t="str">
        <f>VLOOKUP($A492,'风险(预警)'!$A:$J,7,0)</f>
        <v>(0,10]</v>
      </c>
      <c r="N492" t="str">
        <f>VLOOKUP($A492,'风险(预警)'!$A:$J,8,0)</f>
        <v>低</v>
      </c>
      <c r="O492">
        <f>VLOOKUP($A492,'风险(预警)'!$A:$J,9,0)</f>
        <v>11</v>
      </c>
      <c r="P492" t="str">
        <f t="shared" si="63"/>
        <v>中</v>
      </c>
    </row>
    <row r="493" spans="1:16" x14ac:dyDescent="0.2">
      <c r="A493" t="s">
        <v>864</v>
      </c>
      <c r="B493">
        <v>421</v>
      </c>
      <c r="C493" s="2">
        <v>28198.936009950001</v>
      </c>
      <c r="D493" s="1">
        <v>1.7000000000000001E-2</v>
      </c>
      <c r="E493" s="1">
        <v>2E-3</v>
      </c>
      <c r="F493" s="1">
        <v>2E-3</v>
      </c>
      <c r="G493" t="str">
        <f t="shared" si="57"/>
        <v>(0,10]</v>
      </c>
      <c r="H493" t="str">
        <f t="shared" si="58"/>
        <v>低</v>
      </c>
      <c r="I493">
        <f t="shared" si="59"/>
        <v>13</v>
      </c>
      <c r="J493" t="str">
        <f t="shared" si="60"/>
        <v>(0,1.5]</v>
      </c>
      <c r="K493" t="str">
        <f t="shared" si="61"/>
        <v>低</v>
      </c>
      <c r="L493">
        <f t="shared" si="62"/>
        <v>13</v>
      </c>
      <c r="M493" t="str">
        <f>VLOOKUP($A493,'风险(预警)'!$A:$J,7,0)</f>
        <v>0</v>
      </c>
      <c r="N493" t="str">
        <f>VLOOKUP($A493,'风险(预警)'!$A:$J,8,0)</f>
        <v>0</v>
      </c>
      <c r="O493">
        <f>VLOOKUP($A493,'风险(预警)'!$A:$J,9,0)</f>
        <v>0</v>
      </c>
      <c r="P493" t="str">
        <f t="shared" si="63"/>
        <v>低</v>
      </c>
    </row>
    <row r="494" spans="1:16" x14ac:dyDescent="0.2">
      <c r="A494" t="s">
        <v>917</v>
      </c>
      <c r="B494">
        <v>417</v>
      </c>
      <c r="C494" s="2">
        <v>24455.95</v>
      </c>
      <c r="D494" s="1">
        <v>4.0000000000000001E-3</v>
      </c>
      <c r="E494" s="1">
        <v>0.01</v>
      </c>
      <c r="F494" s="1">
        <v>0.01</v>
      </c>
      <c r="G494" t="str">
        <f t="shared" si="57"/>
        <v>(0,10]</v>
      </c>
      <c r="H494" t="str">
        <f t="shared" si="58"/>
        <v>低</v>
      </c>
      <c r="I494">
        <f t="shared" si="59"/>
        <v>13</v>
      </c>
      <c r="J494" t="str">
        <f t="shared" si="60"/>
        <v>(0,1.5]</v>
      </c>
      <c r="K494" t="str">
        <f t="shared" si="61"/>
        <v>低</v>
      </c>
      <c r="L494">
        <f t="shared" si="62"/>
        <v>13</v>
      </c>
      <c r="M494" t="str">
        <f>VLOOKUP($A494,'风险(预警)'!$A:$J,7,0)</f>
        <v>(10,20]</v>
      </c>
      <c r="N494" t="str">
        <f>VLOOKUP($A494,'风险(预警)'!$A:$J,8,0)</f>
        <v>中</v>
      </c>
      <c r="O494">
        <f>VLOOKUP($A494,'风险(预警)'!$A:$J,9,0)</f>
        <v>57</v>
      </c>
      <c r="P494" t="str">
        <f t="shared" si="63"/>
        <v>低</v>
      </c>
    </row>
    <row r="495" spans="1:16" x14ac:dyDescent="0.2">
      <c r="A495" t="s">
        <v>607</v>
      </c>
      <c r="B495">
        <v>414</v>
      </c>
      <c r="C495" s="2">
        <v>19969.37</v>
      </c>
      <c r="D495" s="1">
        <v>0</v>
      </c>
      <c r="E495" s="1">
        <v>1.2E-2</v>
      </c>
      <c r="F495" s="1">
        <v>1.2E-2</v>
      </c>
      <c r="G495" t="str">
        <f t="shared" si="57"/>
        <v>0</v>
      </c>
      <c r="H495" t="str">
        <f t="shared" si="58"/>
        <v>0</v>
      </c>
      <c r="I495">
        <f t="shared" si="59"/>
        <v>0</v>
      </c>
      <c r="J495" t="str">
        <f t="shared" si="60"/>
        <v>(0,1.5]</v>
      </c>
      <c r="K495" t="str">
        <f t="shared" si="61"/>
        <v>低</v>
      </c>
      <c r="L495">
        <f t="shared" si="62"/>
        <v>13</v>
      </c>
      <c r="M495" t="str">
        <f>VLOOKUP($A495,'风险(预警)'!$A:$J,7,0)</f>
        <v>0</v>
      </c>
      <c r="N495" t="str">
        <f>VLOOKUP($A495,'风险(预警)'!$A:$J,8,0)</f>
        <v>0</v>
      </c>
      <c r="O495">
        <f>VLOOKUP($A495,'风险(预警)'!$A:$J,9,0)</f>
        <v>0</v>
      </c>
      <c r="P495" t="str">
        <f t="shared" si="63"/>
        <v>低</v>
      </c>
    </row>
    <row r="496" spans="1:16" x14ac:dyDescent="0.2">
      <c r="A496" t="s">
        <v>535</v>
      </c>
      <c r="B496">
        <v>409</v>
      </c>
      <c r="C496" s="2">
        <v>11109.71</v>
      </c>
      <c r="D496" s="1">
        <v>0</v>
      </c>
      <c r="E496" s="1">
        <v>0</v>
      </c>
      <c r="F496" s="1">
        <v>0</v>
      </c>
      <c r="G496" t="str">
        <f t="shared" si="57"/>
        <v>0</v>
      </c>
      <c r="H496" t="str">
        <f t="shared" si="58"/>
        <v>0</v>
      </c>
      <c r="I496">
        <f t="shared" si="59"/>
        <v>0</v>
      </c>
      <c r="J496" t="str">
        <f t="shared" si="60"/>
        <v>0</v>
      </c>
      <c r="K496" t="str">
        <f t="shared" si="61"/>
        <v>0</v>
      </c>
      <c r="L496">
        <f t="shared" si="62"/>
        <v>0</v>
      </c>
      <c r="M496" t="str">
        <f>VLOOKUP($A496,'风险(预警)'!$A:$J,7,0)</f>
        <v>(0,10]</v>
      </c>
      <c r="N496" t="str">
        <f>VLOOKUP($A496,'风险(预警)'!$A:$J,8,0)</f>
        <v>低</v>
      </c>
      <c r="O496">
        <f>VLOOKUP($A496,'风险(预警)'!$A:$J,9,0)</f>
        <v>11</v>
      </c>
      <c r="P496" t="str">
        <f t="shared" si="63"/>
        <v>低</v>
      </c>
    </row>
    <row r="497" spans="1:16" x14ac:dyDescent="0.2">
      <c r="A497" t="s">
        <v>81</v>
      </c>
      <c r="B497">
        <v>406</v>
      </c>
      <c r="C497" s="2">
        <v>18287.5</v>
      </c>
      <c r="D497" s="1">
        <v>2.3E-2</v>
      </c>
      <c r="E497" s="1">
        <v>0</v>
      </c>
      <c r="F497" s="1">
        <v>0</v>
      </c>
      <c r="G497" t="str">
        <f t="shared" si="57"/>
        <v>(0,10]</v>
      </c>
      <c r="H497" t="str">
        <f t="shared" si="58"/>
        <v>低</v>
      </c>
      <c r="I497">
        <f t="shared" si="59"/>
        <v>13</v>
      </c>
      <c r="J497" t="str">
        <f t="shared" si="60"/>
        <v>0</v>
      </c>
      <c r="K497" t="str">
        <f t="shared" si="61"/>
        <v>0</v>
      </c>
      <c r="L497">
        <f t="shared" si="62"/>
        <v>0</v>
      </c>
      <c r="M497" t="str">
        <f>VLOOKUP($A497,'风险(预警)'!$A:$J,7,0)</f>
        <v>(0,10]</v>
      </c>
      <c r="N497" t="str">
        <f>VLOOKUP($A497,'风险(预警)'!$A:$J,8,0)</f>
        <v>低</v>
      </c>
      <c r="O497">
        <f>VLOOKUP($A497,'风险(预警)'!$A:$J,9,0)</f>
        <v>11</v>
      </c>
      <c r="P497" t="str">
        <f t="shared" si="63"/>
        <v>低</v>
      </c>
    </row>
    <row r="498" spans="1:16" x14ac:dyDescent="0.2">
      <c r="A498" t="s">
        <v>893</v>
      </c>
      <c r="B498">
        <v>403</v>
      </c>
      <c r="C498" s="2">
        <v>165989.59</v>
      </c>
      <c r="D498" s="1">
        <v>5.8000000000000003E-2</v>
      </c>
      <c r="E498" s="1">
        <v>7.0000000000000001E-3</v>
      </c>
      <c r="F498" s="1">
        <v>7.0000000000000001E-3</v>
      </c>
      <c r="G498" t="str">
        <f t="shared" si="57"/>
        <v>(0,10]</v>
      </c>
      <c r="H498" t="str">
        <f t="shared" si="58"/>
        <v>低</v>
      </c>
      <c r="I498">
        <f t="shared" si="59"/>
        <v>13</v>
      </c>
      <c r="J498" t="str">
        <f t="shared" si="60"/>
        <v>(0,1.5]</v>
      </c>
      <c r="K498" t="str">
        <f t="shared" si="61"/>
        <v>低</v>
      </c>
      <c r="L498">
        <f t="shared" si="62"/>
        <v>13</v>
      </c>
      <c r="M498" t="str">
        <f>VLOOKUP($A498,'风险(预警)'!$A:$J,7,0)</f>
        <v>(0,10]</v>
      </c>
      <c r="N498" t="str">
        <f>VLOOKUP($A498,'风险(预警)'!$A:$J,8,0)</f>
        <v>低</v>
      </c>
      <c r="O498">
        <f>VLOOKUP($A498,'风险(预警)'!$A:$J,9,0)</f>
        <v>11</v>
      </c>
      <c r="P498" t="str">
        <f t="shared" si="63"/>
        <v>低</v>
      </c>
    </row>
    <row r="499" spans="1:16" x14ac:dyDescent="0.2">
      <c r="A499" t="s">
        <v>650</v>
      </c>
      <c r="B499">
        <v>402</v>
      </c>
      <c r="C499" s="2">
        <v>20182.502791039999</v>
      </c>
      <c r="D499" s="1">
        <v>1.9E-2</v>
      </c>
      <c r="E499" s="1">
        <v>2E-3</v>
      </c>
      <c r="F499" s="1">
        <v>2E-3</v>
      </c>
      <c r="G499" t="str">
        <f t="shared" si="57"/>
        <v>(0,10]</v>
      </c>
      <c r="H499" t="str">
        <f t="shared" si="58"/>
        <v>低</v>
      </c>
      <c r="I499">
        <f t="shared" si="59"/>
        <v>13</v>
      </c>
      <c r="J499" t="str">
        <f t="shared" si="60"/>
        <v>(0,1.5]</v>
      </c>
      <c r="K499" t="str">
        <f t="shared" si="61"/>
        <v>低</v>
      </c>
      <c r="L499">
        <f t="shared" si="62"/>
        <v>13</v>
      </c>
      <c r="M499" t="str">
        <f>VLOOKUP($A499,'风险(预警)'!$A:$J,7,0)</f>
        <v>(0,10]</v>
      </c>
      <c r="N499" t="str">
        <f>VLOOKUP($A499,'风险(预警)'!$A:$J,8,0)</f>
        <v>低</v>
      </c>
      <c r="O499">
        <f>VLOOKUP($A499,'风险(预警)'!$A:$J,9,0)</f>
        <v>11</v>
      </c>
      <c r="P499" t="str">
        <f t="shared" si="63"/>
        <v>低</v>
      </c>
    </row>
    <row r="500" spans="1:16" x14ac:dyDescent="0.2">
      <c r="A500" t="s">
        <v>411</v>
      </c>
      <c r="B500">
        <v>396</v>
      </c>
      <c r="C500" s="2">
        <v>18490.580000000002</v>
      </c>
      <c r="D500" s="1">
        <v>0</v>
      </c>
      <c r="E500" s="1">
        <v>5.0000000000000001E-3</v>
      </c>
      <c r="F500" s="1">
        <v>5.0000000000000001E-3</v>
      </c>
      <c r="G500" t="str">
        <f t="shared" si="57"/>
        <v>0</v>
      </c>
      <c r="H500" t="str">
        <f t="shared" si="58"/>
        <v>0</v>
      </c>
      <c r="I500">
        <f t="shared" si="59"/>
        <v>0</v>
      </c>
      <c r="J500" t="str">
        <f t="shared" si="60"/>
        <v>(0,1.5]</v>
      </c>
      <c r="K500" t="str">
        <f t="shared" si="61"/>
        <v>低</v>
      </c>
      <c r="L500">
        <f t="shared" si="62"/>
        <v>13</v>
      </c>
      <c r="M500" t="str">
        <f>VLOOKUP($A500,'风险(预警)'!$A:$J,7,0)</f>
        <v>(10,20]</v>
      </c>
      <c r="N500" t="str">
        <f>VLOOKUP($A500,'风险(预警)'!$A:$J,8,0)</f>
        <v>中</v>
      </c>
      <c r="O500">
        <f>VLOOKUP($A500,'风险(预警)'!$A:$J,9,0)</f>
        <v>57</v>
      </c>
      <c r="P500" t="str">
        <f t="shared" si="63"/>
        <v>低</v>
      </c>
    </row>
    <row r="501" spans="1:16" x14ac:dyDescent="0.2">
      <c r="A501" t="s">
        <v>390</v>
      </c>
      <c r="B501">
        <v>396</v>
      </c>
      <c r="C501" s="2">
        <v>33827.18</v>
      </c>
      <c r="D501" s="1">
        <v>4.8000000000000001E-2</v>
      </c>
      <c r="E501" s="1">
        <v>0</v>
      </c>
      <c r="F501" s="1">
        <v>0</v>
      </c>
      <c r="G501" t="str">
        <f t="shared" si="57"/>
        <v>(0,10]</v>
      </c>
      <c r="H501" t="str">
        <f t="shared" si="58"/>
        <v>低</v>
      </c>
      <c r="I501">
        <f t="shared" si="59"/>
        <v>13</v>
      </c>
      <c r="J501" t="str">
        <f t="shared" si="60"/>
        <v>0</v>
      </c>
      <c r="K501" t="str">
        <f t="shared" si="61"/>
        <v>0</v>
      </c>
      <c r="L501">
        <f t="shared" si="62"/>
        <v>0</v>
      </c>
      <c r="M501" t="str">
        <f>VLOOKUP($A501,'风险(预警)'!$A:$J,7,0)</f>
        <v>(0,10]</v>
      </c>
      <c r="N501" t="str">
        <f>VLOOKUP($A501,'风险(预警)'!$A:$J,8,0)</f>
        <v>低</v>
      </c>
      <c r="O501">
        <f>VLOOKUP($A501,'风险(预警)'!$A:$J,9,0)</f>
        <v>11</v>
      </c>
      <c r="P501" t="str">
        <f t="shared" si="63"/>
        <v>低</v>
      </c>
    </row>
    <row r="502" spans="1:16" x14ac:dyDescent="0.2">
      <c r="A502" t="s">
        <v>209</v>
      </c>
      <c r="B502">
        <v>390</v>
      </c>
      <c r="C502" s="2">
        <v>38133.58</v>
      </c>
      <c r="D502" s="1">
        <v>0.122</v>
      </c>
      <c r="E502" s="1">
        <v>1.2999999999999999E-2</v>
      </c>
      <c r="F502" s="1">
        <v>1.2999999999999999E-2</v>
      </c>
      <c r="G502" t="str">
        <f t="shared" si="57"/>
        <v>(10,20]</v>
      </c>
      <c r="H502" t="str">
        <f t="shared" si="58"/>
        <v>中</v>
      </c>
      <c r="I502">
        <f t="shared" si="59"/>
        <v>81</v>
      </c>
      <c r="J502" t="str">
        <f t="shared" si="60"/>
        <v>(0,1.5]</v>
      </c>
      <c r="K502" t="str">
        <f t="shared" si="61"/>
        <v>低</v>
      </c>
      <c r="L502">
        <f t="shared" si="62"/>
        <v>13</v>
      </c>
      <c r="M502" t="str">
        <f>VLOOKUP($A502,'风险(预警)'!$A:$J,7,0)</f>
        <v>(0,10]</v>
      </c>
      <c r="N502" t="str">
        <f>VLOOKUP($A502,'风险(预警)'!$A:$J,8,0)</f>
        <v>低</v>
      </c>
      <c r="O502">
        <f>VLOOKUP($A502,'风险(预警)'!$A:$J,9,0)</f>
        <v>11</v>
      </c>
      <c r="P502" t="str">
        <f t="shared" si="63"/>
        <v>低</v>
      </c>
    </row>
    <row r="503" spans="1:16" x14ac:dyDescent="0.2">
      <c r="A503" t="s">
        <v>157</v>
      </c>
      <c r="B503">
        <v>389</v>
      </c>
      <c r="C503" s="2">
        <v>19694.938633000002</v>
      </c>
      <c r="D503" s="1">
        <v>0.159</v>
      </c>
      <c r="E503" s="1">
        <v>0.60699999999999998</v>
      </c>
      <c r="F503" s="1">
        <v>0.60699999999999998</v>
      </c>
      <c r="G503" t="str">
        <f t="shared" si="57"/>
        <v>(10,20]</v>
      </c>
      <c r="H503" t="str">
        <f t="shared" si="58"/>
        <v>中</v>
      </c>
      <c r="I503">
        <f t="shared" si="59"/>
        <v>81</v>
      </c>
      <c r="J503" t="str">
        <f t="shared" si="60"/>
        <v>(10,+)</v>
      </c>
      <c r="K503" t="str">
        <f t="shared" si="61"/>
        <v>高</v>
      </c>
      <c r="L503">
        <f t="shared" si="62"/>
        <v>100</v>
      </c>
      <c r="M503" t="str">
        <f>VLOOKUP($A503,'风险(预警)'!$A:$J,7,0)</f>
        <v>(10,20]</v>
      </c>
      <c r="N503" t="str">
        <f>VLOOKUP($A503,'风险(预警)'!$A:$J,8,0)</f>
        <v>中</v>
      </c>
      <c r="O503">
        <f>VLOOKUP($A503,'风险(预警)'!$A:$J,9,0)</f>
        <v>57</v>
      </c>
      <c r="P503" t="str">
        <f t="shared" si="63"/>
        <v>中高</v>
      </c>
    </row>
    <row r="504" spans="1:16" x14ac:dyDescent="0.2">
      <c r="A504" t="s">
        <v>217</v>
      </c>
      <c r="B504">
        <v>383</v>
      </c>
      <c r="C504" s="2">
        <v>47780.68</v>
      </c>
      <c r="D504" s="1">
        <v>1.4999999999999999E-2</v>
      </c>
      <c r="E504" s="1">
        <v>3.0000000000000001E-3</v>
      </c>
      <c r="F504" s="1">
        <v>3.0000000000000001E-3</v>
      </c>
      <c r="G504" t="str">
        <f t="shared" si="57"/>
        <v>(0,10]</v>
      </c>
      <c r="H504" t="str">
        <f t="shared" si="58"/>
        <v>低</v>
      </c>
      <c r="I504">
        <f t="shared" si="59"/>
        <v>13</v>
      </c>
      <c r="J504" t="str">
        <f t="shared" si="60"/>
        <v>(0,1.5]</v>
      </c>
      <c r="K504" t="str">
        <f t="shared" si="61"/>
        <v>低</v>
      </c>
      <c r="L504">
        <f t="shared" si="62"/>
        <v>13</v>
      </c>
      <c r="M504" t="str">
        <f>VLOOKUP($A504,'风险(预警)'!$A:$J,7,0)</f>
        <v>(0,10]</v>
      </c>
      <c r="N504" t="str">
        <f>VLOOKUP($A504,'风险(预警)'!$A:$J,8,0)</f>
        <v>低</v>
      </c>
      <c r="O504">
        <f>VLOOKUP($A504,'风险(预警)'!$A:$J,9,0)</f>
        <v>11</v>
      </c>
      <c r="P504" t="str">
        <f t="shared" si="63"/>
        <v>低</v>
      </c>
    </row>
    <row r="505" spans="1:16" x14ac:dyDescent="0.2">
      <c r="A505" t="s">
        <v>403</v>
      </c>
      <c r="B505">
        <v>381</v>
      </c>
      <c r="C505" s="2">
        <v>16019.974179375</v>
      </c>
      <c r="D505" s="1">
        <v>3.5999999999999997E-2</v>
      </c>
      <c r="E505" s="1">
        <v>0</v>
      </c>
      <c r="F505" s="1">
        <v>0</v>
      </c>
      <c r="G505" t="str">
        <f t="shared" si="57"/>
        <v>(0,10]</v>
      </c>
      <c r="H505" t="str">
        <f t="shared" si="58"/>
        <v>低</v>
      </c>
      <c r="I505">
        <f t="shared" si="59"/>
        <v>13</v>
      </c>
      <c r="J505" t="str">
        <f t="shared" si="60"/>
        <v>0</v>
      </c>
      <c r="K505" t="str">
        <f t="shared" si="61"/>
        <v>0</v>
      </c>
      <c r="L505">
        <f t="shared" si="62"/>
        <v>0</v>
      </c>
      <c r="M505" t="str">
        <f>VLOOKUP($A505,'风险(预警)'!$A:$J,7,0)</f>
        <v>0</v>
      </c>
      <c r="N505" t="str">
        <f>VLOOKUP($A505,'风险(预警)'!$A:$J,8,0)</f>
        <v>0</v>
      </c>
      <c r="O505">
        <f>VLOOKUP($A505,'风险(预警)'!$A:$J,9,0)</f>
        <v>0</v>
      </c>
      <c r="P505" t="str">
        <f t="shared" si="63"/>
        <v>低</v>
      </c>
    </row>
    <row r="506" spans="1:16" x14ac:dyDescent="0.2">
      <c r="A506" t="s">
        <v>834</v>
      </c>
      <c r="B506">
        <v>381</v>
      </c>
      <c r="C506" s="2">
        <v>16926.818467500001</v>
      </c>
      <c r="D506" s="1">
        <v>2.5999999999999999E-2</v>
      </c>
      <c r="E506" s="1">
        <v>0</v>
      </c>
      <c r="F506" s="1">
        <v>0</v>
      </c>
      <c r="G506" t="str">
        <f t="shared" si="57"/>
        <v>(0,10]</v>
      </c>
      <c r="H506" t="str">
        <f t="shared" si="58"/>
        <v>低</v>
      </c>
      <c r="I506">
        <f t="shared" si="59"/>
        <v>13</v>
      </c>
      <c r="J506" t="str">
        <f t="shared" si="60"/>
        <v>0</v>
      </c>
      <c r="K506" t="str">
        <f t="shared" si="61"/>
        <v>0</v>
      </c>
      <c r="L506">
        <f t="shared" si="62"/>
        <v>0</v>
      </c>
      <c r="M506" t="str">
        <f>VLOOKUP($A506,'风险(预警)'!$A:$J,7,0)</f>
        <v>0</v>
      </c>
      <c r="N506" t="str">
        <f>VLOOKUP($A506,'风险(预警)'!$A:$J,8,0)</f>
        <v>0</v>
      </c>
      <c r="O506">
        <f>VLOOKUP($A506,'风险(预警)'!$A:$J,9,0)</f>
        <v>0</v>
      </c>
      <c r="P506" t="str">
        <f t="shared" si="63"/>
        <v>低</v>
      </c>
    </row>
    <row r="507" spans="1:16" x14ac:dyDescent="0.2">
      <c r="A507" t="s">
        <v>789</v>
      </c>
      <c r="B507">
        <v>374</v>
      </c>
      <c r="C507" s="2">
        <v>18604.560000000001</v>
      </c>
      <c r="D507" s="1">
        <v>8.0000000000000002E-3</v>
      </c>
      <c r="E507" s="1">
        <v>0</v>
      </c>
      <c r="F507" s="1">
        <v>0</v>
      </c>
      <c r="G507" t="str">
        <f t="shared" si="57"/>
        <v>(0,10]</v>
      </c>
      <c r="H507" t="str">
        <f t="shared" si="58"/>
        <v>低</v>
      </c>
      <c r="I507">
        <f t="shared" si="59"/>
        <v>13</v>
      </c>
      <c r="J507" t="str">
        <f t="shared" si="60"/>
        <v>0</v>
      </c>
      <c r="K507" t="str">
        <f t="shared" si="61"/>
        <v>0</v>
      </c>
      <c r="L507">
        <f t="shared" si="62"/>
        <v>0</v>
      </c>
      <c r="M507" t="str">
        <f>VLOOKUP($A507,'风险(预警)'!$A:$J,7,0)</f>
        <v>(0,10]</v>
      </c>
      <c r="N507" t="str">
        <f>VLOOKUP($A507,'风险(预警)'!$A:$J,8,0)</f>
        <v>低</v>
      </c>
      <c r="O507">
        <f>VLOOKUP($A507,'风险(预警)'!$A:$J,9,0)</f>
        <v>11</v>
      </c>
      <c r="P507" t="str">
        <f t="shared" si="63"/>
        <v>低</v>
      </c>
    </row>
    <row r="508" spans="1:16" x14ac:dyDescent="0.2">
      <c r="A508" t="s">
        <v>879</v>
      </c>
      <c r="B508">
        <v>373</v>
      </c>
      <c r="C508" s="2">
        <v>122228.55611125</v>
      </c>
      <c r="D508" s="1">
        <v>0.17599999999999999</v>
      </c>
      <c r="E508" s="1">
        <v>0</v>
      </c>
      <c r="F508" s="1">
        <v>0</v>
      </c>
      <c r="G508" t="str">
        <f t="shared" si="57"/>
        <v>(10,20]</v>
      </c>
      <c r="H508" t="str">
        <f t="shared" si="58"/>
        <v>中</v>
      </c>
      <c r="I508">
        <f t="shared" si="59"/>
        <v>81</v>
      </c>
      <c r="J508" t="str">
        <f t="shared" si="60"/>
        <v>0</v>
      </c>
      <c r="K508" t="str">
        <f t="shared" si="61"/>
        <v>0</v>
      </c>
      <c r="L508">
        <f t="shared" si="62"/>
        <v>0</v>
      </c>
      <c r="M508" t="str">
        <f>VLOOKUP($A508,'风险(预警)'!$A:$J,7,0)</f>
        <v>0</v>
      </c>
      <c r="N508" t="str">
        <f>VLOOKUP($A508,'风险(预警)'!$A:$J,8,0)</f>
        <v>0</v>
      </c>
      <c r="O508">
        <f>VLOOKUP($A508,'风险(预警)'!$A:$J,9,0)</f>
        <v>0</v>
      </c>
      <c r="P508" t="str">
        <f t="shared" si="63"/>
        <v>低</v>
      </c>
    </row>
    <row r="509" spans="1:16" x14ac:dyDescent="0.2">
      <c r="A509" t="s">
        <v>462</v>
      </c>
      <c r="B509">
        <v>370</v>
      </c>
      <c r="C509" s="2">
        <v>40470.550000000003</v>
      </c>
      <c r="D509" s="1">
        <v>4.5999999999999999E-2</v>
      </c>
      <c r="E509" s="1">
        <v>2.1999999999999999E-2</v>
      </c>
      <c r="F509" s="1">
        <v>2.1999999999999999E-2</v>
      </c>
      <c r="G509" t="str">
        <f t="shared" si="57"/>
        <v>(0,10]</v>
      </c>
      <c r="H509" t="str">
        <f t="shared" si="58"/>
        <v>低</v>
      </c>
      <c r="I509">
        <f t="shared" si="59"/>
        <v>13</v>
      </c>
      <c r="J509" t="str">
        <f t="shared" si="60"/>
        <v>(1.5,10]</v>
      </c>
      <c r="K509" t="str">
        <f t="shared" si="61"/>
        <v>中</v>
      </c>
      <c r="L509">
        <f t="shared" si="62"/>
        <v>28</v>
      </c>
      <c r="M509" t="str">
        <f>VLOOKUP($A509,'风险(预警)'!$A:$J,7,0)</f>
        <v>(0,10]</v>
      </c>
      <c r="N509" t="str">
        <f>VLOOKUP($A509,'风险(预警)'!$A:$J,8,0)</f>
        <v>低</v>
      </c>
      <c r="O509">
        <f>VLOOKUP($A509,'风险(预警)'!$A:$J,9,0)</f>
        <v>11</v>
      </c>
      <c r="P509" t="str">
        <f t="shared" si="63"/>
        <v>低</v>
      </c>
    </row>
    <row r="510" spans="1:16" x14ac:dyDescent="0.2">
      <c r="A510" t="s">
        <v>148</v>
      </c>
      <c r="B510">
        <v>368</v>
      </c>
      <c r="C510" s="2">
        <v>15305.79</v>
      </c>
      <c r="D510" s="1">
        <v>0</v>
      </c>
      <c r="E510" s="1">
        <v>0.13600000000000001</v>
      </c>
      <c r="F510" s="1">
        <v>0.13600000000000001</v>
      </c>
      <c r="G510" t="str">
        <f t="shared" si="57"/>
        <v>0</v>
      </c>
      <c r="H510" t="str">
        <f t="shared" si="58"/>
        <v>0</v>
      </c>
      <c r="I510">
        <f t="shared" si="59"/>
        <v>0</v>
      </c>
      <c r="J510" t="str">
        <f t="shared" si="60"/>
        <v>(10,+)</v>
      </c>
      <c r="K510" t="str">
        <f t="shared" si="61"/>
        <v>高</v>
      </c>
      <c r="L510">
        <f t="shared" si="62"/>
        <v>100</v>
      </c>
      <c r="M510" t="str">
        <f>VLOOKUP($A510,'风险(预警)'!$A:$J,7,0)</f>
        <v>(20,+)</v>
      </c>
      <c r="N510" t="str">
        <f>VLOOKUP($A510,'风险(预警)'!$A:$J,8,0)</f>
        <v>高</v>
      </c>
      <c r="O510">
        <f>VLOOKUP($A510,'风险(预警)'!$A:$J,9,0)</f>
        <v>100</v>
      </c>
      <c r="P510" t="str">
        <f t="shared" si="63"/>
        <v>高</v>
      </c>
    </row>
    <row r="511" spans="1:16" x14ac:dyDescent="0.2">
      <c r="A511" t="s">
        <v>728</v>
      </c>
      <c r="B511">
        <v>366</v>
      </c>
      <c r="C511" s="2">
        <v>16451.34</v>
      </c>
      <c r="D511" s="1">
        <v>4.0000000000000001E-3</v>
      </c>
      <c r="E511" s="1">
        <v>0</v>
      </c>
      <c r="F511" s="1">
        <v>0</v>
      </c>
      <c r="G511" t="str">
        <f t="shared" si="57"/>
        <v>(0,10]</v>
      </c>
      <c r="H511" t="str">
        <f t="shared" si="58"/>
        <v>低</v>
      </c>
      <c r="I511">
        <f t="shared" si="59"/>
        <v>13</v>
      </c>
      <c r="J511" t="str">
        <f t="shared" si="60"/>
        <v>0</v>
      </c>
      <c r="K511" t="str">
        <f t="shared" si="61"/>
        <v>0</v>
      </c>
      <c r="L511">
        <f t="shared" si="62"/>
        <v>0</v>
      </c>
      <c r="M511" t="str">
        <f>VLOOKUP($A511,'风险(预警)'!$A:$J,7,0)</f>
        <v>(0,10]</v>
      </c>
      <c r="N511" t="str">
        <f>VLOOKUP($A511,'风险(预警)'!$A:$J,8,0)</f>
        <v>低</v>
      </c>
      <c r="O511">
        <f>VLOOKUP($A511,'风险(预警)'!$A:$J,9,0)</f>
        <v>11</v>
      </c>
      <c r="P511" t="str">
        <f t="shared" si="63"/>
        <v>低</v>
      </c>
    </row>
    <row r="512" spans="1:16" x14ac:dyDescent="0.2">
      <c r="A512" t="s">
        <v>562</v>
      </c>
      <c r="B512">
        <v>364</v>
      </c>
      <c r="C512" s="2">
        <v>13473.73</v>
      </c>
      <c r="D512" s="1">
        <v>7.0000000000000001E-3</v>
      </c>
      <c r="E512" s="1">
        <v>0</v>
      </c>
      <c r="F512" s="1">
        <v>0</v>
      </c>
      <c r="G512" t="str">
        <f t="shared" si="57"/>
        <v>(0,10]</v>
      </c>
      <c r="H512" t="str">
        <f t="shared" si="58"/>
        <v>低</v>
      </c>
      <c r="I512">
        <f t="shared" si="59"/>
        <v>13</v>
      </c>
      <c r="J512" t="str">
        <f t="shared" si="60"/>
        <v>0</v>
      </c>
      <c r="K512" t="str">
        <f t="shared" si="61"/>
        <v>0</v>
      </c>
      <c r="L512">
        <f t="shared" si="62"/>
        <v>0</v>
      </c>
      <c r="M512" t="str">
        <f>VLOOKUP($A512,'风险(预警)'!$A:$J,7,0)</f>
        <v>(0,10]</v>
      </c>
      <c r="N512" t="str">
        <f>VLOOKUP($A512,'风险(预警)'!$A:$J,8,0)</f>
        <v>低</v>
      </c>
      <c r="O512">
        <f>VLOOKUP($A512,'风险(预警)'!$A:$J,9,0)</f>
        <v>11</v>
      </c>
      <c r="P512" t="str">
        <f t="shared" si="63"/>
        <v>低</v>
      </c>
    </row>
    <row r="513" spans="1:16" x14ac:dyDescent="0.2">
      <c r="A513" t="s">
        <v>312</v>
      </c>
      <c r="B513">
        <v>352</v>
      </c>
      <c r="C513" s="2">
        <v>21979.37</v>
      </c>
      <c r="D513" s="1">
        <v>0</v>
      </c>
      <c r="E513" s="1">
        <v>7.0999999999999994E-2</v>
      </c>
      <c r="F513" s="1">
        <v>7.0999999999999994E-2</v>
      </c>
      <c r="G513" t="str">
        <f t="shared" si="57"/>
        <v>0</v>
      </c>
      <c r="H513" t="str">
        <f t="shared" si="58"/>
        <v>0</v>
      </c>
      <c r="I513">
        <f t="shared" si="59"/>
        <v>0</v>
      </c>
      <c r="J513" t="str">
        <f t="shared" si="60"/>
        <v>(1.5,10]</v>
      </c>
      <c r="K513" t="str">
        <f t="shared" si="61"/>
        <v>中</v>
      </c>
      <c r="L513">
        <f t="shared" si="62"/>
        <v>28</v>
      </c>
      <c r="M513" t="str">
        <f>VLOOKUP($A513,'风险(预警)'!$A:$J,7,0)</f>
        <v>(10,20]</v>
      </c>
      <c r="N513" t="str">
        <f>VLOOKUP($A513,'风险(预警)'!$A:$J,8,0)</f>
        <v>中</v>
      </c>
      <c r="O513">
        <f>VLOOKUP($A513,'风险(预警)'!$A:$J,9,0)</f>
        <v>57</v>
      </c>
      <c r="P513" t="str">
        <f t="shared" si="63"/>
        <v>低</v>
      </c>
    </row>
    <row r="514" spans="1:16" x14ac:dyDescent="0.2">
      <c r="A514" t="s">
        <v>360</v>
      </c>
      <c r="B514">
        <v>350</v>
      </c>
      <c r="C514" s="2">
        <v>35983.493820279997</v>
      </c>
      <c r="D514" s="1">
        <v>2.9000000000000001E-2</v>
      </c>
      <c r="E514" s="1">
        <v>0</v>
      </c>
      <c r="F514" s="1">
        <v>0</v>
      </c>
      <c r="G514" t="str">
        <f t="shared" si="57"/>
        <v>(0,10]</v>
      </c>
      <c r="H514" t="str">
        <f t="shared" si="58"/>
        <v>低</v>
      </c>
      <c r="I514">
        <f t="shared" si="59"/>
        <v>13</v>
      </c>
      <c r="J514" t="str">
        <f t="shared" si="60"/>
        <v>0</v>
      </c>
      <c r="K514" t="str">
        <f t="shared" si="61"/>
        <v>0</v>
      </c>
      <c r="L514">
        <f t="shared" si="62"/>
        <v>0</v>
      </c>
      <c r="M514" t="str">
        <f>VLOOKUP($A514,'风险(预警)'!$A:$J,7,0)</f>
        <v>(0,10]</v>
      </c>
      <c r="N514" t="str">
        <f>VLOOKUP($A514,'风险(预警)'!$A:$J,8,0)</f>
        <v>低</v>
      </c>
      <c r="O514">
        <f>VLOOKUP($A514,'风险(预警)'!$A:$J,9,0)</f>
        <v>11</v>
      </c>
      <c r="P514" t="str">
        <f t="shared" si="63"/>
        <v>低</v>
      </c>
    </row>
    <row r="515" spans="1:16" x14ac:dyDescent="0.2">
      <c r="A515" t="s">
        <v>1023</v>
      </c>
      <c r="B515">
        <v>346</v>
      </c>
      <c r="C515" s="2">
        <v>40588.04</v>
      </c>
      <c r="D515" s="1">
        <v>4.9000000000000002E-2</v>
      </c>
      <c r="E515" s="1">
        <v>0</v>
      </c>
      <c r="F515" s="1">
        <v>0</v>
      </c>
      <c r="G515" t="str">
        <f t="shared" ref="G515:G578" si="64">VLOOKUP($D515*100,$AA$6:$AB$10,2,1)</f>
        <v>(0,10]</v>
      </c>
      <c r="H515" t="str">
        <f t="shared" ref="H515:H578" si="65">VLOOKUP($D515*100,$AA$6:$AD$10,3,1)</f>
        <v>低</v>
      </c>
      <c r="I515">
        <f t="shared" ref="I515:I578" si="66">VLOOKUP($D515*100,$AA$6:$AD$10,4,1)</f>
        <v>13</v>
      </c>
      <c r="J515" t="str">
        <f t="shared" ref="J515:J578" si="67">VLOOKUP($F515*100,$AA$16:$AD$20,2,1)</f>
        <v>0</v>
      </c>
      <c r="K515" t="str">
        <f t="shared" ref="K515:K578" si="68">VLOOKUP($F515*100,$AA$16:$AD$20,3,1)</f>
        <v>0</v>
      </c>
      <c r="L515">
        <f t="shared" ref="L515:L578" si="69">VLOOKUP($F515*100,$AA$16:$AD$20,4,1)</f>
        <v>0</v>
      </c>
      <c r="M515" t="str">
        <f>VLOOKUP($A515,'风险(预警)'!$A:$J,7,0)</f>
        <v>(0,10]</v>
      </c>
      <c r="N515" t="str">
        <f>VLOOKUP($A515,'风险(预警)'!$A:$J,8,0)</f>
        <v>低</v>
      </c>
      <c r="O515">
        <f>VLOOKUP($A515,'风险(预警)'!$A:$J,9,0)</f>
        <v>11</v>
      </c>
      <c r="P515" t="str">
        <f t="shared" ref="P515:P578" si="70">VLOOKUP(I515*0.1+L515*0.45+O515*0.45,$AG$7:$AH$11,2,1)</f>
        <v>低</v>
      </c>
    </row>
    <row r="516" spans="1:16" x14ac:dyDescent="0.2">
      <c r="A516" t="s">
        <v>253</v>
      </c>
      <c r="B516">
        <v>346</v>
      </c>
      <c r="C516" s="2">
        <v>22152.11</v>
      </c>
      <c r="D516" s="1">
        <v>0.20200000000000001</v>
      </c>
      <c r="E516" s="1">
        <v>0</v>
      </c>
      <c r="F516" s="1">
        <v>0</v>
      </c>
      <c r="G516" t="str">
        <f t="shared" si="64"/>
        <v>(20,+)</v>
      </c>
      <c r="H516" t="str">
        <f t="shared" si="65"/>
        <v>高</v>
      </c>
      <c r="I516">
        <f t="shared" si="66"/>
        <v>100</v>
      </c>
      <c r="J516" t="str">
        <f t="shared" si="67"/>
        <v>0</v>
      </c>
      <c r="K516" t="str">
        <f t="shared" si="68"/>
        <v>0</v>
      </c>
      <c r="L516">
        <f t="shared" si="69"/>
        <v>0</v>
      </c>
      <c r="M516" t="str">
        <f>VLOOKUP($A516,'风险(预警)'!$A:$J,7,0)</f>
        <v>(0,10]</v>
      </c>
      <c r="N516" t="str">
        <f>VLOOKUP($A516,'风险(预警)'!$A:$J,8,0)</f>
        <v>低</v>
      </c>
      <c r="O516">
        <f>VLOOKUP($A516,'风险(预警)'!$A:$J,9,0)</f>
        <v>11</v>
      </c>
      <c r="P516" t="str">
        <f t="shared" si="70"/>
        <v>低</v>
      </c>
    </row>
    <row r="517" spans="1:16" x14ac:dyDescent="0.2">
      <c r="A517" t="s">
        <v>166</v>
      </c>
      <c r="B517">
        <v>343</v>
      </c>
      <c r="C517" s="2">
        <v>12589.78</v>
      </c>
      <c r="D517" s="1">
        <v>0</v>
      </c>
      <c r="E517" s="1">
        <v>6.0000000000000001E-3</v>
      </c>
      <c r="F517" s="1">
        <v>6.0000000000000001E-3</v>
      </c>
      <c r="G517" t="str">
        <f t="shared" si="64"/>
        <v>0</v>
      </c>
      <c r="H517" t="str">
        <f t="shared" si="65"/>
        <v>0</v>
      </c>
      <c r="I517">
        <f t="shared" si="66"/>
        <v>0</v>
      </c>
      <c r="J517" t="str">
        <f t="shared" si="67"/>
        <v>(0,1.5]</v>
      </c>
      <c r="K517" t="str">
        <f t="shared" si="68"/>
        <v>低</v>
      </c>
      <c r="L517">
        <f t="shared" si="69"/>
        <v>13</v>
      </c>
      <c r="M517" t="str">
        <f>VLOOKUP($A517,'风险(预警)'!$A:$J,7,0)</f>
        <v>(0,10]</v>
      </c>
      <c r="N517" t="str">
        <f>VLOOKUP($A517,'风险(预警)'!$A:$J,8,0)</f>
        <v>低</v>
      </c>
      <c r="O517">
        <f>VLOOKUP($A517,'风险(预警)'!$A:$J,9,0)</f>
        <v>11</v>
      </c>
      <c r="P517" t="str">
        <f t="shared" si="70"/>
        <v>低</v>
      </c>
    </row>
    <row r="518" spans="1:16" x14ac:dyDescent="0.2">
      <c r="A518" t="s">
        <v>836</v>
      </c>
      <c r="B518">
        <v>343</v>
      </c>
      <c r="C518" s="2">
        <v>35776.94</v>
      </c>
      <c r="D518" s="1">
        <v>0.121</v>
      </c>
      <c r="E518" s="1">
        <v>3.0000000000000001E-3</v>
      </c>
      <c r="F518" s="1">
        <v>3.0000000000000001E-3</v>
      </c>
      <c r="G518" t="str">
        <f t="shared" si="64"/>
        <v>(10,20]</v>
      </c>
      <c r="H518" t="str">
        <f t="shared" si="65"/>
        <v>中</v>
      </c>
      <c r="I518">
        <f t="shared" si="66"/>
        <v>81</v>
      </c>
      <c r="J518" t="str">
        <f t="shared" si="67"/>
        <v>(0,1.5]</v>
      </c>
      <c r="K518" t="str">
        <f t="shared" si="68"/>
        <v>低</v>
      </c>
      <c r="L518">
        <f t="shared" si="69"/>
        <v>13</v>
      </c>
      <c r="M518" t="str">
        <f>VLOOKUP($A518,'风险(预警)'!$A:$J,7,0)</f>
        <v>(0,10]</v>
      </c>
      <c r="N518" t="str">
        <f>VLOOKUP($A518,'风险(预警)'!$A:$J,8,0)</f>
        <v>低</v>
      </c>
      <c r="O518">
        <f>VLOOKUP($A518,'风险(预警)'!$A:$J,9,0)</f>
        <v>11</v>
      </c>
      <c r="P518" t="str">
        <f t="shared" si="70"/>
        <v>低</v>
      </c>
    </row>
    <row r="519" spans="1:16" x14ac:dyDescent="0.2">
      <c r="A519" t="s">
        <v>754</v>
      </c>
      <c r="B519">
        <v>340</v>
      </c>
      <c r="C519" s="2">
        <v>32588</v>
      </c>
      <c r="D519" s="1">
        <v>0</v>
      </c>
      <c r="E519" s="1">
        <v>4.3999999999999997E-2</v>
      </c>
      <c r="F519" s="1">
        <v>4.3999999999999997E-2</v>
      </c>
      <c r="G519" t="str">
        <f t="shared" si="64"/>
        <v>0</v>
      </c>
      <c r="H519" t="str">
        <f t="shared" si="65"/>
        <v>0</v>
      </c>
      <c r="I519">
        <f t="shared" si="66"/>
        <v>0</v>
      </c>
      <c r="J519" t="str">
        <f t="shared" si="67"/>
        <v>(1.5,10]</v>
      </c>
      <c r="K519" t="str">
        <f t="shared" si="68"/>
        <v>中</v>
      </c>
      <c r="L519">
        <f t="shared" si="69"/>
        <v>28</v>
      </c>
      <c r="M519" t="str">
        <f>VLOOKUP($A519,'风险(预警)'!$A:$J,7,0)</f>
        <v>(20,+)</v>
      </c>
      <c r="N519" t="str">
        <f>VLOOKUP($A519,'风险(预警)'!$A:$J,8,0)</f>
        <v>高</v>
      </c>
      <c r="O519">
        <f>VLOOKUP($A519,'风险(预警)'!$A:$J,9,0)</f>
        <v>100</v>
      </c>
      <c r="P519" t="str">
        <f t="shared" si="70"/>
        <v>中</v>
      </c>
    </row>
    <row r="520" spans="1:16" x14ac:dyDescent="0.2">
      <c r="A520" t="s">
        <v>823</v>
      </c>
      <c r="B520">
        <v>339</v>
      </c>
      <c r="C520" s="2">
        <v>16746.349999999999</v>
      </c>
      <c r="D520" s="1">
        <v>0.02</v>
      </c>
      <c r="E520" s="1">
        <v>0</v>
      </c>
      <c r="F520" s="1">
        <v>0</v>
      </c>
      <c r="G520" t="str">
        <f t="shared" si="64"/>
        <v>(0,10]</v>
      </c>
      <c r="H520" t="str">
        <f t="shared" si="65"/>
        <v>低</v>
      </c>
      <c r="I520">
        <f t="shared" si="66"/>
        <v>13</v>
      </c>
      <c r="J520" t="str">
        <f t="shared" si="67"/>
        <v>0</v>
      </c>
      <c r="K520" t="str">
        <f t="shared" si="68"/>
        <v>0</v>
      </c>
      <c r="L520">
        <f t="shared" si="69"/>
        <v>0</v>
      </c>
      <c r="M520" t="str">
        <f>VLOOKUP($A520,'风险(预警)'!$A:$J,7,0)</f>
        <v>0</v>
      </c>
      <c r="N520" t="str">
        <f>VLOOKUP($A520,'风险(预警)'!$A:$J,8,0)</f>
        <v>0</v>
      </c>
      <c r="O520">
        <f>VLOOKUP($A520,'风险(预警)'!$A:$J,9,0)</f>
        <v>0</v>
      </c>
      <c r="P520" t="str">
        <f t="shared" si="70"/>
        <v>低</v>
      </c>
    </row>
    <row r="521" spans="1:16" x14ac:dyDescent="0.2">
      <c r="A521" t="s">
        <v>475</v>
      </c>
      <c r="B521">
        <v>333</v>
      </c>
      <c r="C521" s="2">
        <v>13682.801638000001</v>
      </c>
      <c r="D521" s="1">
        <v>8.0000000000000002E-3</v>
      </c>
      <c r="E521" s="1">
        <v>0</v>
      </c>
      <c r="F521" s="1">
        <v>0</v>
      </c>
      <c r="G521" t="str">
        <f t="shared" si="64"/>
        <v>(0,10]</v>
      </c>
      <c r="H521" t="str">
        <f t="shared" si="65"/>
        <v>低</v>
      </c>
      <c r="I521">
        <f t="shared" si="66"/>
        <v>13</v>
      </c>
      <c r="J521" t="str">
        <f t="shared" si="67"/>
        <v>0</v>
      </c>
      <c r="K521" t="str">
        <f t="shared" si="68"/>
        <v>0</v>
      </c>
      <c r="L521">
        <f t="shared" si="69"/>
        <v>0</v>
      </c>
      <c r="M521" t="str">
        <f>VLOOKUP($A521,'风险(预警)'!$A:$J,7,0)</f>
        <v>0</v>
      </c>
      <c r="N521" t="str">
        <f>VLOOKUP($A521,'风险(预警)'!$A:$J,8,0)</f>
        <v>0</v>
      </c>
      <c r="O521">
        <f>VLOOKUP($A521,'风险(预警)'!$A:$J,9,0)</f>
        <v>0</v>
      </c>
      <c r="P521" t="str">
        <f t="shared" si="70"/>
        <v>低</v>
      </c>
    </row>
    <row r="522" spans="1:16" x14ac:dyDescent="0.2">
      <c r="A522" t="s">
        <v>1016</v>
      </c>
      <c r="B522">
        <v>332</v>
      </c>
      <c r="C522" s="2">
        <v>17516.86</v>
      </c>
      <c r="D522" s="1">
        <v>1.4999999999999999E-2</v>
      </c>
      <c r="E522" s="1">
        <v>3.0000000000000001E-3</v>
      </c>
      <c r="F522" s="1">
        <v>3.0000000000000001E-3</v>
      </c>
      <c r="G522" t="str">
        <f t="shared" si="64"/>
        <v>(0,10]</v>
      </c>
      <c r="H522" t="str">
        <f t="shared" si="65"/>
        <v>低</v>
      </c>
      <c r="I522">
        <f t="shared" si="66"/>
        <v>13</v>
      </c>
      <c r="J522" t="str">
        <f t="shared" si="67"/>
        <v>(0,1.5]</v>
      </c>
      <c r="K522" t="str">
        <f t="shared" si="68"/>
        <v>低</v>
      </c>
      <c r="L522">
        <f t="shared" si="69"/>
        <v>13</v>
      </c>
      <c r="M522" t="str">
        <f>VLOOKUP($A522,'风险(预警)'!$A:$J,7,0)</f>
        <v>(0,10]</v>
      </c>
      <c r="N522" t="str">
        <f>VLOOKUP($A522,'风险(预警)'!$A:$J,8,0)</f>
        <v>低</v>
      </c>
      <c r="O522">
        <f>VLOOKUP($A522,'风险(预警)'!$A:$J,9,0)</f>
        <v>11</v>
      </c>
      <c r="P522" t="str">
        <f t="shared" si="70"/>
        <v>低</v>
      </c>
    </row>
    <row r="523" spans="1:16" x14ac:dyDescent="0.2">
      <c r="A523" t="s">
        <v>364</v>
      </c>
      <c r="B523">
        <v>332</v>
      </c>
      <c r="C523" s="2">
        <v>22577.4</v>
      </c>
      <c r="D523" s="1">
        <v>2.5999999999999999E-2</v>
      </c>
      <c r="E523" s="1">
        <v>0</v>
      </c>
      <c r="F523" s="1">
        <v>0</v>
      </c>
      <c r="G523" t="str">
        <f t="shared" si="64"/>
        <v>(0,10]</v>
      </c>
      <c r="H523" t="str">
        <f t="shared" si="65"/>
        <v>低</v>
      </c>
      <c r="I523">
        <f t="shared" si="66"/>
        <v>13</v>
      </c>
      <c r="J523" t="str">
        <f t="shared" si="67"/>
        <v>0</v>
      </c>
      <c r="K523" t="str">
        <f t="shared" si="68"/>
        <v>0</v>
      </c>
      <c r="L523">
        <f t="shared" si="69"/>
        <v>0</v>
      </c>
      <c r="M523" t="str">
        <f>VLOOKUP($A523,'风险(预警)'!$A:$J,7,0)</f>
        <v>(0,10]</v>
      </c>
      <c r="N523" t="str">
        <f>VLOOKUP($A523,'风险(预警)'!$A:$J,8,0)</f>
        <v>低</v>
      </c>
      <c r="O523">
        <f>VLOOKUP($A523,'风险(预警)'!$A:$J,9,0)</f>
        <v>11</v>
      </c>
      <c r="P523" t="str">
        <f t="shared" si="70"/>
        <v>低</v>
      </c>
    </row>
    <row r="524" spans="1:16" x14ac:dyDescent="0.2">
      <c r="A524" t="s">
        <v>555</v>
      </c>
      <c r="B524">
        <v>326</v>
      </c>
      <c r="C524" s="2">
        <v>19035.689999999999</v>
      </c>
      <c r="D524" s="1">
        <v>1.2E-2</v>
      </c>
      <c r="E524" s="1">
        <v>0</v>
      </c>
      <c r="F524" s="1">
        <v>0</v>
      </c>
      <c r="G524" t="str">
        <f t="shared" si="64"/>
        <v>(0,10]</v>
      </c>
      <c r="H524" t="str">
        <f t="shared" si="65"/>
        <v>低</v>
      </c>
      <c r="I524">
        <f t="shared" si="66"/>
        <v>13</v>
      </c>
      <c r="J524" t="str">
        <f t="shared" si="67"/>
        <v>0</v>
      </c>
      <c r="K524" t="str">
        <f t="shared" si="68"/>
        <v>0</v>
      </c>
      <c r="L524">
        <f t="shared" si="69"/>
        <v>0</v>
      </c>
      <c r="M524" t="str">
        <f>VLOOKUP($A524,'风险(预警)'!$A:$J,7,0)</f>
        <v>(0,10]</v>
      </c>
      <c r="N524" t="str">
        <f>VLOOKUP($A524,'风险(预警)'!$A:$J,8,0)</f>
        <v>低</v>
      </c>
      <c r="O524">
        <f>VLOOKUP($A524,'风险(预警)'!$A:$J,9,0)</f>
        <v>11</v>
      </c>
      <c r="P524" t="str">
        <f t="shared" si="70"/>
        <v>低</v>
      </c>
    </row>
    <row r="525" spans="1:16" x14ac:dyDescent="0.2">
      <c r="A525" t="s">
        <v>367</v>
      </c>
      <c r="B525">
        <v>326</v>
      </c>
      <c r="C525" s="2">
        <v>10777.88</v>
      </c>
      <c r="D525" s="1">
        <v>3.6999999999999998E-2</v>
      </c>
      <c r="E525" s="1">
        <v>0</v>
      </c>
      <c r="F525" s="1">
        <v>0</v>
      </c>
      <c r="G525" t="str">
        <f t="shared" si="64"/>
        <v>(0,10]</v>
      </c>
      <c r="H525" t="str">
        <f t="shared" si="65"/>
        <v>低</v>
      </c>
      <c r="I525">
        <f t="shared" si="66"/>
        <v>13</v>
      </c>
      <c r="J525" t="str">
        <f t="shared" si="67"/>
        <v>0</v>
      </c>
      <c r="K525" t="str">
        <f t="shared" si="68"/>
        <v>0</v>
      </c>
      <c r="L525">
        <f t="shared" si="69"/>
        <v>0</v>
      </c>
      <c r="M525" t="str">
        <f>VLOOKUP($A525,'风险(预警)'!$A:$J,7,0)</f>
        <v>(0,10]</v>
      </c>
      <c r="N525" t="str">
        <f>VLOOKUP($A525,'风险(预警)'!$A:$J,8,0)</f>
        <v>低</v>
      </c>
      <c r="O525">
        <f>VLOOKUP($A525,'风险(预警)'!$A:$J,9,0)</f>
        <v>11</v>
      </c>
      <c r="P525" t="str">
        <f t="shared" si="70"/>
        <v>低</v>
      </c>
    </row>
    <row r="526" spans="1:16" x14ac:dyDescent="0.2">
      <c r="A526" t="s">
        <v>558</v>
      </c>
      <c r="B526">
        <v>324</v>
      </c>
      <c r="C526" s="2">
        <v>31792.74</v>
      </c>
      <c r="D526" s="1">
        <v>1.4999999999999999E-2</v>
      </c>
      <c r="E526" s="1">
        <v>0</v>
      </c>
      <c r="F526" s="1">
        <v>0</v>
      </c>
      <c r="G526" t="str">
        <f t="shared" si="64"/>
        <v>(0,10]</v>
      </c>
      <c r="H526" t="str">
        <f t="shared" si="65"/>
        <v>低</v>
      </c>
      <c r="I526">
        <f t="shared" si="66"/>
        <v>13</v>
      </c>
      <c r="J526" t="str">
        <f t="shared" si="67"/>
        <v>0</v>
      </c>
      <c r="K526" t="str">
        <f t="shared" si="68"/>
        <v>0</v>
      </c>
      <c r="L526">
        <f t="shared" si="69"/>
        <v>0</v>
      </c>
      <c r="M526" t="str">
        <f>VLOOKUP($A526,'风险(预警)'!$A:$J,7,0)</f>
        <v>(0,10]</v>
      </c>
      <c r="N526" t="str">
        <f>VLOOKUP($A526,'风险(预警)'!$A:$J,8,0)</f>
        <v>低</v>
      </c>
      <c r="O526">
        <f>VLOOKUP($A526,'风险(预警)'!$A:$J,9,0)</f>
        <v>11</v>
      </c>
      <c r="P526" t="str">
        <f t="shared" si="70"/>
        <v>低</v>
      </c>
    </row>
    <row r="527" spans="1:16" x14ac:dyDescent="0.2">
      <c r="A527" t="s">
        <v>264</v>
      </c>
      <c r="B527">
        <v>318</v>
      </c>
      <c r="C527" s="2">
        <v>20723.61</v>
      </c>
      <c r="D527" s="1">
        <v>0</v>
      </c>
      <c r="E527" s="1">
        <v>2.1999999999999999E-2</v>
      </c>
      <c r="F527" s="1">
        <v>2.1999999999999999E-2</v>
      </c>
      <c r="G527" t="str">
        <f t="shared" si="64"/>
        <v>0</v>
      </c>
      <c r="H527" t="str">
        <f t="shared" si="65"/>
        <v>0</v>
      </c>
      <c r="I527">
        <f t="shared" si="66"/>
        <v>0</v>
      </c>
      <c r="J527" t="str">
        <f t="shared" si="67"/>
        <v>(1.5,10]</v>
      </c>
      <c r="K527" t="str">
        <f t="shared" si="68"/>
        <v>中</v>
      </c>
      <c r="L527">
        <f t="shared" si="69"/>
        <v>28</v>
      </c>
      <c r="M527" t="str">
        <f>VLOOKUP($A527,'风险(预警)'!$A:$J,7,0)</f>
        <v>0</v>
      </c>
      <c r="N527" t="str">
        <f>VLOOKUP($A527,'风险(预警)'!$A:$J,8,0)</f>
        <v>0</v>
      </c>
      <c r="O527">
        <f>VLOOKUP($A527,'风险(预警)'!$A:$J,9,0)</f>
        <v>0</v>
      </c>
      <c r="P527" t="str">
        <f t="shared" si="70"/>
        <v>低</v>
      </c>
    </row>
    <row r="528" spans="1:16" x14ac:dyDescent="0.2">
      <c r="A528" t="s">
        <v>559</v>
      </c>
      <c r="B528">
        <v>317</v>
      </c>
      <c r="C528" s="2">
        <v>27529.16</v>
      </c>
      <c r="D528" s="1">
        <v>3.6999999999999998E-2</v>
      </c>
      <c r="E528" s="1">
        <v>3.0000000000000001E-3</v>
      </c>
      <c r="F528" s="1">
        <v>3.0000000000000001E-3</v>
      </c>
      <c r="G528" t="str">
        <f t="shared" si="64"/>
        <v>(0,10]</v>
      </c>
      <c r="H528" t="str">
        <f t="shared" si="65"/>
        <v>低</v>
      </c>
      <c r="I528">
        <f t="shared" si="66"/>
        <v>13</v>
      </c>
      <c r="J528" t="str">
        <f t="shared" si="67"/>
        <v>(0,1.5]</v>
      </c>
      <c r="K528" t="str">
        <f t="shared" si="68"/>
        <v>低</v>
      </c>
      <c r="L528">
        <f t="shared" si="69"/>
        <v>13</v>
      </c>
      <c r="M528" t="str">
        <f>VLOOKUP($A528,'风险(预警)'!$A:$J,7,0)</f>
        <v>(0,10]</v>
      </c>
      <c r="N528" t="str">
        <f>VLOOKUP($A528,'风险(预警)'!$A:$J,8,0)</f>
        <v>低</v>
      </c>
      <c r="O528">
        <f>VLOOKUP($A528,'风险(预警)'!$A:$J,9,0)</f>
        <v>11</v>
      </c>
      <c r="P528" t="str">
        <f t="shared" si="70"/>
        <v>低</v>
      </c>
    </row>
    <row r="529" spans="1:16" x14ac:dyDescent="0.2">
      <c r="A529" t="s">
        <v>169</v>
      </c>
      <c r="B529">
        <v>317</v>
      </c>
      <c r="C529" s="2">
        <v>30081.52</v>
      </c>
      <c r="D529" s="1">
        <v>3.5000000000000003E-2</v>
      </c>
      <c r="E529" s="1">
        <v>0</v>
      </c>
      <c r="F529" s="1">
        <v>0</v>
      </c>
      <c r="G529" t="str">
        <f t="shared" si="64"/>
        <v>(0,10]</v>
      </c>
      <c r="H529" t="str">
        <f t="shared" si="65"/>
        <v>低</v>
      </c>
      <c r="I529">
        <f t="shared" si="66"/>
        <v>13</v>
      </c>
      <c r="J529" t="str">
        <f t="shared" si="67"/>
        <v>0</v>
      </c>
      <c r="K529" t="str">
        <f t="shared" si="68"/>
        <v>0</v>
      </c>
      <c r="L529">
        <f t="shared" si="69"/>
        <v>0</v>
      </c>
      <c r="M529" t="str">
        <f>VLOOKUP($A529,'风险(预警)'!$A:$J,7,0)</f>
        <v>(0,10]</v>
      </c>
      <c r="N529" t="str">
        <f>VLOOKUP($A529,'风险(预警)'!$A:$J,8,0)</f>
        <v>低</v>
      </c>
      <c r="O529">
        <f>VLOOKUP($A529,'风险(预警)'!$A:$J,9,0)</f>
        <v>11</v>
      </c>
      <c r="P529" t="str">
        <f t="shared" si="70"/>
        <v>低</v>
      </c>
    </row>
    <row r="530" spans="1:16" x14ac:dyDescent="0.2">
      <c r="A530" t="s">
        <v>194</v>
      </c>
      <c r="B530">
        <v>315</v>
      </c>
      <c r="C530" s="2">
        <v>21861.31</v>
      </c>
      <c r="D530" s="1">
        <v>0</v>
      </c>
      <c r="E530" s="1">
        <v>2.9000000000000001E-2</v>
      </c>
      <c r="F530" s="1">
        <v>2.9000000000000001E-2</v>
      </c>
      <c r="G530" t="str">
        <f t="shared" si="64"/>
        <v>0</v>
      </c>
      <c r="H530" t="str">
        <f t="shared" si="65"/>
        <v>0</v>
      </c>
      <c r="I530">
        <f t="shared" si="66"/>
        <v>0</v>
      </c>
      <c r="J530" t="str">
        <f t="shared" si="67"/>
        <v>(1.5,10]</v>
      </c>
      <c r="K530" t="str">
        <f t="shared" si="68"/>
        <v>中</v>
      </c>
      <c r="L530">
        <f t="shared" si="69"/>
        <v>28</v>
      </c>
      <c r="M530" t="str">
        <f>VLOOKUP($A530,'风险(预警)'!$A:$J,7,0)</f>
        <v>(10,20]</v>
      </c>
      <c r="N530" t="str">
        <f>VLOOKUP($A530,'风险(预警)'!$A:$J,8,0)</f>
        <v>中</v>
      </c>
      <c r="O530">
        <f>VLOOKUP($A530,'风险(预警)'!$A:$J,9,0)</f>
        <v>57</v>
      </c>
      <c r="P530" t="str">
        <f t="shared" si="70"/>
        <v>低</v>
      </c>
    </row>
    <row r="531" spans="1:16" x14ac:dyDescent="0.2">
      <c r="A531" t="s">
        <v>147</v>
      </c>
      <c r="B531">
        <v>312</v>
      </c>
      <c r="C531" s="2">
        <v>20390.52</v>
      </c>
      <c r="D531" s="1">
        <v>0</v>
      </c>
      <c r="E531" s="1">
        <v>6.0000000000000001E-3</v>
      </c>
      <c r="F531" s="1">
        <v>6.0000000000000001E-3</v>
      </c>
      <c r="G531" t="str">
        <f t="shared" si="64"/>
        <v>0</v>
      </c>
      <c r="H531" t="str">
        <f t="shared" si="65"/>
        <v>0</v>
      </c>
      <c r="I531">
        <f t="shared" si="66"/>
        <v>0</v>
      </c>
      <c r="J531" t="str">
        <f t="shared" si="67"/>
        <v>(0,1.5]</v>
      </c>
      <c r="K531" t="str">
        <f t="shared" si="68"/>
        <v>低</v>
      </c>
      <c r="L531">
        <f t="shared" si="69"/>
        <v>13</v>
      </c>
      <c r="M531" t="str">
        <f>VLOOKUP($A531,'风险(预警)'!$A:$J,7,0)</f>
        <v>(0,10]</v>
      </c>
      <c r="N531" t="str">
        <f>VLOOKUP($A531,'风险(预警)'!$A:$J,8,0)</f>
        <v>低</v>
      </c>
      <c r="O531">
        <f>VLOOKUP($A531,'风险(预警)'!$A:$J,9,0)</f>
        <v>11</v>
      </c>
      <c r="P531" t="str">
        <f t="shared" si="70"/>
        <v>低</v>
      </c>
    </row>
    <row r="532" spans="1:16" x14ac:dyDescent="0.2">
      <c r="A532" t="s">
        <v>813</v>
      </c>
      <c r="B532">
        <v>309</v>
      </c>
      <c r="C532" s="2">
        <v>19185.73</v>
      </c>
      <c r="D532" s="1">
        <v>4.0000000000000001E-3</v>
      </c>
      <c r="E532" s="1">
        <v>0</v>
      </c>
      <c r="F532" s="1">
        <v>0</v>
      </c>
      <c r="G532" t="str">
        <f t="shared" si="64"/>
        <v>(0,10]</v>
      </c>
      <c r="H532" t="str">
        <f t="shared" si="65"/>
        <v>低</v>
      </c>
      <c r="I532">
        <f t="shared" si="66"/>
        <v>13</v>
      </c>
      <c r="J532" t="str">
        <f t="shared" si="67"/>
        <v>0</v>
      </c>
      <c r="K532" t="str">
        <f t="shared" si="68"/>
        <v>0</v>
      </c>
      <c r="L532">
        <f t="shared" si="69"/>
        <v>0</v>
      </c>
      <c r="M532" t="str">
        <f>VLOOKUP($A532,'风险(预警)'!$A:$J,7,0)</f>
        <v>(0,10]</v>
      </c>
      <c r="N532" t="str">
        <f>VLOOKUP($A532,'风险(预警)'!$A:$J,8,0)</f>
        <v>低</v>
      </c>
      <c r="O532">
        <f>VLOOKUP($A532,'风险(预警)'!$A:$J,9,0)</f>
        <v>11</v>
      </c>
      <c r="P532" t="str">
        <f t="shared" si="70"/>
        <v>低</v>
      </c>
    </row>
    <row r="533" spans="1:16" x14ac:dyDescent="0.2">
      <c r="A533" t="s">
        <v>584</v>
      </c>
      <c r="B533">
        <v>309</v>
      </c>
      <c r="C533" s="2">
        <v>13012.3</v>
      </c>
      <c r="D533" s="1">
        <v>5.8000000000000003E-2</v>
      </c>
      <c r="E533" s="1">
        <v>0</v>
      </c>
      <c r="F533" s="1">
        <v>0</v>
      </c>
      <c r="G533" t="str">
        <f t="shared" si="64"/>
        <v>(0,10]</v>
      </c>
      <c r="H533" t="str">
        <f t="shared" si="65"/>
        <v>低</v>
      </c>
      <c r="I533">
        <f t="shared" si="66"/>
        <v>13</v>
      </c>
      <c r="J533" t="str">
        <f t="shared" si="67"/>
        <v>0</v>
      </c>
      <c r="K533" t="str">
        <f t="shared" si="68"/>
        <v>0</v>
      </c>
      <c r="L533">
        <f t="shared" si="69"/>
        <v>0</v>
      </c>
      <c r="M533" t="str">
        <f>VLOOKUP($A533,'风险(预警)'!$A:$J,7,0)</f>
        <v>(0,10]</v>
      </c>
      <c r="N533" t="str">
        <f>VLOOKUP($A533,'风险(预警)'!$A:$J,8,0)</f>
        <v>低</v>
      </c>
      <c r="O533">
        <f>VLOOKUP($A533,'风险(预警)'!$A:$J,9,0)</f>
        <v>11</v>
      </c>
      <c r="P533" t="str">
        <f t="shared" si="70"/>
        <v>低</v>
      </c>
    </row>
    <row r="534" spans="1:16" x14ac:dyDescent="0.2">
      <c r="A534" t="s">
        <v>528</v>
      </c>
      <c r="B534">
        <v>307</v>
      </c>
      <c r="C534" s="2">
        <v>16878.788773</v>
      </c>
      <c r="D534" s="1">
        <v>3.2000000000000001E-2</v>
      </c>
      <c r="E534" s="1">
        <v>0</v>
      </c>
      <c r="F534" s="1">
        <v>0</v>
      </c>
      <c r="G534" t="str">
        <f t="shared" si="64"/>
        <v>(0,10]</v>
      </c>
      <c r="H534" t="str">
        <f t="shared" si="65"/>
        <v>低</v>
      </c>
      <c r="I534">
        <f t="shared" si="66"/>
        <v>13</v>
      </c>
      <c r="J534" t="str">
        <f t="shared" si="67"/>
        <v>0</v>
      </c>
      <c r="K534" t="str">
        <f t="shared" si="68"/>
        <v>0</v>
      </c>
      <c r="L534">
        <f t="shared" si="69"/>
        <v>0</v>
      </c>
      <c r="M534" t="str">
        <f>VLOOKUP($A534,'风险(预警)'!$A:$J,7,0)</f>
        <v>0</v>
      </c>
      <c r="N534" t="str">
        <f>VLOOKUP($A534,'风险(预警)'!$A:$J,8,0)</f>
        <v>0</v>
      </c>
      <c r="O534">
        <f>VLOOKUP($A534,'风险(预警)'!$A:$J,9,0)</f>
        <v>0</v>
      </c>
      <c r="P534" t="str">
        <f t="shared" si="70"/>
        <v>低</v>
      </c>
    </row>
    <row r="535" spans="1:16" x14ac:dyDescent="0.2">
      <c r="A535" t="s">
        <v>205</v>
      </c>
      <c r="B535">
        <v>298</v>
      </c>
      <c r="C535" s="2">
        <v>50164.95</v>
      </c>
      <c r="D535" s="1">
        <v>7.0999999999999994E-2</v>
      </c>
      <c r="E535" s="1">
        <v>0.01</v>
      </c>
      <c r="F535" s="1">
        <v>0.01</v>
      </c>
      <c r="G535" t="str">
        <f t="shared" si="64"/>
        <v>(0,10]</v>
      </c>
      <c r="H535" t="str">
        <f t="shared" si="65"/>
        <v>低</v>
      </c>
      <c r="I535">
        <f t="shared" si="66"/>
        <v>13</v>
      </c>
      <c r="J535" t="str">
        <f t="shared" si="67"/>
        <v>(0,1.5]</v>
      </c>
      <c r="K535" t="str">
        <f t="shared" si="68"/>
        <v>低</v>
      </c>
      <c r="L535">
        <f t="shared" si="69"/>
        <v>13</v>
      </c>
      <c r="M535" t="str">
        <f>VLOOKUP($A535,'风险(预警)'!$A:$J,7,0)</f>
        <v>(0,10]</v>
      </c>
      <c r="N535" t="str">
        <f>VLOOKUP($A535,'风险(预警)'!$A:$J,8,0)</f>
        <v>低</v>
      </c>
      <c r="O535">
        <f>VLOOKUP($A535,'风险(预警)'!$A:$J,9,0)</f>
        <v>11</v>
      </c>
      <c r="P535" t="str">
        <f t="shared" si="70"/>
        <v>低</v>
      </c>
    </row>
    <row r="536" spans="1:16" x14ac:dyDescent="0.2">
      <c r="A536" t="s">
        <v>993</v>
      </c>
      <c r="B536">
        <v>296</v>
      </c>
      <c r="C536" s="2">
        <v>24061.204070250002</v>
      </c>
      <c r="D536" s="1">
        <v>2E-3</v>
      </c>
      <c r="E536" s="1">
        <v>0</v>
      </c>
      <c r="F536" s="1">
        <v>0</v>
      </c>
      <c r="G536" t="str">
        <f t="shared" si="64"/>
        <v>(0,10]</v>
      </c>
      <c r="H536" t="str">
        <f t="shared" si="65"/>
        <v>低</v>
      </c>
      <c r="I536">
        <f t="shared" si="66"/>
        <v>13</v>
      </c>
      <c r="J536" t="str">
        <f t="shared" si="67"/>
        <v>0</v>
      </c>
      <c r="K536" t="str">
        <f t="shared" si="68"/>
        <v>0</v>
      </c>
      <c r="L536">
        <f t="shared" si="69"/>
        <v>0</v>
      </c>
      <c r="M536" t="str">
        <f>VLOOKUP($A536,'风险(预警)'!$A:$J,7,0)</f>
        <v>0</v>
      </c>
      <c r="N536" t="str">
        <f>VLOOKUP($A536,'风险(预警)'!$A:$J,8,0)</f>
        <v>0</v>
      </c>
      <c r="O536">
        <f>VLOOKUP($A536,'风险(预警)'!$A:$J,9,0)</f>
        <v>0</v>
      </c>
      <c r="P536" t="str">
        <f t="shared" si="70"/>
        <v>低</v>
      </c>
    </row>
    <row r="537" spans="1:16" x14ac:dyDescent="0.2">
      <c r="A537" t="s">
        <v>1006</v>
      </c>
      <c r="B537">
        <v>295</v>
      </c>
      <c r="C537" s="2">
        <v>19230.36</v>
      </c>
      <c r="D537" s="1">
        <v>5.0000000000000001E-3</v>
      </c>
      <c r="E537" s="1">
        <v>0</v>
      </c>
      <c r="F537" s="1">
        <v>0</v>
      </c>
      <c r="G537" t="str">
        <f t="shared" si="64"/>
        <v>(0,10]</v>
      </c>
      <c r="H537" t="str">
        <f t="shared" si="65"/>
        <v>低</v>
      </c>
      <c r="I537">
        <f t="shared" si="66"/>
        <v>13</v>
      </c>
      <c r="J537" t="str">
        <f t="shared" si="67"/>
        <v>0</v>
      </c>
      <c r="K537" t="str">
        <f t="shared" si="68"/>
        <v>0</v>
      </c>
      <c r="L537">
        <f t="shared" si="69"/>
        <v>0</v>
      </c>
      <c r="M537" t="str">
        <f>VLOOKUP($A537,'风险(预警)'!$A:$J,7,0)</f>
        <v>(0,10]</v>
      </c>
      <c r="N537" t="str">
        <f>VLOOKUP($A537,'风险(预警)'!$A:$J,8,0)</f>
        <v>低</v>
      </c>
      <c r="O537">
        <f>VLOOKUP($A537,'风险(预警)'!$A:$J,9,0)</f>
        <v>11</v>
      </c>
      <c r="P537" t="str">
        <f t="shared" si="70"/>
        <v>低</v>
      </c>
    </row>
    <row r="538" spans="1:16" x14ac:dyDescent="0.2">
      <c r="A538" t="s">
        <v>970</v>
      </c>
      <c r="B538">
        <v>294</v>
      </c>
      <c r="C538" s="2">
        <v>21581.39343213</v>
      </c>
      <c r="D538" s="1">
        <v>0.38800000000000001</v>
      </c>
      <c r="E538" s="1">
        <v>0.02</v>
      </c>
      <c r="F538" s="1">
        <v>3.9E-2</v>
      </c>
      <c r="G538" t="str">
        <f t="shared" si="64"/>
        <v>(20,+)</v>
      </c>
      <c r="H538" t="str">
        <f t="shared" si="65"/>
        <v>高</v>
      </c>
      <c r="I538">
        <f t="shared" si="66"/>
        <v>100</v>
      </c>
      <c r="J538" t="str">
        <f t="shared" si="67"/>
        <v>(1.5,10]</v>
      </c>
      <c r="K538" t="str">
        <f t="shared" si="68"/>
        <v>中</v>
      </c>
      <c r="L538">
        <f t="shared" si="69"/>
        <v>28</v>
      </c>
      <c r="M538" t="str">
        <f>VLOOKUP($A538,'风险(预警)'!$A:$J,7,0)</f>
        <v>0</v>
      </c>
      <c r="N538" t="str">
        <f>VLOOKUP($A538,'风险(预警)'!$A:$J,8,0)</f>
        <v>0</v>
      </c>
      <c r="O538">
        <f>VLOOKUP($A538,'风险(预警)'!$A:$J,9,0)</f>
        <v>0</v>
      </c>
      <c r="P538" t="str">
        <f t="shared" si="70"/>
        <v>低</v>
      </c>
    </row>
    <row r="539" spans="1:16" x14ac:dyDescent="0.2">
      <c r="A539" t="s">
        <v>723</v>
      </c>
      <c r="B539">
        <v>292</v>
      </c>
      <c r="C539" s="2">
        <v>12741.48</v>
      </c>
      <c r="D539" s="1">
        <v>0.03</v>
      </c>
      <c r="E539" s="1">
        <v>3.0000000000000001E-3</v>
      </c>
      <c r="F539" s="1">
        <v>3.0000000000000001E-3</v>
      </c>
      <c r="G539" t="str">
        <f t="shared" si="64"/>
        <v>(0,10]</v>
      </c>
      <c r="H539" t="str">
        <f t="shared" si="65"/>
        <v>低</v>
      </c>
      <c r="I539">
        <f t="shared" si="66"/>
        <v>13</v>
      </c>
      <c r="J539" t="str">
        <f t="shared" si="67"/>
        <v>(0,1.5]</v>
      </c>
      <c r="K539" t="str">
        <f t="shared" si="68"/>
        <v>低</v>
      </c>
      <c r="L539">
        <f t="shared" si="69"/>
        <v>13</v>
      </c>
      <c r="M539" t="str">
        <f>VLOOKUP($A539,'风险(预警)'!$A:$J,7,0)</f>
        <v>(0,10]</v>
      </c>
      <c r="N539" t="str">
        <f>VLOOKUP($A539,'风险(预警)'!$A:$J,8,0)</f>
        <v>低</v>
      </c>
      <c r="O539">
        <f>VLOOKUP($A539,'风险(预警)'!$A:$J,9,0)</f>
        <v>11</v>
      </c>
      <c r="P539" t="str">
        <f t="shared" si="70"/>
        <v>低</v>
      </c>
    </row>
    <row r="540" spans="1:16" x14ac:dyDescent="0.2">
      <c r="A540" t="s">
        <v>396</v>
      </c>
      <c r="B540">
        <v>291</v>
      </c>
      <c r="C540" s="2">
        <v>10874.02</v>
      </c>
      <c r="D540" s="1">
        <v>0</v>
      </c>
      <c r="E540" s="1">
        <v>0</v>
      </c>
      <c r="F540" s="1">
        <v>0</v>
      </c>
      <c r="G540" t="str">
        <f t="shared" si="64"/>
        <v>0</v>
      </c>
      <c r="H540" t="str">
        <f t="shared" si="65"/>
        <v>0</v>
      </c>
      <c r="I540">
        <f t="shared" si="66"/>
        <v>0</v>
      </c>
      <c r="J540" t="str">
        <f t="shared" si="67"/>
        <v>0</v>
      </c>
      <c r="K540" t="str">
        <f t="shared" si="68"/>
        <v>0</v>
      </c>
      <c r="L540">
        <f t="shared" si="69"/>
        <v>0</v>
      </c>
      <c r="M540" t="str">
        <f>VLOOKUP($A540,'风险(预警)'!$A:$J,7,0)</f>
        <v>(0,10]</v>
      </c>
      <c r="N540" t="str">
        <f>VLOOKUP($A540,'风险(预警)'!$A:$J,8,0)</f>
        <v>低</v>
      </c>
      <c r="O540">
        <f>VLOOKUP($A540,'风险(预警)'!$A:$J,9,0)</f>
        <v>11</v>
      </c>
      <c r="P540" t="str">
        <f t="shared" si="70"/>
        <v>低</v>
      </c>
    </row>
    <row r="541" spans="1:16" x14ac:dyDescent="0.2">
      <c r="A541" t="s">
        <v>541</v>
      </c>
      <c r="B541">
        <v>291</v>
      </c>
      <c r="C541" s="2">
        <v>7520.5281998649998</v>
      </c>
      <c r="D541" s="1">
        <v>2.5000000000000001E-2</v>
      </c>
      <c r="E541" s="1">
        <v>0</v>
      </c>
      <c r="F541" s="1">
        <v>0</v>
      </c>
      <c r="G541" t="str">
        <f t="shared" si="64"/>
        <v>(0,10]</v>
      </c>
      <c r="H541" t="str">
        <f t="shared" si="65"/>
        <v>低</v>
      </c>
      <c r="I541">
        <f t="shared" si="66"/>
        <v>13</v>
      </c>
      <c r="J541" t="str">
        <f t="shared" si="67"/>
        <v>0</v>
      </c>
      <c r="K541" t="str">
        <f t="shared" si="68"/>
        <v>0</v>
      </c>
      <c r="L541">
        <f t="shared" si="69"/>
        <v>0</v>
      </c>
      <c r="M541" t="str">
        <f>VLOOKUP($A541,'风险(预警)'!$A:$J,7,0)</f>
        <v>0</v>
      </c>
      <c r="N541" t="str">
        <f>VLOOKUP($A541,'风险(预警)'!$A:$J,8,0)</f>
        <v>0</v>
      </c>
      <c r="O541">
        <f>VLOOKUP($A541,'风险(预警)'!$A:$J,9,0)</f>
        <v>0</v>
      </c>
      <c r="P541" t="str">
        <f t="shared" si="70"/>
        <v>低</v>
      </c>
    </row>
    <row r="542" spans="1:16" x14ac:dyDescent="0.2">
      <c r="A542" t="s">
        <v>76</v>
      </c>
      <c r="B542">
        <v>290</v>
      </c>
      <c r="C542" s="2">
        <v>12017.20966</v>
      </c>
      <c r="D542" s="1">
        <v>3.1E-2</v>
      </c>
      <c r="E542" s="1">
        <v>0</v>
      </c>
      <c r="F542" s="1">
        <v>0</v>
      </c>
      <c r="G542" t="str">
        <f t="shared" si="64"/>
        <v>(0,10]</v>
      </c>
      <c r="H542" t="str">
        <f t="shared" si="65"/>
        <v>低</v>
      </c>
      <c r="I542">
        <f t="shared" si="66"/>
        <v>13</v>
      </c>
      <c r="J542" t="str">
        <f t="shared" si="67"/>
        <v>0</v>
      </c>
      <c r="K542" t="str">
        <f t="shared" si="68"/>
        <v>0</v>
      </c>
      <c r="L542">
        <f t="shared" si="69"/>
        <v>0</v>
      </c>
      <c r="M542" t="str">
        <f>VLOOKUP($A542,'风险(预警)'!$A:$J,7,0)</f>
        <v>(0,10]</v>
      </c>
      <c r="N542" t="str">
        <f>VLOOKUP($A542,'风险(预警)'!$A:$J,8,0)</f>
        <v>低</v>
      </c>
      <c r="O542">
        <f>VLOOKUP($A542,'风险(预警)'!$A:$J,9,0)</f>
        <v>11</v>
      </c>
      <c r="P542" t="str">
        <f t="shared" si="70"/>
        <v>低</v>
      </c>
    </row>
    <row r="543" spans="1:16" x14ac:dyDescent="0.2">
      <c r="A543" t="s">
        <v>829</v>
      </c>
      <c r="B543">
        <v>290</v>
      </c>
      <c r="C543" s="2">
        <v>10004.39</v>
      </c>
      <c r="D543" s="1">
        <v>8.0000000000000002E-3</v>
      </c>
      <c r="E543" s="1">
        <v>0</v>
      </c>
      <c r="F543" s="1">
        <v>0</v>
      </c>
      <c r="G543" t="str">
        <f t="shared" si="64"/>
        <v>(0,10]</v>
      </c>
      <c r="H543" t="str">
        <f t="shared" si="65"/>
        <v>低</v>
      </c>
      <c r="I543">
        <f t="shared" si="66"/>
        <v>13</v>
      </c>
      <c r="J543" t="str">
        <f t="shared" si="67"/>
        <v>0</v>
      </c>
      <c r="K543" t="str">
        <f t="shared" si="68"/>
        <v>0</v>
      </c>
      <c r="L543">
        <f t="shared" si="69"/>
        <v>0</v>
      </c>
      <c r="M543" t="str">
        <f>VLOOKUP($A543,'风险(预警)'!$A:$J,7,0)</f>
        <v>(0,10]</v>
      </c>
      <c r="N543" t="str">
        <f>VLOOKUP($A543,'风险(预警)'!$A:$J,8,0)</f>
        <v>低</v>
      </c>
      <c r="O543">
        <f>VLOOKUP($A543,'风险(预警)'!$A:$J,9,0)</f>
        <v>11</v>
      </c>
      <c r="P543" t="str">
        <f t="shared" si="70"/>
        <v>低</v>
      </c>
    </row>
    <row r="544" spans="1:16" x14ac:dyDescent="0.2">
      <c r="A544" t="s">
        <v>914</v>
      </c>
      <c r="B544">
        <v>284</v>
      </c>
      <c r="C544" s="2">
        <v>4816.2615424699998</v>
      </c>
      <c r="D544" s="1">
        <v>6.3E-2</v>
      </c>
      <c r="E544" s="1">
        <v>0</v>
      </c>
      <c r="F544" s="1">
        <v>0</v>
      </c>
      <c r="G544" t="str">
        <f t="shared" si="64"/>
        <v>(0,10]</v>
      </c>
      <c r="H544" t="str">
        <f t="shared" si="65"/>
        <v>低</v>
      </c>
      <c r="I544">
        <f t="shared" si="66"/>
        <v>13</v>
      </c>
      <c r="J544" t="str">
        <f t="shared" si="67"/>
        <v>0</v>
      </c>
      <c r="K544" t="str">
        <f t="shared" si="68"/>
        <v>0</v>
      </c>
      <c r="L544">
        <f t="shared" si="69"/>
        <v>0</v>
      </c>
      <c r="M544" t="str">
        <f>VLOOKUP($A544,'风险(预警)'!$A:$J,7,0)</f>
        <v>0</v>
      </c>
      <c r="N544" t="str">
        <f>VLOOKUP($A544,'风险(预警)'!$A:$J,8,0)</f>
        <v>0</v>
      </c>
      <c r="O544">
        <f>VLOOKUP($A544,'风险(预警)'!$A:$J,9,0)</f>
        <v>0</v>
      </c>
      <c r="P544" t="str">
        <f t="shared" si="70"/>
        <v>低</v>
      </c>
    </row>
    <row r="545" spans="1:16" x14ac:dyDescent="0.2">
      <c r="A545" t="s">
        <v>840</v>
      </c>
      <c r="B545">
        <v>284</v>
      </c>
      <c r="C545" s="2">
        <v>18198.711500224999</v>
      </c>
      <c r="D545" s="1">
        <v>6.9000000000000006E-2</v>
      </c>
      <c r="E545" s="1">
        <v>4.0000000000000001E-3</v>
      </c>
      <c r="F545" s="1">
        <v>4.0000000000000001E-3</v>
      </c>
      <c r="G545" t="str">
        <f t="shared" si="64"/>
        <v>(0,10]</v>
      </c>
      <c r="H545" t="str">
        <f t="shared" si="65"/>
        <v>低</v>
      </c>
      <c r="I545">
        <f t="shared" si="66"/>
        <v>13</v>
      </c>
      <c r="J545" t="str">
        <f t="shared" si="67"/>
        <v>(0,1.5]</v>
      </c>
      <c r="K545" t="str">
        <f t="shared" si="68"/>
        <v>低</v>
      </c>
      <c r="L545">
        <f t="shared" si="69"/>
        <v>13</v>
      </c>
      <c r="M545" t="str">
        <f>VLOOKUP($A545,'风险(预警)'!$A:$J,7,0)</f>
        <v>(0,10]</v>
      </c>
      <c r="N545" t="str">
        <f>VLOOKUP($A545,'风险(预警)'!$A:$J,8,0)</f>
        <v>低</v>
      </c>
      <c r="O545">
        <f>VLOOKUP($A545,'风险(预警)'!$A:$J,9,0)</f>
        <v>11</v>
      </c>
      <c r="P545" t="str">
        <f t="shared" si="70"/>
        <v>低</v>
      </c>
    </row>
    <row r="546" spans="1:16" x14ac:dyDescent="0.2">
      <c r="A546" t="s">
        <v>72</v>
      </c>
      <c r="B546">
        <v>283</v>
      </c>
      <c r="C546" s="2">
        <v>10969.78</v>
      </c>
      <c r="D546" s="1">
        <v>4.0000000000000001E-3</v>
      </c>
      <c r="E546" s="1">
        <v>0</v>
      </c>
      <c r="F546" s="1">
        <v>0</v>
      </c>
      <c r="G546" t="str">
        <f t="shared" si="64"/>
        <v>(0,10]</v>
      </c>
      <c r="H546" t="str">
        <f t="shared" si="65"/>
        <v>低</v>
      </c>
      <c r="I546">
        <f t="shared" si="66"/>
        <v>13</v>
      </c>
      <c r="J546" t="str">
        <f t="shared" si="67"/>
        <v>0</v>
      </c>
      <c r="K546" t="str">
        <f t="shared" si="68"/>
        <v>0</v>
      </c>
      <c r="L546">
        <f t="shared" si="69"/>
        <v>0</v>
      </c>
      <c r="M546" t="str">
        <f>VLOOKUP($A546,'风险(预警)'!$A:$J,7,0)</f>
        <v>(0,10]</v>
      </c>
      <c r="N546" t="str">
        <f>VLOOKUP($A546,'风险(预警)'!$A:$J,8,0)</f>
        <v>低</v>
      </c>
      <c r="O546">
        <f>VLOOKUP($A546,'风险(预警)'!$A:$J,9,0)</f>
        <v>11</v>
      </c>
      <c r="P546" t="str">
        <f t="shared" si="70"/>
        <v>低</v>
      </c>
    </row>
    <row r="547" spans="1:16" x14ac:dyDescent="0.2">
      <c r="A547" t="s">
        <v>146</v>
      </c>
      <c r="B547">
        <v>282</v>
      </c>
      <c r="C547" s="2">
        <v>11479.18</v>
      </c>
      <c r="D547" s="1">
        <v>0.16300000000000001</v>
      </c>
      <c r="E547" s="1">
        <v>2.8000000000000001E-2</v>
      </c>
      <c r="F547" s="1">
        <v>2.8000000000000001E-2</v>
      </c>
      <c r="G547" t="str">
        <f t="shared" si="64"/>
        <v>(10,20]</v>
      </c>
      <c r="H547" t="str">
        <f t="shared" si="65"/>
        <v>中</v>
      </c>
      <c r="I547">
        <f t="shared" si="66"/>
        <v>81</v>
      </c>
      <c r="J547" t="str">
        <f t="shared" si="67"/>
        <v>(1.5,10]</v>
      </c>
      <c r="K547" t="str">
        <f t="shared" si="68"/>
        <v>中</v>
      </c>
      <c r="L547">
        <f t="shared" si="69"/>
        <v>28</v>
      </c>
      <c r="M547" t="str">
        <f>VLOOKUP($A547,'风险(预警)'!$A:$J,7,0)</f>
        <v>0</v>
      </c>
      <c r="N547" t="str">
        <f>VLOOKUP($A547,'风险(预警)'!$A:$J,8,0)</f>
        <v>0</v>
      </c>
      <c r="O547">
        <f>VLOOKUP($A547,'风险(预警)'!$A:$J,9,0)</f>
        <v>0</v>
      </c>
      <c r="P547" t="str">
        <f t="shared" si="70"/>
        <v>低</v>
      </c>
    </row>
    <row r="548" spans="1:16" x14ac:dyDescent="0.2">
      <c r="A548" t="s">
        <v>527</v>
      </c>
      <c r="B548">
        <v>281</v>
      </c>
      <c r="C548" s="2">
        <v>15259.8</v>
      </c>
      <c r="D548" s="1">
        <v>8.9999999999999993E-3</v>
      </c>
      <c r="E548" s="1">
        <v>0</v>
      </c>
      <c r="F548" s="1">
        <v>0</v>
      </c>
      <c r="G548" t="str">
        <f t="shared" si="64"/>
        <v>(0,10]</v>
      </c>
      <c r="H548" t="str">
        <f t="shared" si="65"/>
        <v>低</v>
      </c>
      <c r="I548">
        <f t="shared" si="66"/>
        <v>13</v>
      </c>
      <c r="J548" t="str">
        <f t="shared" si="67"/>
        <v>0</v>
      </c>
      <c r="K548" t="str">
        <f t="shared" si="68"/>
        <v>0</v>
      </c>
      <c r="L548">
        <f t="shared" si="69"/>
        <v>0</v>
      </c>
      <c r="M548" t="str">
        <f>VLOOKUP($A548,'风险(预警)'!$A:$J,7,0)</f>
        <v>(0,10]</v>
      </c>
      <c r="N548" t="str">
        <f>VLOOKUP($A548,'风险(预警)'!$A:$J,8,0)</f>
        <v>低</v>
      </c>
      <c r="O548">
        <f>VLOOKUP($A548,'风险(预警)'!$A:$J,9,0)</f>
        <v>11</v>
      </c>
      <c r="P548" t="str">
        <f t="shared" si="70"/>
        <v>低</v>
      </c>
    </row>
    <row r="549" spans="1:16" x14ac:dyDescent="0.2">
      <c r="A549" t="s">
        <v>639</v>
      </c>
      <c r="B549">
        <v>280</v>
      </c>
      <c r="C549" s="2">
        <v>11069</v>
      </c>
      <c r="D549" s="1">
        <v>4.2000000000000003E-2</v>
      </c>
      <c r="E549" s="1">
        <v>0</v>
      </c>
      <c r="F549" s="1">
        <v>0</v>
      </c>
      <c r="G549" t="str">
        <f t="shared" si="64"/>
        <v>(0,10]</v>
      </c>
      <c r="H549" t="str">
        <f t="shared" si="65"/>
        <v>低</v>
      </c>
      <c r="I549">
        <f t="shared" si="66"/>
        <v>13</v>
      </c>
      <c r="J549" t="str">
        <f t="shared" si="67"/>
        <v>0</v>
      </c>
      <c r="K549" t="str">
        <f t="shared" si="68"/>
        <v>0</v>
      </c>
      <c r="L549">
        <f t="shared" si="69"/>
        <v>0</v>
      </c>
      <c r="M549" t="str">
        <f>VLOOKUP($A549,'风险(预警)'!$A:$J,7,0)</f>
        <v>(0,10]</v>
      </c>
      <c r="N549" t="str">
        <f>VLOOKUP($A549,'风险(预警)'!$A:$J,8,0)</f>
        <v>低</v>
      </c>
      <c r="O549">
        <f>VLOOKUP($A549,'风险(预警)'!$A:$J,9,0)</f>
        <v>11</v>
      </c>
      <c r="P549" t="str">
        <f t="shared" si="70"/>
        <v>低</v>
      </c>
    </row>
    <row r="550" spans="1:16" x14ac:dyDescent="0.2">
      <c r="A550" t="s">
        <v>476</v>
      </c>
      <c r="B550">
        <v>273</v>
      </c>
      <c r="C550" s="2">
        <v>11986.39</v>
      </c>
      <c r="D550" s="1">
        <v>0</v>
      </c>
      <c r="E550" s="1">
        <v>4.0000000000000001E-3</v>
      </c>
      <c r="F550" s="1">
        <v>4.0000000000000001E-3</v>
      </c>
      <c r="G550" t="str">
        <f t="shared" si="64"/>
        <v>0</v>
      </c>
      <c r="H550" t="str">
        <f t="shared" si="65"/>
        <v>0</v>
      </c>
      <c r="I550">
        <f t="shared" si="66"/>
        <v>0</v>
      </c>
      <c r="J550" t="str">
        <f t="shared" si="67"/>
        <v>(0,1.5]</v>
      </c>
      <c r="K550" t="str">
        <f t="shared" si="68"/>
        <v>低</v>
      </c>
      <c r="L550">
        <f t="shared" si="69"/>
        <v>13</v>
      </c>
      <c r="M550" t="str">
        <f>VLOOKUP($A550,'风险(预警)'!$A:$J,7,0)</f>
        <v>(0,10]</v>
      </c>
      <c r="N550" t="str">
        <f>VLOOKUP($A550,'风险(预警)'!$A:$J,8,0)</f>
        <v>低</v>
      </c>
      <c r="O550">
        <f>VLOOKUP($A550,'风险(预警)'!$A:$J,9,0)</f>
        <v>11</v>
      </c>
      <c r="P550" t="str">
        <f t="shared" si="70"/>
        <v>低</v>
      </c>
    </row>
    <row r="551" spans="1:16" x14ac:dyDescent="0.2">
      <c r="A551" t="s">
        <v>380</v>
      </c>
      <c r="B551">
        <v>269</v>
      </c>
      <c r="C551" s="2">
        <v>9429.9313674999994</v>
      </c>
      <c r="D551" s="1">
        <v>8.4000000000000005E-2</v>
      </c>
      <c r="E551" s="1">
        <v>4.0000000000000001E-3</v>
      </c>
      <c r="F551" s="1">
        <v>4.0000000000000001E-3</v>
      </c>
      <c r="G551" t="str">
        <f t="shared" si="64"/>
        <v>(0,10]</v>
      </c>
      <c r="H551" t="str">
        <f t="shared" si="65"/>
        <v>低</v>
      </c>
      <c r="I551">
        <f t="shared" si="66"/>
        <v>13</v>
      </c>
      <c r="J551" t="str">
        <f t="shared" si="67"/>
        <v>(0,1.5]</v>
      </c>
      <c r="K551" t="str">
        <f t="shared" si="68"/>
        <v>低</v>
      </c>
      <c r="L551">
        <f t="shared" si="69"/>
        <v>13</v>
      </c>
      <c r="M551" t="str">
        <f>VLOOKUP($A551,'风险(预警)'!$A:$J,7,0)</f>
        <v>(0,10]</v>
      </c>
      <c r="N551" t="str">
        <f>VLOOKUP($A551,'风险(预警)'!$A:$J,8,0)</f>
        <v>低</v>
      </c>
      <c r="O551">
        <f>VLOOKUP($A551,'风险(预警)'!$A:$J,9,0)</f>
        <v>11</v>
      </c>
      <c r="P551" t="str">
        <f t="shared" si="70"/>
        <v>低</v>
      </c>
    </row>
    <row r="552" spans="1:16" x14ac:dyDescent="0.2">
      <c r="A552" t="s">
        <v>946</v>
      </c>
      <c r="B552">
        <v>268</v>
      </c>
      <c r="C552" s="2">
        <v>24295.51</v>
      </c>
      <c r="D552" s="1">
        <v>0</v>
      </c>
      <c r="E552" s="1">
        <v>0</v>
      </c>
      <c r="F552" s="1">
        <v>0</v>
      </c>
      <c r="G552" t="str">
        <f t="shared" si="64"/>
        <v>0</v>
      </c>
      <c r="H552" t="str">
        <f t="shared" si="65"/>
        <v>0</v>
      </c>
      <c r="I552">
        <f t="shared" si="66"/>
        <v>0</v>
      </c>
      <c r="J552" t="str">
        <f t="shared" si="67"/>
        <v>0</v>
      </c>
      <c r="K552" t="str">
        <f t="shared" si="68"/>
        <v>0</v>
      </c>
      <c r="L552">
        <f t="shared" si="69"/>
        <v>0</v>
      </c>
      <c r="M552" t="str">
        <f>VLOOKUP($A552,'风险(预警)'!$A:$J,7,0)</f>
        <v>0</v>
      </c>
      <c r="N552" t="str">
        <f>VLOOKUP($A552,'风险(预警)'!$A:$J,8,0)</f>
        <v>0</v>
      </c>
      <c r="O552">
        <f>VLOOKUP($A552,'风险(预警)'!$A:$J,9,0)</f>
        <v>0</v>
      </c>
      <c r="P552" t="str">
        <f t="shared" si="70"/>
        <v>0风险</v>
      </c>
    </row>
    <row r="553" spans="1:16" x14ac:dyDescent="0.2">
      <c r="A553" t="s">
        <v>610</v>
      </c>
      <c r="B553">
        <v>266</v>
      </c>
      <c r="C553" s="2">
        <v>57869.56</v>
      </c>
      <c r="D553" s="1">
        <v>0.08</v>
      </c>
      <c r="E553" s="1">
        <v>8.0000000000000002E-3</v>
      </c>
      <c r="F553" s="1">
        <v>8.0000000000000002E-3</v>
      </c>
      <c r="G553" t="str">
        <f t="shared" si="64"/>
        <v>(0,10]</v>
      </c>
      <c r="H553" t="str">
        <f t="shared" si="65"/>
        <v>低</v>
      </c>
      <c r="I553">
        <f t="shared" si="66"/>
        <v>13</v>
      </c>
      <c r="J553" t="str">
        <f t="shared" si="67"/>
        <v>(0,1.5]</v>
      </c>
      <c r="K553" t="str">
        <f t="shared" si="68"/>
        <v>低</v>
      </c>
      <c r="L553">
        <f t="shared" si="69"/>
        <v>13</v>
      </c>
      <c r="M553" t="str">
        <f>VLOOKUP($A553,'风险(预警)'!$A:$J,7,0)</f>
        <v>(0,10]</v>
      </c>
      <c r="N553" t="str">
        <f>VLOOKUP($A553,'风险(预警)'!$A:$J,8,0)</f>
        <v>低</v>
      </c>
      <c r="O553">
        <f>VLOOKUP($A553,'风险(预警)'!$A:$J,9,0)</f>
        <v>11</v>
      </c>
      <c r="P553" t="str">
        <f t="shared" si="70"/>
        <v>低</v>
      </c>
    </row>
    <row r="554" spans="1:16" x14ac:dyDescent="0.2">
      <c r="A554" t="s">
        <v>266</v>
      </c>
      <c r="B554">
        <v>262</v>
      </c>
      <c r="C554" s="2">
        <v>171103.32542576501</v>
      </c>
      <c r="D554" s="1">
        <v>3.2000000000000001E-2</v>
      </c>
      <c r="E554" s="1">
        <v>0</v>
      </c>
      <c r="F554" s="1">
        <v>0</v>
      </c>
      <c r="G554" t="str">
        <f t="shared" si="64"/>
        <v>(0,10]</v>
      </c>
      <c r="H554" t="str">
        <f t="shared" si="65"/>
        <v>低</v>
      </c>
      <c r="I554">
        <f t="shared" si="66"/>
        <v>13</v>
      </c>
      <c r="J554" t="str">
        <f t="shared" si="67"/>
        <v>0</v>
      </c>
      <c r="K554" t="str">
        <f t="shared" si="68"/>
        <v>0</v>
      </c>
      <c r="L554">
        <f t="shared" si="69"/>
        <v>0</v>
      </c>
      <c r="M554" t="str">
        <f>VLOOKUP($A554,'风险(预警)'!$A:$J,7,0)</f>
        <v>0</v>
      </c>
      <c r="N554" t="str">
        <f>VLOOKUP($A554,'风险(预警)'!$A:$J,8,0)</f>
        <v>0</v>
      </c>
      <c r="O554">
        <f>VLOOKUP($A554,'风险(预警)'!$A:$J,9,0)</f>
        <v>0</v>
      </c>
      <c r="P554" t="str">
        <f t="shared" si="70"/>
        <v>低</v>
      </c>
    </row>
    <row r="555" spans="1:16" x14ac:dyDescent="0.2">
      <c r="A555" t="s">
        <v>293</v>
      </c>
      <c r="B555">
        <v>261</v>
      </c>
      <c r="C555" s="2">
        <v>19664.68</v>
      </c>
      <c r="D555" s="1">
        <v>6.4000000000000001E-2</v>
      </c>
      <c r="E555" s="1">
        <v>4.5999999999999999E-2</v>
      </c>
      <c r="F555" s="1">
        <v>4.5999999999999999E-2</v>
      </c>
      <c r="G555" t="str">
        <f t="shared" si="64"/>
        <v>(0,10]</v>
      </c>
      <c r="H555" t="str">
        <f t="shared" si="65"/>
        <v>低</v>
      </c>
      <c r="I555">
        <f t="shared" si="66"/>
        <v>13</v>
      </c>
      <c r="J555" t="str">
        <f t="shared" si="67"/>
        <v>(1.5,10]</v>
      </c>
      <c r="K555" t="str">
        <f t="shared" si="68"/>
        <v>中</v>
      </c>
      <c r="L555">
        <f t="shared" si="69"/>
        <v>28</v>
      </c>
      <c r="M555" t="str">
        <f>VLOOKUP($A555,'风险(预警)'!$A:$J,7,0)</f>
        <v>(10,20]</v>
      </c>
      <c r="N555" t="str">
        <f>VLOOKUP($A555,'风险(预警)'!$A:$J,8,0)</f>
        <v>中</v>
      </c>
      <c r="O555">
        <f>VLOOKUP($A555,'风险(预警)'!$A:$J,9,0)</f>
        <v>57</v>
      </c>
      <c r="P555" t="str">
        <f t="shared" si="70"/>
        <v>低</v>
      </c>
    </row>
    <row r="556" spans="1:16" x14ac:dyDescent="0.2">
      <c r="A556" t="s">
        <v>100</v>
      </c>
      <c r="B556">
        <v>257</v>
      </c>
      <c r="C556" s="2">
        <v>11358.49</v>
      </c>
      <c r="D556" s="1">
        <v>8.0000000000000002E-3</v>
      </c>
      <c r="E556" s="1">
        <v>4.0000000000000001E-3</v>
      </c>
      <c r="F556" s="1">
        <v>4.0000000000000001E-3</v>
      </c>
      <c r="G556" t="str">
        <f t="shared" si="64"/>
        <v>(0,10]</v>
      </c>
      <c r="H556" t="str">
        <f t="shared" si="65"/>
        <v>低</v>
      </c>
      <c r="I556">
        <f t="shared" si="66"/>
        <v>13</v>
      </c>
      <c r="J556" t="str">
        <f t="shared" si="67"/>
        <v>(0,1.5]</v>
      </c>
      <c r="K556" t="str">
        <f t="shared" si="68"/>
        <v>低</v>
      </c>
      <c r="L556">
        <f t="shared" si="69"/>
        <v>13</v>
      </c>
      <c r="M556" t="str">
        <f>VLOOKUP($A556,'风险(预警)'!$A:$J,7,0)</f>
        <v>(10,20]</v>
      </c>
      <c r="N556" t="str">
        <f>VLOOKUP($A556,'风险(预警)'!$A:$J,8,0)</f>
        <v>中</v>
      </c>
      <c r="O556">
        <f>VLOOKUP($A556,'风险(预警)'!$A:$J,9,0)</f>
        <v>57</v>
      </c>
      <c r="P556" t="str">
        <f t="shared" si="70"/>
        <v>低</v>
      </c>
    </row>
    <row r="557" spans="1:16" x14ac:dyDescent="0.2">
      <c r="A557" t="s">
        <v>760</v>
      </c>
      <c r="B557">
        <v>255</v>
      </c>
      <c r="C557" s="2">
        <v>14945.6505015</v>
      </c>
      <c r="D557" s="1">
        <v>2.5999999999999999E-2</v>
      </c>
      <c r="E557" s="1">
        <v>4.0000000000000001E-3</v>
      </c>
      <c r="F557" s="1">
        <v>0</v>
      </c>
      <c r="G557" t="str">
        <f t="shared" si="64"/>
        <v>(0,10]</v>
      </c>
      <c r="H557" t="str">
        <f t="shared" si="65"/>
        <v>低</v>
      </c>
      <c r="I557">
        <f t="shared" si="66"/>
        <v>13</v>
      </c>
      <c r="J557" t="str">
        <f t="shared" si="67"/>
        <v>0</v>
      </c>
      <c r="K557" t="str">
        <f t="shared" si="68"/>
        <v>0</v>
      </c>
      <c r="L557">
        <f t="shared" si="69"/>
        <v>0</v>
      </c>
      <c r="M557" t="str">
        <f>VLOOKUP($A557,'风险(预警)'!$A:$J,7,0)</f>
        <v>0</v>
      </c>
      <c r="N557" t="str">
        <f>VLOOKUP($A557,'风险(预警)'!$A:$J,8,0)</f>
        <v>0</v>
      </c>
      <c r="O557">
        <f>VLOOKUP($A557,'风险(预警)'!$A:$J,9,0)</f>
        <v>0</v>
      </c>
      <c r="P557" t="str">
        <f t="shared" si="70"/>
        <v>低</v>
      </c>
    </row>
    <row r="558" spans="1:16" x14ac:dyDescent="0.2">
      <c r="A558" t="s">
        <v>503</v>
      </c>
      <c r="B558">
        <v>254</v>
      </c>
      <c r="C558" s="2">
        <v>11057.28</v>
      </c>
      <c r="D558" s="1">
        <v>4.0000000000000001E-3</v>
      </c>
      <c r="E558" s="1">
        <v>0</v>
      </c>
      <c r="F558" s="1">
        <v>0</v>
      </c>
      <c r="G558" t="str">
        <f t="shared" si="64"/>
        <v>(0,10]</v>
      </c>
      <c r="H558" t="str">
        <f t="shared" si="65"/>
        <v>低</v>
      </c>
      <c r="I558">
        <f t="shared" si="66"/>
        <v>13</v>
      </c>
      <c r="J558" t="str">
        <f t="shared" si="67"/>
        <v>0</v>
      </c>
      <c r="K558" t="str">
        <f t="shared" si="68"/>
        <v>0</v>
      </c>
      <c r="L558">
        <f t="shared" si="69"/>
        <v>0</v>
      </c>
      <c r="M558" t="str">
        <f>VLOOKUP($A558,'风险(预警)'!$A:$J,7,0)</f>
        <v>(0,10]</v>
      </c>
      <c r="N558" t="str">
        <f>VLOOKUP($A558,'风险(预警)'!$A:$J,8,0)</f>
        <v>低</v>
      </c>
      <c r="O558">
        <f>VLOOKUP($A558,'风险(预警)'!$A:$J,9,0)</f>
        <v>11</v>
      </c>
      <c r="P558" t="str">
        <f t="shared" si="70"/>
        <v>低</v>
      </c>
    </row>
    <row r="559" spans="1:16" x14ac:dyDescent="0.2">
      <c r="A559" t="s">
        <v>502</v>
      </c>
      <c r="B559">
        <v>254</v>
      </c>
      <c r="C559" s="2">
        <v>36551.879999999997</v>
      </c>
      <c r="D559" s="1">
        <v>7.0999999999999994E-2</v>
      </c>
      <c r="E559" s="1">
        <v>8.0000000000000002E-3</v>
      </c>
      <c r="F559" s="1">
        <v>8.0000000000000002E-3</v>
      </c>
      <c r="G559" t="str">
        <f t="shared" si="64"/>
        <v>(0,10]</v>
      </c>
      <c r="H559" t="str">
        <f t="shared" si="65"/>
        <v>低</v>
      </c>
      <c r="I559">
        <f t="shared" si="66"/>
        <v>13</v>
      </c>
      <c r="J559" t="str">
        <f t="shared" si="67"/>
        <v>(0,1.5]</v>
      </c>
      <c r="K559" t="str">
        <f t="shared" si="68"/>
        <v>低</v>
      </c>
      <c r="L559">
        <f t="shared" si="69"/>
        <v>13</v>
      </c>
      <c r="M559" t="str">
        <f>VLOOKUP($A559,'风险(预警)'!$A:$J,7,0)</f>
        <v>(0,10]</v>
      </c>
      <c r="N559" t="str">
        <f>VLOOKUP($A559,'风险(预警)'!$A:$J,8,0)</f>
        <v>低</v>
      </c>
      <c r="O559">
        <f>VLOOKUP($A559,'风险(预警)'!$A:$J,9,0)</f>
        <v>11</v>
      </c>
      <c r="P559" t="str">
        <f t="shared" si="70"/>
        <v>低</v>
      </c>
    </row>
    <row r="560" spans="1:16" x14ac:dyDescent="0.2">
      <c r="A560" t="s">
        <v>216</v>
      </c>
      <c r="B560">
        <v>245</v>
      </c>
      <c r="C560" s="2">
        <v>108599.93</v>
      </c>
      <c r="D560" s="1">
        <v>4.4999999999999998E-2</v>
      </c>
      <c r="E560" s="1">
        <v>0</v>
      </c>
      <c r="F560" s="1">
        <v>0</v>
      </c>
      <c r="G560" t="str">
        <f t="shared" si="64"/>
        <v>(0,10]</v>
      </c>
      <c r="H560" t="str">
        <f t="shared" si="65"/>
        <v>低</v>
      </c>
      <c r="I560">
        <f t="shared" si="66"/>
        <v>13</v>
      </c>
      <c r="J560" t="str">
        <f t="shared" si="67"/>
        <v>0</v>
      </c>
      <c r="K560" t="str">
        <f t="shared" si="68"/>
        <v>0</v>
      </c>
      <c r="L560">
        <f t="shared" si="69"/>
        <v>0</v>
      </c>
      <c r="M560" t="str">
        <f>VLOOKUP($A560,'风险(预警)'!$A:$J,7,0)</f>
        <v>(0,10]</v>
      </c>
      <c r="N560" t="str">
        <f>VLOOKUP($A560,'风险(预警)'!$A:$J,8,0)</f>
        <v>低</v>
      </c>
      <c r="O560">
        <f>VLOOKUP($A560,'风险(预警)'!$A:$J,9,0)</f>
        <v>11</v>
      </c>
      <c r="P560" t="str">
        <f t="shared" si="70"/>
        <v>低</v>
      </c>
    </row>
    <row r="561" spans="1:16" x14ac:dyDescent="0.2">
      <c r="A561" t="s">
        <v>873</v>
      </c>
      <c r="B561">
        <v>244</v>
      </c>
      <c r="C561" s="2">
        <v>16264.24</v>
      </c>
      <c r="D561" s="1">
        <v>0</v>
      </c>
      <c r="E561" s="1">
        <v>0.17199999999999999</v>
      </c>
      <c r="F561" s="1">
        <v>0.17199999999999999</v>
      </c>
      <c r="G561" t="str">
        <f t="shared" si="64"/>
        <v>0</v>
      </c>
      <c r="H561" t="str">
        <f t="shared" si="65"/>
        <v>0</v>
      </c>
      <c r="I561">
        <f t="shared" si="66"/>
        <v>0</v>
      </c>
      <c r="J561" t="str">
        <f t="shared" si="67"/>
        <v>(10,+)</v>
      </c>
      <c r="K561" t="str">
        <f t="shared" si="68"/>
        <v>高</v>
      </c>
      <c r="L561">
        <f t="shared" si="69"/>
        <v>100</v>
      </c>
      <c r="M561" t="str">
        <f>VLOOKUP($A561,'风险(预警)'!$A:$J,7,0)</f>
        <v>(20,+)</v>
      </c>
      <c r="N561" t="str">
        <f>VLOOKUP($A561,'风险(预警)'!$A:$J,8,0)</f>
        <v>高</v>
      </c>
      <c r="O561">
        <f>VLOOKUP($A561,'风险(预警)'!$A:$J,9,0)</f>
        <v>100</v>
      </c>
      <c r="P561" t="str">
        <f t="shared" si="70"/>
        <v>高</v>
      </c>
    </row>
    <row r="562" spans="1:16" x14ac:dyDescent="0.2">
      <c r="A562" t="s">
        <v>412</v>
      </c>
      <c r="B562">
        <v>244</v>
      </c>
      <c r="C562" s="2">
        <v>93136.83</v>
      </c>
      <c r="D562" s="1">
        <v>0.03</v>
      </c>
      <c r="E562" s="1">
        <v>0</v>
      </c>
      <c r="F562" s="1">
        <v>0</v>
      </c>
      <c r="G562" t="str">
        <f t="shared" si="64"/>
        <v>(0,10]</v>
      </c>
      <c r="H562" t="str">
        <f t="shared" si="65"/>
        <v>低</v>
      </c>
      <c r="I562">
        <f t="shared" si="66"/>
        <v>13</v>
      </c>
      <c r="J562" t="str">
        <f t="shared" si="67"/>
        <v>0</v>
      </c>
      <c r="K562" t="str">
        <f t="shared" si="68"/>
        <v>0</v>
      </c>
      <c r="L562">
        <f t="shared" si="69"/>
        <v>0</v>
      </c>
      <c r="M562" t="str">
        <f>VLOOKUP($A562,'风险(预警)'!$A:$J,7,0)</f>
        <v>(0,10]</v>
      </c>
      <c r="N562" t="str">
        <f>VLOOKUP($A562,'风险(预警)'!$A:$J,8,0)</f>
        <v>低</v>
      </c>
      <c r="O562">
        <f>VLOOKUP($A562,'风险(预警)'!$A:$J,9,0)</f>
        <v>11</v>
      </c>
      <c r="P562" t="str">
        <f t="shared" si="70"/>
        <v>低</v>
      </c>
    </row>
    <row r="563" spans="1:16" x14ac:dyDescent="0.2">
      <c r="A563" t="s">
        <v>79</v>
      </c>
      <c r="B563">
        <v>243</v>
      </c>
      <c r="C563" s="2">
        <v>32228.16</v>
      </c>
      <c r="D563" s="1">
        <v>1.0999999999999999E-2</v>
      </c>
      <c r="E563" s="1">
        <v>4.0000000000000001E-3</v>
      </c>
      <c r="F563" s="1">
        <v>4.0000000000000001E-3</v>
      </c>
      <c r="G563" t="str">
        <f t="shared" si="64"/>
        <v>(0,10]</v>
      </c>
      <c r="H563" t="str">
        <f t="shared" si="65"/>
        <v>低</v>
      </c>
      <c r="I563">
        <f t="shared" si="66"/>
        <v>13</v>
      </c>
      <c r="J563" t="str">
        <f t="shared" si="67"/>
        <v>(0,1.5]</v>
      </c>
      <c r="K563" t="str">
        <f t="shared" si="68"/>
        <v>低</v>
      </c>
      <c r="L563">
        <f t="shared" si="69"/>
        <v>13</v>
      </c>
      <c r="M563" t="str">
        <f>VLOOKUP($A563,'风险(预警)'!$A:$J,7,0)</f>
        <v>(0,10]</v>
      </c>
      <c r="N563" t="str">
        <f>VLOOKUP($A563,'风险(预警)'!$A:$J,8,0)</f>
        <v>低</v>
      </c>
      <c r="O563">
        <f>VLOOKUP($A563,'风险(预警)'!$A:$J,9,0)</f>
        <v>11</v>
      </c>
      <c r="P563" t="str">
        <f t="shared" si="70"/>
        <v>低</v>
      </c>
    </row>
    <row r="564" spans="1:16" x14ac:dyDescent="0.2">
      <c r="A564" t="s">
        <v>526</v>
      </c>
      <c r="B564">
        <v>242</v>
      </c>
      <c r="C564" s="2">
        <v>28290.959999999999</v>
      </c>
      <c r="D564" s="1">
        <v>9.8000000000000004E-2</v>
      </c>
      <c r="E564" s="1">
        <v>4.0000000000000001E-3</v>
      </c>
      <c r="F564" s="1">
        <v>4.0000000000000001E-3</v>
      </c>
      <c r="G564" t="str">
        <f t="shared" si="64"/>
        <v>(0,10]</v>
      </c>
      <c r="H564" t="str">
        <f t="shared" si="65"/>
        <v>低</v>
      </c>
      <c r="I564">
        <f t="shared" si="66"/>
        <v>13</v>
      </c>
      <c r="J564" t="str">
        <f t="shared" si="67"/>
        <v>(0,1.5]</v>
      </c>
      <c r="K564" t="str">
        <f t="shared" si="68"/>
        <v>低</v>
      </c>
      <c r="L564">
        <f t="shared" si="69"/>
        <v>13</v>
      </c>
      <c r="M564" t="str">
        <f>VLOOKUP($A564,'风险(预警)'!$A:$J,7,0)</f>
        <v>(0,10]</v>
      </c>
      <c r="N564" t="str">
        <f>VLOOKUP($A564,'风险(预警)'!$A:$J,8,0)</f>
        <v>低</v>
      </c>
      <c r="O564">
        <f>VLOOKUP($A564,'风险(预警)'!$A:$J,9,0)</f>
        <v>11</v>
      </c>
      <c r="P564" t="str">
        <f t="shared" si="70"/>
        <v>低</v>
      </c>
    </row>
    <row r="565" spans="1:16" x14ac:dyDescent="0.2">
      <c r="A565" t="s">
        <v>925</v>
      </c>
      <c r="B565">
        <v>242</v>
      </c>
      <c r="C565" s="2">
        <v>13830.793191575</v>
      </c>
      <c r="D565" s="1">
        <v>1.0999999999999999E-2</v>
      </c>
      <c r="E565" s="1">
        <v>1.2E-2</v>
      </c>
      <c r="F565" s="1">
        <v>1.2E-2</v>
      </c>
      <c r="G565" t="str">
        <f t="shared" si="64"/>
        <v>(0,10]</v>
      </c>
      <c r="H565" t="str">
        <f t="shared" si="65"/>
        <v>低</v>
      </c>
      <c r="I565">
        <f t="shared" si="66"/>
        <v>13</v>
      </c>
      <c r="J565" t="str">
        <f t="shared" si="67"/>
        <v>(0,1.5]</v>
      </c>
      <c r="K565" t="str">
        <f t="shared" si="68"/>
        <v>低</v>
      </c>
      <c r="L565">
        <f t="shared" si="69"/>
        <v>13</v>
      </c>
      <c r="M565" t="str">
        <f>VLOOKUP($A565,'风险(预警)'!$A:$J,7,0)</f>
        <v>0</v>
      </c>
      <c r="N565" t="str">
        <f>VLOOKUP($A565,'风险(预警)'!$A:$J,8,0)</f>
        <v>0</v>
      </c>
      <c r="O565">
        <f>VLOOKUP($A565,'风险(预警)'!$A:$J,9,0)</f>
        <v>0</v>
      </c>
      <c r="P565" t="str">
        <f t="shared" si="70"/>
        <v>低</v>
      </c>
    </row>
    <row r="566" spans="1:16" x14ac:dyDescent="0.2">
      <c r="A566" t="s">
        <v>448</v>
      </c>
      <c r="B566">
        <v>241</v>
      </c>
      <c r="C566" s="2">
        <v>13073.892961699999</v>
      </c>
      <c r="D566" s="1">
        <v>0.01</v>
      </c>
      <c r="E566" s="1">
        <v>0</v>
      </c>
      <c r="F566" s="1">
        <v>0</v>
      </c>
      <c r="G566" t="str">
        <f t="shared" si="64"/>
        <v>(0,10]</v>
      </c>
      <c r="H566" t="str">
        <f t="shared" si="65"/>
        <v>低</v>
      </c>
      <c r="I566">
        <f t="shared" si="66"/>
        <v>13</v>
      </c>
      <c r="J566" t="str">
        <f t="shared" si="67"/>
        <v>0</v>
      </c>
      <c r="K566" t="str">
        <f t="shared" si="68"/>
        <v>0</v>
      </c>
      <c r="L566">
        <f t="shared" si="69"/>
        <v>0</v>
      </c>
      <c r="M566" t="str">
        <f>VLOOKUP($A566,'风险(预警)'!$A:$J,7,0)</f>
        <v>(0,10]</v>
      </c>
      <c r="N566" t="str">
        <f>VLOOKUP($A566,'风险(预警)'!$A:$J,8,0)</f>
        <v>低</v>
      </c>
      <c r="O566">
        <f>VLOOKUP($A566,'风险(预警)'!$A:$J,9,0)</f>
        <v>11</v>
      </c>
      <c r="P566" t="str">
        <f t="shared" si="70"/>
        <v>低</v>
      </c>
    </row>
    <row r="567" spans="1:16" x14ac:dyDescent="0.2">
      <c r="A567" t="s">
        <v>131</v>
      </c>
      <c r="B567">
        <v>240</v>
      </c>
      <c r="C567" s="2">
        <v>49689.473037205003</v>
      </c>
      <c r="D567" s="1">
        <v>4.2999999999999997E-2</v>
      </c>
      <c r="E567" s="1">
        <v>4.0000000000000001E-3</v>
      </c>
      <c r="F567" s="1">
        <v>4.0000000000000001E-3</v>
      </c>
      <c r="G567" t="str">
        <f t="shared" si="64"/>
        <v>(0,10]</v>
      </c>
      <c r="H567" t="str">
        <f t="shared" si="65"/>
        <v>低</v>
      </c>
      <c r="I567">
        <f t="shared" si="66"/>
        <v>13</v>
      </c>
      <c r="J567" t="str">
        <f t="shared" si="67"/>
        <v>(0,1.5]</v>
      </c>
      <c r="K567" t="str">
        <f t="shared" si="68"/>
        <v>低</v>
      </c>
      <c r="L567">
        <f t="shared" si="69"/>
        <v>13</v>
      </c>
      <c r="M567" t="str">
        <f>VLOOKUP($A567,'风险(预警)'!$A:$J,7,0)</f>
        <v>(0,10]</v>
      </c>
      <c r="N567" t="str">
        <f>VLOOKUP($A567,'风险(预警)'!$A:$J,8,0)</f>
        <v>低</v>
      </c>
      <c r="O567">
        <f>VLOOKUP($A567,'风险(预警)'!$A:$J,9,0)</f>
        <v>11</v>
      </c>
      <c r="P567" t="str">
        <f t="shared" si="70"/>
        <v>低</v>
      </c>
    </row>
    <row r="568" spans="1:16" x14ac:dyDescent="0.2">
      <c r="A568" t="s">
        <v>322</v>
      </c>
      <c r="B568">
        <v>240</v>
      </c>
      <c r="C568" s="2">
        <v>135014.74</v>
      </c>
      <c r="D568" s="1">
        <v>6.6000000000000003E-2</v>
      </c>
      <c r="E568" s="1">
        <v>0</v>
      </c>
      <c r="F568" s="1">
        <v>0</v>
      </c>
      <c r="G568" t="str">
        <f t="shared" si="64"/>
        <v>(0,10]</v>
      </c>
      <c r="H568" t="str">
        <f t="shared" si="65"/>
        <v>低</v>
      </c>
      <c r="I568">
        <f t="shared" si="66"/>
        <v>13</v>
      </c>
      <c r="J568" t="str">
        <f t="shared" si="67"/>
        <v>0</v>
      </c>
      <c r="K568" t="str">
        <f t="shared" si="68"/>
        <v>0</v>
      </c>
      <c r="L568">
        <f t="shared" si="69"/>
        <v>0</v>
      </c>
      <c r="M568" t="str">
        <f>VLOOKUP($A568,'风险(预警)'!$A:$J,7,0)</f>
        <v>0</v>
      </c>
      <c r="N568" t="str">
        <f>VLOOKUP($A568,'风险(预警)'!$A:$J,8,0)</f>
        <v>0</v>
      </c>
      <c r="O568">
        <f>VLOOKUP($A568,'风险(预警)'!$A:$J,9,0)</f>
        <v>0</v>
      </c>
      <c r="P568" t="str">
        <f t="shared" si="70"/>
        <v>低</v>
      </c>
    </row>
    <row r="569" spans="1:16" x14ac:dyDescent="0.2">
      <c r="A569" t="s">
        <v>740</v>
      </c>
      <c r="B569">
        <v>238</v>
      </c>
      <c r="C569" s="2">
        <v>14213.17</v>
      </c>
      <c r="D569" s="1">
        <v>0.11</v>
      </c>
      <c r="E569" s="1">
        <v>1.2999999999999999E-2</v>
      </c>
      <c r="F569" s="1">
        <v>1.2999999999999999E-2</v>
      </c>
      <c r="G569" t="str">
        <f t="shared" si="64"/>
        <v>(10,20]</v>
      </c>
      <c r="H569" t="str">
        <f t="shared" si="65"/>
        <v>中</v>
      </c>
      <c r="I569">
        <f t="shared" si="66"/>
        <v>81</v>
      </c>
      <c r="J569" t="str">
        <f t="shared" si="67"/>
        <v>(0,1.5]</v>
      </c>
      <c r="K569" t="str">
        <f t="shared" si="68"/>
        <v>低</v>
      </c>
      <c r="L569">
        <f t="shared" si="69"/>
        <v>13</v>
      </c>
      <c r="M569" t="str">
        <f>VLOOKUP($A569,'风险(预警)'!$A:$J,7,0)</f>
        <v>(0,10]</v>
      </c>
      <c r="N569" t="str">
        <f>VLOOKUP($A569,'风险(预警)'!$A:$J,8,0)</f>
        <v>低</v>
      </c>
      <c r="O569">
        <f>VLOOKUP($A569,'风险(预警)'!$A:$J,9,0)</f>
        <v>11</v>
      </c>
      <c r="P569" t="str">
        <f t="shared" si="70"/>
        <v>低</v>
      </c>
    </row>
    <row r="570" spans="1:16" x14ac:dyDescent="0.2">
      <c r="A570" t="s">
        <v>844</v>
      </c>
      <c r="B570">
        <v>237</v>
      </c>
      <c r="C570" s="2">
        <v>145454.45000000001</v>
      </c>
      <c r="D570" s="1">
        <v>0.17199999999999999</v>
      </c>
      <c r="E570" s="1">
        <v>0.03</v>
      </c>
      <c r="F570" s="1">
        <v>0.03</v>
      </c>
      <c r="G570" t="str">
        <f t="shared" si="64"/>
        <v>(10,20]</v>
      </c>
      <c r="H570" t="str">
        <f t="shared" si="65"/>
        <v>中</v>
      </c>
      <c r="I570">
        <f t="shared" si="66"/>
        <v>81</v>
      </c>
      <c r="J570" t="str">
        <f t="shared" si="67"/>
        <v>(1.5,10]</v>
      </c>
      <c r="K570" t="str">
        <f t="shared" si="68"/>
        <v>中</v>
      </c>
      <c r="L570">
        <f t="shared" si="69"/>
        <v>28</v>
      </c>
      <c r="M570" t="str">
        <f>VLOOKUP($A570,'风险(预警)'!$A:$J,7,0)</f>
        <v>(0,10]</v>
      </c>
      <c r="N570" t="str">
        <f>VLOOKUP($A570,'风险(预警)'!$A:$J,8,0)</f>
        <v>低</v>
      </c>
      <c r="O570">
        <f>VLOOKUP($A570,'风险(预警)'!$A:$J,9,0)</f>
        <v>11</v>
      </c>
      <c r="P570" t="str">
        <f t="shared" si="70"/>
        <v>低</v>
      </c>
    </row>
    <row r="571" spans="1:16" x14ac:dyDescent="0.2">
      <c r="A571" t="s">
        <v>729</v>
      </c>
      <c r="B571">
        <v>236</v>
      </c>
      <c r="C571" s="2">
        <v>12893.17</v>
      </c>
      <c r="D571" s="1">
        <v>0.25700000000000001</v>
      </c>
      <c r="E571" s="1">
        <v>1.7000000000000001E-2</v>
      </c>
      <c r="F571" s="1">
        <v>1.7000000000000001E-2</v>
      </c>
      <c r="G571" t="str">
        <f t="shared" si="64"/>
        <v>(20,+)</v>
      </c>
      <c r="H571" t="str">
        <f t="shared" si="65"/>
        <v>高</v>
      </c>
      <c r="I571">
        <f t="shared" si="66"/>
        <v>100</v>
      </c>
      <c r="J571" t="str">
        <f t="shared" si="67"/>
        <v>(1.5,10]</v>
      </c>
      <c r="K571" t="str">
        <f t="shared" si="68"/>
        <v>中</v>
      </c>
      <c r="L571">
        <f t="shared" si="69"/>
        <v>28</v>
      </c>
      <c r="M571" t="str">
        <f>VLOOKUP($A571,'风险(预警)'!$A:$J,7,0)</f>
        <v>(0,10]</v>
      </c>
      <c r="N571" t="str">
        <f>VLOOKUP($A571,'风险(预警)'!$A:$J,8,0)</f>
        <v>低</v>
      </c>
      <c r="O571">
        <f>VLOOKUP($A571,'风险(预警)'!$A:$J,9,0)</f>
        <v>11</v>
      </c>
      <c r="P571" t="str">
        <f t="shared" si="70"/>
        <v>低</v>
      </c>
    </row>
    <row r="572" spans="1:16" x14ac:dyDescent="0.2">
      <c r="A572" t="s">
        <v>616</v>
      </c>
      <c r="B572">
        <v>235</v>
      </c>
      <c r="C572" s="2">
        <v>8795.7000000000007</v>
      </c>
      <c r="D572" s="1">
        <v>1.2E-2</v>
      </c>
      <c r="E572" s="1">
        <v>8.9999999999999993E-3</v>
      </c>
      <c r="F572" s="1">
        <v>8.9999999999999993E-3</v>
      </c>
      <c r="G572" t="str">
        <f t="shared" si="64"/>
        <v>(0,10]</v>
      </c>
      <c r="H572" t="str">
        <f t="shared" si="65"/>
        <v>低</v>
      </c>
      <c r="I572">
        <f t="shared" si="66"/>
        <v>13</v>
      </c>
      <c r="J572" t="str">
        <f t="shared" si="67"/>
        <v>(0,1.5]</v>
      </c>
      <c r="K572" t="str">
        <f t="shared" si="68"/>
        <v>低</v>
      </c>
      <c r="L572">
        <f t="shared" si="69"/>
        <v>13</v>
      </c>
      <c r="M572" t="str">
        <f>VLOOKUP($A572,'风险(预警)'!$A:$J,7,0)</f>
        <v>(0,10]</v>
      </c>
      <c r="N572" t="str">
        <f>VLOOKUP($A572,'风险(预警)'!$A:$J,8,0)</f>
        <v>低</v>
      </c>
      <c r="O572">
        <f>VLOOKUP($A572,'风险(预警)'!$A:$J,9,0)</f>
        <v>11</v>
      </c>
      <c r="P572" t="str">
        <f t="shared" si="70"/>
        <v>低</v>
      </c>
    </row>
    <row r="573" spans="1:16" x14ac:dyDescent="0.2">
      <c r="A573" t="s">
        <v>806</v>
      </c>
      <c r="B573">
        <v>234</v>
      </c>
      <c r="C573" s="2">
        <v>11691.99</v>
      </c>
      <c r="D573" s="1">
        <v>0</v>
      </c>
      <c r="E573" s="1">
        <v>0</v>
      </c>
      <c r="F573" s="1">
        <v>0</v>
      </c>
      <c r="G573" t="str">
        <f t="shared" si="64"/>
        <v>0</v>
      </c>
      <c r="H573" t="str">
        <f t="shared" si="65"/>
        <v>0</v>
      </c>
      <c r="I573">
        <f t="shared" si="66"/>
        <v>0</v>
      </c>
      <c r="J573" t="str">
        <f t="shared" si="67"/>
        <v>0</v>
      </c>
      <c r="K573" t="str">
        <f t="shared" si="68"/>
        <v>0</v>
      </c>
      <c r="L573">
        <f t="shared" si="69"/>
        <v>0</v>
      </c>
      <c r="M573" t="str">
        <f>VLOOKUP($A573,'风险(预警)'!$A:$J,7,0)</f>
        <v>(0,10]</v>
      </c>
      <c r="N573" t="str">
        <f>VLOOKUP($A573,'风险(预警)'!$A:$J,8,0)</f>
        <v>低</v>
      </c>
      <c r="O573">
        <f>VLOOKUP($A573,'风险(预警)'!$A:$J,9,0)</f>
        <v>11</v>
      </c>
      <c r="P573" t="str">
        <f t="shared" si="70"/>
        <v>低</v>
      </c>
    </row>
    <row r="574" spans="1:16" x14ac:dyDescent="0.2">
      <c r="A574" t="s">
        <v>504</v>
      </c>
      <c r="B574">
        <v>232</v>
      </c>
      <c r="C574" s="2">
        <v>16408.61</v>
      </c>
      <c r="D574" s="1">
        <v>4.7E-2</v>
      </c>
      <c r="E574" s="1">
        <v>1.7000000000000001E-2</v>
      </c>
      <c r="F574" s="1">
        <v>1.7000000000000001E-2</v>
      </c>
      <c r="G574" t="str">
        <f t="shared" si="64"/>
        <v>(0,10]</v>
      </c>
      <c r="H574" t="str">
        <f t="shared" si="65"/>
        <v>低</v>
      </c>
      <c r="I574">
        <f t="shared" si="66"/>
        <v>13</v>
      </c>
      <c r="J574" t="str">
        <f t="shared" si="67"/>
        <v>(1.5,10]</v>
      </c>
      <c r="K574" t="str">
        <f t="shared" si="68"/>
        <v>中</v>
      </c>
      <c r="L574">
        <f t="shared" si="69"/>
        <v>28</v>
      </c>
      <c r="M574" t="str">
        <f>VLOOKUP($A574,'风险(预警)'!$A:$J,7,0)</f>
        <v>(0,10]</v>
      </c>
      <c r="N574" t="str">
        <f>VLOOKUP($A574,'风险(预警)'!$A:$J,8,0)</f>
        <v>低</v>
      </c>
      <c r="O574">
        <f>VLOOKUP($A574,'风险(预警)'!$A:$J,9,0)</f>
        <v>11</v>
      </c>
      <c r="P574" t="str">
        <f t="shared" si="70"/>
        <v>低</v>
      </c>
    </row>
    <row r="575" spans="1:16" x14ac:dyDescent="0.2">
      <c r="A575" t="s">
        <v>620</v>
      </c>
      <c r="B575">
        <v>229</v>
      </c>
      <c r="C575" s="2">
        <v>9345.92</v>
      </c>
      <c r="D575" s="1">
        <v>0</v>
      </c>
      <c r="E575" s="1">
        <v>1.2999999999999999E-2</v>
      </c>
      <c r="F575" s="1">
        <v>1.2999999999999999E-2</v>
      </c>
      <c r="G575" t="str">
        <f t="shared" si="64"/>
        <v>0</v>
      </c>
      <c r="H575" t="str">
        <f t="shared" si="65"/>
        <v>0</v>
      </c>
      <c r="I575">
        <f t="shared" si="66"/>
        <v>0</v>
      </c>
      <c r="J575" t="str">
        <f t="shared" si="67"/>
        <v>(0,1.5]</v>
      </c>
      <c r="K575" t="str">
        <f t="shared" si="68"/>
        <v>低</v>
      </c>
      <c r="L575">
        <f t="shared" si="69"/>
        <v>13</v>
      </c>
      <c r="M575" t="str">
        <f>VLOOKUP($A575,'风险(预警)'!$A:$J,7,0)</f>
        <v>(0,10]</v>
      </c>
      <c r="N575" t="str">
        <f>VLOOKUP($A575,'风险(预警)'!$A:$J,8,0)</f>
        <v>低</v>
      </c>
      <c r="O575">
        <f>VLOOKUP($A575,'风险(预警)'!$A:$J,9,0)</f>
        <v>11</v>
      </c>
      <c r="P575" t="str">
        <f t="shared" si="70"/>
        <v>低</v>
      </c>
    </row>
    <row r="576" spans="1:16" x14ac:dyDescent="0.2">
      <c r="A576" t="s">
        <v>552</v>
      </c>
      <c r="B576">
        <v>229</v>
      </c>
      <c r="C576" s="2">
        <v>7333.7531989999998</v>
      </c>
      <c r="D576" s="1">
        <v>9.0999999999999998E-2</v>
      </c>
      <c r="E576" s="1">
        <v>4.0000000000000001E-3</v>
      </c>
      <c r="F576" s="1">
        <v>5.0000000000000001E-3</v>
      </c>
      <c r="G576" t="str">
        <f t="shared" si="64"/>
        <v>(0,10]</v>
      </c>
      <c r="H576" t="str">
        <f t="shared" si="65"/>
        <v>低</v>
      </c>
      <c r="I576">
        <f t="shared" si="66"/>
        <v>13</v>
      </c>
      <c r="J576" t="str">
        <f t="shared" si="67"/>
        <v>(0,1.5]</v>
      </c>
      <c r="K576" t="str">
        <f t="shared" si="68"/>
        <v>低</v>
      </c>
      <c r="L576">
        <f t="shared" si="69"/>
        <v>13</v>
      </c>
      <c r="M576" t="str">
        <f>VLOOKUP($A576,'风险(预警)'!$A:$J,7,0)</f>
        <v>0</v>
      </c>
      <c r="N576" t="str">
        <f>VLOOKUP($A576,'风险(预警)'!$A:$J,8,0)</f>
        <v>0</v>
      </c>
      <c r="O576">
        <f>VLOOKUP($A576,'风险(预警)'!$A:$J,9,0)</f>
        <v>0</v>
      </c>
      <c r="P576" t="str">
        <f t="shared" si="70"/>
        <v>低</v>
      </c>
    </row>
    <row r="577" spans="1:16" x14ac:dyDescent="0.2">
      <c r="A577" t="s">
        <v>878</v>
      </c>
      <c r="B577">
        <v>228</v>
      </c>
      <c r="C577" s="2">
        <v>11612.51</v>
      </c>
      <c r="D577" s="1">
        <v>2.7E-2</v>
      </c>
      <c r="E577" s="1">
        <v>0</v>
      </c>
      <c r="F577" s="1">
        <v>0</v>
      </c>
      <c r="G577" t="str">
        <f t="shared" si="64"/>
        <v>(0,10]</v>
      </c>
      <c r="H577" t="str">
        <f t="shared" si="65"/>
        <v>低</v>
      </c>
      <c r="I577">
        <f t="shared" si="66"/>
        <v>13</v>
      </c>
      <c r="J577" t="str">
        <f t="shared" si="67"/>
        <v>0</v>
      </c>
      <c r="K577" t="str">
        <f t="shared" si="68"/>
        <v>0</v>
      </c>
      <c r="L577">
        <f t="shared" si="69"/>
        <v>0</v>
      </c>
      <c r="M577" t="str">
        <f>VLOOKUP($A577,'风险(预警)'!$A:$J,7,0)</f>
        <v>(0,10]</v>
      </c>
      <c r="N577" t="str">
        <f>VLOOKUP($A577,'风险(预警)'!$A:$J,8,0)</f>
        <v>低</v>
      </c>
      <c r="O577">
        <f>VLOOKUP($A577,'风险(预警)'!$A:$J,9,0)</f>
        <v>11</v>
      </c>
      <c r="P577" t="str">
        <f t="shared" si="70"/>
        <v>低</v>
      </c>
    </row>
    <row r="578" spans="1:16" x14ac:dyDescent="0.2">
      <c r="A578" t="s">
        <v>545</v>
      </c>
      <c r="B578">
        <v>224</v>
      </c>
      <c r="C578" s="2">
        <v>6301.14</v>
      </c>
      <c r="D578" s="1">
        <v>0</v>
      </c>
      <c r="E578" s="1">
        <v>2.7E-2</v>
      </c>
      <c r="F578" s="1">
        <v>2.7E-2</v>
      </c>
      <c r="G578" t="str">
        <f t="shared" si="64"/>
        <v>0</v>
      </c>
      <c r="H578" t="str">
        <f t="shared" si="65"/>
        <v>0</v>
      </c>
      <c r="I578">
        <f t="shared" si="66"/>
        <v>0</v>
      </c>
      <c r="J578" t="str">
        <f t="shared" si="67"/>
        <v>(1.5,10]</v>
      </c>
      <c r="K578" t="str">
        <f t="shared" si="68"/>
        <v>中</v>
      </c>
      <c r="L578">
        <f t="shared" si="69"/>
        <v>28</v>
      </c>
      <c r="M578" t="str">
        <f>VLOOKUP($A578,'风险(预警)'!$A:$J,7,0)</f>
        <v>(0,10]</v>
      </c>
      <c r="N578" t="str">
        <f>VLOOKUP($A578,'风险(预警)'!$A:$J,8,0)</f>
        <v>低</v>
      </c>
      <c r="O578">
        <f>VLOOKUP($A578,'风险(预警)'!$A:$J,9,0)</f>
        <v>11</v>
      </c>
      <c r="P578" t="str">
        <f t="shared" si="70"/>
        <v>低</v>
      </c>
    </row>
    <row r="579" spans="1:16" x14ac:dyDescent="0.2">
      <c r="A579" t="s">
        <v>85</v>
      </c>
      <c r="B579">
        <v>224</v>
      </c>
      <c r="C579" s="2">
        <v>14146.98</v>
      </c>
      <c r="D579" s="1">
        <v>6.0000000000000001E-3</v>
      </c>
      <c r="E579" s="1">
        <v>8.9999999999999993E-3</v>
      </c>
      <c r="F579" s="1">
        <v>8.9999999999999993E-3</v>
      </c>
      <c r="G579" t="str">
        <f t="shared" ref="G579:G642" si="71">VLOOKUP($D579*100,$AA$6:$AB$10,2,1)</f>
        <v>(0,10]</v>
      </c>
      <c r="H579" t="str">
        <f t="shared" ref="H579:H642" si="72">VLOOKUP($D579*100,$AA$6:$AD$10,3,1)</f>
        <v>低</v>
      </c>
      <c r="I579">
        <f t="shared" ref="I579:I642" si="73">VLOOKUP($D579*100,$AA$6:$AD$10,4,1)</f>
        <v>13</v>
      </c>
      <c r="J579" t="str">
        <f t="shared" ref="J579:J642" si="74">VLOOKUP($F579*100,$AA$16:$AD$20,2,1)</f>
        <v>(0,1.5]</v>
      </c>
      <c r="K579" t="str">
        <f t="shared" ref="K579:K642" si="75">VLOOKUP($F579*100,$AA$16:$AD$20,3,1)</f>
        <v>低</v>
      </c>
      <c r="L579">
        <f t="shared" ref="L579:L642" si="76">VLOOKUP($F579*100,$AA$16:$AD$20,4,1)</f>
        <v>13</v>
      </c>
      <c r="M579" t="str">
        <f>VLOOKUP($A579,'风险(预警)'!$A:$J,7,0)</f>
        <v>(0,10]</v>
      </c>
      <c r="N579" t="str">
        <f>VLOOKUP($A579,'风险(预警)'!$A:$J,8,0)</f>
        <v>低</v>
      </c>
      <c r="O579">
        <f>VLOOKUP($A579,'风险(预警)'!$A:$J,9,0)</f>
        <v>11</v>
      </c>
      <c r="P579" t="str">
        <f t="shared" ref="P579:P642" si="77">VLOOKUP(I579*0.1+L579*0.45+O579*0.45,$AG$7:$AH$11,2,1)</f>
        <v>低</v>
      </c>
    </row>
    <row r="580" spans="1:16" x14ac:dyDescent="0.2">
      <c r="A580" t="s">
        <v>841</v>
      </c>
      <c r="B580">
        <v>221</v>
      </c>
      <c r="C580" s="2">
        <v>12789.19</v>
      </c>
      <c r="D580" s="1">
        <v>0.06</v>
      </c>
      <c r="E580" s="1">
        <v>0</v>
      </c>
      <c r="F580" s="1">
        <v>0</v>
      </c>
      <c r="G580" t="str">
        <f t="shared" si="71"/>
        <v>(0,10]</v>
      </c>
      <c r="H580" t="str">
        <f t="shared" si="72"/>
        <v>低</v>
      </c>
      <c r="I580">
        <f t="shared" si="73"/>
        <v>13</v>
      </c>
      <c r="J580" t="str">
        <f t="shared" si="74"/>
        <v>0</v>
      </c>
      <c r="K580" t="str">
        <f t="shared" si="75"/>
        <v>0</v>
      </c>
      <c r="L580">
        <f t="shared" si="76"/>
        <v>0</v>
      </c>
      <c r="M580" t="str">
        <f>VLOOKUP($A580,'风险(预警)'!$A:$J,7,0)</f>
        <v>(0,10]</v>
      </c>
      <c r="N580" t="str">
        <f>VLOOKUP($A580,'风险(预警)'!$A:$J,8,0)</f>
        <v>低</v>
      </c>
      <c r="O580">
        <f>VLOOKUP($A580,'风险(预警)'!$A:$J,9,0)</f>
        <v>11</v>
      </c>
      <c r="P580" t="str">
        <f t="shared" si="77"/>
        <v>低</v>
      </c>
    </row>
    <row r="581" spans="1:16" x14ac:dyDescent="0.2">
      <c r="A581" t="s">
        <v>337</v>
      </c>
      <c r="B581">
        <v>217</v>
      </c>
      <c r="C581" s="2">
        <v>8177.95</v>
      </c>
      <c r="D581" s="1">
        <v>0.01</v>
      </c>
      <c r="E581" s="1">
        <v>5.0000000000000001E-3</v>
      </c>
      <c r="F581" s="1">
        <v>5.0000000000000001E-3</v>
      </c>
      <c r="G581" t="str">
        <f t="shared" si="71"/>
        <v>(0,10]</v>
      </c>
      <c r="H581" t="str">
        <f t="shared" si="72"/>
        <v>低</v>
      </c>
      <c r="I581">
        <f t="shared" si="73"/>
        <v>13</v>
      </c>
      <c r="J581" t="str">
        <f t="shared" si="74"/>
        <v>(0,1.5]</v>
      </c>
      <c r="K581" t="str">
        <f t="shared" si="75"/>
        <v>低</v>
      </c>
      <c r="L581">
        <f t="shared" si="76"/>
        <v>13</v>
      </c>
      <c r="M581" t="str">
        <f>VLOOKUP($A581,'风险(预警)'!$A:$J,7,0)</f>
        <v>(0,10]</v>
      </c>
      <c r="N581" t="str">
        <f>VLOOKUP($A581,'风险(预警)'!$A:$J,8,0)</f>
        <v>低</v>
      </c>
      <c r="O581">
        <f>VLOOKUP($A581,'风险(预警)'!$A:$J,9,0)</f>
        <v>11</v>
      </c>
      <c r="P581" t="str">
        <f t="shared" si="77"/>
        <v>低</v>
      </c>
    </row>
    <row r="582" spans="1:16" x14ac:dyDescent="0.2">
      <c r="A582" t="s">
        <v>997</v>
      </c>
      <c r="B582">
        <v>211</v>
      </c>
      <c r="C582" s="2">
        <v>5912.08</v>
      </c>
      <c r="D582" s="1">
        <v>2.4E-2</v>
      </c>
      <c r="E582" s="1">
        <v>0</v>
      </c>
      <c r="F582" s="1">
        <v>0</v>
      </c>
      <c r="G582" t="str">
        <f t="shared" si="71"/>
        <v>(0,10]</v>
      </c>
      <c r="H582" t="str">
        <f t="shared" si="72"/>
        <v>低</v>
      </c>
      <c r="I582">
        <f t="shared" si="73"/>
        <v>13</v>
      </c>
      <c r="J582" t="str">
        <f t="shared" si="74"/>
        <v>0</v>
      </c>
      <c r="K582" t="str">
        <f t="shared" si="75"/>
        <v>0</v>
      </c>
      <c r="L582">
        <f t="shared" si="76"/>
        <v>0</v>
      </c>
      <c r="M582" t="str">
        <f>VLOOKUP($A582,'风险(预警)'!$A:$J,7,0)</f>
        <v>(0,10]</v>
      </c>
      <c r="N582" t="str">
        <f>VLOOKUP($A582,'风险(预警)'!$A:$J,8,0)</f>
        <v>低</v>
      </c>
      <c r="O582">
        <f>VLOOKUP($A582,'风险(预警)'!$A:$J,9,0)</f>
        <v>11</v>
      </c>
      <c r="P582" t="str">
        <f t="shared" si="77"/>
        <v>低</v>
      </c>
    </row>
    <row r="583" spans="1:16" x14ac:dyDescent="0.2">
      <c r="A583" t="s">
        <v>643</v>
      </c>
      <c r="B583">
        <v>207</v>
      </c>
      <c r="C583" s="2">
        <v>7995.7</v>
      </c>
      <c r="D583" s="1">
        <v>8.0000000000000002E-3</v>
      </c>
      <c r="E583" s="1">
        <v>0</v>
      </c>
      <c r="F583" s="1">
        <v>0</v>
      </c>
      <c r="G583" t="str">
        <f t="shared" si="71"/>
        <v>(0,10]</v>
      </c>
      <c r="H583" t="str">
        <f t="shared" si="72"/>
        <v>低</v>
      </c>
      <c r="I583">
        <f t="shared" si="73"/>
        <v>13</v>
      </c>
      <c r="J583" t="str">
        <f t="shared" si="74"/>
        <v>0</v>
      </c>
      <c r="K583" t="str">
        <f t="shared" si="75"/>
        <v>0</v>
      </c>
      <c r="L583">
        <f t="shared" si="76"/>
        <v>0</v>
      </c>
      <c r="M583" t="str">
        <f>VLOOKUP($A583,'风险(预警)'!$A:$J,7,0)</f>
        <v>(0,10]</v>
      </c>
      <c r="N583" t="str">
        <f>VLOOKUP($A583,'风险(预警)'!$A:$J,8,0)</f>
        <v>低</v>
      </c>
      <c r="O583">
        <f>VLOOKUP($A583,'风险(预警)'!$A:$J,9,0)</f>
        <v>11</v>
      </c>
      <c r="P583" t="str">
        <f t="shared" si="77"/>
        <v>低</v>
      </c>
    </row>
    <row r="584" spans="1:16" x14ac:dyDescent="0.2">
      <c r="A584" t="s">
        <v>770</v>
      </c>
      <c r="B584">
        <v>206</v>
      </c>
      <c r="C584" s="2">
        <v>54855.82</v>
      </c>
      <c r="D584" s="1">
        <v>3.2000000000000001E-2</v>
      </c>
      <c r="E584" s="1">
        <v>5.0000000000000001E-3</v>
      </c>
      <c r="F584" s="1">
        <v>5.0000000000000001E-3</v>
      </c>
      <c r="G584" t="str">
        <f t="shared" si="71"/>
        <v>(0,10]</v>
      </c>
      <c r="H584" t="str">
        <f t="shared" si="72"/>
        <v>低</v>
      </c>
      <c r="I584">
        <f t="shared" si="73"/>
        <v>13</v>
      </c>
      <c r="J584" t="str">
        <f t="shared" si="74"/>
        <v>(0,1.5]</v>
      </c>
      <c r="K584" t="str">
        <f t="shared" si="75"/>
        <v>低</v>
      </c>
      <c r="L584">
        <f t="shared" si="76"/>
        <v>13</v>
      </c>
      <c r="M584" t="str">
        <f>VLOOKUP($A584,'风险(预警)'!$A:$J,7,0)</f>
        <v>(0,10]</v>
      </c>
      <c r="N584" t="str">
        <f>VLOOKUP($A584,'风险(预警)'!$A:$J,8,0)</f>
        <v>低</v>
      </c>
      <c r="O584">
        <f>VLOOKUP($A584,'风险(预警)'!$A:$J,9,0)</f>
        <v>11</v>
      </c>
      <c r="P584" t="str">
        <f t="shared" si="77"/>
        <v>低</v>
      </c>
    </row>
    <row r="585" spans="1:16" x14ac:dyDescent="0.2">
      <c r="A585" t="s">
        <v>487</v>
      </c>
      <c r="B585">
        <v>205</v>
      </c>
      <c r="C585" s="2">
        <v>11602.37</v>
      </c>
      <c r="D585" s="1">
        <v>0.13</v>
      </c>
      <c r="E585" s="1">
        <v>2.4E-2</v>
      </c>
      <c r="F585" s="1">
        <v>2.4E-2</v>
      </c>
      <c r="G585" t="str">
        <f t="shared" si="71"/>
        <v>(10,20]</v>
      </c>
      <c r="H585" t="str">
        <f t="shared" si="72"/>
        <v>中</v>
      </c>
      <c r="I585">
        <f t="shared" si="73"/>
        <v>81</v>
      </c>
      <c r="J585" t="str">
        <f t="shared" si="74"/>
        <v>(1.5,10]</v>
      </c>
      <c r="K585" t="str">
        <f t="shared" si="75"/>
        <v>中</v>
      </c>
      <c r="L585">
        <f t="shared" si="76"/>
        <v>28</v>
      </c>
      <c r="M585" t="str">
        <f>VLOOKUP($A585,'风险(预警)'!$A:$J,7,0)</f>
        <v>(0,10]</v>
      </c>
      <c r="N585" t="str">
        <f>VLOOKUP($A585,'风险(预警)'!$A:$J,8,0)</f>
        <v>低</v>
      </c>
      <c r="O585">
        <f>VLOOKUP($A585,'风险(预警)'!$A:$J,9,0)</f>
        <v>11</v>
      </c>
      <c r="P585" t="str">
        <f t="shared" si="77"/>
        <v>低</v>
      </c>
    </row>
    <row r="586" spans="1:16" x14ac:dyDescent="0.2">
      <c r="A586" t="s">
        <v>792</v>
      </c>
      <c r="B586">
        <v>205</v>
      </c>
      <c r="C586" s="2">
        <v>8359.0300000000007</v>
      </c>
      <c r="D586" s="1">
        <v>0</v>
      </c>
      <c r="E586" s="1">
        <v>0</v>
      </c>
      <c r="F586" s="1">
        <v>0</v>
      </c>
      <c r="G586" t="str">
        <f t="shared" si="71"/>
        <v>0</v>
      </c>
      <c r="H586" t="str">
        <f t="shared" si="72"/>
        <v>0</v>
      </c>
      <c r="I586">
        <f t="shared" si="73"/>
        <v>0</v>
      </c>
      <c r="J586" t="str">
        <f t="shared" si="74"/>
        <v>0</v>
      </c>
      <c r="K586" t="str">
        <f t="shared" si="75"/>
        <v>0</v>
      </c>
      <c r="L586">
        <f t="shared" si="76"/>
        <v>0</v>
      </c>
      <c r="M586" t="str">
        <f>VLOOKUP($A586,'风险(预警)'!$A:$J,7,0)</f>
        <v>(0,10]</v>
      </c>
      <c r="N586" t="str">
        <f>VLOOKUP($A586,'风险(预警)'!$A:$J,8,0)</f>
        <v>低</v>
      </c>
      <c r="O586">
        <f>VLOOKUP($A586,'风险(预警)'!$A:$J,9,0)</f>
        <v>11</v>
      </c>
      <c r="P586" t="str">
        <f t="shared" si="77"/>
        <v>低</v>
      </c>
    </row>
    <row r="587" spans="1:16" x14ac:dyDescent="0.2">
      <c r="A587" t="s">
        <v>331</v>
      </c>
      <c r="B587">
        <v>197</v>
      </c>
      <c r="C587" s="2">
        <v>8902.44</v>
      </c>
      <c r="D587" s="1">
        <v>0.23300000000000001</v>
      </c>
      <c r="E587" s="1">
        <v>5.0000000000000001E-3</v>
      </c>
      <c r="F587" s="1">
        <v>5.0000000000000001E-3</v>
      </c>
      <c r="G587" t="str">
        <f t="shared" si="71"/>
        <v>(20,+)</v>
      </c>
      <c r="H587" t="str">
        <f t="shared" si="72"/>
        <v>高</v>
      </c>
      <c r="I587">
        <f t="shared" si="73"/>
        <v>100</v>
      </c>
      <c r="J587" t="str">
        <f t="shared" si="74"/>
        <v>(0,1.5]</v>
      </c>
      <c r="K587" t="str">
        <f t="shared" si="75"/>
        <v>低</v>
      </c>
      <c r="L587">
        <f t="shared" si="76"/>
        <v>13</v>
      </c>
      <c r="M587" t="str">
        <f>VLOOKUP($A587,'风险(预警)'!$A:$J,7,0)</f>
        <v>(10,20]</v>
      </c>
      <c r="N587" t="str">
        <f>VLOOKUP($A587,'风险(预警)'!$A:$J,8,0)</f>
        <v>中</v>
      </c>
      <c r="O587">
        <f>VLOOKUP($A587,'风险(预警)'!$A:$J,9,0)</f>
        <v>57</v>
      </c>
      <c r="P587" t="str">
        <f t="shared" si="77"/>
        <v>中</v>
      </c>
    </row>
    <row r="588" spans="1:16" x14ac:dyDescent="0.2">
      <c r="A588" t="s">
        <v>861</v>
      </c>
      <c r="B588">
        <v>197</v>
      </c>
      <c r="C588" s="2">
        <v>218318.41360398501</v>
      </c>
      <c r="D588" s="1">
        <v>8.8999999999999996E-2</v>
      </c>
      <c r="E588" s="1">
        <v>0</v>
      </c>
      <c r="F588" s="1">
        <v>0</v>
      </c>
      <c r="G588" t="str">
        <f t="shared" si="71"/>
        <v>(0,10]</v>
      </c>
      <c r="H588" t="str">
        <f t="shared" si="72"/>
        <v>低</v>
      </c>
      <c r="I588">
        <f t="shared" si="73"/>
        <v>13</v>
      </c>
      <c r="J588" t="str">
        <f t="shared" si="74"/>
        <v>0</v>
      </c>
      <c r="K588" t="str">
        <f t="shared" si="75"/>
        <v>0</v>
      </c>
      <c r="L588">
        <f t="shared" si="76"/>
        <v>0</v>
      </c>
      <c r="M588" t="str">
        <f>VLOOKUP($A588,'风险(预警)'!$A:$J,7,0)</f>
        <v>0</v>
      </c>
      <c r="N588" t="str">
        <f>VLOOKUP($A588,'风险(预警)'!$A:$J,8,0)</f>
        <v>0</v>
      </c>
      <c r="O588">
        <f>VLOOKUP($A588,'风险(预警)'!$A:$J,9,0)</f>
        <v>0</v>
      </c>
      <c r="P588" t="str">
        <f t="shared" si="77"/>
        <v>低</v>
      </c>
    </row>
    <row r="589" spans="1:16" x14ac:dyDescent="0.2">
      <c r="A589" t="s">
        <v>995</v>
      </c>
      <c r="B589">
        <v>195</v>
      </c>
      <c r="C589" s="2">
        <v>9453.25</v>
      </c>
      <c r="D589" s="1">
        <v>6.0000000000000001E-3</v>
      </c>
      <c r="E589" s="1">
        <v>0</v>
      </c>
      <c r="F589" s="1">
        <v>0</v>
      </c>
      <c r="G589" t="str">
        <f t="shared" si="71"/>
        <v>(0,10]</v>
      </c>
      <c r="H589" t="str">
        <f t="shared" si="72"/>
        <v>低</v>
      </c>
      <c r="I589">
        <f t="shared" si="73"/>
        <v>13</v>
      </c>
      <c r="J589" t="str">
        <f t="shared" si="74"/>
        <v>0</v>
      </c>
      <c r="K589" t="str">
        <f t="shared" si="75"/>
        <v>0</v>
      </c>
      <c r="L589">
        <f t="shared" si="76"/>
        <v>0</v>
      </c>
      <c r="M589" t="str">
        <f>VLOOKUP($A589,'风险(预警)'!$A:$J,7,0)</f>
        <v>0</v>
      </c>
      <c r="N589" t="str">
        <f>VLOOKUP($A589,'风险(预警)'!$A:$J,8,0)</f>
        <v>0</v>
      </c>
      <c r="O589">
        <f>VLOOKUP($A589,'风险(预警)'!$A:$J,9,0)</f>
        <v>0</v>
      </c>
      <c r="P589" t="str">
        <f t="shared" si="77"/>
        <v>低</v>
      </c>
    </row>
    <row r="590" spans="1:16" x14ac:dyDescent="0.2">
      <c r="A590" t="s">
        <v>236</v>
      </c>
      <c r="B590">
        <v>194</v>
      </c>
      <c r="C590" s="2">
        <v>16903.91</v>
      </c>
      <c r="D590" s="1">
        <v>1.9E-2</v>
      </c>
      <c r="E590" s="1">
        <v>0</v>
      </c>
      <c r="F590" s="1">
        <v>0</v>
      </c>
      <c r="G590" t="str">
        <f t="shared" si="71"/>
        <v>(0,10]</v>
      </c>
      <c r="H590" t="str">
        <f t="shared" si="72"/>
        <v>低</v>
      </c>
      <c r="I590">
        <f t="shared" si="73"/>
        <v>13</v>
      </c>
      <c r="J590" t="str">
        <f t="shared" si="74"/>
        <v>0</v>
      </c>
      <c r="K590" t="str">
        <f t="shared" si="75"/>
        <v>0</v>
      </c>
      <c r="L590">
        <f t="shared" si="76"/>
        <v>0</v>
      </c>
      <c r="M590" t="str">
        <f>VLOOKUP($A590,'风险(预警)'!$A:$J,7,0)</f>
        <v>(0,10]</v>
      </c>
      <c r="N590" t="str">
        <f>VLOOKUP($A590,'风险(预警)'!$A:$J,8,0)</f>
        <v>低</v>
      </c>
      <c r="O590">
        <f>VLOOKUP($A590,'风险(预警)'!$A:$J,9,0)</f>
        <v>11</v>
      </c>
      <c r="P590" t="str">
        <f t="shared" si="77"/>
        <v>低</v>
      </c>
    </row>
    <row r="591" spans="1:16" x14ac:dyDescent="0.2">
      <c r="A591" t="s">
        <v>972</v>
      </c>
      <c r="B591">
        <v>190</v>
      </c>
      <c r="C591" s="2">
        <v>12999.5</v>
      </c>
      <c r="D591" s="1">
        <v>0</v>
      </c>
      <c r="E591" s="1">
        <v>5.0000000000000001E-3</v>
      </c>
      <c r="F591" s="1">
        <v>5.0000000000000001E-3</v>
      </c>
      <c r="G591" t="str">
        <f t="shared" si="71"/>
        <v>0</v>
      </c>
      <c r="H591" t="str">
        <f t="shared" si="72"/>
        <v>0</v>
      </c>
      <c r="I591">
        <f t="shared" si="73"/>
        <v>0</v>
      </c>
      <c r="J591" t="str">
        <f t="shared" si="74"/>
        <v>(0,1.5]</v>
      </c>
      <c r="K591" t="str">
        <f t="shared" si="75"/>
        <v>低</v>
      </c>
      <c r="L591">
        <f t="shared" si="76"/>
        <v>13</v>
      </c>
      <c r="M591" t="str">
        <f>VLOOKUP($A591,'风险(预警)'!$A:$J,7,0)</f>
        <v>(0,10]</v>
      </c>
      <c r="N591" t="str">
        <f>VLOOKUP($A591,'风险(预警)'!$A:$J,8,0)</f>
        <v>低</v>
      </c>
      <c r="O591">
        <f>VLOOKUP($A591,'风险(预警)'!$A:$J,9,0)</f>
        <v>11</v>
      </c>
      <c r="P591" t="str">
        <f t="shared" si="77"/>
        <v>低</v>
      </c>
    </row>
    <row r="592" spans="1:16" x14ac:dyDescent="0.2">
      <c r="A592" t="s">
        <v>669</v>
      </c>
      <c r="B592">
        <v>190</v>
      </c>
      <c r="C592" s="2">
        <v>20371.349999999999</v>
      </c>
      <c r="D592" s="1">
        <v>2.7E-2</v>
      </c>
      <c r="E592" s="1">
        <v>2.1000000000000001E-2</v>
      </c>
      <c r="F592" s="1">
        <v>2.1000000000000001E-2</v>
      </c>
      <c r="G592" t="str">
        <f t="shared" si="71"/>
        <v>(0,10]</v>
      </c>
      <c r="H592" t="str">
        <f t="shared" si="72"/>
        <v>低</v>
      </c>
      <c r="I592">
        <f t="shared" si="73"/>
        <v>13</v>
      </c>
      <c r="J592" t="str">
        <f t="shared" si="74"/>
        <v>(1.5,10]</v>
      </c>
      <c r="K592" t="str">
        <f t="shared" si="75"/>
        <v>中</v>
      </c>
      <c r="L592">
        <f t="shared" si="76"/>
        <v>28</v>
      </c>
      <c r="M592" t="str">
        <f>VLOOKUP($A592,'风险(预警)'!$A:$J,7,0)</f>
        <v>(0,10]</v>
      </c>
      <c r="N592" t="str">
        <f>VLOOKUP($A592,'风险(预警)'!$A:$J,8,0)</f>
        <v>低</v>
      </c>
      <c r="O592">
        <f>VLOOKUP($A592,'风险(预警)'!$A:$J,9,0)</f>
        <v>11</v>
      </c>
      <c r="P592" t="str">
        <f t="shared" si="77"/>
        <v>低</v>
      </c>
    </row>
    <row r="593" spans="1:16" x14ac:dyDescent="0.2">
      <c r="A593" t="s">
        <v>716</v>
      </c>
      <c r="B593">
        <v>189</v>
      </c>
      <c r="C593" s="2">
        <v>9168.68</v>
      </c>
      <c r="D593" s="1">
        <v>0.01</v>
      </c>
      <c r="E593" s="1">
        <v>0</v>
      </c>
      <c r="F593" s="1">
        <v>0</v>
      </c>
      <c r="G593" t="str">
        <f t="shared" si="71"/>
        <v>(0,10]</v>
      </c>
      <c r="H593" t="str">
        <f t="shared" si="72"/>
        <v>低</v>
      </c>
      <c r="I593">
        <f t="shared" si="73"/>
        <v>13</v>
      </c>
      <c r="J593" t="str">
        <f t="shared" si="74"/>
        <v>0</v>
      </c>
      <c r="K593" t="str">
        <f t="shared" si="75"/>
        <v>0</v>
      </c>
      <c r="L593">
        <f t="shared" si="76"/>
        <v>0</v>
      </c>
      <c r="M593" t="str">
        <f>VLOOKUP($A593,'风险(预警)'!$A:$J,7,0)</f>
        <v>0</v>
      </c>
      <c r="N593" t="str">
        <f>VLOOKUP($A593,'风险(预警)'!$A:$J,8,0)</f>
        <v>0</v>
      </c>
      <c r="O593">
        <f>VLOOKUP($A593,'风险(预警)'!$A:$J,9,0)</f>
        <v>0</v>
      </c>
      <c r="P593" t="str">
        <f t="shared" si="77"/>
        <v>低</v>
      </c>
    </row>
    <row r="594" spans="1:16" x14ac:dyDescent="0.2">
      <c r="A594" t="s">
        <v>405</v>
      </c>
      <c r="B594">
        <v>184</v>
      </c>
      <c r="C594" s="2">
        <v>3880.1</v>
      </c>
      <c r="D594" s="1">
        <v>0</v>
      </c>
      <c r="E594" s="1">
        <v>0</v>
      </c>
      <c r="F594" s="1">
        <v>0</v>
      </c>
      <c r="G594" t="str">
        <f t="shared" si="71"/>
        <v>0</v>
      </c>
      <c r="H594" t="str">
        <f t="shared" si="72"/>
        <v>0</v>
      </c>
      <c r="I594">
        <f t="shared" si="73"/>
        <v>0</v>
      </c>
      <c r="J594" t="str">
        <f t="shared" si="74"/>
        <v>0</v>
      </c>
      <c r="K594" t="str">
        <f t="shared" si="75"/>
        <v>0</v>
      </c>
      <c r="L594">
        <f t="shared" si="76"/>
        <v>0</v>
      </c>
      <c r="M594" t="str">
        <f>VLOOKUP($A594,'风险(预警)'!$A:$J,7,0)</f>
        <v>(0,10]</v>
      </c>
      <c r="N594" t="str">
        <f>VLOOKUP($A594,'风险(预警)'!$A:$J,8,0)</f>
        <v>低</v>
      </c>
      <c r="O594">
        <f>VLOOKUP($A594,'风险(预警)'!$A:$J,9,0)</f>
        <v>11</v>
      </c>
      <c r="P594" t="str">
        <f t="shared" si="77"/>
        <v>低</v>
      </c>
    </row>
    <row r="595" spans="1:16" x14ac:dyDescent="0.2">
      <c r="A595" t="s">
        <v>930</v>
      </c>
      <c r="B595">
        <v>178</v>
      </c>
      <c r="C595" s="2">
        <v>17014.560000000001</v>
      </c>
      <c r="D595" s="1">
        <v>0</v>
      </c>
      <c r="E595" s="1">
        <v>2.1999999999999999E-2</v>
      </c>
      <c r="F595" s="1">
        <v>2.1999999999999999E-2</v>
      </c>
      <c r="G595" t="str">
        <f t="shared" si="71"/>
        <v>0</v>
      </c>
      <c r="H595" t="str">
        <f t="shared" si="72"/>
        <v>0</v>
      </c>
      <c r="I595">
        <f t="shared" si="73"/>
        <v>0</v>
      </c>
      <c r="J595" t="str">
        <f t="shared" si="74"/>
        <v>(1.5,10]</v>
      </c>
      <c r="K595" t="str">
        <f t="shared" si="75"/>
        <v>中</v>
      </c>
      <c r="L595">
        <f t="shared" si="76"/>
        <v>28</v>
      </c>
      <c r="M595" t="str">
        <f>VLOOKUP($A595,'风险(预警)'!$A:$J,7,0)</f>
        <v>(0,10]</v>
      </c>
      <c r="N595" t="str">
        <f>VLOOKUP($A595,'风险(预警)'!$A:$J,8,0)</f>
        <v>低</v>
      </c>
      <c r="O595">
        <f>VLOOKUP($A595,'风险(预警)'!$A:$J,9,0)</f>
        <v>11</v>
      </c>
      <c r="P595" t="str">
        <f t="shared" si="77"/>
        <v>低</v>
      </c>
    </row>
    <row r="596" spans="1:16" x14ac:dyDescent="0.2">
      <c r="A596" t="s">
        <v>612</v>
      </c>
      <c r="B596">
        <v>173</v>
      </c>
      <c r="C596" s="2">
        <v>9759.9355987350009</v>
      </c>
      <c r="D596" s="1">
        <v>7.0000000000000007E-2</v>
      </c>
      <c r="E596" s="1">
        <v>0</v>
      </c>
      <c r="F596" s="1">
        <v>0</v>
      </c>
      <c r="G596" t="str">
        <f t="shared" si="71"/>
        <v>(0,10]</v>
      </c>
      <c r="H596" t="str">
        <f t="shared" si="72"/>
        <v>低</v>
      </c>
      <c r="I596">
        <f t="shared" si="73"/>
        <v>13</v>
      </c>
      <c r="J596" t="str">
        <f t="shared" si="74"/>
        <v>0</v>
      </c>
      <c r="K596" t="str">
        <f t="shared" si="75"/>
        <v>0</v>
      </c>
      <c r="L596">
        <f t="shared" si="76"/>
        <v>0</v>
      </c>
      <c r="M596" t="str">
        <f>VLOOKUP($A596,'风险(预警)'!$A:$J,7,0)</f>
        <v>(0,10]</v>
      </c>
      <c r="N596" t="str">
        <f>VLOOKUP($A596,'风险(预警)'!$A:$J,8,0)</f>
        <v>低</v>
      </c>
      <c r="O596">
        <f>VLOOKUP($A596,'风险(预警)'!$A:$J,9,0)</f>
        <v>11</v>
      </c>
      <c r="P596" t="str">
        <f t="shared" si="77"/>
        <v>低</v>
      </c>
    </row>
    <row r="597" spans="1:16" x14ac:dyDescent="0.2">
      <c r="A597" t="s">
        <v>735</v>
      </c>
      <c r="B597">
        <v>170</v>
      </c>
      <c r="C597" s="2">
        <v>5350.26</v>
      </c>
      <c r="D597" s="1">
        <v>0</v>
      </c>
      <c r="E597" s="1">
        <v>5.2999999999999999E-2</v>
      </c>
      <c r="F597" s="1">
        <v>5.2999999999999999E-2</v>
      </c>
      <c r="G597" t="str">
        <f t="shared" si="71"/>
        <v>0</v>
      </c>
      <c r="H597" t="str">
        <f t="shared" si="72"/>
        <v>0</v>
      </c>
      <c r="I597">
        <f t="shared" si="73"/>
        <v>0</v>
      </c>
      <c r="J597" t="str">
        <f t="shared" si="74"/>
        <v>(1.5,10]</v>
      </c>
      <c r="K597" t="str">
        <f t="shared" si="75"/>
        <v>中</v>
      </c>
      <c r="L597">
        <f t="shared" si="76"/>
        <v>28</v>
      </c>
      <c r="M597" t="str">
        <f>VLOOKUP($A597,'风险(预警)'!$A:$J,7,0)</f>
        <v>(20,+)</v>
      </c>
      <c r="N597" t="str">
        <f>VLOOKUP($A597,'风险(预警)'!$A:$J,8,0)</f>
        <v>高</v>
      </c>
      <c r="O597">
        <f>VLOOKUP($A597,'风险(预警)'!$A:$J,9,0)</f>
        <v>100</v>
      </c>
      <c r="P597" t="str">
        <f t="shared" si="77"/>
        <v>中</v>
      </c>
    </row>
    <row r="598" spans="1:16" x14ac:dyDescent="0.2">
      <c r="A598" t="s">
        <v>223</v>
      </c>
      <c r="B598">
        <v>169</v>
      </c>
      <c r="C598" s="2">
        <v>13477.53</v>
      </c>
      <c r="D598" s="1">
        <v>0.01</v>
      </c>
      <c r="E598" s="1">
        <v>2.4E-2</v>
      </c>
      <c r="F598" s="1">
        <v>2.4E-2</v>
      </c>
      <c r="G598" t="str">
        <f t="shared" si="71"/>
        <v>(0,10]</v>
      </c>
      <c r="H598" t="str">
        <f t="shared" si="72"/>
        <v>低</v>
      </c>
      <c r="I598">
        <f t="shared" si="73"/>
        <v>13</v>
      </c>
      <c r="J598" t="str">
        <f t="shared" si="74"/>
        <v>(1.5,10]</v>
      </c>
      <c r="K598" t="str">
        <f t="shared" si="75"/>
        <v>中</v>
      </c>
      <c r="L598">
        <f t="shared" si="76"/>
        <v>28</v>
      </c>
      <c r="M598" t="str">
        <f>VLOOKUP($A598,'风险(预警)'!$A:$J,7,0)</f>
        <v>(20,+)</v>
      </c>
      <c r="N598" t="str">
        <f>VLOOKUP($A598,'风险(预警)'!$A:$J,8,0)</f>
        <v>高</v>
      </c>
      <c r="O598">
        <f>VLOOKUP($A598,'风险(预警)'!$A:$J,9,0)</f>
        <v>100</v>
      </c>
      <c r="P598" t="str">
        <f t="shared" si="77"/>
        <v>中</v>
      </c>
    </row>
    <row r="599" spans="1:16" x14ac:dyDescent="0.2">
      <c r="A599" t="s">
        <v>1003</v>
      </c>
      <c r="B599">
        <v>166</v>
      </c>
      <c r="C599" s="2">
        <v>7028.4</v>
      </c>
      <c r="D599" s="1">
        <v>0.26900000000000002</v>
      </c>
      <c r="E599" s="1">
        <v>0</v>
      </c>
      <c r="F599" s="1">
        <v>0</v>
      </c>
      <c r="G599" t="str">
        <f t="shared" si="71"/>
        <v>(20,+)</v>
      </c>
      <c r="H599" t="str">
        <f t="shared" si="72"/>
        <v>高</v>
      </c>
      <c r="I599">
        <f t="shared" si="73"/>
        <v>100</v>
      </c>
      <c r="J599" t="str">
        <f t="shared" si="74"/>
        <v>0</v>
      </c>
      <c r="K599" t="str">
        <f t="shared" si="75"/>
        <v>0</v>
      </c>
      <c r="L599">
        <f t="shared" si="76"/>
        <v>0</v>
      </c>
      <c r="M599" t="str">
        <f>VLOOKUP($A599,'风险(预警)'!$A:$J,7,0)</f>
        <v>(0,10]</v>
      </c>
      <c r="N599" t="str">
        <f>VLOOKUP($A599,'风险(预警)'!$A:$J,8,0)</f>
        <v>低</v>
      </c>
      <c r="O599">
        <f>VLOOKUP($A599,'风险(预警)'!$A:$J,9,0)</f>
        <v>11</v>
      </c>
      <c r="P599" t="str">
        <f t="shared" si="77"/>
        <v>低</v>
      </c>
    </row>
    <row r="600" spans="1:16" x14ac:dyDescent="0.2">
      <c r="A600" t="s">
        <v>314</v>
      </c>
      <c r="B600">
        <v>165</v>
      </c>
      <c r="C600" s="2">
        <v>15270.47</v>
      </c>
      <c r="D600" s="1">
        <v>3.1E-2</v>
      </c>
      <c r="E600" s="1">
        <v>6.0000000000000001E-3</v>
      </c>
      <c r="F600" s="1">
        <v>6.0000000000000001E-3</v>
      </c>
      <c r="G600" t="str">
        <f t="shared" si="71"/>
        <v>(0,10]</v>
      </c>
      <c r="H600" t="str">
        <f t="shared" si="72"/>
        <v>低</v>
      </c>
      <c r="I600">
        <f t="shared" si="73"/>
        <v>13</v>
      </c>
      <c r="J600" t="str">
        <f t="shared" si="74"/>
        <v>(0,1.5]</v>
      </c>
      <c r="K600" t="str">
        <f t="shared" si="75"/>
        <v>低</v>
      </c>
      <c r="L600">
        <f t="shared" si="76"/>
        <v>13</v>
      </c>
      <c r="M600" t="str">
        <f>VLOOKUP($A600,'风险(预警)'!$A:$J,7,0)</f>
        <v>(0,10]</v>
      </c>
      <c r="N600" t="str">
        <f>VLOOKUP($A600,'风险(预警)'!$A:$J,8,0)</f>
        <v>低</v>
      </c>
      <c r="O600">
        <f>VLOOKUP($A600,'风险(预警)'!$A:$J,9,0)</f>
        <v>11</v>
      </c>
      <c r="P600" t="str">
        <f t="shared" si="77"/>
        <v>低</v>
      </c>
    </row>
    <row r="601" spans="1:16" x14ac:dyDescent="0.2">
      <c r="A601" t="s">
        <v>710</v>
      </c>
      <c r="B601">
        <v>164</v>
      </c>
      <c r="C601" s="2">
        <v>14052.73</v>
      </c>
      <c r="D601" s="1">
        <v>0</v>
      </c>
      <c r="E601" s="1">
        <v>1.7999999999999999E-2</v>
      </c>
      <c r="F601" s="1">
        <v>1.7999999999999999E-2</v>
      </c>
      <c r="G601" t="str">
        <f t="shared" si="71"/>
        <v>0</v>
      </c>
      <c r="H601" t="str">
        <f t="shared" si="72"/>
        <v>0</v>
      </c>
      <c r="I601">
        <f t="shared" si="73"/>
        <v>0</v>
      </c>
      <c r="J601" t="str">
        <f t="shared" si="74"/>
        <v>(1.5,10]</v>
      </c>
      <c r="K601" t="str">
        <f t="shared" si="75"/>
        <v>中</v>
      </c>
      <c r="L601">
        <f t="shared" si="76"/>
        <v>28</v>
      </c>
      <c r="M601" t="str">
        <f>VLOOKUP($A601,'风险(预警)'!$A:$J,7,0)</f>
        <v>(20,+)</v>
      </c>
      <c r="N601" t="str">
        <f>VLOOKUP($A601,'风险(预警)'!$A:$J,8,0)</f>
        <v>高</v>
      </c>
      <c r="O601">
        <f>VLOOKUP($A601,'风险(预警)'!$A:$J,9,0)</f>
        <v>100</v>
      </c>
      <c r="P601" t="str">
        <f t="shared" si="77"/>
        <v>中</v>
      </c>
    </row>
    <row r="602" spans="1:16" x14ac:dyDescent="0.2">
      <c r="A602" t="s">
        <v>613</v>
      </c>
      <c r="B602">
        <v>162</v>
      </c>
      <c r="C602" s="2">
        <v>151425.70933186499</v>
      </c>
      <c r="D602" s="1">
        <v>6.0000000000000001E-3</v>
      </c>
      <c r="E602" s="1">
        <v>6.0000000000000001E-3</v>
      </c>
      <c r="F602" s="1">
        <v>2.3E-2</v>
      </c>
      <c r="G602" t="str">
        <f t="shared" si="71"/>
        <v>(0,10]</v>
      </c>
      <c r="H602" t="str">
        <f t="shared" si="72"/>
        <v>低</v>
      </c>
      <c r="I602">
        <f t="shared" si="73"/>
        <v>13</v>
      </c>
      <c r="J602" t="str">
        <f t="shared" si="74"/>
        <v>(1.5,10]</v>
      </c>
      <c r="K602" t="str">
        <f t="shared" si="75"/>
        <v>中</v>
      </c>
      <c r="L602">
        <f t="shared" si="76"/>
        <v>28</v>
      </c>
      <c r="M602" t="str">
        <f>VLOOKUP($A602,'风险(预警)'!$A:$J,7,0)</f>
        <v>(0,10]</v>
      </c>
      <c r="N602" t="str">
        <f>VLOOKUP($A602,'风险(预警)'!$A:$J,8,0)</f>
        <v>低</v>
      </c>
      <c r="O602">
        <f>VLOOKUP($A602,'风险(预警)'!$A:$J,9,0)</f>
        <v>11</v>
      </c>
      <c r="P602" t="str">
        <f t="shared" si="77"/>
        <v>低</v>
      </c>
    </row>
    <row r="603" spans="1:16" x14ac:dyDescent="0.2">
      <c r="A603" t="s">
        <v>633</v>
      </c>
      <c r="B603">
        <v>159</v>
      </c>
      <c r="C603" s="2">
        <v>8861.23</v>
      </c>
      <c r="D603" s="1">
        <v>0</v>
      </c>
      <c r="E603" s="1">
        <v>6.0000000000000001E-3</v>
      </c>
      <c r="F603" s="1">
        <v>6.0000000000000001E-3</v>
      </c>
      <c r="G603" t="str">
        <f t="shared" si="71"/>
        <v>0</v>
      </c>
      <c r="H603" t="str">
        <f t="shared" si="72"/>
        <v>0</v>
      </c>
      <c r="I603">
        <f t="shared" si="73"/>
        <v>0</v>
      </c>
      <c r="J603" t="str">
        <f t="shared" si="74"/>
        <v>(0,1.5]</v>
      </c>
      <c r="K603" t="str">
        <f t="shared" si="75"/>
        <v>低</v>
      </c>
      <c r="L603">
        <f t="shared" si="76"/>
        <v>13</v>
      </c>
      <c r="M603" t="str">
        <f>VLOOKUP($A603,'风险(预警)'!$A:$J,7,0)</f>
        <v>(10,20]</v>
      </c>
      <c r="N603" t="str">
        <f>VLOOKUP($A603,'风险(预警)'!$A:$J,8,0)</f>
        <v>中</v>
      </c>
      <c r="O603">
        <f>VLOOKUP($A603,'风险(预警)'!$A:$J,9,0)</f>
        <v>57</v>
      </c>
      <c r="P603" t="str">
        <f t="shared" si="77"/>
        <v>低</v>
      </c>
    </row>
    <row r="604" spans="1:16" x14ac:dyDescent="0.2">
      <c r="A604" t="s">
        <v>655</v>
      </c>
      <c r="B604">
        <v>156</v>
      </c>
      <c r="C604" s="2">
        <v>7758.71</v>
      </c>
      <c r="D604" s="1">
        <v>2.8000000000000001E-2</v>
      </c>
      <c r="E604" s="1">
        <v>0</v>
      </c>
      <c r="F604" s="1">
        <v>0</v>
      </c>
      <c r="G604" t="str">
        <f t="shared" si="71"/>
        <v>(0,10]</v>
      </c>
      <c r="H604" t="str">
        <f t="shared" si="72"/>
        <v>低</v>
      </c>
      <c r="I604">
        <f t="shared" si="73"/>
        <v>13</v>
      </c>
      <c r="J604" t="str">
        <f t="shared" si="74"/>
        <v>0</v>
      </c>
      <c r="K604" t="str">
        <f t="shared" si="75"/>
        <v>0</v>
      </c>
      <c r="L604">
        <f t="shared" si="76"/>
        <v>0</v>
      </c>
      <c r="M604" t="str">
        <f>VLOOKUP($A604,'风险(预警)'!$A:$J,7,0)</f>
        <v>0</v>
      </c>
      <c r="N604" t="str">
        <f>VLOOKUP($A604,'风险(预警)'!$A:$J,8,0)</f>
        <v>0</v>
      </c>
      <c r="O604">
        <f>VLOOKUP($A604,'风险(预警)'!$A:$J,9,0)</f>
        <v>0</v>
      </c>
      <c r="P604" t="str">
        <f t="shared" si="77"/>
        <v>低</v>
      </c>
    </row>
    <row r="605" spans="1:16" x14ac:dyDescent="0.2">
      <c r="A605" t="s">
        <v>824</v>
      </c>
      <c r="B605">
        <v>155</v>
      </c>
      <c r="C605" s="2">
        <v>7792.19</v>
      </c>
      <c r="D605" s="1">
        <v>7.0000000000000001E-3</v>
      </c>
      <c r="E605" s="1">
        <v>0</v>
      </c>
      <c r="F605" s="1">
        <v>0</v>
      </c>
      <c r="G605" t="str">
        <f t="shared" si="71"/>
        <v>(0,10]</v>
      </c>
      <c r="H605" t="str">
        <f t="shared" si="72"/>
        <v>低</v>
      </c>
      <c r="I605">
        <f t="shared" si="73"/>
        <v>13</v>
      </c>
      <c r="J605" t="str">
        <f t="shared" si="74"/>
        <v>0</v>
      </c>
      <c r="K605" t="str">
        <f t="shared" si="75"/>
        <v>0</v>
      </c>
      <c r="L605">
        <f t="shared" si="76"/>
        <v>0</v>
      </c>
      <c r="M605" t="str">
        <f>VLOOKUP($A605,'风险(预警)'!$A:$J,7,0)</f>
        <v>(10,20]</v>
      </c>
      <c r="N605" t="str">
        <f>VLOOKUP($A605,'风险(预警)'!$A:$J,8,0)</f>
        <v>中</v>
      </c>
      <c r="O605">
        <f>VLOOKUP($A605,'风险(预警)'!$A:$J,9,0)</f>
        <v>57</v>
      </c>
      <c r="P605" t="str">
        <f t="shared" si="77"/>
        <v>低</v>
      </c>
    </row>
    <row r="606" spans="1:16" x14ac:dyDescent="0.2">
      <c r="A606" t="s">
        <v>451</v>
      </c>
      <c r="B606">
        <v>152</v>
      </c>
      <c r="C606" s="2">
        <v>22648.21</v>
      </c>
      <c r="D606" s="1">
        <v>5.8999999999999997E-2</v>
      </c>
      <c r="E606" s="1">
        <v>1.2999999999999999E-2</v>
      </c>
      <c r="F606" s="1">
        <v>1.2999999999999999E-2</v>
      </c>
      <c r="G606" t="str">
        <f t="shared" si="71"/>
        <v>(0,10]</v>
      </c>
      <c r="H606" t="str">
        <f t="shared" si="72"/>
        <v>低</v>
      </c>
      <c r="I606">
        <f t="shared" si="73"/>
        <v>13</v>
      </c>
      <c r="J606" t="str">
        <f t="shared" si="74"/>
        <v>(0,1.5]</v>
      </c>
      <c r="K606" t="str">
        <f t="shared" si="75"/>
        <v>低</v>
      </c>
      <c r="L606">
        <f t="shared" si="76"/>
        <v>13</v>
      </c>
      <c r="M606" t="str">
        <f>VLOOKUP($A606,'风险(预警)'!$A:$J,7,0)</f>
        <v>(0,10]</v>
      </c>
      <c r="N606" t="str">
        <f>VLOOKUP($A606,'风险(预警)'!$A:$J,8,0)</f>
        <v>低</v>
      </c>
      <c r="O606">
        <f>VLOOKUP($A606,'风险(预警)'!$A:$J,9,0)</f>
        <v>11</v>
      </c>
      <c r="P606" t="str">
        <f t="shared" si="77"/>
        <v>低</v>
      </c>
    </row>
    <row r="607" spans="1:16" x14ac:dyDescent="0.2">
      <c r="A607" t="s">
        <v>539</v>
      </c>
      <c r="B607">
        <v>151</v>
      </c>
      <c r="C607" s="2">
        <v>7589.0392556400002</v>
      </c>
      <c r="D607" s="1">
        <v>0.22800000000000001</v>
      </c>
      <c r="E607" s="1">
        <v>9.9000000000000005E-2</v>
      </c>
      <c r="F607" s="1">
        <v>9.9000000000000005E-2</v>
      </c>
      <c r="G607" t="str">
        <f t="shared" si="71"/>
        <v>(20,+)</v>
      </c>
      <c r="H607" t="str">
        <f t="shared" si="72"/>
        <v>高</v>
      </c>
      <c r="I607">
        <f t="shared" si="73"/>
        <v>100</v>
      </c>
      <c r="J607" t="str">
        <f t="shared" si="74"/>
        <v>(1.5,10]</v>
      </c>
      <c r="K607" t="str">
        <f t="shared" si="75"/>
        <v>中</v>
      </c>
      <c r="L607">
        <f t="shared" si="76"/>
        <v>28</v>
      </c>
      <c r="M607" t="str">
        <f>VLOOKUP($A607,'风险(预警)'!$A:$J,7,0)</f>
        <v>(0,10]</v>
      </c>
      <c r="N607" t="str">
        <f>VLOOKUP($A607,'风险(预警)'!$A:$J,8,0)</f>
        <v>低</v>
      </c>
      <c r="O607">
        <f>VLOOKUP($A607,'风险(预警)'!$A:$J,9,0)</f>
        <v>11</v>
      </c>
      <c r="P607" t="str">
        <f t="shared" si="77"/>
        <v>低</v>
      </c>
    </row>
    <row r="608" spans="1:16" x14ac:dyDescent="0.2">
      <c r="A608" t="s">
        <v>384</v>
      </c>
      <c r="B608">
        <v>150</v>
      </c>
      <c r="C608" s="2">
        <v>35476.35</v>
      </c>
      <c r="D608" s="1">
        <v>3.5000000000000003E-2</v>
      </c>
      <c r="E608" s="1">
        <v>0</v>
      </c>
      <c r="F608" s="1">
        <v>0</v>
      </c>
      <c r="G608" t="str">
        <f t="shared" si="71"/>
        <v>(0,10]</v>
      </c>
      <c r="H608" t="str">
        <f t="shared" si="72"/>
        <v>低</v>
      </c>
      <c r="I608">
        <f t="shared" si="73"/>
        <v>13</v>
      </c>
      <c r="J608" t="str">
        <f t="shared" si="74"/>
        <v>0</v>
      </c>
      <c r="K608" t="str">
        <f t="shared" si="75"/>
        <v>0</v>
      </c>
      <c r="L608">
        <f t="shared" si="76"/>
        <v>0</v>
      </c>
      <c r="M608" t="str">
        <f>VLOOKUP($A608,'风险(预警)'!$A:$J,7,0)</f>
        <v>(0,10]</v>
      </c>
      <c r="N608" t="str">
        <f>VLOOKUP($A608,'风险(预警)'!$A:$J,8,0)</f>
        <v>低</v>
      </c>
      <c r="O608">
        <f>VLOOKUP($A608,'风险(预警)'!$A:$J,9,0)</f>
        <v>11</v>
      </c>
      <c r="P608" t="str">
        <f t="shared" si="77"/>
        <v>低</v>
      </c>
    </row>
    <row r="609" spans="1:16" x14ac:dyDescent="0.2">
      <c r="A609" t="s">
        <v>176</v>
      </c>
      <c r="B609">
        <v>149</v>
      </c>
      <c r="C609" s="2">
        <v>12830.48</v>
      </c>
      <c r="D609" s="1">
        <v>0.59699999999999998</v>
      </c>
      <c r="E609" s="1">
        <v>0.42299999999999999</v>
      </c>
      <c r="F609" s="1">
        <v>0.42299999999999999</v>
      </c>
      <c r="G609" t="str">
        <f t="shared" si="71"/>
        <v>(20,+)</v>
      </c>
      <c r="H609" t="str">
        <f t="shared" si="72"/>
        <v>高</v>
      </c>
      <c r="I609">
        <f t="shared" si="73"/>
        <v>100</v>
      </c>
      <c r="J609" t="str">
        <f t="shared" si="74"/>
        <v>(10,+)</v>
      </c>
      <c r="K609" t="str">
        <f t="shared" si="75"/>
        <v>高</v>
      </c>
      <c r="L609">
        <f t="shared" si="76"/>
        <v>100</v>
      </c>
      <c r="M609" t="str">
        <f>VLOOKUP($A609,'风险(预警)'!$A:$J,7,0)</f>
        <v>(0,10]</v>
      </c>
      <c r="N609" t="str">
        <f>VLOOKUP($A609,'风险(预警)'!$A:$J,8,0)</f>
        <v>低</v>
      </c>
      <c r="O609">
        <f>VLOOKUP($A609,'风险(预警)'!$A:$J,9,0)</f>
        <v>11</v>
      </c>
      <c r="P609" t="str">
        <f t="shared" si="77"/>
        <v>中</v>
      </c>
    </row>
    <row r="610" spans="1:16" x14ac:dyDescent="0.2">
      <c r="A610" t="s">
        <v>689</v>
      </c>
      <c r="B610">
        <v>149</v>
      </c>
      <c r="C610" s="2">
        <v>6018.61</v>
      </c>
      <c r="D610" s="1">
        <v>1.0999999999999999E-2</v>
      </c>
      <c r="E610" s="1">
        <v>7.0000000000000001E-3</v>
      </c>
      <c r="F610" s="1">
        <v>7.0000000000000001E-3</v>
      </c>
      <c r="G610" t="str">
        <f t="shared" si="71"/>
        <v>(0,10]</v>
      </c>
      <c r="H610" t="str">
        <f t="shared" si="72"/>
        <v>低</v>
      </c>
      <c r="I610">
        <f t="shared" si="73"/>
        <v>13</v>
      </c>
      <c r="J610" t="str">
        <f t="shared" si="74"/>
        <v>(0,1.5]</v>
      </c>
      <c r="K610" t="str">
        <f t="shared" si="75"/>
        <v>低</v>
      </c>
      <c r="L610">
        <f t="shared" si="76"/>
        <v>13</v>
      </c>
      <c r="M610" t="str">
        <f>VLOOKUP($A610,'风险(预警)'!$A:$J,7,0)</f>
        <v>(0,10]</v>
      </c>
      <c r="N610" t="str">
        <f>VLOOKUP($A610,'风险(预警)'!$A:$J,8,0)</f>
        <v>低</v>
      </c>
      <c r="O610">
        <f>VLOOKUP($A610,'风险(预警)'!$A:$J,9,0)</f>
        <v>11</v>
      </c>
      <c r="P610" t="str">
        <f t="shared" si="77"/>
        <v>低</v>
      </c>
    </row>
    <row r="611" spans="1:16" x14ac:dyDescent="0.2">
      <c r="A611" t="s">
        <v>175</v>
      </c>
      <c r="B611">
        <v>149</v>
      </c>
      <c r="C611" s="2">
        <v>40493.018542739999</v>
      </c>
      <c r="D611" s="1">
        <v>0.70599999999999996</v>
      </c>
      <c r="E611" s="1">
        <v>9.4E-2</v>
      </c>
      <c r="F611" s="1">
        <v>9.4E-2</v>
      </c>
      <c r="G611" t="str">
        <f t="shared" si="71"/>
        <v>(20,+)</v>
      </c>
      <c r="H611" t="str">
        <f t="shared" si="72"/>
        <v>高</v>
      </c>
      <c r="I611">
        <f t="shared" si="73"/>
        <v>100</v>
      </c>
      <c r="J611" t="str">
        <f t="shared" si="74"/>
        <v>(1.5,10]</v>
      </c>
      <c r="K611" t="str">
        <f t="shared" si="75"/>
        <v>中</v>
      </c>
      <c r="L611">
        <f t="shared" si="76"/>
        <v>28</v>
      </c>
      <c r="M611" t="str">
        <f>VLOOKUP($A611,'风险(预警)'!$A:$J,7,0)</f>
        <v>(10,20]</v>
      </c>
      <c r="N611" t="str">
        <f>VLOOKUP($A611,'风险(预警)'!$A:$J,8,0)</f>
        <v>中</v>
      </c>
      <c r="O611">
        <f>VLOOKUP($A611,'风险(预警)'!$A:$J,9,0)</f>
        <v>57</v>
      </c>
      <c r="P611" t="str">
        <f t="shared" si="77"/>
        <v>中</v>
      </c>
    </row>
    <row r="612" spans="1:16" x14ac:dyDescent="0.2">
      <c r="A612" t="s">
        <v>976</v>
      </c>
      <c r="B612">
        <v>149</v>
      </c>
      <c r="C612" s="2">
        <v>5402.55</v>
      </c>
      <c r="D612" s="1">
        <v>2.5999999999999999E-2</v>
      </c>
      <c r="E612" s="1">
        <v>7.0000000000000001E-3</v>
      </c>
      <c r="F612" s="1">
        <v>7.0000000000000001E-3</v>
      </c>
      <c r="G612" t="str">
        <f t="shared" si="71"/>
        <v>(0,10]</v>
      </c>
      <c r="H612" t="str">
        <f t="shared" si="72"/>
        <v>低</v>
      </c>
      <c r="I612">
        <f t="shared" si="73"/>
        <v>13</v>
      </c>
      <c r="J612" t="str">
        <f t="shared" si="74"/>
        <v>(0,1.5]</v>
      </c>
      <c r="K612" t="str">
        <f t="shared" si="75"/>
        <v>低</v>
      </c>
      <c r="L612">
        <f t="shared" si="76"/>
        <v>13</v>
      </c>
      <c r="M612" t="str">
        <f>VLOOKUP($A612,'风险(预警)'!$A:$J,7,0)</f>
        <v>0</v>
      </c>
      <c r="N612" t="str">
        <f>VLOOKUP($A612,'风险(预警)'!$A:$J,8,0)</f>
        <v>0</v>
      </c>
      <c r="O612">
        <f>VLOOKUP($A612,'风险(预警)'!$A:$J,9,0)</f>
        <v>0</v>
      </c>
      <c r="P612" t="str">
        <f t="shared" si="77"/>
        <v>低</v>
      </c>
    </row>
    <row r="613" spans="1:16" x14ac:dyDescent="0.2">
      <c r="A613" t="s">
        <v>345</v>
      </c>
      <c r="B613">
        <v>148</v>
      </c>
      <c r="C613" s="2">
        <v>11354.552084675001</v>
      </c>
      <c r="D613" s="1">
        <v>0</v>
      </c>
      <c r="E613" s="1">
        <v>0</v>
      </c>
      <c r="F613" s="1">
        <v>0</v>
      </c>
      <c r="G613" t="str">
        <f t="shared" si="71"/>
        <v>0</v>
      </c>
      <c r="H613" t="str">
        <f t="shared" si="72"/>
        <v>0</v>
      </c>
      <c r="I613">
        <f t="shared" si="73"/>
        <v>0</v>
      </c>
      <c r="J613" t="str">
        <f t="shared" si="74"/>
        <v>0</v>
      </c>
      <c r="K613" t="str">
        <f t="shared" si="75"/>
        <v>0</v>
      </c>
      <c r="L613">
        <f t="shared" si="76"/>
        <v>0</v>
      </c>
      <c r="M613" t="str">
        <f>VLOOKUP($A613,'风险(预警)'!$A:$J,7,0)</f>
        <v>(0,10]</v>
      </c>
      <c r="N613" t="str">
        <f>VLOOKUP($A613,'风险(预警)'!$A:$J,8,0)</f>
        <v>低</v>
      </c>
      <c r="O613">
        <f>VLOOKUP($A613,'风险(预警)'!$A:$J,9,0)</f>
        <v>11</v>
      </c>
      <c r="P613" t="str">
        <f t="shared" si="77"/>
        <v>低</v>
      </c>
    </row>
    <row r="614" spans="1:16" x14ac:dyDescent="0.2">
      <c r="A614" t="s">
        <v>464</v>
      </c>
      <c r="B614">
        <v>147</v>
      </c>
      <c r="C614" s="2">
        <v>4107.5</v>
      </c>
      <c r="D614" s="1">
        <v>0</v>
      </c>
      <c r="E614" s="1">
        <v>0</v>
      </c>
      <c r="F614" s="1">
        <v>0</v>
      </c>
      <c r="G614" t="str">
        <f t="shared" si="71"/>
        <v>0</v>
      </c>
      <c r="H614" t="str">
        <f t="shared" si="72"/>
        <v>0</v>
      </c>
      <c r="I614">
        <f t="shared" si="73"/>
        <v>0</v>
      </c>
      <c r="J614" t="str">
        <f t="shared" si="74"/>
        <v>0</v>
      </c>
      <c r="K614" t="str">
        <f t="shared" si="75"/>
        <v>0</v>
      </c>
      <c r="L614">
        <f t="shared" si="76"/>
        <v>0</v>
      </c>
      <c r="M614" t="str">
        <f>VLOOKUP($A614,'风险(预警)'!$A:$J,7,0)</f>
        <v>0</v>
      </c>
      <c r="N614" t="str">
        <f>VLOOKUP($A614,'风险(预警)'!$A:$J,8,0)</f>
        <v>0</v>
      </c>
      <c r="O614">
        <f>VLOOKUP($A614,'风险(预警)'!$A:$J,9,0)</f>
        <v>0</v>
      </c>
      <c r="P614" t="str">
        <f t="shared" si="77"/>
        <v>0风险</v>
      </c>
    </row>
    <row r="615" spans="1:16" x14ac:dyDescent="0.2">
      <c r="A615" t="s">
        <v>733</v>
      </c>
      <c r="B615">
        <v>146</v>
      </c>
      <c r="C615" s="2">
        <v>9972.4016411949997</v>
      </c>
      <c r="D615" s="1">
        <v>2.1999999999999999E-2</v>
      </c>
      <c r="E615" s="1">
        <v>3.4000000000000002E-2</v>
      </c>
      <c r="F615" s="1">
        <v>3.4000000000000002E-2</v>
      </c>
      <c r="G615" t="str">
        <f t="shared" si="71"/>
        <v>(0,10]</v>
      </c>
      <c r="H615" t="str">
        <f t="shared" si="72"/>
        <v>低</v>
      </c>
      <c r="I615">
        <f t="shared" si="73"/>
        <v>13</v>
      </c>
      <c r="J615" t="str">
        <f t="shared" si="74"/>
        <v>(1.5,10]</v>
      </c>
      <c r="K615" t="str">
        <f t="shared" si="75"/>
        <v>中</v>
      </c>
      <c r="L615">
        <f t="shared" si="76"/>
        <v>28</v>
      </c>
      <c r="M615" t="str">
        <f>VLOOKUP($A615,'风险(预警)'!$A:$J,7,0)</f>
        <v>(20,+)</v>
      </c>
      <c r="N615" t="str">
        <f>VLOOKUP($A615,'风险(预警)'!$A:$J,8,0)</f>
        <v>高</v>
      </c>
      <c r="O615">
        <f>VLOOKUP($A615,'风险(预警)'!$A:$J,9,0)</f>
        <v>100</v>
      </c>
      <c r="P615" t="str">
        <f t="shared" si="77"/>
        <v>中</v>
      </c>
    </row>
    <row r="616" spans="1:16" x14ac:dyDescent="0.2">
      <c r="A616" t="s">
        <v>842</v>
      </c>
      <c r="B616">
        <v>144</v>
      </c>
      <c r="C616" s="2">
        <v>4547.7740690000001</v>
      </c>
      <c r="D616" s="1">
        <v>6.3E-2</v>
      </c>
      <c r="E616" s="1">
        <v>0</v>
      </c>
      <c r="F616" s="1">
        <v>0</v>
      </c>
      <c r="G616" t="str">
        <f t="shared" si="71"/>
        <v>(0,10]</v>
      </c>
      <c r="H616" t="str">
        <f t="shared" si="72"/>
        <v>低</v>
      </c>
      <c r="I616">
        <f t="shared" si="73"/>
        <v>13</v>
      </c>
      <c r="J616" t="str">
        <f t="shared" si="74"/>
        <v>0</v>
      </c>
      <c r="K616" t="str">
        <f t="shared" si="75"/>
        <v>0</v>
      </c>
      <c r="L616">
        <f t="shared" si="76"/>
        <v>0</v>
      </c>
      <c r="M616" t="str">
        <f>VLOOKUP($A616,'风险(预警)'!$A:$J,7,0)</f>
        <v>0</v>
      </c>
      <c r="N616" t="str">
        <f>VLOOKUP($A616,'风险(预警)'!$A:$J,8,0)</f>
        <v>0</v>
      </c>
      <c r="O616">
        <f>VLOOKUP($A616,'风险(预警)'!$A:$J,9,0)</f>
        <v>0</v>
      </c>
      <c r="P616" t="str">
        <f t="shared" si="77"/>
        <v>低</v>
      </c>
    </row>
    <row r="617" spans="1:16" x14ac:dyDescent="0.2">
      <c r="A617" t="s">
        <v>105</v>
      </c>
      <c r="B617">
        <v>141</v>
      </c>
      <c r="C617" s="2">
        <v>7153.98</v>
      </c>
      <c r="D617" s="1">
        <v>0</v>
      </c>
      <c r="E617" s="1">
        <v>1.4E-2</v>
      </c>
      <c r="F617" s="1">
        <v>1.4E-2</v>
      </c>
      <c r="G617" t="str">
        <f t="shared" si="71"/>
        <v>0</v>
      </c>
      <c r="H617" t="str">
        <f t="shared" si="72"/>
        <v>0</v>
      </c>
      <c r="I617">
        <f t="shared" si="73"/>
        <v>0</v>
      </c>
      <c r="J617" t="str">
        <f t="shared" si="74"/>
        <v>(0,1.5]</v>
      </c>
      <c r="K617" t="str">
        <f t="shared" si="75"/>
        <v>低</v>
      </c>
      <c r="L617">
        <f t="shared" si="76"/>
        <v>13</v>
      </c>
      <c r="M617" t="str">
        <f>VLOOKUP($A617,'风险(预警)'!$A:$J,7,0)</f>
        <v>(10,20]</v>
      </c>
      <c r="N617" t="str">
        <f>VLOOKUP($A617,'风险(预警)'!$A:$J,8,0)</f>
        <v>中</v>
      </c>
      <c r="O617">
        <f>VLOOKUP($A617,'风险(预警)'!$A:$J,9,0)</f>
        <v>57</v>
      </c>
      <c r="P617" t="str">
        <f t="shared" si="77"/>
        <v>低</v>
      </c>
    </row>
    <row r="618" spans="1:16" x14ac:dyDescent="0.2">
      <c r="A618" t="s">
        <v>348</v>
      </c>
      <c r="B618">
        <v>135</v>
      </c>
      <c r="C618" s="2">
        <v>11274.74</v>
      </c>
      <c r="D618" s="1">
        <v>3.6999999999999998E-2</v>
      </c>
      <c r="E618" s="1">
        <v>0.81499999999999995</v>
      </c>
      <c r="F618" s="1">
        <v>0.81499999999999995</v>
      </c>
      <c r="G618" t="str">
        <f t="shared" si="71"/>
        <v>(0,10]</v>
      </c>
      <c r="H618" t="str">
        <f t="shared" si="72"/>
        <v>低</v>
      </c>
      <c r="I618">
        <f t="shared" si="73"/>
        <v>13</v>
      </c>
      <c r="J618" t="str">
        <f t="shared" si="74"/>
        <v>(10,+)</v>
      </c>
      <c r="K618" t="str">
        <f t="shared" si="75"/>
        <v>高</v>
      </c>
      <c r="L618">
        <f t="shared" si="76"/>
        <v>100</v>
      </c>
      <c r="M618" t="str">
        <f>VLOOKUP($A618,'风险(预警)'!$A:$J,7,0)</f>
        <v>(20,+)</v>
      </c>
      <c r="N618" t="str">
        <f>VLOOKUP($A618,'风险(预警)'!$A:$J,8,0)</f>
        <v>高</v>
      </c>
      <c r="O618">
        <f>VLOOKUP($A618,'风险(预警)'!$A:$J,9,0)</f>
        <v>100</v>
      </c>
      <c r="P618" t="str">
        <f t="shared" si="77"/>
        <v>高</v>
      </c>
    </row>
    <row r="619" spans="1:16" x14ac:dyDescent="0.2">
      <c r="A619" t="s">
        <v>471</v>
      </c>
      <c r="B619">
        <v>134</v>
      </c>
      <c r="C619" s="2">
        <v>15309.922992260001</v>
      </c>
      <c r="D619" s="1">
        <v>0.10199999999999999</v>
      </c>
      <c r="E619" s="1">
        <v>2.1999999999999999E-2</v>
      </c>
      <c r="F619" s="1">
        <v>0.25</v>
      </c>
      <c r="G619" t="str">
        <f t="shared" si="71"/>
        <v>(10,20]</v>
      </c>
      <c r="H619" t="str">
        <f t="shared" si="72"/>
        <v>中</v>
      </c>
      <c r="I619">
        <f t="shared" si="73"/>
        <v>81</v>
      </c>
      <c r="J619" t="str">
        <f t="shared" si="74"/>
        <v>(10,+)</v>
      </c>
      <c r="K619" t="str">
        <f t="shared" si="75"/>
        <v>高</v>
      </c>
      <c r="L619">
        <f t="shared" si="76"/>
        <v>100</v>
      </c>
      <c r="M619" t="str">
        <f>VLOOKUP($A619,'风险(预警)'!$A:$J,7,0)</f>
        <v>0</v>
      </c>
      <c r="N619" t="str">
        <f>VLOOKUP($A619,'风险(预警)'!$A:$J,8,0)</f>
        <v>0</v>
      </c>
      <c r="O619">
        <f>VLOOKUP($A619,'风险(预警)'!$A:$J,9,0)</f>
        <v>0</v>
      </c>
      <c r="P619" t="str">
        <f t="shared" si="77"/>
        <v>中</v>
      </c>
    </row>
    <row r="620" spans="1:16" x14ac:dyDescent="0.2">
      <c r="A620" t="s">
        <v>975</v>
      </c>
      <c r="B620">
        <v>132</v>
      </c>
      <c r="C620" s="2">
        <v>6804.28</v>
      </c>
      <c r="D620" s="1">
        <v>0</v>
      </c>
      <c r="E620" s="1">
        <v>0</v>
      </c>
      <c r="F620" s="1">
        <v>0</v>
      </c>
      <c r="G620" t="str">
        <f t="shared" si="71"/>
        <v>0</v>
      </c>
      <c r="H620" t="str">
        <f t="shared" si="72"/>
        <v>0</v>
      </c>
      <c r="I620">
        <f t="shared" si="73"/>
        <v>0</v>
      </c>
      <c r="J620" t="str">
        <f t="shared" si="74"/>
        <v>0</v>
      </c>
      <c r="K620" t="str">
        <f t="shared" si="75"/>
        <v>0</v>
      </c>
      <c r="L620">
        <f t="shared" si="76"/>
        <v>0</v>
      </c>
      <c r="M620" t="str">
        <f>VLOOKUP($A620,'风险(预警)'!$A:$J,7,0)</f>
        <v>(0,10]</v>
      </c>
      <c r="N620" t="str">
        <f>VLOOKUP($A620,'风险(预警)'!$A:$J,8,0)</f>
        <v>低</v>
      </c>
      <c r="O620">
        <f>VLOOKUP($A620,'风险(预警)'!$A:$J,9,0)</f>
        <v>11</v>
      </c>
      <c r="P620" t="str">
        <f t="shared" si="77"/>
        <v>低</v>
      </c>
    </row>
    <row r="621" spans="1:16" x14ac:dyDescent="0.2">
      <c r="A621" t="s">
        <v>546</v>
      </c>
      <c r="B621">
        <v>132</v>
      </c>
      <c r="C621" s="2">
        <v>13383.48</v>
      </c>
      <c r="D621" s="1">
        <v>0</v>
      </c>
      <c r="E621" s="1">
        <v>0.03</v>
      </c>
      <c r="F621" s="1">
        <v>0.03</v>
      </c>
      <c r="G621" t="str">
        <f t="shared" si="71"/>
        <v>0</v>
      </c>
      <c r="H621" t="str">
        <f t="shared" si="72"/>
        <v>0</v>
      </c>
      <c r="I621">
        <f t="shared" si="73"/>
        <v>0</v>
      </c>
      <c r="J621" t="str">
        <f t="shared" si="74"/>
        <v>(1.5,10]</v>
      </c>
      <c r="K621" t="str">
        <f t="shared" si="75"/>
        <v>中</v>
      </c>
      <c r="L621">
        <f t="shared" si="76"/>
        <v>28</v>
      </c>
      <c r="M621" t="str">
        <f>VLOOKUP($A621,'风险(预警)'!$A:$J,7,0)</f>
        <v>(20,+)</v>
      </c>
      <c r="N621" t="str">
        <f>VLOOKUP($A621,'风险(预警)'!$A:$J,8,0)</f>
        <v>高</v>
      </c>
      <c r="O621">
        <f>VLOOKUP($A621,'风险(预警)'!$A:$J,9,0)</f>
        <v>100</v>
      </c>
      <c r="P621" t="str">
        <f t="shared" si="77"/>
        <v>中</v>
      </c>
    </row>
    <row r="622" spans="1:16" x14ac:dyDescent="0.2">
      <c r="A622" t="s">
        <v>958</v>
      </c>
      <c r="B622">
        <v>131</v>
      </c>
      <c r="C622" s="2">
        <v>10040.879999999999</v>
      </c>
      <c r="D622" s="1">
        <v>1.9E-2</v>
      </c>
      <c r="E622" s="1">
        <v>8.0000000000000002E-3</v>
      </c>
      <c r="F622" s="1">
        <v>8.0000000000000002E-3</v>
      </c>
      <c r="G622" t="str">
        <f t="shared" si="71"/>
        <v>(0,10]</v>
      </c>
      <c r="H622" t="str">
        <f t="shared" si="72"/>
        <v>低</v>
      </c>
      <c r="I622">
        <f t="shared" si="73"/>
        <v>13</v>
      </c>
      <c r="J622" t="str">
        <f t="shared" si="74"/>
        <v>(0,1.5]</v>
      </c>
      <c r="K622" t="str">
        <f t="shared" si="75"/>
        <v>低</v>
      </c>
      <c r="L622">
        <f t="shared" si="76"/>
        <v>13</v>
      </c>
      <c r="M622" t="str">
        <f>VLOOKUP($A622,'风险(预警)'!$A:$J,7,0)</f>
        <v>0</v>
      </c>
      <c r="N622" t="str">
        <f>VLOOKUP($A622,'风险(预警)'!$A:$J,8,0)</f>
        <v>0</v>
      </c>
      <c r="O622">
        <f>VLOOKUP($A622,'风险(预警)'!$A:$J,9,0)</f>
        <v>0</v>
      </c>
      <c r="P622" t="str">
        <f t="shared" si="77"/>
        <v>低</v>
      </c>
    </row>
    <row r="623" spans="1:16" x14ac:dyDescent="0.2">
      <c r="A623" t="s">
        <v>408</v>
      </c>
      <c r="B623">
        <v>126</v>
      </c>
      <c r="C623" s="2">
        <v>4423.66</v>
      </c>
      <c r="D623" s="1">
        <v>8.0000000000000002E-3</v>
      </c>
      <c r="E623" s="1">
        <v>0</v>
      </c>
      <c r="F623" s="1">
        <v>0</v>
      </c>
      <c r="G623" t="str">
        <f t="shared" si="71"/>
        <v>(0,10]</v>
      </c>
      <c r="H623" t="str">
        <f t="shared" si="72"/>
        <v>低</v>
      </c>
      <c r="I623">
        <f t="shared" si="73"/>
        <v>13</v>
      </c>
      <c r="J623" t="str">
        <f t="shared" si="74"/>
        <v>0</v>
      </c>
      <c r="K623" t="str">
        <f t="shared" si="75"/>
        <v>0</v>
      </c>
      <c r="L623">
        <f t="shared" si="76"/>
        <v>0</v>
      </c>
      <c r="M623" t="str">
        <f>VLOOKUP($A623,'风险(预警)'!$A:$J,7,0)</f>
        <v>0</v>
      </c>
      <c r="N623" t="str">
        <f>VLOOKUP($A623,'风险(预警)'!$A:$J,8,0)</f>
        <v>0</v>
      </c>
      <c r="O623">
        <f>VLOOKUP($A623,'风险(预警)'!$A:$J,9,0)</f>
        <v>0</v>
      </c>
      <c r="P623" t="str">
        <f t="shared" si="77"/>
        <v>低</v>
      </c>
    </row>
    <row r="624" spans="1:16" x14ac:dyDescent="0.2">
      <c r="A624" t="s">
        <v>203</v>
      </c>
      <c r="B624">
        <v>125</v>
      </c>
      <c r="C624" s="2">
        <v>3655.33</v>
      </c>
      <c r="D624" s="1">
        <v>0</v>
      </c>
      <c r="E624" s="1">
        <v>0</v>
      </c>
      <c r="F624" s="1">
        <v>0</v>
      </c>
      <c r="G624" t="str">
        <f t="shared" si="71"/>
        <v>0</v>
      </c>
      <c r="H624" t="str">
        <f t="shared" si="72"/>
        <v>0</v>
      </c>
      <c r="I624">
        <f t="shared" si="73"/>
        <v>0</v>
      </c>
      <c r="J624" t="str">
        <f t="shared" si="74"/>
        <v>0</v>
      </c>
      <c r="K624" t="str">
        <f t="shared" si="75"/>
        <v>0</v>
      </c>
      <c r="L624">
        <f t="shared" si="76"/>
        <v>0</v>
      </c>
      <c r="M624" t="str">
        <f>VLOOKUP($A624,'风险(预警)'!$A:$J,7,0)</f>
        <v>(0,10]</v>
      </c>
      <c r="N624" t="str">
        <f>VLOOKUP($A624,'风险(预警)'!$A:$J,8,0)</f>
        <v>低</v>
      </c>
      <c r="O624">
        <f>VLOOKUP($A624,'风险(预警)'!$A:$J,9,0)</f>
        <v>11</v>
      </c>
      <c r="P624" t="str">
        <f t="shared" si="77"/>
        <v>低</v>
      </c>
    </row>
    <row r="625" spans="1:16" x14ac:dyDescent="0.2">
      <c r="A625" t="s">
        <v>582</v>
      </c>
      <c r="B625">
        <v>125</v>
      </c>
      <c r="C625" s="2">
        <v>5257.45616324</v>
      </c>
      <c r="D625" s="1">
        <v>0.01</v>
      </c>
      <c r="E625" s="1">
        <v>0</v>
      </c>
      <c r="F625" s="1">
        <v>0</v>
      </c>
      <c r="G625" t="str">
        <f t="shared" si="71"/>
        <v>(0,10]</v>
      </c>
      <c r="H625" t="str">
        <f t="shared" si="72"/>
        <v>低</v>
      </c>
      <c r="I625">
        <f t="shared" si="73"/>
        <v>13</v>
      </c>
      <c r="J625" t="str">
        <f t="shared" si="74"/>
        <v>0</v>
      </c>
      <c r="K625" t="str">
        <f t="shared" si="75"/>
        <v>0</v>
      </c>
      <c r="L625">
        <f t="shared" si="76"/>
        <v>0</v>
      </c>
      <c r="M625" t="str">
        <f>VLOOKUP($A625,'风险(预警)'!$A:$J,7,0)</f>
        <v>0</v>
      </c>
      <c r="N625" t="str">
        <f>VLOOKUP($A625,'风险(预警)'!$A:$J,8,0)</f>
        <v>0</v>
      </c>
      <c r="O625">
        <f>VLOOKUP($A625,'风险(预警)'!$A:$J,9,0)</f>
        <v>0</v>
      </c>
      <c r="P625" t="str">
        <f t="shared" si="77"/>
        <v>低</v>
      </c>
    </row>
    <row r="626" spans="1:16" x14ac:dyDescent="0.2">
      <c r="A626" t="s">
        <v>867</v>
      </c>
      <c r="B626">
        <v>123</v>
      </c>
      <c r="C626" s="2">
        <v>14760.2916456</v>
      </c>
      <c r="D626" s="1">
        <v>0</v>
      </c>
      <c r="E626" s="1">
        <v>0</v>
      </c>
      <c r="F626" s="1">
        <v>0</v>
      </c>
      <c r="G626" t="str">
        <f t="shared" si="71"/>
        <v>0</v>
      </c>
      <c r="H626" t="str">
        <f t="shared" si="72"/>
        <v>0</v>
      </c>
      <c r="I626">
        <f t="shared" si="73"/>
        <v>0</v>
      </c>
      <c r="J626" t="str">
        <f t="shared" si="74"/>
        <v>0</v>
      </c>
      <c r="K626" t="str">
        <f t="shared" si="75"/>
        <v>0</v>
      </c>
      <c r="L626">
        <f t="shared" si="76"/>
        <v>0</v>
      </c>
      <c r="M626" t="str">
        <f>VLOOKUP($A626,'风险(预警)'!$A:$J,7,0)</f>
        <v>(0,10]</v>
      </c>
      <c r="N626" t="str">
        <f>VLOOKUP($A626,'风险(预警)'!$A:$J,8,0)</f>
        <v>低</v>
      </c>
      <c r="O626">
        <f>VLOOKUP($A626,'风险(预警)'!$A:$J,9,0)</f>
        <v>11</v>
      </c>
      <c r="P626" t="str">
        <f t="shared" si="77"/>
        <v>低</v>
      </c>
    </row>
    <row r="627" spans="1:16" x14ac:dyDescent="0.2">
      <c r="A627" t="s">
        <v>628</v>
      </c>
      <c r="B627">
        <v>123</v>
      </c>
      <c r="C627" s="2">
        <v>13240.104397285</v>
      </c>
      <c r="D627" s="1">
        <v>0.64</v>
      </c>
      <c r="E627" s="1">
        <v>0</v>
      </c>
      <c r="F627" s="1">
        <v>0</v>
      </c>
      <c r="G627" t="str">
        <f t="shared" si="71"/>
        <v>(20,+)</v>
      </c>
      <c r="H627" t="str">
        <f t="shared" si="72"/>
        <v>高</v>
      </c>
      <c r="I627">
        <f t="shared" si="73"/>
        <v>100</v>
      </c>
      <c r="J627" t="str">
        <f t="shared" si="74"/>
        <v>0</v>
      </c>
      <c r="K627" t="str">
        <f t="shared" si="75"/>
        <v>0</v>
      </c>
      <c r="L627">
        <f t="shared" si="76"/>
        <v>0</v>
      </c>
      <c r="M627" t="str">
        <f>VLOOKUP($A627,'风险(预警)'!$A:$J,7,0)</f>
        <v>0</v>
      </c>
      <c r="N627" t="str">
        <f>VLOOKUP($A627,'风险(预警)'!$A:$J,8,0)</f>
        <v>0</v>
      </c>
      <c r="O627">
        <f>VLOOKUP($A627,'风险(预警)'!$A:$J,9,0)</f>
        <v>0</v>
      </c>
      <c r="P627" t="str">
        <f t="shared" si="77"/>
        <v>低</v>
      </c>
    </row>
    <row r="628" spans="1:16" x14ac:dyDescent="0.2">
      <c r="A628" t="s">
        <v>472</v>
      </c>
      <c r="B628">
        <v>122</v>
      </c>
      <c r="C628" s="2">
        <v>9220.92</v>
      </c>
      <c r="D628" s="1">
        <v>1.2999999999999999E-2</v>
      </c>
      <c r="E628" s="1">
        <v>2.5000000000000001E-2</v>
      </c>
      <c r="F628" s="1">
        <v>2.5000000000000001E-2</v>
      </c>
      <c r="G628" t="str">
        <f t="shared" si="71"/>
        <v>(0,10]</v>
      </c>
      <c r="H628" t="str">
        <f t="shared" si="72"/>
        <v>低</v>
      </c>
      <c r="I628">
        <f t="shared" si="73"/>
        <v>13</v>
      </c>
      <c r="J628" t="str">
        <f t="shared" si="74"/>
        <v>(1.5,10]</v>
      </c>
      <c r="K628" t="str">
        <f t="shared" si="75"/>
        <v>中</v>
      </c>
      <c r="L628">
        <f t="shared" si="76"/>
        <v>28</v>
      </c>
      <c r="M628" t="str">
        <f>VLOOKUP($A628,'风险(预警)'!$A:$J,7,0)</f>
        <v>(20,+)</v>
      </c>
      <c r="N628" t="str">
        <f>VLOOKUP($A628,'风险(预警)'!$A:$J,8,0)</f>
        <v>高</v>
      </c>
      <c r="O628">
        <f>VLOOKUP($A628,'风险(预警)'!$A:$J,9,0)</f>
        <v>100</v>
      </c>
      <c r="P628" t="str">
        <f t="shared" si="77"/>
        <v>中</v>
      </c>
    </row>
    <row r="629" spans="1:16" x14ac:dyDescent="0.2">
      <c r="A629" t="s">
        <v>71</v>
      </c>
      <c r="B629">
        <v>122</v>
      </c>
      <c r="C629" s="2">
        <v>22314.67</v>
      </c>
      <c r="D629" s="1">
        <v>3.2000000000000001E-2</v>
      </c>
      <c r="E629" s="1">
        <v>0</v>
      </c>
      <c r="F629" s="1">
        <v>0</v>
      </c>
      <c r="G629" t="str">
        <f t="shared" si="71"/>
        <v>(0,10]</v>
      </c>
      <c r="H629" t="str">
        <f t="shared" si="72"/>
        <v>低</v>
      </c>
      <c r="I629">
        <f t="shared" si="73"/>
        <v>13</v>
      </c>
      <c r="J629" t="str">
        <f t="shared" si="74"/>
        <v>0</v>
      </c>
      <c r="K629" t="str">
        <f t="shared" si="75"/>
        <v>0</v>
      </c>
      <c r="L629">
        <f t="shared" si="76"/>
        <v>0</v>
      </c>
      <c r="M629" t="str">
        <f>VLOOKUP($A629,'风险(预警)'!$A:$J,7,0)</f>
        <v>(0,10]</v>
      </c>
      <c r="N629" t="str">
        <f>VLOOKUP($A629,'风险(预警)'!$A:$J,8,0)</f>
        <v>低</v>
      </c>
      <c r="O629">
        <f>VLOOKUP($A629,'风险(预警)'!$A:$J,9,0)</f>
        <v>11</v>
      </c>
      <c r="P629" t="str">
        <f t="shared" si="77"/>
        <v>低</v>
      </c>
    </row>
    <row r="630" spans="1:16" x14ac:dyDescent="0.2">
      <c r="A630" t="s">
        <v>401</v>
      </c>
      <c r="B630">
        <v>120</v>
      </c>
      <c r="C630" s="2">
        <v>13020.12</v>
      </c>
      <c r="D630" s="1">
        <v>0</v>
      </c>
      <c r="E630" s="1">
        <v>1.7000000000000001E-2</v>
      </c>
      <c r="F630" s="1">
        <v>1.7000000000000001E-2</v>
      </c>
      <c r="G630" t="str">
        <f t="shared" si="71"/>
        <v>0</v>
      </c>
      <c r="H630" t="str">
        <f t="shared" si="72"/>
        <v>0</v>
      </c>
      <c r="I630">
        <f t="shared" si="73"/>
        <v>0</v>
      </c>
      <c r="J630" t="str">
        <f t="shared" si="74"/>
        <v>(1.5,10]</v>
      </c>
      <c r="K630" t="str">
        <f t="shared" si="75"/>
        <v>中</v>
      </c>
      <c r="L630">
        <f t="shared" si="76"/>
        <v>28</v>
      </c>
      <c r="M630" t="str">
        <f>VLOOKUP($A630,'风险(预警)'!$A:$J,7,0)</f>
        <v>(10,20]</v>
      </c>
      <c r="N630" t="str">
        <f>VLOOKUP($A630,'风险(预警)'!$A:$J,8,0)</f>
        <v>中</v>
      </c>
      <c r="O630">
        <f>VLOOKUP($A630,'风险(预警)'!$A:$J,9,0)</f>
        <v>57</v>
      </c>
      <c r="P630" t="str">
        <f t="shared" si="77"/>
        <v>低</v>
      </c>
    </row>
    <row r="631" spans="1:16" x14ac:dyDescent="0.2">
      <c r="A631" t="s">
        <v>793</v>
      </c>
      <c r="B631">
        <v>113</v>
      </c>
      <c r="C631" s="2">
        <v>47646.74</v>
      </c>
      <c r="D631" s="1">
        <v>6.0000000000000001E-3</v>
      </c>
      <c r="E631" s="1">
        <v>8.9999999999999993E-3</v>
      </c>
      <c r="F631" s="1">
        <v>8.9999999999999993E-3</v>
      </c>
      <c r="G631" t="str">
        <f t="shared" si="71"/>
        <v>(0,10]</v>
      </c>
      <c r="H631" t="str">
        <f t="shared" si="72"/>
        <v>低</v>
      </c>
      <c r="I631">
        <f t="shared" si="73"/>
        <v>13</v>
      </c>
      <c r="J631" t="str">
        <f t="shared" si="74"/>
        <v>(0,1.5]</v>
      </c>
      <c r="K631" t="str">
        <f t="shared" si="75"/>
        <v>低</v>
      </c>
      <c r="L631">
        <f t="shared" si="76"/>
        <v>13</v>
      </c>
      <c r="M631" t="str">
        <f>VLOOKUP($A631,'风险(预警)'!$A:$J,7,0)</f>
        <v>0</v>
      </c>
      <c r="N631" t="str">
        <f>VLOOKUP($A631,'风险(预警)'!$A:$J,8,0)</f>
        <v>0</v>
      </c>
      <c r="O631">
        <f>VLOOKUP($A631,'风险(预警)'!$A:$J,9,0)</f>
        <v>0</v>
      </c>
      <c r="P631" t="str">
        <f t="shared" si="77"/>
        <v>低</v>
      </c>
    </row>
    <row r="632" spans="1:16" x14ac:dyDescent="0.2">
      <c r="A632" t="s">
        <v>224</v>
      </c>
      <c r="B632">
        <v>113</v>
      </c>
      <c r="C632" s="2">
        <v>5567.3</v>
      </c>
      <c r="D632" s="1">
        <v>0</v>
      </c>
      <c r="E632" s="1">
        <v>0</v>
      </c>
      <c r="F632" s="1">
        <v>0</v>
      </c>
      <c r="G632" t="str">
        <f t="shared" si="71"/>
        <v>0</v>
      </c>
      <c r="H632" t="str">
        <f t="shared" si="72"/>
        <v>0</v>
      </c>
      <c r="I632">
        <f t="shared" si="73"/>
        <v>0</v>
      </c>
      <c r="J632" t="str">
        <f t="shared" si="74"/>
        <v>0</v>
      </c>
      <c r="K632" t="str">
        <f t="shared" si="75"/>
        <v>0</v>
      </c>
      <c r="L632">
        <f t="shared" si="76"/>
        <v>0</v>
      </c>
      <c r="M632" t="str">
        <f>VLOOKUP($A632,'风险(预警)'!$A:$J,7,0)</f>
        <v>0</v>
      </c>
      <c r="N632" t="str">
        <f>VLOOKUP($A632,'风险(预警)'!$A:$J,8,0)</f>
        <v>0</v>
      </c>
      <c r="O632">
        <f>VLOOKUP($A632,'风险(预警)'!$A:$J,9,0)</f>
        <v>0</v>
      </c>
      <c r="P632" t="str">
        <f t="shared" si="77"/>
        <v>0风险</v>
      </c>
    </row>
    <row r="633" spans="1:16" x14ac:dyDescent="0.2">
      <c r="A633" t="s">
        <v>1004</v>
      </c>
      <c r="B633">
        <v>112</v>
      </c>
      <c r="C633" s="2">
        <v>4685.539587665</v>
      </c>
      <c r="D633" s="1">
        <v>0</v>
      </c>
      <c r="E633" s="1">
        <v>0</v>
      </c>
      <c r="F633" s="1">
        <v>0</v>
      </c>
      <c r="G633" t="str">
        <f t="shared" si="71"/>
        <v>0</v>
      </c>
      <c r="H633" t="str">
        <f t="shared" si="72"/>
        <v>0</v>
      </c>
      <c r="I633">
        <f t="shared" si="73"/>
        <v>0</v>
      </c>
      <c r="J633" t="str">
        <f t="shared" si="74"/>
        <v>0</v>
      </c>
      <c r="K633" t="str">
        <f t="shared" si="75"/>
        <v>0</v>
      </c>
      <c r="L633">
        <f t="shared" si="76"/>
        <v>0</v>
      </c>
      <c r="M633" t="str">
        <f>VLOOKUP($A633,'风险(预警)'!$A:$J,7,0)</f>
        <v>0</v>
      </c>
      <c r="N633" t="str">
        <f>VLOOKUP($A633,'风险(预警)'!$A:$J,8,0)</f>
        <v>0</v>
      </c>
      <c r="O633">
        <f>VLOOKUP($A633,'风险(预警)'!$A:$J,9,0)</f>
        <v>0</v>
      </c>
      <c r="P633" t="str">
        <f t="shared" si="77"/>
        <v>0风险</v>
      </c>
    </row>
    <row r="634" spans="1:16" x14ac:dyDescent="0.2">
      <c r="A634" t="s">
        <v>352</v>
      </c>
      <c r="B634">
        <v>111</v>
      </c>
      <c r="C634" s="2">
        <v>9465.91</v>
      </c>
      <c r="D634" s="1">
        <v>0</v>
      </c>
      <c r="E634" s="1">
        <v>8.9999999999999993E-3</v>
      </c>
      <c r="F634" s="1">
        <v>8.9999999999999993E-3</v>
      </c>
      <c r="G634" t="str">
        <f t="shared" si="71"/>
        <v>0</v>
      </c>
      <c r="H634" t="str">
        <f t="shared" si="72"/>
        <v>0</v>
      </c>
      <c r="I634">
        <f t="shared" si="73"/>
        <v>0</v>
      </c>
      <c r="J634" t="str">
        <f t="shared" si="74"/>
        <v>(0,1.5]</v>
      </c>
      <c r="K634" t="str">
        <f t="shared" si="75"/>
        <v>低</v>
      </c>
      <c r="L634">
        <f t="shared" si="76"/>
        <v>13</v>
      </c>
      <c r="M634" t="str">
        <f>VLOOKUP($A634,'风险(预警)'!$A:$J,7,0)</f>
        <v>(10,20]</v>
      </c>
      <c r="N634" t="str">
        <f>VLOOKUP($A634,'风险(预警)'!$A:$J,8,0)</f>
        <v>中</v>
      </c>
      <c r="O634">
        <f>VLOOKUP($A634,'风险(预警)'!$A:$J,9,0)</f>
        <v>57</v>
      </c>
      <c r="P634" t="str">
        <f t="shared" si="77"/>
        <v>低</v>
      </c>
    </row>
    <row r="635" spans="1:16" x14ac:dyDescent="0.2">
      <c r="A635" t="s">
        <v>336</v>
      </c>
      <c r="B635">
        <v>108</v>
      </c>
      <c r="C635" s="2">
        <v>16287.163078764999</v>
      </c>
      <c r="D635" s="1">
        <v>0.112</v>
      </c>
      <c r="E635" s="1">
        <v>0</v>
      </c>
      <c r="F635" s="1">
        <v>0</v>
      </c>
      <c r="G635" t="str">
        <f t="shared" si="71"/>
        <v>(10,20]</v>
      </c>
      <c r="H635" t="str">
        <f t="shared" si="72"/>
        <v>中</v>
      </c>
      <c r="I635">
        <f t="shared" si="73"/>
        <v>81</v>
      </c>
      <c r="J635" t="str">
        <f t="shared" si="74"/>
        <v>0</v>
      </c>
      <c r="K635" t="str">
        <f t="shared" si="75"/>
        <v>0</v>
      </c>
      <c r="L635">
        <f t="shared" si="76"/>
        <v>0</v>
      </c>
      <c r="M635" t="str">
        <f>VLOOKUP($A635,'风险(预警)'!$A:$J,7,0)</f>
        <v>0</v>
      </c>
      <c r="N635" t="str">
        <f>VLOOKUP($A635,'风险(预警)'!$A:$J,8,0)</f>
        <v>0</v>
      </c>
      <c r="O635">
        <f>VLOOKUP($A635,'风险(预警)'!$A:$J,9,0)</f>
        <v>0</v>
      </c>
      <c r="P635" t="str">
        <f t="shared" si="77"/>
        <v>低</v>
      </c>
    </row>
    <row r="636" spans="1:16" x14ac:dyDescent="0.2">
      <c r="A636" t="s">
        <v>645</v>
      </c>
      <c r="B636">
        <v>103</v>
      </c>
      <c r="C636" s="2">
        <v>4369.54</v>
      </c>
      <c r="D636" s="1">
        <v>9.2999999999999999E-2</v>
      </c>
      <c r="E636" s="1">
        <v>0.01</v>
      </c>
      <c r="F636" s="1">
        <v>0.01</v>
      </c>
      <c r="G636" t="str">
        <f t="shared" si="71"/>
        <v>(0,10]</v>
      </c>
      <c r="H636" t="str">
        <f t="shared" si="72"/>
        <v>低</v>
      </c>
      <c r="I636">
        <f t="shared" si="73"/>
        <v>13</v>
      </c>
      <c r="J636" t="str">
        <f t="shared" si="74"/>
        <v>(0,1.5]</v>
      </c>
      <c r="K636" t="str">
        <f t="shared" si="75"/>
        <v>低</v>
      </c>
      <c r="L636">
        <f t="shared" si="76"/>
        <v>13</v>
      </c>
      <c r="M636" t="str">
        <f>VLOOKUP($A636,'风险(预警)'!$A:$J,7,0)</f>
        <v>0</v>
      </c>
      <c r="N636" t="str">
        <f>VLOOKUP($A636,'风险(预警)'!$A:$J,8,0)</f>
        <v>0</v>
      </c>
      <c r="O636">
        <f>VLOOKUP($A636,'风险(预警)'!$A:$J,9,0)</f>
        <v>0</v>
      </c>
      <c r="P636" t="str">
        <f t="shared" si="77"/>
        <v>低</v>
      </c>
    </row>
    <row r="637" spans="1:16" x14ac:dyDescent="0.2">
      <c r="A637" t="s">
        <v>871</v>
      </c>
      <c r="B637">
        <v>103</v>
      </c>
      <c r="C637" s="2">
        <v>5116.34</v>
      </c>
      <c r="D637" s="1">
        <v>2E-3</v>
      </c>
      <c r="E637" s="1">
        <v>0</v>
      </c>
      <c r="F637" s="1">
        <v>0</v>
      </c>
      <c r="G637" t="str">
        <f t="shared" si="71"/>
        <v>(0,10]</v>
      </c>
      <c r="H637" t="str">
        <f t="shared" si="72"/>
        <v>低</v>
      </c>
      <c r="I637">
        <f t="shared" si="73"/>
        <v>13</v>
      </c>
      <c r="J637" t="str">
        <f t="shared" si="74"/>
        <v>0</v>
      </c>
      <c r="K637" t="str">
        <f t="shared" si="75"/>
        <v>0</v>
      </c>
      <c r="L637">
        <f t="shared" si="76"/>
        <v>0</v>
      </c>
      <c r="M637" t="str">
        <f>VLOOKUP($A637,'风险(预警)'!$A:$J,7,0)</f>
        <v>0</v>
      </c>
      <c r="N637" t="str">
        <f>VLOOKUP($A637,'风险(预警)'!$A:$J,8,0)</f>
        <v>0</v>
      </c>
      <c r="O637">
        <f>VLOOKUP($A637,'风险(预警)'!$A:$J,9,0)</f>
        <v>0</v>
      </c>
      <c r="P637" t="str">
        <f t="shared" si="77"/>
        <v>低</v>
      </c>
    </row>
    <row r="638" spans="1:16" x14ac:dyDescent="0.2">
      <c r="A638" t="s">
        <v>944</v>
      </c>
      <c r="B638">
        <v>100</v>
      </c>
      <c r="C638" s="2">
        <v>3372.4559525</v>
      </c>
      <c r="D638" s="1">
        <v>0</v>
      </c>
      <c r="E638" s="1">
        <v>0.01</v>
      </c>
      <c r="F638" s="1">
        <v>2.5999999999999999E-2</v>
      </c>
      <c r="G638" t="str">
        <f t="shared" si="71"/>
        <v>0</v>
      </c>
      <c r="H638" t="str">
        <f t="shared" si="72"/>
        <v>0</v>
      </c>
      <c r="I638">
        <f t="shared" si="73"/>
        <v>0</v>
      </c>
      <c r="J638" t="str">
        <f t="shared" si="74"/>
        <v>(1.5,10]</v>
      </c>
      <c r="K638" t="str">
        <f t="shared" si="75"/>
        <v>中</v>
      </c>
      <c r="L638">
        <f t="shared" si="76"/>
        <v>28</v>
      </c>
      <c r="M638" t="str">
        <f>VLOOKUP($A638,'风险(预警)'!$A:$J,7,0)</f>
        <v>0</v>
      </c>
      <c r="N638" t="str">
        <f>VLOOKUP($A638,'风险(预警)'!$A:$J,8,0)</f>
        <v>0</v>
      </c>
      <c r="O638">
        <f>VLOOKUP($A638,'风险(预警)'!$A:$J,9,0)</f>
        <v>0</v>
      </c>
      <c r="P638" t="str">
        <f t="shared" si="77"/>
        <v>低</v>
      </c>
    </row>
    <row r="639" spans="1:16" x14ac:dyDescent="0.2">
      <c r="A639" t="s">
        <v>145</v>
      </c>
      <c r="B639">
        <v>98</v>
      </c>
      <c r="C639" s="2">
        <v>23134.9</v>
      </c>
      <c r="D639" s="1">
        <v>0</v>
      </c>
      <c r="E639" s="1">
        <v>0.02</v>
      </c>
      <c r="F639" s="1">
        <v>0.02</v>
      </c>
      <c r="G639" t="str">
        <f t="shared" si="71"/>
        <v>0</v>
      </c>
      <c r="H639" t="str">
        <f t="shared" si="72"/>
        <v>0</v>
      </c>
      <c r="I639">
        <f t="shared" si="73"/>
        <v>0</v>
      </c>
      <c r="J639" t="str">
        <f t="shared" si="74"/>
        <v>(1.5,10]</v>
      </c>
      <c r="K639" t="str">
        <f t="shared" si="75"/>
        <v>中</v>
      </c>
      <c r="L639">
        <f t="shared" si="76"/>
        <v>28</v>
      </c>
      <c r="M639" t="str">
        <f>VLOOKUP($A639,'风险(预警)'!$A:$J,7,0)</f>
        <v>0</v>
      </c>
      <c r="N639" t="str">
        <f>VLOOKUP($A639,'风险(预警)'!$A:$J,8,0)</f>
        <v>0</v>
      </c>
      <c r="O639">
        <f>VLOOKUP($A639,'风险(预警)'!$A:$J,9,0)</f>
        <v>0</v>
      </c>
      <c r="P639" t="str">
        <f t="shared" si="77"/>
        <v>低</v>
      </c>
    </row>
    <row r="640" spans="1:16" x14ac:dyDescent="0.2">
      <c r="A640" t="s">
        <v>454</v>
      </c>
      <c r="B640">
        <v>98</v>
      </c>
      <c r="C640" s="2">
        <v>5217.1400000000003</v>
      </c>
      <c r="D640" s="1">
        <v>1.9E-2</v>
      </c>
      <c r="E640" s="1">
        <v>0</v>
      </c>
      <c r="F640" s="1">
        <v>0</v>
      </c>
      <c r="G640" t="str">
        <f t="shared" si="71"/>
        <v>(0,10]</v>
      </c>
      <c r="H640" t="str">
        <f t="shared" si="72"/>
        <v>低</v>
      </c>
      <c r="I640">
        <f t="shared" si="73"/>
        <v>13</v>
      </c>
      <c r="J640" t="str">
        <f t="shared" si="74"/>
        <v>0</v>
      </c>
      <c r="K640" t="str">
        <f t="shared" si="75"/>
        <v>0</v>
      </c>
      <c r="L640">
        <f t="shared" si="76"/>
        <v>0</v>
      </c>
      <c r="M640" t="str">
        <f>VLOOKUP($A640,'风险(预警)'!$A:$J,7,0)</f>
        <v>0</v>
      </c>
      <c r="N640" t="str">
        <f>VLOOKUP($A640,'风险(预警)'!$A:$J,8,0)</f>
        <v>0</v>
      </c>
      <c r="O640">
        <f>VLOOKUP($A640,'风险(预警)'!$A:$J,9,0)</f>
        <v>0</v>
      </c>
      <c r="P640" t="str">
        <f t="shared" si="77"/>
        <v>低</v>
      </c>
    </row>
    <row r="641" spans="1:16" x14ac:dyDescent="0.2">
      <c r="A641" t="s">
        <v>547</v>
      </c>
      <c r="B641">
        <v>97</v>
      </c>
      <c r="C641" s="2">
        <v>9988.76</v>
      </c>
      <c r="D641" s="1">
        <v>0</v>
      </c>
      <c r="E641" s="1">
        <v>0.10299999999999999</v>
      </c>
      <c r="F641" s="1">
        <v>0.10299999999999999</v>
      </c>
      <c r="G641" t="str">
        <f t="shared" si="71"/>
        <v>0</v>
      </c>
      <c r="H641" t="str">
        <f t="shared" si="72"/>
        <v>0</v>
      </c>
      <c r="I641">
        <f t="shared" si="73"/>
        <v>0</v>
      </c>
      <c r="J641" t="str">
        <f t="shared" si="74"/>
        <v>(10,+)</v>
      </c>
      <c r="K641" t="str">
        <f t="shared" si="75"/>
        <v>高</v>
      </c>
      <c r="L641">
        <f t="shared" si="76"/>
        <v>100</v>
      </c>
      <c r="M641" t="str">
        <f>VLOOKUP($A641,'风险(预警)'!$A:$J,7,0)</f>
        <v>(10,20]</v>
      </c>
      <c r="N641" t="str">
        <f>VLOOKUP($A641,'风险(预警)'!$A:$J,8,0)</f>
        <v>中</v>
      </c>
      <c r="O641">
        <f>VLOOKUP($A641,'风险(预警)'!$A:$J,9,0)</f>
        <v>57</v>
      </c>
      <c r="P641" t="str">
        <f t="shared" si="77"/>
        <v>中高</v>
      </c>
    </row>
    <row r="642" spans="1:16" x14ac:dyDescent="0.2">
      <c r="A642" t="s">
        <v>617</v>
      </c>
      <c r="B642">
        <v>95</v>
      </c>
      <c r="C642" s="2">
        <v>32870.93</v>
      </c>
      <c r="D642" s="1">
        <v>2.3E-2</v>
      </c>
      <c r="E642" s="1">
        <v>0</v>
      </c>
      <c r="F642" s="1">
        <v>0</v>
      </c>
      <c r="G642" t="str">
        <f t="shared" si="71"/>
        <v>(0,10]</v>
      </c>
      <c r="H642" t="str">
        <f t="shared" si="72"/>
        <v>低</v>
      </c>
      <c r="I642">
        <f t="shared" si="73"/>
        <v>13</v>
      </c>
      <c r="J642" t="str">
        <f t="shared" si="74"/>
        <v>0</v>
      </c>
      <c r="K642" t="str">
        <f t="shared" si="75"/>
        <v>0</v>
      </c>
      <c r="L642">
        <f t="shared" si="76"/>
        <v>0</v>
      </c>
      <c r="M642" t="str">
        <f>VLOOKUP($A642,'风险(预警)'!$A:$J,7,0)</f>
        <v>0</v>
      </c>
      <c r="N642" t="str">
        <f>VLOOKUP($A642,'风险(预警)'!$A:$J,8,0)</f>
        <v>0</v>
      </c>
      <c r="O642">
        <f>VLOOKUP($A642,'风险(预警)'!$A:$J,9,0)</f>
        <v>0</v>
      </c>
      <c r="P642" t="str">
        <f t="shared" si="77"/>
        <v>低</v>
      </c>
    </row>
    <row r="643" spans="1:16" x14ac:dyDescent="0.2">
      <c r="A643" t="s">
        <v>629</v>
      </c>
      <c r="B643">
        <v>95</v>
      </c>
      <c r="C643" s="2">
        <v>946.92905150000001</v>
      </c>
      <c r="D643" s="1">
        <v>0</v>
      </c>
      <c r="E643" s="1">
        <v>0</v>
      </c>
      <c r="F643" s="1">
        <v>0</v>
      </c>
      <c r="G643" t="str">
        <f t="shared" ref="G643:G706" si="78">VLOOKUP($D643*100,$AA$6:$AB$10,2,1)</f>
        <v>0</v>
      </c>
      <c r="H643" t="str">
        <f t="shared" ref="H643:H706" si="79">VLOOKUP($D643*100,$AA$6:$AD$10,3,1)</f>
        <v>0</v>
      </c>
      <c r="I643">
        <f t="shared" ref="I643:I706" si="80">VLOOKUP($D643*100,$AA$6:$AD$10,4,1)</f>
        <v>0</v>
      </c>
      <c r="J643" t="str">
        <f t="shared" ref="J643:J706" si="81">VLOOKUP($F643*100,$AA$16:$AD$20,2,1)</f>
        <v>0</v>
      </c>
      <c r="K643" t="str">
        <f t="shared" ref="K643:K706" si="82">VLOOKUP($F643*100,$AA$16:$AD$20,3,1)</f>
        <v>0</v>
      </c>
      <c r="L643">
        <f t="shared" ref="L643:L706" si="83">VLOOKUP($F643*100,$AA$16:$AD$20,4,1)</f>
        <v>0</v>
      </c>
      <c r="M643" t="str">
        <f>VLOOKUP($A643,'风险(预警)'!$A:$J,7,0)</f>
        <v>0</v>
      </c>
      <c r="N643" t="str">
        <f>VLOOKUP($A643,'风险(预警)'!$A:$J,8,0)</f>
        <v>0</v>
      </c>
      <c r="O643">
        <f>VLOOKUP($A643,'风险(预警)'!$A:$J,9,0)</f>
        <v>0</v>
      </c>
      <c r="P643" t="str">
        <f t="shared" ref="P643:P706" si="84">VLOOKUP(I643*0.1+L643*0.45+O643*0.45,$AG$7:$AH$11,2,1)</f>
        <v>0风险</v>
      </c>
    </row>
    <row r="644" spans="1:16" x14ac:dyDescent="0.2">
      <c r="A644" t="s">
        <v>309</v>
      </c>
      <c r="B644">
        <v>94</v>
      </c>
      <c r="C644" s="2">
        <v>22400</v>
      </c>
      <c r="D644" s="1">
        <v>0</v>
      </c>
      <c r="E644" s="1">
        <v>2.1000000000000001E-2</v>
      </c>
      <c r="F644" s="1">
        <v>2.1000000000000001E-2</v>
      </c>
      <c r="G644" t="str">
        <f t="shared" si="78"/>
        <v>0</v>
      </c>
      <c r="H644" t="str">
        <f t="shared" si="79"/>
        <v>0</v>
      </c>
      <c r="I644">
        <f t="shared" si="80"/>
        <v>0</v>
      </c>
      <c r="J644" t="str">
        <f t="shared" si="81"/>
        <v>(1.5,10]</v>
      </c>
      <c r="K644" t="str">
        <f t="shared" si="82"/>
        <v>中</v>
      </c>
      <c r="L644">
        <f t="shared" si="83"/>
        <v>28</v>
      </c>
      <c r="M644" t="str">
        <f>VLOOKUP($A644,'风险(预警)'!$A:$J,7,0)</f>
        <v>(10,20]</v>
      </c>
      <c r="N644" t="str">
        <f>VLOOKUP($A644,'风险(预警)'!$A:$J,8,0)</f>
        <v>中</v>
      </c>
      <c r="O644">
        <f>VLOOKUP($A644,'风险(预警)'!$A:$J,9,0)</f>
        <v>57</v>
      </c>
      <c r="P644" t="str">
        <f t="shared" si="84"/>
        <v>低</v>
      </c>
    </row>
    <row r="645" spans="1:16" x14ac:dyDescent="0.2">
      <c r="A645" t="s">
        <v>618</v>
      </c>
      <c r="B645">
        <v>93</v>
      </c>
      <c r="C645" s="2">
        <v>3107.2794705850001</v>
      </c>
      <c r="D645" s="1">
        <v>0</v>
      </c>
      <c r="E645" s="1">
        <v>0</v>
      </c>
      <c r="F645" s="1">
        <v>0</v>
      </c>
      <c r="G645" t="str">
        <f t="shared" si="78"/>
        <v>0</v>
      </c>
      <c r="H645" t="str">
        <f t="shared" si="79"/>
        <v>0</v>
      </c>
      <c r="I645">
        <f t="shared" si="80"/>
        <v>0</v>
      </c>
      <c r="J645" t="str">
        <f t="shared" si="81"/>
        <v>0</v>
      </c>
      <c r="K645" t="str">
        <f t="shared" si="82"/>
        <v>0</v>
      </c>
      <c r="L645">
        <f t="shared" si="83"/>
        <v>0</v>
      </c>
      <c r="M645" t="str">
        <f>VLOOKUP($A645,'风险(预警)'!$A:$J,7,0)</f>
        <v>(0,10]</v>
      </c>
      <c r="N645" t="str">
        <f>VLOOKUP($A645,'风险(预警)'!$A:$J,8,0)</f>
        <v>低</v>
      </c>
      <c r="O645">
        <f>VLOOKUP($A645,'风险(预警)'!$A:$J,9,0)</f>
        <v>11</v>
      </c>
      <c r="P645" t="str">
        <f t="shared" si="84"/>
        <v>低</v>
      </c>
    </row>
    <row r="646" spans="1:16" x14ac:dyDescent="0.2">
      <c r="A646" t="s">
        <v>143</v>
      </c>
      <c r="B646">
        <v>91</v>
      </c>
      <c r="C646" s="2">
        <v>3547.13</v>
      </c>
      <c r="D646" s="1">
        <v>0</v>
      </c>
      <c r="E646" s="1">
        <v>0</v>
      </c>
      <c r="F646" s="1">
        <v>0</v>
      </c>
      <c r="G646" t="str">
        <f t="shared" si="78"/>
        <v>0</v>
      </c>
      <c r="H646" t="str">
        <f t="shared" si="79"/>
        <v>0</v>
      </c>
      <c r="I646">
        <f t="shared" si="80"/>
        <v>0</v>
      </c>
      <c r="J646" t="str">
        <f t="shared" si="81"/>
        <v>0</v>
      </c>
      <c r="K646" t="str">
        <f t="shared" si="82"/>
        <v>0</v>
      </c>
      <c r="L646">
        <f t="shared" si="83"/>
        <v>0</v>
      </c>
      <c r="M646" t="str">
        <f>VLOOKUP($A646,'风险(预警)'!$A:$J,7,0)</f>
        <v>0</v>
      </c>
      <c r="N646" t="str">
        <f>VLOOKUP($A646,'风险(预警)'!$A:$J,8,0)</f>
        <v>0</v>
      </c>
      <c r="O646">
        <f>VLOOKUP($A646,'风险(预警)'!$A:$J,9,0)</f>
        <v>0</v>
      </c>
      <c r="P646" t="str">
        <f t="shared" si="84"/>
        <v>0风险</v>
      </c>
    </row>
    <row r="647" spans="1:16" x14ac:dyDescent="0.2">
      <c r="A647" t="s">
        <v>373</v>
      </c>
      <c r="B647">
        <v>89</v>
      </c>
      <c r="C647" s="2">
        <v>4613.83</v>
      </c>
      <c r="D647" s="1">
        <v>0</v>
      </c>
      <c r="E647" s="1">
        <v>0</v>
      </c>
      <c r="F647" s="1">
        <v>0</v>
      </c>
      <c r="G647" t="str">
        <f t="shared" si="78"/>
        <v>0</v>
      </c>
      <c r="H647" t="str">
        <f t="shared" si="79"/>
        <v>0</v>
      </c>
      <c r="I647">
        <f t="shared" si="80"/>
        <v>0</v>
      </c>
      <c r="J647" t="str">
        <f t="shared" si="81"/>
        <v>0</v>
      </c>
      <c r="K647" t="str">
        <f t="shared" si="82"/>
        <v>0</v>
      </c>
      <c r="L647">
        <f t="shared" si="83"/>
        <v>0</v>
      </c>
      <c r="M647" t="str">
        <f>VLOOKUP($A647,'风险(预警)'!$A:$J,7,0)</f>
        <v>0</v>
      </c>
      <c r="N647" t="str">
        <f>VLOOKUP($A647,'风险(预警)'!$A:$J,8,0)</f>
        <v>0</v>
      </c>
      <c r="O647">
        <f>VLOOKUP($A647,'风险(预警)'!$A:$J,9,0)</f>
        <v>0</v>
      </c>
      <c r="P647" t="str">
        <f t="shared" si="84"/>
        <v>0风险</v>
      </c>
    </row>
    <row r="648" spans="1:16" x14ac:dyDescent="0.2">
      <c r="A648" t="s">
        <v>726</v>
      </c>
      <c r="B648">
        <v>89</v>
      </c>
      <c r="C648" s="2">
        <v>37932.53</v>
      </c>
      <c r="D648" s="1">
        <v>6.7000000000000004E-2</v>
      </c>
      <c r="E648" s="1">
        <v>3.4000000000000002E-2</v>
      </c>
      <c r="F648" s="1">
        <v>3.4000000000000002E-2</v>
      </c>
      <c r="G648" t="str">
        <f t="shared" si="78"/>
        <v>(0,10]</v>
      </c>
      <c r="H648" t="str">
        <f t="shared" si="79"/>
        <v>低</v>
      </c>
      <c r="I648">
        <f t="shared" si="80"/>
        <v>13</v>
      </c>
      <c r="J648" t="str">
        <f t="shared" si="81"/>
        <v>(1.5,10]</v>
      </c>
      <c r="K648" t="str">
        <f t="shared" si="82"/>
        <v>中</v>
      </c>
      <c r="L648">
        <f t="shared" si="83"/>
        <v>28</v>
      </c>
      <c r="M648" t="str">
        <f>VLOOKUP($A648,'风险(预警)'!$A:$J,7,0)</f>
        <v>0</v>
      </c>
      <c r="N648" t="str">
        <f>VLOOKUP($A648,'风险(预警)'!$A:$J,8,0)</f>
        <v>0</v>
      </c>
      <c r="O648">
        <f>VLOOKUP($A648,'风险(预警)'!$A:$J,9,0)</f>
        <v>0</v>
      </c>
      <c r="P648" t="str">
        <f t="shared" si="84"/>
        <v>低</v>
      </c>
    </row>
    <row r="649" spans="1:16" x14ac:dyDescent="0.2">
      <c r="A649" t="s">
        <v>159</v>
      </c>
      <c r="B649">
        <v>88</v>
      </c>
      <c r="C649" s="2">
        <v>8956.33</v>
      </c>
      <c r="D649" s="1">
        <v>0</v>
      </c>
      <c r="E649" s="1">
        <v>0</v>
      </c>
      <c r="F649" s="1">
        <v>0</v>
      </c>
      <c r="G649" t="str">
        <f t="shared" si="78"/>
        <v>0</v>
      </c>
      <c r="H649" t="str">
        <f t="shared" si="79"/>
        <v>0</v>
      </c>
      <c r="I649">
        <f t="shared" si="80"/>
        <v>0</v>
      </c>
      <c r="J649" t="str">
        <f t="shared" si="81"/>
        <v>0</v>
      </c>
      <c r="K649" t="str">
        <f t="shared" si="82"/>
        <v>0</v>
      </c>
      <c r="L649">
        <f t="shared" si="83"/>
        <v>0</v>
      </c>
      <c r="M649" t="str">
        <f>VLOOKUP($A649,'风险(预警)'!$A:$J,7,0)</f>
        <v>0</v>
      </c>
      <c r="N649" t="str">
        <f>VLOOKUP($A649,'风险(预警)'!$A:$J,8,0)</f>
        <v>0</v>
      </c>
      <c r="O649">
        <f>VLOOKUP($A649,'风险(预警)'!$A:$J,9,0)</f>
        <v>0</v>
      </c>
      <c r="P649" t="str">
        <f t="shared" si="84"/>
        <v>0风险</v>
      </c>
    </row>
    <row r="650" spans="1:16" x14ac:dyDescent="0.2">
      <c r="A650" t="s">
        <v>854</v>
      </c>
      <c r="B650">
        <v>87</v>
      </c>
      <c r="C650" s="2">
        <v>7916.7438865300001</v>
      </c>
      <c r="D650" s="1">
        <v>0.13200000000000001</v>
      </c>
      <c r="E650" s="1">
        <v>1.0999999999999999E-2</v>
      </c>
      <c r="F650" s="1">
        <v>1.0999999999999999E-2</v>
      </c>
      <c r="G650" t="str">
        <f t="shared" si="78"/>
        <v>(10,20]</v>
      </c>
      <c r="H650" t="str">
        <f t="shared" si="79"/>
        <v>中</v>
      </c>
      <c r="I650">
        <f t="shared" si="80"/>
        <v>81</v>
      </c>
      <c r="J650" t="str">
        <f t="shared" si="81"/>
        <v>(0,1.5]</v>
      </c>
      <c r="K650" t="str">
        <f t="shared" si="82"/>
        <v>低</v>
      </c>
      <c r="L650">
        <f t="shared" si="83"/>
        <v>13</v>
      </c>
      <c r="M650" t="str">
        <f>VLOOKUP($A650,'风险(预警)'!$A:$J,7,0)</f>
        <v>(0,10]</v>
      </c>
      <c r="N650" t="str">
        <f>VLOOKUP($A650,'风险(预警)'!$A:$J,8,0)</f>
        <v>低</v>
      </c>
      <c r="O650">
        <f>VLOOKUP($A650,'风险(预警)'!$A:$J,9,0)</f>
        <v>11</v>
      </c>
      <c r="P650" t="str">
        <f t="shared" si="84"/>
        <v>低</v>
      </c>
    </row>
    <row r="651" spans="1:16" x14ac:dyDescent="0.2">
      <c r="A651" t="s">
        <v>202</v>
      </c>
      <c r="B651">
        <v>86</v>
      </c>
      <c r="C651" s="2">
        <v>3634.29</v>
      </c>
      <c r="D651" s="1">
        <v>0</v>
      </c>
      <c r="E651" s="1">
        <v>0</v>
      </c>
      <c r="F651" s="1">
        <v>0</v>
      </c>
      <c r="G651" t="str">
        <f t="shared" si="78"/>
        <v>0</v>
      </c>
      <c r="H651" t="str">
        <f t="shared" si="79"/>
        <v>0</v>
      </c>
      <c r="I651">
        <f t="shared" si="80"/>
        <v>0</v>
      </c>
      <c r="J651" t="str">
        <f t="shared" si="81"/>
        <v>0</v>
      </c>
      <c r="K651" t="str">
        <f t="shared" si="82"/>
        <v>0</v>
      </c>
      <c r="L651">
        <f t="shared" si="83"/>
        <v>0</v>
      </c>
      <c r="M651" t="str">
        <f>VLOOKUP($A651,'风险(预警)'!$A:$J,7,0)</f>
        <v>(0,10]</v>
      </c>
      <c r="N651" t="str">
        <f>VLOOKUP($A651,'风险(预警)'!$A:$J,8,0)</f>
        <v>低</v>
      </c>
      <c r="O651">
        <f>VLOOKUP($A651,'风险(预警)'!$A:$J,9,0)</f>
        <v>11</v>
      </c>
      <c r="P651" t="str">
        <f t="shared" si="84"/>
        <v>低</v>
      </c>
    </row>
    <row r="652" spans="1:16" x14ac:dyDescent="0.2">
      <c r="A652" t="s">
        <v>1022</v>
      </c>
      <c r="B652">
        <v>86</v>
      </c>
      <c r="C652" s="2">
        <v>7077.57</v>
      </c>
      <c r="D652" s="1">
        <v>5.5E-2</v>
      </c>
      <c r="E652" s="1">
        <v>2.3E-2</v>
      </c>
      <c r="F652" s="1">
        <v>2.3E-2</v>
      </c>
      <c r="G652" t="str">
        <f t="shared" si="78"/>
        <v>(0,10]</v>
      </c>
      <c r="H652" t="str">
        <f t="shared" si="79"/>
        <v>低</v>
      </c>
      <c r="I652">
        <f t="shared" si="80"/>
        <v>13</v>
      </c>
      <c r="J652" t="str">
        <f t="shared" si="81"/>
        <v>(1.5,10]</v>
      </c>
      <c r="K652" t="str">
        <f t="shared" si="82"/>
        <v>中</v>
      </c>
      <c r="L652">
        <f t="shared" si="83"/>
        <v>28</v>
      </c>
      <c r="M652" t="str">
        <f>VLOOKUP($A652,'风险(预警)'!$A:$J,7,0)</f>
        <v>(0,10]</v>
      </c>
      <c r="N652" t="str">
        <f>VLOOKUP($A652,'风险(预警)'!$A:$J,8,0)</f>
        <v>低</v>
      </c>
      <c r="O652">
        <f>VLOOKUP($A652,'风险(预警)'!$A:$J,9,0)</f>
        <v>11</v>
      </c>
      <c r="P652" t="str">
        <f t="shared" si="84"/>
        <v>低</v>
      </c>
    </row>
    <row r="653" spans="1:16" x14ac:dyDescent="0.2">
      <c r="A653" t="s">
        <v>990</v>
      </c>
      <c r="B653">
        <v>86</v>
      </c>
      <c r="C653" s="2">
        <v>4556.2700000000004</v>
      </c>
      <c r="D653" s="1">
        <v>2.7E-2</v>
      </c>
      <c r="E653" s="1">
        <v>0</v>
      </c>
      <c r="F653" s="1">
        <v>0</v>
      </c>
      <c r="G653" t="str">
        <f t="shared" si="78"/>
        <v>(0,10]</v>
      </c>
      <c r="H653" t="str">
        <f t="shared" si="79"/>
        <v>低</v>
      </c>
      <c r="I653">
        <f t="shared" si="80"/>
        <v>13</v>
      </c>
      <c r="J653" t="str">
        <f t="shared" si="81"/>
        <v>0</v>
      </c>
      <c r="K653" t="str">
        <f t="shared" si="82"/>
        <v>0</v>
      </c>
      <c r="L653">
        <f t="shared" si="83"/>
        <v>0</v>
      </c>
      <c r="M653" t="str">
        <f>VLOOKUP($A653,'风险(预警)'!$A:$J,7,0)</f>
        <v>0</v>
      </c>
      <c r="N653" t="str">
        <f>VLOOKUP($A653,'风险(预警)'!$A:$J,8,0)</f>
        <v>0</v>
      </c>
      <c r="O653">
        <f>VLOOKUP($A653,'风险(预警)'!$A:$J,9,0)</f>
        <v>0</v>
      </c>
      <c r="P653" t="str">
        <f t="shared" si="84"/>
        <v>低</v>
      </c>
    </row>
    <row r="654" spans="1:16" x14ac:dyDescent="0.2">
      <c r="A654" t="s">
        <v>839</v>
      </c>
      <c r="B654">
        <v>85</v>
      </c>
      <c r="C654" s="2">
        <v>48458.61</v>
      </c>
      <c r="D654" s="1">
        <v>0</v>
      </c>
      <c r="E654" s="1">
        <v>0</v>
      </c>
      <c r="F654" s="1">
        <v>0</v>
      </c>
      <c r="G654" t="str">
        <f t="shared" si="78"/>
        <v>0</v>
      </c>
      <c r="H654" t="str">
        <f t="shared" si="79"/>
        <v>0</v>
      </c>
      <c r="I654">
        <f t="shared" si="80"/>
        <v>0</v>
      </c>
      <c r="J654" t="str">
        <f t="shared" si="81"/>
        <v>0</v>
      </c>
      <c r="K654" t="str">
        <f t="shared" si="82"/>
        <v>0</v>
      </c>
      <c r="L654">
        <f t="shared" si="83"/>
        <v>0</v>
      </c>
      <c r="M654" t="str">
        <f>VLOOKUP($A654,'风险(预警)'!$A:$J,7,0)</f>
        <v>0</v>
      </c>
      <c r="N654" t="str">
        <f>VLOOKUP($A654,'风险(预警)'!$A:$J,8,0)</f>
        <v>0</v>
      </c>
      <c r="O654">
        <f>VLOOKUP($A654,'风险(预警)'!$A:$J,9,0)</f>
        <v>0</v>
      </c>
      <c r="P654" t="str">
        <f t="shared" si="84"/>
        <v>0风险</v>
      </c>
    </row>
    <row r="655" spans="1:16" x14ac:dyDescent="0.2">
      <c r="A655" t="s">
        <v>563</v>
      </c>
      <c r="B655">
        <v>85</v>
      </c>
      <c r="C655" s="2">
        <v>4890.96</v>
      </c>
      <c r="D655" s="1">
        <v>6.3E-2</v>
      </c>
      <c r="E655" s="1">
        <v>0</v>
      </c>
      <c r="F655" s="1">
        <v>0</v>
      </c>
      <c r="G655" t="str">
        <f t="shared" si="78"/>
        <v>(0,10]</v>
      </c>
      <c r="H655" t="str">
        <f t="shared" si="79"/>
        <v>低</v>
      </c>
      <c r="I655">
        <f t="shared" si="80"/>
        <v>13</v>
      </c>
      <c r="J655" t="str">
        <f t="shared" si="81"/>
        <v>0</v>
      </c>
      <c r="K655" t="str">
        <f t="shared" si="82"/>
        <v>0</v>
      </c>
      <c r="L655">
        <f t="shared" si="83"/>
        <v>0</v>
      </c>
      <c r="M655" t="str">
        <f>VLOOKUP($A655,'风险(预警)'!$A:$J,7,0)</f>
        <v>(0,10]</v>
      </c>
      <c r="N655" t="str">
        <f>VLOOKUP($A655,'风险(预警)'!$A:$J,8,0)</f>
        <v>低</v>
      </c>
      <c r="O655">
        <f>VLOOKUP($A655,'风险(预警)'!$A:$J,9,0)</f>
        <v>11</v>
      </c>
      <c r="P655" t="str">
        <f t="shared" si="84"/>
        <v>低</v>
      </c>
    </row>
    <row r="656" spans="1:16" x14ac:dyDescent="0.2">
      <c r="A656" t="s">
        <v>741</v>
      </c>
      <c r="B656">
        <v>84</v>
      </c>
      <c r="C656" s="2">
        <v>9964</v>
      </c>
      <c r="D656" s="1">
        <v>0</v>
      </c>
      <c r="E656" s="1">
        <v>0</v>
      </c>
      <c r="F656" s="1">
        <v>0</v>
      </c>
      <c r="G656" t="str">
        <f t="shared" si="78"/>
        <v>0</v>
      </c>
      <c r="H656" t="str">
        <f t="shared" si="79"/>
        <v>0</v>
      </c>
      <c r="I656">
        <f t="shared" si="80"/>
        <v>0</v>
      </c>
      <c r="J656" t="str">
        <f t="shared" si="81"/>
        <v>0</v>
      </c>
      <c r="K656" t="str">
        <f t="shared" si="82"/>
        <v>0</v>
      </c>
      <c r="L656">
        <f t="shared" si="83"/>
        <v>0</v>
      </c>
      <c r="M656" t="str">
        <f>VLOOKUP($A656,'风险(预警)'!$A:$J,7,0)</f>
        <v>0</v>
      </c>
      <c r="N656" t="str">
        <f>VLOOKUP($A656,'风险(预警)'!$A:$J,8,0)</f>
        <v>0</v>
      </c>
      <c r="O656">
        <f>VLOOKUP($A656,'风险(预警)'!$A:$J,9,0)</f>
        <v>0</v>
      </c>
      <c r="P656" t="str">
        <f t="shared" si="84"/>
        <v>0风险</v>
      </c>
    </row>
    <row r="657" spans="1:16" x14ac:dyDescent="0.2">
      <c r="A657" t="s">
        <v>425</v>
      </c>
      <c r="B657">
        <v>83</v>
      </c>
      <c r="C657" s="2">
        <v>6362.99</v>
      </c>
      <c r="D657" s="1">
        <v>0.01</v>
      </c>
      <c r="E657" s="1">
        <v>0</v>
      </c>
      <c r="F657" s="1">
        <v>0</v>
      </c>
      <c r="G657" t="str">
        <f t="shared" si="78"/>
        <v>(0,10]</v>
      </c>
      <c r="H657" t="str">
        <f t="shared" si="79"/>
        <v>低</v>
      </c>
      <c r="I657">
        <f t="shared" si="80"/>
        <v>13</v>
      </c>
      <c r="J657" t="str">
        <f t="shared" si="81"/>
        <v>0</v>
      </c>
      <c r="K657" t="str">
        <f t="shared" si="82"/>
        <v>0</v>
      </c>
      <c r="L657">
        <f t="shared" si="83"/>
        <v>0</v>
      </c>
      <c r="M657" t="str">
        <f>VLOOKUP($A657,'风险(预警)'!$A:$J,7,0)</f>
        <v>0</v>
      </c>
      <c r="N657" t="str">
        <f>VLOOKUP($A657,'风险(预警)'!$A:$J,8,0)</f>
        <v>0</v>
      </c>
      <c r="O657">
        <f>VLOOKUP($A657,'风险(预警)'!$A:$J,9,0)</f>
        <v>0</v>
      </c>
      <c r="P657" t="str">
        <f t="shared" si="84"/>
        <v>低</v>
      </c>
    </row>
    <row r="658" spans="1:16" x14ac:dyDescent="0.2">
      <c r="A658" t="s">
        <v>856</v>
      </c>
      <c r="B658">
        <v>83</v>
      </c>
      <c r="C658" s="2">
        <v>2827.38</v>
      </c>
      <c r="D658" s="1">
        <v>0</v>
      </c>
      <c r="E658" s="1">
        <v>0</v>
      </c>
      <c r="F658" s="1">
        <v>0</v>
      </c>
      <c r="G658" t="str">
        <f t="shared" si="78"/>
        <v>0</v>
      </c>
      <c r="H658" t="str">
        <f t="shared" si="79"/>
        <v>0</v>
      </c>
      <c r="I658">
        <f t="shared" si="80"/>
        <v>0</v>
      </c>
      <c r="J658" t="str">
        <f t="shared" si="81"/>
        <v>0</v>
      </c>
      <c r="K658" t="str">
        <f t="shared" si="82"/>
        <v>0</v>
      </c>
      <c r="L658">
        <f t="shared" si="83"/>
        <v>0</v>
      </c>
      <c r="M658" t="str">
        <f>VLOOKUP($A658,'风险(预警)'!$A:$J,7,0)</f>
        <v>(0,10]</v>
      </c>
      <c r="N658" t="str">
        <f>VLOOKUP($A658,'风险(预警)'!$A:$J,8,0)</f>
        <v>低</v>
      </c>
      <c r="O658">
        <f>VLOOKUP($A658,'风险(预警)'!$A:$J,9,0)</f>
        <v>11</v>
      </c>
      <c r="P658" t="str">
        <f t="shared" si="84"/>
        <v>低</v>
      </c>
    </row>
    <row r="659" spans="1:16" x14ac:dyDescent="0.2">
      <c r="A659" t="s">
        <v>461</v>
      </c>
      <c r="B659">
        <v>82</v>
      </c>
      <c r="C659" s="2">
        <v>3762.95</v>
      </c>
      <c r="D659" s="1">
        <v>6.3E-2</v>
      </c>
      <c r="E659" s="1">
        <v>0</v>
      </c>
      <c r="F659" s="1">
        <v>0</v>
      </c>
      <c r="G659" t="str">
        <f t="shared" si="78"/>
        <v>(0,10]</v>
      </c>
      <c r="H659" t="str">
        <f t="shared" si="79"/>
        <v>低</v>
      </c>
      <c r="I659">
        <f t="shared" si="80"/>
        <v>13</v>
      </c>
      <c r="J659" t="str">
        <f t="shared" si="81"/>
        <v>0</v>
      </c>
      <c r="K659" t="str">
        <f t="shared" si="82"/>
        <v>0</v>
      </c>
      <c r="L659">
        <f t="shared" si="83"/>
        <v>0</v>
      </c>
      <c r="M659" t="str">
        <f>VLOOKUP($A659,'风险(预警)'!$A:$J,7,0)</f>
        <v>0</v>
      </c>
      <c r="N659" t="str">
        <f>VLOOKUP($A659,'风险(预警)'!$A:$J,8,0)</f>
        <v>0</v>
      </c>
      <c r="O659">
        <f>VLOOKUP($A659,'风险(预警)'!$A:$J,9,0)</f>
        <v>0</v>
      </c>
      <c r="P659" t="str">
        <f t="shared" si="84"/>
        <v>低</v>
      </c>
    </row>
    <row r="660" spans="1:16" x14ac:dyDescent="0.2">
      <c r="A660" t="s">
        <v>598</v>
      </c>
      <c r="B660">
        <v>82</v>
      </c>
      <c r="C660" s="2">
        <v>9244.84</v>
      </c>
      <c r="D660" s="1">
        <v>3.1E-2</v>
      </c>
      <c r="E660" s="1">
        <v>1.2E-2</v>
      </c>
      <c r="F660" s="1">
        <v>0.02</v>
      </c>
      <c r="G660" t="str">
        <f t="shared" si="78"/>
        <v>(0,10]</v>
      </c>
      <c r="H660" t="str">
        <f t="shared" si="79"/>
        <v>低</v>
      </c>
      <c r="I660">
        <f t="shared" si="80"/>
        <v>13</v>
      </c>
      <c r="J660" t="str">
        <f t="shared" si="81"/>
        <v>(1.5,10]</v>
      </c>
      <c r="K660" t="str">
        <f t="shared" si="82"/>
        <v>中</v>
      </c>
      <c r="L660">
        <f t="shared" si="83"/>
        <v>28</v>
      </c>
      <c r="M660" t="str">
        <f>VLOOKUP($A660,'风险(预警)'!$A:$J,7,0)</f>
        <v>0</v>
      </c>
      <c r="N660" t="str">
        <f>VLOOKUP($A660,'风险(预警)'!$A:$J,8,0)</f>
        <v>0</v>
      </c>
      <c r="O660">
        <f>VLOOKUP($A660,'风险(预警)'!$A:$J,9,0)</f>
        <v>0</v>
      </c>
      <c r="P660" t="str">
        <f t="shared" si="84"/>
        <v>低</v>
      </c>
    </row>
    <row r="661" spans="1:16" x14ac:dyDescent="0.2">
      <c r="A661" t="s">
        <v>956</v>
      </c>
      <c r="B661">
        <v>81</v>
      </c>
      <c r="C661" s="2">
        <v>13819.5</v>
      </c>
      <c r="D661" s="1">
        <v>0.02</v>
      </c>
      <c r="E661" s="1">
        <v>1.2E-2</v>
      </c>
      <c r="F661" s="1">
        <v>1.2999999999999999E-2</v>
      </c>
      <c r="G661" t="str">
        <f t="shared" si="78"/>
        <v>(0,10]</v>
      </c>
      <c r="H661" t="str">
        <f t="shared" si="79"/>
        <v>低</v>
      </c>
      <c r="I661">
        <f t="shared" si="80"/>
        <v>13</v>
      </c>
      <c r="J661" t="str">
        <f t="shared" si="81"/>
        <v>(0,1.5]</v>
      </c>
      <c r="K661" t="str">
        <f t="shared" si="82"/>
        <v>低</v>
      </c>
      <c r="L661">
        <f t="shared" si="83"/>
        <v>13</v>
      </c>
      <c r="M661" t="str">
        <f>VLOOKUP($A661,'风险(预警)'!$A:$J,7,0)</f>
        <v>0</v>
      </c>
      <c r="N661" t="str">
        <f>VLOOKUP($A661,'风险(预警)'!$A:$J,8,0)</f>
        <v>0</v>
      </c>
      <c r="O661">
        <f>VLOOKUP($A661,'风险(预警)'!$A:$J,9,0)</f>
        <v>0</v>
      </c>
      <c r="P661" t="str">
        <f t="shared" si="84"/>
        <v>低</v>
      </c>
    </row>
    <row r="662" spans="1:16" x14ac:dyDescent="0.2">
      <c r="A662" t="s">
        <v>499</v>
      </c>
      <c r="B662">
        <v>81</v>
      </c>
      <c r="C662" s="2">
        <v>6564.1851413200002</v>
      </c>
      <c r="D662" s="1">
        <v>0.34300000000000003</v>
      </c>
      <c r="E662" s="1">
        <v>0</v>
      </c>
      <c r="F662" s="1">
        <v>0</v>
      </c>
      <c r="G662" t="str">
        <f t="shared" si="78"/>
        <v>(20,+)</v>
      </c>
      <c r="H662" t="str">
        <f t="shared" si="79"/>
        <v>高</v>
      </c>
      <c r="I662">
        <f t="shared" si="80"/>
        <v>100</v>
      </c>
      <c r="J662" t="str">
        <f t="shared" si="81"/>
        <v>0</v>
      </c>
      <c r="K662" t="str">
        <f t="shared" si="82"/>
        <v>0</v>
      </c>
      <c r="L662">
        <f t="shared" si="83"/>
        <v>0</v>
      </c>
      <c r="M662" t="str">
        <f>VLOOKUP($A662,'风险(预警)'!$A:$J,7,0)</f>
        <v>(0,10]</v>
      </c>
      <c r="N662" t="str">
        <f>VLOOKUP($A662,'风险(预警)'!$A:$J,8,0)</f>
        <v>低</v>
      </c>
      <c r="O662">
        <f>VLOOKUP($A662,'风险(预警)'!$A:$J,9,0)</f>
        <v>11</v>
      </c>
      <c r="P662" t="str">
        <f t="shared" si="84"/>
        <v>低</v>
      </c>
    </row>
    <row r="663" spans="1:16" x14ac:dyDescent="0.2">
      <c r="A663" t="s">
        <v>825</v>
      </c>
      <c r="B663">
        <v>81</v>
      </c>
      <c r="C663" s="2">
        <v>6101.4797580000004</v>
      </c>
      <c r="D663" s="1">
        <v>0.13100000000000001</v>
      </c>
      <c r="E663" s="1">
        <v>1.2E-2</v>
      </c>
      <c r="F663" s="1">
        <v>1.2E-2</v>
      </c>
      <c r="G663" t="str">
        <f t="shared" si="78"/>
        <v>(10,20]</v>
      </c>
      <c r="H663" t="str">
        <f t="shared" si="79"/>
        <v>中</v>
      </c>
      <c r="I663">
        <f t="shared" si="80"/>
        <v>81</v>
      </c>
      <c r="J663" t="str">
        <f t="shared" si="81"/>
        <v>(0,1.5]</v>
      </c>
      <c r="K663" t="str">
        <f t="shared" si="82"/>
        <v>低</v>
      </c>
      <c r="L663">
        <f t="shared" si="83"/>
        <v>13</v>
      </c>
      <c r="M663" t="str">
        <f>VLOOKUP($A663,'风险(预警)'!$A:$J,7,0)</f>
        <v>(20,+)</v>
      </c>
      <c r="N663" t="str">
        <f>VLOOKUP($A663,'风险(预警)'!$A:$J,8,0)</f>
        <v>高</v>
      </c>
      <c r="O663">
        <f>VLOOKUP($A663,'风险(预警)'!$A:$J,9,0)</f>
        <v>100</v>
      </c>
      <c r="P663" t="str">
        <f t="shared" si="84"/>
        <v>中</v>
      </c>
    </row>
    <row r="664" spans="1:16" x14ac:dyDescent="0.2">
      <c r="A664" t="s">
        <v>407</v>
      </c>
      <c r="B664">
        <v>80</v>
      </c>
      <c r="C664" s="2">
        <v>2415.17</v>
      </c>
      <c r="D664" s="1">
        <v>1.2E-2</v>
      </c>
      <c r="E664" s="1">
        <v>0</v>
      </c>
      <c r="F664" s="1">
        <v>0</v>
      </c>
      <c r="G664" t="str">
        <f t="shared" si="78"/>
        <v>(0,10]</v>
      </c>
      <c r="H664" t="str">
        <f t="shared" si="79"/>
        <v>低</v>
      </c>
      <c r="I664">
        <f t="shared" si="80"/>
        <v>13</v>
      </c>
      <c r="J664" t="str">
        <f t="shared" si="81"/>
        <v>0</v>
      </c>
      <c r="K664" t="str">
        <f t="shared" si="82"/>
        <v>0</v>
      </c>
      <c r="L664">
        <f t="shared" si="83"/>
        <v>0</v>
      </c>
      <c r="M664" t="str">
        <f>VLOOKUP($A664,'风险(预警)'!$A:$J,7,0)</f>
        <v>0</v>
      </c>
      <c r="N664" t="str">
        <f>VLOOKUP($A664,'风险(预警)'!$A:$J,8,0)</f>
        <v>0</v>
      </c>
      <c r="O664">
        <f>VLOOKUP($A664,'风险(预警)'!$A:$J,9,0)</f>
        <v>0</v>
      </c>
      <c r="P664" t="str">
        <f t="shared" si="84"/>
        <v>低</v>
      </c>
    </row>
    <row r="665" spans="1:16" x14ac:dyDescent="0.2">
      <c r="A665" t="s">
        <v>406</v>
      </c>
      <c r="B665">
        <v>80</v>
      </c>
      <c r="C665" s="2">
        <v>3384.09</v>
      </c>
      <c r="D665" s="1">
        <v>0.20799999999999999</v>
      </c>
      <c r="E665" s="1">
        <v>0</v>
      </c>
      <c r="F665" s="1">
        <v>0</v>
      </c>
      <c r="G665" t="str">
        <f t="shared" si="78"/>
        <v>(20,+)</v>
      </c>
      <c r="H665" t="str">
        <f t="shared" si="79"/>
        <v>高</v>
      </c>
      <c r="I665">
        <f t="shared" si="80"/>
        <v>100</v>
      </c>
      <c r="J665" t="str">
        <f t="shared" si="81"/>
        <v>0</v>
      </c>
      <c r="K665" t="str">
        <f t="shared" si="82"/>
        <v>0</v>
      </c>
      <c r="L665">
        <f t="shared" si="83"/>
        <v>0</v>
      </c>
      <c r="M665" t="str">
        <f>VLOOKUP($A665,'风险(预警)'!$A:$J,7,0)</f>
        <v>0</v>
      </c>
      <c r="N665" t="str">
        <f>VLOOKUP($A665,'风险(预警)'!$A:$J,8,0)</f>
        <v>0</v>
      </c>
      <c r="O665">
        <f>VLOOKUP($A665,'风险(预警)'!$A:$J,9,0)</f>
        <v>0</v>
      </c>
      <c r="P665" t="str">
        <f t="shared" si="84"/>
        <v>低</v>
      </c>
    </row>
    <row r="666" spans="1:16" x14ac:dyDescent="0.2">
      <c r="A666" t="s">
        <v>325</v>
      </c>
      <c r="B666">
        <v>79</v>
      </c>
      <c r="C666" s="2">
        <v>2560.21</v>
      </c>
      <c r="D666" s="1">
        <v>5.8999999999999997E-2</v>
      </c>
      <c r="E666" s="1">
        <v>0</v>
      </c>
      <c r="F666" s="1">
        <v>0</v>
      </c>
      <c r="G666" t="str">
        <f t="shared" si="78"/>
        <v>(0,10]</v>
      </c>
      <c r="H666" t="str">
        <f t="shared" si="79"/>
        <v>低</v>
      </c>
      <c r="I666">
        <f t="shared" si="80"/>
        <v>13</v>
      </c>
      <c r="J666" t="str">
        <f t="shared" si="81"/>
        <v>0</v>
      </c>
      <c r="K666" t="str">
        <f t="shared" si="82"/>
        <v>0</v>
      </c>
      <c r="L666">
        <f t="shared" si="83"/>
        <v>0</v>
      </c>
      <c r="M666" t="str">
        <f>VLOOKUP($A666,'风险(预警)'!$A:$J,7,0)</f>
        <v>(0,10]</v>
      </c>
      <c r="N666" t="str">
        <f>VLOOKUP($A666,'风险(预警)'!$A:$J,8,0)</f>
        <v>低</v>
      </c>
      <c r="O666">
        <f>VLOOKUP($A666,'风险(预警)'!$A:$J,9,0)</f>
        <v>11</v>
      </c>
      <c r="P666" t="str">
        <f t="shared" si="84"/>
        <v>低</v>
      </c>
    </row>
    <row r="667" spans="1:16" x14ac:dyDescent="0.2">
      <c r="A667" t="s">
        <v>382</v>
      </c>
      <c r="B667">
        <v>78</v>
      </c>
      <c r="C667" s="2">
        <v>5717.05</v>
      </c>
      <c r="D667" s="1">
        <v>0</v>
      </c>
      <c r="E667" s="1">
        <v>0</v>
      </c>
      <c r="F667" s="1">
        <v>0</v>
      </c>
      <c r="G667" t="str">
        <f t="shared" si="78"/>
        <v>0</v>
      </c>
      <c r="H667" t="str">
        <f t="shared" si="79"/>
        <v>0</v>
      </c>
      <c r="I667">
        <f t="shared" si="80"/>
        <v>0</v>
      </c>
      <c r="J667" t="str">
        <f t="shared" si="81"/>
        <v>0</v>
      </c>
      <c r="K667" t="str">
        <f t="shared" si="82"/>
        <v>0</v>
      </c>
      <c r="L667">
        <f t="shared" si="83"/>
        <v>0</v>
      </c>
      <c r="M667" t="str">
        <f>VLOOKUP($A667,'风险(预警)'!$A:$J,7,0)</f>
        <v>(0,10]</v>
      </c>
      <c r="N667" t="str">
        <f>VLOOKUP($A667,'风险(预警)'!$A:$J,8,0)</f>
        <v>低</v>
      </c>
      <c r="O667">
        <f>VLOOKUP($A667,'风险(预警)'!$A:$J,9,0)</f>
        <v>11</v>
      </c>
      <c r="P667" t="str">
        <f t="shared" si="84"/>
        <v>低</v>
      </c>
    </row>
    <row r="668" spans="1:16" x14ac:dyDescent="0.2">
      <c r="A668" t="s">
        <v>707</v>
      </c>
      <c r="B668">
        <v>77</v>
      </c>
      <c r="C668" s="2">
        <v>3800.99</v>
      </c>
      <c r="D668" s="1">
        <v>1.6E-2</v>
      </c>
      <c r="E668" s="1">
        <v>0</v>
      </c>
      <c r="F668" s="1">
        <v>0</v>
      </c>
      <c r="G668" t="str">
        <f t="shared" si="78"/>
        <v>(0,10]</v>
      </c>
      <c r="H668" t="str">
        <f t="shared" si="79"/>
        <v>低</v>
      </c>
      <c r="I668">
        <f t="shared" si="80"/>
        <v>13</v>
      </c>
      <c r="J668" t="str">
        <f t="shared" si="81"/>
        <v>0</v>
      </c>
      <c r="K668" t="str">
        <f t="shared" si="82"/>
        <v>0</v>
      </c>
      <c r="L668">
        <f t="shared" si="83"/>
        <v>0</v>
      </c>
      <c r="M668" t="str">
        <f>VLOOKUP($A668,'风险(预警)'!$A:$J,7,0)</f>
        <v>0</v>
      </c>
      <c r="N668" t="str">
        <f>VLOOKUP($A668,'风险(预警)'!$A:$J,8,0)</f>
        <v>0</v>
      </c>
      <c r="O668">
        <f>VLOOKUP($A668,'风险(预警)'!$A:$J,9,0)</f>
        <v>0</v>
      </c>
      <c r="P668" t="str">
        <f t="shared" si="84"/>
        <v>低</v>
      </c>
    </row>
    <row r="669" spans="1:16" x14ac:dyDescent="0.2">
      <c r="A669" t="s">
        <v>533</v>
      </c>
      <c r="B669">
        <v>77</v>
      </c>
      <c r="C669" s="2">
        <v>25091.03</v>
      </c>
      <c r="D669" s="1">
        <v>2E-3</v>
      </c>
      <c r="E669" s="1">
        <v>0</v>
      </c>
      <c r="F669" s="1">
        <v>0</v>
      </c>
      <c r="G669" t="str">
        <f t="shared" si="78"/>
        <v>(0,10]</v>
      </c>
      <c r="H669" t="str">
        <f t="shared" si="79"/>
        <v>低</v>
      </c>
      <c r="I669">
        <f t="shared" si="80"/>
        <v>13</v>
      </c>
      <c r="J669" t="str">
        <f t="shared" si="81"/>
        <v>0</v>
      </c>
      <c r="K669" t="str">
        <f t="shared" si="82"/>
        <v>0</v>
      </c>
      <c r="L669">
        <f t="shared" si="83"/>
        <v>0</v>
      </c>
      <c r="M669" t="str">
        <f>VLOOKUP($A669,'风险(预警)'!$A:$J,7,0)</f>
        <v>0</v>
      </c>
      <c r="N669" t="str">
        <f>VLOOKUP($A669,'风险(预警)'!$A:$J,8,0)</f>
        <v>0</v>
      </c>
      <c r="O669">
        <f>VLOOKUP($A669,'风险(预警)'!$A:$J,9,0)</f>
        <v>0</v>
      </c>
      <c r="P669" t="str">
        <f t="shared" si="84"/>
        <v>低</v>
      </c>
    </row>
    <row r="670" spans="1:16" x14ac:dyDescent="0.2">
      <c r="A670" t="s">
        <v>98</v>
      </c>
      <c r="B670">
        <v>76</v>
      </c>
      <c r="C670" s="2">
        <v>6830.7218030699996</v>
      </c>
      <c r="D670" s="1">
        <v>0.184</v>
      </c>
      <c r="E670" s="1">
        <v>6.6000000000000003E-2</v>
      </c>
      <c r="F670" s="1">
        <v>6.6000000000000003E-2</v>
      </c>
      <c r="G670" t="str">
        <f t="shared" si="78"/>
        <v>(10,20]</v>
      </c>
      <c r="H670" t="str">
        <f t="shared" si="79"/>
        <v>中</v>
      </c>
      <c r="I670">
        <f t="shared" si="80"/>
        <v>81</v>
      </c>
      <c r="J670" t="str">
        <f t="shared" si="81"/>
        <v>(1.5,10]</v>
      </c>
      <c r="K670" t="str">
        <f t="shared" si="82"/>
        <v>中</v>
      </c>
      <c r="L670">
        <f t="shared" si="83"/>
        <v>28</v>
      </c>
      <c r="M670" t="str">
        <f>VLOOKUP($A670,'风险(预警)'!$A:$J,7,0)</f>
        <v>(0,10]</v>
      </c>
      <c r="N670" t="str">
        <f>VLOOKUP($A670,'风险(预警)'!$A:$J,8,0)</f>
        <v>低</v>
      </c>
      <c r="O670">
        <f>VLOOKUP($A670,'风险(预警)'!$A:$J,9,0)</f>
        <v>11</v>
      </c>
      <c r="P670" t="str">
        <f t="shared" si="84"/>
        <v>低</v>
      </c>
    </row>
    <row r="671" spans="1:16" x14ac:dyDescent="0.2">
      <c r="A671" t="s">
        <v>439</v>
      </c>
      <c r="B671">
        <v>76</v>
      </c>
      <c r="C671" s="2">
        <v>25919.08</v>
      </c>
      <c r="D671" s="1">
        <v>1.4999999999999999E-2</v>
      </c>
      <c r="E671" s="1">
        <v>0</v>
      </c>
      <c r="F671" s="1">
        <v>0</v>
      </c>
      <c r="G671" t="str">
        <f t="shared" si="78"/>
        <v>(0,10]</v>
      </c>
      <c r="H671" t="str">
        <f t="shared" si="79"/>
        <v>低</v>
      </c>
      <c r="I671">
        <f t="shared" si="80"/>
        <v>13</v>
      </c>
      <c r="J671" t="str">
        <f t="shared" si="81"/>
        <v>0</v>
      </c>
      <c r="K671" t="str">
        <f t="shared" si="82"/>
        <v>0</v>
      </c>
      <c r="L671">
        <f t="shared" si="83"/>
        <v>0</v>
      </c>
      <c r="M671" t="str">
        <f>VLOOKUP($A671,'风险(预警)'!$A:$J,7,0)</f>
        <v>(0,10]</v>
      </c>
      <c r="N671" t="str">
        <f>VLOOKUP($A671,'风险(预警)'!$A:$J,8,0)</f>
        <v>低</v>
      </c>
      <c r="O671">
        <f>VLOOKUP($A671,'风险(预警)'!$A:$J,9,0)</f>
        <v>11</v>
      </c>
      <c r="P671" t="str">
        <f t="shared" si="84"/>
        <v>低</v>
      </c>
    </row>
    <row r="672" spans="1:16" x14ac:dyDescent="0.2">
      <c r="A672" t="s">
        <v>611</v>
      </c>
      <c r="B672">
        <v>74</v>
      </c>
      <c r="C672" s="2">
        <v>1649.5</v>
      </c>
      <c r="D672" s="1">
        <v>0</v>
      </c>
      <c r="E672" s="1">
        <v>0</v>
      </c>
      <c r="F672" s="1">
        <v>0</v>
      </c>
      <c r="G672" t="str">
        <f t="shared" si="78"/>
        <v>0</v>
      </c>
      <c r="H672" t="str">
        <f t="shared" si="79"/>
        <v>0</v>
      </c>
      <c r="I672">
        <f t="shared" si="80"/>
        <v>0</v>
      </c>
      <c r="J672" t="str">
        <f t="shared" si="81"/>
        <v>0</v>
      </c>
      <c r="K672" t="str">
        <f t="shared" si="82"/>
        <v>0</v>
      </c>
      <c r="L672">
        <f t="shared" si="83"/>
        <v>0</v>
      </c>
      <c r="M672" t="str">
        <f>VLOOKUP($A672,'风险(预警)'!$A:$J,7,0)</f>
        <v>0</v>
      </c>
      <c r="N672" t="str">
        <f>VLOOKUP($A672,'风险(预警)'!$A:$J,8,0)</f>
        <v>0</v>
      </c>
      <c r="O672">
        <f>VLOOKUP($A672,'风险(预警)'!$A:$J,9,0)</f>
        <v>0</v>
      </c>
      <c r="P672" t="str">
        <f t="shared" si="84"/>
        <v>0风险</v>
      </c>
    </row>
    <row r="673" spans="1:16" x14ac:dyDescent="0.2">
      <c r="A673" t="s">
        <v>588</v>
      </c>
      <c r="B673">
        <v>71</v>
      </c>
      <c r="C673" s="2">
        <v>2587.65</v>
      </c>
      <c r="D673" s="1">
        <v>0</v>
      </c>
      <c r="E673" s="1">
        <v>0</v>
      </c>
      <c r="F673" s="1">
        <v>0</v>
      </c>
      <c r="G673" t="str">
        <f t="shared" si="78"/>
        <v>0</v>
      </c>
      <c r="H673" t="str">
        <f t="shared" si="79"/>
        <v>0</v>
      </c>
      <c r="I673">
        <f t="shared" si="80"/>
        <v>0</v>
      </c>
      <c r="J673" t="str">
        <f t="shared" si="81"/>
        <v>0</v>
      </c>
      <c r="K673" t="str">
        <f t="shared" si="82"/>
        <v>0</v>
      </c>
      <c r="L673">
        <f t="shared" si="83"/>
        <v>0</v>
      </c>
      <c r="M673" t="str">
        <f>VLOOKUP($A673,'风险(预警)'!$A:$J,7,0)</f>
        <v>0</v>
      </c>
      <c r="N673" t="str">
        <f>VLOOKUP($A673,'风险(预警)'!$A:$J,8,0)</f>
        <v>0</v>
      </c>
      <c r="O673">
        <f>VLOOKUP($A673,'风险(预警)'!$A:$J,9,0)</f>
        <v>0</v>
      </c>
      <c r="P673" t="str">
        <f t="shared" si="84"/>
        <v>0风险</v>
      </c>
    </row>
    <row r="674" spans="1:16" x14ac:dyDescent="0.2">
      <c r="A674" t="s">
        <v>615</v>
      </c>
      <c r="B674">
        <v>71</v>
      </c>
      <c r="C674" s="2">
        <v>2172.009730145</v>
      </c>
      <c r="D674" s="1">
        <v>0</v>
      </c>
      <c r="E674" s="1">
        <v>0</v>
      </c>
      <c r="F674" s="1">
        <v>0</v>
      </c>
      <c r="G674" t="str">
        <f t="shared" si="78"/>
        <v>0</v>
      </c>
      <c r="H674" t="str">
        <f t="shared" si="79"/>
        <v>0</v>
      </c>
      <c r="I674">
        <f t="shared" si="80"/>
        <v>0</v>
      </c>
      <c r="J674" t="str">
        <f t="shared" si="81"/>
        <v>0</v>
      </c>
      <c r="K674" t="str">
        <f t="shared" si="82"/>
        <v>0</v>
      </c>
      <c r="L674">
        <f t="shared" si="83"/>
        <v>0</v>
      </c>
      <c r="M674" t="str">
        <f>VLOOKUP($A674,'风险(预警)'!$A:$J,7,0)</f>
        <v>(0,10]</v>
      </c>
      <c r="N674" t="str">
        <f>VLOOKUP($A674,'风险(预警)'!$A:$J,8,0)</f>
        <v>低</v>
      </c>
      <c r="O674">
        <f>VLOOKUP($A674,'风险(预警)'!$A:$J,9,0)</f>
        <v>11</v>
      </c>
      <c r="P674" t="str">
        <f t="shared" si="84"/>
        <v>低</v>
      </c>
    </row>
    <row r="675" spans="1:16" x14ac:dyDescent="0.2">
      <c r="A675" t="s">
        <v>855</v>
      </c>
      <c r="B675">
        <v>67</v>
      </c>
      <c r="C675" s="2">
        <v>5093.59</v>
      </c>
      <c r="D675" s="1">
        <v>1.1160000000000001</v>
      </c>
      <c r="E675" s="1">
        <v>0.34300000000000003</v>
      </c>
      <c r="F675" s="1">
        <v>0.34300000000000003</v>
      </c>
      <c r="G675" t="str">
        <f t="shared" si="78"/>
        <v>(20,+)</v>
      </c>
      <c r="H675" t="str">
        <f t="shared" si="79"/>
        <v>高</v>
      </c>
      <c r="I675">
        <f t="shared" si="80"/>
        <v>100</v>
      </c>
      <c r="J675" t="str">
        <f t="shared" si="81"/>
        <v>(10,+)</v>
      </c>
      <c r="K675" t="str">
        <f t="shared" si="82"/>
        <v>高</v>
      </c>
      <c r="L675">
        <f t="shared" si="83"/>
        <v>100</v>
      </c>
      <c r="M675" t="str">
        <f>VLOOKUP($A675,'风险(预警)'!$A:$J,7,0)</f>
        <v>(20,+)</v>
      </c>
      <c r="N675" t="str">
        <f>VLOOKUP($A675,'风险(预警)'!$A:$J,8,0)</f>
        <v>高</v>
      </c>
      <c r="O675">
        <f>VLOOKUP($A675,'风险(预警)'!$A:$J,9,0)</f>
        <v>100</v>
      </c>
      <c r="P675" t="str">
        <f t="shared" si="84"/>
        <v>高</v>
      </c>
    </row>
    <row r="676" spans="1:16" x14ac:dyDescent="0.2">
      <c r="A676" t="s">
        <v>257</v>
      </c>
      <c r="B676">
        <v>65</v>
      </c>
      <c r="C676" s="2">
        <v>5955.8</v>
      </c>
      <c r="D676" s="1">
        <v>0</v>
      </c>
      <c r="E676" s="1">
        <v>3.1E-2</v>
      </c>
      <c r="F676" s="1">
        <v>3.1E-2</v>
      </c>
      <c r="G676" t="str">
        <f t="shared" si="78"/>
        <v>0</v>
      </c>
      <c r="H676" t="str">
        <f t="shared" si="79"/>
        <v>0</v>
      </c>
      <c r="I676">
        <f t="shared" si="80"/>
        <v>0</v>
      </c>
      <c r="J676" t="str">
        <f t="shared" si="81"/>
        <v>(1.5,10]</v>
      </c>
      <c r="K676" t="str">
        <f t="shared" si="82"/>
        <v>中</v>
      </c>
      <c r="L676">
        <f t="shared" si="83"/>
        <v>28</v>
      </c>
      <c r="M676" t="str">
        <f>VLOOKUP($A676,'风险(预警)'!$A:$J,7,0)</f>
        <v>(0,10]</v>
      </c>
      <c r="N676" t="str">
        <f>VLOOKUP($A676,'风险(预警)'!$A:$J,8,0)</f>
        <v>低</v>
      </c>
      <c r="O676">
        <f>VLOOKUP($A676,'风险(预警)'!$A:$J,9,0)</f>
        <v>11</v>
      </c>
      <c r="P676" t="str">
        <f t="shared" si="84"/>
        <v>低</v>
      </c>
    </row>
    <row r="677" spans="1:16" x14ac:dyDescent="0.2">
      <c r="A677" t="s">
        <v>623</v>
      </c>
      <c r="B677">
        <v>64</v>
      </c>
      <c r="C677" s="2">
        <v>3277.58</v>
      </c>
      <c r="D677" s="1">
        <v>0</v>
      </c>
      <c r="E677" s="1">
        <v>0</v>
      </c>
      <c r="F677" s="1">
        <v>0</v>
      </c>
      <c r="G677" t="str">
        <f t="shared" si="78"/>
        <v>0</v>
      </c>
      <c r="H677" t="str">
        <f t="shared" si="79"/>
        <v>0</v>
      </c>
      <c r="I677">
        <f t="shared" si="80"/>
        <v>0</v>
      </c>
      <c r="J677" t="str">
        <f t="shared" si="81"/>
        <v>0</v>
      </c>
      <c r="K677" t="str">
        <f t="shared" si="82"/>
        <v>0</v>
      </c>
      <c r="L677">
        <f t="shared" si="83"/>
        <v>0</v>
      </c>
      <c r="M677" t="str">
        <f>VLOOKUP($A677,'风险(预警)'!$A:$J,7,0)</f>
        <v>(0,10]</v>
      </c>
      <c r="N677" t="str">
        <f>VLOOKUP($A677,'风险(预警)'!$A:$J,8,0)</f>
        <v>低</v>
      </c>
      <c r="O677">
        <f>VLOOKUP($A677,'风险(预警)'!$A:$J,9,0)</f>
        <v>11</v>
      </c>
      <c r="P677" t="str">
        <f t="shared" si="84"/>
        <v>低</v>
      </c>
    </row>
    <row r="678" spans="1:16" x14ac:dyDescent="0.2">
      <c r="A678" t="s">
        <v>851</v>
      </c>
      <c r="B678">
        <v>64</v>
      </c>
      <c r="C678" s="2">
        <v>3059.4825589500001</v>
      </c>
      <c r="D678" s="1">
        <v>0</v>
      </c>
      <c r="E678" s="1">
        <v>1.6E-2</v>
      </c>
      <c r="F678" s="1">
        <v>2.4E-2</v>
      </c>
      <c r="G678" t="str">
        <f t="shared" si="78"/>
        <v>0</v>
      </c>
      <c r="H678" t="str">
        <f t="shared" si="79"/>
        <v>0</v>
      </c>
      <c r="I678">
        <f t="shared" si="80"/>
        <v>0</v>
      </c>
      <c r="J678" t="str">
        <f t="shared" si="81"/>
        <v>(1.5,10]</v>
      </c>
      <c r="K678" t="str">
        <f t="shared" si="82"/>
        <v>中</v>
      </c>
      <c r="L678">
        <f t="shared" si="83"/>
        <v>28</v>
      </c>
      <c r="M678" t="str">
        <f>VLOOKUP($A678,'风险(预警)'!$A:$J,7,0)</f>
        <v>(0,10]</v>
      </c>
      <c r="N678" t="str">
        <f>VLOOKUP($A678,'风险(预警)'!$A:$J,8,0)</f>
        <v>低</v>
      </c>
      <c r="O678">
        <f>VLOOKUP($A678,'风险(预警)'!$A:$J,9,0)</f>
        <v>11</v>
      </c>
      <c r="P678" t="str">
        <f t="shared" si="84"/>
        <v>低</v>
      </c>
    </row>
    <row r="679" spans="1:16" x14ac:dyDescent="0.2">
      <c r="A679" t="s">
        <v>252</v>
      </c>
      <c r="B679">
        <v>64</v>
      </c>
      <c r="C679" s="2">
        <v>72787.268884329998</v>
      </c>
      <c r="D679" s="1">
        <v>3.0000000000000001E-3</v>
      </c>
      <c r="E679" s="1">
        <v>0</v>
      </c>
      <c r="F679" s="1">
        <v>0</v>
      </c>
      <c r="G679" t="str">
        <f t="shared" si="78"/>
        <v>(0,10]</v>
      </c>
      <c r="H679" t="str">
        <f t="shared" si="79"/>
        <v>低</v>
      </c>
      <c r="I679">
        <f t="shared" si="80"/>
        <v>13</v>
      </c>
      <c r="J679" t="str">
        <f t="shared" si="81"/>
        <v>0</v>
      </c>
      <c r="K679" t="str">
        <f t="shared" si="82"/>
        <v>0</v>
      </c>
      <c r="L679">
        <f t="shared" si="83"/>
        <v>0</v>
      </c>
      <c r="M679" t="str">
        <f>VLOOKUP($A679,'风险(预警)'!$A:$J,7,0)</f>
        <v>0</v>
      </c>
      <c r="N679" t="str">
        <f>VLOOKUP($A679,'风险(预警)'!$A:$J,8,0)</f>
        <v>0</v>
      </c>
      <c r="O679">
        <f>VLOOKUP($A679,'风险(预警)'!$A:$J,9,0)</f>
        <v>0</v>
      </c>
      <c r="P679" t="str">
        <f t="shared" si="84"/>
        <v>低</v>
      </c>
    </row>
    <row r="680" spans="1:16" x14ac:dyDescent="0.2">
      <c r="A680" t="s">
        <v>94</v>
      </c>
      <c r="B680">
        <v>62</v>
      </c>
      <c r="C680" s="2">
        <v>4213.2299999999996</v>
      </c>
      <c r="D680" s="1">
        <v>8.0000000000000002E-3</v>
      </c>
      <c r="E680" s="1">
        <v>3.2000000000000001E-2</v>
      </c>
      <c r="F680" s="1">
        <v>3.2000000000000001E-2</v>
      </c>
      <c r="G680" t="str">
        <f t="shared" si="78"/>
        <v>(0,10]</v>
      </c>
      <c r="H680" t="str">
        <f t="shared" si="79"/>
        <v>低</v>
      </c>
      <c r="I680">
        <f t="shared" si="80"/>
        <v>13</v>
      </c>
      <c r="J680" t="str">
        <f t="shared" si="81"/>
        <v>(1.5,10]</v>
      </c>
      <c r="K680" t="str">
        <f t="shared" si="82"/>
        <v>中</v>
      </c>
      <c r="L680">
        <f t="shared" si="83"/>
        <v>28</v>
      </c>
      <c r="M680" t="str">
        <f>VLOOKUP($A680,'风险(预警)'!$A:$J,7,0)</f>
        <v>0</v>
      </c>
      <c r="N680" t="str">
        <f>VLOOKUP($A680,'风险(预警)'!$A:$J,8,0)</f>
        <v>0</v>
      </c>
      <c r="O680">
        <f>VLOOKUP($A680,'风险(预警)'!$A:$J,9,0)</f>
        <v>0</v>
      </c>
      <c r="P680" t="str">
        <f t="shared" si="84"/>
        <v>低</v>
      </c>
    </row>
    <row r="681" spans="1:16" x14ac:dyDescent="0.2">
      <c r="A681" t="s">
        <v>843</v>
      </c>
      <c r="B681">
        <v>61</v>
      </c>
      <c r="C681" s="2">
        <v>7565.29</v>
      </c>
      <c r="D681" s="1">
        <v>6.0000000000000001E-3</v>
      </c>
      <c r="E681" s="1">
        <v>0</v>
      </c>
      <c r="F681" s="1">
        <v>0</v>
      </c>
      <c r="G681" t="str">
        <f t="shared" si="78"/>
        <v>(0,10]</v>
      </c>
      <c r="H681" t="str">
        <f t="shared" si="79"/>
        <v>低</v>
      </c>
      <c r="I681">
        <f t="shared" si="80"/>
        <v>13</v>
      </c>
      <c r="J681" t="str">
        <f t="shared" si="81"/>
        <v>0</v>
      </c>
      <c r="K681" t="str">
        <f t="shared" si="82"/>
        <v>0</v>
      </c>
      <c r="L681">
        <f t="shared" si="83"/>
        <v>0</v>
      </c>
      <c r="M681" t="str">
        <f>VLOOKUP($A681,'风险(预警)'!$A:$J,7,0)</f>
        <v>0</v>
      </c>
      <c r="N681" t="str">
        <f>VLOOKUP($A681,'风险(预警)'!$A:$J,8,0)</f>
        <v>0</v>
      </c>
      <c r="O681">
        <f>VLOOKUP($A681,'风险(预警)'!$A:$J,9,0)</f>
        <v>0</v>
      </c>
      <c r="P681" t="str">
        <f t="shared" si="84"/>
        <v>低</v>
      </c>
    </row>
    <row r="682" spans="1:16" x14ac:dyDescent="0.2">
      <c r="A682" t="s">
        <v>589</v>
      </c>
      <c r="B682">
        <v>60</v>
      </c>
      <c r="C682" s="2">
        <v>24551.616758</v>
      </c>
      <c r="D682" s="1">
        <v>0.04</v>
      </c>
      <c r="E682" s="1">
        <v>0</v>
      </c>
      <c r="F682" s="1">
        <v>0</v>
      </c>
      <c r="G682" t="str">
        <f t="shared" si="78"/>
        <v>(0,10]</v>
      </c>
      <c r="H682" t="str">
        <f t="shared" si="79"/>
        <v>低</v>
      </c>
      <c r="I682">
        <f t="shared" si="80"/>
        <v>13</v>
      </c>
      <c r="J682" t="str">
        <f t="shared" si="81"/>
        <v>0</v>
      </c>
      <c r="K682" t="str">
        <f t="shared" si="82"/>
        <v>0</v>
      </c>
      <c r="L682">
        <f t="shared" si="83"/>
        <v>0</v>
      </c>
      <c r="M682" t="str">
        <f>VLOOKUP($A682,'风险(预警)'!$A:$J,7,0)</f>
        <v>0</v>
      </c>
      <c r="N682" t="str">
        <f>VLOOKUP($A682,'风险(预警)'!$A:$J,8,0)</f>
        <v>0</v>
      </c>
      <c r="O682">
        <f>VLOOKUP($A682,'风险(预警)'!$A:$J,9,0)</f>
        <v>0</v>
      </c>
      <c r="P682" t="str">
        <f t="shared" si="84"/>
        <v>低</v>
      </c>
    </row>
    <row r="683" spans="1:16" x14ac:dyDescent="0.2">
      <c r="A683" t="s">
        <v>343</v>
      </c>
      <c r="B683">
        <v>58</v>
      </c>
      <c r="C683" s="2">
        <v>2300.7600000000002</v>
      </c>
      <c r="D683" s="1">
        <v>0</v>
      </c>
      <c r="E683" s="1">
        <v>0</v>
      </c>
      <c r="F683" s="1">
        <v>0</v>
      </c>
      <c r="G683" t="str">
        <f t="shared" si="78"/>
        <v>0</v>
      </c>
      <c r="H683" t="str">
        <f t="shared" si="79"/>
        <v>0</v>
      </c>
      <c r="I683">
        <f t="shared" si="80"/>
        <v>0</v>
      </c>
      <c r="J683" t="str">
        <f t="shared" si="81"/>
        <v>0</v>
      </c>
      <c r="K683" t="str">
        <f t="shared" si="82"/>
        <v>0</v>
      </c>
      <c r="L683">
        <f t="shared" si="83"/>
        <v>0</v>
      </c>
      <c r="M683" t="str">
        <f>VLOOKUP($A683,'风险(预警)'!$A:$J,7,0)</f>
        <v>(0,10]</v>
      </c>
      <c r="N683" t="str">
        <f>VLOOKUP($A683,'风险(预警)'!$A:$J,8,0)</f>
        <v>低</v>
      </c>
      <c r="O683">
        <f>VLOOKUP($A683,'风险(预警)'!$A:$J,9,0)</f>
        <v>11</v>
      </c>
      <c r="P683" t="str">
        <f t="shared" si="84"/>
        <v>低</v>
      </c>
    </row>
    <row r="684" spans="1:16" x14ac:dyDescent="0.2">
      <c r="A684" t="s">
        <v>803</v>
      </c>
      <c r="B684">
        <v>58</v>
      </c>
      <c r="C684" s="2">
        <v>2519.35</v>
      </c>
      <c r="D684" s="1">
        <v>5.7000000000000002E-2</v>
      </c>
      <c r="E684" s="1">
        <v>0</v>
      </c>
      <c r="F684" s="1">
        <v>0</v>
      </c>
      <c r="G684" t="str">
        <f t="shared" si="78"/>
        <v>(0,10]</v>
      </c>
      <c r="H684" t="str">
        <f t="shared" si="79"/>
        <v>低</v>
      </c>
      <c r="I684">
        <f t="shared" si="80"/>
        <v>13</v>
      </c>
      <c r="J684" t="str">
        <f t="shared" si="81"/>
        <v>0</v>
      </c>
      <c r="K684" t="str">
        <f t="shared" si="82"/>
        <v>0</v>
      </c>
      <c r="L684">
        <f t="shared" si="83"/>
        <v>0</v>
      </c>
      <c r="M684" t="str">
        <f>VLOOKUP($A684,'风险(预警)'!$A:$J,7,0)</f>
        <v>0</v>
      </c>
      <c r="N684" t="str">
        <f>VLOOKUP($A684,'风险(预警)'!$A:$J,8,0)</f>
        <v>0</v>
      </c>
      <c r="O684">
        <f>VLOOKUP($A684,'风险(预警)'!$A:$J,9,0)</f>
        <v>0</v>
      </c>
      <c r="P684" t="str">
        <f t="shared" si="84"/>
        <v>低</v>
      </c>
    </row>
    <row r="685" spans="1:16" x14ac:dyDescent="0.2">
      <c r="A685" t="s">
        <v>654</v>
      </c>
      <c r="B685">
        <v>57</v>
      </c>
      <c r="C685" s="2">
        <v>3606.78</v>
      </c>
      <c r="D685" s="1">
        <v>0</v>
      </c>
      <c r="E685" s="1">
        <v>7.0000000000000007E-2</v>
      </c>
      <c r="F685" s="1">
        <v>7.0000000000000007E-2</v>
      </c>
      <c r="G685" t="str">
        <f t="shared" si="78"/>
        <v>0</v>
      </c>
      <c r="H685" t="str">
        <f t="shared" si="79"/>
        <v>0</v>
      </c>
      <c r="I685">
        <f t="shared" si="80"/>
        <v>0</v>
      </c>
      <c r="J685" t="str">
        <f t="shared" si="81"/>
        <v>(1.5,10]</v>
      </c>
      <c r="K685" t="str">
        <f t="shared" si="82"/>
        <v>中</v>
      </c>
      <c r="L685">
        <f t="shared" si="83"/>
        <v>28</v>
      </c>
      <c r="M685" t="str">
        <f>VLOOKUP($A685,'风险(预警)'!$A:$J,7,0)</f>
        <v>(0,10]</v>
      </c>
      <c r="N685" t="str">
        <f>VLOOKUP($A685,'风险(预警)'!$A:$J,8,0)</f>
        <v>低</v>
      </c>
      <c r="O685">
        <f>VLOOKUP($A685,'风险(预警)'!$A:$J,9,0)</f>
        <v>11</v>
      </c>
      <c r="P685" t="str">
        <f t="shared" si="84"/>
        <v>低</v>
      </c>
    </row>
    <row r="686" spans="1:16" x14ac:dyDescent="0.2">
      <c r="A686" t="s">
        <v>647</v>
      </c>
      <c r="B686">
        <v>57</v>
      </c>
      <c r="C686" s="2">
        <v>75916.736358499998</v>
      </c>
      <c r="D686" s="1">
        <v>4.5999999999999999E-2</v>
      </c>
      <c r="E686" s="1">
        <v>0</v>
      </c>
      <c r="F686" s="1">
        <v>0</v>
      </c>
      <c r="G686" t="str">
        <f t="shared" si="78"/>
        <v>(0,10]</v>
      </c>
      <c r="H686" t="str">
        <f t="shared" si="79"/>
        <v>低</v>
      </c>
      <c r="I686">
        <f t="shared" si="80"/>
        <v>13</v>
      </c>
      <c r="J686" t="str">
        <f t="shared" si="81"/>
        <v>0</v>
      </c>
      <c r="K686" t="str">
        <f t="shared" si="82"/>
        <v>0</v>
      </c>
      <c r="L686">
        <f t="shared" si="83"/>
        <v>0</v>
      </c>
      <c r="M686" t="str">
        <f>VLOOKUP($A686,'风险(预警)'!$A:$J,7,0)</f>
        <v>(0,10]</v>
      </c>
      <c r="N686" t="str">
        <f>VLOOKUP($A686,'风险(预警)'!$A:$J,8,0)</f>
        <v>低</v>
      </c>
      <c r="O686">
        <f>VLOOKUP($A686,'风险(预警)'!$A:$J,9,0)</f>
        <v>11</v>
      </c>
      <c r="P686" t="str">
        <f t="shared" si="84"/>
        <v>低</v>
      </c>
    </row>
    <row r="687" spans="1:16" x14ac:dyDescent="0.2">
      <c r="A687" t="s">
        <v>632</v>
      </c>
      <c r="B687">
        <v>55</v>
      </c>
      <c r="C687" s="2">
        <v>8200.98</v>
      </c>
      <c r="D687" s="1">
        <v>0</v>
      </c>
      <c r="E687" s="1">
        <v>0</v>
      </c>
      <c r="F687" s="1">
        <v>0</v>
      </c>
      <c r="G687" t="str">
        <f t="shared" si="78"/>
        <v>0</v>
      </c>
      <c r="H687" t="str">
        <f t="shared" si="79"/>
        <v>0</v>
      </c>
      <c r="I687">
        <f t="shared" si="80"/>
        <v>0</v>
      </c>
      <c r="J687" t="str">
        <f t="shared" si="81"/>
        <v>0</v>
      </c>
      <c r="K687" t="str">
        <f t="shared" si="82"/>
        <v>0</v>
      </c>
      <c r="L687">
        <f t="shared" si="83"/>
        <v>0</v>
      </c>
      <c r="M687" t="str">
        <f>VLOOKUP($A687,'风险(预警)'!$A:$J,7,0)</f>
        <v>0</v>
      </c>
      <c r="N687" t="str">
        <f>VLOOKUP($A687,'风险(预警)'!$A:$J,8,0)</f>
        <v>0</v>
      </c>
      <c r="O687">
        <f>VLOOKUP($A687,'风险(预警)'!$A:$J,9,0)</f>
        <v>0</v>
      </c>
      <c r="P687" t="str">
        <f t="shared" si="84"/>
        <v>0风险</v>
      </c>
    </row>
    <row r="688" spans="1:16" x14ac:dyDescent="0.2">
      <c r="A688" t="s">
        <v>84</v>
      </c>
      <c r="B688">
        <v>54</v>
      </c>
      <c r="C688" s="2">
        <v>2452.37</v>
      </c>
      <c r="D688" s="1">
        <v>2.7E-2</v>
      </c>
      <c r="E688" s="1">
        <v>0</v>
      </c>
      <c r="F688" s="1">
        <v>0</v>
      </c>
      <c r="G688" t="str">
        <f t="shared" si="78"/>
        <v>(0,10]</v>
      </c>
      <c r="H688" t="str">
        <f t="shared" si="79"/>
        <v>低</v>
      </c>
      <c r="I688">
        <f t="shared" si="80"/>
        <v>13</v>
      </c>
      <c r="J688" t="str">
        <f t="shared" si="81"/>
        <v>0</v>
      </c>
      <c r="K688" t="str">
        <f t="shared" si="82"/>
        <v>0</v>
      </c>
      <c r="L688">
        <f t="shared" si="83"/>
        <v>0</v>
      </c>
      <c r="M688" t="str">
        <f>VLOOKUP($A688,'风险(预警)'!$A:$J,7,0)</f>
        <v>0</v>
      </c>
      <c r="N688" t="str">
        <f>VLOOKUP($A688,'风险(预警)'!$A:$J,8,0)</f>
        <v>0</v>
      </c>
      <c r="O688">
        <f>VLOOKUP($A688,'风险(预警)'!$A:$J,9,0)</f>
        <v>0</v>
      </c>
      <c r="P688" t="str">
        <f t="shared" si="84"/>
        <v>低</v>
      </c>
    </row>
    <row r="689" spans="1:16" x14ac:dyDescent="0.2">
      <c r="A689" t="s">
        <v>998</v>
      </c>
      <c r="B689">
        <v>53</v>
      </c>
      <c r="C689" s="2">
        <v>2521.8000000000002</v>
      </c>
      <c r="D689" s="1">
        <v>0.01</v>
      </c>
      <c r="E689" s="1">
        <v>0</v>
      </c>
      <c r="F689" s="1">
        <v>0</v>
      </c>
      <c r="G689" t="str">
        <f t="shared" si="78"/>
        <v>(0,10]</v>
      </c>
      <c r="H689" t="str">
        <f t="shared" si="79"/>
        <v>低</v>
      </c>
      <c r="I689">
        <f t="shared" si="80"/>
        <v>13</v>
      </c>
      <c r="J689" t="str">
        <f t="shared" si="81"/>
        <v>0</v>
      </c>
      <c r="K689" t="str">
        <f t="shared" si="82"/>
        <v>0</v>
      </c>
      <c r="L689">
        <f t="shared" si="83"/>
        <v>0</v>
      </c>
      <c r="M689" t="str">
        <f>VLOOKUP($A689,'风险(预警)'!$A:$J,7,0)</f>
        <v>0</v>
      </c>
      <c r="N689" t="str">
        <f>VLOOKUP($A689,'风险(预警)'!$A:$J,8,0)</f>
        <v>0</v>
      </c>
      <c r="O689">
        <f>VLOOKUP($A689,'风险(预警)'!$A:$J,9,0)</f>
        <v>0</v>
      </c>
      <c r="P689" t="str">
        <f t="shared" si="84"/>
        <v>低</v>
      </c>
    </row>
    <row r="690" spans="1:16" x14ac:dyDescent="0.2">
      <c r="A690" t="s">
        <v>762</v>
      </c>
      <c r="B690">
        <v>52</v>
      </c>
      <c r="C690" s="2">
        <v>209.07</v>
      </c>
      <c r="D690" s="1">
        <v>0</v>
      </c>
      <c r="E690" s="1">
        <v>0</v>
      </c>
      <c r="F690" s="1">
        <v>0</v>
      </c>
      <c r="G690" t="str">
        <f t="shared" si="78"/>
        <v>0</v>
      </c>
      <c r="H690" t="str">
        <f t="shared" si="79"/>
        <v>0</v>
      </c>
      <c r="I690">
        <f t="shared" si="80"/>
        <v>0</v>
      </c>
      <c r="J690" t="str">
        <f t="shared" si="81"/>
        <v>0</v>
      </c>
      <c r="K690" t="str">
        <f t="shared" si="82"/>
        <v>0</v>
      </c>
      <c r="L690">
        <f t="shared" si="83"/>
        <v>0</v>
      </c>
      <c r="M690" t="str">
        <f>VLOOKUP($A690,'风险(预警)'!$A:$J,7,0)</f>
        <v>0</v>
      </c>
      <c r="N690" t="str">
        <f>VLOOKUP($A690,'风险(预警)'!$A:$J,8,0)</f>
        <v>0</v>
      </c>
      <c r="O690">
        <f>VLOOKUP($A690,'风险(预警)'!$A:$J,9,0)</f>
        <v>0</v>
      </c>
      <c r="P690" t="str">
        <f t="shared" si="84"/>
        <v>0风险</v>
      </c>
    </row>
    <row r="691" spans="1:16" x14ac:dyDescent="0.2">
      <c r="A691" t="s">
        <v>318</v>
      </c>
      <c r="B691">
        <v>51</v>
      </c>
      <c r="C691" s="2">
        <v>2155.83</v>
      </c>
      <c r="D691" s="1">
        <v>0</v>
      </c>
      <c r="E691" s="1">
        <v>0.314</v>
      </c>
      <c r="F691" s="1">
        <v>0.314</v>
      </c>
      <c r="G691" t="str">
        <f t="shared" si="78"/>
        <v>0</v>
      </c>
      <c r="H691" t="str">
        <f t="shared" si="79"/>
        <v>0</v>
      </c>
      <c r="I691">
        <f t="shared" si="80"/>
        <v>0</v>
      </c>
      <c r="J691" t="str">
        <f t="shared" si="81"/>
        <v>(10,+)</v>
      </c>
      <c r="K691" t="str">
        <f t="shared" si="82"/>
        <v>高</v>
      </c>
      <c r="L691">
        <f t="shared" si="83"/>
        <v>100</v>
      </c>
      <c r="M691" t="str">
        <f>VLOOKUP($A691,'风险(预警)'!$A:$J,7,0)</f>
        <v>(20,+)</v>
      </c>
      <c r="N691" t="str">
        <f>VLOOKUP($A691,'风险(预警)'!$A:$J,8,0)</f>
        <v>高</v>
      </c>
      <c r="O691">
        <f>VLOOKUP($A691,'风险(预警)'!$A:$J,9,0)</f>
        <v>100</v>
      </c>
      <c r="P691" t="str">
        <f t="shared" si="84"/>
        <v>高</v>
      </c>
    </row>
    <row r="692" spans="1:16" x14ac:dyDescent="0.2">
      <c r="A692" t="s">
        <v>313</v>
      </c>
      <c r="B692">
        <v>51</v>
      </c>
      <c r="C692" s="2">
        <v>5921.1443871250003</v>
      </c>
      <c r="D692" s="1">
        <v>0.152</v>
      </c>
      <c r="E692" s="1">
        <v>0</v>
      </c>
      <c r="F692" s="1">
        <v>0</v>
      </c>
      <c r="G692" t="str">
        <f t="shared" si="78"/>
        <v>(10,20]</v>
      </c>
      <c r="H692" t="str">
        <f t="shared" si="79"/>
        <v>中</v>
      </c>
      <c r="I692">
        <f t="shared" si="80"/>
        <v>81</v>
      </c>
      <c r="J692" t="str">
        <f t="shared" si="81"/>
        <v>0</v>
      </c>
      <c r="K692" t="str">
        <f t="shared" si="82"/>
        <v>0</v>
      </c>
      <c r="L692">
        <f t="shared" si="83"/>
        <v>0</v>
      </c>
      <c r="M692" t="str">
        <f>VLOOKUP($A692,'风险(预警)'!$A:$J,7,0)</f>
        <v>(10,20]</v>
      </c>
      <c r="N692" t="str">
        <f>VLOOKUP($A692,'风险(预警)'!$A:$J,8,0)</f>
        <v>中</v>
      </c>
      <c r="O692">
        <f>VLOOKUP($A692,'风险(预警)'!$A:$J,9,0)</f>
        <v>57</v>
      </c>
      <c r="P692" t="str">
        <f t="shared" si="84"/>
        <v>低</v>
      </c>
    </row>
    <row r="693" spans="1:16" x14ac:dyDescent="0.2">
      <c r="A693" t="s">
        <v>677</v>
      </c>
      <c r="B693">
        <v>49</v>
      </c>
      <c r="C693" s="2">
        <v>6335.57</v>
      </c>
      <c r="D693" s="1">
        <v>0.03</v>
      </c>
      <c r="E693" s="1">
        <v>0</v>
      </c>
      <c r="F693" s="1">
        <v>0</v>
      </c>
      <c r="G693" t="str">
        <f t="shared" si="78"/>
        <v>(0,10]</v>
      </c>
      <c r="H693" t="str">
        <f t="shared" si="79"/>
        <v>低</v>
      </c>
      <c r="I693">
        <f t="shared" si="80"/>
        <v>13</v>
      </c>
      <c r="J693" t="str">
        <f t="shared" si="81"/>
        <v>0</v>
      </c>
      <c r="K693" t="str">
        <f t="shared" si="82"/>
        <v>0</v>
      </c>
      <c r="L693">
        <f t="shared" si="83"/>
        <v>0</v>
      </c>
      <c r="M693" t="str">
        <f>VLOOKUP($A693,'风险(预警)'!$A:$J,7,0)</f>
        <v>(0,10]</v>
      </c>
      <c r="N693" t="str">
        <f>VLOOKUP($A693,'风险(预警)'!$A:$J,8,0)</f>
        <v>低</v>
      </c>
      <c r="O693">
        <f>VLOOKUP($A693,'风险(预警)'!$A:$J,9,0)</f>
        <v>11</v>
      </c>
      <c r="P693" t="str">
        <f t="shared" si="84"/>
        <v>低</v>
      </c>
    </row>
    <row r="694" spans="1:16" x14ac:dyDescent="0.2">
      <c r="A694" t="s">
        <v>1020</v>
      </c>
      <c r="B694">
        <v>48</v>
      </c>
      <c r="C694" s="2">
        <v>1471.12</v>
      </c>
      <c r="D694" s="1">
        <v>0</v>
      </c>
      <c r="E694" s="1">
        <v>0</v>
      </c>
      <c r="F694" s="1">
        <v>0</v>
      </c>
      <c r="G694" t="str">
        <f t="shared" si="78"/>
        <v>0</v>
      </c>
      <c r="H694" t="str">
        <f t="shared" si="79"/>
        <v>0</v>
      </c>
      <c r="I694">
        <f t="shared" si="80"/>
        <v>0</v>
      </c>
      <c r="J694" t="str">
        <f t="shared" si="81"/>
        <v>0</v>
      </c>
      <c r="K694" t="str">
        <f t="shared" si="82"/>
        <v>0</v>
      </c>
      <c r="L694">
        <f t="shared" si="83"/>
        <v>0</v>
      </c>
      <c r="M694" t="str">
        <f>VLOOKUP($A694,'风险(预警)'!$A:$J,7,0)</f>
        <v>(0,10]</v>
      </c>
      <c r="N694" t="str">
        <f>VLOOKUP($A694,'风险(预警)'!$A:$J,8,0)</f>
        <v>低</v>
      </c>
      <c r="O694">
        <f>VLOOKUP($A694,'风险(预警)'!$A:$J,9,0)</f>
        <v>11</v>
      </c>
      <c r="P694" t="str">
        <f t="shared" si="84"/>
        <v>低</v>
      </c>
    </row>
    <row r="695" spans="1:16" x14ac:dyDescent="0.2">
      <c r="A695" t="s">
        <v>441</v>
      </c>
      <c r="B695">
        <v>48</v>
      </c>
      <c r="C695" s="2">
        <v>1764.9</v>
      </c>
      <c r="D695" s="1">
        <v>7.0000000000000007E-2</v>
      </c>
      <c r="E695" s="1">
        <v>0</v>
      </c>
      <c r="F695" s="1">
        <v>0</v>
      </c>
      <c r="G695" t="str">
        <f t="shared" si="78"/>
        <v>(0,10]</v>
      </c>
      <c r="H695" t="str">
        <f t="shared" si="79"/>
        <v>低</v>
      </c>
      <c r="I695">
        <f t="shared" si="80"/>
        <v>13</v>
      </c>
      <c r="J695" t="str">
        <f t="shared" si="81"/>
        <v>0</v>
      </c>
      <c r="K695" t="str">
        <f t="shared" si="82"/>
        <v>0</v>
      </c>
      <c r="L695">
        <f t="shared" si="83"/>
        <v>0</v>
      </c>
      <c r="M695" t="str">
        <f>VLOOKUP($A695,'风险(预警)'!$A:$J,7,0)</f>
        <v>(0,10]</v>
      </c>
      <c r="N695" t="str">
        <f>VLOOKUP($A695,'风险(预警)'!$A:$J,8,0)</f>
        <v>低</v>
      </c>
      <c r="O695">
        <f>VLOOKUP($A695,'风险(预警)'!$A:$J,9,0)</f>
        <v>11</v>
      </c>
      <c r="P695" t="str">
        <f t="shared" si="84"/>
        <v>低</v>
      </c>
    </row>
    <row r="696" spans="1:16" x14ac:dyDescent="0.2">
      <c r="A696" t="s">
        <v>1008</v>
      </c>
      <c r="B696">
        <v>48</v>
      </c>
      <c r="C696" s="2">
        <v>6465.4</v>
      </c>
      <c r="D696" s="1">
        <v>4.9000000000000002E-2</v>
      </c>
      <c r="E696" s="1">
        <v>0</v>
      </c>
      <c r="F696" s="1">
        <v>0</v>
      </c>
      <c r="G696" t="str">
        <f t="shared" si="78"/>
        <v>(0,10]</v>
      </c>
      <c r="H696" t="str">
        <f t="shared" si="79"/>
        <v>低</v>
      </c>
      <c r="I696">
        <f t="shared" si="80"/>
        <v>13</v>
      </c>
      <c r="J696" t="str">
        <f t="shared" si="81"/>
        <v>0</v>
      </c>
      <c r="K696" t="str">
        <f t="shared" si="82"/>
        <v>0</v>
      </c>
      <c r="L696">
        <f t="shared" si="83"/>
        <v>0</v>
      </c>
      <c r="M696" t="str">
        <f>VLOOKUP($A696,'风险(预警)'!$A:$J,7,0)</f>
        <v>0</v>
      </c>
      <c r="N696" t="str">
        <f>VLOOKUP($A696,'风险(预警)'!$A:$J,8,0)</f>
        <v>0</v>
      </c>
      <c r="O696">
        <f>VLOOKUP($A696,'风险(预警)'!$A:$J,9,0)</f>
        <v>0</v>
      </c>
      <c r="P696" t="str">
        <f t="shared" si="84"/>
        <v>低</v>
      </c>
    </row>
    <row r="697" spans="1:16" x14ac:dyDescent="0.2">
      <c r="A697" t="s">
        <v>258</v>
      </c>
      <c r="B697">
        <v>47</v>
      </c>
      <c r="C697" s="2">
        <v>2052.3723199999999</v>
      </c>
      <c r="D697" s="1">
        <v>0</v>
      </c>
      <c r="E697" s="1">
        <v>0</v>
      </c>
      <c r="F697" s="1">
        <v>0</v>
      </c>
      <c r="G697" t="str">
        <f t="shared" si="78"/>
        <v>0</v>
      </c>
      <c r="H697" t="str">
        <f t="shared" si="79"/>
        <v>0</v>
      </c>
      <c r="I697">
        <f t="shared" si="80"/>
        <v>0</v>
      </c>
      <c r="J697" t="str">
        <f t="shared" si="81"/>
        <v>0</v>
      </c>
      <c r="K697" t="str">
        <f t="shared" si="82"/>
        <v>0</v>
      </c>
      <c r="L697">
        <f t="shared" si="83"/>
        <v>0</v>
      </c>
      <c r="M697" t="str">
        <f>VLOOKUP($A697,'风险(预警)'!$A:$J,7,0)</f>
        <v>0</v>
      </c>
      <c r="N697" t="str">
        <f>VLOOKUP($A697,'风险(预警)'!$A:$J,8,0)</f>
        <v>0</v>
      </c>
      <c r="O697">
        <f>VLOOKUP($A697,'风险(预警)'!$A:$J,9,0)</f>
        <v>0</v>
      </c>
      <c r="P697" t="str">
        <f t="shared" si="84"/>
        <v>0风险</v>
      </c>
    </row>
    <row r="698" spans="1:16" x14ac:dyDescent="0.2">
      <c r="A698" t="s">
        <v>529</v>
      </c>
      <c r="B698">
        <v>47</v>
      </c>
      <c r="C698" s="2">
        <v>2780.51352</v>
      </c>
      <c r="D698" s="1">
        <v>5.7000000000000002E-2</v>
      </c>
      <c r="E698" s="1">
        <v>0</v>
      </c>
      <c r="F698" s="1">
        <v>0</v>
      </c>
      <c r="G698" t="str">
        <f t="shared" si="78"/>
        <v>(0,10]</v>
      </c>
      <c r="H698" t="str">
        <f t="shared" si="79"/>
        <v>低</v>
      </c>
      <c r="I698">
        <f t="shared" si="80"/>
        <v>13</v>
      </c>
      <c r="J698" t="str">
        <f t="shared" si="81"/>
        <v>0</v>
      </c>
      <c r="K698" t="str">
        <f t="shared" si="82"/>
        <v>0</v>
      </c>
      <c r="L698">
        <f t="shared" si="83"/>
        <v>0</v>
      </c>
      <c r="M698" t="str">
        <f>VLOOKUP($A698,'风险(预警)'!$A:$J,7,0)</f>
        <v>0</v>
      </c>
      <c r="N698" t="str">
        <f>VLOOKUP($A698,'风险(预警)'!$A:$J,8,0)</f>
        <v>0</v>
      </c>
      <c r="O698">
        <f>VLOOKUP($A698,'风险(预警)'!$A:$J,9,0)</f>
        <v>0</v>
      </c>
      <c r="P698" t="str">
        <f t="shared" si="84"/>
        <v>低</v>
      </c>
    </row>
    <row r="699" spans="1:16" x14ac:dyDescent="0.2">
      <c r="A699" t="s">
        <v>83</v>
      </c>
      <c r="B699">
        <v>47</v>
      </c>
      <c r="C699" s="2">
        <v>12649.18</v>
      </c>
      <c r="D699" s="1">
        <v>3.4000000000000002E-2</v>
      </c>
      <c r="E699" s="1">
        <v>0</v>
      </c>
      <c r="F699" s="1">
        <v>0</v>
      </c>
      <c r="G699" t="str">
        <f t="shared" si="78"/>
        <v>(0,10]</v>
      </c>
      <c r="H699" t="str">
        <f t="shared" si="79"/>
        <v>低</v>
      </c>
      <c r="I699">
        <f t="shared" si="80"/>
        <v>13</v>
      </c>
      <c r="J699" t="str">
        <f t="shared" si="81"/>
        <v>0</v>
      </c>
      <c r="K699" t="str">
        <f t="shared" si="82"/>
        <v>0</v>
      </c>
      <c r="L699">
        <f t="shared" si="83"/>
        <v>0</v>
      </c>
      <c r="M699" t="str">
        <f>VLOOKUP($A699,'风险(预警)'!$A:$J,7,0)</f>
        <v>0</v>
      </c>
      <c r="N699" t="str">
        <f>VLOOKUP($A699,'风险(预警)'!$A:$J,8,0)</f>
        <v>0</v>
      </c>
      <c r="O699">
        <f>VLOOKUP($A699,'风险(预警)'!$A:$J,9,0)</f>
        <v>0</v>
      </c>
      <c r="P699" t="str">
        <f t="shared" si="84"/>
        <v>低</v>
      </c>
    </row>
    <row r="700" spans="1:16" x14ac:dyDescent="0.2">
      <c r="A700" t="s">
        <v>719</v>
      </c>
      <c r="B700">
        <v>47</v>
      </c>
      <c r="C700" s="2">
        <v>17941.517769620001</v>
      </c>
      <c r="D700" s="1">
        <v>8.1000000000000003E-2</v>
      </c>
      <c r="E700" s="1">
        <v>0</v>
      </c>
      <c r="F700" s="1">
        <v>0</v>
      </c>
      <c r="G700" t="str">
        <f t="shared" si="78"/>
        <v>(0,10]</v>
      </c>
      <c r="H700" t="str">
        <f t="shared" si="79"/>
        <v>低</v>
      </c>
      <c r="I700">
        <f t="shared" si="80"/>
        <v>13</v>
      </c>
      <c r="J700" t="str">
        <f t="shared" si="81"/>
        <v>0</v>
      </c>
      <c r="K700" t="str">
        <f t="shared" si="82"/>
        <v>0</v>
      </c>
      <c r="L700">
        <f t="shared" si="83"/>
        <v>0</v>
      </c>
      <c r="M700" t="str">
        <f>VLOOKUP($A700,'风险(预警)'!$A:$J,7,0)</f>
        <v>0</v>
      </c>
      <c r="N700" t="str">
        <f>VLOOKUP($A700,'风险(预警)'!$A:$J,8,0)</f>
        <v>0</v>
      </c>
      <c r="O700">
        <f>VLOOKUP($A700,'风险(预警)'!$A:$J,9,0)</f>
        <v>0</v>
      </c>
      <c r="P700" t="str">
        <f t="shared" si="84"/>
        <v>低</v>
      </c>
    </row>
    <row r="701" spans="1:16" x14ac:dyDescent="0.2">
      <c r="A701" t="s">
        <v>943</v>
      </c>
      <c r="B701">
        <v>46</v>
      </c>
      <c r="C701" s="2">
        <v>1077.9343491</v>
      </c>
      <c r="D701" s="1">
        <v>6.7000000000000004E-2</v>
      </c>
      <c r="E701" s="1">
        <v>0</v>
      </c>
      <c r="F701" s="1">
        <v>0</v>
      </c>
      <c r="G701" t="str">
        <f t="shared" si="78"/>
        <v>(0,10]</v>
      </c>
      <c r="H701" t="str">
        <f t="shared" si="79"/>
        <v>低</v>
      </c>
      <c r="I701">
        <f t="shared" si="80"/>
        <v>13</v>
      </c>
      <c r="J701" t="str">
        <f t="shared" si="81"/>
        <v>0</v>
      </c>
      <c r="K701" t="str">
        <f t="shared" si="82"/>
        <v>0</v>
      </c>
      <c r="L701">
        <f t="shared" si="83"/>
        <v>0</v>
      </c>
      <c r="M701" t="str">
        <f>VLOOKUP($A701,'风险(预警)'!$A:$J,7,0)</f>
        <v>0</v>
      </c>
      <c r="N701" t="str">
        <f>VLOOKUP($A701,'风险(预警)'!$A:$J,8,0)</f>
        <v>0</v>
      </c>
      <c r="O701">
        <f>VLOOKUP($A701,'风险(预警)'!$A:$J,9,0)</f>
        <v>0</v>
      </c>
      <c r="P701" t="str">
        <f t="shared" si="84"/>
        <v>低</v>
      </c>
    </row>
    <row r="702" spans="1:16" x14ac:dyDescent="0.2">
      <c r="A702" t="s">
        <v>1000</v>
      </c>
      <c r="B702">
        <v>46</v>
      </c>
      <c r="C702" s="2">
        <v>2022.51</v>
      </c>
      <c r="D702" s="1">
        <v>1.2E-2</v>
      </c>
      <c r="E702" s="1">
        <v>0</v>
      </c>
      <c r="F702" s="1">
        <v>0</v>
      </c>
      <c r="G702" t="str">
        <f t="shared" si="78"/>
        <v>(0,10]</v>
      </c>
      <c r="H702" t="str">
        <f t="shared" si="79"/>
        <v>低</v>
      </c>
      <c r="I702">
        <f t="shared" si="80"/>
        <v>13</v>
      </c>
      <c r="J702" t="str">
        <f t="shared" si="81"/>
        <v>0</v>
      </c>
      <c r="K702" t="str">
        <f t="shared" si="82"/>
        <v>0</v>
      </c>
      <c r="L702">
        <f t="shared" si="83"/>
        <v>0</v>
      </c>
      <c r="M702" t="str">
        <f>VLOOKUP($A702,'风险(预警)'!$A:$J,7,0)</f>
        <v>(10,20]</v>
      </c>
      <c r="N702" t="str">
        <f>VLOOKUP($A702,'风险(预警)'!$A:$J,8,0)</f>
        <v>中</v>
      </c>
      <c r="O702">
        <f>VLOOKUP($A702,'风险(预警)'!$A:$J,9,0)</f>
        <v>57</v>
      </c>
      <c r="P702" t="str">
        <f t="shared" si="84"/>
        <v>低</v>
      </c>
    </row>
    <row r="703" spans="1:16" x14ac:dyDescent="0.2">
      <c r="A703" t="s">
        <v>585</v>
      </c>
      <c r="B703">
        <v>45</v>
      </c>
      <c r="C703" s="2">
        <v>4725.5375480000002</v>
      </c>
      <c r="D703" s="1">
        <v>8.7999999999999995E-2</v>
      </c>
      <c r="E703" s="1">
        <v>0</v>
      </c>
      <c r="F703" s="1">
        <v>0</v>
      </c>
      <c r="G703" t="str">
        <f t="shared" si="78"/>
        <v>(0,10]</v>
      </c>
      <c r="H703" t="str">
        <f t="shared" si="79"/>
        <v>低</v>
      </c>
      <c r="I703">
        <f t="shared" si="80"/>
        <v>13</v>
      </c>
      <c r="J703" t="str">
        <f t="shared" si="81"/>
        <v>0</v>
      </c>
      <c r="K703" t="str">
        <f t="shared" si="82"/>
        <v>0</v>
      </c>
      <c r="L703">
        <f t="shared" si="83"/>
        <v>0</v>
      </c>
      <c r="M703" t="str">
        <f>VLOOKUP($A703,'风险(预警)'!$A:$J,7,0)</f>
        <v>0</v>
      </c>
      <c r="N703" t="str">
        <f>VLOOKUP($A703,'风险(预警)'!$A:$J,8,0)</f>
        <v>0</v>
      </c>
      <c r="O703">
        <f>VLOOKUP($A703,'风险(预警)'!$A:$J,9,0)</f>
        <v>0</v>
      </c>
      <c r="P703" t="str">
        <f t="shared" si="84"/>
        <v>低</v>
      </c>
    </row>
    <row r="704" spans="1:16" x14ac:dyDescent="0.2">
      <c r="A704" t="s">
        <v>235</v>
      </c>
      <c r="B704">
        <v>45</v>
      </c>
      <c r="C704" s="2">
        <v>13379.4031839</v>
      </c>
      <c r="D704" s="1">
        <v>0.27200000000000002</v>
      </c>
      <c r="E704" s="1">
        <v>0</v>
      </c>
      <c r="F704" s="1">
        <v>0</v>
      </c>
      <c r="G704" t="str">
        <f t="shared" si="78"/>
        <v>(20,+)</v>
      </c>
      <c r="H704" t="str">
        <f t="shared" si="79"/>
        <v>高</v>
      </c>
      <c r="I704">
        <f t="shared" si="80"/>
        <v>100</v>
      </c>
      <c r="J704" t="str">
        <f t="shared" si="81"/>
        <v>0</v>
      </c>
      <c r="K704" t="str">
        <f t="shared" si="82"/>
        <v>0</v>
      </c>
      <c r="L704">
        <f t="shared" si="83"/>
        <v>0</v>
      </c>
      <c r="M704" t="str">
        <f>VLOOKUP($A704,'风险(预警)'!$A:$J,7,0)</f>
        <v>0</v>
      </c>
      <c r="N704" t="str">
        <f>VLOOKUP($A704,'风险(预警)'!$A:$J,8,0)</f>
        <v>0</v>
      </c>
      <c r="O704">
        <f>VLOOKUP($A704,'风险(预警)'!$A:$J,9,0)</f>
        <v>0</v>
      </c>
      <c r="P704" t="str">
        <f t="shared" si="84"/>
        <v>低</v>
      </c>
    </row>
    <row r="705" spans="1:16" x14ac:dyDescent="0.2">
      <c r="A705" t="s">
        <v>1001</v>
      </c>
      <c r="B705">
        <v>43</v>
      </c>
      <c r="C705" s="2">
        <v>7659.41</v>
      </c>
      <c r="D705" s="1">
        <v>0</v>
      </c>
      <c r="E705" s="1">
        <v>0</v>
      </c>
      <c r="F705" s="1">
        <v>0</v>
      </c>
      <c r="G705" t="str">
        <f t="shared" si="78"/>
        <v>0</v>
      </c>
      <c r="H705" t="str">
        <f t="shared" si="79"/>
        <v>0</v>
      </c>
      <c r="I705">
        <f t="shared" si="80"/>
        <v>0</v>
      </c>
      <c r="J705" t="str">
        <f t="shared" si="81"/>
        <v>0</v>
      </c>
      <c r="K705" t="str">
        <f t="shared" si="82"/>
        <v>0</v>
      </c>
      <c r="L705">
        <f t="shared" si="83"/>
        <v>0</v>
      </c>
      <c r="M705" t="str">
        <f>VLOOKUP($A705,'风险(预警)'!$A:$J,7,0)</f>
        <v>0</v>
      </c>
      <c r="N705" t="str">
        <f>VLOOKUP($A705,'风险(预警)'!$A:$J,8,0)</f>
        <v>0</v>
      </c>
      <c r="O705">
        <f>VLOOKUP($A705,'风险(预警)'!$A:$J,9,0)</f>
        <v>0</v>
      </c>
      <c r="P705" t="str">
        <f t="shared" si="84"/>
        <v>0风险</v>
      </c>
    </row>
    <row r="706" spans="1:16" x14ac:dyDescent="0.2">
      <c r="A706" t="s">
        <v>586</v>
      </c>
      <c r="B706">
        <v>43</v>
      </c>
      <c r="C706" s="2">
        <v>7963.9</v>
      </c>
      <c r="D706" s="1">
        <v>1.4E-2</v>
      </c>
      <c r="E706" s="1">
        <v>0</v>
      </c>
      <c r="F706" s="1">
        <v>0</v>
      </c>
      <c r="G706" t="str">
        <f t="shared" si="78"/>
        <v>(0,10]</v>
      </c>
      <c r="H706" t="str">
        <f t="shared" si="79"/>
        <v>低</v>
      </c>
      <c r="I706">
        <f t="shared" si="80"/>
        <v>13</v>
      </c>
      <c r="J706" t="str">
        <f t="shared" si="81"/>
        <v>0</v>
      </c>
      <c r="K706" t="str">
        <f t="shared" si="82"/>
        <v>0</v>
      </c>
      <c r="L706">
        <f t="shared" si="83"/>
        <v>0</v>
      </c>
      <c r="M706" t="str">
        <f>VLOOKUP($A706,'风险(预警)'!$A:$J,7,0)</f>
        <v>0</v>
      </c>
      <c r="N706" t="str">
        <f>VLOOKUP($A706,'风险(预警)'!$A:$J,8,0)</f>
        <v>0</v>
      </c>
      <c r="O706">
        <f>VLOOKUP($A706,'风险(预警)'!$A:$J,9,0)</f>
        <v>0</v>
      </c>
      <c r="P706" t="str">
        <f t="shared" si="84"/>
        <v>低</v>
      </c>
    </row>
    <row r="707" spans="1:16" x14ac:dyDescent="0.2">
      <c r="A707" t="s">
        <v>1028</v>
      </c>
      <c r="B707">
        <v>43</v>
      </c>
      <c r="C707" s="2">
        <v>2473.92</v>
      </c>
      <c r="D707" s="1">
        <v>0</v>
      </c>
      <c r="E707" s="1">
        <v>7.0000000000000007E-2</v>
      </c>
      <c r="F707" s="1">
        <v>7.0000000000000007E-2</v>
      </c>
      <c r="G707" t="str">
        <f t="shared" ref="G707:G770" si="85">VLOOKUP($D707*100,$AA$6:$AB$10,2,1)</f>
        <v>0</v>
      </c>
      <c r="H707" t="str">
        <f t="shared" ref="H707:H770" si="86">VLOOKUP($D707*100,$AA$6:$AD$10,3,1)</f>
        <v>0</v>
      </c>
      <c r="I707">
        <f t="shared" ref="I707:I770" si="87">VLOOKUP($D707*100,$AA$6:$AD$10,4,1)</f>
        <v>0</v>
      </c>
      <c r="J707" t="str">
        <f t="shared" ref="J707:J770" si="88">VLOOKUP($F707*100,$AA$16:$AD$20,2,1)</f>
        <v>(1.5,10]</v>
      </c>
      <c r="K707" t="str">
        <f t="shared" ref="K707:K770" si="89">VLOOKUP($F707*100,$AA$16:$AD$20,3,1)</f>
        <v>中</v>
      </c>
      <c r="L707">
        <f t="shared" ref="L707:L770" si="90">VLOOKUP($F707*100,$AA$16:$AD$20,4,1)</f>
        <v>28</v>
      </c>
      <c r="M707" t="str">
        <f>VLOOKUP($A707,'风险(预警)'!$A:$J,7,0)</f>
        <v>(10,20]</v>
      </c>
      <c r="N707" t="str">
        <f>VLOOKUP($A707,'风险(预警)'!$A:$J,8,0)</f>
        <v>中</v>
      </c>
      <c r="O707">
        <f>VLOOKUP($A707,'风险(预警)'!$A:$J,9,0)</f>
        <v>57</v>
      </c>
      <c r="P707" t="str">
        <f t="shared" ref="P707:P770" si="91">VLOOKUP(I707*0.1+L707*0.45+O707*0.45,$AG$7:$AH$11,2,1)</f>
        <v>低</v>
      </c>
    </row>
    <row r="708" spans="1:16" x14ac:dyDescent="0.2">
      <c r="A708" t="s">
        <v>324</v>
      </c>
      <c r="B708">
        <v>42</v>
      </c>
      <c r="C708" s="2">
        <v>1043.29</v>
      </c>
      <c r="D708" s="1">
        <v>0.33900000000000002</v>
      </c>
      <c r="E708" s="1">
        <v>0</v>
      </c>
      <c r="F708" s="1">
        <v>0</v>
      </c>
      <c r="G708" t="str">
        <f t="shared" si="85"/>
        <v>(20,+)</v>
      </c>
      <c r="H708" t="str">
        <f t="shared" si="86"/>
        <v>高</v>
      </c>
      <c r="I708">
        <f t="shared" si="87"/>
        <v>100</v>
      </c>
      <c r="J708" t="str">
        <f t="shared" si="88"/>
        <v>0</v>
      </c>
      <c r="K708" t="str">
        <f t="shared" si="89"/>
        <v>0</v>
      </c>
      <c r="L708">
        <f t="shared" si="90"/>
        <v>0</v>
      </c>
      <c r="M708" t="str">
        <f>VLOOKUP($A708,'风险(预警)'!$A:$J,7,0)</f>
        <v>0</v>
      </c>
      <c r="N708" t="str">
        <f>VLOOKUP($A708,'风险(预警)'!$A:$J,8,0)</f>
        <v>0</v>
      </c>
      <c r="O708">
        <f>VLOOKUP($A708,'风险(预警)'!$A:$J,9,0)</f>
        <v>0</v>
      </c>
      <c r="P708" t="str">
        <f t="shared" si="91"/>
        <v>低</v>
      </c>
    </row>
    <row r="709" spans="1:16" x14ac:dyDescent="0.2">
      <c r="A709" t="s">
        <v>183</v>
      </c>
      <c r="B709">
        <v>42</v>
      </c>
      <c r="C709" s="2">
        <v>3624.9</v>
      </c>
      <c r="D709" s="1">
        <v>4.2000000000000003E-2</v>
      </c>
      <c r="E709" s="1">
        <v>7.0999999999999994E-2</v>
      </c>
      <c r="F709" s="1">
        <v>7.0999999999999994E-2</v>
      </c>
      <c r="G709" t="str">
        <f t="shared" si="85"/>
        <v>(0,10]</v>
      </c>
      <c r="H709" t="str">
        <f t="shared" si="86"/>
        <v>低</v>
      </c>
      <c r="I709">
        <f t="shared" si="87"/>
        <v>13</v>
      </c>
      <c r="J709" t="str">
        <f t="shared" si="88"/>
        <v>(1.5,10]</v>
      </c>
      <c r="K709" t="str">
        <f t="shared" si="89"/>
        <v>中</v>
      </c>
      <c r="L709">
        <f t="shared" si="90"/>
        <v>28</v>
      </c>
      <c r="M709" t="str">
        <f>VLOOKUP($A709,'风险(预警)'!$A:$J,7,0)</f>
        <v>(10,20]</v>
      </c>
      <c r="N709" t="str">
        <f>VLOOKUP($A709,'风险(预警)'!$A:$J,8,0)</f>
        <v>中</v>
      </c>
      <c r="O709">
        <f>VLOOKUP($A709,'风险(预警)'!$A:$J,9,0)</f>
        <v>57</v>
      </c>
      <c r="P709" t="str">
        <f t="shared" si="91"/>
        <v>低</v>
      </c>
    </row>
    <row r="710" spans="1:16" x14ac:dyDescent="0.2">
      <c r="A710" t="s">
        <v>341</v>
      </c>
      <c r="B710">
        <v>42</v>
      </c>
      <c r="C710" s="2">
        <v>8724.0300000000007</v>
      </c>
      <c r="D710" s="1">
        <v>0.23899999999999999</v>
      </c>
      <c r="E710" s="1">
        <v>0.11899999999999999</v>
      </c>
      <c r="F710" s="1">
        <v>0.11899999999999999</v>
      </c>
      <c r="G710" t="str">
        <f t="shared" si="85"/>
        <v>(20,+)</v>
      </c>
      <c r="H710" t="str">
        <f t="shared" si="86"/>
        <v>高</v>
      </c>
      <c r="I710">
        <f t="shared" si="87"/>
        <v>100</v>
      </c>
      <c r="J710" t="str">
        <f t="shared" si="88"/>
        <v>(10,+)</v>
      </c>
      <c r="K710" t="str">
        <f t="shared" si="89"/>
        <v>高</v>
      </c>
      <c r="L710">
        <f t="shared" si="90"/>
        <v>100</v>
      </c>
      <c r="M710" t="str">
        <f>VLOOKUP($A710,'风险(预警)'!$A:$J,7,0)</f>
        <v>(0,10]</v>
      </c>
      <c r="N710" t="str">
        <f>VLOOKUP($A710,'风险(预警)'!$A:$J,8,0)</f>
        <v>低</v>
      </c>
      <c r="O710">
        <f>VLOOKUP($A710,'风险(预警)'!$A:$J,9,0)</f>
        <v>11</v>
      </c>
      <c r="P710" t="str">
        <f t="shared" si="91"/>
        <v>中</v>
      </c>
    </row>
    <row r="711" spans="1:16" x14ac:dyDescent="0.2">
      <c r="A711" t="s">
        <v>460</v>
      </c>
      <c r="B711">
        <v>41</v>
      </c>
      <c r="C711" s="2">
        <v>3216.78</v>
      </c>
      <c r="D711" s="1">
        <v>2.4E-2</v>
      </c>
      <c r="E711" s="1">
        <v>0</v>
      </c>
      <c r="F711" s="1">
        <v>0</v>
      </c>
      <c r="G711" t="str">
        <f t="shared" si="85"/>
        <v>(0,10]</v>
      </c>
      <c r="H711" t="str">
        <f t="shared" si="86"/>
        <v>低</v>
      </c>
      <c r="I711">
        <f t="shared" si="87"/>
        <v>13</v>
      </c>
      <c r="J711" t="str">
        <f t="shared" si="88"/>
        <v>0</v>
      </c>
      <c r="K711" t="str">
        <f t="shared" si="89"/>
        <v>0</v>
      </c>
      <c r="L711">
        <f t="shared" si="90"/>
        <v>0</v>
      </c>
      <c r="M711" t="str">
        <f>VLOOKUP($A711,'风险(预警)'!$A:$J,7,0)</f>
        <v>0</v>
      </c>
      <c r="N711" t="str">
        <f>VLOOKUP($A711,'风险(预警)'!$A:$J,8,0)</f>
        <v>0</v>
      </c>
      <c r="O711">
        <f>VLOOKUP($A711,'风险(预警)'!$A:$J,9,0)</f>
        <v>0</v>
      </c>
      <c r="P711" t="str">
        <f t="shared" si="91"/>
        <v>低</v>
      </c>
    </row>
    <row r="712" spans="1:16" x14ac:dyDescent="0.2">
      <c r="A712" t="s">
        <v>375</v>
      </c>
      <c r="B712">
        <v>41</v>
      </c>
      <c r="C712" s="2">
        <v>1362.37</v>
      </c>
      <c r="D712" s="1">
        <v>0</v>
      </c>
      <c r="E712" s="1">
        <v>2.4E-2</v>
      </c>
      <c r="F712" s="1">
        <v>2.4E-2</v>
      </c>
      <c r="G712" t="str">
        <f t="shared" si="85"/>
        <v>0</v>
      </c>
      <c r="H712" t="str">
        <f t="shared" si="86"/>
        <v>0</v>
      </c>
      <c r="I712">
        <f t="shared" si="87"/>
        <v>0</v>
      </c>
      <c r="J712" t="str">
        <f t="shared" si="88"/>
        <v>(1.5,10]</v>
      </c>
      <c r="K712" t="str">
        <f t="shared" si="89"/>
        <v>中</v>
      </c>
      <c r="L712">
        <f t="shared" si="90"/>
        <v>28</v>
      </c>
      <c r="M712" t="str">
        <f>VLOOKUP($A712,'风险(预警)'!$A:$J,7,0)</f>
        <v>(10,20]</v>
      </c>
      <c r="N712" t="str">
        <f>VLOOKUP($A712,'风险(预警)'!$A:$J,8,0)</f>
        <v>中</v>
      </c>
      <c r="O712">
        <f>VLOOKUP($A712,'风险(预警)'!$A:$J,9,0)</f>
        <v>57</v>
      </c>
      <c r="P712" t="str">
        <f t="shared" si="91"/>
        <v>低</v>
      </c>
    </row>
    <row r="713" spans="1:16" x14ac:dyDescent="0.2">
      <c r="A713" t="s">
        <v>868</v>
      </c>
      <c r="B713">
        <v>41</v>
      </c>
      <c r="C713" s="2">
        <v>1260</v>
      </c>
      <c r="D713" s="1">
        <v>1</v>
      </c>
      <c r="E713" s="1">
        <v>0</v>
      </c>
      <c r="F713" s="1">
        <v>0</v>
      </c>
      <c r="G713" t="str">
        <f t="shared" si="85"/>
        <v>(20,+)</v>
      </c>
      <c r="H713" t="str">
        <f t="shared" si="86"/>
        <v>高</v>
      </c>
      <c r="I713">
        <f t="shared" si="87"/>
        <v>100</v>
      </c>
      <c r="J713" t="str">
        <f t="shared" si="88"/>
        <v>0</v>
      </c>
      <c r="K713" t="str">
        <f t="shared" si="89"/>
        <v>0</v>
      </c>
      <c r="L713">
        <f t="shared" si="90"/>
        <v>0</v>
      </c>
      <c r="M713" t="str">
        <f>VLOOKUP($A713,'风险(预警)'!$A:$J,7,0)</f>
        <v>0</v>
      </c>
      <c r="N713" t="str">
        <f>VLOOKUP($A713,'风险(预警)'!$A:$J,8,0)</f>
        <v>0</v>
      </c>
      <c r="O713">
        <f>VLOOKUP($A713,'风险(预警)'!$A:$J,9,0)</f>
        <v>0</v>
      </c>
      <c r="P713" t="str">
        <f t="shared" si="91"/>
        <v>低</v>
      </c>
    </row>
    <row r="714" spans="1:16" x14ac:dyDescent="0.2">
      <c r="A714" t="s">
        <v>459</v>
      </c>
      <c r="B714">
        <v>40</v>
      </c>
      <c r="C714" s="2">
        <v>1968.79071075</v>
      </c>
      <c r="D714" s="1">
        <v>0</v>
      </c>
      <c r="E714" s="1">
        <v>0</v>
      </c>
      <c r="F714" s="1">
        <v>0</v>
      </c>
      <c r="G714" t="str">
        <f t="shared" si="85"/>
        <v>0</v>
      </c>
      <c r="H714" t="str">
        <f t="shared" si="86"/>
        <v>0</v>
      </c>
      <c r="I714">
        <f t="shared" si="87"/>
        <v>0</v>
      </c>
      <c r="J714" t="str">
        <f t="shared" si="88"/>
        <v>0</v>
      </c>
      <c r="K714" t="str">
        <f t="shared" si="89"/>
        <v>0</v>
      </c>
      <c r="L714">
        <f t="shared" si="90"/>
        <v>0</v>
      </c>
      <c r="M714" t="str">
        <f>VLOOKUP($A714,'风险(预警)'!$A:$J,7,0)</f>
        <v>0</v>
      </c>
      <c r="N714" t="str">
        <f>VLOOKUP($A714,'风险(预警)'!$A:$J,8,0)</f>
        <v>0</v>
      </c>
      <c r="O714">
        <f>VLOOKUP($A714,'风险(预警)'!$A:$J,9,0)</f>
        <v>0</v>
      </c>
      <c r="P714" t="str">
        <f t="shared" si="91"/>
        <v>0风险</v>
      </c>
    </row>
    <row r="715" spans="1:16" x14ac:dyDescent="0.2">
      <c r="A715" t="s">
        <v>787</v>
      </c>
      <c r="B715">
        <v>40</v>
      </c>
      <c r="C715" s="2">
        <v>2243.3064816999999</v>
      </c>
      <c r="D715" s="1">
        <v>0.372</v>
      </c>
      <c r="E715" s="1">
        <v>0</v>
      </c>
      <c r="F715" s="1">
        <v>0</v>
      </c>
      <c r="G715" t="str">
        <f t="shared" si="85"/>
        <v>(20,+)</v>
      </c>
      <c r="H715" t="str">
        <f t="shared" si="86"/>
        <v>高</v>
      </c>
      <c r="I715">
        <f t="shared" si="87"/>
        <v>100</v>
      </c>
      <c r="J715" t="str">
        <f t="shared" si="88"/>
        <v>0</v>
      </c>
      <c r="K715" t="str">
        <f t="shared" si="89"/>
        <v>0</v>
      </c>
      <c r="L715">
        <f t="shared" si="90"/>
        <v>0</v>
      </c>
      <c r="M715" t="str">
        <f>VLOOKUP($A715,'风险(预警)'!$A:$J,7,0)</f>
        <v>0</v>
      </c>
      <c r="N715" t="str">
        <f>VLOOKUP($A715,'风险(预警)'!$A:$J,8,0)</f>
        <v>0</v>
      </c>
      <c r="O715">
        <f>VLOOKUP($A715,'风险(预警)'!$A:$J,9,0)</f>
        <v>0</v>
      </c>
      <c r="P715" t="str">
        <f t="shared" si="91"/>
        <v>低</v>
      </c>
    </row>
    <row r="716" spans="1:16" x14ac:dyDescent="0.2">
      <c r="A716" t="s">
        <v>97</v>
      </c>
      <c r="B716">
        <v>39</v>
      </c>
      <c r="C716" s="2">
        <v>3184.77</v>
      </c>
      <c r="D716" s="1">
        <v>2.1999999999999999E-2</v>
      </c>
      <c r="E716" s="1">
        <v>0</v>
      </c>
      <c r="F716" s="1">
        <v>0</v>
      </c>
      <c r="G716" t="str">
        <f t="shared" si="85"/>
        <v>(0,10]</v>
      </c>
      <c r="H716" t="str">
        <f t="shared" si="86"/>
        <v>低</v>
      </c>
      <c r="I716">
        <f t="shared" si="87"/>
        <v>13</v>
      </c>
      <c r="J716" t="str">
        <f t="shared" si="88"/>
        <v>0</v>
      </c>
      <c r="K716" t="str">
        <f t="shared" si="89"/>
        <v>0</v>
      </c>
      <c r="L716">
        <f t="shared" si="90"/>
        <v>0</v>
      </c>
      <c r="M716" t="str">
        <f>VLOOKUP($A716,'风险(预警)'!$A:$J,7,0)</f>
        <v>0</v>
      </c>
      <c r="N716" t="str">
        <f>VLOOKUP($A716,'风险(预警)'!$A:$J,8,0)</f>
        <v>0</v>
      </c>
      <c r="O716">
        <f>VLOOKUP($A716,'风险(预警)'!$A:$J,9,0)</f>
        <v>0</v>
      </c>
      <c r="P716" t="str">
        <f t="shared" si="91"/>
        <v>低</v>
      </c>
    </row>
    <row r="717" spans="1:16" x14ac:dyDescent="0.2">
      <c r="A717" t="s">
        <v>817</v>
      </c>
      <c r="B717">
        <v>38</v>
      </c>
      <c r="C717" s="2">
        <v>2533.12</v>
      </c>
      <c r="D717" s="1">
        <v>0.11600000000000001</v>
      </c>
      <c r="E717" s="1">
        <v>0</v>
      </c>
      <c r="F717" s="1">
        <v>0</v>
      </c>
      <c r="G717" t="str">
        <f t="shared" si="85"/>
        <v>(10,20]</v>
      </c>
      <c r="H717" t="str">
        <f t="shared" si="86"/>
        <v>中</v>
      </c>
      <c r="I717">
        <f t="shared" si="87"/>
        <v>81</v>
      </c>
      <c r="J717" t="str">
        <f t="shared" si="88"/>
        <v>0</v>
      </c>
      <c r="K717" t="str">
        <f t="shared" si="89"/>
        <v>0</v>
      </c>
      <c r="L717">
        <f t="shared" si="90"/>
        <v>0</v>
      </c>
      <c r="M717" t="str">
        <f>VLOOKUP($A717,'风险(预警)'!$A:$J,7,0)</f>
        <v>0</v>
      </c>
      <c r="N717" t="str">
        <f>VLOOKUP($A717,'风险(预警)'!$A:$J,8,0)</f>
        <v>0</v>
      </c>
      <c r="O717">
        <f>VLOOKUP($A717,'风险(预警)'!$A:$J,9,0)</f>
        <v>0</v>
      </c>
      <c r="P717" t="str">
        <f t="shared" si="91"/>
        <v>低</v>
      </c>
    </row>
    <row r="718" spans="1:16" x14ac:dyDescent="0.2">
      <c r="A718" t="s">
        <v>531</v>
      </c>
      <c r="B718">
        <v>37</v>
      </c>
      <c r="C718" s="2">
        <v>4689.12</v>
      </c>
      <c r="D718" s="1">
        <v>0</v>
      </c>
      <c r="E718" s="1">
        <v>0</v>
      </c>
      <c r="F718" s="1">
        <v>0</v>
      </c>
      <c r="G718" t="str">
        <f t="shared" si="85"/>
        <v>0</v>
      </c>
      <c r="H718" t="str">
        <f t="shared" si="86"/>
        <v>0</v>
      </c>
      <c r="I718">
        <f t="shared" si="87"/>
        <v>0</v>
      </c>
      <c r="J718" t="str">
        <f t="shared" si="88"/>
        <v>0</v>
      </c>
      <c r="K718" t="str">
        <f t="shared" si="89"/>
        <v>0</v>
      </c>
      <c r="L718">
        <f t="shared" si="90"/>
        <v>0</v>
      </c>
      <c r="M718" t="str">
        <f>VLOOKUP($A718,'风险(预警)'!$A:$J,7,0)</f>
        <v>(0,10]</v>
      </c>
      <c r="N718" t="str">
        <f>VLOOKUP($A718,'风险(预警)'!$A:$J,8,0)</f>
        <v>低</v>
      </c>
      <c r="O718">
        <f>VLOOKUP($A718,'风险(预警)'!$A:$J,9,0)</f>
        <v>11</v>
      </c>
      <c r="P718" t="str">
        <f t="shared" si="91"/>
        <v>低</v>
      </c>
    </row>
    <row r="719" spans="1:16" x14ac:dyDescent="0.2">
      <c r="A719" t="s">
        <v>996</v>
      </c>
      <c r="B719">
        <v>37</v>
      </c>
      <c r="C719" s="2">
        <v>1343.77</v>
      </c>
      <c r="D719" s="1">
        <v>1.6E-2</v>
      </c>
      <c r="E719" s="1">
        <v>0</v>
      </c>
      <c r="F719" s="1">
        <v>0</v>
      </c>
      <c r="G719" t="str">
        <f t="shared" si="85"/>
        <v>(0,10]</v>
      </c>
      <c r="H719" t="str">
        <f t="shared" si="86"/>
        <v>低</v>
      </c>
      <c r="I719">
        <f t="shared" si="87"/>
        <v>13</v>
      </c>
      <c r="J719" t="str">
        <f t="shared" si="88"/>
        <v>0</v>
      </c>
      <c r="K719" t="str">
        <f t="shared" si="89"/>
        <v>0</v>
      </c>
      <c r="L719">
        <f t="shared" si="90"/>
        <v>0</v>
      </c>
      <c r="M719" t="str">
        <f>VLOOKUP($A719,'风险(预警)'!$A:$J,7,0)</f>
        <v>0</v>
      </c>
      <c r="N719" t="str">
        <f>VLOOKUP($A719,'风险(预警)'!$A:$J,8,0)</f>
        <v>0</v>
      </c>
      <c r="O719">
        <f>VLOOKUP($A719,'风险(预警)'!$A:$J,9,0)</f>
        <v>0</v>
      </c>
      <c r="P719" t="str">
        <f t="shared" si="91"/>
        <v>低</v>
      </c>
    </row>
    <row r="720" spans="1:16" x14ac:dyDescent="0.2">
      <c r="A720" t="s">
        <v>112</v>
      </c>
      <c r="B720">
        <v>36</v>
      </c>
      <c r="C720" s="2">
        <v>2001.09</v>
      </c>
      <c r="D720" s="1">
        <v>0.125</v>
      </c>
      <c r="E720" s="1">
        <v>0</v>
      </c>
      <c r="F720" s="1">
        <v>0</v>
      </c>
      <c r="G720" t="str">
        <f t="shared" si="85"/>
        <v>(10,20]</v>
      </c>
      <c r="H720" t="str">
        <f t="shared" si="86"/>
        <v>中</v>
      </c>
      <c r="I720">
        <f t="shared" si="87"/>
        <v>81</v>
      </c>
      <c r="J720" t="str">
        <f t="shared" si="88"/>
        <v>0</v>
      </c>
      <c r="K720" t="str">
        <f t="shared" si="89"/>
        <v>0</v>
      </c>
      <c r="L720">
        <f t="shared" si="90"/>
        <v>0</v>
      </c>
      <c r="M720" t="str">
        <f>VLOOKUP($A720,'风险(预警)'!$A:$J,7,0)</f>
        <v>0</v>
      </c>
      <c r="N720" t="str">
        <f>VLOOKUP($A720,'风险(预警)'!$A:$J,8,0)</f>
        <v>0</v>
      </c>
      <c r="O720">
        <f>VLOOKUP($A720,'风险(预警)'!$A:$J,9,0)</f>
        <v>0</v>
      </c>
      <c r="P720" t="str">
        <f t="shared" si="91"/>
        <v>低</v>
      </c>
    </row>
    <row r="721" spans="1:16" x14ac:dyDescent="0.2">
      <c r="A721" t="s">
        <v>538</v>
      </c>
      <c r="B721">
        <v>36</v>
      </c>
      <c r="C721" s="2">
        <v>1632.0882022000001</v>
      </c>
      <c r="D721" s="1">
        <v>3.5999999999999997E-2</v>
      </c>
      <c r="E721" s="1">
        <v>0</v>
      </c>
      <c r="F721" s="1">
        <v>0</v>
      </c>
      <c r="G721" t="str">
        <f t="shared" si="85"/>
        <v>(0,10]</v>
      </c>
      <c r="H721" t="str">
        <f t="shared" si="86"/>
        <v>低</v>
      </c>
      <c r="I721">
        <f t="shared" si="87"/>
        <v>13</v>
      </c>
      <c r="J721" t="str">
        <f t="shared" si="88"/>
        <v>0</v>
      </c>
      <c r="K721" t="str">
        <f t="shared" si="89"/>
        <v>0</v>
      </c>
      <c r="L721">
        <f t="shared" si="90"/>
        <v>0</v>
      </c>
      <c r="M721" t="str">
        <f>VLOOKUP($A721,'风险(预警)'!$A:$J,7,0)</f>
        <v>0</v>
      </c>
      <c r="N721" t="str">
        <f>VLOOKUP($A721,'风险(预警)'!$A:$J,8,0)</f>
        <v>0</v>
      </c>
      <c r="O721">
        <f>VLOOKUP($A721,'风险(预警)'!$A:$J,9,0)</f>
        <v>0</v>
      </c>
      <c r="P721" t="str">
        <f t="shared" si="91"/>
        <v>低</v>
      </c>
    </row>
    <row r="722" spans="1:16" x14ac:dyDescent="0.2">
      <c r="A722" t="s">
        <v>342</v>
      </c>
      <c r="B722">
        <v>36</v>
      </c>
      <c r="C722" s="2">
        <v>2957.09</v>
      </c>
      <c r="D722" s="1">
        <v>0</v>
      </c>
      <c r="E722" s="1">
        <v>0</v>
      </c>
      <c r="F722" s="1">
        <v>0</v>
      </c>
      <c r="G722" t="str">
        <f t="shared" si="85"/>
        <v>0</v>
      </c>
      <c r="H722" t="str">
        <f t="shared" si="86"/>
        <v>0</v>
      </c>
      <c r="I722">
        <f t="shared" si="87"/>
        <v>0</v>
      </c>
      <c r="J722" t="str">
        <f t="shared" si="88"/>
        <v>0</v>
      </c>
      <c r="K722" t="str">
        <f t="shared" si="89"/>
        <v>0</v>
      </c>
      <c r="L722">
        <f t="shared" si="90"/>
        <v>0</v>
      </c>
      <c r="M722" t="str">
        <f>VLOOKUP($A722,'风险(预警)'!$A:$J,7,0)</f>
        <v>(0,10]</v>
      </c>
      <c r="N722" t="str">
        <f>VLOOKUP($A722,'风险(预警)'!$A:$J,8,0)</f>
        <v>低</v>
      </c>
      <c r="O722">
        <f>VLOOKUP($A722,'风险(预警)'!$A:$J,9,0)</f>
        <v>11</v>
      </c>
      <c r="P722" t="str">
        <f t="shared" si="91"/>
        <v>低</v>
      </c>
    </row>
    <row r="723" spans="1:16" x14ac:dyDescent="0.2">
      <c r="A723" t="s">
        <v>819</v>
      </c>
      <c r="B723">
        <v>34</v>
      </c>
      <c r="C723" s="2">
        <v>3610.14</v>
      </c>
      <c r="D723" s="1">
        <v>0</v>
      </c>
      <c r="E723" s="1">
        <v>2.9000000000000001E-2</v>
      </c>
      <c r="F723" s="1">
        <v>2.9000000000000001E-2</v>
      </c>
      <c r="G723" t="str">
        <f t="shared" si="85"/>
        <v>0</v>
      </c>
      <c r="H723" t="str">
        <f t="shared" si="86"/>
        <v>0</v>
      </c>
      <c r="I723">
        <f t="shared" si="87"/>
        <v>0</v>
      </c>
      <c r="J723" t="str">
        <f t="shared" si="88"/>
        <v>(1.5,10]</v>
      </c>
      <c r="K723" t="str">
        <f t="shared" si="89"/>
        <v>中</v>
      </c>
      <c r="L723">
        <f t="shared" si="90"/>
        <v>28</v>
      </c>
      <c r="M723" t="str">
        <f>VLOOKUP($A723,'风险(预警)'!$A:$J,7,0)</f>
        <v>(0,10]</v>
      </c>
      <c r="N723" t="str">
        <f>VLOOKUP($A723,'风险(预警)'!$A:$J,8,0)</f>
        <v>低</v>
      </c>
      <c r="O723">
        <f>VLOOKUP($A723,'风险(预警)'!$A:$J,9,0)</f>
        <v>11</v>
      </c>
      <c r="P723" t="str">
        <f t="shared" si="91"/>
        <v>低</v>
      </c>
    </row>
    <row r="724" spans="1:16" x14ac:dyDescent="0.2">
      <c r="A724" t="s">
        <v>381</v>
      </c>
      <c r="B724">
        <v>34</v>
      </c>
      <c r="C724" s="2">
        <v>30326.65</v>
      </c>
      <c r="D724" s="1">
        <v>1.6E-2</v>
      </c>
      <c r="E724" s="1">
        <v>0</v>
      </c>
      <c r="F724" s="1">
        <v>0</v>
      </c>
      <c r="G724" t="str">
        <f t="shared" si="85"/>
        <v>(0,10]</v>
      </c>
      <c r="H724" t="str">
        <f t="shared" si="86"/>
        <v>低</v>
      </c>
      <c r="I724">
        <f t="shared" si="87"/>
        <v>13</v>
      </c>
      <c r="J724" t="str">
        <f t="shared" si="88"/>
        <v>0</v>
      </c>
      <c r="K724" t="str">
        <f t="shared" si="89"/>
        <v>0</v>
      </c>
      <c r="L724">
        <f t="shared" si="90"/>
        <v>0</v>
      </c>
      <c r="M724" t="str">
        <f>VLOOKUP($A724,'风险(预警)'!$A:$J,7,0)</f>
        <v>0</v>
      </c>
      <c r="N724" t="str">
        <f>VLOOKUP($A724,'风险(预警)'!$A:$J,8,0)</f>
        <v>0</v>
      </c>
      <c r="O724">
        <f>VLOOKUP($A724,'风险(预警)'!$A:$J,9,0)</f>
        <v>0</v>
      </c>
      <c r="P724" t="str">
        <f t="shared" si="91"/>
        <v>低</v>
      </c>
    </row>
    <row r="725" spans="1:16" x14ac:dyDescent="0.2">
      <c r="A725" t="s">
        <v>424</v>
      </c>
      <c r="B725">
        <v>33</v>
      </c>
      <c r="C725" s="2">
        <v>3033.25</v>
      </c>
      <c r="D725" s="1">
        <v>0.151</v>
      </c>
      <c r="E725" s="1">
        <v>0</v>
      </c>
      <c r="F725" s="1">
        <v>0</v>
      </c>
      <c r="G725" t="str">
        <f t="shared" si="85"/>
        <v>(10,20]</v>
      </c>
      <c r="H725" t="str">
        <f t="shared" si="86"/>
        <v>中</v>
      </c>
      <c r="I725">
        <f t="shared" si="87"/>
        <v>81</v>
      </c>
      <c r="J725" t="str">
        <f t="shared" si="88"/>
        <v>0</v>
      </c>
      <c r="K725" t="str">
        <f t="shared" si="89"/>
        <v>0</v>
      </c>
      <c r="L725">
        <f t="shared" si="90"/>
        <v>0</v>
      </c>
      <c r="M725" t="str">
        <f>VLOOKUP($A725,'风险(预警)'!$A:$J,7,0)</f>
        <v>0</v>
      </c>
      <c r="N725" t="str">
        <f>VLOOKUP($A725,'风险(预警)'!$A:$J,8,0)</f>
        <v>0</v>
      </c>
      <c r="O725">
        <f>VLOOKUP($A725,'风险(预警)'!$A:$J,9,0)</f>
        <v>0</v>
      </c>
      <c r="P725" t="str">
        <f t="shared" si="91"/>
        <v>低</v>
      </c>
    </row>
    <row r="726" spans="1:16" x14ac:dyDescent="0.2">
      <c r="A726" t="s">
        <v>694</v>
      </c>
      <c r="B726">
        <v>33</v>
      </c>
      <c r="C726" s="2">
        <v>2770.67</v>
      </c>
      <c r="D726" s="1">
        <v>0.22600000000000001</v>
      </c>
      <c r="E726" s="1">
        <v>0</v>
      </c>
      <c r="F726" s="1">
        <v>0</v>
      </c>
      <c r="G726" t="str">
        <f t="shared" si="85"/>
        <v>(20,+)</v>
      </c>
      <c r="H726" t="str">
        <f t="shared" si="86"/>
        <v>高</v>
      </c>
      <c r="I726">
        <f t="shared" si="87"/>
        <v>100</v>
      </c>
      <c r="J726" t="str">
        <f t="shared" si="88"/>
        <v>0</v>
      </c>
      <c r="K726" t="str">
        <f t="shared" si="89"/>
        <v>0</v>
      </c>
      <c r="L726">
        <f t="shared" si="90"/>
        <v>0</v>
      </c>
      <c r="M726" t="str">
        <f>VLOOKUP($A726,'风险(预警)'!$A:$J,7,0)</f>
        <v>(0,10]</v>
      </c>
      <c r="N726" t="str">
        <f>VLOOKUP($A726,'风险(预警)'!$A:$J,8,0)</f>
        <v>低</v>
      </c>
      <c r="O726">
        <f>VLOOKUP($A726,'风险(预警)'!$A:$J,9,0)</f>
        <v>11</v>
      </c>
      <c r="P726" t="str">
        <f t="shared" si="91"/>
        <v>低</v>
      </c>
    </row>
    <row r="727" spans="1:16" x14ac:dyDescent="0.2">
      <c r="A727" t="s">
        <v>625</v>
      </c>
      <c r="B727">
        <v>31</v>
      </c>
      <c r="C727" s="2">
        <v>2807.38</v>
      </c>
      <c r="D727" s="1">
        <v>3.4000000000000002E-2</v>
      </c>
      <c r="E727" s="1">
        <v>9.7000000000000003E-2</v>
      </c>
      <c r="F727" s="1">
        <v>9.7000000000000003E-2</v>
      </c>
      <c r="G727" t="str">
        <f t="shared" si="85"/>
        <v>(0,10]</v>
      </c>
      <c r="H727" t="str">
        <f t="shared" si="86"/>
        <v>低</v>
      </c>
      <c r="I727">
        <f t="shared" si="87"/>
        <v>13</v>
      </c>
      <c r="J727" t="str">
        <f t="shared" si="88"/>
        <v>(1.5,10]</v>
      </c>
      <c r="K727" t="str">
        <f t="shared" si="89"/>
        <v>中</v>
      </c>
      <c r="L727">
        <f t="shared" si="90"/>
        <v>28</v>
      </c>
      <c r="M727" t="str">
        <f>VLOOKUP($A727,'风险(预警)'!$A:$J,7,0)</f>
        <v>(20,+)</v>
      </c>
      <c r="N727" t="str">
        <f>VLOOKUP($A727,'风险(预警)'!$A:$J,8,0)</f>
        <v>高</v>
      </c>
      <c r="O727">
        <f>VLOOKUP($A727,'风险(预警)'!$A:$J,9,0)</f>
        <v>100</v>
      </c>
      <c r="P727" t="str">
        <f t="shared" si="91"/>
        <v>中</v>
      </c>
    </row>
    <row r="728" spans="1:16" x14ac:dyDescent="0.2">
      <c r="A728" t="s">
        <v>122</v>
      </c>
      <c r="B728">
        <v>30</v>
      </c>
      <c r="C728" s="2">
        <v>1989.09</v>
      </c>
      <c r="D728" s="1">
        <v>0.05</v>
      </c>
      <c r="E728" s="1">
        <v>0.13300000000000001</v>
      </c>
      <c r="F728" s="1">
        <v>0.13300000000000001</v>
      </c>
      <c r="G728" t="str">
        <f t="shared" si="85"/>
        <v>(0,10]</v>
      </c>
      <c r="H728" t="str">
        <f t="shared" si="86"/>
        <v>低</v>
      </c>
      <c r="I728">
        <f t="shared" si="87"/>
        <v>13</v>
      </c>
      <c r="J728" t="str">
        <f t="shared" si="88"/>
        <v>(10,+)</v>
      </c>
      <c r="K728" t="str">
        <f t="shared" si="89"/>
        <v>高</v>
      </c>
      <c r="L728">
        <f t="shared" si="90"/>
        <v>100</v>
      </c>
      <c r="M728" t="str">
        <f>VLOOKUP($A728,'风险(预警)'!$A:$J,7,0)</f>
        <v>(20,+)</v>
      </c>
      <c r="N728" t="str">
        <f>VLOOKUP($A728,'风险(预警)'!$A:$J,8,0)</f>
        <v>高</v>
      </c>
      <c r="O728">
        <f>VLOOKUP($A728,'风险(预警)'!$A:$J,9,0)</f>
        <v>100</v>
      </c>
      <c r="P728" t="str">
        <f t="shared" si="91"/>
        <v>高</v>
      </c>
    </row>
    <row r="729" spans="1:16" x14ac:dyDescent="0.2">
      <c r="A729" t="s">
        <v>704</v>
      </c>
      <c r="B729">
        <v>28</v>
      </c>
      <c r="C729" s="2">
        <v>19880.48</v>
      </c>
      <c r="D729" s="1">
        <v>0</v>
      </c>
      <c r="E729" s="1">
        <v>7.0999999999999994E-2</v>
      </c>
      <c r="F729" s="1">
        <v>7.0999999999999994E-2</v>
      </c>
      <c r="G729" t="str">
        <f t="shared" si="85"/>
        <v>0</v>
      </c>
      <c r="H729" t="str">
        <f t="shared" si="86"/>
        <v>0</v>
      </c>
      <c r="I729">
        <f t="shared" si="87"/>
        <v>0</v>
      </c>
      <c r="J729" t="str">
        <f t="shared" si="88"/>
        <v>(1.5,10]</v>
      </c>
      <c r="K729" t="str">
        <f t="shared" si="89"/>
        <v>中</v>
      </c>
      <c r="L729">
        <f t="shared" si="90"/>
        <v>28</v>
      </c>
      <c r="M729" t="str">
        <f>VLOOKUP($A729,'风险(预警)'!$A:$J,7,0)</f>
        <v>(10,20]</v>
      </c>
      <c r="N729" t="str">
        <f>VLOOKUP($A729,'风险(预警)'!$A:$J,8,0)</f>
        <v>中</v>
      </c>
      <c r="O729">
        <f>VLOOKUP($A729,'风险(预警)'!$A:$J,9,0)</f>
        <v>57</v>
      </c>
      <c r="P729" t="str">
        <f t="shared" si="91"/>
        <v>低</v>
      </c>
    </row>
    <row r="730" spans="1:16" x14ac:dyDescent="0.2">
      <c r="A730" t="s">
        <v>969</v>
      </c>
      <c r="B730">
        <v>28</v>
      </c>
      <c r="C730" s="2">
        <v>1372.37</v>
      </c>
      <c r="D730" s="1">
        <v>4.4999999999999998E-2</v>
      </c>
      <c r="E730" s="1">
        <v>0</v>
      </c>
      <c r="F730" s="1">
        <v>0</v>
      </c>
      <c r="G730" t="str">
        <f t="shared" si="85"/>
        <v>(0,10]</v>
      </c>
      <c r="H730" t="str">
        <f t="shared" si="86"/>
        <v>低</v>
      </c>
      <c r="I730">
        <f t="shared" si="87"/>
        <v>13</v>
      </c>
      <c r="J730" t="str">
        <f t="shared" si="88"/>
        <v>0</v>
      </c>
      <c r="K730" t="str">
        <f t="shared" si="89"/>
        <v>0</v>
      </c>
      <c r="L730">
        <f t="shared" si="90"/>
        <v>0</v>
      </c>
      <c r="M730" t="str">
        <f>VLOOKUP($A730,'风险(预警)'!$A:$J,7,0)</f>
        <v>(0,10]</v>
      </c>
      <c r="N730" t="str">
        <f>VLOOKUP($A730,'风险(预警)'!$A:$J,8,0)</f>
        <v>低</v>
      </c>
      <c r="O730">
        <f>VLOOKUP($A730,'风险(预警)'!$A:$J,9,0)</f>
        <v>11</v>
      </c>
      <c r="P730" t="str">
        <f t="shared" si="91"/>
        <v>低</v>
      </c>
    </row>
    <row r="731" spans="1:16" x14ac:dyDescent="0.2">
      <c r="A731" t="s">
        <v>592</v>
      </c>
      <c r="B731">
        <v>28</v>
      </c>
      <c r="C731" s="2">
        <v>13472.19</v>
      </c>
      <c r="D731" s="1">
        <v>4.3999999999999997E-2</v>
      </c>
      <c r="E731" s="1">
        <v>0</v>
      </c>
      <c r="F731" s="1">
        <v>0</v>
      </c>
      <c r="G731" t="str">
        <f t="shared" si="85"/>
        <v>(0,10]</v>
      </c>
      <c r="H731" t="str">
        <f t="shared" si="86"/>
        <v>低</v>
      </c>
      <c r="I731">
        <f t="shared" si="87"/>
        <v>13</v>
      </c>
      <c r="J731" t="str">
        <f t="shared" si="88"/>
        <v>0</v>
      </c>
      <c r="K731" t="str">
        <f t="shared" si="89"/>
        <v>0</v>
      </c>
      <c r="L731">
        <f t="shared" si="90"/>
        <v>0</v>
      </c>
      <c r="M731" t="str">
        <f>VLOOKUP($A731,'风险(预警)'!$A:$J,7,0)</f>
        <v>0</v>
      </c>
      <c r="N731" t="str">
        <f>VLOOKUP($A731,'风险(预警)'!$A:$J,8,0)</f>
        <v>0</v>
      </c>
      <c r="O731">
        <f>VLOOKUP($A731,'风险(预警)'!$A:$J,9,0)</f>
        <v>0</v>
      </c>
      <c r="P731" t="str">
        <f t="shared" si="91"/>
        <v>低</v>
      </c>
    </row>
    <row r="732" spans="1:16" x14ac:dyDescent="0.2">
      <c r="A732" t="s">
        <v>732</v>
      </c>
      <c r="B732">
        <v>28</v>
      </c>
      <c r="C732" s="2">
        <v>480.27</v>
      </c>
      <c r="D732" s="1">
        <v>3.1E-2</v>
      </c>
      <c r="E732" s="1">
        <v>0</v>
      </c>
      <c r="F732" s="1">
        <v>0</v>
      </c>
      <c r="G732" t="str">
        <f t="shared" si="85"/>
        <v>(0,10]</v>
      </c>
      <c r="H732" t="str">
        <f t="shared" si="86"/>
        <v>低</v>
      </c>
      <c r="I732">
        <f t="shared" si="87"/>
        <v>13</v>
      </c>
      <c r="J732" t="str">
        <f t="shared" si="88"/>
        <v>0</v>
      </c>
      <c r="K732" t="str">
        <f t="shared" si="89"/>
        <v>0</v>
      </c>
      <c r="L732">
        <f t="shared" si="90"/>
        <v>0</v>
      </c>
      <c r="M732" t="str">
        <f>VLOOKUP($A732,'风险(预警)'!$A:$J,7,0)</f>
        <v>0</v>
      </c>
      <c r="N732" t="str">
        <f>VLOOKUP($A732,'风险(预警)'!$A:$J,8,0)</f>
        <v>0</v>
      </c>
      <c r="O732">
        <f>VLOOKUP($A732,'风险(预警)'!$A:$J,9,0)</f>
        <v>0</v>
      </c>
      <c r="P732" t="str">
        <f t="shared" si="91"/>
        <v>低</v>
      </c>
    </row>
    <row r="733" spans="1:16" x14ac:dyDescent="0.2">
      <c r="A733" t="s">
        <v>619</v>
      </c>
      <c r="B733">
        <v>27</v>
      </c>
      <c r="C733" s="2">
        <v>7027.87</v>
      </c>
      <c r="D733" s="1">
        <v>0.14000000000000001</v>
      </c>
      <c r="E733" s="1">
        <v>3.6999999999999998E-2</v>
      </c>
      <c r="F733" s="1">
        <v>3.6999999999999998E-2</v>
      </c>
      <c r="G733" t="str">
        <f t="shared" si="85"/>
        <v>(10,20]</v>
      </c>
      <c r="H733" t="str">
        <f t="shared" si="86"/>
        <v>中</v>
      </c>
      <c r="I733">
        <f t="shared" si="87"/>
        <v>81</v>
      </c>
      <c r="J733" t="str">
        <f t="shared" si="88"/>
        <v>(1.5,10]</v>
      </c>
      <c r="K733" t="str">
        <f t="shared" si="89"/>
        <v>中</v>
      </c>
      <c r="L733">
        <f t="shared" si="90"/>
        <v>28</v>
      </c>
      <c r="M733" t="str">
        <f>VLOOKUP($A733,'风险(预警)'!$A:$J,7,0)</f>
        <v>0</v>
      </c>
      <c r="N733" t="str">
        <f>VLOOKUP($A733,'风险(预警)'!$A:$J,8,0)</f>
        <v>0</v>
      </c>
      <c r="O733">
        <f>VLOOKUP($A733,'风险(预警)'!$A:$J,9,0)</f>
        <v>0</v>
      </c>
      <c r="P733" t="str">
        <f t="shared" si="91"/>
        <v>低</v>
      </c>
    </row>
    <row r="734" spans="1:16" x14ac:dyDescent="0.2">
      <c r="A734" t="s">
        <v>681</v>
      </c>
      <c r="B734">
        <v>27</v>
      </c>
      <c r="C734" s="2">
        <v>6626.15</v>
      </c>
      <c r="D734" s="1">
        <v>2.5999999999999999E-2</v>
      </c>
      <c r="E734" s="1">
        <v>0</v>
      </c>
      <c r="F734" s="1">
        <v>0</v>
      </c>
      <c r="G734" t="str">
        <f t="shared" si="85"/>
        <v>(0,10]</v>
      </c>
      <c r="H734" t="str">
        <f t="shared" si="86"/>
        <v>低</v>
      </c>
      <c r="I734">
        <f t="shared" si="87"/>
        <v>13</v>
      </c>
      <c r="J734" t="str">
        <f t="shared" si="88"/>
        <v>0</v>
      </c>
      <c r="K734" t="str">
        <f t="shared" si="89"/>
        <v>0</v>
      </c>
      <c r="L734">
        <f t="shared" si="90"/>
        <v>0</v>
      </c>
      <c r="M734" t="str">
        <f>VLOOKUP($A734,'风险(预警)'!$A:$J,7,0)</f>
        <v>0</v>
      </c>
      <c r="N734" t="str">
        <f>VLOOKUP($A734,'风险(预警)'!$A:$J,8,0)</f>
        <v>0</v>
      </c>
      <c r="O734">
        <f>VLOOKUP($A734,'风险(预警)'!$A:$J,9,0)</f>
        <v>0</v>
      </c>
      <c r="P734" t="str">
        <f t="shared" si="91"/>
        <v>低</v>
      </c>
    </row>
    <row r="735" spans="1:16" x14ac:dyDescent="0.2">
      <c r="A735" t="s">
        <v>816</v>
      </c>
      <c r="B735">
        <v>26</v>
      </c>
      <c r="C735" s="2">
        <v>1271.1500000000001</v>
      </c>
      <c r="D735" s="1">
        <v>0.14699999999999999</v>
      </c>
      <c r="E735" s="1">
        <v>0</v>
      </c>
      <c r="F735" s="1">
        <v>0</v>
      </c>
      <c r="G735" t="str">
        <f t="shared" si="85"/>
        <v>(10,20]</v>
      </c>
      <c r="H735" t="str">
        <f t="shared" si="86"/>
        <v>中</v>
      </c>
      <c r="I735">
        <f t="shared" si="87"/>
        <v>81</v>
      </c>
      <c r="J735" t="str">
        <f t="shared" si="88"/>
        <v>0</v>
      </c>
      <c r="K735" t="str">
        <f t="shared" si="89"/>
        <v>0</v>
      </c>
      <c r="L735">
        <f t="shared" si="90"/>
        <v>0</v>
      </c>
      <c r="M735" t="str">
        <f>VLOOKUP($A735,'风险(预警)'!$A:$J,7,0)</f>
        <v>0</v>
      </c>
      <c r="N735" t="str">
        <f>VLOOKUP($A735,'风险(预警)'!$A:$J,8,0)</f>
        <v>0</v>
      </c>
      <c r="O735">
        <f>VLOOKUP($A735,'风险(预警)'!$A:$J,9,0)</f>
        <v>0</v>
      </c>
      <c r="P735" t="str">
        <f t="shared" si="91"/>
        <v>低</v>
      </c>
    </row>
    <row r="736" spans="1:16" x14ac:dyDescent="0.2">
      <c r="A736" t="s">
        <v>734</v>
      </c>
      <c r="B736">
        <v>26</v>
      </c>
      <c r="C736" s="2">
        <v>1852.33</v>
      </c>
      <c r="D736" s="1">
        <v>0</v>
      </c>
      <c r="E736" s="1">
        <v>3.7999999999999999E-2</v>
      </c>
      <c r="F736" s="1">
        <v>3.7999999999999999E-2</v>
      </c>
      <c r="G736" t="str">
        <f t="shared" si="85"/>
        <v>0</v>
      </c>
      <c r="H736" t="str">
        <f t="shared" si="86"/>
        <v>0</v>
      </c>
      <c r="I736">
        <f t="shared" si="87"/>
        <v>0</v>
      </c>
      <c r="J736" t="str">
        <f t="shared" si="88"/>
        <v>(1.5,10]</v>
      </c>
      <c r="K736" t="str">
        <f t="shared" si="89"/>
        <v>中</v>
      </c>
      <c r="L736">
        <f t="shared" si="90"/>
        <v>28</v>
      </c>
      <c r="M736" t="str">
        <f>VLOOKUP($A736,'风险(预警)'!$A:$J,7,0)</f>
        <v>(10,20]</v>
      </c>
      <c r="N736" t="str">
        <f>VLOOKUP($A736,'风险(预警)'!$A:$J,8,0)</f>
        <v>中</v>
      </c>
      <c r="O736">
        <f>VLOOKUP($A736,'风险(预警)'!$A:$J,9,0)</f>
        <v>57</v>
      </c>
      <c r="P736" t="str">
        <f t="shared" si="91"/>
        <v>低</v>
      </c>
    </row>
    <row r="737" spans="1:16" x14ac:dyDescent="0.2">
      <c r="A737" t="s">
        <v>845</v>
      </c>
      <c r="B737">
        <v>26</v>
      </c>
      <c r="C737" s="2">
        <v>2703.9</v>
      </c>
      <c r="D737" s="1">
        <v>0.14799999999999999</v>
      </c>
      <c r="E737" s="1">
        <v>0</v>
      </c>
      <c r="F737" s="1">
        <v>0</v>
      </c>
      <c r="G737" t="str">
        <f t="shared" si="85"/>
        <v>(10,20]</v>
      </c>
      <c r="H737" t="str">
        <f t="shared" si="86"/>
        <v>中</v>
      </c>
      <c r="I737">
        <f t="shared" si="87"/>
        <v>81</v>
      </c>
      <c r="J737" t="str">
        <f t="shared" si="88"/>
        <v>0</v>
      </c>
      <c r="K737" t="str">
        <f t="shared" si="89"/>
        <v>0</v>
      </c>
      <c r="L737">
        <f t="shared" si="90"/>
        <v>0</v>
      </c>
      <c r="M737" t="str">
        <f>VLOOKUP($A737,'风险(预警)'!$A:$J,7,0)</f>
        <v>0</v>
      </c>
      <c r="N737" t="str">
        <f>VLOOKUP($A737,'风险(预警)'!$A:$J,8,0)</f>
        <v>0</v>
      </c>
      <c r="O737">
        <f>VLOOKUP($A737,'风险(预警)'!$A:$J,9,0)</f>
        <v>0</v>
      </c>
      <c r="P737" t="str">
        <f t="shared" si="91"/>
        <v>低</v>
      </c>
    </row>
    <row r="738" spans="1:16" x14ac:dyDescent="0.2">
      <c r="A738" t="s">
        <v>200</v>
      </c>
      <c r="B738">
        <v>26</v>
      </c>
      <c r="C738" s="2">
        <v>16.501117990000001</v>
      </c>
      <c r="D738" s="1">
        <v>0.59499999999999997</v>
      </c>
      <c r="E738" s="1">
        <v>0</v>
      </c>
      <c r="F738" s="1">
        <v>0</v>
      </c>
      <c r="G738" t="str">
        <f t="shared" si="85"/>
        <v>(20,+)</v>
      </c>
      <c r="H738" t="str">
        <f t="shared" si="86"/>
        <v>高</v>
      </c>
      <c r="I738">
        <f t="shared" si="87"/>
        <v>100</v>
      </c>
      <c r="J738" t="str">
        <f t="shared" si="88"/>
        <v>0</v>
      </c>
      <c r="K738" t="str">
        <f t="shared" si="89"/>
        <v>0</v>
      </c>
      <c r="L738">
        <f t="shared" si="90"/>
        <v>0</v>
      </c>
      <c r="M738" t="str">
        <f>VLOOKUP($A738,'风险(预警)'!$A:$J,7,0)</f>
        <v>0</v>
      </c>
      <c r="N738" t="str">
        <f>VLOOKUP($A738,'风险(预警)'!$A:$J,8,0)</f>
        <v>0</v>
      </c>
      <c r="O738">
        <f>VLOOKUP($A738,'风险(预警)'!$A:$J,9,0)</f>
        <v>0</v>
      </c>
      <c r="P738" t="str">
        <f t="shared" si="91"/>
        <v>低</v>
      </c>
    </row>
    <row r="739" spans="1:16" x14ac:dyDescent="0.2">
      <c r="A739" t="s">
        <v>932</v>
      </c>
      <c r="B739">
        <v>25</v>
      </c>
      <c r="C739" s="2">
        <v>552.91940656500003</v>
      </c>
      <c r="D739" s="1">
        <v>0</v>
      </c>
      <c r="E739" s="1">
        <v>0</v>
      </c>
      <c r="F739" s="1">
        <v>0</v>
      </c>
      <c r="G739" t="str">
        <f t="shared" si="85"/>
        <v>0</v>
      </c>
      <c r="H739" t="str">
        <f t="shared" si="86"/>
        <v>0</v>
      </c>
      <c r="I739">
        <f t="shared" si="87"/>
        <v>0</v>
      </c>
      <c r="J739" t="str">
        <f t="shared" si="88"/>
        <v>0</v>
      </c>
      <c r="K739" t="str">
        <f t="shared" si="89"/>
        <v>0</v>
      </c>
      <c r="L739">
        <f t="shared" si="90"/>
        <v>0</v>
      </c>
      <c r="M739" t="str">
        <f>VLOOKUP($A739,'风险(预警)'!$A:$J,7,0)</f>
        <v>0</v>
      </c>
      <c r="N739" t="str">
        <f>VLOOKUP($A739,'风险(预警)'!$A:$J,8,0)</f>
        <v>0</v>
      </c>
      <c r="O739">
        <f>VLOOKUP($A739,'风险(预警)'!$A:$J,9,0)</f>
        <v>0</v>
      </c>
      <c r="P739" t="str">
        <f t="shared" si="91"/>
        <v>0风险</v>
      </c>
    </row>
    <row r="740" spans="1:16" x14ac:dyDescent="0.2">
      <c r="A740" t="s">
        <v>221</v>
      </c>
      <c r="B740">
        <v>25</v>
      </c>
      <c r="C740" s="2">
        <v>1001.5</v>
      </c>
      <c r="D740" s="1">
        <v>5.8000000000000003E-2</v>
      </c>
      <c r="E740" s="1">
        <v>0.04</v>
      </c>
      <c r="F740" s="1">
        <v>0.04</v>
      </c>
      <c r="G740" t="str">
        <f t="shared" si="85"/>
        <v>(0,10]</v>
      </c>
      <c r="H740" t="str">
        <f t="shared" si="86"/>
        <v>低</v>
      </c>
      <c r="I740">
        <f t="shared" si="87"/>
        <v>13</v>
      </c>
      <c r="J740" t="str">
        <f t="shared" si="88"/>
        <v>(1.5,10]</v>
      </c>
      <c r="K740" t="str">
        <f t="shared" si="89"/>
        <v>中</v>
      </c>
      <c r="L740">
        <f t="shared" si="90"/>
        <v>28</v>
      </c>
      <c r="M740" t="str">
        <f>VLOOKUP($A740,'风险(预警)'!$A:$J,7,0)</f>
        <v>0</v>
      </c>
      <c r="N740" t="str">
        <f>VLOOKUP($A740,'风险(预警)'!$A:$J,8,0)</f>
        <v>0</v>
      </c>
      <c r="O740">
        <f>VLOOKUP($A740,'风险(预警)'!$A:$J,9,0)</f>
        <v>0</v>
      </c>
      <c r="P740" t="str">
        <f t="shared" si="91"/>
        <v>低</v>
      </c>
    </row>
    <row r="741" spans="1:16" x14ac:dyDescent="0.2">
      <c r="A741" t="s">
        <v>388</v>
      </c>
      <c r="B741">
        <v>25</v>
      </c>
      <c r="C741" s="2">
        <v>701.79</v>
      </c>
      <c r="D741" s="1">
        <v>0</v>
      </c>
      <c r="E741" s="1">
        <v>0</v>
      </c>
      <c r="F741" s="1">
        <v>0</v>
      </c>
      <c r="G741" t="str">
        <f t="shared" si="85"/>
        <v>0</v>
      </c>
      <c r="H741" t="str">
        <f t="shared" si="86"/>
        <v>0</v>
      </c>
      <c r="I741">
        <f t="shared" si="87"/>
        <v>0</v>
      </c>
      <c r="J741" t="str">
        <f t="shared" si="88"/>
        <v>0</v>
      </c>
      <c r="K741" t="str">
        <f t="shared" si="89"/>
        <v>0</v>
      </c>
      <c r="L741">
        <f t="shared" si="90"/>
        <v>0</v>
      </c>
      <c r="M741" t="str">
        <f>VLOOKUP($A741,'风险(预警)'!$A:$J,7,0)</f>
        <v>(0,10]</v>
      </c>
      <c r="N741" t="str">
        <f>VLOOKUP($A741,'风险(预警)'!$A:$J,8,0)</f>
        <v>低</v>
      </c>
      <c r="O741">
        <f>VLOOKUP($A741,'风险(预警)'!$A:$J,9,0)</f>
        <v>11</v>
      </c>
      <c r="P741" t="str">
        <f t="shared" si="91"/>
        <v>低</v>
      </c>
    </row>
    <row r="742" spans="1:16" x14ac:dyDescent="0.2">
      <c r="A742" t="s">
        <v>596</v>
      </c>
      <c r="B742">
        <v>24</v>
      </c>
      <c r="C742" s="2">
        <v>5652.2558113499999</v>
      </c>
      <c r="D742" s="1">
        <v>0</v>
      </c>
      <c r="E742" s="1">
        <v>8.3000000000000004E-2</v>
      </c>
      <c r="F742" s="1">
        <v>8.3000000000000004E-2</v>
      </c>
      <c r="G742" t="str">
        <f t="shared" si="85"/>
        <v>0</v>
      </c>
      <c r="H742" t="str">
        <f t="shared" si="86"/>
        <v>0</v>
      </c>
      <c r="I742">
        <f t="shared" si="87"/>
        <v>0</v>
      </c>
      <c r="J742" t="str">
        <f t="shared" si="88"/>
        <v>(1.5,10]</v>
      </c>
      <c r="K742" t="str">
        <f t="shared" si="89"/>
        <v>中</v>
      </c>
      <c r="L742">
        <f t="shared" si="90"/>
        <v>28</v>
      </c>
      <c r="M742" t="str">
        <f>VLOOKUP($A742,'风险(预警)'!$A:$J,7,0)</f>
        <v>(10,20]</v>
      </c>
      <c r="N742" t="str">
        <f>VLOOKUP($A742,'风险(预警)'!$A:$J,8,0)</f>
        <v>中</v>
      </c>
      <c r="O742">
        <f>VLOOKUP($A742,'风险(预警)'!$A:$J,9,0)</f>
        <v>57</v>
      </c>
      <c r="P742" t="str">
        <f t="shared" si="91"/>
        <v>低</v>
      </c>
    </row>
    <row r="743" spans="1:16" x14ac:dyDescent="0.2">
      <c r="A743" t="s">
        <v>366</v>
      </c>
      <c r="B743">
        <v>24</v>
      </c>
      <c r="C743" s="2">
        <v>16192.577107999999</v>
      </c>
      <c r="D743" s="1">
        <v>4.2000000000000003E-2</v>
      </c>
      <c r="E743" s="1">
        <v>0</v>
      </c>
      <c r="F743" s="1">
        <v>0</v>
      </c>
      <c r="G743" t="str">
        <f t="shared" si="85"/>
        <v>(0,10]</v>
      </c>
      <c r="H743" t="str">
        <f t="shared" si="86"/>
        <v>低</v>
      </c>
      <c r="I743">
        <f t="shared" si="87"/>
        <v>13</v>
      </c>
      <c r="J743" t="str">
        <f t="shared" si="88"/>
        <v>0</v>
      </c>
      <c r="K743" t="str">
        <f t="shared" si="89"/>
        <v>0</v>
      </c>
      <c r="L743">
        <f t="shared" si="90"/>
        <v>0</v>
      </c>
      <c r="M743" t="str">
        <f>VLOOKUP($A743,'风险(预警)'!$A:$J,7,0)</f>
        <v>0</v>
      </c>
      <c r="N743" t="str">
        <f>VLOOKUP($A743,'风险(预警)'!$A:$J,8,0)</f>
        <v>0</v>
      </c>
      <c r="O743">
        <f>VLOOKUP($A743,'风险(预警)'!$A:$J,9,0)</f>
        <v>0</v>
      </c>
      <c r="P743" t="str">
        <f t="shared" si="91"/>
        <v>低</v>
      </c>
    </row>
    <row r="744" spans="1:16" x14ac:dyDescent="0.2">
      <c r="A744" t="s">
        <v>699</v>
      </c>
      <c r="B744">
        <v>24</v>
      </c>
      <c r="C744" s="2">
        <v>660.26923962499995</v>
      </c>
      <c r="D744" s="1">
        <v>0</v>
      </c>
      <c r="E744" s="1">
        <v>0</v>
      </c>
      <c r="F744" s="1">
        <v>0</v>
      </c>
      <c r="G744" t="str">
        <f t="shared" si="85"/>
        <v>0</v>
      </c>
      <c r="H744" t="str">
        <f t="shared" si="86"/>
        <v>0</v>
      </c>
      <c r="I744">
        <f t="shared" si="87"/>
        <v>0</v>
      </c>
      <c r="J744" t="str">
        <f t="shared" si="88"/>
        <v>0</v>
      </c>
      <c r="K744" t="str">
        <f t="shared" si="89"/>
        <v>0</v>
      </c>
      <c r="L744">
        <f t="shared" si="90"/>
        <v>0</v>
      </c>
      <c r="M744" t="str">
        <f>VLOOKUP($A744,'风险(预警)'!$A:$J,7,0)</f>
        <v>0</v>
      </c>
      <c r="N744" t="str">
        <f>VLOOKUP($A744,'风险(预警)'!$A:$J,8,0)</f>
        <v>0</v>
      </c>
      <c r="O744">
        <f>VLOOKUP($A744,'风险(预警)'!$A:$J,9,0)</f>
        <v>0</v>
      </c>
      <c r="P744" t="str">
        <f t="shared" si="91"/>
        <v>0风险</v>
      </c>
    </row>
    <row r="745" spans="1:16" x14ac:dyDescent="0.2">
      <c r="A745" t="s">
        <v>263</v>
      </c>
      <c r="B745">
        <v>24</v>
      </c>
      <c r="C745" s="2">
        <v>1716.08</v>
      </c>
      <c r="D745" s="1">
        <v>5.0999999999999997E-2</v>
      </c>
      <c r="E745" s="1">
        <v>0</v>
      </c>
      <c r="F745" s="1">
        <v>0</v>
      </c>
      <c r="G745" t="str">
        <f t="shared" si="85"/>
        <v>(0,10]</v>
      </c>
      <c r="H745" t="str">
        <f t="shared" si="86"/>
        <v>低</v>
      </c>
      <c r="I745">
        <f t="shared" si="87"/>
        <v>13</v>
      </c>
      <c r="J745" t="str">
        <f t="shared" si="88"/>
        <v>0</v>
      </c>
      <c r="K745" t="str">
        <f t="shared" si="89"/>
        <v>0</v>
      </c>
      <c r="L745">
        <f t="shared" si="90"/>
        <v>0</v>
      </c>
      <c r="M745" t="str">
        <f>VLOOKUP($A745,'风险(预警)'!$A:$J,7,0)</f>
        <v>0</v>
      </c>
      <c r="N745" t="str">
        <f>VLOOKUP($A745,'风险(预警)'!$A:$J,8,0)</f>
        <v>0</v>
      </c>
      <c r="O745">
        <f>VLOOKUP($A745,'风险(预警)'!$A:$J,9,0)</f>
        <v>0</v>
      </c>
      <c r="P745" t="str">
        <f t="shared" si="91"/>
        <v>低</v>
      </c>
    </row>
    <row r="746" spans="1:16" x14ac:dyDescent="0.2">
      <c r="A746" t="s">
        <v>564</v>
      </c>
      <c r="B746">
        <v>24</v>
      </c>
      <c r="C746" s="2">
        <v>1372.6045485</v>
      </c>
      <c r="D746" s="1">
        <v>6.6000000000000003E-2</v>
      </c>
      <c r="E746" s="1">
        <v>0</v>
      </c>
      <c r="F746" s="1">
        <v>0</v>
      </c>
      <c r="G746" t="str">
        <f t="shared" si="85"/>
        <v>(0,10]</v>
      </c>
      <c r="H746" t="str">
        <f t="shared" si="86"/>
        <v>低</v>
      </c>
      <c r="I746">
        <f t="shared" si="87"/>
        <v>13</v>
      </c>
      <c r="J746" t="str">
        <f t="shared" si="88"/>
        <v>0</v>
      </c>
      <c r="K746" t="str">
        <f t="shared" si="89"/>
        <v>0</v>
      </c>
      <c r="L746">
        <f t="shared" si="90"/>
        <v>0</v>
      </c>
      <c r="M746" t="str">
        <f>VLOOKUP($A746,'风险(预警)'!$A:$J,7,0)</f>
        <v>0</v>
      </c>
      <c r="N746" t="str">
        <f>VLOOKUP($A746,'风险(预警)'!$A:$J,8,0)</f>
        <v>0</v>
      </c>
      <c r="O746">
        <f>VLOOKUP($A746,'风险(预警)'!$A:$J,9,0)</f>
        <v>0</v>
      </c>
      <c r="P746" t="str">
        <f t="shared" si="91"/>
        <v>低</v>
      </c>
    </row>
    <row r="747" spans="1:16" x14ac:dyDescent="0.2">
      <c r="A747" t="s">
        <v>308</v>
      </c>
      <c r="B747">
        <v>24</v>
      </c>
      <c r="C747" s="2">
        <v>697.49</v>
      </c>
      <c r="D747" s="1">
        <v>0</v>
      </c>
      <c r="E747" s="1">
        <v>0</v>
      </c>
      <c r="F747" s="1">
        <v>0</v>
      </c>
      <c r="G747" t="str">
        <f t="shared" si="85"/>
        <v>0</v>
      </c>
      <c r="H747" t="str">
        <f t="shared" si="86"/>
        <v>0</v>
      </c>
      <c r="I747">
        <f t="shared" si="87"/>
        <v>0</v>
      </c>
      <c r="J747" t="str">
        <f t="shared" si="88"/>
        <v>0</v>
      </c>
      <c r="K747" t="str">
        <f t="shared" si="89"/>
        <v>0</v>
      </c>
      <c r="L747">
        <f t="shared" si="90"/>
        <v>0</v>
      </c>
      <c r="M747" t="str">
        <f>VLOOKUP($A747,'风险(预警)'!$A:$J,7,0)</f>
        <v>0</v>
      </c>
      <c r="N747" t="str">
        <f>VLOOKUP($A747,'风险(预警)'!$A:$J,8,0)</f>
        <v>0</v>
      </c>
      <c r="O747">
        <f>VLOOKUP($A747,'风险(预警)'!$A:$J,9,0)</f>
        <v>0</v>
      </c>
      <c r="P747" t="str">
        <f t="shared" si="91"/>
        <v>0风险</v>
      </c>
    </row>
    <row r="748" spans="1:16" x14ac:dyDescent="0.2">
      <c r="A748" t="s">
        <v>193</v>
      </c>
      <c r="B748">
        <v>23</v>
      </c>
      <c r="C748" s="2">
        <v>2959.8</v>
      </c>
      <c r="D748" s="1">
        <v>1.4E-2</v>
      </c>
      <c r="E748" s="1">
        <v>0</v>
      </c>
      <c r="F748" s="1">
        <v>0</v>
      </c>
      <c r="G748" t="str">
        <f t="shared" si="85"/>
        <v>(0,10]</v>
      </c>
      <c r="H748" t="str">
        <f t="shared" si="86"/>
        <v>低</v>
      </c>
      <c r="I748">
        <f t="shared" si="87"/>
        <v>13</v>
      </c>
      <c r="J748" t="str">
        <f t="shared" si="88"/>
        <v>0</v>
      </c>
      <c r="K748" t="str">
        <f t="shared" si="89"/>
        <v>0</v>
      </c>
      <c r="L748">
        <f t="shared" si="90"/>
        <v>0</v>
      </c>
      <c r="M748" t="str">
        <f>VLOOKUP($A748,'风险(预警)'!$A:$J,7,0)</f>
        <v>0</v>
      </c>
      <c r="N748" t="str">
        <f>VLOOKUP($A748,'风险(预警)'!$A:$J,8,0)</f>
        <v>0</v>
      </c>
      <c r="O748">
        <f>VLOOKUP($A748,'风险(预警)'!$A:$J,9,0)</f>
        <v>0</v>
      </c>
      <c r="P748" t="str">
        <f t="shared" si="91"/>
        <v>低</v>
      </c>
    </row>
    <row r="749" spans="1:16" x14ac:dyDescent="0.2">
      <c r="A749" t="s">
        <v>319</v>
      </c>
      <c r="B749">
        <v>23</v>
      </c>
      <c r="C749" s="2">
        <v>1045.93</v>
      </c>
      <c r="D749" s="1">
        <v>0</v>
      </c>
      <c r="E749" s="1">
        <v>0.82599999999999996</v>
      </c>
      <c r="F749" s="1">
        <v>0.82599999999999996</v>
      </c>
      <c r="G749" t="str">
        <f t="shared" si="85"/>
        <v>0</v>
      </c>
      <c r="H749" t="str">
        <f t="shared" si="86"/>
        <v>0</v>
      </c>
      <c r="I749">
        <f t="shared" si="87"/>
        <v>0</v>
      </c>
      <c r="J749" t="str">
        <f t="shared" si="88"/>
        <v>(10,+)</v>
      </c>
      <c r="K749" t="str">
        <f t="shared" si="89"/>
        <v>高</v>
      </c>
      <c r="L749">
        <f t="shared" si="90"/>
        <v>100</v>
      </c>
      <c r="M749" t="str">
        <f>VLOOKUP($A749,'风险(预警)'!$A:$J,7,0)</f>
        <v>(20,+)</v>
      </c>
      <c r="N749" t="str">
        <f>VLOOKUP($A749,'风险(预警)'!$A:$J,8,0)</f>
        <v>高</v>
      </c>
      <c r="O749">
        <f>VLOOKUP($A749,'风险(预警)'!$A:$J,9,0)</f>
        <v>100</v>
      </c>
      <c r="P749" t="str">
        <f t="shared" si="91"/>
        <v>高</v>
      </c>
    </row>
    <row r="750" spans="1:16" x14ac:dyDescent="0.2">
      <c r="A750" t="s">
        <v>708</v>
      </c>
      <c r="B750">
        <v>23</v>
      </c>
      <c r="C750" s="2">
        <v>538.79999999999995</v>
      </c>
      <c r="D750" s="1">
        <v>3.6999999999999998E-2</v>
      </c>
      <c r="E750" s="1">
        <v>0</v>
      </c>
      <c r="F750" s="1">
        <v>0</v>
      </c>
      <c r="G750" t="str">
        <f t="shared" si="85"/>
        <v>(0,10]</v>
      </c>
      <c r="H750" t="str">
        <f t="shared" si="86"/>
        <v>低</v>
      </c>
      <c r="I750">
        <f t="shared" si="87"/>
        <v>13</v>
      </c>
      <c r="J750" t="str">
        <f t="shared" si="88"/>
        <v>0</v>
      </c>
      <c r="K750" t="str">
        <f t="shared" si="89"/>
        <v>0</v>
      </c>
      <c r="L750">
        <f t="shared" si="90"/>
        <v>0</v>
      </c>
      <c r="M750" t="str">
        <f>VLOOKUP($A750,'风险(预警)'!$A:$J,7,0)</f>
        <v>0</v>
      </c>
      <c r="N750" t="str">
        <f>VLOOKUP($A750,'风险(预警)'!$A:$J,8,0)</f>
        <v>0</v>
      </c>
      <c r="O750">
        <f>VLOOKUP($A750,'风险(预警)'!$A:$J,9,0)</f>
        <v>0</v>
      </c>
      <c r="P750" t="str">
        <f t="shared" si="91"/>
        <v>低</v>
      </c>
    </row>
    <row r="751" spans="1:16" x14ac:dyDescent="0.2">
      <c r="A751" t="s">
        <v>389</v>
      </c>
      <c r="B751">
        <v>23</v>
      </c>
      <c r="C751" s="2">
        <v>1150.77</v>
      </c>
      <c r="D751" s="1">
        <v>0</v>
      </c>
      <c r="E751" s="1">
        <v>0</v>
      </c>
      <c r="F751" s="1">
        <v>0</v>
      </c>
      <c r="G751" t="str">
        <f t="shared" si="85"/>
        <v>0</v>
      </c>
      <c r="H751" t="str">
        <f t="shared" si="86"/>
        <v>0</v>
      </c>
      <c r="I751">
        <f t="shared" si="87"/>
        <v>0</v>
      </c>
      <c r="J751" t="str">
        <f t="shared" si="88"/>
        <v>0</v>
      </c>
      <c r="K751" t="str">
        <f t="shared" si="89"/>
        <v>0</v>
      </c>
      <c r="L751">
        <f t="shared" si="90"/>
        <v>0</v>
      </c>
      <c r="M751" t="str">
        <f>VLOOKUP($A751,'风险(预警)'!$A:$J,7,0)</f>
        <v>0</v>
      </c>
      <c r="N751" t="str">
        <f>VLOOKUP($A751,'风险(预警)'!$A:$J,8,0)</f>
        <v>0</v>
      </c>
      <c r="O751">
        <f>VLOOKUP($A751,'风险(预警)'!$A:$J,9,0)</f>
        <v>0</v>
      </c>
      <c r="P751" t="str">
        <f t="shared" si="91"/>
        <v>0风险</v>
      </c>
    </row>
    <row r="752" spans="1:16" x14ac:dyDescent="0.2">
      <c r="A752" t="s">
        <v>709</v>
      </c>
      <c r="B752">
        <v>22</v>
      </c>
      <c r="C752" s="2">
        <v>1832.5872083500001</v>
      </c>
      <c r="D752" s="1">
        <v>0</v>
      </c>
      <c r="E752" s="1">
        <v>0</v>
      </c>
      <c r="F752" s="1">
        <v>0</v>
      </c>
      <c r="G752" t="str">
        <f t="shared" si="85"/>
        <v>0</v>
      </c>
      <c r="H752" t="str">
        <f t="shared" si="86"/>
        <v>0</v>
      </c>
      <c r="I752">
        <f t="shared" si="87"/>
        <v>0</v>
      </c>
      <c r="J752" t="str">
        <f t="shared" si="88"/>
        <v>0</v>
      </c>
      <c r="K752" t="str">
        <f t="shared" si="89"/>
        <v>0</v>
      </c>
      <c r="L752">
        <f t="shared" si="90"/>
        <v>0</v>
      </c>
      <c r="M752" t="str">
        <f>VLOOKUP($A752,'风险(预警)'!$A:$J,7,0)</f>
        <v>0</v>
      </c>
      <c r="N752" t="str">
        <f>VLOOKUP($A752,'风险(预警)'!$A:$J,8,0)</f>
        <v>0</v>
      </c>
      <c r="O752">
        <f>VLOOKUP($A752,'风险(预警)'!$A:$J,9,0)</f>
        <v>0</v>
      </c>
      <c r="P752" t="str">
        <f t="shared" si="91"/>
        <v>0风险</v>
      </c>
    </row>
    <row r="753" spans="1:16" x14ac:dyDescent="0.2">
      <c r="A753" t="s">
        <v>1021</v>
      </c>
      <c r="B753">
        <v>22</v>
      </c>
      <c r="C753" s="2">
        <v>28874.93</v>
      </c>
      <c r="D753" s="1">
        <v>0</v>
      </c>
      <c r="E753" s="1">
        <v>0</v>
      </c>
      <c r="F753" s="1">
        <v>0</v>
      </c>
      <c r="G753" t="str">
        <f t="shared" si="85"/>
        <v>0</v>
      </c>
      <c r="H753" t="str">
        <f t="shared" si="86"/>
        <v>0</v>
      </c>
      <c r="I753">
        <f t="shared" si="87"/>
        <v>0</v>
      </c>
      <c r="J753" t="str">
        <f t="shared" si="88"/>
        <v>0</v>
      </c>
      <c r="K753" t="str">
        <f t="shared" si="89"/>
        <v>0</v>
      </c>
      <c r="L753">
        <f t="shared" si="90"/>
        <v>0</v>
      </c>
      <c r="M753" t="str">
        <f>VLOOKUP($A753,'风险(预警)'!$A:$J,7,0)</f>
        <v>(20,+)</v>
      </c>
      <c r="N753" t="str">
        <f>VLOOKUP($A753,'风险(预警)'!$A:$J,8,0)</f>
        <v>高</v>
      </c>
      <c r="O753">
        <f>VLOOKUP($A753,'风险(预警)'!$A:$J,9,0)</f>
        <v>100</v>
      </c>
      <c r="P753" t="str">
        <f t="shared" si="91"/>
        <v>中</v>
      </c>
    </row>
    <row r="754" spans="1:16" x14ac:dyDescent="0.2">
      <c r="A754" t="s">
        <v>814</v>
      </c>
      <c r="B754">
        <v>22</v>
      </c>
      <c r="C754" s="2">
        <v>2630.41</v>
      </c>
      <c r="D754" s="1">
        <v>0</v>
      </c>
      <c r="E754" s="1">
        <v>0</v>
      </c>
      <c r="F754" s="1">
        <v>0</v>
      </c>
      <c r="G754" t="str">
        <f t="shared" si="85"/>
        <v>0</v>
      </c>
      <c r="H754" t="str">
        <f t="shared" si="86"/>
        <v>0</v>
      </c>
      <c r="I754">
        <f t="shared" si="87"/>
        <v>0</v>
      </c>
      <c r="J754" t="str">
        <f t="shared" si="88"/>
        <v>0</v>
      </c>
      <c r="K754" t="str">
        <f t="shared" si="89"/>
        <v>0</v>
      </c>
      <c r="L754">
        <f t="shared" si="90"/>
        <v>0</v>
      </c>
      <c r="M754" t="str">
        <f>VLOOKUP($A754,'风险(预警)'!$A:$J,7,0)</f>
        <v>0</v>
      </c>
      <c r="N754" t="str">
        <f>VLOOKUP($A754,'风险(预警)'!$A:$J,8,0)</f>
        <v>0</v>
      </c>
      <c r="O754">
        <f>VLOOKUP($A754,'风险(预警)'!$A:$J,9,0)</f>
        <v>0</v>
      </c>
      <c r="P754" t="str">
        <f t="shared" si="91"/>
        <v>0风险</v>
      </c>
    </row>
    <row r="755" spans="1:16" x14ac:dyDescent="0.2">
      <c r="A755" t="s">
        <v>426</v>
      </c>
      <c r="B755">
        <v>21</v>
      </c>
      <c r="C755" s="2">
        <v>923.33</v>
      </c>
      <c r="D755" s="1">
        <v>0</v>
      </c>
      <c r="E755" s="1">
        <v>0</v>
      </c>
      <c r="F755" s="1">
        <v>0</v>
      </c>
      <c r="G755" t="str">
        <f t="shared" si="85"/>
        <v>0</v>
      </c>
      <c r="H755" t="str">
        <f t="shared" si="86"/>
        <v>0</v>
      </c>
      <c r="I755">
        <f t="shared" si="87"/>
        <v>0</v>
      </c>
      <c r="J755" t="str">
        <f t="shared" si="88"/>
        <v>0</v>
      </c>
      <c r="K755" t="str">
        <f t="shared" si="89"/>
        <v>0</v>
      </c>
      <c r="L755">
        <f t="shared" si="90"/>
        <v>0</v>
      </c>
      <c r="M755" t="str">
        <f>VLOOKUP($A755,'风险(预警)'!$A:$J,7,0)</f>
        <v>0</v>
      </c>
      <c r="N755" t="str">
        <f>VLOOKUP($A755,'风险(预警)'!$A:$J,8,0)</f>
        <v>0</v>
      </c>
      <c r="O755">
        <f>VLOOKUP($A755,'风险(预警)'!$A:$J,9,0)</f>
        <v>0</v>
      </c>
      <c r="P755" t="str">
        <f t="shared" si="91"/>
        <v>0风险</v>
      </c>
    </row>
    <row r="756" spans="1:16" x14ac:dyDescent="0.2">
      <c r="A756" t="s">
        <v>1002</v>
      </c>
      <c r="B756">
        <v>21</v>
      </c>
      <c r="C756" s="2">
        <v>952.83641399999999</v>
      </c>
      <c r="D756" s="1">
        <v>1E-3</v>
      </c>
      <c r="E756" s="1">
        <v>0</v>
      </c>
      <c r="F756" s="1">
        <v>0</v>
      </c>
      <c r="G756" t="str">
        <f t="shared" si="85"/>
        <v>(0,10]</v>
      </c>
      <c r="H756" t="str">
        <f t="shared" si="86"/>
        <v>低</v>
      </c>
      <c r="I756">
        <f t="shared" si="87"/>
        <v>13</v>
      </c>
      <c r="J756" t="str">
        <f t="shared" si="88"/>
        <v>0</v>
      </c>
      <c r="K756" t="str">
        <f t="shared" si="89"/>
        <v>0</v>
      </c>
      <c r="L756">
        <f t="shared" si="90"/>
        <v>0</v>
      </c>
      <c r="M756" t="str">
        <f>VLOOKUP($A756,'风险(预警)'!$A:$J,7,0)</f>
        <v>0</v>
      </c>
      <c r="N756" t="str">
        <f>VLOOKUP($A756,'风险(预警)'!$A:$J,8,0)</f>
        <v>0</v>
      </c>
      <c r="O756">
        <f>VLOOKUP($A756,'风险(预警)'!$A:$J,9,0)</f>
        <v>0</v>
      </c>
      <c r="P756" t="str">
        <f t="shared" si="91"/>
        <v>低</v>
      </c>
    </row>
    <row r="757" spans="1:16" x14ac:dyDescent="0.2">
      <c r="A757" t="s">
        <v>752</v>
      </c>
      <c r="B757">
        <v>21</v>
      </c>
      <c r="C757" s="2">
        <v>1840.4391499999999</v>
      </c>
      <c r="D757" s="1">
        <v>0</v>
      </c>
      <c r="E757" s="1">
        <v>4.8000000000000001E-2</v>
      </c>
      <c r="F757" s="1">
        <v>5.8999999999999997E-2</v>
      </c>
      <c r="G757" t="str">
        <f t="shared" si="85"/>
        <v>0</v>
      </c>
      <c r="H757" t="str">
        <f t="shared" si="86"/>
        <v>0</v>
      </c>
      <c r="I757">
        <f t="shared" si="87"/>
        <v>0</v>
      </c>
      <c r="J757" t="str">
        <f t="shared" si="88"/>
        <v>(1.5,10]</v>
      </c>
      <c r="K757" t="str">
        <f t="shared" si="89"/>
        <v>中</v>
      </c>
      <c r="L757">
        <f t="shared" si="90"/>
        <v>28</v>
      </c>
      <c r="M757" t="str">
        <f>VLOOKUP($A757,'风险(预警)'!$A:$J,7,0)</f>
        <v>0</v>
      </c>
      <c r="N757" t="str">
        <f>VLOOKUP($A757,'风险(预警)'!$A:$J,8,0)</f>
        <v>0</v>
      </c>
      <c r="O757">
        <f>VLOOKUP($A757,'风险(预警)'!$A:$J,9,0)</f>
        <v>0</v>
      </c>
      <c r="P757" t="str">
        <f t="shared" si="91"/>
        <v>低</v>
      </c>
    </row>
    <row r="758" spans="1:16" x14ac:dyDescent="0.2">
      <c r="A758" t="s">
        <v>113</v>
      </c>
      <c r="B758">
        <v>21</v>
      </c>
      <c r="C758" s="2">
        <v>1972.94</v>
      </c>
      <c r="D758" s="1">
        <v>0</v>
      </c>
      <c r="E758" s="1">
        <v>0</v>
      </c>
      <c r="F758" s="1">
        <v>0</v>
      </c>
      <c r="G758" t="str">
        <f t="shared" si="85"/>
        <v>0</v>
      </c>
      <c r="H758" t="str">
        <f t="shared" si="86"/>
        <v>0</v>
      </c>
      <c r="I758">
        <f t="shared" si="87"/>
        <v>0</v>
      </c>
      <c r="J758" t="str">
        <f t="shared" si="88"/>
        <v>0</v>
      </c>
      <c r="K758" t="str">
        <f t="shared" si="89"/>
        <v>0</v>
      </c>
      <c r="L758">
        <f t="shared" si="90"/>
        <v>0</v>
      </c>
      <c r="M758" t="str">
        <f>VLOOKUP($A758,'风险(预警)'!$A:$J,7,0)</f>
        <v>0</v>
      </c>
      <c r="N758" t="str">
        <f>VLOOKUP($A758,'风险(预警)'!$A:$J,8,0)</f>
        <v>0</v>
      </c>
      <c r="O758">
        <f>VLOOKUP($A758,'风险(预警)'!$A:$J,9,0)</f>
        <v>0</v>
      </c>
      <c r="P758" t="str">
        <f t="shared" si="91"/>
        <v>0风险</v>
      </c>
    </row>
    <row r="759" spans="1:16" x14ac:dyDescent="0.2">
      <c r="A759" t="s">
        <v>587</v>
      </c>
      <c r="B759">
        <v>21</v>
      </c>
      <c r="C759" s="2">
        <v>9354.4</v>
      </c>
      <c r="D759" s="1">
        <v>3.1E-2</v>
      </c>
      <c r="E759" s="1">
        <v>0</v>
      </c>
      <c r="F759" s="1">
        <v>0</v>
      </c>
      <c r="G759" t="str">
        <f t="shared" si="85"/>
        <v>(0,10]</v>
      </c>
      <c r="H759" t="str">
        <f t="shared" si="86"/>
        <v>低</v>
      </c>
      <c r="I759">
        <f t="shared" si="87"/>
        <v>13</v>
      </c>
      <c r="J759" t="str">
        <f t="shared" si="88"/>
        <v>0</v>
      </c>
      <c r="K759" t="str">
        <f t="shared" si="89"/>
        <v>0</v>
      </c>
      <c r="L759">
        <f t="shared" si="90"/>
        <v>0</v>
      </c>
      <c r="M759" t="str">
        <f>VLOOKUP($A759,'风险(预警)'!$A:$J,7,0)</f>
        <v>0</v>
      </c>
      <c r="N759" t="str">
        <f>VLOOKUP($A759,'风险(预警)'!$A:$J,8,0)</f>
        <v>0</v>
      </c>
      <c r="O759">
        <f>VLOOKUP($A759,'风险(预警)'!$A:$J,9,0)</f>
        <v>0</v>
      </c>
      <c r="P759" t="str">
        <f t="shared" si="91"/>
        <v>低</v>
      </c>
    </row>
    <row r="760" spans="1:16" x14ac:dyDescent="0.2">
      <c r="A760" t="s">
        <v>509</v>
      </c>
      <c r="B760">
        <v>20</v>
      </c>
      <c r="C760" s="2">
        <v>896.94</v>
      </c>
      <c r="D760" s="1">
        <v>1.0999999999999999E-2</v>
      </c>
      <c r="E760" s="1">
        <v>0</v>
      </c>
      <c r="F760" s="1">
        <v>0</v>
      </c>
      <c r="G760" t="str">
        <f t="shared" si="85"/>
        <v>(0,10]</v>
      </c>
      <c r="H760" t="str">
        <f t="shared" si="86"/>
        <v>低</v>
      </c>
      <c r="I760">
        <f t="shared" si="87"/>
        <v>13</v>
      </c>
      <c r="J760" t="str">
        <f t="shared" si="88"/>
        <v>0</v>
      </c>
      <c r="K760" t="str">
        <f t="shared" si="89"/>
        <v>0</v>
      </c>
      <c r="L760">
        <f t="shared" si="90"/>
        <v>0</v>
      </c>
      <c r="M760" t="str">
        <f>VLOOKUP($A760,'风险(预警)'!$A:$J,7,0)</f>
        <v>0</v>
      </c>
      <c r="N760" t="str">
        <f>VLOOKUP($A760,'风险(预警)'!$A:$J,8,0)</f>
        <v>0</v>
      </c>
      <c r="O760">
        <f>VLOOKUP($A760,'风险(预警)'!$A:$J,9,0)</f>
        <v>0</v>
      </c>
      <c r="P760" t="str">
        <f t="shared" si="91"/>
        <v>低</v>
      </c>
    </row>
    <row r="761" spans="1:16" x14ac:dyDescent="0.2">
      <c r="A761" t="s">
        <v>218</v>
      </c>
      <c r="B761">
        <v>20</v>
      </c>
      <c r="C761" s="2">
        <v>706.33</v>
      </c>
      <c r="D761" s="1">
        <v>0.41199999999999998</v>
      </c>
      <c r="E761" s="1">
        <v>0</v>
      </c>
      <c r="F761" s="1">
        <v>0</v>
      </c>
      <c r="G761" t="str">
        <f t="shared" si="85"/>
        <v>(20,+)</v>
      </c>
      <c r="H761" t="str">
        <f t="shared" si="86"/>
        <v>高</v>
      </c>
      <c r="I761">
        <f t="shared" si="87"/>
        <v>100</v>
      </c>
      <c r="J761" t="str">
        <f t="shared" si="88"/>
        <v>0</v>
      </c>
      <c r="K761" t="str">
        <f t="shared" si="89"/>
        <v>0</v>
      </c>
      <c r="L761">
        <f t="shared" si="90"/>
        <v>0</v>
      </c>
      <c r="M761" t="str">
        <f>VLOOKUP($A761,'风险(预警)'!$A:$J,7,0)</f>
        <v>(10,20]</v>
      </c>
      <c r="N761" t="str">
        <f>VLOOKUP($A761,'风险(预警)'!$A:$J,8,0)</f>
        <v>中</v>
      </c>
      <c r="O761">
        <f>VLOOKUP($A761,'风险(预警)'!$A:$J,9,0)</f>
        <v>57</v>
      </c>
      <c r="P761" t="str">
        <f t="shared" si="91"/>
        <v>低</v>
      </c>
    </row>
    <row r="762" spans="1:16" x14ac:dyDescent="0.2">
      <c r="A762" t="s">
        <v>624</v>
      </c>
      <c r="B762">
        <v>20</v>
      </c>
      <c r="C762" s="2">
        <v>30699.49</v>
      </c>
      <c r="D762" s="1">
        <v>0.16900000000000001</v>
      </c>
      <c r="E762" s="1">
        <v>0</v>
      </c>
      <c r="F762" s="1">
        <v>0</v>
      </c>
      <c r="G762" t="str">
        <f t="shared" si="85"/>
        <v>(10,20]</v>
      </c>
      <c r="H762" t="str">
        <f t="shared" si="86"/>
        <v>中</v>
      </c>
      <c r="I762">
        <f t="shared" si="87"/>
        <v>81</v>
      </c>
      <c r="J762" t="str">
        <f t="shared" si="88"/>
        <v>0</v>
      </c>
      <c r="K762" t="str">
        <f t="shared" si="89"/>
        <v>0</v>
      </c>
      <c r="L762">
        <f t="shared" si="90"/>
        <v>0</v>
      </c>
      <c r="M762" t="str">
        <f>VLOOKUP($A762,'风险(预警)'!$A:$J,7,0)</f>
        <v>0</v>
      </c>
      <c r="N762" t="str">
        <f>VLOOKUP($A762,'风险(预警)'!$A:$J,8,0)</f>
        <v>0</v>
      </c>
      <c r="O762">
        <f>VLOOKUP($A762,'风险(预警)'!$A:$J,9,0)</f>
        <v>0</v>
      </c>
      <c r="P762" t="str">
        <f t="shared" si="91"/>
        <v>低</v>
      </c>
    </row>
    <row r="763" spans="1:16" x14ac:dyDescent="0.2">
      <c r="A763" t="s">
        <v>240</v>
      </c>
      <c r="B763">
        <v>20</v>
      </c>
      <c r="C763" s="2">
        <v>16296.7</v>
      </c>
      <c r="D763" s="1">
        <v>8.9999999999999993E-3</v>
      </c>
      <c r="E763" s="1">
        <v>0</v>
      </c>
      <c r="F763" s="1">
        <v>0</v>
      </c>
      <c r="G763" t="str">
        <f t="shared" si="85"/>
        <v>(0,10]</v>
      </c>
      <c r="H763" t="str">
        <f t="shared" si="86"/>
        <v>低</v>
      </c>
      <c r="I763">
        <f t="shared" si="87"/>
        <v>13</v>
      </c>
      <c r="J763" t="str">
        <f t="shared" si="88"/>
        <v>0</v>
      </c>
      <c r="K763" t="str">
        <f t="shared" si="89"/>
        <v>0</v>
      </c>
      <c r="L763">
        <f t="shared" si="90"/>
        <v>0</v>
      </c>
      <c r="M763" t="str">
        <f>VLOOKUP($A763,'风险(预警)'!$A:$J,7,0)</f>
        <v>0</v>
      </c>
      <c r="N763" t="str">
        <f>VLOOKUP($A763,'风险(预警)'!$A:$J,8,0)</f>
        <v>0</v>
      </c>
      <c r="O763">
        <f>VLOOKUP($A763,'风险(预警)'!$A:$J,9,0)</f>
        <v>0</v>
      </c>
      <c r="P763" t="str">
        <f t="shared" si="91"/>
        <v>低</v>
      </c>
    </row>
    <row r="764" spans="1:16" x14ac:dyDescent="0.2">
      <c r="A764" t="s">
        <v>658</v>
      </c>
      <c r="B764">
        <v>20</v>
      </c>
      <c r="C764" s="2">
        <v>478.6</v>
      </c>
      <c r="D764" s="1">
        <v>0</v>
      </c>
      <c r="E764" s="1">
        <v>0.15</v>
      </c>
      <c r="F764" s="1">
        <v>0.15</v>
      </c>
      <c r="G764" t="str">
        <f t="shared" si="85"/>
        <v>0</v>
      </c>
      <c r="H764" t="str">
        <f t="shared" si="86"/>
        <v>0</v>
      </c>
      <c r="I764">
        <f t="shared" si="87"/>
        <v>0</v>
      </c>
      <c r="J764" t="str">
        <f t="shared" si="88"/>
        <v>(10,+)</v>
      </c>
      <c r="K764" t="str">
        <f t="shared" si="89"/>
        <v>高</v>
      </c>
      <c r="L764">
        <f t="shared" si="90"/>
        <v>100</v>
      </c>
      <c r="M764" t="str">
        <f>VLOOKUP($A764,'风险(预警)'!$A:$J,7,0)</f>
        <v>(20,+)</v>
      </c>
      <c r="N764" t="str">
        <f>VLOOKUP($A764,'风险(预警)'!$A:$J,8,0)</f>
        <v>高</v>
      </c>
      <c r="O764">
        <f>VLOOKUP($A764,'风险(预警)'!$A:$J,9,0)</f>
        <v>100</v>
      </c>
      <c r="P764" t="str">
        <f t="shared" si="91"/>
        <v>高</v>
      </c>
    </row>
    <row r="765" spans="1:16" x14ac:dyDescent="0.2">
      <c r="A765" t="s">
        <v>90</v>
      </c>
      <c r="B765">
        <v>19</v>
      </c>
      <c r="C765" s="2">
        <v>2337.33</v>
      </c>
      <c r="D765" s="1">
        <v>0</v>
      </c>
      <c r="E765" s="1">
        <v>0</v>
      </c>
      <c r="F765" s="1">
        <v>0</v>
      </c>
      <c r="G765" t="str">
        <f t="shared" si="85"/>
        <v>0</v>
      </c>
      <c r="H765" t="str">
        <f t="shared" si="86"/>
        <v>0</v>
      </c>
      <c r="I765">
        <f t="shared" si="87"/>
        <v>0</v>
      </c>
      <c r="J765" t="str">
        <f t="shared" si="88"/>
        <v>0</v>
      </c>
      <c r="K765" t="str">
        <f t="shared" si="89"/>
        <v>0</v>
      </c>
      <c r="L765">
        <f t="shared" si="90"/>
        <v>0</v>
      </c>
      <c r="M765" t="str">
        <f>VLOOKUP($A765,'风险(预警)'!$A:$J,7,0)</f>
        <v>0</v>
      </c>
      <c r="N765" t="str">
        <f>VLOOKUP($A765,'风险(预警)'!$A:$J,8,0)</f>
        <v>0</v>
      </c>
      <c r="O765">
        <f>VLOOKUP($A765,'风险(预警)'!$A:$J,9,0)</f>
        <v>0</v>
      </c>
      <c r="P765" t="str">
        <f t="shared" si="91"/>
        <v>0风险</v>
      </c>
    </row>
    <row r="766" spans="1:16" x14ac:dyDescent="0.2">
      <c r="A766" t="s">
        <v>311</v>
      </c>
      <c r="B766">
        <v>19</v>
      </c>
      <c r="C766" s="2">
        <v>599.31880200000001</v>
      </c>
      <c r="D766" s="1">
        <v>0</v>
      </c>
      <c r="E766" s="1">
        <v>5.2999999999999999E-2</v>
      </c>
      <c r="F766" s="1">
        <v>0</v>
      </c>
      <c r="G766" t="str">
        <f t="shared" si="85"/>
        <v>0</v>
      </c>
      <c r="H766" t="str">
        <f t="shared" si="86"/>
        <v>0</v>
      </c>
      <c r="I766">
        <f t="shared" si="87"/>
        <v>0</v>
      </c>
      <c r="J766" t="str">
        <f t="shared" si="88"/>
        <v>0</v>
      </c>
      <c r="K766" t="str">
        <f t="shared" si="89"/>
        <v>0</v>
      </c>
      <c r="L766">
        <f t="shared" si="90"/>
        <v>0</v>
      </c>
      <c r="M766" t="str">
        <f>VLOOKUP($A766,'风险(预警)'!$A:$J,7,0)</f>
        <v>0</v>
      </c>
      <c r="N766" t="str">
        <f>VLOOKUP($A766,'风险(预警)'!$A:$J,8,0)</f>
        <v>0</v>
      </c>
      <c r="O766">
        <f>VLOOKUP($A766,'风险(预警)'!$A:$J,9,0)</f>
        <v>0</v>
      </c>
      <c r="P766" t="str">
        <f t="shared" si="91"/>
        <v>0风险</v>
      </c>
    </row>
    <row r="767" spans="1:16" x14ac:dyDescent="0.2">
      <c r="A767" t="s">
        <v>682</v>
      </c>
      <c r="B767">
        <v>19</v>
      </c>
      <c r="C767" s="2">
        <v>1154.7201957299999</v>
      </c>
      <c r="D767" s="1">
        <v>0.249</v>
      </c>
      <c r="E767" s="1">
        <v>0</v>
      </c>
      <c r="F767" s="1">
        <v>0</v>
      </c>
      <c r="G767" t="str">
        <f t="shared" si="85"/>
        <v>(20,+)</v>
      </c>
      <c r="H767" t="str">
        <f t="shared" si="86"/>
        <v>高</v>
      </c>
      <c r="I767">
        <f t="shared" si="87"/>
        <v>100</v>
      </c>
      <c r="J767" t="str">
        <f t="shared" si="88"/>
        <v>0</v>
      </c>
      <c r="K767" t="str">
        <f t="shared" si="89"/>
        <v>0</v>
      </c>
      <c r="L767">
        <f t="shared" si="90"/>
        <v>0</v>
      </c>
      <c r="M767" t="str">
        <f>VLOOKUP($A767,'风险(预警)'!$A:$J,7,0)</f>
        <v>0</v>
      </c>
      <c r="N767" t="str">
        <f>VLOOKUP($A767,'风险(预警)'!$A:$J,8,0)</f>
        <v>0</v>
      </c>
      <c r="O767">
        <f>VLOOKUP($A767,'风险(预警)'!$A:$J,9,0)</f>
        <v>0</v>
      </c>
      <c r="P767" t="str">
        <f t="shared" si="91"/>
        <v>低</v>
      </c>
    </row>
    <row r="768" spans="1:16" x14ac:dyDescent="0.2">
      <c r="A768" t="s">
        <v>123</v>
      </c>
      <c r="B768">
        <v>19</v>
      </c>
      <c r="C768" s="2">
        <v>13054.79</v>
      </c>
      <c r="D768" s="1">
        <v>0</v>
      </c>
      <c r="E768" s="1">
        <v>0</v>
      </c>
      <c r="F768" s="1">
        <v>0</v>
      </c>
      <c r="G768" t="str">
        <f t="shared" si="85"/>
        <v>0</v>
      </c>
      <c r="H768" t="str">
        <f t="shared" si="86"/>
        <v>0</v>
      </c>
      <c r="I768">
        <f t="shared" si="87"/>
        <v>0</v>
      </c>
      <c r="J768" t="str">
        <f t="shared" si="88"/>
        <v>0</v>
      </c>
      <c r="K768" t="str">
        <f t="shared" si="89"/>
        <v>0</v>
      </c>
      <c r="L768">
        <f t="shared" si="90"/>
        <v>0</v>
      </c>
      <c r="M768" t="str">
        <f>VLOOKUP($A768,'风险(预警)'!$A:$J,7,0)</f>
        <v>0</v>
      </c>
      <c r="N768" t="str">
        <f>VLOOKUP($A768,'风险(预警)'!$A:$J,8,0)</f>
        <v>0</v>
      </c>
      <c r="O768">
        <f>VLOOKUP($A768,'风险(预警)'!$A:$J,9,0)</f>
        <v>0</v>
      </c>
      <c r="P768" t="str">
        <f t="shared" si="91"/>
        <v>0风险</v>
      </c>
    </row>
    <row r="769" spans="1:16" x14ac:dyDescent="0.2">
      <c r="A769" t="s">
        <v>376</v>
      </c>
      <c r="B769">
        <v>18</v>
      </c>
      <c r="C769" s="2">
        <v>1340.24</v>
      </c>
      <c r="D769" s="1">
        <v>0</v>
      </c>
      <c r="E769" s="1">
        <v>0</v>
      </c>
      <c r="F769" s="1">
        <v>0</v>
      </c>
      <c r="G769" t="str">
        <f t="shared" si="85"/>
        <v>0</v>
      </c>
      <c r="H769" t="str">
        <f t="shared" si="86"/>
        <v>0</v>
      </c>
      <c r="I769">
        <f t="shared" si="87"/>
        <v>0</v>
      </c>
      <c r="J769" t="str">
        <f t="shared" si="88"/>
        <v>0</v>
      </c>
      <c r="K769" t="str">
        <f t="shared" si="89"/>
        <v>0</v>
      </c>
      <c r="L769">
        <f t="shared" si="90"/>
        <v>0</v>
      </c>
      <c r="M769" t="str">
        <f>VLOOKUP($A769,'风险(预警)'!$A:$J,7,0)</f>
        <v>0</v>
      </c>
      <c r="N769" t="str">
        <f>VLOOKUP($A769,'风险(预警)'!$A:$J,8,0)</f>
        <v>0</v>
      </c>
      <c r="O769">
        <f>VLOOKUP($A769,'风险(预警)'!$A:$J,9,0)</f>
        <v>0</v>
      </c>
      <c r="P769" t="str">
        <f t="shared" si="91"/>
        <v>0风险</v>
      </c>
    </row>
    <row r="770" spans="1:16" x14ac:dyDescent="0.2">
      <c r="A770" t="s">
        <v>967</v>
      </c>
      <c r="B770">
        <v>18</v>
      </c>
      <c r="C770" s="2">
        <v>911.01156324999999</v>
      </c>
      <c r="D770" s="1">
        <v>0.03</v>
      </c>
      <c r="E770" s="1">
        <v>0</v>
      </c>
      <c r="F770" s="1">
        <v>0</v>
      </c>
      <c r="G770" t="str">
        <f t="shared" si="85"/>
        <v>(0,10]</v>
      </c>
      <c r="H770" t="str">
        <f t="shared" si="86"/>
        <v>低</v>
      </c>
      <c r="I770">
        <f t="shared" si="87"/>
        <v>13</v>
      </c>
      <c r="J770" t="str">
        <f t="shared" si="88"/>
        <v>0</v>
      </c>
      <c r="K770" t="str">
        <f t="shared" si="89"/>
        <v>0</v>
      </c>
      <c r="L770">
        <f t="shared" si="90"/>
        <v>0</v>
      </c>
      <c r="M770" t="str">
        <f>VLOOKUP($A770,'风险(预警)'!$A:$J,7,0)</f>
        <v>0</v>
      </c>
      <c r="N770" t="str">
        <f>VLOOKUP($A770,'风险(预警)'!$A:$J,8,0)</f>
        <v>0</v>
      </c>
      <c r="O770">
        <f>VLOOKUP($A770,'风险(预警)'!$A:$J,9,0)</f>
        <v>0</v>
      </c>
      <c r="P770" t="str">
        <f t="shared" si="91"/>
        <v>低</v>
      </c>
    </row>
    <row r="771" spans="1:16" x14ac:dyDescent="0.2">
      <c r="A771" t="s">
        <v>755</v>
      </c>
      <c r="B771">
        <v>18</v>
      </c>
      <c r="C771" s="2">
        <v>1051.8</v>
      </c>
      <c r="D771" s="1">
        <v>1</v>
      </c>
      <c r="E771" s="1">
        <v>0</v>
      </c>
      <c r="F771" s="1">
        <v>0</v>
      </c>
      <c r="G771" t="str">
        <f t="shared" ref="G771:G834" si="92">VLOOKUP($D771*100,$AA$6:$AB$10,2,1)</f>
        <v>(20,+)</v>
      </c>
      <c r="H771" t="str">
        <f t="shared" ref="H771:H834" si="93">VLOOKUP($D771*100,$AA$6:$AD$10,3,1)</f>
        <v>高</v>
      </c>
      <c r="I771">
        <f t="shared" ref="I771:I834" si="94">VLOOKUP($D771*100,$AA$6:$AD$10,4,1)</f>
        <v>100</v>
      </c>
      <c r="J771" t="str">
        <f t="shared" ref="J771:J834" si="95">VLOOKUP($F771*100,$AA$16:$AD$20,2,1)</f>
        <v>0</v>
      </c>
      <c r="K771" t="str">
        <f t="shared" ref="K771:K834" si="96">VLOOKUP($F771*100,$AA$16:$AD$20,3,1)</f>
        <v>0</v>
      </c>
      <c r="L771">
        <f t="shared" ref="L771:L834" si="97">VLOOKUP($F771*100,$AA$16:$AD$20,4,1)</f>
        <v>0</v>
      </c>
      <c r="M771" t="str">
        <f>VLOOKUP($A771,'风险(预警)'!$A:$J,7,0)</f>
        <v>0</v>
      </c>
      <c r="N771" t="str">
        <f>VLOOKUP($A771,'风险(预警)'!$A:$J,8,0)</f>
        <v>0</v>
      </c>
      <c r="O771">
        <f>VLOOKUP($A771,'风险(预警)'!$A:$J,9,0)</f>
        <v>0</v>
      </c>
      <c r="P771" t="str">
        <f t="shared" ref="P771:P834" si="98">VLOOKUP(I771*0.1+L771*0.45+O771*0.45,$AG$7:$AH$11,2,1)</f>
        <v>低</v>
      </c>
    </row>
    <row r="772" spans="1:16" x14ac:dyDescent="0.2">
      <c r="A772" t="s">
        <v>916</v>
      </c>
      <c r="B772">
        <v>18</v>
      </c>
      <c r="C772" s="2">
        <v>7002.5135035100002</v>
      </c>
      <c r="D772" s="1">
        <v>0</v>
      </c>
      <c r="E772" s="1">
        <v>0</v>
      </c>
      <c r="F772" s="1">
        <v>0</v>
      </c>
      <c r="G772" t="str">
        <f t="shared" si="92"/>
        <v>0</v>
      </c>
      <c r="H772" t="str">
        <f t="shared" si="93"/>
        <v>0</v>
      </c>
      <c r="I772">
        <f t="shared" si="94"/>
        <v>0</v>
      </c>
      <c r="J772" t="str">
        <f t="shared" si="95"/>
        <v>0</v>
      </c>
      <c r="K772" t="str">
        <f t="shared" si="96"/>
        <v>0</v>
      </c>
      <c r="L772">
        <f t="shared" si="97"/>
        <v>0</v>
      </c>
      <c r="M772" t="str">
        <f>VLOOKUP($A772,'风险(预警)'!$A:$J,7,0)</f>
        <v>0</v>
      </c>
      <c r="N772" t="str">
        <f>VLOOKUP($A772,'风险(预警)'!$A:$J,8,0)</f>
        <v>0</v>
      </c>
      <c r="O772">
        <f>VLOOKUP($A772,'风险(预警)'!$A:$J,9,0)</f>
        <v>0</v>
      </c>
      <c r="P772" t="str">
        <f t="shared" si="98"/>
        <v>0风险</v>
      </c>
    </row>
    <row r="773" spans="1:16" x14ac:dyDescent="0.2">
      <c r="A773" t="s">
        <v>662</v>
      </c>
      <c r="B773">
        <v>17</v>
      </c>
      <c r="C773" s="2">
        <v>911.79</v>
      </c>
      <c r="D773" s="1">
        <v>0</v>
      </c>
      <c r="E773" s="1">
        <v>0</v>
      </c>
      <c r="F773" s="1">
        <v>0</v>
      </c>
      <c r="G773" t="str">
        <f t="shared" si="92"/>
        <v>0</v>
      </c>
      <c r="H773" t="str">
        <f t="shared" si="93"/>
        <v>0</v>
      </c>
      <c r="I773">
        <f t="shared" si="94"/>
        <v>0</v>
      </c>
      <c r="J773" t="str">
        <f t="shared" si="95"/>
        <v>0</v>
      </c>
      <c r="K773" t="str">
        <f t="shared" si="96"/>
        <v>0</v>
      </c>
      <c r="L773">
        <f t="shared" si="97"/>
        <v>0</v>
      </c>
      <c r="M773" t="str">
        <f>VLOOKUP($A773,'风险(预警)'!$A:$J,7,0)</f>
        <v>0</v>
      </c>
      <c r="N773" t="str">
        <f>VLOOKUP($A773,'风险(预警)'!$A:$J,8,0)</f>
        <v>0</v>
      </c>
      <c r="O773">
        <f>VLOOKUP($A773,'风险(预警)'!$A:$J,9,0)</f>
        <v>0</v>
      </c>
      <c r="P773" t="str">
        <f t="shared" si="98"/>
        <v>0风险</v>
      </c>
    </row>
    <row r="774" spans="1:16" x14ac:dyDescent="0.2">
      <c r="A774" t="s">
        <v>968</v>
      </c>
      <c r="B774">
        <v>17</v>
      </c>
      <c r="C774" s="2">
        <v>5157.54</v>
      </c>
      <c r="D774" s="1">
        <v>1.2E-2</v>
      </c>
      <c r="E774" s="1">
        <v>0</v>
      </c>
      <c r="F774" s="1">
        <v>0</v>
      </c>
      <c r="G774" t="str">
        <f t="shared" si="92"/>
        <v>(0,10]</v>
      </c>
      <c r="H774" t="str">
        <f t="shared" si="93"/>
        <v>低</v>
      </c>
      <c r="I774">
        <f t="shared" si="94"/>
        <v>13</v>
      </c>
      <c r="J774" t="str">
        <f t="shared" si="95"/>
        <v>0</v>
      </c>
      <c r="K774" t="str">
        <f t="shared" si="96"/>
        <v>0</v>
      </c>
      <c r="L774">
        <f t="shared" si="97"/>
        <v>0</v>
      </c>
      <c r="M774" t="str">
        <f>VLOOKUP($A774,'风险(预警)'!$A:$J,7,0)</f>
        <v>0</v>
      </c>
      <c r="N774" t="str">
        <f>VLOOKUP($A774,'风险(预警)'!$A:$J,8,0)</f>
        <v>0</v>
      </c>
      <c r="O774">
        <f>VLOOKUP($A774,'风险(预警)'!$A:$J,9,0)</f>
        <v>0</v>
      </c>
      <c r="P774" t="str">
        <f t="shared" si="98"/>
        <v>低</v>
      </c>
    </row>
    <row r="775" spans="1:16" x14ac:dyDescent="0.2">
      <c r="A775" t="s">
        <v>720</v>
      </c>
      <c r="B775">
        <v>17</v>
      </c>
      <c r="C775" s="2">
        <v>1347.7</v>
      </c>
      <c r="D775" s="1">
        <v>0</v>
      </c>
      <c r="E775" s="1">
        <v>0</v>
      </c>
      <c r="F775" s="1">
        <v>0</v>
      </c>
      <c r="G775" t="str">
        <f t="shared" si="92"/>
        <v>0</v>
      </c>
      <c r="H775" t="str">
        <f t="shared" si="93"/>
        <v>0</v>
      </c>
      <c r="I775">
        <f t="shared" si="94"/>
        <v>0</v>
      </c>
      <c r="J775" t="str">
        <f t="shared" si="95"/>
        <v>0</v>
      </c>
      <c r="K775" t="str">
        <f t="shared" si="96"/>
        <v>0</v>
      </c>
      <c r="L775">
        <f t="shared" si="97"/>
        <v>0</v>
      </c>
      <c r="M775" t="str">
        <f>VLOOKUP($A775,'风险(预警)'!$A:$J,7,0)</f>
        <v>0</v>
      </c>
      <c r="N775" t="str">
        <f>VLOOKUP($A775,'风险(预警)'!$A:$J,8,0)</f>
        <v>0</v>
      </c>
      <c r="O775">
        <f>VLOOKUP($A775,'风险(预警)'!$A:$J,9,0)</f>
        <v>0</v>
      </c>
      <c r="P775" t="str">
        <f t="shared" si="98"/>
        <v>0风险</v>
      </c>
    </row>
    <row r="776" spans="1:16" x14ac:dyDescent="0.2">
      <c r="A776" t="s">
        <v>116</v>
      </c>
      <c r="B776">
        <v>17</v>
      </c>
      <c r="C776" s="2">
        <v>813.9</v>
      </c>
      <c r="D776" s="1">
        <v>0.216</v>
      </c>
      <c r="E776" s="1">
        <v>0</v>
      </c>
      <c r="F776" s="1">
        <v>0</v>
      </c>
      <c r="G776" t="str">
        <f t="shared" si="92"/>
        <v>(20,+)</v>
      </c>
      <c r="H776" t="str">
        <f t="shared" si="93"/>
        <v>高</v>
      </c>
      <c r="I776">
        <f t="shared" si="94"/>
        <v>100</v>
      </c>
      <c r="J776" t="str">
        <f t="shared" si="95"/>
        <v>0</v>
      </c>
      <c r="K776" t="str">
        <f t="shared" si="96"/>
        <v>0</v>
      </c>
      <c r="L776">
        <f t="shared" si="97"/>
        <v>0</v>
      </c>
      <c r="M776" t="str">
        <f>VLOOKUP($A776,'风险(预警)'!$A:$J,7,0)</f>
        <v>0</v>
      </c>
      <c r="N776" t="str">
        <f>VLOOKUP($A776,'风险(预警)'!$A:$J,8,0)</f>
        <v>0</v>
      </c>
      <c r="O776">
        <f>VLOOKUP($A776,'风险(预警)'!$A:$J,9,0)</f>
        <v>0</v>
      </c>
      <c r="P776" t="str">
        <f t="shared" si="98"/>
        <v>低</v>
      </c>
    </row>
    <row r="777" spans="1:16" x14ac:dyDescent="0.2">
      <c r="A777" t="s">
        <v>744</v>
      </c>
      <c r="B777">
        <v>16</v>
      </c>
      <c r="C777" s="2">
        <v>1636.13</v>
      </c>
      <c r="D777" s="1">
        <v>0</v>
      </c>
      <c r="E777" s="1">
        <v>0</v>
      </c>
      <c r="F777" s="1">
        <v>0</v>
      </c>
      <c r="G777" t="str">
        <f t="shared" si="92"/>
        <v>0</v>
      </c>
      <c r="H777" t="str">
        <f t="shared" si="93"/>
        <v>0</v>
      </c>
      <c r="I777">
        <f t="shared" si="94"/>
        <v>0</v>
      </c>
      <c r="J777" t="str">
        <f t="shared" si="95"/>
        <v>0</v>
      </c>
      <c r="K777" t="str">
        <f t="shared" si="96"/>
        <v>0</v>
      </c>
      <c r="L777">
        <f t="shared" si="97"/>
        <v>0</v>
      </c>
      <c r="M777" t="str">
        <f>VLOOKUP($A777,'风险(预警)'!$A:$J,7,0)</f>
        <v>0</v>
      </c>
      <c r="N777" t="str">
        <f>VLOOKUP($A777,'风险(预警)'!$A:$J,8,0)</f>
        <v>0</v>
      </c>
      <c r="O777">
        <f>VLOOKUP($A777,'风险(预警)'!$A:$J,9,0)</f>
        <v>0</v>
      </c>
      <c r="P777" t="str">
        <f t="shared" si="98"/>
        <v>0风险</v>
      </c>
    </row>
    <row r="778" spans="1:16" x14ac:dyDescent="0.2">
      <c r="A778" t="s">
        <v>423</v>
      </c>
      <c r="B778">
        <v>16</v>
      </c>
      <c r="C778" s="2">
        <v>301.77</v>
      </c>
      <c r="D778" s="1">
        <v>0</v>
      </c>
      <c r="E778" s="1">
        <v>0</v>
      </c>
      <c r="F778" s="1">
        <v>0</v>
      </c>
      <c r="G778" t="str">
        <f t="shared" si="92"/>
        <v>0</v>
      </c>
      <c r="H778" t="str">
        <f t="shared" si="93"/>
        <v>0</v>
      </c>
      <c r="I778">
        <f t="shared" si="94"/>
        <v>0</v>
      </c>
      <c r="J778" t="str">
        <f t="shared" si="95"/>
        <v>0</v>
      </c>
      <c r="K778" t="str">
        <f t="shared" si="96"/>
        <v>0</v>
      </c>
      <c r="L778">
        <f t="shared" si="97"/>
        <v>0</v>
      </c>
      <c r="M778" t="str">
        <f>VLOOKUP($A778,'风险(预警)'!$A:$J,7,0)</f>
        <v>0</v>
      </c>
      <c r="N778" t="str">
        <f>VLOOKUP($A778,'风险(预警)'!$A:$J,8,0)</f>
        <v>0</v>
      </c>
      <c r="O778">
        <f>VLOOKUP($A778,'风险(预警)'!$A:$J,9,0)</f>
        <v>0</v>
      </c>
      <c r="P778" t="str">
        <f t="shared" si="98"/>
        <v>0风险</v>
      </c>
    </row>
    <row r="779" spans="1:16" x14ac:dyDescent="0.2">
      <c r="A779" t="s">
        <v>452</v>
      </c>
      <c r="B779">
        <v>16</v>
      </c>
      <c r="C779" s="2">
        <v>3324.35</v>
      </c>
      <c r="D779" s="1">
        <v>3.9E-2</v>
      </c>
      <c r="E779" s="1">
        <v>0</v>
      </c>
      <c r="F779" s="1">
        <v>0</v>
      </c>
      <c r="G779" t="str">
        <f t="shared" si="92"/>
        <v>(0,10]</v>
      </c>
      <c r="H779" t="str">
        <f t="shared" si="93"/>
        <v>低</v>
      </c>
      <c r="I779">
        <f t="shared" si="94"/>
        <v>13</v>
      </c>
      <c r="J779" t="str">
        <f t="shared" si="95"/>
        <v>0</v>
      </c>
      <c r="K779" t="str">
        <f t="shared" si="96"/>
        <v>0</v>
      </c>
      <c r="L779">
        <f t="shared" si="97"/>
        <v>0</v>
      </c>
      <c r="M779" t="str">
        <f>VLOOKUP($A779,'风险(预警)'!$A:$J,7,0)</f>
        <v>0</v>
      </c>
      <c r="N779" t="str">
        <f>VLOOKUP($A779,'风险(预警)'!$A:$J,8,0)</f>
        <v>0</v>
      </c>
      <c r="O779">
        <f>VLOOKUP($A779,'风险(预警)'!$A:$J,9,0)</f>
        <v>0</v>
      </c>
      <c r="P779" t="str">
        <f t="shared" si="98"/>
        <v>低</v>
      </c>
    </row>
    <row r="780" spans="1:16" x14ac:dyDescent="0.2">
      <c r="A780" t="s">
        <v>427</v>
      </c>
      <c r="B780">
        <v>16</v>
      </c>
      <c r="C780" s="2">
        <v>6661.06</v>
      </c>
      <c r="D780" s="1">
        <v>0.14000000000000001</v>
      </c>
      <c r="E780" s="1">
        <v>6.3E-2</v>
      </c>
      <c r="F780" s="1">
        <v>6.3E-2</v>
      </c>
      <c r="G780" t="str">
        <f t="shared" si="92"/>
        <v>(10,20]</v>
      </c>
      <c r="H780" t="str">
        <f t="shared" si="93"/>
        <v>中</v>
      </c>
      <c r="I780">
        <f t="shared" si="94"/>
        <v>81</v>
      </c>
      <c r="J780" t="str">
        <f t="shared" si="95"/>
        <v>(1.5,10]</v>
      </c>
      <c r="K780" t="str">
        <f t="shared" si="96"/>
        <v>中</v>
      </c>
      <c r="L780">
        <f t="shared" si="97"/>
        <v>28</v>
      </c>
      <c r="M780" t="str">
        <f>VLOOKUP($A780,'风险(预警)'!$A:$J,7,0)</f>
        <v>(0,10]</v>
      </c>
      <c r="N780" t="str">
        <f>VLOOKUP($A780,'风险(预警)'!$A:$J,8,0)</f>
        <v>低</v>
      </c>
      <c r="O780">
        <f>VLOOKUP($A780,'风险(预警)'!$A:$J,9,0)</f>
        <v>11</v>
      </c>
      <c r="P780" t="str">
        <f t="shared" si="98"/>
        <v>低</v>
      </c>
    </row>
    <row r="781" spans="1:16" x14ac:dyDescent="0.2">
      <c r="A781" t="s">
        <v>440</v>
      </c>
      <c r="B781">
        <v>16</v>
      </c>
      <c r="C781" s="2">
        <v>556.89</v>
      </c>
      <c r="D781" s="1">
        <v>0.93400000000000005</v>
      </c>
      <c r="E781" s="1">
        <v>0</v>
      </c>
      <c r="F781" s="1">
        <v>0</v>
      </c>
      <c r="G781" t="str">
        <f t="shared" si="92"/>
        <v>(20,+)</v>
      </c>
      <c r="H781" t="str">
        <f t="shared" si="93"/>
        <v>高</v>
      </c>
      <c r="I781">
        <f t="shared" si="94"/>
        <v>100</v>
      </c>
      <c r="J781" t="str">
        <f t="shared" si="95"/>
        <v>0</v>
      </c>
      <c r="K781" t="str">
        <f t="shared" si="96"/>
        <v>0</v>
      </c>
      <c r="L781">
        <f t="shared" si="97"/>
        <v>0</v>
      </c>
      <c r="M781" t="str">
        <f>VLOOKUP($A781,'风险(预警)'!$A:$J,7,0)</f>
        <v>0</v>
      </c>
      <c r="N781" t="str">
        <f>VLOOKUP($A781,'风险(预警)'!$A:$J,8,0)</f>
        <v>0</v>
      </c>
      <c r="O781">
        <f>VLOOKUP($A781,'风险(预警)'!$A:$J,9,0)</f>
        <v>0</v>
      </c>
      <c r="P781" t="str">
        <f t="shared" si="98"/>
        <v>低</v>
      </c>
    </row>
    <row r="782" spans="1:16" x14ac:dyDescent="0.2">
      <c r="A782" t="s">
        <v>646</v>
      </c>
      <c r="B782">
        <v>15</v>
      </c>
      <c r="C782" s="2">
        <v>16470.263707065002</v>
      </c>
      <c r="D782" s="1">
        <v>2.7E-2</v>
      </c>
      <c r="E782" s="1">
        <v>0</v>
      </c>
      <c r="F782" s="1">
        <v>0</v>
      </c>
      <c r="G782" t="str">
        <f t="shared" si="92"/>
        <v>(0,10]</v>
      </c>
      <c r="H782" t="str">
        <f t="shared" si="93"/>
        <v>低</v>
      </c>
      <c r="I782">
        <f t="shared" si="94"/>
        <v>13</v>
      </c>
      <c r="J782" t="str">
        <f t="shared" si="95"/>
        <v>0</v>
      </c>
      <c r="K782" t="str">
        <f t="shared" si="96"/>
        <v>0</v>
      </c>
      <c r="L782">
        <f t="shared" si="97"/>
        <v>0</v>
      </c>
      <c r="M782" t="str">
        <f>VLOOKUP($A782,'风险(预警)'!$A:$J,7,0)</f>
        <v>0</v>
      </c>
      <c r="N782" t="str">
        <f>VLOOKUP($A782,'风险(预警)'!$A:$J,8,0)</f>
        <v>0</v>
      </c>
      <c r="O782">
        <f>VLOOKUP($A782,'风险(预警)'!$A:$J,9,0)</f>
        <v>0</v>
      </c>
      <c r="P782" t="str">
        <f t="shared" si="98"/>
        <v>低</v>
      </c>
    </row>
    <row r="783" spans="1:16" x14ac:dyDescent="0.2">
      <c r="A783" t="s">
        <v>822</v>
      </c>
      <c r="B783">
        <v>15</v>
      </c>
      <c r="C783" s="2">
        <v>3289.98</v>
      </c>
      <c r="D783" s="1">
        <v>0.10299999999999999</v>
      </c>
      <c r="E783" s="1">
        <v>0</v>
      </c>
      <c r="F783" s="1">
        <v>0</v>
      </c>
      <c r="G783" t="str">
        <f t="shared" si="92"/>
        <v>(10,20]</v>
      </c>
      <c r="H783" t="str">
        <f t="shared" si="93"/>
        <v>中</v>
      </c>
      <c r="I783">
        <f t="shared" si="94"/>
        <v>81</v>
      </c>
      <c r="J783" t="str">
        <f t="shared" si="95"/>
        <v>0</v>
      </c>
      <c r="K783" t="str">
        <f t="shared" si="96"/>
        <v>0</v>
      </c>
      <c r="L783">
        <f t="shared" si="97"/>
        <v>0</v>
      </c>
      <c r="M783" t="str">
        <f>VLOOKUP($A783,'风险(预警)'!$A:$J,7,0)</f>
        <v>0</v>
      </c>
      <c r="N783" t="str">
        <f>VLOOKUP($A783,'风险(预警)'!$A:$J,8,0)</f>
        <v>0</v>
      </c>
      <c r="O783">
        <f>VLOOKUP($A783,'风险(预警)'!$A:$J,9,0)</f>
        <v>0</v>
      </c>
      <c r="P783" t="str">
        <f t="shared" si="98"/>
        <v>低</v>
      </c>
    </row>
    <row r="784" spans="1:16" x14ac:dyDescent="0.2">
      <c r="A784" t="s">
        <v>924</v>
      </c>
      <c r="B784">
        <v>15</v>
      </c>
      <c r="C784" s="2">
        <v>1413.6768024999999</v>
      </c>
      <c r="D784" s="1">
        <v>7.2999999999999995E-2</v>
      </c>
      <c r="E784" s="1">
        <v>0</v>
      </c>
      <c r="F784" s="1">
        <v>0</v>
      </c>
      <c r="G784" t="str">
        <f t="shared" si="92"/>
        <v>(0,10]</v>
      </c>
      <c r="H784" t="str">
        <f t="shared" si="93"/>
        <v>低</v>
      </c>
      <c r="I784">
        <f t="shared" si="94"/>
        <v>13</v>
      </c>
      <c r="J784" t="str">
        <f t="shared" si="95"/>
        <v>0</v>
      </c>
      <c r="K784" t="str">
        <f t="shared" si="96"/>
        <v>0</v>
      </c>
      <c r="L784">
        <f t="shared" si="97"/>
        <v>0</v>
      </c>
      <c r="M784" t="str">
        <f>VLOOKUP($A784,'风险(预警)'!$A:$J,7,0)</f>
        <v>(20,+)</v>
      </c>
      <c r="N784" t="str">
        <f>VLOOKUP($A784,'风险(预警)'!$A:$J,8,0)</f>
        <v>高</v>
      </c>
      <c r="O784">
        <f>VLOOKUP($A784,'风险(预警)'!$A:$J,9,0)</f>
        <v>100</v>
      </c>
      <c r="P784" t="str">
        <f t="shared" si="98"/>
        <v>中</v>
      </c>
    </row>
    <row r="785" spans="1:16" x14ac:dyDescent="0.2">
      <c r="A785" t="s">
        <v>295</v>
      </c>
      <c r="B785">
        <v>15</v>
      </c>
      <c r="C785" s="2">
        <v>1488.71</v>
      </c>
      <c r="D785" s="1">
        <v>0</v>
      </c>
      <c r="E785" s="1">
        <v>0</v>
      </c>
      <c r="F785" s="1">
        <v>0</v>
      </c>
      <c r="G785" t="str">
        <f t="shared" si="92"/>
        <v>0</v>
      </c>
      <c r="H785" t="str">
        <f t="shared" si="93"/>
        <v>0</v>
      </c>
      <c r="I785">
        <f t="shared" si="94"/>
        <v>0</v>
      </c>
      <c r="J785" t="str">
        <f t="shared" si="95"/>
        <v>0</v>
      </c>
      <c r="K785" t="str">
        <f t="shared" si="96"/>
        <v>0</v>
      </c>
      <c r="L785">
        <f t="shared" si="97"/>
        <v>0</v>
      </c>
      <c r="M785" t="str">
        <f>VLOOKUP($A785,'风险(预警)'!$A:$J,7,0)</f>
        <v>(0,10]</v>
      </c>
      <c r="N785" t="str">
        <f>VLOOKUP($A785,'风险(预警)'!$A:$J,8,0)</f>
        <v>低</v>
      </c>
      <c r="O785">
        <f>VLOOKUP($A785,'风险(预警)'!$A:$J,9,0)</f>
        <v>11</v>
      </c>
      <c r="P785" t="str">
        <f t="shared" si="98"/>
        <v>低</v>
      </c>
    </row>
    <row r="786" spans="1:16" x14ac:dyDescent="0.2">
      <c r="A786" t="s">
        <v>379</v>
      </c>
      <c r="B786">
        <v>15</v>
      </c>
      <c r="C786" s="2">
        <v>12498.58</v>
      </c>
      <c r="D786" s="1">
        <v>0</v>
      </c>
      <c r="E786" s="1">
        <v>0</v>
      </c>
      <c r="F786" s="1">
        <v>0</v>
      </c>
      <c r="G786" t="str">
        <f t="shared" si="92"/>
        <v>0</v>
      </c>
      <c r="H786" t="str">
        <f t="shared" si="93"/>
        <v>0</v>
      </c>
      <c r="I786">
        <f t="shared" si="94"/>
        <v>0</v>
      </c>
      <c r="J786" t="str">
        <f t="shared" si="95"/>
        <v>0</v>
      </c>
      <c r="K786" t="str">
        <f t="shared" si="96"/>
        <v>0</v>
      </c>
      <c r="L786">
        <f t="shared" si="97"/>
        <v>0</v>
      </c>
      <c r="M786" t="str">
        <f>VLOOKUP($A786,'风险(预警)'!$A:$J,7,0)</f>
        <v>0</v>
      </c>
      <c r="N786" t="str">
        <f>VLOOKUP($A786,'风险(预警)'!$A:$J,8,0)</f>
        <v>0</v>
      </c>
      <c r="O786">
        <f>VLOOKUP($A786,'风险(预警)'!$A:$J,9,0)</f>
        <v>0</v>
      </c>
      <c r="P786" t="str">
        <f t="shared" si="98"/>
        <v>0风险</v>
      </c>
    </row>
    <row r="787" spans="1:16" x14ac:dyDescent="0.2">
      <c r="A787" t="s">
        <v>355</v>
      </c>
      <c r="B787">
        <v>15</v>
      </c>
      <c r="C787" s="2">
        <v>241.25</v>
      </c>
      <c r="D787" s="1">
        <v>0</v>
      </c>
      <c r="E787" s="1">
        <v>0</v>
      </c>
      <c r="F787" s="1">
        <v>0</v>
      </c>
      <c r="G787" t="str">
        <f t="shared" si="92"/>
        <v>0</v>
      </c>
      <c r="H787" t="str">
        <f t="shared" si="93"/>
        <v>0</v>
      </c>
      <c r="I787">
        <f t="shared" si="94"/>
        <v>0</v>
      </c>
      <c r="J787" t="str">
        <f t="shared" si="95"/>
        <v>0</v>
      </c>
      <c r="K787" t="str">
        <f t="shared" si="96"/>
        <v>0</v>
      </c>
      <c r="L787">
        <f t="shared" si="97"/>
        <v>0</v>
      </c>
      <c r="M787" t="str">
        <f>VLOOKUP($A787,'风险(预警)'!$A:$J,7,0)</f>
        <v>0</v>
      </c>
      <c r="N787" t="str">
        <f>VLOOKUP($A787,'风险(预警)'!$A:$J,8,0)</f>
        <v>0</v>
      </c>
      <c r="O787">
        <f>VLOOKUP($A787,'风险(预警)'!$A:$J,9,0)</f>
        <v>0</v>
      </c>
      <c r="P787" t="str">
        <f t="shared" si="98"/>
        <v>0风险</v>
      </c>
    </row>
    <row r="788" spans="1:16" x14ac:dyDescent="0.2">
      <c r="A788" t="s">
        <v>485</v>
      </c>
      <c r="B788">
        <v>14</v>
      </c>
      <c r="C788" s="2">
        <v>2196.9</v>
      </c>
      <c r="D788" s="1">
        <v>7.0000000000000001E-3</v>
      </c>
      <c r="E788" s="1">
        <v>0</v>
      </c>
      <c r="F788" s="1">
        <v>0</v>
      </c>
      <c r="G788" t="str">
        <f t="shared" si="92"/>
        <v>(0,10]</v>
      </c>
      <c r="H788" t="str">
        <f t="shared" si="93"/>
        <v>低</v>
      </c>
      <c r="I788">
        <f t="shared" si="94"/>
        <v>13</v>
      </c>
      <c r="J788" t="str">
        <f t="shared" si="95"/>
        <v>0</v>
      </c>
      <c r="K788" t="str">
        <f t="shared" si="96"/>
        <v>0</v>
      </c>
      <c r="L788">
        <f t="shared" si="97"/>
        <v>0</v>
      </c>
      <c r="M788" t="str">
        <f>VLOOKUP($A788,'风险(预警)'!$A:$J,7,0)</f>
        <v>0</v>
      </c>
      <c r="N788" t="str">
        <f>VLOOKUP($A788,'风险(预警)'!$A:$J,8,0)</f>
        <v>0</v>
      </c>
      <c r="O788">
        <f>VLOOKUP($A788,'风险(预警)'!$A:$J,9,0)</f>
        <v>0</v>
      </c>
      <c r="P788" t="str">
        <f t="shared" si="98"/>
        <v>低</v>
      </c>
    </row>
    <row r="789" spans="1:16" x14ac:dyDescent="0.2">
      <c r="A789" t="s">
        <v>316</v>
      </c>
      <c r="B789">
        <v>14</v>
      </c>
      <c r="C789" s="2">
        <v>488.8</v>
      </c>
      <c r="D789" s="1">
        <v>0</v>
      </c>
      <c r="E789" s="1">
        <v>0</v>
      </c>
      <c r="F789" s="1">
        <v>0</v>
      </c>
      <c r="G789" t="str">
        <f t="shared" si="92"/>
        <v>0</v>
      </c>
      <c r="H789" t="str">
        <f t="shared" si="93"/>
        <v>0</v>
      </c>
      <c r="I789">
        <f t="shared" si="94"/>
        <v>0</v>
      </c>
      <c r="J789" t="str">
        <f t="shared" si="95"/>
        <v>0</v>
      </c>
      <c r="K789" t="str">
        <f t="shared" si="96"/>
        <v>0</v>
      </c>
      <c r="L789">
        <f t="shared" si="97"/>
        <v>0</v>
      </c>
      <c r="M789" t="str">
        <f>VLOOKUP($A789,'风险(预警)'!$A:$J,7,0)</f>
        <v>(0,10]</v>
      </c>
      <c r="N789" t="str">
        <f>VLOOKUP($A789,'风险(预警)'!$A:$J,8,0)</f>
        <v>低</v>
      </c>
      <c r="O789">
        <f>VLOOKUP($A789,'风险(预警)'!$A:$J,9,0)</f>
        <v>11</v>
      </c>
      <c r="P789" t="str">
        <f t="shared" si="98"/>
        <v>低</v>
      </c>
    </row>
    <row r="790" spans="1:16" x14ac:dyDescent="0.2">
      <c r="A790" t="s">
        <v>99</v>
      </c>
      <c r="B790">
        <v>14</v>
      </c>
      <c r="C790" s="2">
        <v>6343.7</v>
      </c>
      <c r="D790" s="1">
        <v>1.0999999999999999E-2</v>
      </c>
      <c r="E790" s="1">
        <v>0</v>
      </c>
      <c r="F790" s="1">
        <v>0</v>
      </c>
      <c r="G790" t="str">
        <f t="shared" si="92"/>
        <v>(0,10]</v>
      </c>
      <c r="H790" t="str">
        <f t="shared" si="93"/>
        <v>低</v>
      </c>
      <c r="I790">
        <f t="shared" si="94"/>
        <v>13</v>
      </c>
      <c r="J790" t="str">
        <f t="shared" si="95"/>
        <v>0</v>
      </c>
      <c r="K790" t="str">
        <f t="shared" si="96"/>
        <v>0</v>
      </c>
      <c r="L790">
        <f t="shared" si="97"/>
        <v>0</v>
      </c>
      <c r="M790" t="str">
        <f>VLOOKUP($A790,'风险(预警)'!$A:$J,7,0)</f>
        <v>0</v>
      </c>
      <c r="N790" t="str">
        <f>VLOOKUP($A790,'风险(预警)'!$A:$J,8,0)</f>
        <v>0</v>
      </c>
      <c r="O790">
        <f>VLOOKUP($A790,'风险(预警)'!$A:$J,9,0)</f>
        <v>0</v>
      </c>
      <c r="P790" t="str">
        <f t="shared" si="98"/>
        <v>低</v>
      </c>
    </row>
    <row r="791" spans="1:16" x14ac:dyDescent="0.2">
      <c r="A791" t="s">
        <v>857</v>
      </c>
      <c r="B791">
        <v>14</v>
      </c>
      <c r="C791" s="2">
        <v>705.22</v>
      </c>
      <c r="D791" s="1">
        <v>0</v>
      </c>
      <c r="E791" s="1">
        <v>1</v>
      </c>
      <c r="F791" s="1">
        <v>1</v>
      </c>
      <c r="G791" t="str">
        <f t="shared" si="92"/>
        <v>0</v>
      </c>
      <c r="H791" t="str">
        <f t="shared" si="93"/>
        <v>0</v>
      </c>
      <c r="I791">
        <f t="shared" si="94"/>
        <v>0</v>
      </c>
      <c r="J791" t="str">
        <f t="shared" si="95"/>
        <v>(10,+)</v>
      </c>
      <c r="K791" t="str">
        <f t="shared" si="96"/>
        <v>高</v>
      </c>
      <c r="L791">
        <f t="shared" si="97"/>
        <v>100</v>
      </c>
      <c r="M791" t="str">
        <f>VLOOKUP($A791,'风险(预警)'!$A:$J,7,0)</f>
        <v>(20,+)</v>
      </c>
      <c r="N791" t="str">
        <f>VLOOKUP($A791,'风险(预警)'!$A:$J,8,0)</f>
        <v>高</v>
      </c>
      <c r="O791">
        <f>VLOOKUP($A791,'风险(预警)'!$A:$J,9,0)</f>
        <v>100</v>
      </c>
      <c r="P791" t="str">
        <f t="shared" si="98"/>
        <v>高</v>
      </c>
    </row>
    <row r="792" spans="1:16" x14ac:dyDescent="0.2">
      <c r="A792" t="s">
        <v>652</v>
      </c>
      <c r="B792">
        <v>14</v>
      </c>
      <c r="C792" s="2">
        <v>691.12</v>
      </c>
      <c r="D792" s="1">
        <v>0</v>
      </c>
      <c r="E792" s="1">
        <v>0</v>
      </c>
      <c r="F792" s="1">
        <v>0</v>
      </c>
      <c r="G792" t="str">
        <f t="shared" si="92"/>
        <v>0</v>
      </c>
      <c r="H792" t="str">
        <f t="shared" si="93"/>
        <v>0</v>
      </c>
      <c r="I792">
        <f t="shared" si="94"/>
        <v>0</v>
      </c>
      <c r="J792" t="str">
        <f t="shared" si="95"/>
        <v>0</v>
      </c>
      <c r="K792" t="str">
        <f t="shared" si="96"/>
        <v>0</v>
      </c>
      <c r="L792">
        <f t="shared" si="97"/>
        <v>0</v>
      </c>
      <c r="M792" t="str">
        <f>VLOOKUP($A792,'风险(预警)'!$A:$J,7,0)</f>
        <v>0</v>
      </c>
      <c r="N792" t="str">
        <f>VLOOKUP($A792,'风险(预警)'!$A:$J,8,0)</f>
        <v>0</v>
      </c>
      <c r="O792">
        <f>VLOOKUP($A792,'风险(预警)'!$A:$J,9,0)</f>
        <v>0</v>
      </c>
      <c r="P792" t="str">
        <f t="shared" si="98"/>
        <v>0风险</v>
      </c>
    </row>
    <row r="793" spans="1:16" x14ac:dyDescent="0.2">
      <c r="A793" t="s">
        <v>730</v>
      </c>
      <c r="B793">
        <v>14</v>
      </c>
      <c r="C793" s="2">
        <v>848.62</v>
      </c>
      <c r="D793" s="1">
        <v>0.189</v>
      </c>
      <c r="E793" s="1">
        <v>0</v>
      </c>
      <c r="F793" s="1">
        <v>0</v>
      </c>
      <c r="G793" t="str">
        <f t="shared" si="92"/>
        <v>(10,20]</v>
      </c>
      <c r="H793" t="str">
        <f t="shared" si="93"/>
        <v>中</v>
      </c>
      <c r="I793">
        <f t="shared" si="94"/>
        <v>81</v>
      </c>
      <c r="J793" t="str">
        <f t="shared" si="95"/>
        <v>0</v>
      </c>
      <c r="K793" t="str">
        <f t="shared" si="96"/>
        <v>0</v>
      </c>
      <c r="L793">
        <f t="shared" si="97"/>
        <v>0</v>
      </c>
      <c r="M793" t="str">
        <f>VLOOKUP($A793,'风险(预警)'!$A:$J,7,0)</f>
        <v>(0,10]</v>
      </c>
      <c r="N793" t="str">
        <f>VLOOKUP($A793,'风险(预警)'!$A:$J,8,0)</f>
        <v>低</v>
      </c>
      <c r="O793">
        <f>VLOOKUP($A793,'风险(预警)'!$A:$J,9,0)</f>
        <v>11</v>
      </c>
      <c r="P793" t="str">
        <f t="shared" si="98"/>
        <v>低</v>
      </c>
    </row>
    <row r="794" spans="1:16" x14ac:dyDescent="0.2">
      <c r="A794" t="s">
        <v>896</v>
      </c>
      <c r="B794">
        <v>13</v>
      </c>
      <c r="C794" s="2">
        <v>183.21</v>
      </c>
      <c r="D794" s="1">
        <v>0</v>
      </c>
      <c r="E794" s="1">
        <v>0</v>
      </c>
      <c r="F794" s="1">
        <v>0</v>
      </c>
      <c r="G794" t="str">
        <f t="shared" si="92"/>
        <v>0</v>
      </c>
      <c r="H794" t="str">
        <f t="shared" si="93"/>
        <v>0</v>
      </c>
      <c r="I794">
        <f t="shared" si="94"/>
        <v>0</v>
      </c>
      <c r="J794" t="str">
        <f t="shared" si="95"/>
        <v>0</v>
      </c>
      <c r="K794" t="str">
        <f t="shared" si="96"/>
        <v>0</v>
      </c>
      <c r="L794">
        <f t="shared" si="97"/>
        <v>0</v>
      </c>
      <c r="M794" t="str">
        <f>VLOOKUP($A794,'风险(预警)'!$A:$J,7,0)</f>
        <v>(0,10]</v>
      </c>
      <c r="N794" t="str">
        <f>VLOOKUP($A794,'风险(预警)'!$A:$J,8,0)</f>
        <v>低</v>
      </c>
      <c r="O794">
        <f>VLOOKUP($A794,'风险(预警)'!$A:$J,9,0)</f>
        <v>11</v>
      </c>
      <c r="P794" t="str">
        <f t="shared" si="98"/>
        <v>低</v>
      </c>
    </row>
    <row r="795" spans="1:16" x14ac:dyDescent="0.2">
      <c r="A795" t="s">
        <v>848</v>
      </c>
      <c r="B795">
        <v>13</v>
      </c>
      <c r="C795" s="2">
        <v>673.16652612999997</v>
      </c>
      <c r="D795" s="1">
        <v>0</v>
      </c>
      <c r="E795" s="1">
        <v>0</v>
      </c>
      <c r="F795" s="1">
        <v>0</v>
      </c>
      <c r="G795" t="str">
        <f t="shared" si="92"/>
        <v>0</v>
      </c>
      <c r="H795" t="str">
        <f t="shared" si="93"/>
        <v>0</v>
      </c>
      <c r="I795">
        <f t="shared" si="94"/>
        <v>0</v>
      </c>
      <c r="J795" t="str">
        <f t="shared" si="95"/>
        <v>0</v>
      </c>
      <c r="K795" t="str">
        <f t="shared" si="96"/>
        <v>0</v>
      </c>
      <c r="L795">
        <f t="shared" si="97"/>
        <v>0</v>
      </c>
      <c r="M795" t="str">
        <f>VLOOKUP($A795,'风险(预警)'!$A:$J,7,0)</f>
        <v>(0,10]</v>
      </c>
      <c r="N795" t="str">
        <f>VLOOKUP($A795,'风险(预警)'!$A:$J,8,0)</f>
        <v>低</v>
      </c>
      <c r="O795">
        <f>VLOOKUP($A795,'风险(预警)'!$A:$J,9,0)</f>
        <v>11</v>
      </c>
      <c r="P795" t="str">
        <f t="shared" si="98"/>
        <v>低</v>
      </c>
    </row>
    <row r="796" spans="1:16" x14ac:dyDescent="0.2">
      <c r="A796" t="s">
        <v>700</v>
      </c>
      <c r="B796">
        <v>13</v>
      </c>
      <c r="C796" s="2">
        <v>514.98</v>
      </c>
      <c r="D796" s="1">
        <v>0</v>
      </c>
      <c r="E796" s="1">
        <v>0</v>
      </c>
      <c r="F796" s="1">
        <v>0</v>
      </c>
      <c r="G796" t="str">
        <f t="shared" si="92"/>
        <v>0</v>
      </c>
      <c r="H796" t="str">
        <f t="shared" si="93"/>
        <v>0</v>
      </c>
      <c r="I796">
        <f t="shared" si="94"/>
        <v>0</v>
      </c>
      <c r="J796" t="str">
        <f t="shared" si="95"/>
        <v>0</v>
      </c>
      <c r="K796" t="str">
        <f t="shared" si="96"/>
        <v>0</v>
      </c>
      <c r="L796">
        <f t="shared" si="97"/>
        <v>0</v>
      </c>
      <c r="M796" t="str">
        <f>VLOOKUP($A796,'风险(预警)'!$A:$J,7,0)</f>
        <v>(20,+)</v>
      </c>
      <c r="N796" t="str">
        <f>VLOOKUP($A796,'风险(预警)'!$A:$J,8,0)</f>
        <v>高</v>
      </c>
      <c r="O796">
        <f>VLOOKUP($A796,'风险(预警)'!$A:$J,9,0)</f>
        <v>100</v>
      </c>
      <c r="P796" t="str">
        <f t="shared" si="98"/>
        <v>中</v>
      </c>
    </row>
    <row r="797" spans="1:16" x14ac:dyDescent="0.2">
      <c r="A797" t="s">
        <v>831</v>
      </c>
      <c r="B797">
        <v>13</v>
      </c>
      <c r="C797" s="2">
        <v>400.31</v>
      </c>
      <c r="D797" s="1">
        <v>0.13700000000000001</v>
      </c>
      <c r="E797" s="1">
        <v>0</v>
      </c>
      <c r="F797" s="1">
        <v>0</v>
      </c>
      <c r="G797" t="str">
        <f t="shared" si="92"/>
        <v>(10,20]</v>
      </c>
      <c r="H797" t="str">
        <f t="shared" si="93"/>
        <v>中</v>
      </c>
      <c r="I797">
        <f t="shared" si="94"/>
        <v>81</v>
      </c>
      <c r="J797" t="str">
        <f t="shared" si="95"/>
        <v>0</v>
      </c>
      <c r="K797" t="str">
        <f t="shared" si="96"/>
        <v>0</v>
      </c>
      <c r="L797">
        <f t="shared" si="97"/>
        <v>0</v>
      </c>
      <c r="M797" t="str">
        <f>VLOOKUP($A797,'风险(预警)'!$A:$J,7,0)</f>
        <v>0</v>
      </c>
      <c r="N797" t="str">
        <f>VLOOKUP($A797,'风险(预警)'!$A:$J,8,0)</f>
        <v>0</v>
      </c>
      <c r="O797">
        <f>VLOOKUP($A797,'风险(预警)'!$A:$J,9,0)</f>
        <v>0</v>
      </c>
      <c r="P797" t="str">
        <f t="shared" si="98"/>
        <v>低</v>
      </c>
    </row>
    <row r="798" spans="1:16" x14ac:dyDescent="0.2">
      <c r="A798" t="s">
        <v>683</v>
      </c>
      <c r="B798">
        <v>13</v>
      </c>
      <c r="C798" s="2">
        <v>1923.8</v>
      </c>
      <c r="D798" s="1">
        <v>0.255</v>
      </c>
      <c r="E798" s="1">
        <v>0.154</v>
      </c>
      <c r="F798" s="1">
        <v>0.154</v>
      </c>
      <c r="G798" t="str">
        <f t="shared" si="92"/>
        <v>(20,+)</v>
      </c>
      <c r="H798" t="str">
        <f t="shared" si="93"/>
        <v>高</v>
      </c>
      <c r="I798">
        <f t="shared" si="94"/>
        <v>100</v>
      </c>
      <c r="J798" t="str">
        <f t="shared" si="95"/>
        <v>(10,+)</v>
      </c>
      <c r="K798" t="str">
        <f t="shared" si="96"/>
        <v>高</v>
      </c>
      <c r="L798">
        <f t="shared" si="97"/>
        <v>100</v>
      </c>
      <c r="M798" t="str">
        <f>VLOOKUP($A798,'风险(预警)'!$A:$J,7,0)</f>
        <v>(10,20]</v>
      </c>
      <c r="N798" t="str">
        <f>VLOOKUP($A798,'风险(预警)'!$A:$J,8,0)</f>
        <v>中</v>
      </c>
      <c r="O798">
        <f>VLOOKUP($A798,'风险(预警)'!$A:$J,9,0)</f>
        <v>57</v>
      </c>
      <c r="P798" t="str">
        <f t="shared" si="98"/>
        <v>高</v>
      </c>
    </row>
    <row r="799" spans="1:16" x14ac:dyDescent="0.2">
      <c r="A799" t="s">
        <v>442</v>
      </c>
      <c r="B799">
        <v>13</v>
      </c>
      <c r="C799" s="2">
        <v>502.45</v>
      </c>
      <c r="D799" s="1">
        <v>0</v>
      </c>
      <c r="E799" s="1">
        <v>0</v>
      </c>
      <c r="F799" s="1">
        <v>0</v>
      </c>
      <c r="G799" t="str">
        <f t="shared" si="92"/>
        <v>0</v>
      </c>
      <c r="H799" t="str">
        <f t="shared" si="93"/>
        <v>0</v>
      </c>
      <c r="I799">
        <f t="shared" si="94"/>
        <v>0</v>
      </c>
      <c r="J799" t="str">
        <f t="shared" si="95"/>
        <v>0</v>
      </c>
      <c r="K799" t="str">
        <f t="shared" si="96"/>
        <v>0</v>
      </c>
      <c r="L799">
        <f t="shared" si="97"/>
        <v>0</v>
      </c>
      <c r="M799" t="str">
        <f>VLOOKUP($A799,'风险(预警)'!$A:$J,7,0)</f>
        <v>(10,20]</v>
      </c>
      <c r="N799" t="str">
        <f>VLOOKUP($A799,'风险(预警)'!$A:$J,8,0)</f>
        <v>中</v>
      </c>
      <c r="O799">
        <f>VLOOKUP($A799,'风险(预警)'!$A:$J,9,0)</f>
        <v>57</v>
      </c>
      <c r="P799" t="str">
        <f t="shared" si="98"/>
        <v>低</v>
      </c>
    </row>
    <row r="800" spans="1:16" x14ac:dyDescent="0.2">
      <c r="A800" t="s">
        <v>120</v>
      </c>
      <c r="B800">
        <v>13</v>
      </c>
      <c r="C800" s="2">
        <v>492.35</v>
      </c>
      <c r="D800" s="1">
        <v>0</v>
      </c>
      <c r="E800" s="1">
        <v>0</v>
      </c>
      <c r="F800" s="1">
        <v>0</v>
      </c>
      <c r="G800" t="str">
        <f t="shared" si="92"/>
        <v>0</v>
      </c>
      <c r="H800" t="str">
        <f t="shared" si="93"/>
        <v>0</v>
      </c>
      <c r="I800">
        <f t="shared" si="94"/>
        <v>0</v>
      </c>
      <c r="J800" t="str">
        <f t="shared" si="95"/>
        <v>0</v>
      </c>
      <c r="K800" t="str">
        <f t="shared" si="96"/>
        <v>0</v>
      </c>
      <c r="L800">
        <f t="shared" si="97"/>
        <v>0</v>
      </c>
      <c r="M800" t="str">
        <f>VLOOKUP($A800,'风险(预警)'!$A:$J,7,0)</f>
        <v>(0,10]</v>
      </c>
      <c r="N800" t="str">
        <f>VLOOKUP($A800,'风险(预警)'!$A:$J,8,0)</f>
        <v>低</v>
      </c>
      <c r="O800">
        <f>VLOOKUP($A800,'风险(预警)'!$A:$J,9,0)</f>
        <v>11</v>
      </c>
      <c r="P800" t="str">
        <f t="shared" si="98"/>
        <v>低</v>
      </c>
    </row>
    <row r="801" spans="1:16" x14ac:dyDescent="0.2">
      <c r="A801" t="s">
        <v>501</v>
      </c>
      <c r="B801">
        <v>13</v>
      </c>
      <c r="C801" s="2">
        <v>5125</v>
      </c>
      <c r="D801" s="1">
        <v>0.123</v>
      </c>
      <c r="E801" s="1">
        <v>0</v>
      </c>
      <c r="F801" s="1">
        <v>0</v>
      </c>
      <c r="G801" t="str">
        <f t="shared" si="92"/>
        <v>(10,20]</v>
      </c>
      <c r="H801" t="str">
        <f t="shared" si="93"/>
        <v>中</v>
      </c>
      <c r="I801">
        <f t="shared" si="94"/>
        <v>81</v>
      </c>
      <c r="J801" t="str">
        <f t="shared" si="95"/>
        <v>0</v>
      </c>
      <c r="K801" t="str">
        <f t="shared" si="96"/>
        <v>0</v>
      </c>
      <c r="L801">
        <f t="shared" si="97"/>
        <v>0</v>
      </c>
      <c r="M801" t="str">
        <f>VLOOKUP($A801,'风险(预警)'!$A:$J,7,0)</f>
        <v>0</v>
      </c>
      <c r="N801" t="str">
        <f>VLOOKUP($A801,'风险(预警)'!$A:$J,8,0)</f>
        <v>0</v>
      </c>
      <c r="O801">
        <f>VLOOKUP($A801,'风险(预警)'!$A:$J,9,0)</f>
        <v>0</v>
      </c>
      <c r="P801" t="str">
        <f t="shared" si="98"/>
        <v>低</v>
      </c>
    </row>
    <row r="802" spans="1:16" x14ac:dyDescent="0.2">
      <c r="A802" t="s">
        <v>290</v>
      </c>
      <c r="B802">
        <v>13</v>
      </c>
      <c r="C802" s="2">
        <v>699.13</v>
      </c>
      <c r="D802" s="1">
        <v>0</v>
      </c>
      <c r="E802" s="1">
        <v>0</v>
      </c>
      <c r="F802" s="1">
        <v>0</v>
      </c>
      <c r="G802" t="str">
        <f t="shared" si="92"/>
        <v>0</v>
      </c>
      <c r="H802" t="str">
        <f t="shared" si="93"/>
        <v>0</v>
      </c>
      <c r="I802">
        <f t="shared" si="94"/>
        <v>0</v>
      </c>
      <c r="J802" t="str">
        <f t="shared" si="95"/>
        <v>0</v>
      </c>
      <c r="K802" t="str">
        <f t="shared" si="96"/>
        <v>0</v>
      </c>
      <c r="L802">
        <f t="shared" si="97"/>
        <v>0</v>
      </c>
      <c r="M802" t="str">
        <f>VLOOKUP($A802,'风险(预警)'!$A:$J,7,0)</f>
        <v>0</v>
      </c>
      <c r="N802" t="str">
        <f>VLOOKUP($A802,'风险(预警)'!$A:$J,8,0)</f>
        <v>0</v>
      </c>
      <c r="O802">
        <f>VLOOKUP($A802,'风险(预警)'!$A:$J,9,0)</f>
        <v>0</v>
      </c>
      <c r="P802" t="str">
        <f t="shared" si="98"/>
        <v>0风险</v>
      </c>
    </row>
    <row r="803" spans="1:16" x14ac:dyDescent="0.2">
      <c r="A803" t="s">
        <v>1029</v>
      </c>
      <c r="B803">
        <v>12</v>
      </c>
      <c r="C803" s="2">
        <v>507.34</v>
      </c>
      <c r="D803" s="1">
        <v>0</v>
      </c>
      <c r="E803" s="1">
        <v>0</v>
      </c>
      <c r="F803" s="1">
        <v>0</v>
      </c>
      <c r="G803" t="str">
        <f t="shared" si="92"/>
        <v>0</v>
      </c>
      <c r="H803" t="str">
        <f t="shared" si="93"/>
        <v>0</v>
      </c>
      <c r="I803">
        <f t="shared" si="94"/>
        <v>0</v>
      </c>
      <c r="J803" t="str">
        <f t="shared" si="95"/>
        <v>0</v>
      </c>
      <c r="K803" t="str">
        <f t="shared" si="96"/>
        <v>0</v>
      </c>
      <c r="L803">
        <f t="shared" si="97"/>
        <v>0</v>
      </c>
      <c r="M803" t="str">
        <f>VLOOKUP($A803,'风险(预警)'!$A:$J,7,0)</f>
        <v>(10,20]</v>
      </c>
      <c r="N803" t="str">
        <f>VLOOKUP($A803,'风险(预警)'!$A:$J,8,0)</f>
        <v>中</v>
      </c>
      <c r="O803">
        <f>VLOOKUP($A803,'风险(预警)'!$A:$J,9,0)</f>
        <v>57</v>
      </c>
      <c r="P803" t="str">
        <f t="shared" si="98"/>
        <v>低</v>
      </c>
    </row>
    <row r="804" spans="1:16" x14ac:dyDescent="0.2">
      <c r="A804" t="s">
        <v>511</v>
      </c>
      <c r="B804">
        <v>12</v>
      </c>
      <c r="C804" s="2">
        <v>1776.64</v>
      </c>
      <c r="D804" s="1">
        <v>0</v>
      </c>
      <c r="E804" s="1">
        <v>0</v>
      </c>
      <c r="F804" s="1">
        <v>0</v>
      </c>
      <c r="G804" t="str">
        <f t="shared" si="92"/>
        <v>0</v>
      </c>
      <c r="H804" t="str">
        <f t="shared" si="93"/>
        <v>0</v>
      </c>
      <c r="I804">
        <f t="shared" si="94"/>
        <v>0</v>
      </c>
      <c r="J804" t="str">
        <f t="shared" si="95"/>
        <v>0</v>
      </c>
      <c r="K804" t="str">
        <f t="shared" si="96"/>
        <v>0</v>
      </c>
      <c r="L804">
        <f t="shared" si="97"/>
        <v>0</v>
      </c>
      <c r="M804" t="str">
        <f>VLOOKUP($A804,'风险(预警)'!$A:$J,7,0)</f>
        <v>0</v>
      </c>
      <c r="N804" t="str">
        <f>VLOOKUP($A804,'风险(预警)'!$A:$J,8,0)</f>
        <v>0</v>
      </c>
      <c r="O804">
        <f>VLOOKUP($A804,'风险(预警)'!$A:$J,9,0)</f>
        <v>0</v>
      </c>
      <c r="P804" t="str">
        <f t="shared" si="98"/>
        <v>0风险</v>
      </c>
    </row>
    <row r="805" spans="1:16" x14ac:dyDescent="0.2">
      <c r="A805" t="s">
        <v>936</v>
      </c>
      <c r="B805">
        <v>12</v>
      </c>
      <c r="C805" s="2">
        <v>4211.4799999999996</v>
      </c>
      <c r="D805" s="1">
        <v>0</v>
      </c>
      <c r="E805" s="1">
        <v>0</v>
      </c>
      <c r="F805" s="1">
        <v>0</v>
      </c>
      <c r="G805" t="str">
        <f t="shared" si="92"/>
        <v>0</v>
      </c>
      <c r="H805" t="str">
        <f t="shared" si="93"/>
        <v>0</v>
      </c>
      <c r="I805">
        <f t="shared" si="94"/>
        <v>0</v>
      </c>
      <c r="J805" t="str">
        <f t="shared" si="95"/>
        <v>0</v>
      </c>
      <c r="K805" t="str">
        <f t="shared" si="96"/>
        <v>0</v>
      </c>
      <c r="L805">
        <f t="shared" si="97"/>
        <v>0</v>
      </c>
      <c r="M805" t="str">
        <f>VLOOKUP($A805,'风险(预警)'!$A:$J,7,0)</f>
        <v>0</v>
      </c>
      <c r="N805" t="str">
        <f>VLOOKUP($A805,'风险(预警)'!$A:$J,8,0)</f>
        <v>0</v>
      </c>
      <c r="O805">
        <f>VLOOKUP($A805,'风险(预警)'!$A:$J,9,0)</f>
        <v>0</v>
      </c>
      <c r="P805" t="str">
        <f t="shared" si="98"/>
        <v>0风险</v>
      </c>
    </row>
    <row r="806" spans="1:16" x14ac:dyDescent="0.2">
      <c r="A806" t="s">
        <v>832</v>
      </c>
      <c r="B806">
        <v>12</v>
      </c>
      <c r="C806" s="2">
        <v>1.7643985200000001</v>
      </c>
      <c r="D806" s="1">
        <v>0.84399999999999997</v>
      </c>
      <c r="E806" s="1">
        <v>0</v>
      </c>
      <c r="F806" s="1">
        <v>0</v>
      </c>
      <c r="G806" t="str">
        <f t="shared" si="92"/>
        <v>(20,+)</v>
      </c>
      <c r="H806" t="str">
        <f t="shared" si="93"/>
        <v>高</v>
      </c>
      <c r="I806">
        <f t="shared" si="94"/>
        <v>100</v>
      </c>
      <c r="J806" t="str">
        <f t="shared" si="95"/>
        <v>0</v>
      </c>
      <c r="K806" t="str">
        <f t="shared" si="96"/>
        <v>0</v>
      </c>
      <c r="L806">
        <f t="shared" si="97"/>
        <v>0</v>
      </c>
      <c r="M806" t="str">
        <f>VLOOKUP($A806,'风险(预警)'!$A:$J,7,0)</f>
        <v>0</v>
      </c>
      <c r="N806" t="str">
        <f>VLOOKUP($A806,'风险(预警)'!$A:$J,8,0)</f>
        <v>0</v>
      </c>
      <c r="O806">
        <f>VLOOKUP($A806,'风险(预警)'!$A:$J,9,0)</f>
        <v>0</v>
      </c>
      <c r="P806" t="str">
        <f t="shared" si="98"/>
        <v>低</v>
      </c>
    </row>
    <row r="807" spans="1:16" x14ac:dyDescent="0.2">
      <c r="A807" t="s">
        <v>973</v>
      </c>
      <c r="B807">
        <v>12</v>
      </c>
      <c r="C807" s="2">
        <v>590.03</v>
      </c>
      <c r="D807" s="1">
        <v>8.5000000000000006E-2</v>
      </c>
      <c r="E807" s="1">
        <v>0</v>
      </c>
      <c r="F807" s="1">
        <v>0</v>
      </c>
      <c r="G807" t="str">
        <f t="shared" si="92"/>
        <v>(0,10]</v>
      </c>
      <c r="H807" t="str">
        <f t="shared" si="93"/>
        <v>低</v>
      </c>
      <c r="I807">
        <f t="shared" si="94"/>
        <v>13</v>
      </c>
      <c r="J807" t="str">
        <f t="shared" si="95"/>
        <v>0</v>
      </c>
      <c r="K807" t="str">
        <f t="shared" si="96"/>
        <v>0</v>
      </c>
      <c r="L807">
        <f t="shared" si="97"/>
        <v>0</v>
      </c>
      <c r="M807" t="str">
        <f>VLOOKUP($A807,'风险(预警)'!$A:$J,7,0)</f>
        <v>0</v>
      </c>
      <c r="N807" t="str">
        <f>VLOOKUP($A807,'风险(预警)'!$A:$J,8,0)</f>
        <v>0</v>
      </c>
      <c r="O807">
        <f>VLOOKUP($A807,'风险(预警)'!$A:$J,9,0)</f>
        <v>0</v>
      </c>
      <c r="P807" t="str">
        <f t="shared" si="98"/>
        <v>低</v>
      </c>
    </row>
    <row r="808" spans="1:16" x14ac:dyDescent="0.2">
      <c r="A808" t="s">
        <v>201</v>
      </c>
      <c r="B808">
        <v>12</v>
      </c>
      <c r="C808" s="2">
        <v>1244.1500000000001</v>
      </c>
      <c r="D808" s="1">
        <v>0</v>
      </c>
      <c r="E808" s="1">
        <v>0</v>
      </c>
      <c r="F808" s="1">
        <v>0</v>
      </c>
      <c r="G808" t="str">
        <f t="shared" si="92"/>
        <v>0</v>
      </c>
      <c r="H808" t="str">
        <f t="shared" si="93"/>
        <v>0</v>
      </c>
      <c r="I808">
        <f t="shared" si="94"/>
        <v>0</v>
      </c>
      <c r="J808" t="str">
        <f t="shared" si="95"/>
        <v>0</v>
      </c>
      <c r="K808" t="str">
        <f t="shared" si="96"/>
        <v>0</v>
      </c>
      <c r="L808">
        <f t="shared" si="97"/>
        <v>0</v>
      </c>
      <c r="M808" t="str">
        <f>VLOOKUP($A808,'风险(预警)'!$A:$J,7,0)</f>
        <v>0</v>
      </c>
      <c r="N808" t="str">
        <f>VLOOKUP($A808,'风险(预警)'!$A:$J,8,0)</f>
        <v>0</v>
      </c>
      <c r="O808">
        <f>VLOOKUP($A808,'风险(预警)'!$A:$J,9,0)</f>
        <v>0</v>
      </c>
      <c r="P808" t="str">
        <f t="shared" si="98"/>
        <v>0风险</v>
      </c>
    </row>
    <row r="809" spans="1:16" x14ac:dyDescent="0.2">
      <c r="A809" t="s">
        <v>963</v>
      </c>
      <c r="B809">
        <v>12</v>
      </c>
      <c r="C809" s="2">
        <v>267.54000000000002</v>
      </c>
      <c r="D809" s="1">
        <v>0</v>
      </c>
      <c r="E809" s="1">
        <v>0</v>
      </c>
      <c r="F809" s="1">
        <v>0</v>
      </c>
      <c r="G809" t="str">
        <f t="shared" si="92"/>
        <v>0</v>
      </c>
      <c r="H809" t="str">
        <f t="shared" si="93"/>
        <v>0</v>
      </c>
      <c r="I809">
        <f t="shared" si="94"/>
        <v>0</v>
      </c>
      <c r="J809" t="str">
        <f t="shared" si="95"/>
        <v>0</v>
      </c>
      <c r="K809" t="str">
        <f t="shared" si="96"/>
        <v>0</v>
      </c>
      <c r="L809">
        <f t="shared" si="97"/>
        <v>0</v>
      </c>
      <c r="M809" t="str">
        <f>VLOOKUP($A809,'风险(预警)'!$A:$J,7,0)</f>
        <v>0</v>
      </c>
      <c r="N809" t="str">
        <f>VLOOKUP($A809,'风险(预警)'!$A:$J,8,0)</f>
        <v>0</v>
      </c>
      <c r="O809">
        <f>VLOOKUP($A809,'风险(预警)'!$A:$J,9,0)</f>
        <v>0</v>
      </c>
      <c r="P809" t="str">
        <f t="shared" si="98"/>
        <v>0风险</v>
      </c>
    </row>
    <row r="810" spans="1:16" x14ac:dyDescent="0.2">
      <c r="A810" t="s">
        <v>370</v>
      </c>
      <c r="B810">
        <v>11</v>
      </c>
      <c r="C810" s="2">
        <v>200.83</v>
      </c>
      <c r="D810" s="1">
        <v>0</v>
      </c>
      <c r="E810" s="1">
        <v>0</v>
      </c>
      <c r="F810" s="1">
        <v>0</v>
      </c>
      <c r="G810" t="str">
        <f t="shared" si="92"/>
        <v>0</v>
      </c>
      <c r="H810" t="str">
        <f t="shared" si="93"/>
        <v>0</v>
      </c>
      <c r="I810">
        <f t="shared" si="94"/>
        <v>0</v>
      </c>
      <c r="J810" t="str">
        <f t="shared" si="95"/>
        <v>0</v>
      </c>
      <c r="K810" t="str">
        <f t="shared" si="96"/>
        <v>0</v>
      </c>
      <c r="L810">
        <f t="shared" si="97"/>
        <v>0</v>
      </c>
      <c r="M810" t="str">
        <f>VLOOKUP($A810,'风险(预警)'!$A:$J,7,0)</f>
        <v>0</v>
      </c>
      <c r="N810" t="str">
        <f>VLOOKUP($A810,'风险(预警)'!$A:$J,8,0)</f>
        <v>0</v>
      </c>
      <c r="O810">
        <f>VLOOKUP($A810,'风险(预警)'!$A:$J,9,0)</f>
        <v>0</v>
      </c>
      <c r="P810" t="str">
        <f t="shared" si="98"/>
        <v>0风险</v>
      </c>
    </row>
    <row r="811" spans="1:16" x14ac:dyDescent="0.2">
      <c r="A811" t="s">
        <v>898</v>
      </c>
      <c r="B811">
        <v>11</v>
      </c>
      <c r="C811" s="2">
        <v>3184.2</v>
      </c>
      <c r="D811" s="1">
        <v>0</v>
      </c>
      <c r="E811" s="1">
        <v>0</v>
      </c>
      <c r="F811" s="1">
        <v>0</v>
      </c>
      <c r="G811" t="str">
        <f t="shared" si="92"/>
        <v>0</v>
      </c>
      <c r="H811" t="str">
        <f t="shared" si="93"/>
        <v>0</v>
      </c>
      <c r="I811">
        <f t="shared" si="94"/>
        <v>0</v>
      </c>
      <c r="J811" t="str">
        <f t="shared" si="95"/>
        <v>0</v>
      </c>
      <c r="K811" t="str">
        <f t="shared" si="96"/>
        <v>0</v>
      </c>
      <c r="L811">
        <f t="shared" si="97"/>
        <v>0</v>
      </c>
      <c r="M811" t="str">
        <f>VLOOKUP($A811,'风险(预警)'!$A:$J,7,0)</f>
        <v>0</v>
      </c>
      <c r="N811" t="str">
        <f>VLOOKUP($A811,'风险(预警)'!$A:$J,8,0)</f>
        <v>0</v>
      </c>
      <c r="O811">
        <f>VLOOKUP($A811,'风险(预警)'!$A:$J,9,0)</f>
        <v>0</v>
      </c>
      <c r="P811" t="str">
        <f t="shared" si="98"/>
        <v>0风险</v>
      </c>
    </row>
    <row r="812" spans="1:16" x14ac:dyDescent="0.2">
      <c r="A812" t="s">
        <v>513</v>
      </c>
      <c r="B812">
        <v>11</v>
      </c>
      <c r="C812" s="2">
        <v>920.2</v>
      </c>
      <c r="D812" s="1">
        <v>0.223</v>
      </c>
      <c r="E812" s="1">
        <v>0</v>
      </c>
      <c r="F812" s="1">
        <v>0</v>
      </c>
      <c r="G812" t="str">
        <f t="shared" si="92"/>
        <v>(20,+)</v>
      </c>
      <c r="H812" t="str">
        <f t="shared" si="93"/>
        <v>高</v>
      </c>
      <c r="I812">
        <f t="shared" si="94"/>
        <v>100</v>
      </c>
      <c r="J812" t="str">
        <f t="shared" si="95"/>
        <v>0</v>
      </c>
      <c r="K812" t="str">
        <f t="shared" si="96"/>
        <v>0</v>
      </c>
      <c r="L812">
        <f t="shared" si="97"/>
        <v>0</v>
      </c>
      <c r="M812" t="str">
        <f>VLOOKUP($A812,'风险(预警)'!$A:$J,7,0)</f>
        <v>0</v>
      </c>
      <c r="N812" t="str">
        <f>VLOOKUP($A812,'风险(预警)'!$A:$J,8,0)</f>
        <v>0</v>
      </c>
      <c r="O812">
        <f>VLOOKUP($A812,'风险(预警)'!$A:$J,9,0)</f>
        <v>0</v>
      </c>
      <c r="P812" t="str">
        <f t="shared" si="98"/>
        <v>低</v>
      </c>
    </row>
    <row r="813" spans="1:16" x14ac:dyDescent="0.2">
      <c r="A813" t="s">
        <v>850</v>
      </c>
      <c r="B813">
        <v>11</v>
      </c>
      <c r="C813" s="2">
        <v>691.62</v>
      </c>
      <c r="D813" s="1">
        <v>2.7E-2</v>
      </c>
      <c r="E813" s="1">
        <v>0</v>
      </c>
      <c r="F813" s="1">
        <v>0</v>
      </c>
      <c r="G813" t="str">
        <f t="shared" si="92"/>
        <v>(0,10]</v>
      </c>
      <c r="H813" t="str">
        <f t="shared" si="93"/>
        <v>低</v>
      </c>
      <c r="I813">
        <f t="shared" si="94"/>
        <v>13</v>
      </c>
      <c r="J813" t="str">
        <f t="shared" si="95"/>
        <v>0</v>
      </c>
      <c r="K813" t="str">
        <f t="shared" si="96"/>
        <v>0</v>
      </c>
      <c r="L813">
        <f t="shared" si="97"/>
        <v>0</v>
      </c>
      <c r="M813" t="str">
        <f>VLOOKUP($A813,'风险(预警)'!$A:$J,7,0)</f>
        <v>0</v>
      </c>
      <c r="N813" t="str">
        <f>VLOOKUP($A813,'风险(预警)'!$A:$J,8,0)</f>
        <v>0</v>
      </c>
      <c r="O813">
        <f>VLOOKUP($A813,'风险(预警)'!$A:$J,9,0)</f>
        <v>0</v>
      </c>
      <c r="P813" t="str">
        <f t="shared" si="98"/>
        <v>低</v>
      </c>
    </row>
    <row r="814" spans="1:16" x14ac:dyDescent="0.2">
      <c r="A814" t="s">
        <v>457</v>
      </c>
      <c r="B814">
        <v>11</v>
      </c>
      <c r="C814" s="2">
        <v>748.45</v>
      </c>
      <c r="D814" s="1">
        <v>0</v>
      </c>
      <c r="E814" s="1">
        <v>0</v>
      </c>
      <c r="F814" s="1">
        <v>0</v>
      </c>
      <c r="G814" t="str">
        <f t="shared" si="92"/>
        <v>0</v>
      </c>
      <c r="H814" t="str">
        <f t="shared" si="93"/>
        <v>0</v>
      </c>
      <c r="I814">
        <f t="shared" si="94"/>
        <v>0</v>
      </c>
      <c r="J814" t="str">
        <f t="shared" si="95"/>
        <v>0</v>
      </c>
      <c r="K814" t="str">
        <f t="shared" si="96"/>
        <v>0</v>
      </c>
      <c r="L814">
        <f t="shared" si="97"/>
        <v>0</v>
      </c>
      <c r="M814" t="str">
        <f>VLOOKUP($A814,'风险(预警)'!$A:$J,7,0)</f>
        <v>0</v>
      </c>
      <c r="N814" t="str">
        <f>VLOOKUP($A814,'风险(预警)'!$A:$J,8,0)</f>
        <v>0</v>
      </c>
      <c r="O814">
        <f>VLOOKUP($A814,'风险(预警)'!$A:$J,9,0)</f>
        <v>0</v>
      </c>
      <c r="P814" t="str">
        <f t="shared" si="98"/>
        <v>0风险</v>
      </c>
    </row>
    <row r="815" spans="1:16" x14ac:dyDescent="0.2">
      <c r="A815" t="s">
        <v>664</v>
      </c>
      <c r="B815">
        <v>11</v>
      </c>
      <c r="C815" s="2">
        <v>564.14</v>
      </c>
      <c r="D815" s="1">
        <v>0</v>
      </c>
      <c r="E815" s="1">
        <v>0</v>
      </c>
      <c r="F815" s="1">
        <v>0</v>
      </c>
      <c r="G815" t="str">
        <f t="shared" si="92"/>
        <v>0</v>
      </c>
      <c r="H815" t="str">
        <f t="shared" si="93"/>
        <v>0</v>
      </c>
      <c r="I815">
        <f t="shared" si="94"/>
        <v>0</v>
      </c>
      <c r="J815" t="str">
        <f t="shared" si="95"/>
        <v>0</v>
      </c>
      <c r="K815" t="str">
        <f t="shared" si="96"/>
        <v>0</v>
      </c>
      <c r="L815">
        <f t="shared" si="97"/>
        <v>0</v>
      </c>
      <c r="M815" t="str">
        <f>VLOOKUP($A815,'风险(预警)'!$A:$J,7,0)</f>
        <v>0</v>
      </c>
      <c r="N815" t="str">
        <f>VLOOKUP($A815,'风险(预警)'!$A:$J,8,0)</f>
        <v>0</v>
      </c>
      <c r="O815">
        <f>VLOOKUP($A815,'风险(预警)'!$A:$J,9,0)</f>
        <v>0</v>
      </c>
      <c r="P815" t="str">
        <f t="shared" si="98"/>
        <v>0风险</v>
      </c>
    </row>
    <row r="816" spans="1:16" x14ac:dyDescent="0.2">
      <c r="A816" t="s">
        <v>653</v>
      </c>
      <c r="B816">
        <v>11</v>
      </c>
      <c r="C816" s="2">
        <v>7545.95</v>
      </c>
      <c r="D816" s="1">
        <v>0.22500000000000001</v>
      </c>
      <c r="E816" s="1">
        <v>0</v>
      </c>
      <c r="F816" s="1">
        <v>0</v>
      </c>
      <c r="G816" t="str">
        <f t="shared" si="92"/>
        <v>(20,+)</v>
      </c>
      <c r="H816" t="str">
        <f t="shared" si="93"/>
        <v>高</v>
      </c>
      <c r="I816">
        <f t="shared" si="94"/>
        <v>100</v>
      </c>
      <c r="J816" t="str">
        <f t="shared" si="95"/>
        <v>0</v>
      </c>
      <c r="K816" t="str">
        <f t="shared" si="96"/>
        <v>0</v>
      </c>
      <c r="L816">
        <f t="shared" si="97"/>
        <v>0</v>
      </c>
      <c r="M816" t="str">
        <f>VLOOKUP($A816,'风险(预警)'!$A:$J,7,0)</f>
        <v>0</v>
      </c>
      <c r="N816" t="str">
        <f>VLOOKUP($A816,'风险(预警)'!$A:$J,8,0)</f>
        <v>0</v>
      </c>
      <c r="O816">
        <f>VLOOKUP($A816,'风险(预警)'!$A:$J,9,0)</f>
        <v>0</v>
      </c>
      <c r="P816" t="str">
        <f t="shared" si="98"/>
        <v>低</v>
      </c>
    </row>
    <row r="817" spans="1:16" x14ac:dyDescent="0.2">
      <c r="A817" t="s">
        <v>154</v>
      </c>
      <c r="B817">
        <v>10</v>
      </c>
      <c r="C817" s="2">
        <v>484.95</v>
      </c>
      <c r="D817" s="1">
        <v>0</v>
      </c>
      <c r="E817" s="1">
        <v>0</v>
      </c>
      <c r="F817" s="1">
        <v>0</v>
      </c>
      <c r="G817" t="str">
        <f t="shared" si="92"/>
        <v>0</v>
      </c>
      <c r="H817" t="str">
        <f t="shared" si="93"/>
        <v>0</v>
      </c>
      <c r="I817">
        <f t="shared" si="94"/>
        <v>0</v>
      </c>
      <c r="J817" t="str">
        <f t="shared" si="95"/>
        <v>0</v>
      </c>
      <c r="K817" t="str">
        <f t="shared" si="96"/>
        <v>0</v>
      </c>
      <c r="L817">
        <f t="shared" si="97"/>
        <v>0</v>
      </c>
      <c r="M817" t="str">
        <f>VLOOKUP($A817,'风险(预警)'!$A:$J,7,0)</f>
        <v>0</v>
      </c>
      <c r="N817" t="str">
        <f>VLOOKUP($A817,'风险(预警)'!$A:$J,8,0)</f>
        <v>0</v>
      </c>
      <c r="O817">
        <f>VLOOKUP($A817,'风险(预警)'!$A:$J,9,0)</f>
        <v>0</v>
      </c>
      <c r="P817" t="str">
        <f t="shared" si="98"/>
        <v>0风险</v>
      </c>
    </row>
    <row r="818" spans="1:16" x14ac:dyDescent="0.2">
      <c r="A818" t="s">
        <v>430</v>
      </c>
      <c r="B818">
        <v>10</v>
      </c>
      <c r="C818" s="2">
        <v>2254.92</v>
      </c>
      <c r="D818" s="1">
        <v>3.0000000000000001E-3</v>
      </c>
      <c r="E818" s="1">
        <v>0</v>
      </c>
      <c r="F818" s="1">
        <v>0</v>
      </c>
      <c r="G818" t="str">
        <f t="shared" si="92"/>
        <v>(0,10]</v>
      </c>
      <c r="H818" t="str">
        <f t="shared" si="93"/>
        <v>低</v>
      </c>
      <c r="I818">
        <f t="shared" si="94"/>
        <v>13</v>
      </c>
      <c r="J818" t="str">
        <f t="shared" si="95"/>
        <v>0</v>
      </c>
      <c r="K818" t="str">
        <f t="shared" si="96"/>
        <v>0</v>
      </c>
      <c r="L818">
        <f t="shared" si="97"/>
        <v>0</v>
      </c>
      <c r="M818" t="str">
        <f>VLOOKUP($A818,'风险(预警)'!$A:$J,7,0)</f>
        <v>(10,20]</v>
      </c>
      <c r="N818" t="str">
        <f>VLOOKUP($A818,'风险(预警)'!$A:$J,8,0)</f>
        <v>中</v>
      </c>
      <c r="O818">
        <f>VLOOKUP($A818,'风险(预警)'!$A:$J,9,0)</f>
        <v>57</v>
      </c>
      <c r="P818" t="str">
        <f t="shared" si="98"/>
        <v>低</v>
      </c>
    </row>
    <row r="819" spans="1:16" x14ac:dyDescent="0.2">
      <c r="A819" t="s">
        <v>895</v>
      </c>
      <c r="B819">
        <v>10</v>
      </c>
      <c r="C819" s="2">
        <v>7264.83</v>
      </c>
      <c r="D819" s="1">
        <v>0</v>
      </c>
      <c r="E819" s="1">
        <v>0</v>
      </c>
      <c r="F819" s="1">
        <v>0</v>
      </c>
      <c r="G819" t="str">
        <f t="shared" si="92"/>
        <v>0</v>
      </c>
      <c r="H819" t="str">
        <f t="shared" si="93"/>
        <v>0</v>
      </c>
      <c r="I819">
        <f t="shared" si="94"/>
        <v>0</v>
      </c>
      <c r="J819" t="str">
        <f t="shared" si="95"/>
        <v>0</v>
      </c>
      <c r="K819" t="str">
        <f t="shared" si="96"/>
        <v>0</v>
      </c>
      <c r="L819">
        <f t="shared" si="97"/>
        <v>0</v>
      </c>
      <c r="M819" t="str">
        <f>VLOOKUP($A819,'风险(预警)'!$A:$J,7,0)</f>
        <v>0</v>
      </c>
      <c r="N819" t="str">
        <f>VLOOKUP($A819,'风险(预警)'!$A:$J,8,0)</f>
        <v>0</v>
      </c>
      <c r="O819">
        <f>VLOOKUP($A819,'风险(预警)'!$A:$J,9,0)</f>
        <v>0</v>
      </c>
      <c r="P819" t="str">
        <f t="shared" si="98"/>
        <v>0风险</v>
      </c>
    </row>
    <row r="820" spans="1:16" x14ac:dyDescent="0.2">
      <c r="A820" t="s">
        <v>846</v>
      </c>
      <c r="B820">
        <v>10</v>
      </c>
      <c r="C820" s="2">
        <v>961.68</v>
      </c>
      <c r="D820" s="1">
        <v>0.19500000000000001</v>
      </c>
      <c r="E820" s="1">
        <v>0</v>
      </c>
      <c r="F820" s="1">
        <v>0</v>
      </c>
      <c r="G820" t="str">
        <f t="shared" si="92"/>
        <v>(10,20]</v>
      </c>
      <c r="H820" t="str">
        <f t="shared" si="93"/>
        <v>中</v>
      </c>
      <c r="I820">
        <f t="shared" si="94"/>
        <v>81</v>
      </c>
      <c r="J820" t="str">
        <f t="shared" si="95"/>
        <v>0</v>
      </c>
      <c r="K820" t="str">
        <f t="shared" si="96"/>
        <v>0</v>
      </c>
      <c r="L820">
        <f t="shared" si="97"/>
        <v>0</v>
      </c>
      <c r="M820" t="str">
        <f>VLOOKUP($A820,'风险(预警)'!$A:$J,7,0)</f>
        <v>(20,+)</v>
      </c>
      <c r="N820" t="str">
        <f>VLOOKUP($A820,'风险(预警)'!$A:$J,8,0)</f>
        <v>高</v>
      </c>
      <c r="O820">
        <f>VLOOKUP($A820,'风险(预警)'!$A:$J,9,0)</f>
        <v>100</v>
      </c>
      <c r="P820" t="str">
        <f t="shared" si="98"/>
        <v>中</v>
      </c>
    </row>
    <row r="821" spans="1:16" x14ac:dyDescent="0.2">
      <c r="A821" t="s">
        <v>926</v>
      </c>
      <c r="B821">
        <v>10</v>
      </c>
      <c r="C821" s="2">
        <v>935.89</v>
      </c>
      <c r="D821" s="1">
        <v>5.0999999999999997E-2</v>
      </c>
      <c r="E821" s="1">
        <v>0</v>
      </c>
      <c r="F821" s="1">
        <v>0</v>
      </c>
      <c r="G821" t="str">
        <f t="shared" si="92"/>
        <v>(0,10]</v>
      </c>
      <c r="H821" t="str">
        <f t="shared" si="93"/>
        <v>低</v>
      </c>
      <c r="I821">
        <f t="shared" si="94"/>
        <v>13</v>
      </c>
      <c r="J821" t="str">
        <f t="shared" si="95"/>
        <v>0</v>
      </c>
      <c r="K821" t="str">
        <f t="shared" si="96"/>
        <v>0</v>
      </c>
      <c r="L821">
        <f t="shared" si="97"/>
        <v>0</v>
      </c>
      <c r="M821" t="str">
        <f>VLOOKUP($A821,'风险(预警)'!$A:$J,7,0)</f>
        <v>0</v>
      </c>
      <c r="N821" t="str">
        <f>VLOOKUP($A821,'风险(预警)'!$A:$J,8,0)</f>
        <v>0</v>
      </c>
      <c r="O821">
        <f>VLOOKUP($A821,'风险(预警)'!$A:$J,9,0)</f>
        <v>0</v>
      </c>
      <c r="P821" t="str">
        <f t="shared" si="98"/>
        <v>低</v>
      </c>
    </row>
    <row r="822" spans="1:16" x14ac:dyDescent="0.2">
      <c r="A822" t="s">
        <v>923</v>
      </c>
      <c r="B822">
        <v>10</v>
      </c>
      <c r="C822" s="2">
        <v>1452.58</v>
      </c>
      <c r="D822" s="1">
        <v>5.3999999999999999E-2</v>
      </c>
      <c r="E822" s="1">
        <v>0</v>
      </c>
      <c r="F822" s="1">
        <v>0</v>
      </c>
      <c r="G822" t="str">
        <f t="shared" si="92"/>
        <v>(0,10]</v>
      </c>
      <c r="H822" t="str">
        <f t="shared" si="93"/>
        <v>低</v>
      </c>
      <c r="I822">
        <f t="shared" si="94"/>
        <v>13</v>
      </c>
      <c r="J822" t="str">
        <f t="shared" si="95"/>
        <v>0</v>
      </c>
      <c r="K822" t="str">
        <f t="shared" si="96"/>
        <v>0</v>
      </c>
      <c r="L822">
        <f t="shared" si="97"/>
        <v>0</v>
      </c>
      <c r="M822" t="str">
        <f>VLOOKUP($A822,'风险(预警)'!$A:$J,7,0)</f>
        <v>0</v>
      </c>
      <c r="N822" t="str">
        <f>VLOOKUP($A822,'风险(预警)'!$A:$J,8,0)</f>
        <v>0</v>
      </c>
      <c r="O822">
        <f>VLOOKUP($A822,'风险(预警)'!$A:$J,9,0)</f>
        <v>0</v>
      </c>
      <c r="P822" t="str">
        <f t="shared" si="98"/>
        <v>低</v>
      </c>
    </row>
    <row r="823" spans="1:16" x14ac:dyDescent="0.2">
      <c r="A823" t="s">
        <v>103</v>
      </c>
      <c r="B823">
        <v>9</v>
      </c>
      <c r="C823" s="2">
        <v>6445.48</v>
      </c>
      <c r="D823" s="1">
        <v>0.187</v>
      </c>
      <c r="E823" s="1">
        <v>0</v>
      </c>
      <c r="F823" s="1">
        <v>0</v>
      </c>
      <c r="G823" t="str">
        <f t="shared" si="92"/>
        <v>(10,20]</v>
      </c>
      <c r="H823" t="str">
        <f t="shared" si="93"/>
        <v>中</v>
      </c>
      <c r="I823">
        <f t="shared" si="94"/>
        <v>81</v>
      </c>
      <c r="J823" t="str">
        <f t="shared" si="95"/>
        <v>0</v>
      </c>
      <c r="K823" t="str">
        <f t="shared" si="96"/>
        <v>0</v>
      </c>
      <c r="L823">
        <f t="shared" si="97"/>
        <v>0</v>
      </c>
      <c r="M823" t="str">
        <f>VLOOKUP($A823,'风险(预警)'!$A:$J,7,0)</f>
        <v>0</v>
      </c>
      <c r="N823" t="str">
        <f>VLOOKUP($A823,'风险(预警)'!$A:$J,8,0)</f>
        <v>0</v>
      </c>
      <c r="O823">
        <f>VLOOKUP($A823,'风险(预警)'!$A:$J,9,0)</f>
        <v>0</v>
      </c>
      <c r="P823" t="str">
        <f t="shared" si="98"/>
        <v>低</v>
      </c>
    </row>
    <row r="824" spans="1:16" x14ac:dyDescent="0.2">
      <c r="A824" t="s">
        <v>828</v>
      </c>
      <c r="B824">
        <v>9</v>
      </c>
      <c r="C824" s="2">
        <v>351.6</v>
      </c>
      <c r="D824" s="1">
        <v>0.215</v>
      </c>
      <c r="E824" s="1">
        <v>0</v>
      </c>
      <c r="F824" s="1">
        <v>0</v>
      </c>
      <c r="G824" t="str">
        <f t="shared" si="92"/>
        <v>(20,+)</v>
      </c>
      <c r="H824" t="str">
        <f t="shared" si="93"/>
        <v>高</v>
      </c>
      <c r="I824">
        <f t="shared" si="94"/>
        <v>100</v>
      </c>
      <c r="J824" t="str">
        <f t="shared" si="95"/>
        <v>0</v>
      </c>
      <c r="K824" t="str">
        <f t="shared" si="96"/>
        <v>0</v>
      </c>
      <c r="L824">
        <f t="shared" si="97"/>
        <v>0</v>
      </c>
      <c r="M824" t="str">
        <f>VLOOKUP($A824,'风险(预警)'!$A:$J,7,0)</f>
        <v>0</v>
      </c>
      <c r="N824" t="str">
        <f>VLOOKUP($A824,'风险(预警)'!$A:$J,8,0)</f>
        <v>0</v>
      </c>
      <c r="O824">
        <f>VLOOKUP($A824,'风险(预警)'!$A:$J,9,0)</f>
        <v>0</v>
      </c>
      <c r="P824" t="str">
        <f t="shared" si="98"/>
        <v>低</v>
      </c>
    </row>
    <row r="825" spans="1:16" x14ac:dyDescent="0.2">
      <c r="A825" t="s">
        <v>931</v>
      </c>
      <c r="B825">
        <v>9</v>
      </c>
      <c r="C825" s="2">
        <v>135</v>
      </c>
      <c r="D825" s="1">
        <v>0</v>
      </c>
      <c r="E825" s="1">
        <v>0</v>
      </c>
      <c r="F825" s="1">
        <v>0</v>
      </c>
      <c r="G825" t="str">
        <f t="shared" si="92"/>
        <v>0</v>
      </c>
      <c r="H825" t="str">
        <f t="shared" si="93"/>
        <v>0</v>
      </c>
      <c r="I825">
        <f t="shared" si="94"/>
        <v>0</v>
      </c>
      <c r="J825" t="str">
        <f t="shared" si="95"/>
        <v>0</v>
      </c>
      <c r="K825" t="str">
        <f t="shared" si="96"/>
        <v>0</v>
      </c>
      <c r="L825">
        <f t="shared" si="97"/>
        <v>0</v>
      </c>
      <c r="M825" t="str">
        <f>VLOOKUP($A825,'风险(预警)'!$A:$J,7,0)</f>
        <v>0</v>
      </c>
      <c r="N825" t="str">
        <f>VLOOKUP($A825,'风险(预警)'!$A:$J,8,0)</f>
        <v>0</v>
      </c>
      <c r="O825">
        <f>VLOOKUP($A825,'风险(预警)'!$A:$J,9,0)</f>
        <v>0</v>
      </c>
      <c r="P825" t="str">
        <f t="shared" si="98"/>
        <v>0风险</v>
      </c>
    </row>
    <row r="826" spans="1:16" x14ac:dyDescent="0.2">
      <c r="A826" t="s">
        <v>807</v>
      </c>
      <c r="B826">
        <v>9</v>
      </c>
      <c r="C826" s="2">
        <v>493.57</v>
      </c>
      <c r="D826" s="1">
        <v>0.26600000000000001</v>
      </c>
      <c r="E826" s="1">
        <v>0</v>
      </c>
      <c r="F826" s="1">
        <v>0</v>
      </c>
      <c r="G826" t="str">
        <f t="shared" si="92"/>
        <v>(20,+)</v>
      </c>
      <c r="H826" t="str">
        <f t="shared" si="93"/>
        <v>高</v>
      </c>
      <c r="I826">
        <f t="shared" si="94"/>
        <v>100</v>
      </c>
      <c r="J826" t="str">
        <f t="shared" si="95"/>
        <v>0</v>
      </c>
      <c r="K826" t="str">
        <f t="shared" si="96"/>
        <v>0</v>
      </c>
      <c r="L826">
        <f t="shared" si="97"/>
        <v>0</v>
      </c>
      <c r="M826" t="str">
        <f>VLOOKUP($A826,'风险(预警)'!$A:$J,7,0)</f>
        <v>0</v>
      </c>
      <c r="N826" t="str">
        <f>VLOOKUP($A826,'风险(预警)'!$A:$J,8,0)</f>
        <v>0</v>
      </c>
      <c r="O826">
        <f>VLOOKUP($A826,'风险(预警)'!$A:$J,9,0)</f>
        <v>0</v>
      </c>
      <c r="P826" t="str">
        <f t="shared" si="98"/>
        <v>低</v>
      </c>
    </row>
    <row r="827" spans="1:16" x14ac:dyDescent="0.2">
      <c r="A827" t="s">
        <v>349</v>
      </c>
      <c r="B827">
        <v>9</v>
      </c>
      <c r="C827" s="2">
        <v>495.3</v>
      </c>
      <c r="D827" s="1">
        <v>0</v>
      </c>
      <c r="E827" s="1">
        <v>0</v>
      </c>
      <c r="F827" s="1">
        <v>0</v>
      </c>
      <c r="G827" t="str">
        <f t="shared" si="92"/>
        <v>0</v>
      </c>
      <c r="H827" t="str">
        <f t="shared" si="93"/>
        <v>0</v>
      </c>
      <c r="I827">
        <f t="shared" si="94"/>
        <v>0</v>
      </c>
      <c r="J827" t="str">
        <f t="shared" si="95"/>
        <v>0</v>
      </c>
      <c r="K827" t="str">
        <f t="shared" si="96"/>
        <v>0</v>
      </c>
      <c r="L827">
        <f t="shared" si="97"/>
        <v>0</v>
      </c>
      <c r="M827" t="str">
        <f>VLOOKUP($A827,'风险(预警)'!$A:$J,7,0)</f>
        <v>(10,20]</v>
      </c>
      <c r="N827" t="str">
        <f>VLOOKUP($A827,'风险(预警)'!$A:$J,8,0)</f>
        <v>中</v>
      </c>
      <c r="O827">
        <f>VLOOKUP($A827,'风险(预警)'!$A:$J,9,0)</f>
        <v>57</v>
      </c>
      <c r="P827" t="str">
        <f t="shared" si="98"/>
        <v>低</v>
      </c>
    </row>
    <row r="828" spans="1:16" x14ac:dyDescent="0.2">
      <c r="A828" t="s">
        <v>433</v>
      </c>
      <c r="B828">
        <v>9</v>
      </c>
      <c r="C828" s="2">
        <v>253</v>
      </c>
      <c r="D828" s="1">
        <v>0</v>
      </c>
      <c r="E828" s="1">
        <v>0.111</v>
      </c>
      <c r="F828" s="1">
        <v>0.111</v>
      </c>
      <c r="G828" t="str">
        <f t="shared" si="92"/>
        <v>0</v>
      </c>
      <c r="H828" t="str">
        <f t="shared" si="93"/>
        <v>0</v>
      </c>
      <c r="I828">
        <f t="shared" si="94"/>
        <v>0</v>
      </c>
      <c r="J828" t="str">
        <f t="shared" si="95"/>
        <v>(10,+)</v>
      </c>
      <c r="K828" t="str">
        <f t="shared" si="96"/>
        <v>高</v>
      </c>
      <c r="L828">
        <f t="shared" si="97"/>
        <v>100</v>
      </c>
      <c r="M828" t="str">
        <f>VLOOKUP($A828,'风险(预警)'!$A:$J,7,0)</f>
        <v>(10,20]</v>
      </c>
      <c r="N828" t="str">
        <f>VLOOKUP($A828,'风险(预警)'!$A:$J,8,0)</f>
        <v>中</v>
      </c>
      <c r="O828">
        <f>VLOOKUP($A828,'风险(预警)'!$A:$J,9,0)</f>
        <v>57</v>
      </c>
      <c r="P828" t="str">
        <f t="shared" si="98"/>
        <v>中高</v>
      </c>
    </row>
    <row r="829" spans="1:16" x14ac:dyDescent="0.2">
      <c r="A829" t="s">
        <v>133</v>
      </c>
      <c r="B829">
        <v>8</v>
      </c>
      <c r="C829" s="2">
        <v>350</v>
      </c>
      <c r="D829" s="1">
        <v>0</v>
      </c>
      <c r="E829" s="1">
        <v>0</v>
      </c>
      <c r="F829" s="1">
        <v>0</v>
      </c>
      <c r="G829" t="str">
        <f t="shared" si="92"/>
        <v>0</v>
      </c>
      <c r="H829" t="str">
        <f t="shared" si="93"/>
        <v>0</v>
      </c>
      <c r="I829">
        <f t="shared" si="94"/>
        <v>0</v>
      </c>
      <c r="J829" t="str">
        <f t="shared" si="95"/>
        <v>0</v>
      </c>
      <c r="K829" t="str">
        <f t="shared" si="96"/>
        <v>0</v>
      </c>
      <c r="L829">
        <f t="shared" si="97"/>
        <v>0</v>
      </c>
      <c r="M829" t="str">
        <f>VLOOKUP($A829,'风险(预警)'!$A:$J,7,0)</f>
        <v>0</v>
      </c>
      <c r="N829" t="str">
        <f>VLOOKUP($A829,'风险(预警)'!$A:$J,8,0)</f>
        <v>0</v>
      </c>
      <c r="O829">
        <f>VLOOKUP($A829,'风险(预警)'!$A:$J,9,0)</f>
        <v>0</v>
      </c>
      <c r="P829" t="str">
        <f t="shared" si="98"/>
        <v>0风险</v>
      </c>
    </row>
    <row r="830" spans="1:16" x14ac:dyDescent="0.2">
      <c r="A830" t="s">
        <v>678</v>
      </c>
      <c r="B830">
        <v>8</v>
      </c>
      <c r="C830" s="2">
        <v>305.45</v>
      </c>
      <c r="D830" s="1">
        <v>0.34399999999999997</v>
      </c>
      <c r="E830" s="1">
        <v>0</v>
      </c>
      <c r="F830" s="1">
        <v>0</v>
      </c>
      <c r="G830" t="str">
        <f t="shared" si="92"/>
        <v>(20,+)</v>
      </c>
      <c r="H830" t="str">
        <f t="shared" si="93"/>
        <v>高</v>
      </c>
      <c r="I830">
        <f t="shared" si="94"/>
        <v>100</v>
      </c>
      <c r="J830" t="str">
        <f t="shared" si="95"/>
        <v>0</v>
      </c>
      <c r="K830" t="str">
        <f t="shared" si="96"/>
        <v>0</v>
      </c>
      <c r="L830">
        <f t="shared" si="97"/>
        <v>0</v>
      </c>
      <c r="M830" t="str">
        <f>VLOOKUP($A830,'风险(预警)'!$A:$J,7,0)</f>
        <v>0</v>
      </c>
      <c r="N830" t="str">
        <f>VLOOKUP($A830,'风险(预警)'!$A:$J,8,0)</f>
        <v>0</v>
      </c>
      <c r="O830">
        <f>VLOOKUP($A830,'风险(预警)'!$A:$J,9,0)</f>
        <v>0</v>
      </c>
      <c r="P830" t="str">
        <f t="shared" si="98"/>
        <v>低</v>
      </c>
    </row>
    <row r="831" spans="1:16" x14ac:dyDescent="0.2">
      <c r="A831" t="s">
        <v>860</v>
      </c>
      <c r="B831">
        <v>8</v>
      </c>
      <c r="C831" s="2">
        <v>403.66726104000003</v>
      </c>
      <c r="D831" s="1">
        <v>0</v>
      </c>
      <c r="E831" s="1">
        <v>0</v>
      </c>
      <c r="F831" s="1">
        <v>0</v>
      </c>
      <c r="G831" t="str">
        <f t="shared" si="92"/>
        <v>0</v>
      </c>
      <c r="H831" t="str">
        <f t="shared" si="93"/>
        <v>0</v>
      </c>
      <c r="I831">
        <f t="shared" si="94"/>
        <v>0</v>
      </c>
      <c r="J831" t="str">
        <f t="shared" si="95"/>
        <v>0</v>
      </c>
      <c r="K831" t="str">
        <f t="shared" si="96"/>
        <v>0</v>
      </c>
      <c r="L831">
        <f t="shared" si="97"/>
        <v>0</v>
      </c>
      <c r="M831" t="str">
        <f>VLOOKUP($A831,'风险(预警)'!$A:$J,7,0)</f>
        <v>0</v>
      </c>
      <c r="N831" t="str">
        <f>VLOOKUP($A831,'风险(预警)'!$A:$J,8,0)</f>
        <v>0</v>
      </c>
      <c r="O831">
        <f>VLOOKUP($A831,'风险(预警)'!$A:$J,9,0)</f>
        <v>0</v>
      </c>
      <c r="P831" t="str">
        <f t="shared" si="98"/>
        <v>0风险</v>
      </c>
    </row>
    <row r="832" spans="1:16" x14ac:dyDescent="0.2">
      <c r="A832" t="s">
        <v>315</v>
      </c>
      <c r="B832">
        <v>7</v>
      </c>
      <c r="C832" s="2">
        <v>275.94</v>
      </c>
      <c r="D832" s="1">
        <v>0</v>
      </c>
      <c r="E832" s="1">
        <v>0</v>
      </c>
      <c r="F832" s="1">
        <v>0</v>
      </c>
      <c r="G832" t="str">
        <f t="shared" si="92"/>
        <v>0</v>
      </c>
      <c r="H832" t="str">
        <f t="shared" si="93"/>
        <v>0</v>
      </c>
      <c r="I832">
        <f t="shared" si="94"/>
        <v>0</v>
      </c>
      <c r="J832" t="str">
        <f t="shared" si="95"/>
        <v>0</v>
      </c>
      <c r="K832" t="str">
        <f t="shared" si="96"/>
        <v>0</v>
      </c>
      <c r="L832">
        <f t="shared" si="97"/>
        <v>0</v>
      </c>
      <c r="M832" t="str">
        <f>VLOOKUP($A832,'风险(预警)'!$A:$J,7,0)</f>
        <v>(10,20]</v>
      </c>
      <c r="N832" t="str">
        <f>VLOOKUP($A832,'风险(预警)'!$A:$J,8,0)</f>
        <v>中</v>
      </c>
      <c r="O832">
        <f>VLOOKUP($A832,'风险(预警)'!$A:$J,9,0)</f>
        <v>57</v>
      </c>
      <c r="P832" t="str">
        <f t="shared" si="98"/>
        <v>低</v>
      </c>
    </row>
    <row r="833" spans="1:16" x14ac:dyDescent="0.2">
      <c r="A833" t="s">
        <v>701</v>
      </c>
      <c r="B833">
        <v>7</v>
      </c>
      <c r="C833" s="2">
        <v>1216</v>
      </c>
      <c r="D833" s="1">
        <v>0</v>
      </c>
      <c r="E833" s="1">
        <v>0.14299999999999999</v>
      </c>
      <c r="F833" s="1">
        <v>0.14299999999999999</v>
      </c>
      <c r="G833" t="str">
        <f t="shared" si="92"/>
        <v>0</v>
      </c>
      <c r="H833" t="str">
        <f t="shared" si="93"/>
        <v>0</v>
      </c>
      <c r="I833">
        <f t="shared" si="94"/>
        <v>0</v>
      </c>
      <c r="J833" t="str">
        <f t="shared" si="95"/>
        <v>(10,+)</v>
      </c>
      <c r="K833" t="str">
        <f t="shared" si="96"/>
        <v>高</v>
      </c>
      <c r="L833">
        <f t="shared" si="97"/>
        <v>100</v>
      </c>
      <c r="M833" t="str">
        <f>VLOOKUP($A833,'风险(预警)'!$A:$J,7,0)</f>
        <v>0</v>
      </c>
      <c r="N833" t="str">
        <f>VLOOKUP($A833,'风险(预警)'!$A:$J,8,0)</f>
        <v>0</v>
      </c>
      <c r="O833">
        <f>VLOOKUP($A833,'风险(预警)'!$A:$J,9,0)</f>
        <v>0</v>
      </c>
      <c r="P833" t="str">
        <f t="shared" si="98"/>
        <v>中</v>
      </c>
    </row>
    <row r="834" spans="1:16" x14ac:dyDescent="0.2">
      <c r="A834" t="s">
        <v>815</v>
      </c>
      <c r="B834">
        <v>7</v>
      </c>
      <c r="C834" s="2">
        <v>2340.30158656</v>
      </c>
      <c r="D834" s="1">
        <v>0</v>
      </c>
      <c r="E834" s="1">
        <v>0</v>
      </c>
      <c r="F834" s="1">
        <v>0</v>
      </c>
      <c r="G834" t="str">
        <f t="shared" si="92"/>
        <v>0</v>
      </c>
      <c r="H834" t="str">
        <f t="shared" si="93"/>
        <v>0</v>
      </c>
      <c r="I834">
        <f t="shared" si="94"/>
        <v>0</v>
      </c>
      <c r="J834" t="str">
        <f t="shared" si="95"/>
        <v>0</v>
      </c>
      <c r="K834" t="str">
        <f t="shared" si="96"/>
        <v>0</v>
      </c>
      <c r="L834">
        <f t="shared" si="97"/>
        <v>0</v>
      </c>
      <c r="M834" t="str">
        <f>VLOOKUP($A834,'风险(预警)'!$A:$J,7,0)</f>
        <v>0</v>
      </c>
      <c r="N834" t="str">
        <f>VLOOKUP($A834,'风险(预警)'!$A:$J,8,0)</f>
        <v>0</v>
      </c>
      <c r="O834">
        <f>VLOOKUP($A834,'风险(预警)'!$A:$J,9,0)</f>
        <v>0</v>
      </c>
      <c r="P834" t="str">
        <f t="shared" si="98"/>
        <v>0风险</v>
      </c>
    </row>
    <row r="835" spans="1:16" x14ac:dyDescent="0.2">
      <c r="A835" t="s">
        <v>276</v>
      </c>
      <c r="B835">
        <v>7</v>
      </c>
      <c r="C835" s="2">
        <v>359.86</v>
      </c>
      <c r="D835" s="1">
        <v>0</v>
      </c>
      <c r="E835" s="1">
        <v>0</v>
      </c>
      <c r="F835" s="1">
        <v>0</v>
      </c>
      <c r="G835" t="str">
        <f t="shared" ref="G835:G898" si="99">VLOOKUP($D835*100,$AA$6:$AB$10,2,1)</f>
        <v>0</v>
      </c>
      <c r="H835" t="str">
        <f t="shared" ref="H835:H898" si="100">VLOOKUP($D835*100,$AA$6:$AD$10,3,1)</f>
        <v>0</v>
      </c>
      <c r="I835">
        <f t="shared" ref="I835:I898" si="101">VLOOKUP($D835*100,$AA$6:$AD$10,4,1)</f>
        <v>0</v>
      </c>
      <c r="J835" t="str">
        <f t="shared" ref="J835:J898" si="102">VLOOKUP($F835*100,$AA$16:$AD$20,2,1)</f>
        <v>0</v>
      </c>
      <c r="K835" t="str">
        <f t="shared" ref="K835:K898" si="103">VLOOKUP($F835*100,$AA$16:$AD$20,3,1)</f>
        <v>0</v>
      </c>
      <c r="L835">
        <f t="shared" ref="L835:L898" si="104">VLOOKUP($F835*100,$AA$16:$AD$20,4,1)</f>
        <v>0</v>
      </c>
      <c r="M835" t="str">
        <f>VLOOKUP($A835,'风险(预警)'!$A:$J,7,0)</f>
        <v>(10,20]</v>
      </c>
      <c r="N835" t="str">
        <f>VLOOKUP($A835,'风险(预警)'!$A:$J,8,0)</f>
        <v>中</v>
      </c>
      <c r="O835">
        <f>VLOOKUP($A835,'风险(预警)'!$A:$J,9,0)</f>
        <v>57</v>
      </c>
      <c r="P835" t="str">
        <f t="shared" ref="P835:P898" si="105">VLOOKUP(I835*0.1+L835*0.45+O835*0.45,$AG$7:$AH$11,2,1)</f>
        <v>低</v>
      </c>
    </row>
    <row r="836" spans="1:16" x14ac:dyDescent="0.2">
      <c r="A836" t="s">
        <v>711</v>
      </c>
      <c r="B836">
        <v>7</v>
      </c>
      <c r="C836" s="2">
        <v>374.86</v>
      </c>
      <c r="D836" s="1">
        <v>0</v>
      </c>
      <c r="E836" s="1">
        <v>3.714</v>
      </c>
      <c r="F836" s="1">
        <v>3.714</v>
      </c>
      <c r="G836" t="str">
        <f t="shared" si="99"/>
        <v>0</v>
      </c>
      <c r="H836" t="str">
        <f t="shared" si="100"/>
        <v>0</v>
      </c>
      <c r="I836">
        <f t="shared" si="101"/>
        <v>0</v>
      </c>
      <c r="J836" t="str">
        <f t="shared" si="102"/>
        <v>(10,+)</v>
      </c>
      <c r="K836" t="str">
        <f t="shared" si="103"/>
        <v>高</v>
      </c>
      <c r="L836">
        <f t="shared" si="104"/>
        <v>100</v>
      </c>
      <c r="M836" t="str">
        <f>VLOOKUP($A836,'风险(预警)'!$A:$J,7,0)</f>
        <v>(20,+)</v>
      </c>
      <c r="N836" t="str">
        <f>VLOOKUP($A836,'风险(预警)'!$A:$J,8,0)</f>
        <v>高</v>
      </c>
      <c r="O836">
        <f>VLOOKUP($A836,'风险(预警)'!$A:$J,9,0)</f>
        <v>100</v>
      </c>
      <c r="P836" t="str">
        <f t="shared" si="105"/>
        <v>高</v>
      </c>
    </row>
    <row r="837" spans="1:16" x14ac:dyDescent="0.2">
      <c r="A837" t="s">
        <v>289</v>
      </c>
      <c r="B837">
        <v>7</v>
      </c>
      <c r="C837" s="2">
        <v>1011.99</v>
      </c>
      <c r="D837" s="1">
        <v>0.443</v>
      </c>
      <c r="E837" s="1">
        <v>0</v>
      </c>
      <c r="F837" s="1">
        <v>0</v>
      </c>
      <c r="G837" t="str">
        <f t="shared" si="99"/>
        <v>(20,+)</v>
      </c>
      <c r="H837" t="str">
        <f t="shared" si="100"/>
        <v>高</v>
      </c>
      <c r="I837">
        <f t="shared" si="101"/>
        <v>100</v>
      </c>
      <c r="J837" t="str">
        <f t="shared" si="102"/>
        <v>0</v>
      </c>
      <c r="K837" t="str">
        <f t="shared" si="103"/>
        <v>0</v>
      </c>
      <c r="L837">
        <f t="shared" si="104"/>
        <v>0</v>
      </c>
      <c r="M837" t="str">
        <f>VLOOKUP($A837,'风险(预警)'!$A:$J,7,0)</f>
        <v>0</v>
      </c>
      <c r="N837" t="str">
        <f>VLOOKUP($A837,'风险(预警)'!$A:$J,8,0)</f>
        <v>0</v>
      </c>
      <c r="O837">
        <f>VLOOKUP($A837,'风险(预警)'!$A:$J,9,0)</f>
        <v>0</v>
      </c>
      <c r="P837" t="str">
        <f t="shared" si="105"/>
        <v>低</v>
      </c>
    </row>
    <row r="838" spans="1:16" x14ac:dyDescent="0.2">
      <c r="A838" t="s">
        <v>626</v>
      </c>
      <c r="B838">
        <v>7</v>
      </c>
      <c r="C838" s="2">
        <v>317.39999999999998</v>
      </c>
      <c r="D838" s="1">
        <v>0</v>
      </c>
      <c r="E838" s="1">
        <v>0</v>
      </c>
      <c r="F838" s="1">
        <v>0</v>
      </c>
      <c r="G838" t="str">
        <f t="shared" si="99"/>
        <v>0</v>
      </c>
      <c r="H838" t="str">
        <f t="shared" si="100"/>
        <v>0</v>
      </c>
      <c r="I838">
        <f t="shared" si="101"/>
        <v>0</v>
      </c>
      <c r="J838" t="str">
        <f t="shared" si="102"/>
        <v>0</v>
      </c>
      <c r="K838" t="str">
        <f t="shared" si="103"/>
        <v>0</v>
      </c>
      <c r="L838">
        <f t="shared" si="104"/>
        <v>0</v>
      </c>
      <c r="M838" t="str">
        <f>VLOOKUP($A838,'风险(预警)'!$A:$J,7,0)</f>
        <v>(20,+)</v>
      </c>
      <c r="N838" t="str">
        <f>VLOOKUP($A838,'风险(预警)'!$A:$J,8,0)</f>
        <v>高</v>
      </c>
      <c r="O838">
        <f>VLOOKUP($A838,'风险(预警)'!$A:$J,9,0)</f>
        <v>100</v>
      </c>
      <c r="P838" t="str">
        <f t="shared" si="105"/>
        <v>中</v>
      </c>
    </row>
    <row r="839" spans="1:16" x14ac:dyDescent="0.2">
      <c r="A839" t="s">
        <v>368</v>
      </c>
      <c r="B839">
        <v>7</v>
      </c>
      <c r="C839" s="2">
        <v>8.8455220000000001E-2</v>
      </c>
      <c r="D839" s="1">
        <v>0.14299999999999999</v>
      </c>
      <c r="E839" s="1">
        <v>0</v>
      </c>
      <c r="F839" s="1">
        <v>0</v>
      </c>
      <c r="G839" t="str">
        <f t="shared" si="99"/>
        <v>(10,20]</v>
      </c>
      <c r="H839" t="str">
        <f t="shared" si="100"/>
        <v>中</v>
      </c>
      <c r="I839">
        <f t="shared" si="101"/>
        <v>81</v>
      </c>
      <c r="J839" t="str">
        <f t="shared" si="102"/>
        <v>0</v>
      </c>
      <c r="K839" t="str">
        <f t="shared" si="103"/>
        <v>0</v>
      </c>
      <c r="L839">
        <f t="shared" si="104"/>
        <v>0</v>
      </c>
      <c r="M839" t="str">
        <f>VLOOKUP($A839,'风险(预警)'!$A:$J,7,0)</f>
        <v>0</v>
      </c>
      <c r="N839" t="str">
        <f>VLOOKUP($A839,'风险(预警)'!$A:$J,8,0)</f>
        <v>0</v>
      </c>
      <c r="O839">
        <f>VLOOKUP($A839,'风险(预警)'!$A:$J,9,0)</f>
        <v>0</v>
      </c>
      <c r="P839" t="str">
        <f t="shared" si="105"/>
        <v>低</v>
      </c>
    </row>
    <row r="840" spans="1:16" x14ac:dyDescent="0.2">
      <c r="A840" t="s">
        <v>1018</v>
      </c>
      <c r="B840">
        <v>7</v>
      </c>
      <c r="C840" s="2">
        <v>407.02</v>
      </c>
      <c r="D840" s="1">
        <v>0</v>
      </c>
      <c r="E840" s="1">
        <v>0</v>
      </c>
      <c r="F840" s="1">
        <v>0</v>
      </c>
      <c r="G840" t="str">
        <f t="shared" si="99"/>
        <v>0</v>
      </c>
      <c r="H840" t="str">
        <f t="shared" si="100"/>
        <v>0</v>
      </c>
      <c r="I840">
        <f t="shared" si="101"/>
        <v>0</v>
      </c>
      <c r="J840" t="str">
        <f t="shared" si="102"/>
        <v>0</v>
      </c>
      <c r="K840" t="str">
        <f t="shared" si="103"/>
        <v>0</v>
      </c>
      <c r="L840">
        <f t="shared" si="104"/>
        <v>0</v>
      </c>
      <c r="M840" t="str">
        <f>VLOOKUP($A840,'风险(预警)'!$A:$J,7,0)</f>
        <v>0</v>
      </c>
      <c r="N840" t="str">
        <f>VLOOKUP($A840,'风险(预警)'!$A:$J,8,0)</f>
        <v>0</v>
      </c>
      <c r="O840">
        <f>VLOOKUP($A840,'风险(预警)'!$A:$J,9,0)</f>
        <v>0</v>
      </c>
      <c r="P840" t="str">
        <f t="shared" si="105"/>
        <v>0风险</v>
      </c>
    </row>
    <row r="841" spans="1:16" x14ac:dyDescent="0.2">
      <c r="A841" t="s">
        <v>153</v>
      </c>
      <c r="B841">
        <v>7</v>
      </c>
      <c r="C841" s="2">
        <v>139.93</v>
      </c>
      <c r="D841" s="1">
        <v>0</v>
      </c>
      <c r="E841" s="1">
        <v>0</v>
      </c>
      <c r="F841" s="1">
        <v>0</v>
      </c>
      <c r="G841" t="str">
        <f t="shared" si="99"/>
        <v>0</v>
      </c>
      <c r="H841" t="str">
        <f t="shared" si="100"/>
        <v>0</v>
      </c>
      <c r="I841">
        <f t="shared" si="101"/>
        <v>0</v>
      </c>
      <c r="J841" t="str">
        <f t="shared" si="102"/>
        <v>0</v>
      </c>
      <c r="K841" t="str">
        <f t="shared" si="103"/>
        <v>0</v>
      </c>
      <c r="L841">
        <f t="shared" si="104"/>
        <v>0</v>
      </c>
      <c r="M841" t="str">
        <f>VLOOKUP($A841,'风险(预警)'!$A:$J,7,0)</f>
        <v>0</v>
      </c>
      <c r="N841" t="str">
        <f>VLOOKUP($A841,'风险(预警)'!$A:$J,8,0)</f>
        <v>0</v>
      </c>
      <c r="O841">
        <f>VLOOKUP($A841,'风险(预警)'!$A:$J,9,0)</f>
        <v>0</v>
      </c>
      <c r="P841" t="str">
        <f t="shared" si="105"/>
        <v>0风险</v>
      </c>
    </row>
    <row r="842" spans="1:16" x14ac:dyDescent="0.2">
      <c r="A842" t="s">
        <v>1011</v>
      </c>
      <c r="B842">
        <v>7</v>
      </c>
      <c r="C842" s="2">
        <v>603.29999999999995</v>
      </c>
      <c r="D842" s="1">
        <v>0.41399999999999998</v>
      </c>
      <c r="E842" s="1">
        <v>0</v>
      </c>
      <c r="F842" s="1">
        <v>0</v>
      </c>
      <c r="G842" t="str">
        <f t="shared" si="99"/>
        <v>(20,+)</v>
      </c>
      <c r="H842" t="str">
        <f t="shared" si="100"/>
        <v>高</v>
      </c>
      <c r="I842">
        <f t="shared" si="101"/>
        <v>100</v>
      </c>
      <c r="J842" t="str">
        <f t="shared" si="102"/>
        <v>0</v>
      </c>
      <c r="K842" t="str">
        <f t="shared" si="103"/>
        <v>0</v>
      </c>
      <c r="L842">
        <f t="shared" si="104"/>
        <v>0</v>
      </c>
      <c r="M842" t="str">
        <f>VLOOKUP($A842,'风险(预警)'!$A:$J,7,0)</f>
        <v>0</v>
      </c>
      <c r="N842" t="str">
        <f>VLOOKUP($A842,'风险(预警)'!$A:$J,8,0)</f>
        <v>0</v>
      </c>
      <c r="O842">
        <f>VLOOKUP($A842,'风险(预警)'!$A:$J,9,0)</f>
        <v>0</v>
      </c>
      <c r="P842" t="str">
        <f t="shared" si="105"/>
        <v>低</v>
      </c>
    </row>
    <row r="843" spans="1:16" x14ac:dyDescent="0.2">
      <c r="A843" t="s">
        <v>144</v>
      </c>
      <c r="B843">
        <v>7</v>
      </c>
      <c r="C843" s="2">
        <v>419.88392934000001</v>
      </c>
      <c r="D843" s="1">
        <v>0.246</v>
      </c>
      <c r="E843" s="1">
        <v>0</v>
      </c>
      <c r="F843" s="1">
        <v>0</v>
      </c>
      <c r="G843" t="str">
        <f t="shared" si="99"/>
        <v>(20,+)</v>
      </c>
      <c r="H843" t="str">
        <f t="shared" si="100"/>
        <v>高</v>
      </c>
      <c r="I843">
        <f t="shared" si="101"/>
        <v>100</v>
      </c>
      <c r="J843" t="str">
        <f t="shared" si="102"/>
        <v>0</v>
      </c>
      <c r="K843" t="str">
        <f t="shared" si="103"/>
        <v>0</v>
      </c>
      <c r="L843">
        <f t="shared" si="104"/>
        <v>0</v>
      </c>
      <c r="M843" t="str">
        <f>VLOOKUP($A843,'风险(预警)'!$A:$J,7,0)</f>
        <v>(10,20]</v>
      </c>
      <c r="N843" t="str">
        <f>VLOOKUP($A843,'风险(预警)'!$A:$J,8,0)</f>
        <v>中</v>
      </c>
      <c r="O843">
        <f>VLOOKUP($A843,'风险(预警)'!$A:$J,9,0)</f>
        <v>57</v>
      </c>
      <c r="P843" t="str">
        <f t="shared" si="105"/>
        <v>低</v>
      </c>
    </row>
    <row r="844" spans="1:16" x14ac:dyDescent="0.2">
      <c r="A844" t="s">
        <v>428</v>
      </c>
      <c r="B844">
        <v>7</v>
      </c>
      <c r="C844" s="2">
        <v>3863.76</v>
      </c>
      <c r="D844" s="1">
        <v>4.8000000000000001E-2</v>
      </c>
      <c r="E844" s="1">
        <v>0</v>
      </c>
      <c r="F844" s="1">
        <v>0</v>
      </c>
      <c r="G844" t="str">
        <f t="shared" si="99"/>
        <v>(0,10]</v>
      </c>
      <c r="H844" t="str">
        <f t="shared" si="100"/>
        <v>低</v>
      </c>
      <c r="I844">
        <f t="shared" si="101"/>
        <v>13</v>
      </c>
      <c r="J844" t="str">
        <f t="shared" si="102"/>
        <v>0</v>
      </c>
      <c r="K844" t="str">
        <f t="shared" si="103"/>
        <v>0</v>
      </c>
      <c r="L844">
        <f t="shared" si="104"/>
        <v>0</v>
      </c>
      <c r="M844" t="str">
        <f>VLOOKUP($A844,'风险(预警)'!$A:$J,7,0)</f>
        <v>0</v>
      </c>
      <c r="N844" t="str">
        <f>VLOOKUP($A844,'风险(预警)'!$A:$J,8,0)</f>
        <v>0</v>
      </c>
      <c r="O844">
        <f>VLOOKUP($A844,'风险(预警)'!$A:$J,9,0)</f>
        <v>0</v>
      </c>
      <c r="P844" t="str">
        <f t="shared" si="105"/>
        <v>低</v>
      </c>
    </row>
    <row r="845" spans="1:16" x14ac:dyDescent="0.2">
      <c r="A845" t="s">
        <v>226</v>
      </c>
      <c r="B845">
        <v>7</v>
      </c>
      <c r="C845" s="2">
        <v>321.89971079999998</v>
      </c>
      <c r="D845" s="1">
        <v>0</v>
      </c>
      <c r="E845" s="1">
        <v>0</v>
      </c>
      <c r="F845" s="1">
        <v>0</v>
      </c>
      <c r="G845" t="str">
        <f t="shared" si="99"/>
        <v>0</v>
      </c>
      <c r="H845" t="str">
        <f t="shared" si="100"/>
        <v>0</v>
      </c>
      <c r="I845">
        <f t="shared" si="101"/>
        <v>0</v>
      </c>
      <c r="J845" t="str">
        <f t="shared" si="102"/>
        <v>0</v>
      </c>
      <c r="K845" t="str">
        <f t="shared" si="103"/>
        <v>0</v>
      </c>
      <c r="L845">
        <f t="shared" si="104"/>
        <v>0</v>
      </c>
      <c r="M845" t="str">
        <f>VLOOKUP($A845,'风险(预警)'!$A:$J,7,0)</f>
        <v>0</v>
      </c>
      <c r="N845" t="str">
        <f>VLOOKUP($A845,'风险(预警)'!$A:$J,8,0)</f>
        <v>0</v>
      </c>
      <c r="O845">
        <f>VLOOKUP($A845,'风险(预警)'!$A:$J,9,0)</f>
        <v>0</v>
      </c>
      <c r="P845" t="str">
        <f t="shared" si="105"/>
        <v>0风险</v>
      </c>
    </row>
    <row r="846" spans="1:16" x14ac:dyDescent="0.2">
      <c r="A846" t="s">
        <v>228</v>
      </c>
      <c r="B846">
        <v>7</v>
      </c>
      <c r="C846" s="2">
        <v>1310.6400000000001</v>
      </c>
      <c r="D846" s="1">
        <v>0</v>
      </c>
      <c r="E846" s="1">
        <v>0</v>
      </c>
      <c r="F846" s="1">
        <v>0</v>
      </c>
      <c r="G846" t="str">
        <f t="shared" si="99"/>
        <v>0</v>
      </c>
      <c r="H846" t="str">
        <f t="shared" si="100"/>
        <v>0</v>
      </c>
      <c r="I846">
        <f t="shared" si="101"/>
        <v>0</v>
      </c>
      <c r="J846" t="str">
        <f t="shared" si="102"/>
        <v>0</v>
      </c>
      <c r="K846" t="str">
        <f t="shared" si="103"/>
        <v>0</v>
      </c>
      <c r="L846">
        <f t="shared" si="104"/>
        <v>0</v>
      </c>
      <c r="M846" t="str">
        <f>VLOOKUP($A846,'风险(预警)'!$A:$J,7,0)</f>
        <v>(10,20]</v>
      </c>
      <c r="N846" t="str">
        <f>VLOOKUP($A846,'风险(预警)'!$A:$J,8,0)</f>
        <v>中</v>
      </c>
      <c r="O846">
        <f>VLOOKUP($A846,'风险(预警)'!$A:$J,9,0)</f>
        <v>57</v>
      </c>
      <c r="P846" t="str">
        <f t="shared" si="105"/>
        <v>低</v>
      </c>
    </row>
    <row r="847" spans="1:16" x14ac:dyDescent="0.2">
      <c r="A847" t="s">
        <v>306</v>
      </c>
      <c r="B847">
        <v>6</v>
      </c>
      <c r="C847" s="2">
        <v>283.36175500000002</v>
      </c>
      <c r="D847" s="1">
        <v>0</v>
      </c>
      <c r="E847" s="1">
        <v>0</v>
      </c>
      <c r="F847" s="1">
        <v>0</v>
      </c>
      <c r="G847" t="str">
        <f t="shared" si="99"/>
        <v>0</v>
      </c>
      <c r="H847" t="str">
        <f t="shared" si="100"/>
        <v>0</v>
      </c>
      <c r="I847">
        <f t="shared" si="101"/>
        <v>0</v>
      </c>
      <c r="J847" t="str">
        <f t="shared" si="102"/>
        <v>0</v>
      </c>
      <c r="K847" t="str">
        <f t="shared" si="103"/>
        <v>0</v>
      </c>
      <c r="L847">
        <f t="shared" si="104"/>
        <v>0</v>
      </c>
      <c r="M847" t="str">
        <f>VLOOKUP($A847,'风险(预警)'!$A:$J,7,0)</f>
        <v>0</v>
      </c>
      <c r="N847" t="str">
        <f>VLOOKUP($A847,'风险(预警)'!$A:$J,8,0)</f>
        <v>0</v>
      </c>
      <c r="O847">
        <f>VLOOKUP($A847,'风险(预警)'!$A:$J,9,0)</f>
        <v>0</v>
      </c>
      <c r="P847" t="str">
        <f t="shared" si="105"/>
        <v>0风险</v>
      </c>
    </row>
    <row r="848" spans="1:16" x14ac:dyDescent="0.2">
      <c r="A848" t="s">
        <v>508</v>
      </c>
      <c r="B848">
        <v>6</v>
      </c>
      <c r="C848" s="2">
        <v>349.06</v>
      </c>
      <c r="D848" s="1">
        <v>0</v>
      </c>
      <c r="E848" s="1">
        <v>0.83299999999999996</v>
      </c>
      <c r="F848" s="1">
        <v>0.83299999999999996</v>
      </c>
      <c r="G848" t="str">
        <f t="shared" si="99"/>
        <v>0</v>
      </c>
      <c r="H848" t="str">
        <f t="shared" si="100"/>
        <v>0</v>
      </c>
      <c r="I848">
        <f t="shared" si="101"/>
        <v>0</v>
      </c>
      <c r="J848" t="str">
        <f t="shared" si="102"/>
        <v>(10,+)</v>
      </c>
      <c r="K848" t="str">
        <f t="shared" si="103"/>
        <v>高</v>
      </c>
      <c r="L848">
        <f t="shared" si="104"/>
        <v>100</v>
      </c>
      <c r="M848" t="str">
        <f>VLOOKUP($A848,'风险(预警)'!$A:$J,7,0)</f>
        <v>(20,+)</v>
      </c>
      <c r="N848" t="str">
        <f>VLOOKUP($A848,'风险(预警)'!$A:$J,8,0)</f>
        <v>高</v>
      </c>
      <c r="O848">
        <f>VLOOKUP($A848,'风险(预警)'!$A:$J,9,0)</f>
        <v>100</v>
      </c>
      <c r="P848" t="str">
        <f t="shared" si="105"/>
        <v>高</v>
      </c>
    </row>
    <row r="849" spans="1:16" x14ac:dyDescent="0.2">
      <c r="A849" t="s">
        <v>124</v>
      </c>
      <c r="B849">
        <v>6</v>
      </c>
      <c r="C849" s="2">
        <v>209.35</v>
      </c>
      <c r="D849" s="1">
        <v>0</v>
      </c>
      <c r="E849" s="1">
        <v>0.16700000000000001</v>
      </c>
      <c r="F849" s="1">
        <v>0.16700000000000001</v>
      </c>
      <c r="G849" t="str">
        <f t="shared" si="99"/>
        <v>0</v>
      </c>
      <c r="H849" t="str">
        <f t="shared" si="100"/>
        <v>0</v>
      </c>
      <c r="I849">
        <f t="shared" si="101"/>
        <v>0</v>
      </c>
      <c r="J849" t="str">
        <f t="shared" si="102"/>
        <v>(10,+)</v>
      </c>
      <c r="K849" t="str">
        <f t="shared" si="103"/>
        <v>高</v>
      </c>
      <c r="L849">
        <f t="shared" si="104"/>
        <v>100</v>
      </c>
      <c r="M849" t="str">
        <f>VLOOKUP($A849,'风险(预警)'!$A:$J,7,0)</f>
        <v>0</v>
      </c>
      <c r="N849" t="str">
        <f>VLOOKUP($A849,'风险(预警)'!$A:$J,8,0)</f>
        <v>0</v>
      </c>
      <c r="O849">
        <f>VLOOKUP($A849,'风险(预警)'!$A:$J,9,0)</f>
        <v>0</v>
      </c>
      <c r="P849" t="str">
        <f t="shared" si="105"/>
        <v>中</v>
      </c>
    </row>
    <row r="850" spans="1:16" x14ac:dyDescent="0.2">
      <c r="A850" t="s">
        <v>378</v>
      </c>
      <c r="B850">
        <v>6</v>
      </c>
      <c r="C850" s="2">
        <v>407.38</v>
      </c>
      <c r="D850" s="1">
        <v>0</v>
      </c>
      <c r="E850" s="1">
        <v>0.16700000000000001</v>
      </c>
      <c r="F850" s="1">
        <v>0.16700000000000001</v>
      </c>
      <c r="G850" t="str">
        <f t="shared" si="99"/>
        <v>0</v>
      </c>
      <c r="H850" t="str">
        <f t="shared" si="100"/>
        <v>0</v>
      </c>
      <c r="I850">
        <f t="shared" si="101"/>
        <v>0</v>
      </c>
      <c r="J850" t="str">
        <f t="shared" si="102"/>
        <v>(10,+)</v>
      </c>
      <c r="K850" t="str">
        <f t="shared" si="103"/>
        <v>高</v>
      </c>
      <c r="L850">
        <f t="shared" si="104"/>
        <v>100</v>
      </c>
      <c r="M850" t="str">
        <f>VLOOKUP($A850,'风险(预警)'!$A:$J,7,0)</f>
        <v>0</v>
      </c>
      <c r="N850" t="str">
        <f>VLOOKUP($A850,'风险(预警)'!$A:$J,8,0)</f>
        <v>0</v>
      </c>
      <c r="O850">
        <f>VLOOKUP($A850,'风险(预警)'!$A:$J,9,0)</f>
        <v>0</v>
      </c>
      <c r="P850" t="str">
        <f t="shared" si="105"/>
        <v>中</v>
      </c>
    </row>
    <row r="851" spans="1:16" x14ac:dyDescent="0.2">
      <c r="A851" t="s">
        <v>500</v>
      </c>
      <c r="B851">
        <v>6</v>
      </c>
      <c r="C851" s="2">
        <v>947.96</v>
      </c>
      <c r="D851" s="1">
        <v>0</v>
      </c>
      <c r="E851" s="1">
        <v>0.33300000000000002</v>
      </c>
      <c r="F851" s="1">
        <v>0.33300000000000002</v>
      </c>
      <c r="G851" t="str">
        <f t="shared" si="99"/>
        <v>0</v>
      </c>
      <c r="H851" t="str">
        <f t="shared" si="100"/>
        <v>0</v>
      </c>
      <c r="I851">
        <f t="shared" si="101"/>
        <v>0</v>
      </c>
      <c r="J851" t="str">
        <f t="shared" si="102"/>
        <v>(10,+)</v>
      </c>
      <c r="K851" t="str">
        <f t="shared" si="103"/>
        <v>高</v>
      </c>
      <c r="L851">
        <f t="shared" si="104"/>
        <v>100</v>
      </c>
      <c r="M851" t="str">
        <f>VLOOKUP($A851,'风险(预警)'!$A:$J,7,0)</f>
        <v>(10,20]</v>
      </c>
      <c r="N851" t="str">
        <f>VLOOKUP($A851,'风险(预警)'!$A:$J,8,0)</f>
        <v>中</v>
      </c>
      <c r="O851">
        <f>VLOOKUP($A851,'风险(预警)'!$A:$J,9,0)</f>
        <v>57</v>
      </c>
      <c r="P851" t="str">
        <f t="shared" si="105"/>
        <v>中高</v>
      </c>
    </row>
    <row r="852" spans="1:16" x14ac:dyDescent="0.2">
      <c r="A852" t="s">
        <v>77</v>
      </c>
      <c r="B852">
        <v>6</v>
      </c>
      <c r="C852" s="2">
        <v>327.87</v>
      </c>
      <c r="D852" s="1">
        <v>0</v>
      </c>
      <c r="E852" s="1">
        <v>0</v>
      </c>
      <c r="F852" s="1">
        <v>0</v>
      </c>
      <c r="G852" t="str">
        <f t="shared" si="99"/>
        <v>0</v>
      </c>
      <c r="H852" t="str">
        <f t="shared" si="100"/>
        <v>0</v>
      </c>
      <c r="I852">
        <f t="shared" si="101"/>
        <v>0</v>
      </c>
      <c r="J852" t="str">
        <f t="shared" si="102"/>
        <v>0</v>
      </c>
      <c r="K852" t="str">
        <f t="shared" si="103"/>
        <v>0</v>
      </c>
      <c r="L852">
        <f t="shared" si="104"/>
        <v>0</v>
      </c>
      <c r="M852" t="str">
        <f>VLOOKUP($A852,'风险(预警)'!$A:$J,7,0)</f>
        <v>(10,20]</v>
      </c>
      <c r="N852" t="str">
        <f>VLOOKUP($A852,'风险(预警)'!$A:$J,8,0)</f>
        <v>中</v>
      </c>
      <c r="O852">
        <f>VLOOKUP($A852,'风险(预警)'!$A:$J,9,0)</f>
        <v>57</v>
      </c>
      <c r="P852" t="str">
        <f t="shared" si="105"/>
        <v>低</v>
      </c>
    </row>
    <row r="853" spans="1:16" x14ac:dyDescent="0.2">
      <c r="A853" t="s">
        <v>505</v>
      </c>
      <c r="B853">
        <v>6</v>
      </c>
      <c r="C853" s="2">
        <v>476.93</v>
      </c>
      <c r="D853" s="1">
        <v>0.113</v>
      </c>
      <c r="E853" s="1">
        <v>0</v>
      </c>
      <c r="F853" s="1">
        <v>0</v>
      </c>
      <c r="G853" t="str">
        <f t="shared" si="99"/>
        <v>(10,20]</v>
      </c>
      <c r="H853" t="str">
        <f t="shared" si="100"/>
        <v>中</v>
      </c>
      <c r="I853">
        <f t="shared" si="101"/>
        <v>81</v>
      </c>
      <c r="J853" t="str">
        <f t="shared" si="102"/>
        <v>0</v>
      </c>
      <c r="K853" t="str">
        <f t="shared" si="103"/>
        <v>0</v>
      </c>
      <c r="L853">
        <f t="shared" si="104"/>
        <v>0</v>
      </c>
      <c r="M853" t="str">
        <f>VLOOKUP($A853,'风险(预警)'!$A:$J,7,0)</f>
        <v>0</v>
      </c>
      <c r="N853" t="str">
        <f>VLOOKUP($A853,'风险(预警)'!$A:$J,8,0)</f>
        <v>0</v>
      </c>
      <c r="O853">
        <f>VLOOKUP($A853,'风险(预警)'!$A:$J,9,0)</f>
        <v>0</v>
      </c>
      <c r="P853" t="str">
        <f t="shared" si="105"/>
        <v>低</v>
      </c>
    </row>
    <row r="854" spans="1:16" x14ac:dyDescent="0.2">
      <c r="A854" t="s">
        <v>114</v>
      </c>
      <c r="B854">
        <v>6</v>
      </c>
      <c r="C854" s="2">
        <v>669.94</v>
      </c>
      <c r="D854" s="1">
        <v>0.104</v>
      </c>
      <c r="E854" s="1">
        <v>0.16700000000000001</v>
      </c>
      <c r="F854" s="1">
        <v>0.16700000000000001</v>
      </c>
      <c r="G854" t="str">
        <f t="shared" si="99"/>
        <v>(10,20]</v>
      </c>
      <c r="H854" t="str">
        <f t="shared" si="100"/>
        <v>中</v>
      </c>
      <c r="I854">
        <f t="shared" si="101"/>
        <v>81</v>
      </c>
      <c r="J854" t="str">
        <f t="shared" si="102"/>
        <v>(10,+)</v>
      </c>
      <c r="K854" t="str">
        <f t="shared" si="103"/>
        <v>高</v>
      </c>
      <c r="L854">
        <f t="shared" si="104"/>
        <v>100</v>
      </c>
      <c r="M854" t="str">
        <f>VLOOKUP($A854,'风险(预警)'!$A:$J,7,0)</f>
        <v>0</v>
      </c>
      <c r="N854" t="str">
        <f>VLOOKUP($A854,'风险(预警)'!$A:$J,8,0)</f>
        <v>0</v>
      </c>
      <c r="O854">
        <f>VLOOKUP($A854,'风险(预警)'!$A:$J,9,0)</f>
        <v>0</v>
      </c>
      <c r="P854" t="str">
        <f t="shared" si="105"/>
        <v>中</v>
      </c>
    </row>
    <row r="855" spans="1:16" x14ac:dyDescent="0.2">
      <c r="A855" t="s">
        <v>507</v>
      </c>
      <c r="B855">
        <v>5</v>
      </c>
      <c r="C855" s="2">
        <v>175.62</v>
      </c>
      <c r="D855" s="1">
        <v>0.28399999999999997</v>
      </c>
      <c r="E855" s="1">
        <v>0</v>
      </c>
      <c r="F855" s="1">
        <v>0</v>
      </c>
      <c r="G855" t="str">
        <f t="shared" si="99"/>
        <v>(20,+)</v>
      </c>
      <c r="H855" t="str">
        <f t="shared" si="100"/>
        <v>高</v>
      </c>
      <c r="I855">
        <f t="shared" si="101"/>
        <v>100</v>
      </c>
      <c r="J855" t="str">
        <f t="shared" si="102"/>
        <v>0</v>
      </c>
      <c r="K855" t="str">
        <f t="shared" si="103"/>
        <v>0</v>
      </c>
      <c r="L855">
        <f t="shared" si="104"/>
        <v>0</v>
      </c>
      <c r="M855" t="str">
        <f>VLOOKUP($A855,'风险(预警)'!$A:$J,7,0)</f>
        <v>(20,+)</v>
      </c>
      <c r="N855" t="str">
        <f>VLOOKUP($A855,'风险(预警)'!$A:$J,8,0)</f>
        <v>高</v>
      </c>
      <c r="O855">
        <f>VLOOKUP($A855,'风险(预警)'!$A:$J,9,0)</f>
        <v>100</v>
      </c>
      <c r="P855" t="str">
        <f t="shared" si="105"/>
        <v>中</v>
      </c>
    </row>
    <row r="856" spans="1:16" x14ac:dyDescent="0.2">
      <c r="A856" t="s">
        <v>92</v>
      </c>
      <c r="B856">
        <v>5</v>
      </c>
      <c r="C856" s="2">
        <v>90.200682</v>
      </c>
      <c r="D856" s="1">
        <v>0</v>
      </c>
      <c r="E856" s="1">
        <v>0</v>
      </c>
      <c r="F856" s="1">
        <v>0</v>
      </c>
      <c r="G856" t="str">
        <f t="shared" si="99"/>
        <v>0</v>
      </c>
      <c r="H856" t="str">
        <f t="shared" si="100"/>
        <v>0</v>
      </c>
      <c r="I856">
        <f t="shared" si="101"/>
        <v>0</v>
      </c>
      <c r="J856" t="str">
        <f t="shared" si="102"/>
        <v>0</v>
      </c>
      <c r="K856" t="str">
        <f t="shared" si="103"/>
        <v>0</v>
      </c>
      <c r="L856">
        <f t="shared" si="104"/>
        <v>0</v>
      </c>
      <c r="M856" t="str">
        <f>VLOOKUP($A856,'风险(预警)'!$A:$J,7,0)</f>
        <v>0</v>
      </c>
      <c r="N856" t="str">
        <f>VLOOKUP($A856,'风险(预警)'!$A:$J,8,0)</f>
        <v>0</v>
      </c>
      <c r="O856">
        <f>VLOOKUP($A856,'风险(预警)'!$A:$J,9,0)</f>
        <v>0</v>
      </c>
      <c r="P856" t="str">
        <f t="shared" si="105"/>
        <v>0风险</v>
      </c>
    </row>
    <row r="857" spans="1:16" x14ac:dyDescent="0.2">
      <c r="A857" t="s">
        <v>453</v>
      </c>
      <c r="B857">
        <v>5</v>
      </c>
      <c r="C857" s="2">
        <v>266.51299999999998</v>
      </c>
      <c r="D857" s="1">
        <v>0</v>
      </c>
      <c r="E857" s="1">
        <v>0</v>
      </c>
      <c r="F857" s="1">
        <v>0</v>
      </c>
      <c r="G857" t="str">
        <f t="shared" si="99"/>
        <v>0</v>
      </c>
      <c r="H857" t="str">
        <f t="shared" si="100"/>
        <v>0</v>
      </c>
      <c r="I857">
        <f t="shared" si="101"/>
        <v>0</v>
      </c>
      <c r="J857" t="str">
        <f t="shared" si="102"/>
        <v>0</v>
      </c>
      <c r="K857" t="str">
        <f t="shared" si="103"/>
        <v>0</v>
      </c>
      <c r="L857">
        <f t="shared" si="104"/>
        <v>0</v>
      </c>
      <c r="M857" t="str">
        <f>VLOOKUP($A857,'风险(预警)'!$A:$J,7,0)</f>
        <v>0</v>
      </c>
      <c r="N857" t="str">
        <f>VLOOKUP($A857,'风险(预警)'!$A:$J,8,0)</f>
        <v>0</v>
      </c>
      <c r="O857">
        <f>VLOOKUP($A857,'风险(预警)'!$A:$J,9,0)</f>
        <v>0</v>
      </c>
      <c r="P857" t="str">
        <f t="shared" si="105"/>
        <v>0风险</v>
      </c>
    </row>
    <row r="858" spans="1:16" x14ac:dyDescent="0.2">
      <c r="A858" t="s">
        <v>91</v>
      </c>
      <c r="B858">
        <v>5</v>
      </c>
      <c r="C858" s="2">
        <v>9653</v>
      </c>
      <c r="D858" s="1">
        <v>0</v>
      </c>
      <c r="E858" s="1">
        <v>0</v>
      </c>
      <c r="F858" s="1">
        <v>0</v>
      </c>
      <c r="G858" t="str">
        <f t="shared" si="99"/>
        <v>0</v>
      </c>
      <c r="H858" t="str">
        <f t="shared" si="100"/>
        <v>0</v>
      </c>
      <c r="I858">
        <f t="shared" si="101"/>
        <v>0</v>
      </c>
      <c r="J858" t="str">
        <f t="shared" si="102"/>
        <v>0</v>
      </c>
      <c r="K858" t="str">
        <f t="shared" si="103"/>
        <v>0</v>
      </c>
      <c r="L858">
        <f t="shared" si="104"/>
        <v>0</v>
      </c>
      <c r="M858" t="str">
        <f>VLOOKUP($A858,'风险(预警)'!$A:$J,7,0)</f>
        <v>(20,+)</v>
      </c>
      <c r="N858" t="str">
        <f>VLOOKUP($A858,'风险(预警)'!$A:$J,8,0)</f>
        <v>高</v>
      </c>
      <c r="O858">
        <f>VLOOKUP($A858,'风险(预警)'!$A:$J,9,0)</f>
        <v>100</v>
      </c>
      <c r="P858" t="str">
        <f t="shared" si="105"/>
        <v>中</v>
      </c>
    </row>
    <row r="859" spans="1:16" x14ac:dyDescent="0.2">
      <c r="A859" t="s">
        <v>431</v>
      </c>
      <c r="B859">
        <v>5</v>
      </c>
      <c r="C859" s="2">
        <v>4888.1499999999996</v>
      </c>
      <c r="D859" s="1">
        <v>0.123</v>
      </c>
      <c r="E859" s="1">
        <v>0</v>
      </c>
      <c r="F859" s="1">
        <v>0</v>
      </c>
      <c r="G859" t="str">
        <f t="shared" si="99"/>
        <v>(10,20]</v>
      </c>
      <c r="H859" t="str">
        <f t="shared" si="100"/>
        <v>中</v>
      </c>
      <c r="I859">
        <f t="shared" si="101"/>
        <v>81</v>
      </c>
      <c r="J859" t="str">
        <f t="shared" si="102"/>
        <v>0</v>
      </c>
      <c r="K859" t="str">
        <f t="shared" si="103"/>
        <v>0</v>
      </c>
      <c r="L859">
        <f t="shared" si="104"/>
        <v>0</v>
      </c>
      <c r="M859" t="str">
        <f>VLOOKUP($A859,'风险(预警)'!$A:$J,7,0)</f>
        <v>0</v>
      </c>
      <c r="N859" t="str">
        <f>VLOOKUP($A859,'风险(预警)'!$A:$J,8,0)</f>
        <v>0</v>
      </c>
      <c r="O859">
        <f>VLOOKUP($A859,'风险(预警)'!$A:$J,9,0)</f>
        <v>0</v>
      </c>
      <c r="P859" t="str">
        <f t="shared" si="105"/>
        <v>低</v>
      </c>
    </row>
    <row r="860" spans="1:16" x14ac:dyDescent="0.2">
      <c r="A860" t="s">
        <v>635</v>
      </c>
      <c r="B860">
        <v>5</v>
      </c>
      <c r="C860" s="2">
        <v>2.9112800000000001</v>
      </c>
      <c r="D860" s="1">
        <v>0</v>
      </c>
      <c r="E860" s="1">
        <v>0</v>
      </c>
      <c r="F860" s="1">
        <v>0</v>
      </c>
      <c r="G860" t="str">
        <f t="shared" si="99"/>
        <v>0</v>
      </c>
      <c r="H860" t="str">
        <f t="shared" si="100"/>
        <v>0</v>
      </c>
      <c r="I860">
        <f t="shared" si="101"/>
        <v>0</v>
      </c>
      <c r="J860" t="str">
        <f t="shared" si="102"/>
        <v>0</v>
      </c>
      <c r="K860" t="str">
        <f t="shared" si="103"/>
        <v>0</v>
      </c>
      <c r="L860">
        <f t="shared" si="104"/>
        <v>0</v>
      </c>
      <c r="M860" t="str">
        <f>VLOOKUP($A860,'风险(预警)'!$A:$J,7,0)</f>
        <v>0</v>
      </c>
      <c r="N860" t="str">
        <f>VLOOKUP($A860,'风险(预警)'!$A:$J,8,0)</f>
        <v>0</v>
      </c>
      <c r="O860">
        <f>VLOOKUP($A860,'风险(预警)'!$A:$J,9,0)</f>
        <v>0</v>
      </c>
      <c r="P860" t="str">
        <f t="shared" si="105"/>
        <v>0风险</v>
      </c>
    </row>
    <row r="861" spans="1:16" x14ac:dyDescent="0.2">
      <c r="A861" t="s">
        <v>904</v>
      </c>
      <c r="B861">
        <v>5</v>
      </c>
      <c r="C861" s="2">
        <v>312.48</v>
      </c>
      <c r="D861" s="1">
        <v>0</v>
      </c>
      <c r="E861" s="1">
        <v>7</v>
      </c>
      <c r="F861" s="1">
        <v>7</v>
      </c>
      <c r="G861" t="str">
        <f t="shared" si="99"/>
        <v>0</v>
      </c>
      <c r="H861" t="str">
        <f t="shared" si="100"/>
        <v>0</v>
      </c>
      <c r="I861">
        <f t="shared" si="101"/>
        <v>0</v>
      </c>
      <c r="J861" t="str">
        <f t="shared" si="102"/>
        <v>(10,+)</v>
      </c>
      <c r="K861" t="str">
        <f t="shared" si="103"/>
        <v>高</v>
      </c>
      <c r="L861">
        <f t="shared" si="104"/>
        <v>100</v>
      </c>
      <c r="M861" t="str">
        <f>VLOOKUP($A861,'风险(预警)'!$A:$J,7,0)</f>
        <v>(20,+)</v>
      </c>
      <c r="N861" t="str">
        <f>VLOOKUP($A861,'风险(预警)'!$A:$J,8,0)</f>
        <v>高</v>
      </c>
      <c r="O861">
        <f>VLOOKUP($A861,'风险(预警)'!$A:$J,9,0)</f>
        <v>100</v>
      </c>
      <c r="P861" t="str">
        <f t="shared" si="105"/>
        <v>高</v>
      </c>
    </row>
    <row r="862" spans="1:16" x14ac:dyDescent="0.2">
      <c r="A862" t="s">
        <v>713</v>
      </c>
      <c r="B862">
        <v>5</v>
      </c>
      <c r="C862" s="2">
        <v>163.66</v>
      </c>
      <c r="D862" s="1">
        <v>0</v>
      </c>
      <c r="E862" s="1">
        <v>0</v>
      </c>
      <c r="F862" s="1">
        <v>0</v>
      </c>
      <c r="G862" t="str">
        <f t="shared" si="99"/>
        <v>0</v>
      </c>
      <c r="H862" t="str">
        <f t="shared" si="100"/>
        <v>0</v>
      </c>
      <c r="I862">
        <f t="shared" si="101"/>
        <v>0</v>
      </c>
      <c r="J862" t="str">
        <f t="shared" si="102"/>
        <v>0</v>
      </c>
      <c r="K862" t="str">
        <f t="shared" si="103"/>
        <v>0</v>
      </c>
      <c r="L862">
        <f t="shared" si="104"/>
        <v>0</v>
      </c>
      <c r="M862" t="str">
        <f>VLOOKUP($A862,'风险(预警)'!$A:$J,7,0)</f>
        <v>0</v>
      </c>
      <c r="N862" t="str">
        <f>VLOOKUP($A862,'风险(预警)'!$A:$J,8,0)</f>
        <v>0</v>
      </c>
      <c r="O862">
        <f>VLOOKUP($A862,'风险(预警)'!$A:$J,9,0)</f>
        <v>0</v>
      </c>
      <c r="P862" t="str">
        <f t="shared" si="105"/>
        <v>0风险</v>
      </c>
    </row>
    <row r="863" spans="1:16" x14ac:dyDescent="0.2">
      <c r="A863" t="s">
        <v>1012</v>
      </c>
      <c r="B863">
        <v>5</v>
      </c>
      <c r="C863" s="2">
        <v>657.15</v>
      </c>
      <c r="D863" s="1">
        <v>0</v>
      </c>
      <c r="E863" s="1">
        <v>0</v>
      </c>
      <c r="F863" s="1">
        <v>0</v>
      </c>
      <c r="G863" t="str">
        <f t="shared" si="99"/>
        <v>0</v>
      </c>
      <c r="H863" t="str">
        <f t="shared" si="100"/>
        <v>0</v>
      </c>
      <c r="I863">
        <f t="shared" si="101"/>
        <v>0</v>
      </c>
      <c r="J863" t="str">
        <f t="shared" si="102"/>
        <v>0</v>
      </c>
      <c r="K863" t="str">
        <f t="shared" si="103"/>
        <v>0</v>
      </c>
      <c r="L863">
        <f t="shared" si="104"/>
        <v>0</v>
      </c>
      <c r="M863" t="str">
        <f>VLOOKUP($A863,'风险(预警)'!$A:$J,7,0)</f>
        <v>0</v>
      </c>
      <c r="N863" t="str">
        <f>VLOOKUP($A863,'风险(预警)'!$A:$J,8,0)</f>
        <v>0</v>
      </c>
      <c r="O863">
        <f>VLOOKUP($A863,'风险(预警)'!$A:$J,9,0)</f>
        <v>0</v>
      </c>
      <c r="P863" t="str">
        <f t="shared" si="105"/>
        <v>0风险</v>
      </c>
    </row>
    <row r="864" spans="1:16" x14ac:dyDescent="0.2">
      <c r="A864" t="s">
        <v>790</v>
      </c>
      <c r="B864">
        <v>5</v>
      </c>
      <c r="C864" s="2">
        <v>422.5</v>
      </c>
      <c r="D864" s="1">
        <v>0</v>
      </c>
      <c r="E864" s="1">
        <v>0</v>
      </c>
      <c r="F864" s="1">
        <v>0</v>
      </c>
      <c r="G864" t="str">
        <f t="shared" si="99"/>
        <v>0</v>
      </c>
      <c r="H864" t="str">
        <f t="shared" si="100"/>
        <v>0</v>
      </c>
      <c r="I864">
        <f t="shared" si="101"/>
        <v>0</v>
      </c>
      <c r="J864" t="str">
        <f t="shared" si="102"/>
        <v>0</v>
      </c>
      <c r="K864" t="str">
        <f t="shared" si="103"/>
        <v>0</v>
      </c>
      <c r="L864">
        <f t="shared" si="104"/>
        <v>0</v>
      </c>
      <c r="M864" t="str">
        <f>VLOOKUP($A864,'风险(预警)'!$A:$J,7,0)</f>
        <v>0</v>
      </c>
      <c r="N864" t="str">
        <f>VLOOKUP($A864,'风险(预警)'!$A:$J,8,0)</f>
        <v>0</v>
      </c>
      <c r="O864">
        <f>VLOOKUP($A864,'风险(预警)'!$A:$J,9,0)</f>
        <v>0</v>
      </c>
      <c r="P864" t="str">
        <f t="shared" si="105"/>
        <v>0风险</v>
      </c>
    </row>
    <row r="865" spans="1:16" x14ac:dyDescent="0.2">
      <c r="A865" t="s">
        <v>937</v>
      </c>
      <c r="B865">
        <v>5</v>
      </c>
      <c r="C865" s="2">
        <v>2651</v>
      </c>
      <c r="D865" s="1">
        <v>0</v>
      </c>
      <c r="E865" s="1">
        <v>0</v>
      </c>
      <c r="F865" s="1">
        <v>0</v>
      </c>
      <c r="G865" t="str">
        <f t="shared" si="99"/>
        <v>0</v>
      </c>
      <c r="H865" t="str">
        <f t="shared" si="100"/>
        <v>0</v>
      </c>
      <c r="I865">
        <f t="shared" si="101"/>
        <v>0</v>
      </c>
      <c r="J865" t="str">
        <f t="shared" si="102"/>
        <v>0</v>
      </c>
      <c r="K865" t="str">
        <f t="shared" si="103"/>
        <v>0</v>
      </c>
      <c r="L865">
        <f t="shared" si="104"/>
        <v>0</v>
      </c>
      <c r="M865" t="str">
        <f>VLOOKUP($A865,'风险(预警)'!$A:$J,7,0)</f>
        <v>0</v>
      </c>
      <c r="N865" t="str">
        <f>VLOOKUP($A865,'风险(预警)'!$A:$J,8,0)</f>
        <v>0</v>
      </c>
      <c r="O865">
        <f>VLOOKUP($A865,'风险(预警)'!$A:$J,9,0)</f>
        <v>0</v>
      </c>
      <c r="P865" t="str">
        <f t="shared" si="105"/>
        <v>0风险</v>
      </c>
    </row>
    <row r="866" spans="1:16" x14ac:dyDescent="0.2">
      <c r="A866" t="s">
        <v>999</v>
      </c>
      <c r="B866">
        <v>5</v>
      </c>
      <c r="C866" s="2">
        <v>89.9</v>
      </c>
      <c r="D866" s="1">
        <v>0</v>
      </c>
      <c r="E866" s="1">
        <v>0</v>
      </c>
      <c r="F866" s="1">
        <v>0</v>
      </c>
      <c r="G866" t="str">
        <f t="shared" si="99"/>
        <v>0</v>
      </c>
      <c r="H866" t="str">
        <f t="shared" si="100"/>
        <v>0</v>
      </c>
      <c r="I866">
        <f t="shared" si="101"/>
        <v>0</v>
      </c>
      <c r="J866" t="str">
        <f t="shared" si="102"/>
        <v>0</v>
      </c>
      <c r="K866" t="str">
        <f t="shared" si="103"/>
        <v>0</v>
      </c>
      <c r="L866">
        <f t="shared" si="104"/>
        <v>0</v>
      </c>
      <c r="M866" t="str">
        <f>VLOOKUP($A866,'风险(预警)'!$A:$J,7,0)</f>
        <v>0</v>
      </c>
      <c r="N866" t="str">
        <f>VLOOKUP($A866,'风险(预警)'!$A:$J,8,0)</f>
        <v>0</v>
      </c>
      <c r="O866">
        <f>VLOOKUP($A866,'风险(预警)'!$A:$J,9,0)</f>
        <v>0</v>
      </c>
      <c r="P866" t="str">
        <f t="shared" si="105"/>
        <v>0风险</v>
      </c>
    </row>
    <row r="867" spans="1:16" x14ac:dyDescent="0.2">
      <c r="A867" t="s">
        <v>1013</v>
      </c>
      <c r="B867">
        <v>5</v>
      </c>
      <c r="C867" s="2">
        <v>1308.26</v>
      </c>
      <c r="D867" s="1">
        <v>0</v>
      </c>
      <c r="E867" s="1">
        <v>0</v>
      </c>
      <c r="F867" s="1">
        <v>0</v>
      </c>
      <c r="G867" t="str">
        <f t="shared" si="99"/>
        <v>0</v>
      </c>
      <c r="H867" t="str">
        <f t="shared" si="100"/>
        <v>0</v>
      </c>
      <c r="I867">
        <f t="shared" si="101"/>
        <v>0</v>
      </c>
      <c r="J867" t="str">
        <f t="shared" si="102"/>
        <v>0</v>
      </c>
      <c r="K867" t="str">
        <f t="shared" si="103"/>
        <v>0</v>
      </c>
      <c r="L867">
        <f t="shared" si="104"/>
        <v>0</v>
      </c>
      <c r="M867" t="str">
        <f>VLOOKUP($A867,'风险(预警)'!$A:$J,7,0)</f>
        <v>0</v>
      </c>
      <c r="N867" t="str">
        <f>VLOOKUP($A867,'风险(预警)'!$A:$J,8,0)</f>
        <v>0</v>
      </c>
      <c r="O867">
        <f>VLOOKUP($A867,'风险(预警)'!$A:$J,9,0)</f>
        <v>0</v>
      </c>
      <c r="P867" t="str">
        <f t="shared" si="105"/>
        <v>0风险</v>
      </c>
    </row>
    <row r="868" spans="1:16" x14ac:dyDescent="0.2">
      <c r="A868" t="s">
        <v>1026</v>
      </c>
      <c r="B868">
        <v>5</v>
      </c>
      <c r="C868" s="2">
        <v>349.5</v>
      </c>
      <c r="D868" s="1">
        <v>0</v>
      </c>
      <c r="E868" s="1">
        <v>0</v>
      </c>
      <c r="F868" s="1">
        <v>0</v>
      </c>
      <c r="G868" t="str">
        <f t="shared" si="99"/>
        <v>0</v>
      </c>
      <c r="H868" t="str">
        <f t="shared" si="100"/>
        <v>0</v>
      </c>
      <c r="I868">
        <f t="shared" si="101"/>
        <v>0</v>
      </c>
      <c r="J868" t="str">
        <f t="shared" si="102"/>
        <v>0</v>
      </c>
      <c r="K868" t="str">
        <f t="shared" si="103"/>
        <v>0</v>
      </c>
      <c r="L868">
        <f t="shared" si="104"/>
        <v>0</v>
      </c>
      <c r="M868" t="str">
        <f>VLOOKUP($A868,'风险(预警)'!$A:$J,7,0)</f>
        <v>(20,+)</v>
      </c>
      <c r="N868" t="str">
        <f>VLOOKUP($A868,'风险(预警)'!$A:$J,8,0)</f>
        <v>高</v>
      </c>
      <c r="O868">
        <f>VLOOKUP($A868,'风险(预警)'!$A:$J,9,0)</f>
        <v>100</v>
      </c>
      <c r="P868" t="str">
        <f t="shared" si="105"/>
        <v>中</v>
      </c>
    </row>
    <row r="869" spans="1:16" x14ac:dyDescent="0.2">
      <c r="A869" t="s">
        <v>268</v>
      </c>
      <c r="B869">
        <v>4</v>
      </c>
      <c r="C869" s="2">
        <v>159.80000000000001</v>
      </c>
      <c r="D869" s="1">
        <v>0.5</v>
      </c>
      <c r="E869" s="1">
        <v>0</v>
      </c>
      <c r="F869" s="1">
        <v>0</v>
      </c>
      <c r="G869" t="str">
        <f t="shared" si="99"/>
        <v>(20,+)</v>
      </c>
      <c r="H869" t="str">
        <f t="shared" si="100"/>
        <v>高</v>
      </c>
      <c r="I869">
        <f t="shared" si="101"/>
        <v>100</v>
      </c>
      <c r="J869" t="str">
        <f t="shared" si="102"/>
        <v>0</v>
      </c>
      <c r="K869" t="str">
        <f t="shared" si="103"/>
        <v>0</v>
      </c>
      <c r="L869">
        <f t="shared" si="104"/>
        <v>0</v>
      </c>
      <c r="M869" t="str">
        <f>VLOOKUP($A869,'风险(预警)'!$A:$J,7,0)</f>
        <v>0</v>
      </c>
      <c r="N869" t="str">
        <f>VLOOKUP($A869,'风险(预警)'!$A:$J,8,0)</f>
        <v>0</v>
      </c>
      <c r="O869">
        <f>VLOOKUP($A869,'风险(预警)'!$A:$J,9,0)</f>
        <v>0</v>
      </c>
      <c r="P869" t="str">
        <f t="shared" si="105"/>
        <v>低</v>
      </c>
    </row>
    <row r="870" spans="1:16" x14ac:dyDescent="0.2">
      <c r="A870" t="s">
        <v>818</v>
      </c>
      <c r="B870">
        <v>4</v>
      </c>
      <c r="C870" s="2">
        <v>171.55</v>
      </c>
      <c r="D870" s="1">
        <v>0</v>
      </c>
      <c r="E870" s="1">
        <v>0</v>
      </c>
      <c r="F870" s="1">
        <v>0</v>
      </c>
      <c r="G870" t="str">
        <f t="shared" si="99"/>
        <v>0</v>
      </c>
      <c r="H870" t="str">
        <f t="shared" si="100"/>
        <v>0</v>
      </c>
      <c r="I870">
        <f t="shared" si="101"/>
        <v>0</v>
      </c>
      <c r="J870" t="str">
        <f t="shared" si="102"/>
        <v>0</v>
      </c>
      <c r="K870" t="str">
        <f t="shared" si="103"/>
        <v>0</v>
      </c>
      <c r="L870">
        <f t="shared" si="104"/>
        <v>0</v>
      </c>
      <c r="M870" t="str">
        <f>VLOOKUP($A870,'风险(预警)'!$A:$J,7,0)</f>
        <v>(20,+)</v>
      </c>
      <c r="N870" t="str">
        <f>VLOOKUP($A870,'风险(预警)'!$A:$J,8,0)</f>
        <v>高</v>
      </c>
      <c r="O870">
        <f>VLOOKUP($A870,'风险(预警)'!$A:$J,9,0)</f>
        <v>100</v>
      </c>
      <c r="P870" t="str">
        <f t="shared" si="105"/>
        <v>中</v>
      </c>
    </row>
    <row r="871" spans="1:16" x14ac:dyDescent="0.2">
      <c r="A871" t="s">
        <v>245</v>
      </c>
      <c r="B871">
        <v>4</v>
      </c>
      <c r="C871" s="2">
        <v>305.95999999999998</v>
      </c>
      <c r="D871" s="1">
        <v>7.8E-2</v>
      </c>
      <c r="E871" s="1">
        <v>0</v>
      </c>
      <c r="F871" s="1">
        <v>0</v>
      </c>
      <c r="G871" t="str">
        <f t="shared" si="99"/>
        <v>(0,10]</v>
      </c>
      <c r="H871" t="str">
        <f t="shared" si="100"/>
        <v>低</v>
      </c>
      <c r="I871">
        <f t="shared" si="101"/>
        <v>13</v>
      </c>
      <c r="J871" t="str">
        <f t="shared" si="102"/>
        <v>0</v>
      </c>
      <c r="K871" t="str">
        <f t="shared" si="103"/>
        <v>0</v>
      </c>
      <c r="L871">
        <f t="shared" si="104"/>
        <v>0</v>
      </c>
      <c r="M871" t="str">
        <f>VLOOKUP($A871,'风险(预警)'!$A:$J,7,0)</f>
        <v>(20,+)</v>
      </c>
      <c r="N871" t="str">
        <f>VLOOKUP($A871,'风险(预警)'!$A:$J,8,0)</f>
        <v>高</v>
      </c>
      <c r="O871">
        <f>VLOOKUP($A871,'风险(预警)'!$A:$J,9,0)</f>
        <v>100</v>
      </c>
      <c r="P871" t="str">
        <f t="shared" si="105"/>
        <v>中</v>
      </c>
    </row>
    <row r="872" spans="1:16" x14ac:dyDescent="0.2">
      <c r="A872" t="s">
        <v>821</v>
      </c>
      <c r="B872">
        <v>4</v>
      </c>
      <c r="C872" s="2">
        <v>1504.849145805</v>
      </c>
      <c r="D872" s="1">
        <v>0.185</v>
      </c>
      <c r="E872" s="1">
        <v>0</v>
      </c>
      <c r="F872" s="1">
        <v>0</v>
      </c>
      <c r="G872" t="str">
        <f t="shared" si="99"/>
        <v>(10,20]</v>
      </c>
      <c r="H872" t="str">
        <f t="shared" si="100"/>
        <v>中</v>
      </c>
      <c r="I872">
        <f t="shared" si="101"/>
        <v>81</v>
      </c>
      <c r="J872" t="str">
        <f t="shared" si="102"/>
        <v>0</v>
      </c>
      <c r="K872" t="str">
        <f t="shared" si="103"/>
        <v>0</v>
      </c>
      <c r="L872">
        <f t="shared" si="104"/>
        <v>0</v>
      </c>
      <c r="M872" t="str">
        <f>VLOOKUP($A872,'风险(预警)'!$A:$J,7,0)</f>
        <v>0</v>
      </c>
      <c r="N872" t="str">
        <f>VLOOKUP($A872,'风险(预警)'!$A:$J,8,0)</f>
        <v>0</v>
      </c>
      <c r="O872">
        <f>VLOOKUP($A872,'风险(预警)'!$A:$J,9,0)</f>
        <v>0</v>
      </c>
      <c r="P872" t="str">
        <f t="shared" si="105"/>
        <v>低</v>
      </c>
    </row>
    <row r="873" spans="1:16" x14ac:dyDescent="0.2">
      <c r="A873" t="s">
        <v>82</v>
      </c>
      <c r="B873">
        <v>4</v>
      </c>
      <c r="C873" s="2">
        <v>44.130360000000003</v>
      </c>
      <c r="D873" s="1">
        <v>0</v>
      </c>
      <c r="E873" s="1">
        <v>0</v>
      </c>
      <c r="F873" s="1">
        <v>0</v>
      </c>
      <c r="G873" t="str">
        <f t="shared" si="99"/>
        <v>0</v>
      </c>
      <c r="H873" t="str">
        <f t="shared" si="100"/>
        <v>0</v>
      </c>
      <c r="I873">
        <f t="shared" si="101"/>
        <v>0</v>
      </c>
      <c r="J873" t="str">
        <f t="shared" si="102"/>
        <v>0</v>
      </c>
      <c r="K873" t="str">
        <f t="shared" si="103"/>
        <v>0</v>
      </c>
      <c r="L873">
        <f t="shared" si="104"/>
        <v>0</v>
      </c>
      <c r="M873" t="str">
        <f>VLOOKUP($A873,'风险(预警)'!$A:$J,7,0)</f>
        <v>0</v>
      </c>
      <c r="N873" t="str">
        <f>VLOOKUP($A873,'风险(预警)'!$A:$J,8,0)</f>
        <v>0</v>
      </c>
      <c r="O873">
        <f>VLOOKUP($A873,'风险(预警)'!$A:$J,9,0)</f>
        <v>0</v>
      </c>
      <c r="P873" t="str">
        <f t="shared" si="105"/>
        <v>0风险</v>
      </c>
    </row>
    <row r="874" spans="1:16" x14ac:dyDescent="0.2">
      <c r="A874" t="s">
        <v>627</v>
      </c>
      <c r="B874">
        <v>4</v>
      </c>
      <c r="C874" s="2">
        <v>99.92</v>
      </c>
      <c r="D874" s="1">
        <v>0.35</v>
      </c>
      <c r="E874" s="1">
        <v>0</v>
      </c>
      <c r="F874" s="1">
        <v>0</v>
      </c>
      <c r="G874" t="str">
        <f t="shared" si="99"/>
        <v>(20,+)</v>
      </c>
      <c r="H874" t="str">
        <f t="shared" si="100"/>
        <v>高</v>
      </c>
      <c r="I874">
        <f t="shared" si="101"/>
        <v>100</v>
      </c>
      <c r="J874" t="str">
        <f t="shared" si="102"/>
        <v>0</v>
      </c>
      <c r="K874" t="str">
        <f t="shared" si="103"/>
        <v>0</v>
      </c>
      <c r="L874">
        <f t="shared" si="104"/>
        <v>0</v>
      </c>
      <c r="M874" t="str">
        <f>VLOOKUP($A874,'风险(预警)'!$A:$J,7,0)</f>
        <v>0</v>
      </c>
      <c r="N874" t="str">
        <f>VLOOKUP($A874,'风险(预警)'!$A:$J,8,0)</f>
        <v>0</v>
      </c>
      <c r="O874">
        <f>VLOOKUP($A874,'风险(预警)'!$A:$J,9,0)</f>
        <v>0</v>
      </c>
      <c r="P874" t="str">
        <f t="shared" si="105"/>
        <v>低</v>
      </c>
    </row>
    <row r="875" spans="1:16" x14ac:dyDescent="0.2">
      <c r="A875" t="s">
        <v>549</v>
      </c>
      <c r="B875">
        <v>4</v>
      </c>
      <c r="C875" s="2">
        <v>114.92</v>
      </c>
      <c r="D875" s="1">
        <v>0</v>
      </c>
      <c r="E875" s="1">
        <v>0</v>
      </c>
      <c r="F875" s="1">
        <v>0</v>
      </c>
      <c r="G875" t="str">
        <f t="shared" si="99"/>
        <v>0</v>
      </c>
      <c r="H875" t="str">
        <f t="shared" si="100"/>
        <v>0</v>
      </c>
      <c r="I875">
        <f t="shared" si="101"/>
        <v>0</v>
      </c>
      <c r="J875" t="str">
        <f t="shared" si="102"/>
        <v>0</v>
      </c>
      <c r="K875" t="str">
        <f t="shared" si="103"/>
        <v>0</v>
      </c>
      <c r="L875">
        <f t="shared" si="104"/>
        <v>0</v>
      </c>
      <c r="M875" t="str">
        <f>VLOOKUP($A875,'风险(预警)'!$A:$J,7,0)</f>
        <v>0</v>
      </c>
      <c r="N875" t="str">
        <f>VLOOKUP($A875,'风险(预警)'!$A:$J,8,0)</f>
        <v>0</v>
      </c>
      <c r="O875">
        <f>VLOOKUP($A875,'风险(预警)'!$A:$J,9,0)</f>
        <v>0</v>
      </c>
      <c r="P875" t="str">
        <f t="shared" si="105"/>
        <v>0风险</v>
      </c>
    </row>
    <row r="876" spans="1:16" x14ac:dyDescent="0.2">
      <c r="A876" t="s">
        <v>687</v>
      </c>
      <c r="B876">
        <v>4</v>
      </c>
      <c r="C876" s="2">
        <v>175</v>
      </c>
      <c r="D876" s="1">
        <v>0</v>
      </c>
      <c r="E876" s="1">
        <v>0</v>
      </c>
      <c r="F876" s="1">
        <v>0</v>
      </c>
      <c r="G876" t="str">
        <f t="shared" si="99"/>
        <v>0</v>
      </c>
      <c r="H876" t="str">
        <f t="shared" si="100"/>
        <v>0</v>
      </c>
      <c r="I876">
        <f t="shared" si="101"/>
        <v>0</v>
      </c>
      <c r="J876" t="str">
        <f t="shared" si="102"/>
        <v>0</v>
      </c>
      <c r="K876" t="str">
        <f t="shared" si="103"/>
        <v>0</v>
      </c>
      <c r="L876">
        <f t="shared" si="104"/>
        <v>0</v>
      </c>
      <c r="M876" t="str">
        <f>VLOOKUP($A876,'风险(预警)'!$A:$J,7,0)</f>
        <v>0</v>
      </c>
      <c r="N876" t="str">
        <f>VLOOKUP($A876,'风险(预警)'!$A:$J,8,0)</f>
        <v>0</v>
      </c>
      <c r="O876">
        <f>VLOOKUP($A876,'风险(预警)'!$A:$J,9,0)</f>
        <v>0</v>
      </c>
      <c r="P876" t="str">
        <f t="shared" si="105"/>
        <v>0风险</v>
      </c>
    </row>
    <row r="877" spans="1:16" x14ac:dyDescent="0.2">
      <c r="A877" t="s">
        <v>466</v>
      </c>
      <c r="B877">
        <v>4</v>
      </c>
      <c r="C877" s="2">
        <v>197.38401447999999</v>
      </c>
      <c r="D877" s="1">
        <v>0</v>
      </c>
      <c r="E877" s="1">
        <v>0</v>
      </c>
      <c r="F877" s="1">
        <v>0</v>
      </c>
      <c r="G877" t="str">
        <f t="shared" si="99"/>
        <v>0</v>
      </c>
      <c r="H877" t="str">
        <f t="shared" si="100"/>
        <v>0</v>
      </c>
      <c r="I877">
        <f t="shared" si="101"/>
        <v>0</v>
      </c>
      <c r="J877" t="str">
        <f t="shared" si="102"/>
        <v>0</v>
      </c>
      <c r="K877" t="str">
        <f t="shared" si="103"/>
        <v>0</v>
      </c>
      <c r="L877">
        <f t="shared" si="104"/>
        <v>0</v>
      </c>
      <c r="M877" t="str">
        <f>VLOOKUP($A877,'风险(预警)'!$A:$J,7,0)</f>
        <v>0</v>
      </c>
      <c r="N877" t="str">
        <f>VLOOKUP($A877,'风险(预警)'!$A:$J,8,0)</f>
        <v>0</v>
      </c>
      <c r="O877">
        <f>VLOOKUP($A877,'风险(预警)'!$A:$J,9,0)</f>
        <v>0</v>
      </c>
      <c r="P877" t="str">
        <f t="shared" si="105"/>
        <v>0风险</v>
      </c>
    </row>
    <row r="878" spans="1:16" x14ac:dyDescent="0.2">
      <c r="A878" t="s">
        <v>706</v>
      </c>
      <c r="B878">
        <v>4</v>
      </c>
      <c r="C878" s="2">
        <v>509.96</v>
      </c>
      <c r="D878" s="1">
        <v>0.58799999999999997</v>
      </c>
      <c r="E878" s="1">
        <v>0</v>
      </c>
      <c r="F878" s="1">
        <v>0</v>
      </c>
      <c r="G878" t="str">
        <f t="shared" si="99"/>
        <v>(20,+)</v>
      </c>
      <c r="H878" t="str">
        <f t="shared" si="100"/>
        <v>高</v>
      </c>
      <c r="I878">
        <f t="shared" si="101"/>
        <v>100</v>
      </c>
      <c r="J878" t="str">
        <f t="shared" si="102"/>
        <v>0</v>
      </c>
      <c r="K878" t="str">
        <f t="shared" si="103"/>
        <v>0</v>
      </c>
      <c r="L878">
        <f t="shared" si="104"/>
        <v>0</v>
      </c>
      <c r="M878" t="str">
        <f>VLOOKUP($A878,'风险(预警)'!$A:$J,7,0)</f>
        <v>0</v>
      </c>
      <c r="N878" t="str">
        <f>VLOOKUP($A878,'风险(预警)'!$A:$J,8,0)</f>
        <v>0</v>
      </c>
      <c r="O878">
        <f>VLOOKUP($A878,'风险(预警)'!$A:$J,9,0)</f>
        <v>0</v>
      </c>
      <c r="P878" t="str">
        <f t="shared" si="105"/>
        <v>低</v>
      </c>
    </row>
    <row r="879" spans="1:16" x14ac:dyDescent="0.2">
      <c r="A879" t="s">
        <v>488</v>
      </c>
      <c r="B879">
        <v>4</v>
      </c>
      <c r="C879" s="2">
        <v>136.91999999999999</v>
      </c>
      <c r="D879" s="1">
        <v>0</v>
      </c>
      <c r="E879" s="1">
        <v>0</v>
      </c>
      <c r="F879" s="1">
        <v>0</v>
      </c>
      <c r="G879" t="str">
        <f t="shared" si="99"/>
        <v>0</v>
      </c>
      <c r="H879" t="str">
        <f t="shared" si="100"/>
        <v>0</v>
      </c>
      <c r="I879">
        <f t="shared" si="101"/>
        <v>0</v>
      </c>
      <c r="J879" t="str">
        <f t="shared" si="102"/>
        <v>0</v>
      </c>
      <c r="K879" t="str">
        <f t="shared" si="103"/>
        <v>0</v>
      </c>
      <c r="L879">
        <f t="shared" si="104"/>
        <v>0</v>
      </c>
      <c r="M879" t="str">
        <f>VLOOKUP($A879,'风险(预警)'!$A:$J,7,0)</f>
        <v>0</v>
      </c>
      <c r="N879" t="str">
        <f>VLOOKUP($A879,'风险(预警)'!$A:$J,8,0)</f>
        <v>0</v>
      </c>
      <c r="O879">
        <f>VLOOKUP($A879,'风险(预警)'!$A:$J,9,0)</f>
        <v>0</v>
      </c>
      <c r="P879" t="str">
        <f t="shared" si="105"/>
        <v>0风险</v>
      </c>
    </row>
    <row r="880" spans="1:16" x14ac:dyDescent="0.2">
      <c r="A880" t="s">
        <v>636</v>
      </c>
      <c r="B880">
        <v>4</v>
      </c>
      <c r="C880" s="2">
        <v>548.99300137499995</v>
      </c>
      <c r="D880" s="1">
        <v>0.35199999999999998</v>
      </c>
      <c r="E880" s="1">
        <v>0</v>
      </c>
      <c r="F880" s="1">
        <v>0</v>
      </c>
      <c r="G880" t="str">
        <f t="shared" si="99"/>
        <v>(20,+)</v>
      </c>
      <c r="H880" t="str">
        <f t="shared" si="100"/>
        <v>高</v>
      </c>
      <c r="I880">
        <f t="shared" si="101"/>
        <v>100</v>
      </c>
      <c r="J880" t="str">
        <f t="shared" si="102"/>
        <v>0</v>
      </c>
      <c r="K880" t="str">
        <f t="shared" si="103"/>
        <v>0</v>
      </c>
      <c r="L880">
        <f t="shared" si="104"/>
        <v>0</v>
      </c>
      <c r="M880" t="str">
        <f>VLOOKUP($A880,'风险(预警)'!$A:$J,7,0)</f>
        <v>0</v>
      </c>
      <c r="N880" t="str">
        <f>VLOOKUP($A880,'风险(预警)'!$A:$J,8,0)</f>
        <v>0</v>
      </c>
      <c r="O880">
        <f>VLOOKUP($A880,'风险(预警)'!$A:$J,9,0)</f>
        <v>0</v>
      </c>
      <c r="P880" t="str">
        <f t="shared" si="105"/>
        <v>低</v>
      </c>
    </row>
    <row r="881" spans="1:16" x14ac:dyDescent="0.2">
      <c r="A881" t="s">
        <v>737</v>
      </c>
      <c r="B881">
        <v>4</v>
      </c>
      <c r="C881" s="2">
        <v>198.07072318499999</v>
      </c>
      <c r="D881" s="1">
        <v>0</v>
      </c>
      <c r="E881" s="1">
        <v>0</v>
      </c>
      <c r="F881" s="1">
        <v>0</v>
      </c>
      <c r="G881" t="str">
        <f t="shared" si="99"/>
        <v>0</v>
      </c>
      <c r="H881" t="str">
        <f t="shared" si="100"/>
        <v>0</v>
      </c>
      <c r="I881">
        <f t="shared" si="101"/>
        <v>0</v>
      </c>
      <c r="J881" t="str">
        <f t="shared" si="102"/>
        <v>0</v>
      </c>
      <c r="K881" t="str">
        <f t="shared" si="103"/>
        <v>0</v>
      </c>
      <c r="L881">
        <f t="shared" si="104"/>
        <v>0</v>
      </c>
      <c r="M881" t="str">
        <f>VLOOKUP($A881,'风险(预警)'!$A:$J,7,0)</f>
        <v>(20,+)</v>
      </c>
      <c r="N881" t="str">
        <f>VLOOKUP($A881,'风险(预警)'!$A:$J,8,0)</f>
        <v>高</v>
      </c>
      <c r="O881">
        <f>VLOOKUP($A881,'风险(预警)'!$A:$J,9,0)</f>
        <v>100</v>
      </c>
      <c r="P881" t="str">
        <f t="shared" si="105"/>
        <v>中</v>
      </c>
    </row>
    <row r="882" spans="1:16" x14ac:dyDescent="0.2">
      <c r="A882" t="s">
        <v>634</v>
      </c>
      <c r="B882">
        <v>4</v>
      </c>
      <c r="C882" s="2">
        <v>350.7</v>
      </c>
      <c r="D882" s="1">
        <v>0</v>
      </c>
      <c r="E882" s="1">
        <v>0</v>
      </c>
      <c r="F882" s="1">
        <v>0</v>
      </c>
      <c r="G882" t="str">
        <f t="shared" si="99"/>
        <v>0</v>
      </c>
      <c r="H882" t="str">
        <f t="shared" si="100"/>
        <v>0</v>
      </c>
      <c r="I882">
        <f t="shared" si="101"/>
        <v>0</v>
      </c>
      <c r="J882" t="str">
        <f t="shared" si="102"/>
        <v>0</v>
      </c>
      <c r="K882" t="str">
        <f t="shared" si="103"/>
        <v>0</v>
      </c>
      <c r="L882">
        <f t="shared" si="104"/>
        <v>0</v>
      </c>
      <c r="M882" t="str">
        <f>VLOOKUP($A882,'风险(预警)'!$A:$J,7,0)</f>
        <v>0</v>
      </c>
      <c r="N882" t="str">
        <f>VLOOKUP($A882,'风险(预警)'!$A:$J,8,0)</f>
        <v>0</v>
      </c>
      <c r="O882">
        <f>VLOOKUP($A882,'风险(预警)'!$A:$J,9,0)</f>
        <v>0</v>
      </c>
      <c r="P882" t="str">
        <f t="shared" si="105"/>
        <v>0风险</v>
      </c>
    </row>
    <row r="883" spans="1:16" x14ac:dyDescent="0.2">
      <c r="A883" t="s">
        <v>961</v>
      </c>
      <c r="B883">
        <v>3</v>
      </c>
      <c r="C883" s="2">
        <v>11.97</v>
      </c>
      <c r="D883" s="1">
        <v>0</v>
      </c>
      <c r="E883" s="1">
        <v>0</v>
      </c>
      <c r="F883" s="1">
        <v>0</v>
      </c>
      <c r="G883" t="str">
        <f t="shared" si="99"/>
        <v>0</v>
      </c>
      <c r="H883" t="str">
        <f t="shared" si="100"/>
        <v>0</v>
      </c>
      <c r="I883">
        <f t="shared" si="101"/>
        <v>0</v>
      </c>
      <c r="J883" t="str">
        <f t="shared" si="102"/>
        <v>0</v>
      </c>
      <c r="K883" t="str">
        <f t="shared" si="103"/>
        <v>0</v>
      </c>
      <c r="L883">
        <f t="shared" si="104"/>
        <v>0</v>
      </c>
      <c r="M883" t="str">
        <f>VLOOKUP($A883,'风险(预警)'!$A:$J,7,0)</f>
        <v>0</v>
      </c>
      <c r="N883" t="str">
        <f>VLOOKUP($A883,'风险(预警)'!$A:$J,8,0)</f>
        <v>0</v>
      </c>
      <c r="O883">
        <f>VLOOKUP($A883,'风险(预警)'!$A:$J,9,0)</f>
        <v>0</v>
      </c>
      <c r="P883" t="str">
        <f t="shared" si="105"/>
        <v>0风险</v>
      </c>
    </row>
    <row r="884" spans="1:16" x14ac:dyDescent="0.2">
      <c r="A884" t="s">
        <v>465</v>
      </c>
      <c r="B884">
        <v>3</v>
      </c>
      <c r="C884" s="2">
        <v>181.56237496</v>
      </c>
      <c r="D884" s="1">
        <v>0</v>
      </c>
      <c r="E884" s="1">
        <v>0.33300000000000002</v>
      </c>
      <c r="F884" s="1">
        <v>0.5</v>
      </c>
      <c r="G884" t="str">
        <f t="shared" si="99"/>
        <v>0</v>
      </c>
      <c r="H884" t="str">
        <f t="shared" si="100"/>
        <v>0</v>
      </c>
      <c r="I884">
        <f t="shared" si="101"/>
        <v>0</v>
      </c>
      <c r="J884" t="str">
        <f t="shared" si="102"/>
        <v>(10,+)</v>
      </c>
      <c r="K884" t="str">
        <f t="shared" si="103"/>
        <v>高</v>
      </c>
      <c r="L884">
        <f t="shared" si="104"/>
        <v>100</v>
      </c>
      <c r="M884" t="str">
        <f>VLOOKUP($A884,'风险(预警)'!$A:$J,7,0)</f>
        <v>0</v>
      </c>
      <c r="N884" t="str">
        <f>VLOOKUP($A884,'风险(预警)'!$A:$J,8,0)</f>
        <v>0</v>
      </c>
      <c r="O884">
        <f>VLOOKUP($A884,'风险(预警)'!$A:$J,9,0)</f>
        <v>0</v>
      </c>
      <c r="P884" t="str">
        <f t="shared" si="105"/>
        <v>中</v>
      </c>
    </row>
    <row r="885" spans="1:16" x14ac:dyDescent="0.2">
      <c r="A885" t="s">
        <v>731</v>
      </c>
      <c r="B885">
        <v>3</v>
      </c>
      <c r="C885" s="2">
        <v>284.69</v>
      </c>
      <c r="D885" s="1">
        <v>0</v>
      </c>
      <c r="E885" s="1">
        <v>0</v>
      </c>
      <c r="F885" s="1">
        <v>0</v>
      </c>
      <c r="G885" t="str">
        <f t="shared" si="99"/>
        <v>0</v>
      </c>
      <c r="H885" t="str">
        <f t="shared" si="100"/>
        <v>0</v>
      </c>
      <c r="I885">
        <f t="shared" si="101"/>
        <v>0</v>
      </c>
      <c r="J885" t="str">
        <f t="shared" si="102"/>
        <v>0</v>
      </c>
      <c r="K885" t="str">
        <f t="shared" si="103"/>
        <v>0</v>
      </c>
      <c r="L885">
        <f t="shared" si="104"/>
        <v>0</v>
      </c>
      <c r="M885" t="str">
        <f>VLOOKUP($A885,'风险(预警)'!$A:$J,7,0)</f>
        <v>0</v>
      </c>
      <c r="N885" t="str">
        <f>VLOOKUP($A885,'风险(预警)'!$A:$J,8,0)</f>
        <v>0</v>
      </c>
      <c r="O885">
        <f>VLOOKUP($A885,'风险(预警)'!$A:$J,9,0)</f>
        <v>0</v>
      </c>
      <c r="P885" t="str">
        <f t="shared" si="105"/>
        <v>0风险</v>
      </c>
    </row>
    <row r="886" spans="1:16" x14ac:dyDescent="0.2">
      <c r="A886" t="s">
        <v>966</v>
      </c>
      <c r="B886">
        <v>3</v>
      </c>
      <c r="C886" s="2">
        <v>178</v>
      </c>
      <c r="D886" s="1">
        <v>0</v>
      </c>
      <c r="E886" s="1">
        <v>0.33300000000000002</v>
      </c>
      <c r="F886" s="1">
        <v>0.33300000000000002</v>
      </c>
      <c r="G886" t="str">
        <f t="shared" si="99"/>
        <v>0</v>
      </c>
      <c r="H886" t="str">
        <f t="shared" si="100"/>
        <v>0</v>
      </c>
      <c r="I886">
        <f t="shared" si="101"/>
        <v>0</v>
      </c>
      <c r="J886" t="str">
        <f t="shared" si="102"/>
        <v>(10,+)</v>
      </c>
      <c r="K886" t="str">
        <f t="shared" si="103"/>
        <v>高</v>
      </c>
      <c r="L886">
        <f t="shared" si="104"/>
        <v>100</v>
      </c>
      <c r="M886" t="str">
        <f>VLOOKUP($A886,'风险(预警)'!$A:$J,7,0)</f>
        <v>(20,+)</v>
      </c>
      <c r="N886" t="str">
        <f>VLOOKUP($A886,'风险(预警)'!$A:$J,8,0)</f>
        <v>高</v>
      </c>
      <c r="O886">
        <f>VLOOKUP($A886,'风险(预警)'!$A:$J,9,0)</f>
        <v>100</v>
      </c>
      <c r="P886" t="str">
        <f t="shared" si="105"/>
        <v>高</v>
      </c>
    </row>
    <row r="887" spans="1:16" x14ac:dyDescent="0.2">
      <c r="A887" t="s">
        <v>469</v>
      </c>
      <c r="B887">
        <v>3</v>
      </c>
      <c r="C887" s="2">
        <v>437</v>
      </c>
      <c r="D887" s="1">
        <v>0</v>
      </c>
      <c r="E887" s="1">
        <v>0</v>
      </c>
      <c r="F887" s="1">
        <v>0</v>
      </c>
      <c r="G887" t="str">
        <f t="shared" si="99"/>
        <v>0</v>
      </c>
      <c r="H887" t="str">
        <f t="shared" si="100"/>
        <v>0</v>
      </c>
      <c r="I887">
        <f t="shared" si="101"/>
        <v>0</v>
      </c>
      <c r="J887" t="str">
        <f t="shared" si="102"/>
        <v>0</v>
      </c>
      <c r="K887" t="str">
        <f t="shared" si="103"/>
        <v>0</v>
      </c>
      <c r="L887">
        <f t="shared" si="104"/>
        <v>0</v>
      </c>
      <c r="M887" t="str">
        <f>VLOOKUP($A887,'风险(预警)'!$A:$J,7,0)</f>
        <v>0</v>
      </c>
      <c r="N887" t="str">
        <f>VLOOKUP($A887,'风险(预警)'!$A:$J,8,0)</f>
        <v>0</v>
      </c>
      <c r="O887">
        <f>VLOOKUP($A887,'风险(预警)'!$A:$J,9,0)</f>
        <v>0</v>
      </c>
      <c r="P887" t="str">
        <f t="shared" si="105"/>
        <v>0风险</v>
      </c>
    </row>
    <row r="888" spans="1:16" x14ac:dyDescent="0.2">
      <c r="A888" t="s">
        <v>714</v>
      </c>
      <c r="B888">
        <v>3</v>
      </c>
      <c r="C888" s="2">
        <v>603.20000000000005</v>
      </c>
      <c r="D888" s="1">
        <v>0</v>
      </c>
      <c r="E888" s="1">
        <v>0</v>
      </c>
      <c r="F888" s="1">
        <v>0</v>
      </c>
      <c r="G888" t="str">
        <f t="shared" si="99"/>
        <v>0</v>
      </c>
      <c r="H888" t="str">
        <f t="shared" si="100"/>
        <v>0</v>
      </c>
      <c r="I888">
        <f t="shared" si="101"/>
        <v>0</v>
      </c>
      <c r="J888" t="str">
        <f t="shared" si="102"/>
        <v>0</v>
      </c>
      <c r="K888" t="str">
        <f t="shared" si="103"/>
        <v>0</v>
      </c>
      <c r="L888">
        <f t="shared" si="104"/>
        <v>0</v>
      </c>
      <c r="M888" t="str">
        <f>VLOOKUP($A888,'风险(预警)'!$A:$J,7,0)</f>
        <v>0</v>
      </c>
      <c r="N888" t="str">
        <f>VLOOKUP($A888,'风险(预警)'!$A:$J,8,0)</f>
        <v>0</v>
      </c>
      <c r="O888">
        <f>VLOOKUP($A888,'风险(预警)'!$A:$J,9,0)</f>
        <v>0</v>
      </c>
      <c r="P888" t="str">
        <f t="shared" si="105"/>
        <v>0风险</v>
      </c>
    </row>
    <row r="889" spans="1:16" x14ac:dyDescent="0.2">
      <c r="A889" t="s">
        <v>901</v>
      </c>
      <c r="B889">
        <v>3</v>
      </c>
      <c r="C889" s="2">
        <v>184.67</v>
      </c>
      <c r="D889" s="1">
        <v>0</v>
      </c>
      <c r="E889" s="1">
        <v>0</v>
      </c>
      <c r="F889" s="1">
        <v>0</v>
      </c>
      <c r="G889" t="str">
        <f t="shared" si="99"/>
        <v>0</v>
      </c>
      <c r="H889" t="str">
        <f t="shared" si="100"/>
        <v>0</v>
      </c>
      <c r="I889">
        <f t="shared" si="101"/>
        <v>0</v>
      </c>
      <c r="J889" t="str">
        <f t="shared" si="102"/>
        <v>0</v>
      </c>
      <c r="K889" t="str">
        <f t="shared" si="103"/>
        <v>0</v>
      </c>
      <c r="L889">
        <f t="shared" si="104"/>
        <v>0</v>
      </c>
      <c r="M889" t="str">
        <f>VLOOKUP($A889,'风险(预警)'!$A:$J,7,0)</f>
        <v>0</v>
      </c>
      <c r="N889" t="str">
        <f>VLOOKUP($A889,'风险(预警)'!$A:$J,8,0)</f>
        <v>0</v>
      </c>
      <c r="O889">
        <f>VLOOKUP($A889,'风险(预警)'!$A:$J,9,0)</f>
        <v>0</v>
      </c>
      <c r="P889" t="str">
        <f t="shared" si="105"/>
        <v>0风险</v>
      </c>
    </row>
    <row r="890" spans="1:16" x14ac:dyDescent="0.2">
      <c r="A890" t="s">
        <v>496</v>
      </c>
      <c r="B890">
        <v>3</v>
      </c>
      <c r="C890" s="2">
        <v>208.99</v>
      </c>
      <c r="D890" s="1">
        <v>0</v>
      </c>
      <c r="E890" s="1">
        <v>0</v>
      </c>
      <c r="F890" s="1">
        <v>0</v>
      </c>
      <c r="G890" t="str">
        <f t="shared" si="99"/>
        <v>0</v>
      </c>
      <c r="H890" t="str">
        <f t="shared" si="100"/>
        <v>0</v>
      </c>
      <c r="I890">
        <f t="shared" si="101"/>
        <v>0</v>
      </c>
      <c r="J890" t="str">
        <f t="shared" si="102"/>
        <v>0</v>
      </c>
      <c r="K890" t="str">
        <f t="shared" si="103"/>
        <v>0</v>
      </c>
      <c r="L890">
        <f t="shared" si="104"/>
        <v>0</v>
      </c>
      <c r="M890" t="str">
        <f>VLOOKUP($A890,'风险(预警)'!$A:$J,7,0)</f>
        <v>0</v>
      </c>
      <c r="N890" t="str">
        <f>VLOOKUP($A890,'风险(预警)'!$A:$J,8,0)</f>
        <v>0</v>
      </c>
      <c r="O890">
        <f>VLOOKUP($A890,'风险(预警)'!$A:$J,9,0)</f>
        <v>0</v>
      </c>
      <c r="P890" t="str">
        <f t="shared" si="105"/>
        <v>0风险</v>
      </c>
    </row>
    <row r="891" spans="1:16" x14ac:dyDescent="0.2">
      <c r="A891" t="s">
        <v>905</v>
      </c>
      <c r="B891">
        <v>3</v>
      </c>
      <c r="C891" s="2">
        <v>335.66</v>
      </c>
      <c r="D891" s="1">
        <v>0</v>
      </c>
      <c r="E891" s="1">
        <v>0</v>
      </c>
      <c r="F891" s="1">
        <v>0</v>
      </c>
      <c r="G891" t="str">
        <f t="shared" si="99"/>
        <v>0</v>
      </c>
      <c r="H891" t="str">
        <f t="shared" si="100"/>
        <v>0</v>
      </c>
      <c r="I891">
        <f t="shared" si="101"/>
        <v>0</v>
      </c>
      <c r="J891" t="str">
        <f t="shared" si="102"/>
        <v>0</v>
      </c>
      <c r="K891" t="str">
        <f t="shared" si="103"/>
        <v>0</v>
      </c>
      <c r="L891">
        <f t="shared" si="104"/>
        <v>0</v>
      </c>
      <c r="M891" t="str">
        <f>VLOOKUP($A891,'风险(预警)'!$A:$J,7,0)</f>
        <v>0</v>
      </c>
      <c r="N891" t="str">
        <f>VLOOKUP($A891,'风险(预警)'!$A:$J,8,0)</f>
        <v>0</v>
      </c>
      <c r="O891">
        <f>VLOOKUP($A891,'风险(预警)'!$A:$J,9,0)</f>
        <v>0</v>
      </c>
      <c r="P891" t="str">
        <f t="shared" si="105"/>
        <v>0风险</v>
      </c>
    </row>
    <row r="892" spans="1:16" x14ac:dyDescent="0.2">
      <c r="A892" t="s">
        <v>307</v>
      </c>
      <c r="B892">
        <v>3</v>
      </c>
      <c r="C892" s="2">
        <v>62.97</v>
      </c>
      <c r="D892" s="1">
        <v>0.28599999999999998</v>
      </c>
      <c r="E892" s="1">
        <v>0</v>
      </c>
      <c r="F892" s="1">
        <v>0</v>
      </c>
      <c r="G892" t="str">
        <f t="shared" si="99"/>
        <v>(20,+)</v>
      </c>
      <c r="H892" t="str">
        <f t="shared" si="100"/>
        <v>高</v>
      </c>
      <c r="I892">
        <f t="shared" si="101"/>
        <v>100</v>
      </c>
      <c r="J892" t="str">
        <f t="shared" si="102"/>
        <v>0</v>
      </c>
      <c r="K892" t="str">
        <f t="shared" si="103"/>
        <v>0</v>
      </c>
      <c r="L892">
        <f t="shared" si="104"/>
        <v>0</v>
      </c>
      <c r="M892" t="str">
        <f>VLOOKUP($A892,'风险(预警)'!$A:$J,7,0)</f>
        <v>0</v>
      </c>
      <c r="N892" t="str">
        <f>VLOOKUP($A892,'风险(预警)'!$A:$J,8,0)</f>
        <v>0</v>
      </c>
      <c r="O892">
        <f>VLOOKUP($A892,'风险(预警)'!$A:$J,9,0)</f>
        <v>0</v>
      </c>
      <c r="P892" t="str">
        <f t="shared" si="105"/>
        <v>低</v>
      </c>
    </row>
    <row r="893" spans="1:16" x14ac:dyDescent="0.2">
      <c r="A893" t="s">
        <v>954</v>
      </c>
      <c r="B893">
        <v>3</v>
      </c>
      <c r="C893" s="2">
        <v>65.489999999999995</v>
      </c>
      <c r="D893" s="1">
        <v>0</v>
      </c>
      <c r="E893" s="1">
        <v>0</v>
      </c>
      <c r="F893" s="1">
        <v>0</v>
      </c>
      <c r="G893" t="str">
        <f t="shared" si="99"/>
        <v>0</v>
      </c>
      <c r="H893" t="str">
        <f t="shared" si="100"/>
        <v>0</v>
      </c>
      <c r="I893">
        <f t="shared" si="101"/>
        <v>0</v>
      </c>
      <c r="J893" t="str">
        <f t="shared" si="102"/>
        <v>0</v>
      </c>
      <c r="K893" t="str">
        <f t="shared" si="103"/>
        <v>0</v>
      </c>
      <c r="L893">
        <f t="shared" si="104"/>
        <v>0</v>
      </c>
      <c r="M893" t="str">
        <f>VLOOKUP($A893,'风险(预警)'!$A:$J,7,0)</f>
        <v>0</v>
      </c>
      <c r="N893" t="str">
        <f>VLOOKUP($A893,'风险(预警)'!$A:$J,8,0)</f>
        <v>0</v>
      </c>
      <c r="O893">
        <f>VLOOKUP($A893,'风险(预警)'!$A:$J,9,0)</f>
        <v>0</v>
      </c>
      <c r="P893" t="str">
        <f t="shared" si="105"/>
        <v>0风险</v>
      </c>
    </row>
    <row r="894" spans="1:16" x14ac:dyDescent="0.2">
      <c r="A894" t="s">
        <v>402</v>
      </c>
      <c r="B894">
        <v>3</v>
      </c>
      <c r="C894" s="2">
        <v>2670</v>
      </c>
      <c r="D894" s="1">
        <v>0.24199999999999999</v>
      </c>
      <c r="E894" s="1">
        <v>0</v>
      </c>
      <c r="F894" s="1">
        <v>0</v>
      </c>
      <c r="G894" t="str">
        <f t="shared" si="99"/>
        <v>(20,+)</v>
      </c>
      <c r="H894" t="str">
        <f t="shared" si="100"/>
        <v>高</v>
      </c>
      <c r="I894">
        <f t="shared" si="101"/>
        <v>100</v>
      </c>
      <c r="J894" t="str">
        <f t="shared" si="102"/>
        <v>0</v>
      </c>
      <c r="K894" t="str">
        <f t="shared" si="103"/>
        <v>0</v>
      </c>
      <c r="L894">
        <f t="shared" si="104"/>
        <v>0</v>
      </c>
      <c r="M894" t="str">
        <f>VLOOKUP($A894,'风险(预警)'!$A:$J,7,0)</f>
        <v>0</v>
      </c>
      <c r="N894" t="str">
        <f>VLOOKUP($A894,'风险(预警)'!$A:$J,8,0)</f>
        <v>0</v>
      </c>
      <c r="O894">
        <f>VLOOKUP($A894,'风险(预警)'!$A:$J,9,0)</f>
        <v>0</v>
      </c>
      <c r="P894" t="str">
        <f t="shared" si="105"/>
        <v>低</v>
      </c>
    </row>
    <row r="895" spans="1:16" x14ac:dyDescent="0.2">
      <c r="A895" t="s">
        <v>187</v>
      </c>
      <c r="B895">
        <v>3</v>
      </c>
      <c r="C895" s="2">
        <v>424.98</v>
      </c>
      <c r="D895" s="1">
        <v>0</v>
      </c>
      <c r="E895" s="1">
        <v>0</v>
      </c>
      <c r="F895" s="1">
        <v>0</v>
      </c>
      <c r="G895" t="str">
        <f t="shared" si="99"/>
        <v>0</v>
      </c>
      <c r="H895" t="str">
        <f t="shared" si="100"/>
        <v>0</v>
      </c>
      <c r="I895">
        <f t="shared" si="101"/>
        <v>0</v>
      </c>
      <c r="J895" t="str">
        <f t="shared" si="102"/>
        <v>0</v>
      </c>
      <c r="K895" t="str">
        <f t="shared" si="103"/>
        <v>0</v>
      </c>
      <c r="L895">
        <f t="shared" si="104"/>
        <v>0</v>
      </c>
      <c r="M895" t="str">
        <f>VLOOKUP($A895,'风险(预警)'!$A:$J,7,0)</f>
        <v>0</v>
      </c>
      <c r="N895" t="str">
        <f>VLOOKUP($A895,'风险(预警)'!$A:$J,8,0)</f>
        <v>0</v>
      </c>
      <c r="O895">
        <f>VLOOKUP($A895,'风险(预警)'!$A:$J,9,0)</f>
        <v>0</v>
      </c>
      <c r="P895" t="str">
        <f t="shared" si="105"/>
        <v>0风险</v>
      </c>
    </row>
    <row r="896" spans="1:16" x14ac:dyDescent="0.2">
      <c r="A896" t="s">
        <v>243</v>
      </c>
      <c r="B896">
        <v>3</v>
      </c>
      <c r="C896" s="2">
        <v>1424.9</v>
      </c>
      <c r="D896" s="1">
        <v>0.14699999999999999</v>
      </c>
      <c r="E896" s="1">
        <v>0</v>
      </c>
      <c r="F896" s="1">
        <v>0</v>
      </c>
      <c r="G896" t="str">
        <f t="shared" si="99"/>
        <v>(10,20]</v>
      </c>
      <c r="H896" t="str">
        <f t="shared" si="100"/>
        <v>中</v>
      </c>
      <c r="I896">
        <f t="shared" si="101"/>
        <v>81</v>
      </c>
      <c r="J896" t="str">
        <f t="shared" si="102"/>
        <v>0</v>
      </c>
      <c r="K896" t="str">
        <f t="shared" si="103"/>
        <v>0</v>
      </c>
      <c r="L896">
        <f t="shared" si="104"/>
        <v>0</v>
      </c>
      <c r="M896" t="str">
        <f>VLOOKUP($A896,'风险(预警)'!$A:$J,7,0)</f>
        <v>0</v>
      </c>
      <c r="N896" t="str">
        <f>VLOOKUP($A896,'风险(预警)'!$A:$J,8,0)</f>
        <v>0</v>
      </c>
      <c r="O896">
        <f>VLOOKUP($A896,'风险(预警)'!$A:$J,9,0)</f>
        <v>0</v>
      </c>
      <c r="P896" t="str">
        <f t="shared" si="105"/>
        <v>低</v>
      </c>
    </row>
    <row r="897" spans="1:16" x14ac:dyDescent="0.2">
      <c r="A897" t="s">
        <v>149</v>
      </c>
      <c r="B897">
        <v>3</v>
      </c>
      <c r="C897" s="2">
        <v>69.66</v>
      </c>
      <c r="D897" s="1">
        <v>0</v>
      </c>
      <c r="E897" s="1">
        <v>0.33300000000000002</v>
      </c>
      <c r="F897" s="1">
        <v>0.33300000000000002</v>
      </c>
      <c r="G897" t="str">
        <f t="shared" si="99"/>
        <v>0</v>
      </c>
      <c r="H897" t="str">
        <f t="shared" si="100"/>
        <v>0</v>
      </c>
      <c r="I897">
        <f t="shared" si="101"/>
        <v>0</v>
      </c>
      <c r="J897" t="str">
        <f t="shared" si="102"/>
        <v>(10,+)</v>
      </c>
      <c r="K897" t="str">
        <f t="shared" si="103"/>
        <v>高</v>
      </c>
      <c r="L897">
        <f t="shared" si="104"/>
        <v>100</v>
      </c>
      <c r="M897" t="str">
        <f>VLOOKUP($A897,'风险(预警)'!$A:$J,7,0)</f>
        <v>(20,+)</v>
      </c>
      <c r="N897" t="str">
        <f>VLOOKUP($A897,'风险(预警)'!$A:$J,8,0)</f>
        <v>高</v>
      </c>
      <c r="O897">
        <f>VLOOKUP($A897,'风险(预警)'!$A:$J,9,0)</f>
        <v>100</v>
      </c>
      <c r="P897" t="str">
        <f t="shared" si="105"/>
        <v>高</v>
      </c>
    </row>
    <row r="898" spans="1:16" x14ac:dyDescent="0.2">
      <c r="A898" t="s">
        <v>799</v>
      </c>
      <c r="B898">
        <v>3</v>
      </c>
      <c r="C898" s="2">
        <v>155.6</v>
      </c>
      <c r="D898" s="1">
        <v>0</v>
      </c>
      <c r="E898" s="1">
        <v>0</v>
      </c>
      <c r="F898" s="1">
        <v>0</v>
      </c>
      <c r="G898" t="str">
        <f t="shared" si="99"/>
        <v>0</v>
      </c>
      <c r="H898" t="str">
        <f t="shared" si="100"/>
        <v>0</v>
      </c>
      <c r="I898">
        <f t="shared" si="101"/>
        <v>0</v>
      </c>
      <c r="J898" t="str">
        <f t="shared" si="102"/>
        <v>0</v>
      </c>
      <c r="K898" t="str">
        <f t="shared" si="103"/>
        <v>0</v>
      </c>
      <c r="L898">
        <f t="shared" si="104"/>
        <v>0</v>
      </c>
      <c r="M898" t="str">
        <f>VLOOKUP($A898,'风险(预警)'!$A:$J,7,0)</f>
        <v>(20,+)</v>
      </c>
      <c r="N898" t="str">
        <f>VLOOKUP($A898,'风险(预警)'!$A:$J,8,0)</f>
        <v>高</v>
      </c>
      <c r="O898">
        <f>VLOOKUP($A898,'风险(预警)'!$A:$J,9,0)</f>
        <v>100</v>
      </c>
      <c r="P898" t="str">
        <f t="shared" si="105"/>
        <v>中</v>
      </c>
    </row>
    <row r="899" spans="1:16" x14ac:dyDescent="0.2">
      <c r="A899" t="s">
        <v>177</v>
      </c>
      <c r="B899">
        <v>3</v>
      </c>
      <c r="C899" s="2">
        <v>87.47</v>
      </c>
      <c r="D899" s="1">
        <v>0</v>
      </c>
      <c r="E899" s="1">
        <v>8</v>
      </c>
      <c r="F899" s="1">
        <v>8</v>
      </c>
      <c r="G899" t="str">
        <f t="shared" ref="G899:G962" si="106">VLOOKUP($D899*100,$AA$6:$AB$10,2,1)</f>
        <v>0</v>
      </c>
      <c r="H899" t="str">
        <f t="shared" ref="H899:H962" si="107">VLOOKUP($D899*100,$AA$6:$AD$10,3,1)</f>
        <v>0</v>
      </c>
      <c r="I899">
        <f t="shared" ref="I899:I962" si="108">VLOOKUP($D899*100,$AA$6:$AD$10,4,1)</f>
        <v>0</v>
      </c>
      <c r="J899" t="str">
        <f t="shared" ref="J899:J962" si="109">VLOOKUP($F899*100,$AA$16:$AD$20,2,1)</f>
        <v>(10,+)</v>
      </c>
      <c r="K899" t="str">
        <f t="shared" ref="K899:K962" si="110">VLOOKUP($F899*100,$AA$16:$AD$20,3,1)</f>
        <v>高</v>
      </c>
      <c r="L899">
        <f t="shared" ref="L899:L962" si="111">VLOOKUP($F899*100,$AA$16:$AD$20,4,1)</f>
        <v>100</v>
      </c>
      <c r="M899" t="str">
        <f>VLOOKUP($A899,'风险(预警)'!$A:$J,7,0)</f>
        <v>(20,+)</v>
      </c>
      <c r="N899" t="str">
        <f>VLOOKUP($A899,'风险(预警)'!$A:$J,8,0)</f>
        <v>高</v>
      </c>
      <c r="O899">
        <f>VLOOKUP($A899,'风险(预警)'!$A:$J,9,0)</f>
        <v>100</v>
      </c>
      <c r="P899" t="str">
        <f t="shared" ref="P899:P962" si="112">VLOOKUP(I899*0.1+L899*0.45+O899*0.45,$AG$7:$AH$11,2,1)</f>
        <v>高</v>
      </c>
    </row>
    <row r="900" spans="1:16" x14ac:dyDescent="0.2">
      <c r="A900" t="s">
        <v>847</v>
      </c>
      <c r="B900">
        <v>3</v>
      </c>
      <c r="C900" s="2">
        <v>345.66</v>
      </c>
      <c r="D900" s="1">
        <v>0</v>
      </c>
      <c r="E900" s="1">
        <v>0</v>
      </c>
      <c r="F900" s="1">
        <v>0</v>
      </c>
      <c r="G900" t="str">
        <f t="shared" si="106"/>
        <v>0</v>
      </c>
      <c r="H900" t="str">
        <f t="shared" si="107"/>
        <v>0</v>
      </c>
      <c r="I900">
        <f t="shared" si="108"/>
        <v>0</v>
      </c>
      <c r="J900" t="str">
        <f t="shared" si="109"/>
        <v>0</v>
      </c>
      <c r="K900" t="str">
        <f t="shared" si="110"/>
        <v>0</v>
      </c>
      <c r="L900">
        <f t="shared" si="111"/>
        <v>0</v>
      </c>
      <c r="M900" t="str">
        <f>VLOOKUP($A900,'风险(预警)'!$A:$J,7,0)</f>
        <v>0</v>
      </c>
      <c r="N900" t="str">
        <f>VLOOKUP($A900,'风险(预警)'!$A:$J,8,0)</f>
        <v>0</v>
      </c>
      <c r="O900">
        <f>VLOOKUP($A900,'风险(预警)'!$A:$J,9,0)</f>
        <v>0</v>
      </c>
      <c r="P900" t="str">
        <f t="shared" si="112"/>
        <v>0风险</v>
      </c>
    </row>
    <row r="901" spans="1:16" x14ac:dyDescent="0.2">
      <c r="A901" t="s">
        <v>95</v>
      </c>
      <c r="B901">
        <v>3</v>
      </c>
      <c r="C901" s="2">
        <v>131.91999999999999</v>
      </c>
      <c r="D901" s="1">
        <v>0</v>
      </c>
      <c r="E901" s="1">
        <v>0</v>
      </c>
      <c r="F901" s="1">
        <v>0</v>
      </c>
      <c r="G901" t="str">
        <f t="shared" si="106"/>
        <v>0</v>
      </c>
      <c r="H901" t="str">
        <f t="shared" si="107"/>
        <v>0</v>
      </c>
      <c r="I901">
        <f t="shared" si="108"/>
        <v>0</v>
      </c>
      <c r="J901" t="str">
        <f t="shared" si="109"/>
        <v>0</v>
      </c>
      <c r="K901" t="str">
        <f t="shared" si="110"/>
        <v>0</v>
      </c>
      <c r="L901">
        <f t="shared" si="111"/>
        <v>0</v>
      </c>
      <c r="M901" t="str">
        <f>VLOOKUP($A901,'风险(预警)'!$A:$J,7,0)</f>
        <v>0</v>
      </c>
      <c r="N901" t="str">
        <f>VLOOKUP($A901,'风险(预警)'!$A:$J,8,0)</f>
        <v>0</v>
      </c>
      <c r="O901">
        <f>VLOOKUP($A901,'风险(预警)'!$A:$J,9,0)</f>
        <v>0</v>
      </c>
      <c r="P901" t="str">
        <f t="shared" si="112"/>
        <v>0风险</v>
      </c>
    </row>
    <row r="902" spans="1:16" x14ac:dyDescent="0.2">
      <c r="A902" t="s">
        <v>874</v>
      </c>
      <c r="B902">
        <v>3</v>
      </c>
      <c r="C902" s="2">
        <v>140.66999999999999</v>
      </c>
      <c r="D902" s="1">
        <v>0</v>
      </c>
      <c r="E902" s="1">
        <v>0</v>
      </c>
      <c r="F902" s="1">
        <v>0</v>
      </c>
      <c r="G902" t="str">
        <f t="shared" si="106"/>
        <v>0</v>
      </c>
      <c r="H902" t="str">
        <f t="shared" si="107"/>
        <v>0</v>
      </c>
      <c r="I902">
        <f t="shared" si="108"/>
        <v>0</v>
      </c>
      <c r="J902" t="str">
        <f t="shared" si="109"/>
        <v>0</v>
      </c>
      <c r="K902" t="str">
        <f t="shared" si="110"/>
        <v>0</v>
      </c>
      <c r="L902">
        <f t="shared" si="111"/>
        <v>0</v>
      </c>
      <c r="M902" t="str">
        <f>VLOOKUP($A902,'风险(预警)'!$A:$J,7,0)</f>
        <v>0</v>
      </c>
      <c r="N902" t="str">
        <f>VLOOKUP($A902,'风险(预警)'!$A:$J,8,0)</f>
        <v>0</v>
      </c>
      <c r="O902">
        <f>VLOOKUP($A902,'风险(预警)'!$A:$J,9,0)</f>
        <v>0</v>
      </c>
      <c r="P902" t="str">
        <f t="shared" si="112"/>
        <v>0风险</v>
      </c>
    </row>
    <row r="903" spans="1:16" x14ac:dyDescent="0.2">
      <c r="A903" t="s">
        <v>849</v>
      </c>
      <c r="B903">
        <v>3</v>
      </c>
      <c r="C903" s="2">
        <v>22.19</v>
      </c>
      <c r="D903" s="1">
        <v>0</v>
      </c>
      <c r="E903" s="1">
        <v>0</v>
      </c>
      <c r="F903" s="1">
        <v>0</v>
      </c>
      <c r="G903" t="str">
        <f t="shared" si="106"/>
        <v>0</v>
      </c>
      <c r="H903" t="str">
        <f t="shared" si="107"/>
        <v>0</v>
      </c>
      <c r="I903">
        <f t="shared" si="108"/>
        <v>0</v>
      </c>
      <c r="J903" t="str">
        <f t="shared" si="109"/>
        <v>0</v>
      </c>
      <c r="K903" t="str">
        <f t="shared" si="110"/>
        <v>0</v>
      </c>
      <c r="L903">
        <f t="shared" si="111"/>
        <v>0</v>
      </c>
      <c r="M903" t="str">
        <f>VLOOKUP($A903,'风险(预警)'!$A:$J,7,0)</f>
        <v>0</v>
      </c>
      <c r="N903" t="str">
        <f>VLOOKUP($A903,'风险(预警)'!$A:$J,8,0)</f>
        <v>0</v>
      </c>
      <c r="O903">
        <f>VLOOKUP($A903,'风险(预警)'!$A:$J,9,0)</f>
        <v>0</v>
      </c>
      <c r="P903" t="str">
        <f t="shared" si="112"/>
        <v>0风险</v>
      </c>
    </row>
    <row r="904" spans="1:16" x14ac:dyDescent="0.2">
      <c r="A904" t="s">
        <v>583</v>
      </c>
      <c r="B904">
        <v>2</v>
      </c>
      <c r="C904" s="2">
        <v>179.98</v>
      </c>
      <c r="D904" s="1">
        <v>0</v>
      </c>
      <c r="E904" s="1">
        <v>0</v>
      </c>
      <c r="F904" s="1">
        <v>0</v>
      </c>
      <c r="G904" t="str">
        <f t="shared" si="106"/>
        <v>0</v>
      </c>
      <c r="H904" t="str">
        <f t="shared" si="107"/>
        <v>0</v>
      </c>
      <c r="I904">
        <f t="shared" si="108"/>
        <v>0</v>
      </c>
      <c r="J904" t="str">
        <f t="shared" si="109"/>
        <v>0</v>
      </c>
      <c r="K904" t="str">
        <f t="shared" si="110"/>
        <v>0</v>
      </c>
      <c r="L904">
        <f t="shared" si="111"/>
        <v>0</v>
      </c>
      <c r="M904" t="str">
        <f>VLOOKUP($A904,'风险(预警)'!$A:$J,7,0)</f>
        <v>0</v>
      </c>
      <c r="N904" t="str">
        <f>VLOOKUP($A904,'风险(预警)'!$A:$J,8,0)</f>
        <v>0</v>
      </c>
      <c r="O904">
        <f>VLOOKUP($A904,'风险(预警)'!$A:$J,9,0)</f>
        <v>0</v>
      </c>
      <c r="P904" t="str">
        <f t="shared" si="112"/>
        <v>0风险</v>
      </c>
    </row>
    <row r="905" spans="1:16" x14ac:dyDescent="0.2">
      <c r="A905" t="s">
        <v>161</v>
      </c>
      <c r="B905">
        <v>2</v>
      </c>
      <c r="C905" s="2">
        <v>79.98</v>
      </c>
      <c r="D905" s="1">
        <v>0</v>
      </c>
      <c r="E905" s="1">
        <v>0</v>
      </c>
      <c r="F905" s="1">
        <v>0</v>
      </c>
      <c r="G905" t="str">
        <f t="shared" si="106"/>
        <v>0</v>
      </c>
      <c r="H905" t="str">
        <f t="shared" si="107"/>
        <v>0</v>
      </c>
      <c r="I905">
        <f t="shared" si="108"/>
        <v>0</v>
      </c>
      <c r="J905" t="str">
        <f t="shared" si="109"/>
        <v>0</v>
      </c>
      <c r="K905" t="str">
        <f t="shared" si="110"/>
        <v>0</v>
      </c>
      <c r="L905">
        <f t="shared" si="111"/>
        <v>0</v>
      </c>
      <c r="M905" t="str">
        <f>VLOOKUP($A905,'风险(预警)'!$A:$J,7,0)</f>
        <v>0</v>
      </c>
      <c r="N905" t="str">
        <f>VLOOKUP($A905,'风险(预警)'!$A:$J,8,0)</f>
        <v>0</v>
      </c>
      <c r="O905">
        <f>VLOOKUP($A905,'风险(预警)'!$A:$J,9,0)</f>
        <v>0</v>
      </c>
      <c r="P905" t="str">
        <f t="shared" si="112"/>
        <v>0风险</v>
      </c>
    </row>
    <row r="906" spans="1:16" x14ac:dyDescent="0.2">
      <c r="A906" t="s">
        <v>772</v>
      </c>
      <c r="B906">
        <v>2</v>
      </c>
      <c r="C906" s="2">
        <v>95.470160000000007</v>
      </c>
      <c r="D906" s="1">
        <v>0</v>
      </c>
      <c r="E906" s="1">
        <v>0.5</v>
      </c>
      <c r="F906" s="1">
        <v>0.5</v>
      </c>
      <c r="G906" t="str">
        <f t="shared" si="106"/>
        <v>0</v>
      </c>
      <c r="H906" t="str">
        <f t="shared" si="107"/>
        <v>0</v>
      </c>
      <c r="I906">
        <f t="shared" si="108"/>
        <v>0</v>
      </c>
      <c r="J906" t="str">
        <f t="shared" si="109"/>
        <v>(10,+)</v>
      </c>
      <c r="K906" t="str">
        <f t="shared" si="110"/>
        <v>高</v>
      </c>
      <c r="L906">
        <f t="shared" si="111"/>
        <v>100</v>
      </c>
      <c r="M906" t="str">
        <f>VLOOKUP($A906,'风险(预警)'!$A:$J,7,0)</f>
        <v>0</v>
      </c>
      <c r="N906" t="str">
        <f>VLOOKUP($A906,'风险(预警)'!$A:$J,8,0)</f>
        <v>0</v>
      </c>
      <c r="O906">
        <f>VLOOKUP($A906,'风险(预警)'!$A:$J,9,0)</f>
        <v>0</v>
      </c>
      <c r="P906" t="str">
        <f t="shared" si="112"/>
        <v>中</v>
      </c>
    </row>
    <row r="907" spans="1:16" x14ac:dyDescent="0.2">
      <c r="A907" t="s">
        <v>651</v>
      </c>
      <c r="B907">
        <v>2</v>
      </c>
      <c r="C907" s="2">
        <v>95.95</v>
      </c>
      <c r="D907" s="1">
        <v>0</v>
      </c>
      <c r="E907" s="1">
        <v>0</v>
      </c>
      <c r="F907" s="1">
        <v>0</v>
      </c>
      <c r="G907" t="str">
        <f t="shared" si="106"/>
        <v>0</v>
      </c>
      <c r="H907" t="str">
        <f t="shared" si="107"/>
        <v>0</v>
      </c>
      <c r="I907">
        <f t="shared" si="108"/>
        <v>0</v>
      </c>
      <c r="J907" t="str">
        <f t="shared" si="109"/>
        <v>0</v>
      </c>
      <c r="K907" t="str">
        <f t="shared" si="110"/>
        <v>0</v>
      </c>
      <c r="L907">
        <f t="shared" si="111"/>
        <v>0</v>
      </c>
      <c r="M907" t="str">
        <f>VLOOKUP($A907,'风险(预警)'!$A:$J,7,0)</f>
        <v>0</v>
      </c>
      <c r="N907" t="str">
        <f>VLOOKUP($A907,'风险(预警)'!$A:$J,8,0)</f>
        <v>0</v>
      </c>
      <c r="O907">
        <f>VLOOKUP($A907,'风险(预警)'!$A:$J,9,0)</f>
        <v>0</v>
      </c>
      <c r="P907" t="str">
        <f t="shared" si="112"/>
        <v>0风险</v>
      </c>
    </row>
    <row r="908" spans="1:16" x14ac:dyDescent="0.2">
      <c r="A908" t="s">
        <v>229</v>
      </c>
      <c r="B908">
        <v>2</v>
      </c>
      <c r="C908" s="2">
        <v>61.6</v>
      </c>
      <c r="D908" s="1">
        <v>0</v>
      </c>
      <c r="E908" s="1">
        <v>0</v>
      </c>
      <c r="F908" s="1">
        <v>0</v>
      </c>
      <c r="G908" t="str">
        <f t="shared" si="106"/>
        <v>0</v>
      </c>
      <c r="H908" t="str">
        <f t="shared" si="107"/>
        <v>0</v>
      </c>
      <c r="I908">
        <f t="shared" si="108"/>
        <v>0</v>
      </c>
      <c r="J908" t="str">
        <f t="shared" si="109"/>
        <v>0</v>
      </c>
      <c r="K908" t="str">
        <f t="shared" si="110"/>
        <v>0</v>
      </c>
      <c r="L908">
        <f t="shared" si="111"/>
        <v>0</v>
      </c>
      <c r="M908" t="str">
        <f>VLOOKUP($A908,'风险(预警)'!$A:$J,7,0)</f>
        <v>0</v>
      </c>
      <c r="N908" t="str">
        <f>VLOOKUP($A908,'风险(预警)'!$A:$J,8,0)</f>
        <v>0</v>
      </c>
      <c r="O908">
        <f>VLOOKUP($A908,'风险(预警)'!$A:$J,9,0)</f>
        <v>0</v>
      </c>
      <c r="P908" t="str">
        <f t="shared" si="112"/>
        <v>0风险</v>
      </c>
    </row>
    <row r="909" spans="1:16" x14ac:dyDescent="0.2">
      <c r="A909" t="s">
        <v>791</v>
      </c>
      <c r="B909">
        <v>2</v>
      </c>
      <c r="C909" s="2">
        <v>0.23</v>
      </c>
      <c r="D909" s="1">
        <v>0</v>
      </c>
      <c r="E909" s="1">
        <v>0</v>
      </c>
      <c r="F909" s="1">
        <v>0</v>
      </c>
      <c r="G909" t="str">
        <f t="shared" si="106"/>
        <v>0</v>
      </c>
      <c r="H909" t="str">
        <f t="shared" si="107"/>
        <v>0</v>
      </c>
      <c r="I909">
        <f t="shared" si="108"/>
        <v>0</v>
      </c>
      <c r="J909" t="str">
        <f t="shared" si="109"/>
        <v>0</v>
      </c>
      <c r="K909" t="str">
        <f t="shared" si="110"/>
        <v>0</v>
      </c>
      <c r="L909">
        <f t="shared" si="111"/>
        <v>0</v>
      </c>
      <c r="M909" t="str">
        <f>VLOOKUP($A909,'风险(预警)'!$A:$J,7,0)</f>
        <v>0</v>
      </c>
      <c r="N909" t="str">
        <f>VLOOKUP($A909,'风险(预警)'!$A:$J,8,0)</f>
        <v>0</v>
      </c>
      <c r="O909">
        <f>VLOOKUP($A909,'风险(预警)'!$A:$J,9,0)</f>
        <v>0</v>
      </c>
      <c r="P909" t="str">
        <f t="shared" si="112"/>
        <v>0风险</v>
      </c>
    </row>
    <row r="910" spans="1:16" x14ac:dyDescent="0.2">
      <c r="A910" t="s">
        <v>87</v>
      </c>
      <c r="B910">
        <v>2</v>
      </c>
      <c r="C910" s="2">
        <v>35.36</v>
      </c>
      <c r="D910" s="1">
        <v>0</v>
      </c>
      <c r="E910" s="1">
        <v>0</v>
      </c>
      <c r="F910" s="1">
        <v>0</v>
      </c>
      <c r="G910" t="str">
        <f t="shared" si="106"/>
        <v>0</v>
      </c>
      <c r="H910" t="str">
        <f t="shared" si="107"/>
        <v>0</v>
      </c>
      <c r="I910">
        <f t="shared" si="108"/>
        <v>0</v>
      </c>
      <c r="J910" t="str">
        <f t="shared" si="109"/>
        <v>0</v>
      </c>
      <c r="K910" t="str">
        <f t="shared" si="110"/>
        <v>0</v>
      </c>
      <c r="L910">
        <f t="shared" si="111"/>
        <v>0</v>
      </c>
      <c r="M910" t="str">
        <f>VLOOKUP($A910,'风险(预警)'!$A:$J,7,0)</f>
        <v>0</v>
      </c>
      <c r="N910" t="str">
        <f>VLOOKUP($A910,'风险(预警)'!$A:$J,8,0)</f>
        <v>0</v>
      </c>
      <c r="O910">
        <f>VLOOKUP($A910,'风险(预警)'!$A:$J,9,0)</f>
        <v>0</v>
      </c>
      <c r="P910" t="str">
        <f t="shared" si="112"/>
        <v>0风险</v>
      </c>
    </row>
    <row r="911" spans="1:16" x14ac:dyDescent="0.2">
      <c r="A911" t="s">
        <v>853</v>
      </c>
      <c r="B911">
        <v>2</v>
      </c>
      <c r="C911" s="2">
        <v>98.93</v>
      </c>
      <c r="D911" s="1">
        <v>0</v>
      </c>
      <c r="E911" s="1">
        <v>0</v>
      </c>
      <c r="F911" s="1">
        <v>0</v>
      </c>
      <c r="G911" t="str">
        <f t="shared" si="106"/>
        <v>0</v>
      </c>
      <c r="H911" t="str">
        <f t="shared" si="107"/>
        <v>0</v>
      </c>
      <c r="I911">
        <f t="shared" si="108"/>
        <v>0</v>
      </c>
      <c r="J911" t="str">
        <f t="shared" si="109"/>
        <v>0</v>
      </c>
      <c r="K911" t="str">
        <f t="shared" si="110"/>
        <v>0</v>
      </c>
      <c r="L911">
        <f t="shared" si="111"/>
        <v>0</v>
      </c>
      <c r="M911" t="str">
        <f>VLOOKUP($A911,'风险(预警)'!$A:$J,7,0)</f>
        <v>0</v>
      </c>
      <c r="N911" t="str">
        <f>VLOOKUP($A911,'风险(预警)'!$A:$J,8,0)</f>
        <v>0</v>
      </c>
      <c r="O911">
        <f>VLOOKUP($A911,'风险(预警)'!$A:$J,9,0)</f>
        <v>0</v>
      </c>
      <c r="P911" t="str">
        <f t="shared" si="112"/>
        <v>0风险</v>
      </c>
    </row>
    <row r="912" spans="1:16" x14ac:dyDescent="0.2">
      <c r="A912" t="s">
        <v>158</v>
      </c>
      <c r="B912">
        <v>2</v>
      </c>
      <c r="C912" s="2">
        <v>0.18698400000000001</v>
      </c>
      <c r="D912" s="1">
        <v>0</v>
      </c>
      <c r="E912" s="1">
        <v>0</v>
      </c>
      <c r="F912" s="1">
        <v>0</v>
      </c>
      <c r="G912" t="str">
        <f t="shared" si="106"/>
        <v>0</v>
      </c>
      <c r="H912" t="str">
        <f t="shared" si="107"/>
        <v>0</v>
      </c>
      <c r="I912">
        <f t="shared" si="108"/>
        <v>0</v>
      </c>
      <c r="J912" t="str">
        <f t="shared" si="109"/>
        <v>0</v>
      </c>
      <c r="K912" t="str">
        <f t="shared" si="110"/>
        <v>0</v>
      </c>
      <c r="L912">
        <f t="shared" si="111"/>
        <v>0</v>
      </c>
      <c r="M912" t="str">
        <f>VLOOKUP($A912,'风险(预警)'!$A:$J,7,0)</f>
        <v>0</v>
      </c>
      <c r="N912" t="str">
        <f>VLOOKUP($A912,'风险(预警)'!$A:$J,8,0)</f>
        <v>0</v>
      </c>
      <c r="O912">
        <f>VLOOKUP($A912,'风险(预警)'!$A:$J,9,0)</f>
        <v>0</v>
      </c>
      <c r="P912" t="str">
        <f t="shared" si="112"/>
        <v>0风险</v>
      </c>
    </row>
    <row r="913" spans="1:16" x14ac:dyDescent="0.2">
      <c r="A913" t="s">
        <v>794</v>
      </c>
      <c r="B913">
        <v>2</v>
      </c>
      <c r="C913" s="2">
        <v>320</v>
      </c>
      <c r="D913" s="1">
        <v>1</v>
      </c>
      <c r="E913" s="1">
        <v>0</v>
      </c>
      <c r="F913" s="1">
        <v>0</v>
      </c>
      <c r="G913" t="str">
        <f t="shared" si="106"/>
        <v>(20,+)</v>
      </c>
      <c r="H913" t="str">
        <f t="shared" si="107"/>
        <v>高</v>
      </c>
      <c r="I913">
        <f t="shared" si="108"/>
        <v>100</v>
      </c>
      <c r="J913" t="str">
        <f t="shared" si="109"/>
        <v>0</v>
      </c>
      <c r="K913" t="str">
        <f t="shared" si="110"/>
        <v>0</v>
      </c>
      <c r="L913">
        <f t="shared" si="111"/>
        <v>0</v>
      </c>
      <c r="M913" t="str">
        <f>VLOOKUP($A913,'风险(预警)'!$A:$J,7,0)</f>
        <v>0</v>
      </c>
      <c r="N913" t="str">
        <f>VLOOKUP($A913,'风险(预警)'!$A:$J,8,0)</f>
        <v>0</v>
      </c>
      <c r="O913">
        <f>VLOOKUP($A913,'风险(预警)'!$A:$J,9,0)</f>
        <v>0</v>
      </c>
      <c r="P913" t="str">
        <f t="shared" si="112"/>
        <v>低</v>
      </c>
    </row>
    <row r="914" spans="1:16" x14ac:dyDescent="0.2">
      <c r="A914" t="s">
        <v>186</v>
      </c>
      <c r="B914">
        <v>2</v>
      </c>
      <c r="C914" s="2">
        <v>248</v>
      </c>
      <c r="D914" s="1">
        <v>0</v>
      </c>
      <c r="E914" s="1">
        <v>0</v>
      </c>
      <c r="F914" s="1">
        <v>0</v>
      </c>
      <c r="G914" t="str">
        <f t="shared" si="106"/>
        <v>0</v>
      </c>
      <c r="H914" t="str">
        <f t="shared" si="107"/>
        <v>0</v>
      </c>
      <c r="I914">
        <f t="shared" si="108"/>
        <v>0</v>
      </c>
      <c r="J914" t="str">
        <f t="shared" si="109"/>
        <v>0</v>
      </c>
      <c r="K914" t="str">
        <f t="shared" si="110"/>
        <v>0</v>
      </c>
      <c r="L914">
        <f t="shared" si="111"/>
        <v>0</v>
      </c>
      <c r="M914" t="str">
        <f>VLOOKUP($A914,'风险(预警)'!$A:$J,7,0)</f>
        <v>0</v>
      </c>
      <c r="N914" t="str">
        <f>VLOOKUP($A914,'风险(预警)'!$A:$J,8,0)</f>
        <v>0</v>
      </c>
      <c r="O914">
        <f>VLOOKUP($A914,'风险(预警)'!$A:$J,9,0)</f>
        <v>0</v>
      </c>
      <c r="P914" t="str">
        <f t="shared" si="112"/>
        <v>0风险</v>
      </c>
    </row>
    <row r="915" spans="1:16" x14ac:dyDescent="0.2">
      <c r="A915" t="s">
        <v>490</v>
      </c>
      <c r="B915">
        <v>2</v>
      </c>
      <c r="C915" s="2">
        <v>108.96</v>
      </c>
      <c r="D915" s="1">
        <v>0</v>
      </c>
      <c r="E915" s="1">
        <v>0</v>
      </c>
      <c r="F915" s="1">
        <v>0</v>
      </c>
      <c r="G915" t="str">
        <f t="shared" si="106"/>
        <v>0</v>
      </c>
      <c r="H915" t="str">
        <f t="shared" si="107"/>
        <v>0</v>
      </c>
      <c r="I915">
        <f t="shared" si="108"/>
        <v>0</v>
      </c>
      <c r="J915" t="str">
        <f t="shared" si="109"/>
        <v>0</v>
      </c>
      <c r="K915" t="str">
        <f t="shared" si="110"/>
        <v>0</v>
      </c>
      <c r="L915">
        <f t="shared" si="111"/>
        <v>0</v>
      </c>
      <c r="M915" t="str">
        <f>VLOOKUP($A915,'风险(预警)'!$A:$J,7,0)</f>
        <v>0</v>
      </c>
      <c r="N915" t="str">
        <f>VLOOKUP($A915,'风险(预警)'!$A:$J,8,0)</f>
        <v>0</v>
      </c>
      <c r="O915">
        <f>VLOOKUP($A915,'风险(预警)'!$A:$J,9,0)</f>
        <v>0</v>
      </c>
      <c r="P915" t="str">
        <f t="shared" si="112"/>
        <v>0风险</v>
      </c>
    </row>
    <row r="916" spans="1:16" x14ac:dyDescent="0.2">
      <c r="A916" t="s">
        <v>267</v>
      </c>
      <c r="B916">
        <v>2</v>
      </c>
      <c r="C916" s="2">
        <v>88.78</v>
      </c>
      <c r="D916" s="1">
        <v>0</v>
      </c>
      <c r="E916" s="1">
        <v>0</v>
      </c>
      <c r="F916" s="1">
        <v>0</v>
      </c>
      <c r="G916" t="str">
        <f t="shared" si="106"/>
        <v>0</v>
      </c>
      <c r="H916" t="str">
        <f t="shared" si="107"/>
        <v>0</v>
      </c>
      <c r="I916">
        <f t="shared" si="108"/>
        <v>0</v>
      </c>
      <c r="J916" t="str">
        <f t="shared" si="109"/>
        <v>0</v>
      </c>
      <c r="K916" t="str">
        <f t="shared" si="110"/>
        <v>0</v>
      </c>
      <c r="L916">
        <f t="shared" si="111"/>
        <v>0</v>
      </c>
      <c r="M916" t="str">
        <f>VLOOKUP($A916,'风险(预警)'!$A:$J,7,0)</f>
        <v>0</v>
      </c>
      <c r="N916" t="str">
        <f>VLOOKUP($A916,'风险(预警)'!$A:$J,8,0)</f>
        <v>0</v>
      </c>
      <c r="O916">
        <f>VLOOKUP($A916,'风险(预警)'!$A:$J,9,0)</f>
        <v>0</v>
      </c>
      <c r="P916" t="str">
        <f t="shared" si="112"/>
        <v>0风险</v>
      </c>
    </row>
    <row r="917" spans="1:16" x14ac:dyDescent="0.2">
      <c r="A917" t="s">
        <v>544</v>
      </c>
      <c r="B917">
        <v>2</v>
      </c>
      <c r="C917" s="2">
        <v>57.5</v>
      </c>
      <c r="D917" s="1">
        <v>0</v>
      </c>
      <c r="E917" s="1">
        <v>0</v>
      </c>
      <c r="F917" s="1">
        <v>0</v>
      </c>
      <c r="G917" t="str">
        <f t="shared" si="106"/>
        <v>0</v>
      </c>
      <c r="H917" t="str">
        <f t="shared" si="107"/>
        <v>0</v>
      </c>
      <c r="I917">
        <f t="shared" si="108"/>
        <v>0</v>
      </c>
      <c r="J917" t="str">
        <f t="shared" si="109"/>
        <v>0</v>
      </c>
      <c r="K917" t="str">
        <f t="shared" si="110"/>
        <v>0</v>
      </c>
      <c r="L917">
        <f t="shared" si="111"/>
        <v>0</v>
      </c>
      <c r="M917" t="str">
        <f>VLOOKUP($A917,'风险(预警)'!$A:$J,7,0)</f>
        <v>0</v>
      </c>
      <c r="N917" t="str">
        <f>VLOOKUP($A917,'风险(预警)'!$A:$J,8,0)</f>
        <v>0</v>
      </c>
      <c r="O917">
        <f>VLOOKUP($A917,'风险(预警)'!$A:$J,9,0)</f>
        <v>0</v>
      </c>
      <c r="P917" t="str">
        <f t="shared" si="112"/>
        <v>0风险</v>
      </c>
    </row>
    <row r="918" spans="1:16" x14ac:dyDescent="0.2">
      <c r="A918" t="s">
        <v>280</v>
      </c>
      <c r="B918">
        <v>2</v>
      </c>
      <c r="C918" s="2">
        <v>6.09</v>
      </c>
      <c r="D918" s="1">
        <v>0</v>
      </c>
      <c r="E918" s="1">
        <v>0</v>
      </c>
      <c r="F918" s="1">
        <v>0</v>
      </c>
      <c r="G918" t="str">
        <f t="shared" si="106"/>
        <v>0</v>
      </c>
      <c r="H918" t="str">
        <f t="shared" si="107"/>
        <v>0</v>
      </c>
      <c r="I918">
        <f t="shared" si="108"/>
        <v>0</v>
      </c>
      <c r="J918" t="str">
        <f t="shared" si="109"/>
        <v>0</v>
      </c>
      <c r="K918" t="str">
        <f t="shared" si="110"/>
        <v>0</v>
      </c>
      <c r="L918">
        <f t="shared" si="111"/>
        <v>0</v>
      </c>
      <c r="M918" t="str">
        <f>VLOOKUP($A918,'风险(预警)'!$A:$J,7,0)</f>
        <v>0</v>
      </c>
      <c r="N918" t="str">
        <f>VLOOKUP($A918,'风险(预警)'!$A:$J,8,0)</f>
        <v>0</v>
      </c>
      <c r="O918">
        <f>VLOOKUP($A918,'风险(预警)'!$A:$J,9,0)</f>
        <v>0</v>
      </c>
      <c r="P918" t="str">
        <f t="shared" si="112"/>
        <v>0风险</v>
      </c>
    </row>
    <row r="919" spans="1:16" x14ac:dyDescent="0.2">
      <c r="A919" t="s">
        <v>548</v>
      </c>
      <c r="B919">
        <v>2</v>
      </c>
      <c r="C919" s="2">
        <v>54.98</v>
      </c>
      <c r="D919" s="1">
        <v>2.8180000000000001</v>
      </c>
      <c r="E919" s="1">
        <v>0</v>
      </c>
      <c r="F919" s="1">
        <v>0</v>
      </c>
      <c r="G919" t="str">
        <f t="shared" si="106"/>
        <v>(20,+)</v>
      </c>
      <c r="H919" t="str">
        <f t="shared" si="107"/>
        <v>高</v>
      </c>
      <c r="I919">
        <f t="shared" si="108"/>
        <v>100</v>
      </c>
      <c r="J919" t="str">
        <f t="shared" si="109"/>
        <v>0</v>
      </c>
      <c r="K919" t="str">
        <f t="shared" si="110"/>
        <v>0</v>
      </c>
      <c r="L919">
        <f t="shared" si="111"/>
        <v>0</v>
      </c>
      <c r="M919" t="str">
        <f>VLOOKUP($A919,'风险(预警)'!$A:$J,7,0)</f>
        <v>0</v>
      </c>
      <c r="N919" t="str">
        <f>VLOOKUP($A919,'风险(预警)'!$A:$J,8,0)</f>
        <v>0</v>
      </c>
      <c r="O919">
        <f>VLOOKUP($A919,'风险(预警)'!$A:$J,9,0)</f>
        <v>0</v>
      </c>
      <c r="P919" t="str">
        <f t="shared" si="112"/>
        <v>低</v>
      </c>
    </row>
    <row r="920" spans="1:16" x14ac:dyDescent="0.2">
      <c r="A920" t="s">
        <v>310</v>
      </c>
      <c r="B920">
        <v>2</v>
      </c>
      <c r="C920" s="2">
        <v>433.22609499999999</v>
      </c>
      <c r="D920" s="1">
        <v>0</v>
      </c>
      <c r="E920" s="1">
        <v>0</v>
      </c>
      <c r="F920" s="1">
        <v>0</v>
      </c>
      <c r="G920" t="str">
        <f t="shared" si="106"/>
        <v>0</v>
      </c>
      <c r="H920" t="str">
        <f t="shared" si="107"/>
        <v>0</v>
      </c>
      <c r="I920">
        <f t="shared" si="108"/>
        <v>0</v>
      </c>
      <c r="J920" t="str">
        <f t="shared" si="109"/>
        <v>0</v>
      </c>
      <c r="K920" t="str">
        <f t="shared" si="110"/>
        <v>0</v>
      </c>
      <c r="L920">
        <f t="shared" si="111"/>
        <v>0</v>
      </c>
      <c r="M920" t="str">
        <f>VLOOKUP($A920,'风险(预警)'!$A:$J,7,0)</f>
        <v>0</v>
      </c>
      <c r="N920" t="str">
        <f>VLOOKUP($A920,'风险(预警)'!$A:$J,8,0)</f>
        <v>0</v>
      </c>
      <c r="O920">
        <f>VLOOKUP($A920,'风险(预警)'!$A:$J,9,0)</f>
        <v>0</v>
      </c>
      <c r="P920" t="str">
        <f t="shared" si="112"/>
        <v>0风险</v>
      </c>
    </row>
    <row r="921" spans="1:16" x14ac:dyDescent="0.2">
      <c r="A921" t="s">
        <v>556</v>
      </c>
      <c r="B921">
        <v>2</v>
      </c>
      <c r="C921" s="2">
        <v>2.85</v>
      </c>
      <c r="D921" s="1">
        <v>0</v>
      </c>
      <c r="E921" s="1">
        <v>0</v>
      </c>
      <c r="F921" s="1">
        <v>0</v>
      </c>
      <c r="G921" t="str">
        <f t="shared" si="106"/>
        <v>0</v>
      </c>
      <c r="H921" t="str">
        <f t="shared" si="107"/>
        <v>0</v>
      </c>
      <c r="I921">
        <f t="shared" si="108"/>
        <v>0</v>
      </c>
      <c r="J921" t="str">
        <f t="shared" si="109"/>
        <v>0</v>
      </c>
      <c r="K921" t="str">
        <f t="shared" si="110"/>
        <v>0</v>
      </c>
      <c r="L921">
        <f t="shared" si="111"/>
        <v>0</v>
      </c>
      <c r="M921" t="str">
        <f>VLOOKUP($A921,'风险(预警)'!$A:$J,7,0)</f>
        <v>0</v>
      </c>
      <c r="N921" t="str">
        <f>VLOOKUP($A921,'风险(预警)'!$A:$J,8,0)</f>
        <v>0</v>
      </c>
      <c r="O921">
        <f>VLOOKUP($A921,'风险(预警)'!$A:$J,9,0)</f>
        <v>0</v>
      </c>
      <c r="P921" t="str">
        <f t="shared" si="112"/>
        <v>0风险</v>
      </c>
    </row>
    <row r="922" spans="1:16" x14ac:dyDescent="0.2">
      <c r="A922" t="s">
        <v>269</v>
      </c>
      <c r="B922">
        <v>2</v>
      </c>
      <c r="C922" s="2">
        <v>86.96</v>
      </c>
      <c r="D922" s="1">
        <v>0</v>
      </c>
      <c r="E922" s="1">
        <v>0</v>
      </c>
      <c r="F922" s="1">
        <v>0</v>
      </c>
      <c r="G922" t="str">
        <f t="shared" si="106"/>
        <v>0</v>
      </c>
      <c r="H922" t="str">
        <f t="shared" si="107"/>
        <v>0</v>
      </c>
      <c r="I922">
        <f t="shared" si="108"/>
        <v>0</v>
      </c>
      <c r="J922" t="str">
        <f t="shared" si="109"/>
        <v>0</v>
      </c>
      <c r="K922" t="str">
        <f t="shared" si="110"/>
        <v>0</v>
      </c>
      <c r="L922">
        <f t="shared" si="111"/>
        <v>0</v>
      </c>
      <c r="M922" t="str">
        <f>VLOOKUP($A922,'风险(预警)'!$A:$J,7,0)</f>
        <v>0</v>
      </c>
      <c r="N922" t="str">
        <f>VLOOKUP($A922,'风险(预警)'!$A:$J,8,0)</f>
        <v>0</v>
      </c>
      <c r="O922">
        <f>VLOOKUP($A922,'风险(预警)'!$A:$J,9,0)</f>
        <v>0</v>
      </c>
      <c r="P922" t="str">
        <f t="shared" si="112"/>
        <v>0风险</v>
      </c>
    </row>
    <row r="923" spans="1:16" x14ac:dyDescent="0.2">
      <c r="A923" t="s">
        <v>984</v>
      </c>
      <c r="B923">
        <v>2</v>
      </c>
      <c r="C923" s="2">
        <v>63.75</v>
      </c>
      <c r="D923" s="1">
        <v>0.42299999999999999</v>
      </c>
      <c r="E923" s="1">
        <v>0</v>
      </c>
      <c r="F923" s="1">
        <v>0</v>
      </c>
      <c r="G923" t="str">
        <f t="shared" si="106"/>
        <v>(20,+)</v>
      </c>
      <c r="H923" t="str">
        <f t="shared" si="107"/>
        <v>高</v>
      </c>
      <c r="I923">
        <f t="shared" si="108"/>
        <v>100</v>
      </c>
      <c r="J923" t="str">
        <f t="shared" si="109"/>
        <v>0</v>
      </c>
      <c r="K923" t="str">
        <f t="shared" si="110"/>
        <v>0</v>
      </c>
      <c r="L923">
        <f t="shared" si="111"/>
        <v>0</v>
      </c>
      <c r="M923" t="str">
        <f>VLOOKUP($A923,'风险(预警)'!$A:$J,7,0)</f>
        <v>0</v>
      </c>
      <c r="N923" t="str">
        <f>VLOOKUP($A923,'风险(预警)'!$A:$J,8,0)</f>
        <v>0</v>
      </c>
      <c r="O923">
        <f>VLOOKUP($A923,'风险(预警)'!$A:$J,9,0)</f>
        <v>0</v>
      </c>
      <c r="P923" t="str">
        <f t="shared" si="112"/>
        <v>低</v>
      </c>
    </row>
    <row r="924" spans="1:16" x14ac:dyDescent="0.2">
      <c r="A924" t="s">
        <v>356</v>
      </c>
      <c r="B924">
        <v>2</v>
      </c>
      <c r="C924" s="2">
        <v>95.96</v>
      </c>
      <c r="D924" s="1">
        <v>0</v>
      </c>
      <c r="E924" s="1">
        <v>0</v>
      </c>
      <c r="F924" s="1">
        <v>0</v>
      </c>
      <c r="G924" t="str">
        <f t="shared" si="106"/>
        <v>0</v>
      </c>
      <c r="H924" t="str">
        <f t="shared" si="107"/>
        <v>0</v>
      </c>
      <c r="I924">
        <f t="shared" si="108"/>
        <v>0</v>
      </c>
      <c r="J924" t="str">
        <f t="shared" si="109"/>
        <v>0</v>
      </c>
      <c r="K924" t="str">
        <f t="shared" si="110"/>
        <v>0</v>
      </c>
      <c r="L924">
        <f t="shared" si="111"/>
        <v>0</v>
      </c>
      <c r="M924" t="str">
        <f>VLOOKUP($A924,'风险(预警)'!$A:$J,7,0)</f>
        <v>0</v>
      </c>
      <c r="N924" t="str">
        <f>VLOOKUP($A924,'风险(预警)'!$A:$J,8,0)</f>
        <v>0</v>
      </c>
      <c r="O924">
        <f>VLOOKUP($A924,'风险(预警)'!$A:$J,9,0)</f>
        <v>0</v>
      </c>
      <c r="P924" t="str">
        <f t="shared" si="112"/>
        <v>0风险</v>
      </c>
    </row>
    <row r="925" spans="1:16" x14ac:dyDescent="0.2">
      <c r="A925" t="s">
        <v>935</v>
      </c>
      <c r="B925">
        <v>2</v>
      </c>
      <c r="C925" s="2">
        <v>56.19</v>
      </c>
      <c r="D925" s="1">
        <v>0</v>
      </c>
      <c r="E925" s="1">
        <v>0</v>
      </c>
      <c r="F925" s="1">
        <v>0</v>
      </c>
      <c r="G925" t="str">
        <f t="shared" si="106"/>
        <v>0</v>
      </c>
      <c r="H925" t="str">
        <f t="shared" si="107"/>
        <v>0</v>
      </c>
      <c r="I925">
        <f t="shared" si="108"/>
        <v>0</v>
      </c>
      <c r="J925" t="str">
        <f t="shared" si="109"/>
        <v>0</v>
      </c>
      <c r="K925" t="str">
        <f t="shared" si="110"/>
        <v>0</v>
      </c>
      <c r="L925">
        <f t="shared" si="111"/>
        <v>0</v>
      </c>
      <c r="M925" t="str">
        <f>VLOOKUP($A925,'风险(预警)'!$A:$J,7,0)</f>
        <v>0</v>
      </c>
      <c r="N925" t="str">
        <f>VLOOKUP($A925,'风险(预警)'!$A:$J,8,0)</f>
        <v>0</v>
      </c>
      <c r="O925">
        <f>VLOOKUP($A925,'风险(预警)'!$A:$J,9,0)</f>
        <v>0</v>
      </c>
      <c r="P925" t="str">
        <f t="shared" si="112"/>
        <v>0风险</v>
      </c>
    </row>
    <row r="926" spans="1:16" x14ac:dyDescent="0.2">
      <c r="A926" t="s">
        <v>344</v>
      </c>
      <c r="B926">
        <v>2</v>
      </c>
      <c r="C926" s="2">
        <v>238.4</v>
      </c>
      <c r="D926" s="1">
        <v>0</v>
      </c>
      <c r="E926" s="1">
        <v>0</v>
      </c>
      <c r="F926" s="1">
        <v>0</v>
      </c>
      <c r="G926" t="str">
        <f t="shared" si="106"/>
        <v>0</v>
      </c>
      <c r="H926" t="str">
        <f t="shared" si="107"/>
        <v>0</v>
      </c>
      <c r="I926">
        <f t="shared" si="108"/>
        <v>0</v>
      </c>
      <c r="J926" t="str">
        <f t="shared" si="109"/>
        <v>0</v>
      </c>
      <c r="K926" t="str">
        <f t="shared" si="110"/>
        <v>0</v>
      </c>
      <c r="L926">
        <f t="shared" si="111"/>
        <v>0</v>
      </c>
      <c r="M926" t="str">
        <f>VLOOKUP($A926,'风险(预警)'!$A:$J,7,0)</f>
        <v>0</v>
      </c>
      <c r="N926" t="str">
        <f>VLOOKUP($A926,'风险(预警)'!$A:$J,8,0)</f>
        <v>0</v>
      </c>
      <c r="O926">
        <f>VLOOKUP($A926,'风险(预警)'!$A:$J,9,0)</f>
        <v>0</v>
      </c>
      <c r="P926" t="str">
        <f t="shared" si="112"/>
        <v>0风险</v>
      </c>
    </row>
    <row r="927" spans="1:16" x14ac:dyDescent="0.2">
      <c r="A927" t="s">
        <v>934</v>
      </c>
      <c r="B927">
        <v>2</v>
      </c>
      <c r="C927" s="2">
        <v>13.7</v>
      </c>
      <c r="D927" s="1">
        <v>0</v>
      </c>
      <c r="E927" s="1">
        <v>0</v>
      </c>
      <c r="F927" s="1">
        <v>0</v>
      </c>
      <c r="G927" t="str">
        <f t="shared" si="106"/>
        <v>0</v>
      </c>
      <c r="H927" t="str">
        <f t="shared" si="107"/>
        <v>0</v>
      </c>
      <c r="I927">
        <f t="shared" si="108"/>
        <v>0</v>
      </c>
      <c r="J927" t="str">
        <f t="shared" si="109"/>
        <v>0</v>
      </c>
      <c r="K927" t="str">
        <f t="shared" si="110"/>
        <v>0</v>
      </c>
      <c r="L927">
        <f t="shared" si="111"/>
        <v>0</v>
      </c>
      <c r="M927" t="str">
        <f>VLOOKUP($A927,'风险(预警)'!$A:$J,7,0)</f>
        <v>0</v>
      </c>
      <c r="N927" t="str">
        <f>VLOOKUP($A927,'风险(预警)'!$A:$J,8,0)</f>
        <v>0</v>
      </c>
      <c r="O927">
        <f>VLOOKUP($A927,'风险(预警)'!$A:$J,9,0)</f>
        <v>0</v>
      </c>
      <c r="P927" t="str">
        <f t="shared" si="112"/>
        <v>0风险</v>
      </c>
    </row>
    <row r="928" spans="1:16" x14ac:dyDescent="0.2">
      <c r="A928" t="s">
        <v>265</v>
      </c>
      <c r="B928">
        <v>2</v>
      </c>
      <c r="C928" s="2">
        <v>82.793125799999999</v>
      </c>
      <c r="D928" s="1">
        <v>0</v>
      </c>
      <c r="E928" s="1">
        <v>0</v>
      </c>
      <c r="F928" s="1">
        <v>0</v>
      </c>
      <c r="G928" t="str">
        <f t="shared" si="106"/>
        <v>0</v>
      </c>
      <c r="H928" t="str">
        <f t="shared" si="107"/>
        <v>0</v>
      </c>
      <c r="I928">
        <f t="shared" si="108"/>
        <v>0</v>
      </c>
      <c r="J928" t="str">
        <f t="shared" si="109"/>
        <v>0</v>
      </c>
      <c r="K928" t="str">
        <f t="shared" si="110"/>
        <v>0</v>
      </c>
      <c r="L928">
        <f t="shared" si="111"/>
        <v>0</v>
      </c>
      <c r="M928" t="str">
        <f>VLOOKUP($A928,'风险(预警)'!$A:$J,7,0)</f>
        <v>0</v>
      </c>
      <c r="N928" t="str">
        <f>VLOOKUP($A928,'风险(预警)'!$A:$J,8,0)</f>
        <v>0</v>
      </c>
      <c r="O928">
        <f>VLOOKUP($A928,'风险(预警)'!$A:$J,9,0)</f>
        <v>0</v>
      </c>
      <c r="P928" t="str">
        <f t="shared" si="112"/>
        <v>0风险</v>
      </c>
    </row>
    <row r="929" spans="1:16" x14ac:dyDescent="0.2">
      <c r="A929" t="s">
        <v>377</v>
      </c>
      <c r="B929">
        <v>2</v>
      </c>
      <c r="C929" s="2">
        <v>72.95</v>
      </c>
      <c r="D929" s="1">
        <v>0</v>
      </c>
      <c r="E929" s="1">
        <v>0</v>
      </c>
      <c r="F929" s="1">
        <v>0</v>
      </c>
      <c r="G929" t="str">
        <f t="shared" si="106"/>
        <v>0</v>
      </c>
      <c r="H929" t="str">
        <f t="shared" si="107"/>
        <v>0</v>
      </c>
      <c r="I929">
        <f t="shared" si="108"/>
        <v>0</v>
      </c>
      <c r="J929" t="str">
        <f t="shared" si="109"/>
        <v>0</v>
      </c>
      <c r="K929" t="str">
        <f t="shared" si="110"/>
        <v>0</v>
      </c>
      <c r="L929">
        <f t="shared" si="111"/>
        <v>0</v>
      </c>
      <c r="M929" t="str">
        <f>VLOOKUP($A929,'风险(预警)'!$A:$J,7,0)</f>
        <v>0</v>
      </c>
      <c r="N929" t="str">
        <f>VLOOKUP($A929,'风险(预警)'!$A:$J,8,0)</f>
        <v>0</v>
      </c>
      <c r="O929">
        <f>VLOOKUP($A929,'风险(预警)'!$A:$J,9,0)</f>
        <v>0</v>
      </c>
      <c r="P929" t="str">
        <f t="shared" si="112"/>
        <v>0风险</v>
      </c>
    </row>
    <row r="930" spans="1:16" x14ac:dyDescent="0.2">
      <c r="A930" t="s">
        <v>329</v>
      </c>
      <c r="B930">
        <v>2</v>
      </c>
      <c r="C930" s="2">
        <v>1498</v>
      </c>
      <c r="D930" s="1">
        <v>0</v>
      </c>
      <c r="E930" s="1">
        <v>0</v>
      </c>
      <c r="F930" s="1">
        <v>0</v>
      </c>
      <c r="G930" t="str">
        <f t="shared" si="106"/>
        <v>0</v>
      </c>
      <c r="H930" t="str">
        <f t="shared" si="107"/>
        <v>0</v>
      </c>
      <c r="I930">
        <f t="shared" si="108"/>
        <v>0</v>
      </c>
      <c r="J930" t="str">
        <f t="shared" si="109"/>
        <v>0</v>
      </c>
      <c r="K930" t="str">
        <f t="shared" si="110"/>
        <v>0</v>
      </c>
      <c r="L930">
        <f t="shared" si="111"/>
        <v>0</v>
      </c>
      <c r="M930" t="str">
        <f>VLOOKUP($A930,'风险(预警)'!$A:$J,7,0)</f>
        <v>0</v>
      </c>
      <c r="N930" t="str">
        <f>VLOOKUP($A930,'风险(预警)'!$A:$J,8,0)</f>
        <v>0</v>
      </c>
      <c r="O930">
        <f>VLOOKUP($A930,'风险(预警)'!$A:$J,9,0)</f>
        <v>0</v>
      </c>
      <c r="P930" t="str">
        <f t="shared" si="112"/>
        <v>0风险</v>
      </c>
    </row>
    <row r="931" spans="1:16" x14ac:dyDescent="0.2">
      <c r="A931" t="s">
        <v>321</v>
      </c>
      <c r="B931">
        <v>2</v>
      </c>
      <c r="C931" s="2">
        <v>123</v>
      </c>
      <c r="D931" s="1">
        <v>0</v>
      </c>
      <c r="E931" s="1">
        <v>0</v>
      </c>
      <c r="F931" s="1">
        <v>0</v>
      </c>
      <c r="G931" t="str">
        <f t="shared" si="106"/>
        <v>0</v>
      </c>
      <c r="H931" t="str">
        <f t="shared" si="107"/>
        <v>0</v>
      </c>
      <c r="I931">
        <f t="shared" si="108"/>
        <v>0</v>
      </c>
      <c r="J931" t="str">
        <f t="shared" si="109"/>
        <v>0</v>
      </c>
      <c r="K931" t="str">
        <f t="shared" si="110"/>
        <v>0</v>
      </c>
      <c r="L931">
        <f t="shared" si="111"/>
        <v>0</v>
      </c>
      <c r="M931" t="str">
        <f>VLOOKUP($A931,'风险(预警)'!$A:$J,7,0)</f>
        <v>0</v>
      </c>
      <c r="N931" t="str">
        <f>VLOOKUP($A931,'风险(预警)'!$A:$J,8,0)</f>
        <v>0</v>
      </c>
      <c r="O931">
        <f>VLOOKUP($A931,'风险(预警)'!$A:$J,9,0)</f>
        <v>0</v>
      </c>
      <c r="P931" t="str">
        <f t="shared" si="112"/>
        <v>0风险</v>
      </c>
    </row>
    <row r="932" spans="1:16" x14ac:dyDescent="0.2">
      <c r="A932" t="s">
        <v>369</v>
      </c>
      <c r="B932">
        <v>2</v>
      </c>
      <c r="C932" s="2">
        <v>47.74</v>
      </c>
      <c r="D932" s="1">
        <v>1.5</v>
      </c>
      <c r="E932" s="1">
        <v>0.5</v>
      </c>
      <c r="F932" s="1">
        <v>0.5</v>
      </c>
      <c r="G932" t="str">
        <f t="shared" si="106"/>
        <v>(20,+)</v>
      </c>
      <c r="H932" t="str">
        <f t="shared" si="107"/>
        <v>高</v>
      </c>
      <c r="I932">
        <f t="shared" si="108"/>
        <v>100</v>
      </c>
      <c r="J932" t="str">
        <f t="shared" si="109"/>
        <v>(10,+)</v>
      </c>
      <c r="K932" t="str">
        <f t="shared" si="110"/>
        <v>高</v>
      </c>
      <c r="L932">
        <f t="shared" si="111"/>
        <v>100</v>
      </c>
      <c r="M932" t="str">
        <f>VLOOKUP($A932,'风险(预警)'!$A:$J,7,0)</f>
        <v>(20,+)</v>
      </c>
      <c r="N932" t="str">
        <f>VLOOKUP($A932,'风险(预警)'!$A:$J,8,0)</f>
        <v>高</v>
      </c>
      <c r="O932">
        <f>VLOOKUP($A932,'风险(预警)'!$A:$J,9,0)</f>
        <v>100</v>
      </c>
      <c r="P932" t="str">
        <f t="shared" si="112"/>
        <v>高</v>
      </c>
    </row>
    <row r="933" spans="1:16" x14ac:dyDescent="0.2">
      <c r="A933" t="s">
        <v>736</v>
      </c>
      <c r="B933">
        <v>1</v>
      </c>
      <c r="C933" s="2">
        <v>30.01</v>
      </c>
      <c r="D933" s="1">
        <v>1</v>
      </c>
      <c r="E933" s="1">
        <v>0</v>
      </c>
      <c r="F933" s="1">
        <v>0</v>
      </c>
      <c r="G933" t="str">
        <f t="shared" si="106"/>
        <v>(20,+)</v>
      </c>
      <c r="H933" t="str">
        <f t="shared" si="107"/>
        <v>高</v>
      </c>
      <c r="I933">
        <f t="shared" si="108"/>
        <v>100</v>
      </c>
      <c r="J933" t="str">
        <f t="shared" si="109"/>
        <v>0</v>
      </c>
      <c r="K933" t="str">
        <f t="shared" si="110"/>
        <v>0</v>
      </c>
      <c r="L933">
        <f t="shared" si="111"/>
        <v>0</v>
      </c>
      <c r="M933" t="str">
        <f>VLOOKUP($A933,'风险(预警)'!$A:$J,7,0)</f>
        <v>0</v>
      </c>
      <c r="N933" t="str">
        <f>VLOOKUP($A933,'风险(预警)'!$A:$J,8,0)</f>
        <v>0</v>
      </c>
      <c r="O933">
        <f>VLOOKUP($A933,'风险(预警)'!$A:$J,9,0)</f>
        <v>0</v>
      </c>
      <c r="P933" t="str">
        <f t="shared" si="112"/>
        <v>低</v>
      </c>
    </row>
    <row r="934" spans="1:16" x14ac:dyDescent="0.2">
      <c r="A934" t="s">
        <v>987</v>
      </c>
      <c r="B934">
        <v>1</v>
      </c>
      <c r="C934" s="2">
        <v>1.93788066</v>
      </c>
      <c r="D934" s="1">
        <v>0</v>
      </c>
      <c r="E934" s="1">
        <v>0</v>
      </c>
      <c r="F934" s="1">
        <v>0</v>
      </c>
      <c r="G934" t="str">
        <f t="shared" si="106"/>
        <v>0</v>
      </c>
      <c r="H934" t="str">
        <f t="shared" si="107"/>
        <v>0</v>
      </c>
      <c r="I934">
        <f t="shared" si="108"/>
        <v>0</v>
      </c>
      <c r="J934" t="str">
        <f t="shared" si="109"/>
        <v>0</v>
      </c>
      <c r="K934" t="str">
        <f t="shared" si="110"/>
        <v>0</v>
      </c>
      <c r="L934">
        <f t="shared" si="111"/>
        <v>0</v>
      </c>
      <c r="M934" t="str">
        <f>VLOOKUP($A934,'风险(预警)'!$A:$J,7,0)</f>
        <v>0</v>
      </c>
      <c r="N934" t="str">
        <f>VLOOKUP($A934,'风险(预警)'!$A:$J,8,0)</f>
        <v>0</v>
      </c>
      <c r="O934">
        <f>VLOOKUP($A934,'风险(预警)'!$A:$J,9,0)</f>
        <v>0</v>
      </c>
      <c r="P934" t="str">
        <f t="shared" si="112"/>
        <v>0风险</v>
      </c>
    </row>
    <row r="935" spans="1:16" x14ac:dyDescent="0.2">
      <c r="A935" t="s">
        <v>296</v>
      </c>
      <c r="B935">
        <v>1</v>
      </c>
      <c r="C935" s="2">
        <v>110.29</v>
      </c>
      <c r="D935" s="1">
        <v>0</v>
      </c>
      <c r="E935" s="1">
        <v>1</v>
      </c>
      <c r="F935" s="1">
        <v>1</v>
      </c>
      <c r="G935" t="str">
        <f t="shared" si="106"/>
        <v>0</v>
      </c>
      <c r="H935" t="str">
        <f t="shared" si="107"/>
        <v>0</v>
      </c>
      <c r="I935">
        <f t="shared" si="108"/>
        <v>0</v>
      </c>
      <c r="J935" t="str">
        <f t="shared" si="109"/>
        <v>(10,+)</v>
      </c>
      <c r="K935" t="str">
        <f t="shared" si="110"/>
        <v>高</v>
      </c>
      <c r="L935">
        <f t="shared" si="111"/>
        <v>100</v>
      </c>
      <c r="M935" t="str">
        <f>VLOOKUP($A935,'风险(预警)'!$A:$J,7,0)</f>
        <v>0</v>
      </c>
      <c r="N935" t="str">
        <f>VLOOKUP($A935,'风险(预警)'!$A:$J,8,0)</f>
        <v>0</v>
      </c>
      <c r="O935">
        <f>VLOOKUP($A935,'风险(预警)'!$A:$J,9,0)</f>
        <v>0</v>
      </c>
      <c r="P935" t="str">
        <f t="shared" si="112"/>
        <v>中</v>
      </c>
    </row>
    <row r="936" spans="1:16" x14ac:dyDescent="0.2">
      <c r="A936" t="s">
        <v>715</v>
      </c>
      <c r="B936">
        <v>1</v>
      </c>
      <c r="C936" s="2">
        <v>35.847617</v>
      </c>
      <c r="D936" s="1">
        <v>1</v>
      </c>
      <c r="E936" s="1">
        <v>0</v>
      </c>
      <c r="F936" s="1">
        <v>0</v>
      </c>
      <c r="G936" t="str">
        <f t="shared" si="106"/>
        <v>(20,+)</v>
      </c>
      <c r="H936" t="str">
        <f t="shared" si="107"/>
        <v>高</v>
      </c>
      <c r="I936">
        <f t="shared" si="108"/>
        <v>100</v>
      </c>
      <c r="J936" t="str">
        <f t="shared" si="109"/>
        <v>0</v>
      </c>
      <c r="K936" t="str">
        <f t="shared" si="110"/>
        <v>0</v>
      </c>
      <c r="L936">
        <f t="shared" si="111"/>
        <v>0</v>
      </c>
      <c r="M936" t="str">
        <f>VLOOKUP($A936,'风险(预警)'!$A:$J,7,0)</f>
        <v>0</v>
      </c>
      <c r="N936" t="str">
        <f>VLOOKUP($A936,'风险(预警)'!$A:$J,8,0)</f>
        <v>0</v>
      </c>
      <c r="O936">
        <f>VLOOKUP($A936,'风险(预警)'!$A:$J,9,0)</f>
        <v>0</v>
      </c>
      <c r="P936" t="str">
        <f t="shared" si="112"/>
        <v>低</v>
      </c>
    </row>
    <row r="937" spans="1:16" x14ac:dyDescent="0.2">
      <c r="A937" t="s">
        <v>929</v>
      </c>
      <c r="B937">
        <v>1</v>
      </c>
      <c r="C937" s="2">
        <v>37.76</v>
      </c>
      <c r="D937" s="1">
        <v>0</v>
      </c>
      <c r="E937" s="1">
        <v>0</v>
      </c>
      <c r="F937" s="1">
        <v>0</v>
      </c>
      <c r="G937" t="str">
        <f t="shared" si="106"/>
        <v>0</v>
      </c>
      <c r="H937" t="str">
        <f t="shared" si="107"/>
        <v>0</v>
      </c>
      <c r="I937">
        <f t="shared" si="108"/>
        <v>0</v>
      </c>
      <c r="J937" t="str">
        <f t="shared" si="109"/>
        <v>0</v>
      </c>
      <c r="K937" t="str">
        <f t="shared" si="110"/>
        <v>0</v>
      </c>
      <c r="L937">
        <f t="shared" si="111"/>
        <v>0</v>
      </c>
      <c r="M937" t="str">
        <f>VLOOKUP($A937,'风险(预警)'!$A:$J,7,0)</f>
        <v>0</v>
      </c>
      <c r="N937" t="str">
        <f>VLOOKUP($A937,'风险(预警)'!$A:$J,8,0)</f>
        <v>0</v>
      </c>
      <c r="O937">
        <f>VLOOKUP($A937,'风险(预警)'!$A:$J,9,0)</f>
        <v>0</v>
      </c>
      <c r="P937" t="str">
        <f t="shared" si="112"/>
        <v>0风险</v>
      </c>
    </row>
    <row r="938" spans="1:16" x14ac:dyDescent="0.2">
      <c r="A938" t="s">
        <v>270</v>
      </c>
      <c r="B938">
        <v>1</v>
      </c>
      <c r="C938" s="2">
        <v>2.79</v>
      </c>
      <c r="D938" s="1">
        <v>0</v>
      </c>
      <c r="E938" s="1">
        <v>0</v>
      </c>
      <c r="F938" s="1">
        <v>0</v>
      </c>
      <c r="G938" t="str">
        <f t="shared" si="106"/>
        <v>0</v>
      </c>
      <c r="H938" t="str">
        <f t="shared" si="107"/>
        <v>0</v>
      </c>
      <c r="I938">
        <f t="shared" si="108"/>
        <v>0</v>
      </c>
      <c r="J938" t="str">
        <f t="shared" si="109"/>
        <v>0</v>
      </c>
      <c r="K938" t="str">
        <f t="shared" si="110"/>
        <v>0</v>
      </c>
      <c r="L938">
        <f t="shared" si="111"/>
        <v>0</v>
      </c>
      <c r="M938" t="str">
        <f>VLOOKUP($A938,'风险(预警)'!$A:$J,7,0)</f>
        <v>0</v>
      </c>
      <c r="N938" t="str">
        <f>VLOOKUP($A938,'风险(预警)'!$A:$J,8,0)</f>
        <v>0</v>
      </c>
      <c r="O938">
        <f>VLOOKUP($A938,'风险(预警)'!$A:$J,9,0)</f>
        <v>0</v>
      </c>
      <c r="P938" t="str">
        <f t="shared" si="112"/>
        <v>0风险</v>
      </c>
    </row>
    <row r="939" spans="1:16" x14ac:dyDescent="0.2">
      <c r="A939" t="s">
        <v>600</v>
      </c>
      <c r="B939">
        <v>1</v>
      </c>
      <c r="C939" s="2">
        <v>167.43789749999999</v>
      </c>
      <c r="D939" s="1">
        <v>0</v>
      </c>
      <c r="E939" s="1">
        <v>0</v>
      </c>
      <c r="F939" s="1">
        <v>0</v>
      </c>
      <c r="G939" t="str">
        <f t="shared" si="106"/>
        <v>0</v>
      </c>
      <c r="H939" t="str">
        <f t="shared" si="107"/>
        <v>0</v>
      </c>
      <c r="I939">
        <f t="shared" si="108"/>
        <v>0</v>
      </c>
      <c r="J939" t="str">
        <f t="shared" si="109"/>
        <v>0</v>
      </c>
      <c r="K939" t="str">
        <f t="shared" si="110"/>
        <v>0</v>
      </c>
      <c r="L939">
        <f t="shared" si="111"/>
        <v>0</v>
      </c>
      <c r="M939" t="str">
        <f>VLOOKUP($A939,'风险(预警)'!$A:$J,7,0)</f>
        <v>0</v>
      </c>
      <c r="N939" t="str">
        <f>VLOOKUP($A939,'风险(预警)'!$A:$J,8,0)</f>
        <v>0</v>
      </c>
      <c r="O939">
        <f>VLOOKUP($A939,'风险(预警)'!$A:$J,9,0)</f>
        <v>0</v>
      </c>
      <c r="P939" t="str">
        <f t="shared" si="112"/>
        <v>0风险</v>
      </c>
    </row>
    <row r="940" spans="1:16" x14ac:dyDescent="0.2">
      <c r="A940" t="s">
        <v>906</v>
      </c>
      <c r="B940">
        <v>1</v>
      </c>
      <c r="C940" s="2">
        <v>462.93907779</v>
      </c>
      <c r="D940" s="1">
        <v>0</v>
      </c>
      <c r="E940" s="1">
        <v>0</v>
      </c>
      <c r="F940" s="1">
        <v>0</v>
      </c>
      <c r="G940" t="str">
        <f t="shared" si="106"/>
        <v>0</v>
      </c>
      <c r="H940" t="str">
        <f t="shared" si="107"/>
        <v>0</v>
      </c>
      <c r="I940">
        <f t="shared" si="108"/>
        <v>0</v>
      </c>
      <c r="J940" t="str">
        <f t="shared" si="109"/>
        <v>0</v>
      </c>
      <c r="K940" t="str">
        <f t="shared" si="110"/>
        <v>0</v>
      </c>
      <c r="L940">
        <f t="shared" si="111"/>
        <v>0</v>
      </c>
      <c r="M940" t="str">
        <f>VLOOKUP($A940,'风险(预警)'!$A:$J,7,0)</f>
        <v>0</v>
      </c>
      <c r="N940" t="str">
        <f>VLOOKUP($A940,'风险(预警)'!$A:$J,8,0)</f>
        <v>0</v>
      </c>
      <c r="O940">
        <f>VLOOKUP($A940,'风险(预警)'!$A:$J,9,0)</f>
        <v>0</v>
      </c>
      <c r="P940" t="str">
        <f t="shared" si="112"/>
        <v>0风险</v>
      </c>
    </row>
    <row r="941" spans="1:16" x14ac:dyDescent="0.2">
      <c r="A941" t="s">
        <v>317</v>
      </c>
      <c r="B941">
        <v>1</v>
      </c>
      <c r="C941" s="2">
        <v>1</v>
      </c>
      <c r="D941" s="1">
        <v>0</v>
      </c>
      <c r="E941" s="1">
        <v>0</v>
      </c>
      <c r="F941" s="1">
        <v>0</v>
      </c>
      <c r="G941" t="str">
        <f t="shared" si="106"/>
        <v>0</v>
      </c>
      <c r="H941" t="str">
        <f t="shared" si="107"/>
        <v>0</v>
      </c>
      <c r="I941">
        <f t="shared" si="108"/>
        <v>0</v>
      </c>
      <c r="J941" t="str">
        <f t="shared" si="109"/>
        <v>0</v>
      </c>
      <c r="K941" t="str">
        <f t="shared" si="110"/>
        <v>0</v>
      </c>
      <c r="L941">
        <f t="shared" si="111"/>
        <v>0</v>
      </c>
      <c r="M941" t="str">
        <f>VLOOKUP($A941,'风险(预警)'!$A:$J,7,0)</f>
        <v>0</v>
      </c>
      <c r="N941" t="str">
        <f>VLOOKUP($A941,'风险(预警)'!$A:$J,8,0)</f>
        <v>0</v>
      </c>
      <c r="O941">
        <f>VLOOKUP($A941,'风险(预警)'!$A:$J,9,0)</f>
        <v>0</v>
      </c>
      <c r="P941" t="str">
        <f t="shared" si="112"/>
        <v>0风险</v>
      </c>
    </row>
    <row r="942" spans="1:16" x14ac:dyDescent="0.2">
      <c r="A942" t="s">
        <v>443</v>
      </c>
      <c r="B942">
        <v>1</v>
      </c>
      <c r="C942" s="2">
        <v>0.13433293499999999</v>
      </c>
      <c r="D942" s="1">
        <v>0</v>
      </c>
      <c r="E942" s="1">
        <v>0</v>
      </c>
      <c r="F942" s="1">
        <v>0</v>
      </c>
      <c r="G942" t="str">
        <f t="shared" si="106"/>
        <v>0</v>
      </c>
      <c r="H942" t="str">
        <f t="shared" si="107"/>
        <v>0</v>
      </c>
      <c r="I942">
        <f t="shared" si="108"/>
        <v>0</v>
      </c>
      <c r="J942" t="str">
        <f t="shared" si="109"/>
        <v>0</v>
      </c>
      <c r="K942" t="str">
        <f t="shared" si="110"/>
        <v>0</v>
      </c>
      <c r="L942">
        <f t="shared" si="111"/>
        <v>0</v>
      </c>
      <c r="M942" t="str">
        <f>VLOOKUP($A942,'风险(预警)'!$A:$J,7,0)</f>
        <v>0</v>
      </c>
      <c r="N942" t="str">
        <f>VLOOKUP($A942,'风险(预警)'!$A:$J,8,0)</f>
        <v>0</v>
      </c>
      <c r="O942">
        <f>VLOOKUP($A942,'风险(预警)'!$A:$J,9,0)</f>
        <v>0</v>
      </c>
      <c r="P942" t="str">
        <f t="shared" si="112"/>
        <v>0风险</v>
      </c>
    </row>
    <row r="943" spans="1:16" x14ac:dyDescent="0.2">
      <c r="A943" t="s">
        <v>983</v>
      </c>
      <c r="B943">
        <v>1</v>
      </c>
      <c r="C943" s="2">
        <v>19.29</v>
      </c>
      <c r="D943" s="1">
        <v>0</v>
      </c>
      <c r="E943" s="1">
        <v>0</v>
      </c>
      <c r="F943" s="1">
        <v>0</v>
      </c>
      <c r="G943" t="str">
        <f t="shared" si="106"/>
        <v>0</v>
      </c>
      <c r="H943" t="str">
        <f t="shared" si="107"/>
        <v>0</v>
      </c>
      <c r="I943">
        <f t="shared" si="108"/>
        <v>0</v>
      </c>
      <c r="J943" t="str">
        <f t="shared" si="109"/>
        <v>0</v>
      </c>
      <c r="K943" t="str">
        <f t="shared" si="110"/>
        <v>0</v>
      </c>
      <c r="L943">
        <f t="shared" si="111"/>
        <v>0</v>
      </c>
      <c r="M943" t="str">
        <f>VLOOKUP($A943,'风险(预警)'!$A:$J,7,0)</f>
        <v>0</v>
      </c>
      <c r="N943" t="str">
        <f>VLOOKUP($A943,'风险(预警)'!$A:$J,8,0)</f>
        <v>0</v>
      </c>
      <c r="O943">
        <f>VLOOKUP($A943,'风险(预警)'!$A:$J,9,0)</f>
        <v>0</v>
      </c>
      <c r="P943" t="str">
        <f t="shared" si="112"/>
        <v>0风险</v>
      </c>
    </row>
    <row r="944" spans="1:16" x14ac:dyDescent="0.2">
      <c r="A944" t="s">
        <v>320</v>
      </c>
      <c r="B944">
        <v>1</v>
      </c>
      <c r="C944" s="2">
        <v>29.99</v>
      </c>
      <c r="D944" s="1">
        <v>0</v>
      </c>
      <c r="E944" s="1">
        <v>0</v>
      </c>
      <c r="F944" s="1">
        <v>0</v>
      </c>
      <c r="G944" t="str">
        <f t="shared" si="106"/>
        <v>0</v>
      </c>
      <c r="H944" t="str">
        <f t="shared" si="107"/>
        <v>0</v>
      </c>
      <c r="I944">
        <f t="shared" si="108"/>
        <v>0</v>
      </c>
      <c r="J944" t="str">
        <f t="shared" si="109"/>
        <v>0</v>
      </c>
      <c r="K944" t="str">
        <f t="shared" si="110"/>
        <v>0</v>
      </c>
      <c r="L944">
        <f t="shared" si="111"/>
        <v>0</v>
      </c>
      <c r="M944" t="str">
        <f>VLOOKUP($A944,'风险(预警)'!$A:$J,7,0)</f>
        <v>0</v>
      </c>
      <c r="N944" t="str">
        <f>VLOOKUP($A944,'风险(预警)'!$A:$J,8,0)</f>
        <v>0</v>
      </c>
      <c r="O944">
        <f>VLOOKUP($A944,'风险(预警)'!$A:$J,9,0)</f>
        <v>0</v>
      </c>
      <c r="P944" t="str">
        <f t="shared" si="112"/>
        <v>0风险</v>
      </c>
    </row>
    <row r="945" spans="1:16" x14ac:dyDescent="0.2">
      <c r="A945" t="s">
        <v>486</v>
      </c>
      <c r="B945">
        <v>1</v>
      </c>
      <c r="C945" s="2">
        <v>0.4</v>
      </c>
      <c r="D945" s="1">
        <v>0</v>
      </c>
      <c r="E945" s="1">
        <v>0</v>
      </c>
      <c r="F945" s="1">
        <v>0</v>
      </c>
      <c r="G945" t="str">
        <f t="shared" si="106"/>
        <v>0</v>
      </c>
      <c r="H945" t="str">
        <f t="shared" si="107"/>
        <v>0</v>
      </c>
      <c r="I945">
        <f t="shared" si="108"/>
        <v>0</v>
      </c>
      <c r="J945" t="str">
        <f t="shared" si="109"/>
        <v>0</v>
      </c>
      <c r="K945" t="str">
        <f t="shared" si="110"/>
        <v>0</v>
      </c>
      <c r="L945">
        <f t="shared" si="111"/>
        <v>0</v>
      </c>
      <c r="M945" t="str">
        <f>VLOOKUP($A945,'风险(预警)'!$A:$J,7,0)</f>
        <v>0</v>
      </c>
      <c r="N945" t="str">
        <f>VLOOKUP($A945,'风险(预警)'!$A:$J,8,0)</f>
        <v>0</v>
      </c>
      <c r="O945">
        <f>VLOOKUP($A945,'风险(预警)'!$A:$J,9,0)</f>
        <v>0</v>
      </c>
      <c r="P945" t="str">
        <f t="shared" si="112"/>
        <v>0风险</v>
      </c>
    </row>
    <row r="946" spans="1:16" x14ac:dyDescent="0.2">
      <c r="A946" t="s">
        <v>222</v>
      </c>
      <c r="B946">
        <v>1</v>
      </c>
      <c r="C946" s="2">
        <v>15.33</v>
      </c>
      <c r="D946" s="1">
        <v>0</v>
      </c>
      <c r="E946" s="1">
        <v>0</v>
      </c>
      <c r="F946" s="1">
        <v>0</v>
      </c>
      <c r="G946" t="str">
        <f t="shared" si="106"/>
        <v>0</v>
      </c>
      <c r="H946" t="str">
        <f t="shared" si="107"/>
        <v>0</v>
      </c>
      <c r="I946">
        <f t="shared" si="108"/>
        <v>0</v>
      </c>
      <c r="J946" t="str">
        <f t="shared" si="109"/>
        <v>0</v>
      </c>
      <c r="K946" t="str">
        <f t="shared" si="110"/>
        <v>0</v>
      </c>
      <c r="L946">
        <f t="shared" si="111"/>
        <v>0</v>
      </c>
      <c r="M946" t="str">
        <f>VLOOKUP($A946,'风险(预警)'!$A:$J,7,0)</f>
        <v>0</v>
      </c>
      <c r="N946" t="str">
        <f>VLOOKUP($A946,'风险(预警)'!$A:$J,8,0)</f>
        <v>0</v>
      </c>
      <c r="O946">
        <f>VLOOKUP($A946,'风险(预警)'!$A:$J,9,0)</f>
        <v>0</v>
      </c>
      <c r="P946" t="str">
        <f t="shared" si="112"/>
        <v>0风险</v>
      </c>
    </row>
    <row r="947" spans="1:16" x14ac:dyDescent="0.2">
      <c r="A947" t="s">
        <v>244</v>
      </c>
      <c r="B947">
        <v>1</v>
      </c>
      <c r="C947" s="2">
        <v>1.4170185</v>
      </c>
      <c r="D947" s="1">
        <v>1</v>
      </c>
      <c r="E947" s="1">
        <v>0</v>
      </c>
      <c r="F947" s="1">
        <v>0</v>
      </c>
      <c r="G947" t="str">
        <f t="shared" si="106"/>
        <v>(20,+)</v>
      </c>
      <c r="H947" t="str">
        <f t="shared" si="107"/>
        <v>高</v>
      </c>
      <c r="I947">
        <f t="shared" si="108"/>
        <v>100</v>
      </c>
      <c r="J947" t="str">
        <f t="shared" si="109"/>
        <v>0</v>
      </c>
      <c r="K947" t="str">
        <f t="shared" si="110"/>
        <v>0</v>
      </c>
      <c r="L947">
        <f t="shared" si="111"/>
        <v>0</v>
      </c>
      <c r="M947" t="str">
        <f>VLOOKUP($A947,'风险(预警)'!$A:$J,7,0)</f>
        <v>0</v>
      </c>
      <c r="N947" t="str">
        <f>VLOOKUP($A947,'风险(预警)'!$A:$J,8,0)</f>
        <v>0</v>
      </c>
      <c r="O947">
        <f>VLOOKUP($A947,'风险(预警)'!$A:$J,9,0)</f>
        <v>0</v>
      </c>
      <c r="P947" t="str">
        <f t="shared" si="112"/>
        <v>低</v>
      </c>
    </row>
    <row r="948" spans="1:16" x14ac:dyDescent="0.2">
      <c r="A948" t="s">
        <v>514</v>
      </c>
      <c r="B948">
        <v>1</v>
      </c>
      <c r="C948" s="2">
        <v>5.6489345999999996</v>
      </c>
      <c r="D948" s="1">
        <v>0</v>
      </c>
      <c r="E948" s="1">
        <v>0</v>
      </c>
      <c r="F948" s="1">
        <v>0</v>
      </c>
      <c r="G948" t="str">
        <f t="shared" si="106"/>
        <v>0</v>
      </c>
      <c r="H948" t="str">
        <f t="shared" si="107"/>
        <v>0</v>
      </c>
      <c r="I948">
        <f t="shared" si="108"/>
        <v>0</v>
      </c>
      <c r="J948" t="str">
        <f t="shared" si="109"/>
        <v>0</v>
      </c>
      <c r="K948" t="str">
        <f t="shared" si="110"/>
        <v>0</v>
      </c>
      <c r="L948">
        <f t="shared" si="111"/>
        <v>0</v>
      </c>
      <c r="M948" t="str">
        <f>VLOOKUP($A948,'风险(预警)'!$A:$J,7,0)</f>
        <v>0</v>
      </c>
      <c r="N948" t="str">
        <f>VLOOKUP($A948,'风险(预警)'!$A:$J,8,0)</f>
        <v>0</v>
      </c>
      <c r="O948">
        <f>VLOOKUP($A948,'风险(预警)'!$A:$J,9,0)</f>
        <v>0</v>
      </c>
      <c r="P948" t="str">
        <f t="shared" si="112"/>
        <v>0风险</v>
      </c>
    </row>
    <row r="949" spans="1:16" x14ac:dyDescent="0.2">
      <c r="A949" t="s">
        <v>192</v>
      </c>
      <c r="B949">
        <v>1</v>
      </c>
      <c r="C949" s="2">
        <v>589</v>
      </c>
      <c r="D949" s="1">
        <v>0</v>
      </c>
      <c r="E949" s="1">
        <v>0</v>
      </c>
      <c r="F949" s="1">
        <v>0</v>
      </c>
      <c r="G949" t="str">
        <f t="shared" si="106"/>
        <v>0</v>
      </c>
      <c r="H949" t="str">
        <f t="shared" si="107"/>
        <v>0</v>
      </c>
      <c r="I949">
        <f t="shared" si="108"/>
        <v>0</v>
      </c>
      <c r="J949" t="str">
        <f t="shared" si="109"/>
        <v>0</v>
      </c>
      <c r="K949" t="str">
        <f t="shared" si="110"/>
        <v>0</v>
      </c>
      <c r="L949">
        <f t="shared" si="111"/>
        <v>0</v>
      </c>
      <c r="M949" t="str">
        <f>VLOOKUP($A949,'风险(预警)'!$A:$J,7,0)</f>
        <v>0</v>
      </c>
      <c r="N949" t="str">
        <f>VLOOKUP($A949,'风险(预警)'!$A:$J,8,0)</f>
        <v>0</v>
      </c>
      <c r="O949">
        <f>VLOOKUP($A949,'风险(预警)'!$A:$J,9,0)</f>
        <v>0</v>
      </c>
      <c r="P949" t="str">
        <f t="shared" si="112"/>
        <v>0风险</v>
      </c>
    </row>
    <row r="950" spans="1:16" x14ac:dyDescent="0.2">
      <c r="A950" t="s">
        <v>271</v>
      </c>
      <c r="B950">
        <v>1</v>
      </c>
      <c r="C950" s="2">
        <v>73.98</v>
      </c>
      <c r="D950" s="1">
        <v>0.51400000000000001</v>
      </c>
      <c r="E950" s="1">
        <v>1</v>
      </c>
      <c r="F950" s="1">
        <v>1</v>
      </c>
      <c r="G950" t="str">
        <f t="shared" si="106"/>
        <v>(20,+)</v>
      </c>
      <c r="H950" t="str">
        <f t="shared" si="107"/>
        <v>高</v>
      </c>
      <c r="I950">
        <f t="shared" si="108"/>
        <v>100</v>
      </c>
      <c r="J950" t="str">
        <f t="shared" si="109"/>
        <v>(10,+)</v>
      </c>
      <c r="K950" t="str">
        <f t="shared" si="110"/>
        <v>高</v>
      </c>
      <c r="L950">
        <f t="shared" si="111"/>
        <v>100</v>
      </c>
      <c r="M950" t="str">
        <f>VLOOKUP($A950,'风险(预警)'!$A:$J,7,0)</f>
        <v>(20,+)</v>
      </c>
      <c r="N950" t="str">
        <f>VLOOKUP($A950,'风险(预警)'!$A:$J,8,0)</f>
        <v>高</v>
      </c>
      <c r="O950">
        <f>VLOOKUP($A950,'风险(预警)'!$A:$J,9,0)</f>
        <v>100</v>
      </c>
      <c r="P950" t="str">
        <f t="shared" si="112"/>
        <v>高</v>
      </c>
    </row>
    <row r="951" spans="1:16" x14ac:dyDescent="0.2">
      <c r="A951" t="s">
        <v>515</v>
      </c>
      <c r="B951">
        <v>1</v>
      </c>
      <c r="C951" s="2">
        <v>36.979999999999997</v>
      </c>
      <c r="D951" s="1">
        <v>0</v>
      </c>
      <c r="E951" s="1">
        <v>0</v>
      </c>
      <c r="F951" s="1">
        <v>0</v>
      </c>
      <c r="G951" t="str">
        <f t="shared" si="106"/>
        <v>0</v>
      </c>
      <c r="H951" t="str">
        <f t="shared" si="107"/>
        <v>0</v>
      </c>
      <c r="I951">
        <f t="shared" si="108"/>
        <v>0</v>
      </c>
      <c r="J951" t="str">
        <f t="shared" si="109"/>
        <v>0</v>
      </c>
      <c r="K951" t="str">
        <f t="shared" si="110"/>
        <v>0</v>
      </c>
      <c r="L951">
        <f t="shared" si="111"/>
        <v>0</v>
      </c>
      <c r="M951" t="str">
        <f>VLOOKUP($A951,'风险(预警)'!$A:$J,7,0)</f>
        <v>0</v>
      </c>
      <c r="N951" t="str">
        <f>VLOOKUP($A951,'风险(预警)'!$A:$J,8,0)</f>
        <v>0</v>
      </c>
      <c r="O951">
        <f>VLOOKUP($A951,'风险(预警)'!$A:$J,9,0)</f>
        <v>0</v>
      </c>
      <c r="P951" t="str">
        <f t="shared" si="112"/>
        <v>0风险</v>
      </c>
    </row>
    <row r="952" spans="1:16" x14ac:dyDescent="0.2">
      <c r="A952" t="s">
        <v>875</v>
      </c>
      <c r="B952">
        <v>1</v>
      </c>
      <c r="C952" s="2">
        <v>71.91</v>
      </c>
      <c r="D952" s="1">
        <v>0</v>
      </c>
      <c r="E952" s="1">
        <v>0</v>
      </c>
      <c r="F952" s="1">
        <v>0</v>
      </c>
      <c r="G952" t="str">
        <f t="shared" si="106"/>
        <v>0</v>
      </c>
      <c r="H952" t="str">
        <f t="shared" si="107"/>
        <v>0</v>
      </c>
      <c r="I952">
        <f t="shared" si="108"/>
        <v>0</v>
      </c>
      <c r="J952" t="str">
        <f t="shared" si="109"/>
        <v>0</v>
      </c>
      <c r="K952" t="str">
        <f t="shared" si="110"/>
        <v>0</v>
      </c>
      <c r="L952">
        <f t="shared" si="111"/>
        <v>0</v>
      </c>
      <c r="M952" t="str">
        <f>VLOOKUP($A952,'风险(预警)'!$A:$J,7,0)</f>
        <v>0</v>
      </c>
      <c r="N952" t="str">
        <f>VLOOKUP($A952,'风险(预警)'!$A:$J,8,0)</f>
        <v>0</v>
      </c>
      <c r="O952">
        <f>VLOOKUP($A952,'风险(预警)'!$A:$J,9,0)</f>
        <v>0</v>
      </c>
      <c r="P952" t="str">
        <f t="shared" si="112"/>
        <v>0风险</v>
      </c>
    </row>
    <row r="953" spans="1:16" x14ac:dyDescent="0.2">
      <c r="A953" t="s">
        <v>219</v>
      </c>
      <c r="B953">
        <v>1</v>
      </c>
      <c r="C953" s="2">
        <v>55</v>
      </c>
      <c r="D953" s="1">
        <v>1</v>
      </c>
      <c r="E953" s="1">
        <v>0</v>
      </c>
      <c r="F953" s="1">
        <v>0</v>
      </c>
      <c r="G953" t="str">
        <f t="shared" si="106"/>
        <v>(20,+)</v>
      </c>
      <c r="H953" t="str">
        <f t="shared" si="107"/>
        <v>高</v>
      </c>
      <c r="I953">
        <f t="shared" si="108"/>
        <v>100</v>
      </c>
      <c r="J953" t="str">
        <f t="shared" si="109"/>
        <v>0</v>
      </c>
      <c r="K953" t="str">
        <f t="shared" si="110"/>
        <v>0</v>
      </c>
      <c r="L953">
        <f t="shared" si="111"/>
        <v>0</v>
      </c>
      <c r="M953" t="str">
        <f>VLOOKUP($A953,'风险(预警)'!$A:$J,7,0)</f>
        <v>0</v>
      </c>
      <c r="N953" t="str">
        <f>VLOOKUP($A953,'风险(预警)'!$A:$J,8,0)</f>
        <v>0</v>
      </c>
      <c r="O953">
        <f>VLOOKUP($A953,'风险(预警)'!$A:$J,9,0)</f>
        <v>0</v>
      </c>
      <c r="P953" t="str">
        <f t="shared" si="112"/>
        <v>低</v>
      </c>
    </row>
    <row r="954" spans="1:16" x14ac:dyDescent="0.2">
      <c r="A954" t="s">
        <v>798</v>
      </c>
      <c r="B954">
        <v>1</v>
      </c>
      <c r="C954" s="2">
        <v>79.766212499999995</v>
      </c>
      <c r="D954" s="1">
        <v>0</v>
      </c>
      <c r="E954" s="1">
        <v>0</v>
      </c>
      <c r="F954" s="1">
        <v>0</v>
      </c>
      <c r="G954" t="str">
        <f t="shared" si="106"/>
        <v>0</v>
      </c>
      <c r="H954" t="str">
        <f t="shared" si="107"/>
        <v>0</v>
      </c>
      <c r="I954">
        <f t="shared" si="108"/>
        <v>0</v>
      </c>
      <c r="J954" t="str">
        <f t="shared" si="109"/>
        <v>0</v>
      </c>
      <c r="K954" t="str">
        <f t="shared" si="110"/>
        <v>0</v>
      </c>
      <c r="L954">
        <f t="shared" si="111"/>
        <v>0</v>
      </c>
      <c r="M954" t="str">
        <f>VLOOKUP($A954,'风险(预警)'!$A:$J,7,0)</f>
        <v>0</v>
      </c>
      <c r="N954" t="str">
        <f>VLOOKUP($A954,'风险(预警)'!$A:$J,8,0)</f>
        <v>0</v>
      </c>
      <c r="O954">
        <f>VLOOKUP($A954,'风险(预警)'!$A:$J,9,0)</f>
        <v>0</v>
      </c>
      <c r="P954" t="str">
        <f t="shared" si="112"/>
        <v>0风险</v>
      </c>
    </row>
    <row r="955" spans="1:16" x14ac:dyDescent="0.2">
      <c r="A955" t="s">
        <v>126</v>
      </c>
      <c r="B955">
        <v>1</v>
      </c>
      <c r="C955" s="2">
        <v>38.159999999999997</v>
      </c>
      <c r="D955" s="1">
        <v>0</v>
      </c>
      <c r="E955" s="1">
        <v>0</v>
      </c>
      <c r="F955" s="1">
        <v>0</v>
      </c>
      <c r="G955" t="str">
        <f t="shared" si="106"/>
        <v>0</v>
      </c>
      <c r="H955" t="str">
        <f t="shared" si="107"/>
        <v>0</v>
      </c>
      <c r="I955">
        <f t="shared" si="108"/>
        <v>0</v>
      </c>
      <c r="J955" t="str">
        <f t="shared" si="109"/>
        <v>0</v>
      </c>
      <c r="K955" t="str">
        <f t="shared" si="110"/>
        <v>0</v>
      </c>
      <c r="L955">
        <f t="shared" si="111"/>
        <v>0</v>
      </c>
      <c r="M955" t="str">
        <f>VLOOKUP($A955,'风险(预警)'!$A:$J,7,0)</f>
        <v>0</v>
      </c>
      <c r="N955" t="str">
        <f>VLOOKUP($A955,'风险(预警)'!$A:$J,8,0)</f>
        <v>0</v>
      </c>
      <c r="O955">
        <f>VLOOKUP($A955,'风险(预警)'!$A:$J,9,0)</f>
        <v>0</v>
      </c>
      <c r="P955" t="str">
        <f t="shared" si="112"/>
        <v>0风险</v>
      </c>
    </row>
    <row r="956" spans="1:16" x14ac:dyDescent="0.2">
      <c r="A956" t="s">
        <v>766</v>
      </c>
      <c r="B956">
        <v>1</v>
      </c>
      <c r="C956" s="2">
        <v>0.1</v>
      </c>
      <c r="D956" s="1">
        <v>0</v>
      </c>
      <c r="E956" s="1">
        <v>0</v>
      </c>
      <c r="F956" s="1">
        <v>0</v>
      </c>
      <c r="G956" t="str">
        <f t="shared" si="106"/>
        <v>0</v>
      </c>
      <c r="H956" t="str">
        <f t="shared" si="107"/>
        <v>0</v>
      </c>
      <c r="I956">
        <f t="shared" si="108"/>
        <v>0</v>
      </c>
      <c r="J956" t="str">
        <f t="shared" si="109"/>
        <v>0</v>
      </c>
      <c r="K956" t="str">
        <f t="shared" si="110"/>
        <v>0</v>
      </c>
      <c r="L956">
        <f t="shared" si="111"/>
        <v>0</v>
      </c>
      <c r="M956" t="str">
        <f>VLOOKUP($A956,'风险(预警)'!$A:$J,7,0)</f>
        <v>0</v>
      </c>
      <c r="N956" t="str">
        <f>VLOOKUP($A956,'风险(预警)'!$A:$J,8,0)</f>
        <v>0</v>
      </c>
      <c r="O956">
        <f>VLOOKUP($A956,'风险(预警)'!$A:$J,9,0)</f>
        <v>0</v>
      </c>
      <c r="P956" t="str">
        <f t="shared" si="112"/>
        <v>0风险</v>
      </c>
    </row>
    <row r="957" spans="1:16" x14ac:dyDescent="0.2">
      <c r="A957" t="s">
        <v>178</v>
      </c>
      <c r="B957">
        <v>1</v>
      </c>
      <c r="C957" s="2">
        <v>90.949600000000004</v>
      </c>
      <c r="D957" s="1">
        <v>0</v>
      </c>
      <c r="E957" s="1">
        <v>0</v>
      </c>
      <c r="F957" s="1">
        <v>0</v>
      </c>
      <c r="G957" t="str">
        <f t="shared" si="106"/>
        <v>0</v>
      </c>
      <c r="H957" t="str">
        <f t="shared" si="107"/>
        <v>0</v>
      </c>
      <c r="I957">
        <f t="shared" si="108"/>
        <v>0</v>
      </c>
      <c r="J957" t="str">
        <f t="shared" si="109"/>
        <v>0</v>
      </c>
      <c r="K957" t="str">
        <f t="shared" si="110"/>
        <v>0</v>
      </c>
      <c r="L957">
        <f t="shared" si="111"/>
        <v>0</v>
      </c>
      <c r="M957" t="str">
        <f>VLOOKUP($A957,'风险(预警)'!$A:$J,7,0)</f>
        <v>0</v>
      </c>
      <c r="N957" t="str">
        <f>VLOOKUP($A957,'风险(预警)'!$A:$J,8,0)</f>
        <v>0</v>
      </c>
      <c r="O957">
        <f>VLOOKUP($A957,'风险(预警)'!$A:$J,9,0)</f>
        <v>0</v>
      </c>
      <c r="P957" t="str">
        <f t="shared" si="112"/>
        <v>0风险</v>
      </c>
    </row>
    <row r="958" spans="1:16" x14ac:dyDescent="0.2">
      <c r="A958" t="s">
        <v>776</v>
      </c>
      <c r="B958">
        <v>1</v>
      </c>
      <c r="C958" s="2">
        <v>35.979999999999997</v>
      </c>
      <c r="D958" s="1">
        <v>0</v>
      </c>
      <c r="E958" s="1">
        <v>0</v>
      </c>
      <c r="F958" s="1">
        <v>0</v>
      </c>
      <c r="G958" t="str">
        <f t="shared" si="106"/>
        <v>0</v>
      </c>
      <c r="H958" t="str">
        <f t="shared" si="107"/>
        <v>0</v>
      </c>
      <c r="I958">
        <f t="shared" si="108"/>
        <v>0</v>
      </c>
      <c r="J958" t="str">
        <f t="shared" si="109"/>
        <v>0</v>
      </c>
      <c r="K958" t="str">
        <f t="shared" si="110"/>
        <v>0</v>
      </c>
      <c r="L958">
        <f t="shared" si="111"/>
        <v>0</v>
      </c>
      <c r="M958" t="str">
        <f>VLOOKUP($A958,'风险(预警)'!$A:$J,7,0)</f>
        <v>0</v>
      </c>
      <c r="N958" t="str">
        <f>VLOOKUP($A958,'风险(预警)'!$A:$J,8,0)</f>
        <v>0</v>
      </c>
      <c r="O958">
        <f>VLOOKUP($A958,'风险(预警)'!$A:$J,9,0)</f>
        <v>0</v>
      </c>
      <c r="P958" t="str">
        <f t="shared" si="112"/>
        <v>0风险</v>
      </c>
    </row>
    <row r="959" spans="1:16" x14ac:dyDescent="0.2">
      <c r="A959" t="s">
        <v>160</v>
      </c>
      <c r="B959">
        <v>1</v>
      </c>
      <c r="C959" s="2">
        <v>19</v>
      </c>
      <c r="D959" s="1">
        <v>0</v>
      </c>
      <c r="E959" s="1">
        <v>0</v>
      </c>
      <c r="F959" s="1">
        <v>0</v>
      </c>
      <c r="G959" t="str">
        <f t="shared" si="106"/>
        <v>0</v>
      </c>
      <c r="H959" t="str">
        <f t="shared" si="107"/>
        <v>0</v>
      </c>
      <c r="I959">
        <f t="shared" si="108"/>
        <v>0</v>
      </c>
      <c r="J959" t="str">
        <f t="shared" si="109"/>
        <v>0</v>
      </c>
      <c r="K959" t="str">
        <f t="shared" si="110"/>
        <v>0</v>
      </c>
      <c r="L959">
        <f t="shared" si="111"/>
        <v>0</v>
      </c>
      <c r="M959" t="str">
        <f>VLOOKUP($A959,'风险(预警)'!$A:$J,7,0)</f>
        <v>0</v>
      </c>
      <c r="N959" t="str">
        <f>VLOOKUP($A959,'风险(预警)'!$A:$J,8,0)</f>
        <v>0</v>
      </c>
      <c r="O959">
        <f>VLOOKUP($A959,'风险(预警)'!$A:$J,9,0)</f>
        <v>0</v>
      </c>
      <c r="P959" t="str">
        <f t="shared" si="112"/>
        <v>0风险</v>
      </c>
    </row>
    <row r="960" spans="1:16" x14ac:dyDescent="0.2">
      <c r="A960" t="s">
        <v>876</v>
      </c>
      <c r="B960">
        <v>1</v>
      </c>
      <c r="C960" s="2">
        <v>50.39</v>
      </c>
      <c r="D960" s="1">
        <v>5.3639999999999999</v>
      </c>
      <c r="E960" s="1">
        <v>0</v>
      </c>
      <c r="F960" s="1">
        <v>0</v>
      </c>
      <c r="G960" t="str">
        <f t="shared" si="106"/>
        <v>(20,+)</v>
      </c>
      <c r="H960" t="str">
        <f t="shared" si="107"/>
        <v>高</v>
      </c>
      <c r="I960">
        <f t="shared" si="108"/>
        <v>100</v>
      </c>
      <c r="J960" t="str">
        <f t="shared" si="109"/>
        <v>0</v>
      </c>
      <c r="K960" t="str">
        <f t="shared" si="110"/>
        <v>0</v>
      </c>
      <c r="L960">
        <f t="shared" si="111"/>
        <v>0</v>
      </c>
      <c r="M960" t="str">
        <f>VLOOKUP($A960,'风险(预警)'!$A:$J,7,0)</f>
        <v>0</v>
      </c>
      <c r="N960" t="str">
        <f>VLOOKUP($A960,'风险(预警)'!$A:$J,8,0)</f>
        <v>0</v>
      </c>
      <c r="O960">
        <f>VLOOKUP($A960,'风险(预警)'!$A:$J,9,0)</f>
        <v>0</v>
      </c>
      <c r="P960" t="str">
        <f t="shared" si="112"/>
        <v>低</v>
      </c>
    </row>
    <row r="961" spans="1:16" x14ac:dyDescent="0.2">
      <c r="A961" t="s">
        <v>125</v>
      </c>
      <c r="B961">
        <v>1</v>
      </c>
      <c r="C961" s="2">
        <v>329.4</v>
      </c>
      <c r="D961" s="1">
        <v>1</v>
      </c>
      <c r="E961" s="1">
        <v>0</v>
      </c>
      <c r="F961" s="1">
        <v>0</v>
      </c>
      <c r="G961" t="str">
        <f t="shared" si="106"/>
        <v>(20,+)</v>
      </c>
      <c r="H961" t="str">
        <f t="shared" si="107"/>
        <v>高</v>
      </c>
      <c r="I961">
        <f t="shared" si="108"/>
        <v>100</v>
      </c>
      <c r="J961" t="str">
        <f t="shared" si="109"/>
        <v>0</v>
      </c>
      <c r="K961" t="str">
        <f t="shared" si="110"/>
        <v>0</v>
      </c>
      <c r="L961">
        <f t="shared" si="111"/>
        <v>0</v>
      </c>
      <c r="M961" t="str">
        <f>VLOOKUP($A961,'风险(预警)'!$A:$J,7,0)</f>
        <v>0</v>
      </c>
      <c r="N961" t="str">
        <f>VLOOKUP($A961,'风险(预警)'!$A:$J,8,0)</f>
        <v>0</v>
      </c>
      <c r="O961">
        <f>VLOOKUP($A961,'风险(预警)'!$A:$J,9,0)</f>
        <v>0</v>
      </c>
      <c r="P961" t="str">
        <f t="shared" si="112"/>
        <v>低</v>
      </c>
    </row>
    <row r="962" spans="1:16" x14ac:dyDescent="0.2">
      <c r="A962" t="s">
        <v>773</v>
      </c>
      <c r="B962">
        <v>1</v>
      </c>
      <c r="C962" s="2">
        <v>69.8</v>
      </c>
      <c r="D962" s="1">
        <v>0</v>
      </c>
      <c r="E962" s="1">
        <v>5</v>
      </c>
      <c r="F962" s="1">
        <v>5</v>
      </c>
      <c r="G962" t="str">
        <f t="shared" si="106"/>
        <v>0</v>
      </c>
      <c r="H962" t="str">
        <f t="shared" si="107"/>
        <v>0</v>
      </c>
      <c r="I962">
        <f t="shared" si="108"/>
        <v>0</v>
      </c>
      <c r="J962" t="str">
        <f t="shared" si="109"/>
        <v>(10,+)</v>
      </c>
      <c r="K962" t="str">
        <f t="shared" si="110"/>
        <v>高</v>
      </c>
      <c r="L962">
        <f t="shared" si="111"/>
        <v>100</v>
      </c>
      <c r="M962" t="str">
        <f>VLOOKUP($A962,'风险(预警)'!$A:$J,7,0)</f>
        <v>(20,+)</v>
      </c>
      <c r="N962" t="str">
        <f>VLOOKUP($A962,'风险(预警)'!$A:$J,8,0)</f>
        <v>高</v>
      </c>
      <c r="O962">
        <f>VLOOKUP($A962,'风险(预警)'!$A:$J,9,0)</f>
        <v>100</v>
      </c>
      <c r="P962" t="str">
        <f t="shared" si="112"/>
        <v>高</v>
      </c>
    </row>
    <row r="963" spans="1:16" x14ac:dyDescent="0.2">
      <c r="A963" t="s">
        <v>117</v>
      </c>
      <c r="B963">
        <v>1</v>
      </c>
      <c r="C963" s="2">
        <v>46.98</v>
      </c>
      <c r="D963" s="1">
        <v>0</v>
      </c>
      <c r="E963" s="1">
        <v>0</v>
      </c>
      <c r="F963" s="1">
        <v>0</v>
      </c>
      <c r="G963" t="str">
        <f t="shared" ref="G963:G964" si="113">VLOOKUP($D963*100,$AA$6:$AB$10,2,1)</f>
        <v>0</v>
      </c>
      <c r="H963" t="str">
        <f t="shared" ref="H963:H964" si="114">VLOOKUP($D963*100,$AA$6:$AD$10,3,1)</f>
        <v>0</v>
      </c>
      <c r="I963">
        <f t="shared" ref="I963:I964" si="115">VLOOKUP($D963*100,$AA$6:$AD$10,4,1)</f>
        <v>0</v>
      </c>
      <c r="J963" t="str">
        <f t="shared" ref="J963:J964" si="116">VLOOKUP($F963*100,$AA$16:$AD$20,2,1)</f>
        <v>0</v>
      </c>
      <c r="K963" t="str">
        <f t="shared" ref="K963:K964" si="117">VLOOKUP($F963*100,$AA$16:$AD$20,3,1)</f>
        <v>0</v>
      </c>
      <c r="L963">
        <f t="shared" ref="L963:L964" si="118">VLOOKUP($F963*100,$AA$16:$AD$20,4,1)</f>
        <v>0</v>
      </c>
      <c r="M963" t="str">
        <f>VLOOKUP($A963,'风险(预警)'!$A:$J,7,0)</f>
        <v>0</v>
      </c>
      <c r="N963" t="str">
        <f>VLOOKUP($A963,'风险(预警)'!$A:$J,8,0)</f>
        <v>0</v>
      </c>
      <c r="O963">
        <f>VLOOKUP($A963,'风险(预警)'!$A:$J,9,0)</f>
        <v>0</v>
      </c>
      <c r="P963" t="str">
        <f t="shared" ref="P963:P964" si="119">VLOOKUP(I963*0.1+L963*0.45+O963*0.45,$AG$7:$AH$11,2,1)</f>
        <v>0风险</v>
      </c>
    </row>
    <row r="964" spans="1:16" x14ac:dyDescent="0.2">
      <c r="A964" t="s">
        <v>877</v>
      </c>
      <c r="B964">
        <v>1</v>
      </c>
      <c r="C964" s="2">
        <v>29.99</v>
      </c>
      <c r="D964" s="1">
        <v>0</v>
      </c>
      <c r="E964" s="1">
        <v>0</v>
      </c>
      <c r="F964" s="1">
        <v>0</v>
      </c>
      <c r="G964" t="str">
        <f t="shared" si="113"/>
        <v>0</v>
      </c>
      <c r="H964" t="str">
        <f t="shared" si="114"/>
        <v>0</v>
      </c>
      <c r="I964">
        <f t="shared" si="115"/>
        <v>0</v>
      </c>
      <c r="J964" t="str">
        <f t="shared" si="116"/>
        <v>0</v>
      </c>
      <c r="K964" t="str">
        <f t="shared" si="117"/>
        <v>0</v>
      </c>
      <c r="L964">
        <f t="shared" si="118"/>
        <v>0</v>
      </c>
      <c r="M964" t="str">
        <f>VLOOKUP($A964,'风险(预警)'!$A:$J,7,0)</f>
        <v>0</v>
      </c>
      <c r="N964" t="str">
        <f>VLOOKUP($A964,'风险(预警)'!$A:$J,8,0)</f>
        <v>0</v>
      </c>
      <c r="O964">
        <f>VLOOKUP($A964,'风险(预警)'!$A:$J,9,0)</f>
        <v>0</v>
      </c>
      <c r="P964" t="str">
        <f t="shared" si="119"/>
        <v>0风险</v>
      </c>
    </row>
  </sheetData>
  <sortState ref="AC7:AG22">
    <sortCondition ref="AG7:AG22"/>
  </sortState>
  <phoneticPr fontId="1" type="noConversion"/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4"/>
  <sheetViews>
    <sheetView workbookViewId="0">
      <pane xSplit="1" ySplit="2" topLeftCell="B848" activePane="bottomRight" state="frozen"/>
      <selection pane="topRight" activeCell="B1" sqref="B1"/>
      <selection pane="bottomLeft" activeCell="A3" sqref="A3"/>
      <selection pane="bottomRight" activeCell="F1" sqref="F1"/>
    </sheetView>
  </sheetViews>
  <sheetFormatPr defaultRowHeight="14.25" x14ac:dyDescent="0.2"/>
  <cols>
    <col min="2" max="2" width="15.25" style="2" bestFit="1" customWidth="1"/>
    <col min="3" max="3" width="15.625" style="2" bestFit="1" customWidth="1"/>
    <col min="4" max="4" width="14.375" style="2" bestFit="1" customWidth="1"/>
    <col min="5" max="5" width="14.375" style="2" customWidth="1"/>
    <col min="6" max="6" width="18" style="2" bestFit="1" customWidth="1"/>
    <col min="7" max="7" width="16" bestFit="1" customWidth="1"/>
    <col min="8" max="9" width="16.25" bestFit="1" customWidth="1"/>
    <col min="12" max="12" width="9.125" bestFit="1" customWidth="1"/>
    <col min="13" max="13" width="28.125" style="26" bestFit="1" customWidth="1"/>
    <col min="14" max="14" width="29.25" bestFit="1" customWidth="1"/>
    <col min="15" max="15" width="23" style="2" bestFit="1" customWidth="1"/>
    <col min="16" max="16" width="24.125" style="26" bestFit="1" customWidth="1"/>
    <col min="17" max="18" width="13" bestFit="1" customWidth="1"/>
  </cols>
  <sheetData>
    <row r="1" spans="1:10" x14ac:dyDescent="0.2">
      <c r="A1" t="s">
        <v>10</v>
      </c>
      <c r="B1" s="2" t="s">
        <v>5</v>
      </c>
      <c r="C1" s="2" t="s">
        <v>1</v>
      </c>
      <c r="D1" s="2" t="s">
        <v>1075</v>
      </c>
      <c r="E1" s="2" t="s">
        <v>1077</v>
      </c>
      <c r="F1" s="2" t="s">
        <v>1076</v>
      </c>
      <c r="G1" s="13" t="s">
        <v>1079</v>
      </c>
      <c r="H1" s="14" t="s">
        <v>1083</v>
      </c>
      <c r="I1" s="14" t="s">
        <v>1085</v>
      </c>
      <c r="J1" s="3"/>
    </row>
    <row r="2" spans="1:10" x14ac:dyDescent="0.2">
      <c r="A2" t="s">
        <v>234</v>
      </c>
      <c r="B2" s="2">
        <v>1434765</v>
      </c>
      <c r="C2" s="2">
        <v>54041484.977361597</v>
      </c>
      <c r="D2" s="2">
        <v>181338</v>
      </c>
      <c r="E2" s="2">
        <v>200296</v>
      </c>
      <c r="F2" s="26">
        <v>0.126</v>
      </c>
      <c r="G2" t="str">
        <f>VLOOKUP($F2*100,'风险(退款拒付)'!$AA$26:$AD$30,2,1)</f>
        <v>(10,20]</v>
      </c>
      <c r="H2" t="str">
        <f>VLOOKUP($F2*100,'风险(退款拒付)'!$AA$26:$AD$30,3,1)</f>
        <v>中</v>
      </c>
      <c r="I2">
        <f>VLOOKUP($F2*100,'风险(退款拒付)'!$AA$26:$AD$30,4,1)</f>
        <v>57</v>
      </c>
    </row>
    <row r="3" spans="1:10" x14ac:dyDescent="0.2">
      <c r="A3" t="s">
        <v>940</v>
      </c>
      <c r="B3" s="2">
        <v>1409720</v>
      </c>
      <c r="C3" s="2">
        <v>49236238.867908798</v>
      </c>
      <c r="D3" s="2">
        <v>227059</v>
      </c>
      <c r="E3" s="2">
        <v>238234</v>
      </c>
      <c r="F3" s="26">
        <v>0.161</v>
      </c>
      <c r="G3" t="str">
        <f>VLOOKUP($F3*100,'风险(退款拒付)'!$AA$26:$AD$30,2,1)</f>
        <v>(10,20]</v>
      </c>
      <c r="H3" t="str">
        <f>VLOOKUP($F3*100,'风险(退款拒付)'!$AA$26:$AD$30,3,1)</f>
        <v>中</v>
      </c>
      <c r="I3">
        <f>VLOOKUP($F3*100,'风险(退款拒付)'!$AA$26:$AD$30,4,1)</f>
        <v>57</v>
      </c>
    </row>
    <row r="4" spans="1:10" x14ac:dyDescent="0.2">
      <c r="A4" t="s">
        <v>199</v>
      </c>
      <c r="B4" s="2">
        <v>1324558</v>
      </c>
      <c r="C4" s="2">
        <v>4979061.1888365</v>
      </c>
      <c r="D4" s="2">
        <v>0</v>
      </c>
      <c r="E4" s="2">
        <v>0</v>
      </c>
      <c r="F4" s="26">
        <v>0</v>
      </c>
      <c r="G4" t="str">
        <f>VLOOKUP($F4*100,'风险(退款拒付)'!$AA$26:$AD$30,2,1)</f>
        <v>0</v>
      </c>
      <c r="H4" t="str">
        <f>VLOOKUP($F4*100,'风险(退款拒付)'!$AA$26:$AD$30,3,1)</f>
        <v>0</v>
      </c>
      <c r="I4">
        <f>VLOOKUP($F4*100,'风险(退款拒付)'!$AA$26:$AD$30,4,1)</f>
        <v>0</v>
      </c>
    </row>
    <row r="5" spans="1:10" x14ac:dyDescent="0.2">
      <c r="A5" t="s">
        <v>151</v>
      </c>
      <c r="B5" s="2">
        <v>580956</v>
      </c>
      <c r="C5" s="2">
        <v>2343529.0806807298</v>
      </c>
      <c r="D5" s="2">
        <v>0</v>
      </c>
      <c r="E5" s="2">
        <v>0</v>
      </c>
      <c r="F5" s="26">
        <v>0</v>
      </c>
      <c r="G5" t="str">
        <f>VLOOKUP($F5*100,'风险(退款拒付)'!$AA$26:$AD$30,2,1)</f>
        <v>0</v>
      </c>
      <c r="H5" t="str">
        <f>VLOOKUP($F5*100,'风险(退款拒付)'!$AA$26:$AD$30,3,1)</f>
        <v>0</v>
      </c>
      <c r="I5">
        <f>VLOOKUP($F5*100,'风险(退款拒付)'!$AA$26:$AD$30,4,1)</f>
        <v>0</v>
      </c>
    </row>
    <row r="6" spans="1:10" x14ac:dyDescent="0.2">
      <c r="A6" t="s">
        <v>413</v>
      </c>
      <c r="B6" s="2">
        <v>422389</v>
      </c>
      <c r="C6" s="2">
        <v>12928914.0388624</v>
      </c>
      <c r="D6" s="2">
        <v>2474</v>
      </c>
      <c r="E6" s="2">
        <v>2663</v>
      </c>
      <c r="F6" s="26">
        <v>6.0000000000000001E-3</v>
      </c>
      <c r="G6" t="str">
        <f>VLOOKUP($F6*100,'风险(退款拒付)'!$AA$26:$AD$30,2,1)</f>
        <v>(0,10]</v>
      </c>
      <c r="H6" t="str">
        <f>VLOOKUP($F6*100,'风险(退款拒付)'!$AA$26:$AD$30,3,1)</f>
        <v>低</v>
      </c>
      <c r="I6">
        <f>VLOOKUP($F6*100,'风险(退款拒付)'!$AA$26:$AD$30,4,1)</f>
        <v>11</v>
      </c>
    </row>
    <row r="7" spans="1:10" x14ac:dyDescent="0.2">
      <c r="A7" t="s">
        <v>907</v>
      </c>
      <c r="B7" s="2">
        <v>421626</v>
      </c>
      <c r="C7" s="2">
        <v>19118116.263934199</v>
      </c>
      <c r="D7" s="2">
        <v>98782</v>
      </c>
      <c r="E7" s="2">
        <v>104006</v>
      </c>
      <c r="F7" s="26">
        <v>0.23400000000000001</v>
      </c>
      <c r="G7" t="str">
        <f>VLOOKUP($F7*100,'风险(退款拒付)'!$AA$26:$AD$30,2,1)</f>
        <v>(20,+)</v>
      </c>
      <c r="H7" t="str">
        <f>VLOOKUP($F7*100,'风险(退款拒付)'!$AA$26:$AD$30,3,1)</f>
        <v>高</v>
      </c>
      <c r="I7">
        <f>VLOOKUP($F7*100,'风险(退款拒付)'!$AA$26:$AD$30,4,1)</f>
        <v>100</v>
      </c>
    </row>
    <row r="8" spans="1:10" x14ac:dyDescent="0.2">
      <c r="A8" t="s">
        <v>571</v>
      </c>
      <c r="B8" s="2">
        <v>368000</v>
      </c>
      <c r="C8" s="2">
        <v>12021922.879127299</v>
      </c>
      <c r="D8" s="2">
        <v>27089</v>
      </c>
      <c r="E8" s="2">
        <v>28904</v>
      </c>
      <c r="F8" s="26">
        <v>7.3999999999999996E-2</v>
      </c>
      <c r="G8" t="str">
        <f>VLOOKUP($F8*100,'风险(退款拒付)'!$AA$26:$AD$30,2,1)</f>
        <v>(0,10]</v>
      </c>
      <c r="H8" t="str">
        <f>VLOOKUP($F8*100,'风险(退款拒付)'!$AA$26:$AD$30,3,1)</f>
        <v>低</v>
      </c>
      <c r="I8">
        <f>VLOOKUP($F8*100,'风险(退款拒付)'!$AA$26:$AD$30,4,1)</f>
        <v>11</v>
      </c>
    </row>
    <row r="9" spans="1:10" x14ac:dyDescent="0.2">
      <c r="A9" t="s">
        <v>576</v>
      </c>
      <c r="B9" s="2">
        <v>289949</v>
      </c>
      <c r="C9" s="2">
        <v>30049568.771887898</v>
      </c>
      <c r="D9" s="2">
        <v>3334</v>
      </c>
      <c r="E9" s="2">
        <v>3576</v>
      </c>
      <c r="F9" s="26">
        <v>1.0999999999999999E-2</v>
      </c>
      <c r="G9" t="str">
        <f>VLOOKUP($F9*100,'风险(退款拒付)'!$AA$26:$AD$30,2,1)</f>
        <v>(0,10]</v>
      </c>
      <c r="H9" t="str">
        <f>VLOOKUP($F9*100,'风险(退款拒付)'!$AA$26:$AD$30,3,1)</f>
        <v>低</v>
      </c>
      <c r="I9">
        <f>VLOOKUP($F9*100,'风险(退款拒付)'!$AA$26:$AD$30,4,1)</f>
        <v>11</v>
      </c>
    </row>
    <row r="10" spans="1:10" x14ac:dyDescent="0.2">
      <c r="A10" t="s">
        <v>393</v>
      </c>
      <c r="B10" s="2">
        <v>249945</v>
      </c>
      <c r="C10" s="2">
        <v>8780505.9135531802</v>
      </c>
      <c r="D10" s="2">
        <v>31539</v>
      </c>
      <c r="E10" s="2">
        <v>32295</v>
      </c>
      <c r="F10" s="26">
        <v>0.126</v>
      </c>
      <c r="G10" t="str">
        <f>VLOOKUP($F10*100,'风险(退款拒付)'!$AA$26:$AD$30,2,1)</f>
        <v>(10,20]</v>
      </c>
      <c r="H10" t="str">
        <f>VLOOKUP($F10*100,'风险(退款拒付)'!$AA$26:$AD$30,3,1)</f>
        <v>中</v>
      </c>
      <c r="I10">
        <f>VLOOKUP($F10*100,'风险(退款拒付)'!$AA$26:$AD$30,4,1)</f>
        <v>57</v>
      </c>
    </row>
    <row r="11" spans="1:10" x14ac:dyDescent="0.2">
      <c r="A11" t="s">
        <v>429</v>
      </c>
      <c r="B11" s="2">
        <v>236079</v>
      </c>
      <c r="C11" s="2">
        <v>7022274.1065293597</v>
      </c>
      <c r="D11" s="2">
        <v>26891</v>
      </c>
      <c r="E11" s="2">
        <v>30513</v>
      </c>
      <c r="F11" s="26">
        <v>0.114</v>
      </c>
      <c r="G11" t="str">
        <f>VLOOKUP($F11*100,'风险(退款拒付)'!$AA$26:$AD$30,2,1)</f>
        <v>(10,20]</v>
      </c>
      <c r="H11" t="str">
        <f>VLOOKUP($F11*100,'风险(退款拒付)'!$AA$26:$AD$30,3,1)</f>
        <v>中</v>
      </c>
      <c r="I11">
        <f>VLOOKUP($F11*100,'风险(退款拒付)'!$AA$26:$AD$30,4,1)</f>
        <v>57</v>
      </c>
    </row>
    <row r="12" spans="1:10" x14ac:dyDescent="0.2">
      <c r="A12" t="s">
        <v>947</v>
      </c>
      <c r="B12" s="2">
        <v>212727</v>
      </c>
      <c r="C12" s="2">
        <v>7117817.4585458003</v>
      </c>
      <c r="D12" s="2">
        <v>12795</v>
      </c>
      <c r="E12" s="2">
        <v>14476</v>
      </c>
      <c r="F12" s="26">
        <v>0.06</v>
      </c>
      <c r="G12" t="str">
        <f>VLOOKUP($F12*100,'风险(退款拒付)'!$AA$26:$AD$30,2,1)</f>
        <v>(0,10]</v>
      </c>
      <c r="H12" t="str">
        <f>VLOOKUP($F12*100,'风险(退款拒付)'!$AA$26:$AD$30,3,1)</f>
        <v>低</v>
      </c>
      <c r="I12">
        <f>VLOOKUP($F12*100,'风险(退款拒付)'!$AA$26:$AD$30,4,1)</f>
        <v>11</v>
      </c>
    </row>
    <row r="13" spans="1:10" x14ac:dyDescent="0.2">
      <c r="A13" t="s">
        <v>631</v>
      </c>
      <c r="B13" s="2">
        <v>209138</v>
      </c>
      <c r="C13" s="2">
        <v>13538707.6090023</v>
      </c>
      <c r="D13" s="2">
        <v>36360</v>
      </c>
      <c r="E13" s="2">
        <v>40083</v>
      </c>
      <c r="F13" s="26">
        <v>0.17399999999999999</v>
      </c>
      <c r="G13" t="str">
        <f>VLOOKUP($F13*100,'风险(退款拒付)'!$AA$26:$AD$30,2,1)</f>
        <v>(10,20]</v>
      </c>
      <c r="H13" t="str">
        <f>VLOOKUP($F13*100,'风险(退款拒付)'!$AA$26:$AD$30,3,1)</f>
        <v>中</v>
      </c>
      <c r="I13">
        <f>VLOOKUP($F13*100,'风险(退款拒付)'!$AA$26:$AD$30,4,1)</f>
        <v>57</v>
      </c>
    </row>
    <row r="14" spans="1:10" x14ac:dyDescent="0.2">
      <c r="A14" t="s">
        <v>357</v>
      </c>
      <c r="B14" s="2">
        <v>192772</v>
      </c>
      <c r="C14" s="2">
        <v>6409501.29</v>
      </c>
      <c r="D14" s="2">
        <v>8628</v>
      </c>
      <c r="E14" s="2">
        <v>9544</v>
      </c>
      <c r="F14" s="26">
        <v>4.4999999999999998E-2</v>
      </c>
      <c r="G14" t="str">
        <f>VLOOKUP($F14*100,'风险(退款拒付)'!$AA$26:$AD$30,2,1)</f>
        <v>(0,10]</v>
      </c>
      <c r="H14" t="str">
        <f>VLOOKUP($F14*100,'风险(退款拒付)'!$AA$26:$AD$30,3,1)</f>
        <v>低</v>
      </c>
      <c r="I14">
        <f>VLOOKUP($F14*100,'风险(退款拒付)'!$AA$26:$AD$30,4,1)</f>
        <v>11</v>
      </c>
    </row>
    <row r="15" spans="1:10" x14ac:dyDescent="0.2">
      <c r="A15" t="s">
        <v>601</v>
      </c>
      <c r="B15" s="2">
        <v>191154</v>
      </c>
      <c r="C15" s="2">
        <v>6809324.0193884503</v>
      </c>
      <c r="D15" s="2">
        <v>4088</v>
      </c>
      <c r="E15" s="2">
        <v>4381</v>
      </c>
      <c r="F15" s="26">
        <v>2.1000000000000001E-2</v>
      </c>
      <c r="G15" t="str">
        <f>VLOOKUP($F15*100,'风险(退款拒付)'!$AA$26:$AD$30,2,1)</f>
        <v>(0,10]</v>
      </c>
      <c r="H15" t="str">
        <f>VLOOKUP($F15*100,'风险(退款拒付)'!$AA$26:$AD$30,3,1)</f>
        <v>低</v>
      </c>
      <c r="I15">
        <f>VLOOKUP($F15*100,'风险(退款拒付)'!$AA$26:$AD$30,4,1)</f>
        <v>11</v>
      </c>
    </row>
    <row r="16" spans="1:10" x14ac:dyDescent="0.2">
      <c r="A16" t="s">
        <v>517</v>
      </c>
      <c r="B16" s="2">
        <v>180589</v>
      </c>
      <c r="C16" s="2">
        <v>7896522.7461023396</v>
      </c>
      <c r="D16" s="2">
        <v>22763</v>
      </c>
      <c r="E16" s="2">
        <v>23438</v>
      </c>
      <c r="F16" s="26">
        <v>0.126</v>
      </c>
      <c r="G16" t="str">
        <f>VLOOKUP($F16*100,'风险(退款拒付)'!$AA$26:$AD$30,2,1)</f>
        <v>(10,20]</v>
      </c>
      <c r="H16" t="str">
        <f>VLOOKUP($F16*100,'风险(退款拒付)'!$AA$26:$AD$30,3,1)</f>
        <v>中</v>
      </c>
      <c r="I16">
        <f>VLOOKUP($F16*100,'风险(退款拒付)'!$AA$26:$AD$30,4,1)</f>
        <v>57</v>
      </c>
    </row>
    <row r="17" spans="1:9" x14ac:dyDescent="0.2">
      <c r="A17" t="s">
        <v>974</v>
      </c>
      <c r="B17" s="2">
        <v>155185</v>
      </c>
      <c r="C17" s="2">
        <v>5381219.8518457999</v>
      </c>
      <c r="D17" s="2">
        <v>11884</v>
      </c>
      <c r="E17" s="2">
        <v>12301</v>
      </c>
      <c r="F17" s="26">
        <v>7.6999999999999999E-2</v>
      </c>
      <c r="G17" t="str">
        <f>VLOOKUP($F17*100,'风险(退款拒付)'!$AA$26:$AD$30,2,1)</f>
        <v>(0,10]</v>
      </c>
      <c r="H17" t="str">
        <f>VLOOKUP($F17*100,'风险(退款拒付)'!$AA$26:$AD$30,3,1)</f>
        <v>低</v>
      </c>
      <c r="I17">
        <f>VLOOKUP($F17*100,'风险(退款拒付)'!$AA$26:$AD$30,4,1)</f>
        <v>11</v>
      </c>
    </row>
    <row r="18" spans="1:9" x14ac:dyDescent="0.2">
      <c r="A18" t="s">
        <v>808</v>
      </c>
      <c r="B18" s="2">
        <v>154160</v>
      </c>
      <c r="C18" s="2">
        <v>5267163.1100000003</v>
      </c>
      <c r="D18" s="2">
        <v>10173</v>
      </c>
      <c r="E18" s="2">
        <v>11085</v>
      </c>
      <c r="F18" s="26">
        <v>6.6000000000000003E-2</v>
      </c>
      <c r="G18" t="str">
        <f>VLOOKUP($F18*100,'风险(退款拒付)'!$AA$26:$AD$30,2,1)</f>
        <v>(0,10]</v>
      </c>
      <c r="H18" t="str">
        <f>VLOOKUP($F18*100,'风险(退款拒付)'!$AA$26:$AD$30,3,1)</f>
        <v>低</v>
      </c>
      <c r="I18">
        <f>VLOOKUP($F18*100,'风险(退款拒付)'!$AA$26:$AD$30,4,1)</f>
        <v>11</v>
      </c>
    </row>
    <row r="19" spans="1:9" x14ac:dyDescent="0.2">
      <c r="A19" t="s">
        <v>392</v>
      </c>
      <c r="B19" s="2">
        <v>142848</v>
      </c>
      <c r="C19" s="2">
        <v>5152926.6532429997</v>
      </c>
      <c r="D19" s="2">
        <v>9871</v>
      </c>
      <c r="E19" s="2">
        <v>10889</v>
      </c>
      <c r="F19" s="26">
        <v>6.9000000000000006E-2</v>
      </c>
      <c r="G19" t="str">
        <f>VLOOKUP($F19*100,'风险(退款拒付)'!$AA$26:$AD$30,2,1)</f>
        <v>(0,10]</v>
      </c>
      <c r="H19" t="str">
        <f>VLOOKUP($F19*100,'风险(退款拒付)'!$AA$26:$AD$30,3,1)</f>
        <v>低</v>
      </c>
      <c r="I19">
        <f>VLOOKUP($F19*100,'风险(退款拒付)'!$AA$26:$AD$30,4,1)</f>
        <v>11</v>
      </c>
    </row>
    <row r="20" spans="1:9" x14ac:dyDescent="0.2">
      <c r="A20" t="s">
        <v>416</v>
      </c>
      <c r="B20" s="2">
        <v>140721</v>
      </c>
      <c r="C20" s="2">
        <v>7934800.2986761602</v>
      </c>
      <c r="D20" s="2">
        <v>141</v>
      </c>
      <c r="E20" s="2">
        <v>150</v>
      </c>
      <c r="F20" s="26">
        <v>1E-3</v>
      </c>
      <c r="G20" t="str">
        <f>VLOOKUP($F20*100,'风险(退款拒付)'!$AA$26:$AD$30,2,1)</f>
        <v>(0,10]</v>
      </c>
      <c r="H20" t="str">
        <f>VLOOKUP($F20*100,'风险(退款拒付)'!$AA$26:$AD$30,3,1)</f>
        <v>低</v>
      </c>
      <c r="I20">
        <f>VLOOKUP($F20*100,'风险(退款拒付)'!$AA$26:$AD$30,4,1)</f>
        <v>11</v>
      </c>
    </row>
    <row r="21" spans="1:9" x14ac:dyDescent="0.2">
      <c r="A21" t="s">
        <v>693</v>
      </c>
      <c r="B21" s="2">
        <v>131333</v>
      </c>
      <c r="C21" s="2">
        <v>4728679.8012622399</v>
      </c>
      <c r="D21" s="2">
        <v>12117</v>
      </c>
      <c r="E21" s="2">
        <v>13405</v>
      </c>
      <c r="F21" s="26">
        <v>9.1999999999999998E-2</v>
      </c>
      <c r="G21" t="str">
        <f>VLOOKUP($F21*100,'风险(退款拒付)'!$AA$26:$AD$30,2,1)</f>
        <v>(0,10]</v>
      </c>
      <c r="H21" t="str">
        <f>VLOOKUP($F21*100,'风险(退款拒付)'!$AA$26:$AD$30,3,1)</f>
        <v>低</v>
      </c>
      <c r="I21">
        <f>VLOOKUP($F21*100,'风险(退款拒付)'!$AA$26:$AD$30,4,1)</f>
        <v>11</v>
      </c>
    </row>
    <row r="22" spans="1:9" x14ac:dyDescent="0.2">
      <c r="A22" t="s">
        <v>326</v>
      </c>
      <c r="B22" s="2">
        <v>128007</v>
      </c>
      <c r="C22" s="2">
        <v>377543.414430145</v>
      </c>
      <c r="D22" s="2">
        <v>0</v>
      </c>
      <c r="E22" s="2">
        <v>0</v>
      </c>
      <c r="F22" s="26">
        <v>0</v>
      </c>
      <c r="G22" t="str">
        <f>VLOOKUP($F22*100,'风险(退款拒付)'!$AA$26:$AD$30,2,1)</f>
        <v>0</v>
      </c>
      <c r="H22" t="str">
        <f>VLOOKUP($F22*100,'风险(退款拒付)'!$AA$26:$AD$30,3,1)</f>
        <v>0</v>
      </c>
      <c r="I22">
        <f>VLOOKUP($F22*100,'风险(退款拒付)'!$AA$26:$AD$30,4,1)</f>
        <v>0</v>
      </c>
    </row>
    <row r="23" spans="1:9" x14ac:dyDescent="0.2">
      <c r="A23" t="s">
        <v>262</v>
      </c>
      <c r="B23" s="2">
        <v>119795</v>
      </c>
      <c r="C23" s="2">
        <v>4456388.4811744802</v>
      </c>
      <c r="D23" s="2">
        <v>14074</v>
      </c>
      <c r="E23" s="2">
        <v>14846</v>
      </c>
      <c r="F23" s="26">
        <v>0.11700000000000001</v>
      </c>
      <c r="G23" t="str">
        <f>VLOOKUP($F23*100,'风险(退款拒付)'!$AA$26:$AD$30,2,1)</f>
        <v>(10,20]</v>
      </c>
      <c r="H23" t="str">
        <f>VLOOKUP($F23*100,'风险(退款拒付)'!$AA$26:$AD$30,3,1)</f>
        <v>中</v>
      </c>
      <c r="I23">
        <f>VLOOKUP($F23*100,'风险(退款拒付)'!$AA$26:$AD$30,4,1)</f>
        <v>57</v>
      </c>
    </row>
    <row r="24" spans="1:9" x14ac:dyDescent="0.2">
      <c r="A24" t="s">
        <v>953</v>
      </c>
      <c r="B24" s="2">
        <v>114512</v>
      </c>
      <c r="C24" s="2">
        <v>4684529.8899999997</v>
      </c>
      <c r="D24" s="2">
        <v>9375</v>
      </c>
      <c r="E24" s="2">
        <v>9782</v>
      </c>
      <c r="F24" s="26">
        <v>8.2000000000000003E-2</v>
      </c>
      <c r="G24" t="str">
        <f>VLOOKUP($F24*100,'风险(退款拒付)'!$AA$26:$AD$30,2,1)</f>
        <v>(0,10]</v>
      </c>
      <c r="H24" t="str">
        <f>VLOOKUP($F24*100,'风险(退款拒付)'!$AA$26:$AD$30,3,1)</f>
        <v>低</v>
      </c>
      <c r="I24">
        <f>VLOOKUP($F24*100,'风险(退款拒付)'!$AA$26:$AD$30,4,1)</f>
        <v>11</v>
      </c>
    </row>
    <row r="25" spans="1:9" x14ac:dyDescent="0.2">
      <c r="A25" t="s">
        <v>225</v>
      </c>
      <c r="B25" s="2">
        <v>114144</v>
      </c>
      <c r="C25" s="2">
        <v>3990477.67358028</v>
      </c>
      <c r="D25" s="2">
        <v>14767</v>
      </c>
      <c r="E25" s="2">
        <v>16333</v>
      </c>
      <c r="F25" s="26">
        <v>0.129</v>
      </c>
      <c r="G25" t="str">
        <f>VLOOKUP($F25*100,'风险(退款拒付)'!$AA$26:$AD$30,2,1)</f>
        <v>(10,20]</v>
      </c>
      <c r="H25" t="str">
        <f>VLOOKUP($F25*100,'风险(退款拒付)'!$AA$26:$AD$30,3,1)</f>
        <v>中</v>
      </c>
      <c r="I25">
        <f>VLOOKUP($F25*100,'风险(退款拒付)'!$AA$26:$AD$30,4,1)</f>
        <v>57</v>
      </c>
    </row>
    <row r="26" spans="1:9" x14ac:dyDescent="0.2">
      <c r="A26" t="s">
        <v>197</v>
      </c>
      <c r="B26" s="2">
        <v>109816</v>
      </c>
      <c r="C26" s="2">
        <v>728651.66217894002</v>
      </c>
      <c r="D26" s="2">
        <v>0</v>
      </c>
      <c r="E26" s="2">
        <v>0</v>
      </c>
      <c r="F26" s="26">
        <v>0</v>
      </c>
      <c r="G26" t="str">
        <f>VLOOKUP($F26*100,'风险(退款拒付)'!$AA$26:$AD$30,2,1)</f>
        <v>0</v>
      </c>
      <c r="H26" t="str">
        <f>VLOOKUP($F26*100,'风险(退款拒付)'!$AA$26:$AD$30,3,1)</f>
        <v>0</v>
      </c>
      <c r="I26">
        <f>VLOOKUP($F26*100,'风险(退款拒付)'!$AA$26:$AD$30,4,1)</f>
        <v>0</v>
      </c>
    </row>
    <row r="27" spans="1:9" x14ac:dyDescent="0.2">
      <c r="A27" t="s">
        <v>394</v>
      </c>
      <c r="B27" s="2">
        <v>108574</v>
      </c>
      <c r="C27" s="2">
        <v>3735154.3295380198</v>
      </c>
      <c r="D27" s="2">
        <v>6278</v>
      </c>
      <c r="E27" s="2">
        <v>6903</v>
      </c>
      <c r="F27" s="26">
        <v>5.8000000000000003E-2</v>
      </c>
      <c r="G27" t="str">
        <f>VLOOKUP($F27*100,'风险(退款拒付)'!$AA$26:$AD$30,2,1)</f>
        <v>(0,10]</v>
      </c>
      <c r="H27" t="str">
        <f>VLOOKUP($F27*100,'风险(退款拒付)'!$AA$26:$AD$30,3,1)</f>
        <v>低</v>
      </c>
      <c r="I27">
        <f>VLOOKUP($F27*100,'风险(退款拒付)'!$AA$26:$AD$30,4,1)</f>
        <v>11</v>
      </c>
    </row>
    <row r="28" spans="1:9" x14ac:dyDescent="0.2">
      <c r="A28" t="s">
        <v>595</v>
      </c>
      <c r="B28" s="2">
        <v>106352</v>
      </c>
      <c r="C28" s="2">
        <v>957451.15009267</v>
      </c>
      <c r="D28" s="2">
        <v>0</v>
      </c>
      <c r="E28" s="2">
        <v>0</v>
      </c>
      <c r="F28" s="26">
        <v>0</v>
      </c>
      <c r="G28" t="str">
        <f>VLOOKUP($F28*100,'风险(退款拒付)'!$AA$26:$AD$30,2,1)</f>
        <v>0</v>
      </c>
      <c r="H28" t="str">
        <f>VLOOKUP($F28*100,'风险(退款拒付)'!$AA$26:$AD$30,3,1)</f>
        <v>0</v>
      </c>
      <c r="I28">
        <f>VLOOKUP($F28*100,'风险(退款拒付)'!$AA$26:$AD$30,4,1)</f>
        <v>0</v>
      </c>
    </row>
    <row r="29" spans="1:9" x14ac:dyDescent="0.2">
      <c r="A29" t="s">
        <v>330</v>
      </c>
      <c r="B29" s="2">
        <v>101988</v>
      </c>
      <c r="C29" s="2">
        <v>3048006.5554092298</v>
      </c>
      <c r="D29" s="2">
        <v>4933</v>
      </c>
      <c r="E29" s="2">
        <v>5319</v>
      </c>
      <c r="F29" s="26">
        <v>4.8000000000000001E-2</v>
      </c>
      <c r="G29" t="str">
        <f>VLOOKUP($F29*100,'风险(退款拒付)'!$AA$26:$AD$30,2,1)</f>
        <v>(0,10]</v>
      </c>
      <c r="H29" t="str">
        <f>VLOOKUP($F29*100,'风险(退款拒付)'!$AA$26:$AD$30,3,1)</f>
        <v>低</v>
      </c>
      <c r="I29">
        <f>VLOOKUP($F29*100,'风险(退款拒付)'!$AA$26:$AD$30,4,1)</f>
        <v>11</v>
      </c>
    </row>
    <row r="30" spans="1:9" x14ac:dyDescent="0.2">
      <c r="A30" t="s">
        <v>518</v>
      </c>
      <c r="B30" s="2">
        <v>100209</v>
      </c>
      <c r="C30" s="2">
        <v>5839344.4341981802</v>
      </c>
      <c r="D30" s="2">
        <v>466</v>
      </c>
      <c r="E30" s="2">
        <v>610</v>
      </c>
      <c r="F30" s="26">
        <v>5.0000000000000001E-3</v>
      </c>
      <c r="G30" t="str">
        <f>VLOOKUP($F30*100,'风险(退款拒付)'!$AA$26:$AD$30,2,1)</f>
        <v>(0,10]</v>
      </c>
      <c r="H30" t="str">
        <f>VLOOKUP($F30*100,'风险(退款拒付)'!$AA$26:$AD$30,3,1)</f>
        <v>低</v>
      </c>
      <c r="I30">
        <f>VLOOKUP($F30*100,'风险(退款拒付)'!$AA$26:$AD$30,4,1)</f>
        <v>11</v>
      </c>
    </row>
    <row r="31" spans="1:9" x14ac:dyDescent="0.2">
      <c r="A31" t="s">
        <v>282</v>
      </c>
      <c r="B31" s="2">
        <v>99958</v>
      </c>
      <c r="C31" s="2">
        <v>4653498.1310599605</v>
      </c>
      <c r="D31" s="2">
        <v>13863</v>
      </c>
      <c r="E31" s="2">
        <v>14414</v>
      </c>
      <c r="F31" s="26">
        <v>0.13900000000000001</v>
      </c>
      <c r="G31" t="str">
        <f>VLOOKUP($F31*100,'风险(退款拒付)'!$AA$26:$AD$30,2,1)</f>
        <v>(10,20]</v>
      </c>
      <c r="H31" t="str">
        <f>VLOOKUP($F31*100,'风险(退款拒付)'!$AA$26:$AD$30,3,1)</f>
        <v>中</v>
      </c>
      <c r="I31">
        <f>VLOOKUP($F31*100,'风险(退款拒付)'!$AA$26:$AD$30,4,1)</f>
        <v>57</v>
      </c>
    </row>
    <row r="32" spans="1:9" x14ac:dyDescent="0.2">
      <c r="A32" t="s">
        <v>489</v>
      </c>
      <c r="B32" s="2">
        <v>80801</v>
      </c>
      <c r="C32" s="2">
        <v>2327791.2999999998</v>
      </c>
      <c r="D32" s="2">
        <v>9149</v>
      </c>
      <c r="E32" s="2">
        <v>10298</v>
      </c>
      <c r="F32" s="26">
        <v>0.113</v>
      </c>
      <c r="G32" t="str">
        <f>VLOOKUP($F32*100,'风险(退款拒付)'!$AA$26:$AD$30,2,1)</f>
        <v>(10,20]</v>
      </c>
      <c r="H32" t="str">
        <f>VLOOKUP($F32*100,'风险(退款拒付)'!$AA$26:$AD$30,3,1)</f>
        <v>中</v>
      </c>
      <c r="I32">
        <f>VLOOKUP($F32*100,'风险(退款拒付)'!$AA$26:$AD$30,4,1)</f>
        <v>57</v>
      </c>
    </row>
    <row r="33" spans="1:9" x14ac:dyDescent="0.2">
      <c r="A33" t="s">
        <v>885</v>
      </c>
      <c r="B33" s="2">
        <v>79850</v>
      </c>
      <c r="C33" s="2">
        <v>4612234.9247987196</v>
      </c>
      <c r="D33" s="2">
        <v>1861</v>
      </c>
      <c r="E33" s="2">
        <v>2051</v>
      </c>
      <c r="F33" s="26">
        <v>2.3E-2</v>
      </c>
      <c r="G33" t="str">
        <f>VLOOKUP($F33*100,'风险(退款拒付)'!$AA$26:$AD$30,2,1)</f>
        <v>(0,10]</v>
      </c>
      <c r="H33" t="str">
        <f>VLOOKUP($F33*100,'风险(退款拒付)'!$AA$26:$AD$30,3,1)</f>
        <v>低</v>
      </c>
      <c r="I33">
        <f>VLOOKUP($F33*100,'风险(退款拒付)'!$AA$26:$AD$30,4,1)</f>
        <v>11</v>
      </c>
    </row>
    <row r="34" spans="1:9" x14ac:dyDescent="0.2">
      <c r="A34" t="s">
        <v>359</v>
      </c>
      <c r="B34" s="2">
        <v>77421</v>
      </c>
      <c r="C34" s="2">
        <v>3466810.77</v>
      </c>
      <c r="D34" s="2">
        <v>1705</v>
      </c>
      <c r="E34" s="2">
        <v>1887</v>
      </c>
      <c r="F34" s="26">
        <v>2.1999999999999999E-2</v>
      </c>
      <c r="G34" t="str">
        <f>VLOOKUP($F34*100,'风险(退款拒付)'!$AA$26:$AD$30,2,1)</f>
        <v>(0,10]</v>
      </c>
      <c r="H34" t="str">
        <f>VLOOKUP($F34*100,'风险(退款拒付)'!$AA$26:$AD$30,3,1)</f>
        <v>低</v>
      </c>
      <c r="I34">
        <f>VLOOKUP($F34*100,'风险(退款拒付)'!$AA$26:$AD$30,4,1)</f>
        <v>11</v>
      </c>
    </row>
    <row r="35" spans="1:9" x14ac:dyDescent="0.2">
      <c r="A35" t="s">
        <v>886</v>
      </c>
      <c r="B35" s="2">
        <v>76659</v>
      </c>
      <c r="C35" s="2">
        <v>3304701.4231671598</v>
      </c>
      <c r="D35" s="2">
        <v>1993</v>
      </c>
      <c r="E35" s="2">
        <v>2347</v>
      </c>
      <c r="F35" s="26">
        <v>2.5999999999999999E-2</v>
      </c>
      <c r="G35" t="str">
        <f>VLOOKUP($F35*100,'风险(退款拒付)'!$AA$26:$AD$30,2,1)</f>
        <v>(0,10]</v>
      </c>
      <c r="H35" t="str">
        <f>VLOOKUP($F35*100,'风险(退款拒付)'!$AA$26:$AD$30,3,1)</f>
        <v>低</v>
      </c>
      <c r="I35">
        <f>VLOOKUP($F35*100,'风险(退款拒付)'!$AA$26:$AD$30,4,1)</f>
        <v>11</v>
      </c>
    </row>
    <row r="36" spans="1:9" x14ac:dyDescent="0.2">
      <c r="A36" t="s">
        <v>239</v>
      </c>
      <c r="B36" s="2">
        <v>73669</v>
      </c>
      <c r="C36" s="2">
        <v>230013.48907810499</v>
      </c>
      <c r="D36" s="2">
        <v>0</v>
      </c>
      <c r="E36" s="2">
        <v>0</v>
      </c>
      <c r="F36" s="26">
        <v>0</v>
      </c>
      <c r="G36" t="str">
        <f>VLOOKUP($F36*100,'风险(退款拒付)'!$AA$26:$AD$30,2,1)</f>
        <v>0</v>
      </c>
      <c r="H36" t="str">
        <f>VLOOKUP($F36*100,'风险(退款拒付)'!$AA$26:$AD$30,3,1)</f>
        <v>0</v>
      </c>
      <c r="I36">
        <f>VLOOKUP($F36*100,'风险(退款拒付)'!$AA$26:$AD$30,4,1)</f>
        <v>0</v>
      </c>
    </row>
    <row r="37" spans="1:9" x14ac:dyDescent="0.2">
      <c r="A37" t="s">
        <v>327</v>
      </c>
      <c r="B37" s="2">
        <v>73494</v>
      </c>
      <c r="C37" s="2">
        <v>333893.86580729001</v>
      </c>
      <c r="D37" s="2">
        <v>0</v>
      </c>
      <c r="E37" s="2">
        <v>0</v>
      </c>
      <c r="F37" s="26">
        <v>0</v>
      </c>
      <c r="G37" t="str">
        <f>VLOOKUP($F37*100,'风险(退款拒付)'!$AA$26:$AD$30,2,1)</f>
        <v>0</v>
      </c>
      <c r="H37" t="str">
        <f>VLOOKUP($F37*100,'风险(退款拒付)'!$AA$26:$AD$30,3,1)</f>
        <v>0</v>
      </c>
      <c r="I37">
        <f>VLOOKUP($F37*100,'风险(退款拒付)'!$AA$26:$AD$30,4,1)</f>
        <v>0</v>
      </c>
    </row>
    <row r="38" spans="1:9" x14ac:dyDescent="0.2">
      <c r="A38" t="s">
        <v>992</v>
      </c>
      <c r="B38" s="2">
        <v>72848</v>
      </c>
      <c r="C38" s="2">
        <v>2795038.1242338498</v>
      </c>
      <c r="D38" s="2">
        <v>695</v>
      </c>
      <c r="E38" s="2">
        <v>760</v>
      </c>
      <c r="F38" s="26">
        <v>0.01</v>
      </c>
      <c r="G38" t="str">
        <f>VLOOKUP($F38*100,'风险(退款拒付)'!$AA$26:$AD$30,2,1)</f>
        <v>(0,10]</v>
      </c>
      <c r="H38" t="str">
        <f>VLOOKUP($F38*100,'风险(退款拒付)'!$AA$26:$AD$30,3,1)</f>
        <v>低</v>
      </c>
      <c r="I38">
        <f>VLOOKUP($F38*100,'风险(退款拒付)'!$AA$26:$AD$30,4,1)</f>
        <v>11</v>
      </c>
    </row>
    <row r="39" spans="1:9" x14ac:dyDescent="0.2">
      <c r="A39" t="s">
        <v>281</v>
      </c>
      <c r="B39" s="2">
        <v>69818</v>
      </c>
      <c r="C39" s="2">
        <v>3035314.7080099699</v>
      </c>
      <c r="D39" s="2">
        <v>1676</v>
      </c>
      <c r="E39" s="2">
        <v>1788</v>
      </c>
      <c r="F39" s="26">
        <v>2.4E-2</v>
      </c>
      <c r="G39" t="str">
        <f>VLOOKUP($F39*100,'风险(退款拒付)'!$AA$26:$AD$30,2,1)</f>
        <v>(0,10]</v>
      </c>
      <c r="H39" t="str">
        <f>VLOOKUP($F39*100,'风险(退款拒付)'!$AA$26:$AD$30,3,1)</f>
        <v>低</v>
      </c>
      <c r="I39">
        <f>VLOOKUP($F39*100,'风险(退款拒付)'!$AA$26:$AD$30,4,1)</f>
        <v>11</v>
      </c>
    </row>
    <row r="40" spans="1:9" x14ac:dyDescent="0.2">
      <c r="A40" t="s">
        <v>698</v>
      </c>
      <c r="B40" s="2">
        <v>69560</v>
      </c>
      <c r="C40" s="2">
        <v>309661.12326412502</v>
      </c>
      <c r="D40" s="2">
        <v>0</v>
      </c>
      <c r="E40" s="2">
        <v>0</v>
      </c>
      <c r="F40" s="26">
        <v>0</v>
      </c>
      <c r="G40" t="str">
        <f>VLOOKUP($F40*100,'风险(退款拒付)'!$AA$26:$AD$30,2,1)</f>
        <v>0</v>
      </c>
      <c r="H40" t="str">
        <f>VLOOKUP($F40*100,'风险(退款拒付)'!$AA$26:$AD$30,3,1)</f>
        <v>0</v>
      </c>
      <c r="I40">
        <f>VLOOKUP($F40*100,'风险(退款拒付)'!$AA$26:$AD$30,4,1)</f>
        <v>0</v>
      </c>
    </row>
    <row r="41" spans="1:9" x14ac:dyDescent="0.2">
      <c r="A41" t="s">
        <v>247</v>
      </c>
      <c r="B41" s="2">
        <v>68638</v>
      </c>
      <c r="C41" s="2">
        <v>3128360.56</v>
      </c>
      <c r="D41" s="2">
        <v>1456</v>
      </c>
      <c r="E41" s="2">
        <v>1692</v>
      </c>
      <c r="F41" s="26">
        <v>2.1000000000000001E-2</v>
      </c>
      <c r="G41" t="str">
        <f>VLOOKUP($F41*100,'风险(退款拒付)'!$AA$26:$AD$30,2,1)</f>
        <v>(0,10]</v>
      </c>
      <c r="H41" t="str">
        <f>VLOOKUP($F41*100,'风险(退款拒付)'!$AA$26:$AD$30,3,1)</f>
        <v>低</v>
      </c>
      <c r="I41">
        <f>VLOOKUP($F41*100,'风险(退款拒付)'!$AA$26:$AD$30,4,1)</f>
        <v>11</v>
      </c>
    </row>
    <row r="42" spans="1:9" x14ac:dyDescent="0.2">
      <c r="A42" t="s">
        <v>237</v>
      </c>
      <c r="B42" s="2">
        <v>63733</v>
      </c>
      <c r="C42" s="2">
        <v>278684.494486565</v>
      </c>
      <c r="D42" s="2">
        <v>0</v>
      </c>
      <c r="E42" s="2">
        <v>0</v>
      </c>
      <c r="F42" s="26">
        <v>0</v>
      </c>
      <c r="G42" t="str">
        <f>VLOOKUP($F42*100,'风险(退款拒付)'!$AA$26:$AD$30,2,1)</f>
        <v>0</v>
      </c>
      <c r="H42" t="str">
        <f>VLOOKUP($F42*100,'风险(退款拒付)'!$AA$26:$AD$30,3,1)</f>
        <v>0</v>
      </c>
      <c r="I42">
        <f>VLOOKUP($F42*100,'风险(退款拒付)'!$AA$26:$AD$30,4,1)</f>
        <v>0</v>
      </c>
    </row>
    <row r="43" spans="1:9" x14ac:dyDescent="0.2">
      <c r="A43" t="s">
        <v>550</v>
      </c>
      <c r="B43" s="2">
        <v>63705</v>
      </c>
      <c r="C43" s="2">
        <v>1975832.37</v>
      </c>
      <c r="D43" s="2">
        <v>2624</v>
      </c>
      <c r="E43" s="2">
        <v>2674</v>
      </c>
      <c r="F43" s="26">
        <v>4.1000000000000002E-2</v>
      </c>
      <c r="G43" t="str">
        <f>VLOOKUP($F43*100,'风险(退款拒付)'!$AA$26:$AD$30,2,1)</f>
        <v>(0,10]</v>
      </c>
      <c r="H43" t="str">
        <f>VLOOKUP($F43*100,'风险(退款拒付)'!$AA$26:$AD$30,3,1)</f>
        <v>低</v>
      </c>
      <c r="I43">
        <f>VLOOKUP($F43*100,'风险(退款拒付)'!$AA$26:$AD$30,4,1)</f>
        <v>11</v>
      </c>
    </row>
    <row r="44" spans="1:9" x14ac:dyDescent="0.2">
      <c r="A44" t="s">
        <v>141</v>
      </c>
      <c r="B44" s="2">
        <v>62322</v>
      </c>
      <c r="C44" s="2">
        <v>219068.81958015999</v>
      </c>
      <c r="D44" s="2">
        <v>0</v>
      </c>
      <c r="E44" s="2">
        <v>0</v>
      </c>
      <c r="F44" s="26">
        <v>0</v>
      </c>
      <c r="G44" t="str">
        <f>VLOOKUP($F44*100,'风险(退款拒付)'!$AA$26:$AD$30,2,1)</f>
        <v>0</v>
      </c>
      <c r="H44" t="str">
        <f>VLOOKUP($F44*100,'风险(退款拒付)'!$AA$26:$AD$30,3,1)</f>
        <v>0</v>
      </c>
      <c r="I44">
        <f>VLOOKUP($F44*100,'风险(退款拒付)'!$AA$26:$AD$30,4,1)</f>
        <v>0</v>
      </c>
    </row>
    <row r="45" spans="1:9" x14ac:dyDescent="0.2">
      <c r="A45" t="s">
        <v>579</v>
      </c>
      <c r="B45" s="2">
        <v>59028</v>
      </c>
      <c r="C45" s="2">
        <v>1934417.16</v>
      </c>
      <c r="D45" s="2">
        <v>3894</v>
      </c>
      <c r="E45" s="2">
        <v>4413</v>
      </c>
      <c r="F45" s="26">
        <v>6.6000000000000003E-2</v>
      </c>
      <c r="G45" t="str">
        <f>VLOOKUP($F45*100,'风险(退款拒付)'!$AA$26:$AD$30,2,1)</f>
        <v>(0,10]</v>
      </c>
      <c r="H45" t="str">
        <f>VLOOKUP($F45*100,'风险(退款拒付)'!$AA$26:$AD$30,3,1)</f>
        <v>低</v>
      </c>
      <c r="I45">
        <f>VLOOKUP($F45*100,'风险(退款拒付)'!$AA$26:$AD$30,4,1)</f>
        <v>11</v>
      </c>
    </row>
    <row r="46" spans="1:9" x14ac:dyDescent="0.2">
      <c r="A46" t="s">
        <v>298</v>
      </c>
      <c r="B46" s="2">
        <v>58001</v>
      </c>
      <c r="C46" s="2">
        <v>2491453.7137800502</v>
      </c>
      <c r="D46" s="2">
        <v>6306</v>
      </c>
      <c r="E46" s="2">
        <v>6439</v>
      </c>
      <c r="F46" s="26">
        <v>0.109</v>
      </c>
      <c r="G46" t="str">
        <f>VLOOKUP($F46*100,'风险(退款拒付)'!$AA$26:$AD$30,2,1)</f>
        <v>(10,20]</v>
      </c>
      <c r="H46" t="str">
        <f>VLOOKUP($F46*100,'风险(退款拒付)'!$AA$26:$AD$30,3,1)</f>
        <v>中</v>
      </c>
      <c r="I46">
        <f>VLOOKUP($F46*100,'风险(退款拒付)'!$AA$26:$AD$30,4,1)</f>
        <v>57</v>
      </c>
    </row>
    <row r="47" spans="1:9" x14ac:dyDescent="0.2">
      <c r="A47" t="s">
        <v>801</v>
      </c>
      <c r="B47" s="2">
        <v>54976</v>
      </c>
      <c r="C47" s="2">
        <v>2928696.9240215002</v>
      </c>
      <c r="D47" s="2">
        <v>21</v>
      </c>
      <c r="E47" s="2">
        <v>21</v>
      </c>
      <c r="F47" s="26">
        <v>0</v>
      </c>
      <c r="G47" t="str">
        <f>VLOOKUP($F47*100,'风险(退款拒付)'!$AA$26:$AD$30,2,1)</f>
        <v>0</v>
      </c>
      <c r="H47" t="str">
        <f>VLOOKUP($F47*100,'风险(退款拒付)'!$AA$26:$AD$30,3,1)</f>
        <v>0</v>
      </c>
      <c r="I47">
        <f>VLOOKUP($F47*100,'风险(退款拒付)'!$AA$26:$AD$30,4,1)</f>
        <v>0</v>
      </c>
    </row>
    <row r="48" spans="1:9" x14ac:dyDescent="0.2">
      <c r="A48" t="s">
        <v>67</v>
      </c>
      <c r="B48" s="2">
        <v>54886</v>
      </c>
      <c r="C48" s="2">
        <v>1822844.43</v>
      </c>
      <c r="D48" s="2">
        <v>2207</v>
      </c>
      <c r="E48" s="2">
        <v>2288</v>
      </c>
      <c r="F48" s="26">
        <v>0.04</v>
      </c>
      <c r="G48" t="str">
        <f>VLOOKUP($F48*100,'风险(退款拒付)'!$AA$26:$AD$30,2,1)</f>
        <v>(0,10]</v>
      </c>
      <c r="H48" t="str">
        <f>VLOOKUP($F48*100,'风险(退款拒付)'!$AA$26:$AD$30,3,1)</f>
        <v>低</v>
      </c>
      <c r="I48">
        <f>VLOOKUP($F48*100,'风险(退款拒付)'!$AA$26:$AD$30,4,1)</f>
        <v>11</v>
      </c>
    </row>
    <row r="49" spans="1:9" x14ac:dyDescent="0.2">
      <c r="A49" t="s">
        <v>989</v>
      </c>
      <c r="B49" s="2">
        <v>52365</v>
      </c>
      <c r="C49" s="2">
        <v>219535.722446595</v>
      </c>
      <c r="D49" s="2">
        <v>0</v>
      </c>
      <c r="E49" s="2">
        <v>0</v>
      </c>
      <c r="F49" s="26">
        <v>0</v>
      </c>
      <c r="G49" t="str">
        <f>VLOOKUP($F49*100,'风险(退款拒付)'!$AA$26:$AD$30,2,1)</f>
        <v>0</v>
      </c>
      <c r="H49" t="str">
        <f>VLOOKUP($F49*100,'风险(退款拒付)'!$AA$26:$AD$30,3,1)</f>
        <v>0</v>
      </c>
      <c r="I49">
        <f>VLOOKUP($F49*100,'风险(退款拒付)'!$AA$26:$AD$30,4,1)</f>
        <v>0</v>
      </c>
    </row>
    <row r="50" spans="1:9" x14ac:dyDescent="0.2">
      <c r="A50" t="s">
        <v>277</v>
      </c>
      <c r="B50" s="2">
        <v>52177</v>
      </c>
      <c r="C50" s="2">
        <v>4116743.7895687702</v>
      </c>
      <c r="D50" s="2">
        <v>127</v>
      </c>
      <c r="E50" s="2">
        <v>128</v>
      </c>
      <c r="F50" s="26">
        <v>2E-3</v>
      </c>
      <c r="G50" t="str">
        <f>VLOOKUP($F50*100,'风险(退款拒付)'!$AA$26:$AD$30,2,1)</f>
        <v>(0,10]</v>
      </c>
      <c r="H50" t="str">
        <f>VLOOKUP($F50*100,'风险(退款拒付)'!$AA$26:$AD$30,3,1)</f>
        <v>低</v>
      </c>
      <c r="I50">
        <f>VLOOKUP($F50*100,'风险(退款拒付)'!$AA$26:$AD$30,4,1)</f>
        <v>11</v>
      </c>
    </row>
    <row r="51" spans="1:9" x14ac:dyDescent="0.2">
      <c r="A51" t="s">
        <v>521</v>
      </c>
      <c r="B51" s="2">
        <v>51480</v>
      </c>
      <c r="C51" s="2">
        <v>1885805.42</v>
      </c>
      <c r="D51" s="2">
        <v>5381</v>
      </c>
      <c r="E51" s="2">
        <v>5511</v>
      </c>
      <c r="F51" s="26">
        <v>0.105</v>
      </c>
      <c r="G51" t="str">
        <f>VLOOKUP($F51*100,'风险(退款拒付)'!$AA$26:$AD$30,2,1)</f>
        <v>(10,20]</v>
      </c>
      <c r="H51" t="str">
        <f>VLOOKUP($F51*100,'风险(退款拒付)'!$AA$26:$AD$30,3,1)</f>
        <v>中</v>
      </c>
      <c r="I51">
        <f>VLOOKUP($F51*100,'风险(退款拒付)'!$AA$26:$AD$30,4,1)</f>
        <v>57</v>
      </c>
    </row>
    <row r="52" spans="1:9" x14ac:dyDescent="0.2">
      <c r="A52" t="s">
        <v>275</v>
      </c>
      <c r="B52" s="2">
        <v>48865</v>
      </c>
      <c r="C52" s="2">
        <v>2712723.8554074499</v>
      </c>
      <c r="D52" s="2">
        <v>5472</v>
      </c>
      <c r="E52" s="2">
        <v>5606</v>
      </c>
      <c r="F52" s="26">
        <v>0.112</v>
      </c>
      <c r="G52" t="str">
        <f>VLOOKUP($F52*100,'风险(退款拒付)'!$AA$26:$AD$30,2,1)</f>
        <v>(10,20]</v>
      </c>
      <c r="H52" t="str">
        <f>VLOOKUP($F52*100,'风险(退款拒付)'!$AA$26:$AD$30,3,1)</f>
        <v>中</v>
      </c>
      <c r="I52">
        <f>VLOOKUP($F52*100,'风险(退款拒付)'!$AA$26:$AD$30,4,1)</f>
        <v>57</v>
      </c>
    </row>
    <row r="53" spans="1:9" x14ac:dyDescent="0.2">
      <c r="A53" t="s">
        <v>184</v>
      </c>
      <c r="B53" s="2">
        <v>48788</v>
      </c>
      <c r="C53" s="2">
        <v>224271.38644361001</v>
      </c>
      <c r="D53" s="2">
        <v>0</v>
      </c>
      <c r="E53" s="2">
        <v>0</v>
      </c>
      <c r="F53" s="26">
        <v>0</v>
      </c>
      <c r="G53" t="str">
        <f>VLOOKUP($F53*100,'风险(退款拒付)'!$AA$26:$AD$30,2,1)</f>
        <v>0</v>
      </c>
      <c r="H53" t="str">
        <f>VLOOKUP($F53*100,'风险(退款拒付)'!$AA$26:$AD$30,3,1)</f>
        <v>0</v>
      </c>
      <c r="I53">
        <f>VLOOKUP($F53*100,'风险(退款拒付)'!$AA$26:$AD$30,4,1)</f>
        <v>0</v>
      </c>
    </row>
    <row r="54" spans="1:9" x14ac:dyDescent="0.2">
      <c r="A54" t="s">
        <v>477</v>
      </c>
      <c r="B54" s="2">
        <v>48275</v>
      </c>
      <c r="C54" s="2">
        <v>1741488.27</v>
      </c>
      <c r="D54" s="2">
        <v>2920</v>
      </c>
      <c r="E54" s="2">
        <v>3337</v>
      </c>
      <c r="F54" s="26">
        <v>0.06</v>
      </c>
      <c r="G54" t="str">
        <f>VLOOKUP($F54*100,'风险(退款拒付)'!$AA$26:$AD$30,2,1)</f>
        <v>(0,10]</v>
      </c>
      <c r="H54" t="str">
        <f>VLOOKUP($F54*100,'风险(退款拒付)'!$AA$26:$AD$30,3,1)</f>
        <v>低</v>
      </c>
      <c r="I54">
        <f>VLOOKUP($F54*100,'风险(退款拒付)'!$AA$26:$AD$30,4,1)</f>
        <v>11</v>
      </c>
    </row>
    <row r="55" spans="1:9" x14ac:dyDescent="0.2">
      <c r="A55" t="s">
        <v>1019</v>
      </c>
      <c r="B55" s="2">
        <v>47542</v>
      </c>
      <c r="C55" s="2">
        <v>2550647.2599999998</v>
      </c>
      <c r="D55" s="2">
        <v>6697</v>
      </c>
      <c r="E55" s="2">
        <v>6945</v>
      </c>
      <c r="F55" s="26">
        <v>0.14099999999999999</v>
      </c>
      <c r="G55" t="str">
        <f>VLOOKUP($F55*100,'风险(退款拒付)'!$AA$26:$AD$30,2,1)</f>
        <v>(10,20]</v>
      </c>
      <c r="H55" t="str">
        <f>VLOOKUP($F55*100,'风险(退款拒付)'!$AA$26:$AD$30,3,1)</f>
        <v>中</v>
      </c>
      <c r="I55">
        <f>VLOOKUP($F55*100,'风险(退款拒付)'!$AA$26:$AD$30,4,1)</f>
        <v>57</v>
      </c>
    </row>
    <row r="56" spans="1:9" x14ac:dyDescent="0.2">
      <c r="A56" t="s">
        <v>434</v>
      </c>
      <c r="B56" s="2">
        <v>47176</v>
      </c>
      <c r="C56" s="2">
        <v>3034685.4622604498</v>
      </c>
      <c r="D56" s="2">
        <v>1490</v>
      </c>
      <c r="E56" s="2">
        <v>1657</v>
      </c>
      <c r="F56" s="26">
        <v>3.2000000000000001E-2</v>
      </c>
      <c r="G56" t="str">
        <f>VLOOKUP($F56*100,'风险(退款拒付)'!$AA$26:$AD$30,2,1)</f>
        <v>(0,10]</v>
      </c>
      <c r="H56" t="str">
        <f>VLOOKUP($F56*100,'风险(退款拒付)'!$AA$26:$AD$30,3,1)</f>
        <v>低</v>
      </c>
      <c r="I56">
        <f>VLOOKUP($F56*100,'风险(退款拒付)'!$AA$26:$AD$30,4,1)</f>
        <v>11</v>
      </c>
    </row>
    <row r="57" spans="1:9" x14ac:dyDescent="0.2">
      <c r="A57" t="s">
        <v>599</v>
      </c>
      <c r="B57" s="2">
        <v>46770</v>
      </c>
      <c r="C57" s="2">
        <v>1735305.7412713501</v>
      </c>
      <c r="D57" s="2">
        <v>268</v>
      </c>
      <c r="E57" s="2">
        <v>302</v>
      </c>
      <c r="F57" s="26">
        <v>6.0000000000000001E-3</v>
      </c>
      <c r="G57" t="str">
        <f>VLOOKUP($F57*100,'风险(退款拒付)'!$AA$26:$AD$30,2,1)</f>
        <v>(0,10]</v>
      </c>
      <c r="H57" t="str">
        <f>VLOOKUP($F57*100,'风险(退款拒付)'!$AA$26:$AD$30,3,1)</f>
        <v>低</v>
      </c>
      <c r="I57">
        <f>VLOOKUP($F57*100,'风险(退款拒付)'!$AA$26:$AD$30,4,1)</f>
        <v>11</v>
      </c>
    </row>
    <row r="58" spans="1:9" x14ac:dyDescent="0.2">
      <c r="A58" t="s">
        <v>661</v>
      </c>
      <c r="B58" s="2">
        <v>43086</v>
      </c>
      <c r="C58" s="2">
        <v>1837274.7651683099</v>
      </c>
      <c r="D58" s="2">
        <v>6284</v>
      </c>
      <c r="E58" s="2">
        <v>6425</v>
      </c>
      <c r="F58" s="26">
        <v>0.14599999999999999</v>
      </c>
      <c r="G58" t="str">
        <f>VLOOKUP($F58*100,'风险(退款拒付)'!$AA$26:$AD$30,2,1)</f>
        <v>(10,20]</v>
      </c>
      <c r="H58" t="str">
        <f>VLOOKUP($F58*100,'风险(退款拒付)'!$AA$26:$AD$30,3,1)</f>
        <v>中</v>
      </c>
      <c r="I58">
        <f>VLOOKUP($F58*100,'风险(退款拒付)'!$AA$26:$AD$30,4,1)</f>
        <v>57</v>
      </c>
    </row>
    <row r="59" spans="1:9" x14ac:dyDescent="0.2">
      <c r="A59" t="s">
        <v>994</v>
      </c>
      <c r="B59" s="2">
        <v>41747</v>
      </c>
      <c r="C59" s="2">
        <v>2413408.6128626498</v>
      </c>
      <c r="D59" s="2">
        <v>0</v>
      </c>
      <c r="E59" s="2">
        <v>0</v>
      </c>
      <c r="F59" s="26">
        <v>0</v>
      </c>
      <c r="G59" t="str">
        <f>VLOOKUP($F59*100,'风险(退款拒付)'!$AA$26:$AD$30,2,1)</f>
        <v>0</v>
      </c>
      <c r="H59" t="str">
        <f>VLOOKUP($F59*100,'风险(退款拒付)'!$AA$26:$AD$30,3,1)</f>
        <v>0</v>
      </c>
      <c r="I59">
        <f>VLOOKUP($F59*100,'风险(退款拒付)'!$AA$26:$AD$30,4,1)</f>
        <v>0</v>
      </c>
    </row>
    <row r="60" spans="1:9" x14ac:dyDescent="0.2">
      <c r="A60" t="s">
        <v>383</v>
      </c>
      <c r="B60" s="2">
        <v>40148</v>
      </c>
      <c r="C60" s="2">
        <v>169645.19133555499</v>
      </c>
      <c r="D60" s="2">
        <v>0</v>
      </c>
      <c r="E60" s="2">
        <v>0</v>
      </c>
      <c r="F60" s="26">
        <v>0</v>
      </c>
      <c r="G60" t="str">
        <f>VLOOKUP($F60*100,'风险(退款拒付)'!$AA$26:$AD$30,2,1)</f>
        <v>0</v>
      </c>
      <c r="H60" t="str">
        <f>VLOOKUP($F60*100,'风险(退款拒付)'!$AA$26:$AD$30,3,1)</f>
        <v>0</v>
      </c>
      <c r="I60">
        <f>VLOOKUP($F60*100,'风险(退款拒付)'!$AA$26:$AD$30,4,1)</f>
        <v>0</v>
      </c>
    </row>
    <row r="61" spans="1:9" x14ac:dyDescent="0.2">
      <c r="A61" t="s">
        <v>213</v>
      </c>
      <c r="B61" s="2">
        <v>39122</v>
      </c>
      <c r="C61" s="2">
        <v>933409.66</v>
      </c>
      <c r="D61" s="2">
        <v>522</v>
      </c>
      <c r="E61" s="2">
        <v>572</v>
      </c>
      <c r="F61" s="26">
        <v>1.2999999999999999E-2</v>
      </c>
      <c r="G61" t="str">
        <f>VLOOKUP($F61*100,'风险(退款拒付)'!$AA$26:$AD$30,2,1)</f>
        <v>(0,10]</v>
      </c>
      <c r="H61" t="str">
        <f>VLOOKUP($F61*100,'风险(退款拒付)'!$AA$26:$AD$30,3,1)</f>
        <v>低</v>
      </c>
      <c r="I61">
        <f>VLOOKUP($F61*100,'风险(退款拒付)'!$AA$26:$AD$30,4,1)</f>
        <v>11</v>
      </c>
    </row>
    <row r="62" spans="1:9" x14ac:dyDescent="0.2">
      <c r="A62" t="s">
        <v>764</v>
      </c>
      <c r="B62" s="2">
        <v>37649</v>
      </c>
      <c r="C62" s="2">
        <v>187725.35546399999</v>
      </c>
      <c r="D62" s="2">
        <v>0</v>
      </c>
      <c r="E62" s="2">
        <v>0</v>
      </c>
      <c r="F62" s="26">
        <v>0</v>
      </c>
      <c r="G62" t="str">
        <f>VLOOKUP($F62*100,'风险(退款拒付)'!$AA$26:$AD$30,2,1)</f>
        <v>0</v>
      </c>
      <c r="H62" t="str">
        <f>VLOOKUP($F62*100,'风险(退款拒付)'!$AA$26:$AD$30,3,1)</f>
        <v>0</v>
      </c>
      <c r="I62">
        <f>VLOOKUP($F62*100,'风险(退款拒付)'!$AA$26:$AD$30,4,1)</f>
        <v>0</v>
      </c>
    </row>
    <row r="63" spans="1:9" x14ac:dyDescent="0.2">
      <c r="A63" t="s">
        <v>746</v>
      </c>
      <c r="B63" s="2">
        <v>37395</v>
      </c>
      <c r="C63" s="2">
        <v>1898154.45</v>
      </c>
      <c r="D63" s="2">
        <v>239</v>
      </c>
      <c r="E63" s="2">
        <v>261</v>
      </c>
      <c r="F63" s="26">
        <v>6.0000000000000001E-3</v>
      </c>
      <c r="G63" t="str">
        <f>VLOOKUP($F63*100,'风险(退款拒付)'!$AA$26:$AD$30,2,1)</f>
        <v>(0,10]</v>
      </c>
      <c r="H63" t="str">
        <f>VLOOKUP($F63*100,'风险(退款拒付)'!$AA$26:$AD$30,3,1)</f>
        <v>低</v>
      </c>
      <c r="I63">
        <f>VLOOKUP($F63*100,'风险(退款拒付)'!$AA$26:$AD$30,4,1)</f>
        <v>11</v>
      </c>
    </row>
    <row r="64" spans="1:9" x14ac:dyDescent="0.2">
      <c r="A64" t="s">
        <v>597</v>
      </c>
      <c r="B64" s="2">
        <v>35835</v>
      </c>
      <c r="C64" s="2">
        <v>180552.57350445</v>
      </c>
      <c r="D64" s="2">
        <v>0</v>
      </c>
      <c r="E64" s="2">
        <v>0</v>
      </c>
      <c r="F64" s="26">
        <v>0</v>
      </c>
      <c r="G64" t="str">
        <f>VLOOKUP($F64*100,'风险(退款拒付)'!$AA$26:$AD$30,2,1)</f>
        <v>0</v>
      </c>
      <c r="H64" t="str">
        <f>VLOOKUP($F64*100,'风险(退款拒付)'!$AA$26:$AD$30,3,1)</f>
        <v>0</v>
      </c>
      <c r="I64">
        <f>VLOOKUP($F64*100,'风险(退款拒付)'!$AA$26:$AD$30,4,1)</f>
        <v>0</v>
      </c>
    </row>
    <row r="65" spans="1:9" x14ac:dyDescent="0.2">
      <c r="A65" t="s">
        <v>688</v>
      </c>
      <c r="B65" s="2">
        <v>35540</v>
      </c>
      <c r="C65" s="2">
        <v>3933138.1563857398</v>
      </c>
      <c r="D65" s="2">
        <v>737</v>
      </c>
      <c r="E65" s="2">
        <v>824</v>
      </c>
      <c r="F65" s="26">
        <v>2.1000000000000001E-2</v>
      </c>
      <c r="G65" t="str">
        <f>VLOOKUP($F65*100,'风险(退款拒付)'!$AA$26:$AD$30,2,1)</f>
        <v>(0,10]</v>
      </c>
      <c r="H65" t="str">
        <f>VLOOKUP($F65*100,'风险(退款拒付)'!$AA$26:$AD$30,3,1)</f>
        <v>低</v>
      </c>
      <c r="I65">
        <f>VLOOKUP($F65*100,'风险(退款拒付)'!$AA$26:$AD$30,4,1)</f>
        <v>11</v>
      </c>
    </row>
    <row r="66" spans="1:9" x14ac:dyDescent="0.2">
      <c r="A66" t="s">
        <v>988</v>
      </c>
      <c r="B66" s="2">
        <v>35067</v>
      </c>
      <c r="C66" s="2">
        <v>1606600.37696617</v>
      </c>
      <c r="D66" s="2">
        <v>8238</v>
      </c>
      <c r="E66" s="2">
        <v>8786</v>
      </c>
      <c r="F66" s="26">
        <v>0.23499999999999999</v>
      </c>
      <c r="G66" t="str">
        <f>VLOOKUP($F66*100,'风险(退款拒付)'!$AA$26:$AD$30,2,1)</f>
        <v>(20,+)</v>
      </c>
      <c r="H66" t="str">
        <f>VLOOKUP($F66*100,'风险(退款拒付)'!$AA$26:$AD$30,3,1)</f>
        <v>高</v>
      </c>
      <c r="I66">
        <f>VLOOKUP($F66*100,'风险(退款拒付)'!$AA$26:$AD$30,4,1)</f>
        <v>100</v>
      </c>
    </row>
    <row r="67" spans="1:9" x14ac:dyDescent="0.2">
      <c r="A67" t="s">
        <v>941</v>
      </c>
      <c r="B67" s="2">
        <v>34081</v>
      </c>
      <c r="C67" s="2">
        <v>1738764.94</v>
      </c>
      <c r="D67" s="2">
        <v>4299</v>
      </c>
      <c r="E67" s="2">
        <v>4380</v>
      </c>
      <c r="F67" s="26">
        <v>0.126</v>
      </c>
      <c r="G67" t="str">
        <f>VLOOKUP($F67*100,'风险(退款拒付)'!$AA$26:$AD$30,2,1)</f>
        <v>(10,20]</v>
      </c>
      <c r="H67" t="str">
        <f>VLOOKUP($F67*100,'风险(退款拒付)'!$AA$26:$AD$30,3,1)</f>
        <v>中</v>
      </c>
      <c r="I67">
        <f>VLOOKUP($F67*100,'风险(退款拒付)'!$AA$26:$AD$30,4,1)</f>
        <v>57</v>
      </c>
    </row>
    <row r="68" spans="1:9" x14ac:dyDescent="0.2">
      <c r="A68" t="s">
        <v>566</v>
      </c>
      <c r="B68" s="2">
        <v>33876</v>
      </c>
      <c r="C68" s="2">
        <v>1390087.9950061601</v>
      </c>
      <c r="D68" s="2">
        <v>4687</v>
      </c>
      <c r="E68" s="2">
        <v>4779</v>
      </c>
      <c r="F68" s="26">
        <v>0.13800000000000001</v>
      </c>
      <c r="G68" t="str">
        <f>VLOOKUP($F68*100,'风险(退款拒付)'!$AA$26:$AD$30,2,1)</f>
        <v>(10,20]</v>
      </c>
      <c r="H68" t="str">
        <f>VLOOKUP($F68*100,'风险(退款拒付)'!$AA$26:$AD$30,3,1)</f>
        <v>中</v>
      </c>
      <c r="I68">
        <f>VLOOKUP($F68*100,'风险(退款拒付)'!$AA$26:$AD$30,4,1)</f>
        <v>57</v>
      </c>
    </row>
    <row r="69" spans="1:9" x14ac:dyDescent="0.2">
      <c r="A69" t="s">
        <v>602</v>
      </c>
      <c r="B69" s="2">
        <v>33777</v>
      </c>
      <c r="C69" s="2">
        <v>2748659</v>
      </c>
      <c r="D69" s="2">
        <v>4280</v>
      </c>
      <c r="E69" s="2">
        <v>4607</v>
      </c>
      <c r="F69" s="26">
        <v>0.127</v>
      </c>
      <c r="G69" t="str">
        <f>VLOOKUP($F69*100,'风险(退款拒付)'!$AA$26:$AD$30,2,1)</f>
        <v>(10,20]</v>
      </c>
      <c r="H69" t="str">
        <f>VLOOKUP($F69*100,'风险(退款拒付)'!$AA$26:$AD$30,3,1)</f>
        <v>中</v>
      </c>
      <c r="I69">
        <f>VLOOKUP($F69*100,'风险(退款拒付)'!$AA$26:$AD$30,4,1)</f>
        <v>57</v>
      </c>
    </row>
    <row r="70" spans="1:9" x14ac:dyDescent="0.2">
      <c r="A70" t="s">
        <v>463</v>
      </c>
      <c r="B70" s="2">
        <v>33377</v>
      </c>
      <c r="C70" s="2">
        <v>558175.18000000005</v>
      </c>
      <c r="D70" s="2">
        <v>1398</v>
      </c>
      <c r="E70" s="2">
        <v>1817</v>
      </c>
      <c r="F70" s="26">
        <v>4.2000000000000003E-2</v>
      </c>
      <c r="G70" t="str">
        <f>VLOOKUP($F70*100,'风险(退款拒付)'!$AA$26:$AD$30,2,1)</f>
        <v>(0,10]</v>
      </c>
      <c r="H70" t="str">
        <f>VLOOKUP($F70*100,'风险(退款拒付)'!$AA$26:$AD$30,3,1)</f>
        <v>低</v>
      </c>
      <c r="I70">
        <f>VLOOKUP($F70*100,'风险(退款拒付)'!$AA$26:$AD$30,4,1)</f>
        <v>11</v>
      </c>
    </row>
    <row r="71" spans="1:9" x14ac:dyDescent="0.2">
      <c r="A71" t="s">
        <v>474</v>
      </c>
      <c r="B71" s="2">
        <v>32585</v>
      </c>
      <c r="C71" s="2">
        <v>167505.439056715</v>
      </c>
      <c r="D71" s="2">
        <v>0</v>
      </c>
      <c r="E71" s="2">
        <v>0</v>
      </c>
      <c r="F71" s="26">
        <v>0</v>
      </c>
      <c r="G71" t="str">
        <f>VLOOKUP($F71*100,'风险(退款拒付)'!$AA$26:$AD$30,2,1)</f>
        <v>0</v>
      </c>
      <c r="H71" t="str">
        <f>VLOOKUP($F71*100,'风险(退款拒付)'!$AA$26:$AD$30,3,1)</f>
        <v>0</v>
      </c>
      <c r="I71">
        <f>VLOOKUP($F71*100,'风险(退款拒付)'!$AA$26:$AD$30,4,1)</f>
        <v>0</v>
      </c>
    </row>
    <row r="72" spans="1:9" x14ac:dyDescent="0.2">
      <c r="A72" t="s">
        <v>136</v>
      </c>
      <c r="B72" s="2">
        <v>32446</v>
      </c>
      <c r="C72" s="2">
        <v>5886327.7653815001</v>
      </c>
      <c r="D72" s="2">
        <v>404</v>
      </c>
      <c r="E72" s="2">
        <v>452</v>
      </c>
      <c r="F72" s="26">
        <v>1.2E-2</v>
      </c>
      <c r="G72" t="str">
        <f>VLOOKUP($F72*100,'风险(退款拒付)'!$AA$26:$AD$30,2,1)</f>
        <v>(0,10]</v>
      </c>
      <c r="H72" t="str">
        <f>VLOOKUP($F72*100,'风险(退款拒付)'!$AA$26:$AD$30,3,1)</f>
        <v>低</v>
      </c>
      <c r="I72">
        <f>VLOOKUP($F72*100,'风险(退款拒付)'!$AA$26:$AD$30,4,1)</f>
        <v>11</v>
      </c>
    </row>
    <row r="73" spans="1:9" x14ac:dyDescent="0.2">
      <c r="A73" t="s">
        <v>255</v>
      </c>
      <c r="B73" s="2">
        <v>31734</v>
      </c>
      <c r="C73" s="2">
        <v>1587093.09332461</v>
      </c>
      <c r="D73" s="2">
        <v>975</v>
      </c>
      <c r="E73" s="2">
        <v>1003</v>
      </c>
      <c r="F73" s="26">
        <v>3.1E-2</v>
      </c>
      <c r="G73" t="str">
        <f>VLOOKUP($F73*100,'风险(退款拒付)'!$AA$26:$AD$30,2,1)</f>
        <v>(0,10]</v>
      </c>
      <c r="H73" t="str">
        <f>VLOOKUP($F73*100,'风险(退款拒付)'!$AA$26:$AD$30,3,1)</f>
        <v>低</v>
      </c>
      <c r="I73">
        <f>VLOOKUP($F73*100,'风险(退款拒付)'!$AA$26:$AD$30,4,1)</f>
        <v>11</v>
      </c>
    </row>
    <row r="74" spans="1:9" x14ac:dyDescent="0.2">
      <c r="A74" t="s">
        <v>890</v>
      </c>
      <c r="B74" s="2">
        <v>31161</v>
      </c>
      <c r="C74" s="2">
        <v>270686.71981525997</v>
      </c>
      <c r="D74" s="2">
        <v>0</v>
      </c>
      <c r="E74" s="2">
        <v>0</v>
      </c>
      <c r="F74" s="26">
        <v>0</v>
      </c>
      <c r="G74" t="str">
        <f>VLOOKUP($F74*100,'风险(退款拒付)'!$AA$26:$AD$30,2,1)</f>
        <v>0</v>
      </c>
      <c r="H74" t="str">
        <f>VLOOKUP($F74*100,'风险(退款拒付)'!$AA$26:$AD$30,3,1)</f>
        <v>0</v>
      </c>
      <c r="I74">
        <f>VLOOKUP($F74*100,'风险(退款拒付)'!$AA$26:$AD$30,4,1)</f>
        <v>0</v>
      </c>
    </row>
    <row r="75" spans="1:9" x14ac:dyDescent="0.2">
      <c r="A75" t="s">
        <v>417</v>
      </c>
      <c r="B75" s="2">
        <v>30833</v>
      </c>
      <c r="C75" s="2">
        <v>1655243.85</v>
      </c>
      <c r="D75" s="2">
        <v>144</v>
      </c>
      <c r="E75" s="2">
        <v>154</v>
      </c>
      <c r="F75" s="26">
        <v>5.0000000000000001E-3</v>
      </c>
      <c r="G75" t="str">
        <f>VLOOKUP($F75*100,'风险(退款拒付)'!$AA$26:$AD$30,2,1)</f>
        <v>(0,10]</v>
      </c>
      <c r="H75" t="str">
        <f>VLOOKUP($F75*100,'风险(退款拒付)'!$AA$26:$AD$30,3,1)</f>
        <v>低</v>
      </c>
      <c r="I75">
        <f>VLOOKUP($F75*100,'风险(退款拒付)'!$AA$26:$AD$30,4,1)</f>
        <v>11</v>
      </c>
    </row>
    <row r="76" spans="1:9" x14ac:dyDescent="0.2">
      <c r="A76" t="s">
        <v>659</v>
      </c>
      <c r="B76" s="2">
        <v>30716</v>
      </c>
      <c r="C76" s="2">
        <v>131401.66121148001</v>
      </c>
      <c r="D76" s="2">
        <v>0</v>
      </c>
      <c r="E76" s="2">
        <v>0</v>
      </c>
      <c r="F76" s="26">
        <v>0</v>
      </c>
      <c r="G76" t="str">
        <f>VLOOKUP($F76*100,'风险(退款拒付)'!$AA$26:$AD$30,2,1)</f>
        <v>0</v>
      </c>
      <c r="H76" t="str">
        <f>VLOOKUP($F76*100,'风险(退款拒付)'!$AA$26:$AD$30,3,1)</f>
        <v>0</v>
      </c>
      <c r="I76">
        <f>VLOOKUP($F76*100,'风险(退款拒付)'!$AA$26:$AD$30,4,1)</f>
        <v>0</v>
      </c>
    </row>
    <row r="77" spans="1:9" x14ac:dyDescent="0.2">
      <c r="A77" t="s">
        <v>436</v>
      </c>
      <c r="B77" s="2">
        <v>30714</v>
      </c>
      <c r="C77" s="2">
        <v>1369343.1834958701</v>
      </c>
      <c r="D77" s="2">
        <v>4636</v>
      </c>
      <c r="E77" s="2">
        <v>4885</v>
      </c>
      <c r="F77" s="26">
        <v>0.151</v>
      </c>
      <c r="G77" t="str">
        <f>VLOOKUP($F77*100,'风险(退款拒付)'!$AA$26:$AD$30,2,1)</f>
        <v>(10,20]</v>
      </c>
      <c r="H77" t="str">
        <f>VLOOKUP($F77*100,'风险(退款拒付)'!$AA$26:$AD$30,3,1)</f>
        <v>中</v>
      </c>
      <c r="I77">
        <f>VLOOKUP($F77*100,'风险(退款拒付)'!$AA$26:$AD$30,4,1)</f>
        <v>57</v>
      </c>
    </row>
    <row r="78" spans="1:9" x14ac:dyDescent="0.2">
      <c r="A78" t="s">
        <v>479</v>
      </c>
      <c r="B78" s="2">
        <v>30481</v>
      </c>
      <c r="C78" s="2">
        <v>1206653.2</v>
      </c>
      <c r="D78" s="2">
        <v>254</v>
      </c>
      <c r="E78" s="2">
        <v>262</v>
      </c>
      <c r="F78" s="26">
        <v>8.0000000000000002E-3</v>
      </c>
      <c r="G78" t="str">
        <f>VLOOKUP($F78*100,'风险(退款拒付)'!$AA$26:$AD$30,2,1)</f>
        <v>(0,10]</v>
      </c>
      <c r="H78" t="str">
        <f>VLOOKUP($F78*100,'风险(退款拒付)'!$AA$26:$AD$30,3,1)</f>
        <v>低</v>
      </c>
      <c r="I78">
        <f>VLOOKUP($F78*100,'风险(退款拒付)'!$AA$26:$AD$30,4,1)</f>
        <v>11</v>
      </c>
    </row>
    <row r="79" spans="1:9" x14ac:dyDescent="0.2">
      <c r="A79" t="s">
        <v>1017</v>
      </c>
      <c r="B79" s="2">
        <v>30421</v>
      </c>
      <c r="C79" s="2">
        <v>69700.263481360002</v>
      </c>
      <c r="D79" s="2">
        <v>0</v>
      </c>
      <c r="E79" s="2">
        <v>0</v>
      </c>
      <c r="F79" s="26">
        <v>0</v>
      </c>
      <c r="G79" t="str">
        <f>VLOOKUP($F79*100,'风险(退款拒付)'!$AA$26:$AD$30,2,1)</f>
        <v>0</v>
      </c>
      <c r="H79" t="str">
        <f>VLOOKUP($F79*100,'风险(退款拒付)'!$AA$26:$AD$30,3,1)</f>
        <v>0</v>
      </c>
      <c r="I79">
        <f>VLOOKUP($F79*100,'风险(退款拒付)'!$AA$26:$AD$30,4,1)</f>
        <v>0</v>
      </c>
    </row>
    <row r="80" spans="1:9" x14ac:dyDescent="0.2">
      <c r="A80" t="s">
        <v>667</v>
      </c>
      <c r="B80" s="2">
        <v>30410</v>
      </c>
      <c r="C80" s="2">
        <v>1124792.84609964</v>
      </c>
      <c r="D80" s="2">
        <v>412</v>
      </c>
      <c r="E80" s="2">
        <v>460</v>
      </c>
      <c r="F80" s="26">
        <v>1.4E-2</v>
      </c>
      <c r="G80" t="str">
        <f>VLOOKUP($F80*100,'风险(退款拒付)'!$AA$26:$AD$30,2,1)</f>
        <v>(0,10]</v>
      </c>
      <c r="H80" t="str">
        <f>VLOOKUP($F80*100,'风险(退款拒付)'!$AA$26:$AD$30,3,1)</f>
        <v>低</v>
      </c>
      <c r="I80">
        <f>VLOOKUP($F80*100,'风险(退款拒付)'!$AA$26:$AD$30,4,1)</f>
        <v>11</v>
      </c>
    </row>
    <row r="81" spans="1:9" x14ac:dyDescent="0.2">
      <c r="A81" t="s">
        <v>354</v>
      </c>
      <c r="B81" s="2">
        <v>30404</v>
      </c>
      <c r="C81" s="2">
        <v>1174365.1944655699</v>
      </c>
      <c r="D81" s="2">
        <v>7861</v>
      </c>
      <c r="E81" s="2">
        <v>8554</v>
      </c>
      <c r="F81" s="26">
        <v>0.25900000000000001</v>
      </c>
      <c r="G81" t="str">
        <f>VLOOKUP($F81*100,'风险(退款拒付)'!$AA$26:$AD$30,2,1)</f>
        <v>(20,+)</v>
      </c>
      <c r="H81" t="str">
        <f>VLOOKUP($F81*100,'风险(退款拒付)'!$AA$26:$AD$30,3,1)</f>
        <v>高</v>
      </c>
      <c r="I81">
        <f>VLOOKUP($F81*100,'风险(退款拒付)'!$AA$26:$AD$30,4,1)</f>
        <v>100</v>
      </c>
    </row>
    <row r="82" spans="1:9" x14ac:dyDescent="0.2">
      <c r="A82" t="s">
        <v>137</v>
      </c>
      <c r="B82" s="2">
        <v>29788</v>
      </c>
      <c r="C82" s="2">
        <v>291008.128913455</v>
      </c>
      <c r="D82" s="2">
        <v>0</v>
      </c>
      <c r="E82" s="2">
        <v>0</v>
      </c>
      <c r="F82" s="26">
        <v>0</v>
      </c>
      <c r="G82" t="str">
        <f>VLOOKUP($F82*100,'风险(退款拒付)'!$AA$26:$AD$30,2,1)</f>
        <v>0</v>
      </c>
      <c r="H82" t="str">
        <f>VLOOKUP($F82*100,'风险(退款拒付)'!$AA$26:$AD$30,3,1)</f>
        <v>0</v>
      </c>
      <c r="I82">
        <f>VLOOKUP($F82*100,'风险(退款拒付)'!$AA$26:$AD$30,4,1)</f>
        <v>0</v>
      </c>
    </row>
    <row r="83" spans="1:9" x14ac:dyDescent="0.2">
      <c r="A83" t="s">
        <v>179</v>
      </c>
      <c r="B83" s="2">
        <v>29394</v>
      </c>
      <c r="C83" s="2">
        <v>3080763.5346281598</v>
      </c>
      <c r="D83" s="2">
        <v>0</v>
      </c>
      <c r="E83" s="2">
        <v>0</v>
      </c>
      <c r="F83" s="26">
        <v>0</v>
      </c>
      <c r="G83" t="str">
        <f>VLOOKUP($F83*100,'风险(退款拒付)'!$AA$26:$AD$30,2,1)</f>
        <v>0</v>
      </c>
      <c r="H83" t="str">
        <f>VLOOKUP($F83*100,'风险(退款拒付)'!$AA$26:$AD$30,3,1)</f>
        <v>0</v>
      </c>
      <c r="I83">
        <f>VLOOKUP($F83*100,'风险(退款拒付)'!$AA$26:$AD$30,4,1)</f>
        <v>0</v>
      </c>
    </row>
    <row r="84" spans="1:9" x14ac:dyDescent="0.2">
      <c r="A84" t="s">
        <v>809</v>
      </c>
      <c r="B84" s="2">
        <v>29128</v>
      </c>
      <c r="C84" s="2">
        <v>2221857.4595601698</v>
      </c>
      <c r="D84" s="2">
        <v>308</v>
      </c>
      <c r="E84" s="2">
        <v>332</v>
      </c>
      <c r="F84" s="26">
        <v>1.0999999999999999E-2</v>
      </c>
      <c r="G84" t="str">
        <f>VLOOKUP($F84*100,'风险(退款拒付)'!$AA$26:$AD$30,2,1)</f>
        <v>(0,10]</v>
      </c>
      <c r="H84" t="str">
        <f>VLOOKUP($F84*100,'风险(退款拒付)'!$AA$26:$AD$30,3,1)</f>
        <v>低</v>
      </c>
      <c r="I84">
        <f>VLOOKUP($F84*100,'风险(退款拒付)'!$AA$26:$AD$30,4,1)</f>
        <v>11</v>
      </c>
    </row>
    <row r="85" spans="1:9" x14ac:dyDescent="0.2">
      <c r="A85" t="s">
        <v>473</v>
      </c>
      <c r="B85" s="2">
        <v>27609</v>
      </c>
      <c r="C85" s="2">
        <v>171330.85745573501</v>
      </c>
      <c r="D85" s="2">
        <v>0</v>
      </c>
      <c r="E85" s="2">
        <v>0</v>
      </c>
      <c r="F85" s="26">
        <v>0</v>
      </c>
      <c r="G85" t="str">
        <f>VLOOKUP($F85*100,'风险(退款拒付)'!$AA$26:$AD$30,2,1)</f>
        <v>0</v>
      </c>
      <c r="H85" t="str">
        <f>VLOOKUP($F85*100,'风险(退款拒付)'!$AA$26:$AD$30,3,1)</f>
        <v>0</v>
      </c>
      <c r="I85">
        <f>VLOOKUP($F85*100,'风险(退款拒付)'!$AA$26:$AD$30,4,1)</f>
        <v>0</v>
      </c>
    </row>
    <row r="86" spans="1:9" x14ac:dyDescent="0.2">
      <c r="A86" t="s">
        <v>991</v>
      </c>
      <c r="B86" s="2">
        <v>27513</v>
      </c>
      <c r="C86" s="2">
        <v>96786.298042080001</v>
      </c>
      <c r="D86" s="2">
        <v>0</v>
      </c>
      <c r="E86" s="2">
        <v>0</v>
      </c>
      <c r="F86" s="26">
        <v>0</v>
      </c>
      <c r="G86" t="str">
        <f>VLOOKUP($F86*100,'风险(退款拒付)'!$AA$26:$AD$30,2,1)</f>
        <v>0</v>
      </c>
      <c r="H86" t="str">
        <f>VLOOKUP($F86*100,'风险(退款拒付)'!$AA$26:$AD$30,3,1)</f>
        <v>0</v>
      </c>
      <c r="I86">
        <f>VLOOKUP($F86*100,'风险(退款拒付)'!$AA$26:$AD$30,4,1)</f>
        <v>0</v>
      </c>
    </row>
    <row r="87" spans="1:9" x14ac:dyDescent="0.2">
      <c r="A87" t="s">
        <v>391</v>
      </c>
      <c r="B87" s="2">
        <v>27242</v>
      </c>
      <c r="C87" s="2">
        <v>444720.68</v>
      </c>
      <c r="D87" s="2">
        <v>52</v>
      </c>
      <c r="E87" s="2">
        <v>56</v>
      </c>
      <c r="F87" s="26">
        <v>2E-3</v>
      </c>
      <c r="G87" t="str">
        <f>VLOOKUP($F87*100,'风险(退款拒付)'!$AA$26:$AD$30,2,1)</f>
        <v>(0,10]</v>
      </c>
      <c r="H87" t="str">
        <f>VLOOKUP($F87*100,'风险(退款拒付)'!$AA$26:$AD$30,3,1)</f>
        <v>低</v>
      </c>
      <c r="I87">
        <f>VLOOKUP($F87*100,'风险(退款拒付)'!$AA$26:$AD$30,4,1)</f>
        <v>11</v>
      </c>
    </row>
    <row r="88" spans="1:9" x14ac:dyDescent="0.2">
      <c r="A88" t="s">
        <v>435</v>
      </c>
      <c r="B88" s="2">
        <v>25022</v>
      </c>
      <c r="C88" s="2">
        <v>790068.96249784995</v>
      </c>
      <c r="D88" s="2">
        <v>964</v>
      </c>
      <c r="E88" s="2">
        <v>1003</v>
      </c>
      <c r="F88" s="26">
        <v>3.9E-2</v>
      </c>
      <c r="G88" t="str">
        <f>VLOOKUP($F88*100,'风险(退款拒付)'!$AA$26:$AD$30,2,1)</f>
        <v>(0,10]</v>
      </c>
      <c r="H88" t="str">
        <f>VLOOKUP($F88*100,'风险(退款拒付)'!$AA$26:$AD$30,3,1)</f>
        <v>低</v>
      </c>
      <c r="I88">
        <f>VLOOKUP($F88*100,'风险(退款拒付)'!$AA$26:$AD$30,4,1)</f>
        <v>11</v>
      </c>
    </row>
    <row r="89" spans="1:9" x14ac:dyDescent="0.2">
      <c r="A89" t="s">
        <v>189</v>
      </c>
      <c r="B89" s="2">
        <v>23969</v>
      </c>
      <c r="C89" s="2">
        <v>2041685.74</v>
      </c>
      <c r="D89" s="2">
        <v>3</v>
      </c>
      <c r="E89" s="2">
        <v>4</v>
      </c>
      <c r="F89" s="26">
        <v>0</v>
      </c>
      <c r="G89" t="str">
        <f>VLOOKUP($F89*100,'风险(退款拒付)'!$AA$26:$AD$30,2,1)</f>
        <v>0</v>
      </c>
      <c r="H89" t="str">
        <f>VLOOKUP($F89*100,'风险(退款拒付)'!$AA$26:$AD$30,3,1)</f>
        <v>0</v>
      </c>
      <c r="I89">
        <f>VLOOKUP($F89*100,'风险(退款拒付)'!$AA$26:$AD$30,4,1)</f>
        <v>0</v>
      </c>
    </row>
    <row r="90" spans="1:9" x14ac:dyDescent="0.2">
      <c r="A90" t="s">
        <v>190</v>
      </c>
      <c r="B90" s="2">
        <v>23479</v>
      </c>
      <c r="C90" s="2">
        <v>1653002.94</v>
      </c>
      <c r="D90" s="2">
        <v>1261</v>
      </c>
      <c r="E90" s="2">
        <v>1431</v>
      </c>
      <c r="F90" s="26">
        <v>5.3999999999999999E-2</v>
      </c>
      <c r="G90" t="str">
        <f>VLOOKUP($F90*100,'风险(退款拒付)'!$AA$26:$AD$30,2,1)</f>
        <v>(0,10]</v>
      </c>
      <c r="H90" t="str">
        <f>VLOOKUP($F90*100,'风险(退款拒付)'!$AA$26:$AD$30,3,1)</f>
        <v>低</v>
      </c>
      <c r="I90">
        <f>VLOOKUP($F90*100,'风险(退款拒付)'!$AA$26:$AD$30,4,1)</f>
        <v>11</v>
      </c>
    </row>
    <row r="91" spans="1:9" x14ac:dyDescent="0.2">
      <c r="A91" t="s">
        <v>759</v>
      </c>
      <c r="B91" s="2">
        <v>23382</v>
      </c>
      <c r="C91" s="2">
        <v>832647.24128980504</v>
      </c>
      <c r="D91" s="2">
        <v>5</v>
      </c>
      <c r="E91" s="2">
        <v>5</v>
      </c>
      <c r="F91" s="26">
        <v>0</v>
      </c>
      <c r="G91" t="str">
        <f>VLOOKUP($F91*100,'风险(退款拒付)'!$AA$26:$AD$30,2,1)</f>
        <v>0</v>
      </c>
      <c r="H91" t="str">
        <f>VLOOKUP($F91*100,'风险(退款拒付)'!$AA$26:$AD$30,3,1)</f>
        <v>0</v>
      </c>
      <c r="I91">
        <f>VLOOKUP($F91*100,'风险(退款拒付)'!$AA$26:$AD$30,4,1)</f>
        <v>0</v>
      </c>
    </row>
    <row r="92" spans="1:9" x14ac:dyDescent="0.2">
      <c r="A92" t="s">
        <v>162</v>
      </c>
      <c r="B92" s="2">
        <v>22883</v>
      </c>
      <c r="C92" s="2">
        <v>1376540.21</v>
      </c>
      <c r="D92" s="2">
        <v>505</v>
      </c>
      <c r="E92" s="2">
        <v>542</v>
      </c>
      <c r="F92" s="26">
        <v>2.1999999999999999E-2</v>
      </c>
      <c r="G92" t="str">
        <f>VLOOKUP($F92*100,'风险(退款拒付)'!$AA$26:$AD$30,2,1)</f>
        <v>(0,10]</v>
      </c>
      <c r="H92" t="str">
        <f>VLOOKUP($F92*100,'风险(退款拒付)'!$AA$26:$AD$30,3,1)</f>
        <v>低</v>
      </c>
      <c r="I92">
        <f>VLOOKUP($F92*100,'风险(退款拒付)'!$AA$26:$AD$30,4,1)</f>
        <v>11</v>
      </c>
    </row>
    <row r="93" spans="1:9" x14ac:dyDescent="0.2">
      <c r="A93" t="s">
        <v>398</v>
      </c>
      <c r="B93" s="2">
        <v>22818</v>
      </c>
      <c r="C93" s="2">
        <v>1408566.28</v>
      </c>
      <c r="D93" s="2">
        <v>573</v>
      </c>
      <c r="E93" s="2">
        <v>613</v>
      </c>
      <c r="F93" s="26">
        <v>2.5000000000000001E-2</v>
      </c>
      <c r="G93" t="str">
        <f>VLOOKUP($F93*100,'风险(退款拒付)'!$AA$26:$AD$30,2,1)</f>
        <v>(0,10]</v>
      </c>
      <c r="H93" t="str">
        <f>VLOOKUP($F93*100,'风险(退款拒付)'!$AA$26:$AD$30,3,1)</f>
        <v>低</v>
      </c>
      <c r="I93">
        <f>VLOOKUP($F93*100,'风险(退款拒付)'!$AA$26:$AD$30,4,1)</f>
        <v>11</v>
      </c>
    </row>
    <row r="94" spans="1:9" x14ac:dyDescent="0.2">
      <c r="A94" t="s">
        <v>630</v>
      </c>
      <c r="B94" s="2">
        <v>22162</v>
      </c>
      <c r="C94" s="2">
        <v>890403.86</v>
      </c>
      <c r="D94" s="2">
        <v>1069</v>
      </c>
      <c r="E94" s="2">
        <v>1090</v>
      </c>
      <c r="F94" s="26">
        <v>4.8000000000000001E-2</v>
      </c>
      <c r="G94" t="str">
        <f>VLOOKUP($F94*100,'风险(退款拒付)'!$AA$26:$AD$30,2,1)</f>
        <v>(0,10]</v>
      </c>
      <c r="H94" t="str">
        <f>VLOOKUP($F94*100,'风险(退款拒付)'!$AA$26:$AD$30,3,1)</f>
        <v>低</v>
      </c>
      <c r="I94">
        <f>VLOOKUP($F94*100,'风险(退款拒付)'!$AA$26:$AD$30,4,1)</f>
        <v>11</v>
      </c>
    </row>
    <row r="95" spans="1:9" x14ac:dyDescent="0.2">
      <c r="A95" t="s">
        <v>233</v>
      </c>
      <c r="B95" s="2">
        <v>22063</v>
      </c>
      <c r="C95" s="2">
        <v>697520.86643948499</v>
      </c>
      <c r="D95" s="2">
        <v>685</v>
      </c>
      <c r="E95" s="2">
        <v>738</v>
      </c>
      <c r="F95" s="26">
        <v>3.1E-2</v>
      </c>
      <c r="G95" t="str">
        <f>VLOOKUP($F95*100,'风险(退款拒付)'!$AA$26:$AD$30,2,1)</f>
        <v>(0,10]</v>
      </c>
      <c r="H95" t="str">
        <f>VLOOKUP($F95*100,'风险(退款拒付)'!$AA$26:$AD$30,3,1)</f>
        <v>低</v>
      </c>
      <c r="I95">
        <f>VLOOKUP($F95*100,'风险(退款拒付)'!$AA$26:$AD$30,4,1)</f>
        <v>11</v>
      </c>
    </row>
    <row r="96" spans="1:9" x14ac:dyDescent="0.2">
      <c r="A96" t="s">
        <v>887</v>
      </c>
      <c r="B96" s="2">
        <v>21554</v>
      </c>
      <c r="C96" s="2">
        <v>870666.89857295004</v>
      </c>
      <c r="D96" s="2">
        <v>640</v>
      </c>
      <c r="E96" s="2">
        <v>652</v>
      </c>
      <c r="F96" s="26">
        <v>0.03</v>
      </c>
      <c r="G96" t="str">
        <f>VLOOKUP($F96*100,'风险(退款拒付)'!$AA$26:$AD$30,2,1)</f>
        <v>(0,10]</v>
      </c>
      <c r="H96" t="str">
        <f>VLOOKUP($F96*100,'风险(退款拒付)'!$AA$26:$AD$30,3,1)</f>
        <v>低</v>
      </c>
      <c r="I96">
        <f>VLOOKUP($F96*100,'风险(退款拒付)'!$AA$26:$AD$30,4,1)</f>
        <v>11</v>
      </c>
    </row>
    <row r="97" spans="1:9" x14ac:dyDescent="0.2">
      <c r="A97" t="s">
        <v>127</v>
      </c>
      <c r="B97" s="2">
        <v>20683</v>
      </c>
      <c r="C97" s="2">
        <v>999415.98</v>
      </c>
      <c r="D97" s="2">
        <v>1134</v>
      </c>
      <c r="E97" s="2">
        <v>1161</v>
      </c>
      <c r="F97" s="26">
        <v>5.5E-2</v>
      </c>
      <c r="G97" t="str">
        <f>VLOOKUP($F97*100,'风险(退款拒付)'!$AA$26:$AD$30,2,1)</f>
        <v>(0,10]</v>
      </c>
      <c r="H97" t="str">
        <f>VLOOKUP($F97*100,'风险(退款拒付)'!$AA$26:$AD$30,3,1)</f>
        <v>低</v>
      </c>
      <c r="I97">
        <f>VLOOKUP($F97*100,'风险(退款拒付)'!$AA$26:$AD$30,4,1)</f>
        <v>11</v>
      </c>
    </row>
    <row r="98" spans="1:9" x14ac:dyDescent="0.2">
      <c r="A98" t="s">
        <v>761</v>
      </c>
      <c r="B98" s="2">
        <v>20530</v>
      </c>
      <c r="C98" s="2">
        <v>92112.350097810006</v>
      </c>
      <c r="D98" s="2">
        <v>0</v>
      </c>
      <c r="E98" s="2">
        <v>0</v>
      </c>
      <c r="F98" s="26">
        <v>0</v>
      </c>
      <c r="G98" t="str">
        <f>VLOOKUP($F98*100,'风险(退款拒付)'!$AA$26:$AD$30,2,1)</f>
        <v>0</v>
      </c>
      <c r="H98" t="str">
        <f>VLOOKUP($F98*100,'风险(退款拒付)'!$AA$26:$AD$30,3,1)</f>
        <v>0</v>
      </c>
      <c r="I98">
        <f>VLOOKUP($F98*100,'风险(退款拒付)'!$AA$26:$AD$30,4,1)</f>
        <v>0</v>
      </c>
    </row>
    <row r="99" spans="1:9" x14ac:dyDescent="0.2">
      <c r="A99" t="s">
        <v>648</v>
      </c>
      <c r="B99" s="2">
        <v>20110</v>
      </c>
      <c r="C99" s="2">
        <v>1080099.8525071</v>
      </c>
      <c r="D99" s="2">
        <v>226</v>
      </c>
      <c r="E99" s="2">
        <v>251</v>
      </c>
      <c r="F99" s="26">
        <v>1.0999999999999999E-2</v>
      </c>
      <c r="G99" t="str">
        <f>VLOOKUP($F99*100,'风险(退款拒付)'!$AA$26:$AD$30,2,1)</f>
        <v>(0,10]</v>
      </c>
      <c r="H99" t="str">
        <f>VLOOKUP($F99*100,'风险(退款拒付)'!$AA$26:$AD$30,3,1)</f>
        <v>低</v>
      </c>
      <c r="I99">
        <f>VLOOKUP($F99*100,'风险(退款拒付)'!$AA$26:$AD$30,4,1)</f>
        <v>11</v>
      </c>
    </row>
    <row r="100" spans="1:9" x14ac:dyDescent="0.2">
      <c r="A100" t="s">
        <v>283</v>
      </c>
      <c r="B100" s="2">
        <v>19770</v>
      </c>
      <c r="C100" s="2">
        <v>1162730.5900000001</v>
      </c>
      <c r="D100" s="2">
        <v>224</v>
      </c>
      <c r="E100" s="2">
        <v>251</v>
      </c>
      <c r="F100" s="26">
        <v>1.0999999999999999E-2</v>
      </c>
      <c r="G100" t="str">
        <f>VLOOKUP($F100*100,'风险(退款拒付)'!$AA$26:$AD$30,2,1)</f>
        <v>(0,10]</v>
      </c>
      <c r="H100" t="str">
        <f>VLOOKUP($F100*100,'风险(退款拒付)'!$AA$26:$AD$30,3,1)</f>
        <v>低</v>
      </c>
      <c r="I100">
        <f>VLOOKUP($F100*100,'风险(退款拒付)'!$AA$26:$AD$30,4,1)</f>
        <v>11</v>
      </c>
    </row>
    <row r="101" spans="1:9" x14ac:dyDescent="0.2">
      <c r="A101" t="s">
        <v>248</v>
      </c>
      <c r="B101" s="2">
        <v>19653</v>
      </c>
      <c r="C101" s="2">
        <v>658218.41425711999</v>
      </c>
      <c r="D101" s="2">
        <v>82</v>
      </c>
      <c r="E101" s="2">
        <v>89</v>
      </c>
      <c r="F101" s="26">
        <v>4.0000000000000001E-3</v>
      </c>
      <c r="G101" t="str">
        <f>VLOOKUP($F101*100,'风险(退款拒付)'!$AA$26:$AD$30,2,1)</f>
        <v>(0,10]</v>
      </c>
      <c r="H101" t="str">
        <f>VLOOKUP($F101*100,'风险(退款拒付)'!$AA$26:$AD$30,3,1)</f>
        <v>低</v>
      </c>
      <c r="I101">
        <f>VLOOKUP($F101*100,'风险(退款拒付)'!$AA$26:$AD$30,4,1)</f>
        <v>11</v>
      </c>
    </row>
    <row r="102" spans="1:9" x14ac:dyDescent="0.2">
      <c r="A102" t="s">
        <v>979</v>
      </c>
      <c r="B102" s="2">
        <v>19335</v>
      </c>
      <c r="C102" s="2">
        <v>597422.28</v>
      </c>
      <c r="D102" s="2">
        <v>1003</v>
      </c>
      <c r="E102" s="2">
        <v>1120</v>
      </c>
      <c r="F102" s="26">
        <v>5.1999999999999998E-2</v>
      </c>
      <c r="G102" t="str">
        <f>VLOOKUP($F102*100,'风险(退款拒付)'!$AA$26:$AD$30,2,1)</f>
        <v>(0,10]</v>
      </c>
      <c r="H102" t="str">
        <f>VLOOKUP($F102*100,'风险(退款拒付)'!$AA$26:$AD$30,3,1)</f>
        <v>低</v>
      </c>
      <c r="I102">
        <f>VLOOKUP($F102*100,'风险(退款拒付)'!$AA$26:$AD$30,4,1)</f>
        <v>11</v>
      </c>
    </row>
    <row r="103" spans="1:9" x14ac:dyDescent="0.2">
      <c r="A103" t="s">
        <v>540</v>
      </c>
      <c r="B103" s="2">
        <v>19279</v>
      </c>
      <c r="C103" s="2">
        <v>718038.14</v>
      </c>
      <c r="D103" s="2">
        <v>3665</v>
      </c>
      <c r="E103" s="2">
        <v>3776</v>
      </c>
      <c r="F103" s="26">
        <v>0.19</v>
      </c>
      <c r="G103" t="str">
        <f>VLOOKUP($F103*100,'风险(退款拒付)'!$AA$26:$AD$30,2,1)</f>
        <v>(10,20]</v>
      </c>
      <c r="H103" t="str">
        <f>VLOOKUP($F103*100,'风险(退款拒付)'!$AA$26:$AD$30,3,1)</f>
        <v>中</v>
      </c>
      <c r="I103">
        <f>VLOOKUP($F103*100,'风险(退款拒付)'!$AA$26:$AD$30,4,1)</f>
        <v>57</v>
      </c>
    </row>
    <row r="104" spans="1:9" x14ac:dyDescent="0.2">
      <c r="A104" t="s">
        <v>666</v>
      </c>
      <c r="B104" s="2">
        <v>18608</v>
      </c>
      <c r="C104" s="2">
        <v>734408.39</v>
      </c>
      <c r="D104" s="2">
        <v>389</v>
      </c>
      <c r="E104" s="2">
        <v>420</v>
      </c>
      <c r="F104" s="26">
        <v>2.1000000000000001E-2</v>
      </c>
      <c r="G104" t="str">
        <f>VLOOKUP($F104*100,'风险(退款拒付)'!$AA$26:$AD$30,2,1)</f>
        <v>(0,10]</v>
      </c>
      <c r="H104" t="str">
        <f>VLOOKUP($F104*100,'风险(退款拒付)'!$AA$26:$AD$30,3,1)</f>
        <v>低</v>
      </c>
      <c r="I104">
        <f>VLOOKUP($F104*100,'风险(退款拒付)'!$AA$26:$AD$30,4,1)</f>
        <v>11</v>
      </c>
    </row>
    <row r="105" spans="1:9" x14ac:dyDescent="0.2">
      <c r="A105" t="s">
        <v>480</v>
      </c>
      <c r="B105" s="2">
        <v>18566</v>
      </c>
      <c r="C105" s="2">
        <v>982241.34</v>
      </c>
      <c r="D105" s="2">
        <v>84</v>
      </c>
      <c r="E105" s="2">
        <v>93</v>
      </c>
      <c r="F105" s="26">
        <v>5.0000000000000001E-3</v>
      </c>
      <c r="G105" t="str">
        <f>VLOOKUP($F105*100,'风险(退款拒付)'!$AA$26:$AD$30,2,1)</f>
        <v>(0,10]</v>
      </c>
      <c r="H105" t="str">
        <f>VLOOKUP($F105*100,'风险(退款拒付)'!$AA$26:$AD$30,3,1)</f>
        <v>低</v>
      </c>
      <c r="I105">
        <f>VLOOKUP($F105*100,'风险(退款拒付)'!$AA$26:$AD$30,4,1)</f>
        <v>11</v>
      </c>
    </row>
    <row r="106" spans="1:9" x14ac:dyDescent="0.2">
      <c r="A106" t="s">
        <v>418</v>
      </c>
      <c r="B106" s="2">
        <v>18364</v>
      </c>
      <c r="C106" s="2">
        <v>739348.86905964499</v>
      </c>
      <c r="D106" s="2">
        <v>1164</v>
      </c>
      <c r="E106" s="2">
        <v>1189</v>
      </c>
      <c r="F106" s="26">
        <v>6.3E-2</v>
      </c>
      <c r="G106" t="str">
        <f>VLOOKUP($F106*100,'风险(退款拒付)'!$AA$26:$AD$30,2,1)</f>
        <v>(0,10]</v>
      </c>
      <c r="H106" t="str">
        <f>VLOOKUP($F106*100,'风险(退款拒付)'!$AA$26:$AD$30,3,1)</f>
        <v>低</v>
      </c>
      <c r="I106">
        <f>VLOOKUP($F106*100,'风险(退款拒付)'!$AA$26:$AD$30,4,1)</f>
        <v>11</v>
      </c>
    </row>
    <row r="107" spans="1:9" x14ac:dyDescent="0.2">
      <c r="A107" t="s">
        <v>758</v>
      </c>
      <c r="B107" s="2">
        <v>18112</v>
      </c>
      <c r="C107" s="2">
        <v>756965.39125822997</v>
      </c>
      <c r="D107" s="2">
        <v>958</v>
      </c>
      <c r="E107" s="2">
        <v>972</v>
      </c>
      <c r="F107" s="26">
        <v>5.2999999999999999E-2</v>
      </c>
      <c r="G107" t="str">
        <f>VLOOKUP($F107*100,'风险(退款拒付)'!$AA$26:$AD$30,2,1)</f>
        <v>(0,10]</v>
      </c>
      <c r="H107" t="str">
        <f>VLOOKUP($F107*100,'风险(退款拒付)'!$AA$26:$AD$30,3,1)</f>
        <v>低</v>
      </c>
      <c r="I107">
        <f>VLOOKUP($F107*100,'风险(退款拒付)'!$AA$26:$AD$30,4,1)</f>
        <v>11</v>
      </c>
    </row>
    <row r="108" spans="1:9" x14ac:dyDescent="0.2">
      <c r="A108" t="s">
        <v>458</v>
      </c>
      <c r="B108" s="2">
        <v>18014</v>
      </c>
      <c r="C108" s="2">
        <v>1211977.24</v>
      </c>
      <c r="D108" s="2">
        <v>1147</v>
      </c>
      <c r="E108" s="2">
        <v>1362</v>
      </c>
      <c r="F108" s="26">
        <v>6.4000000000000001E-2</v>
      </c>
      <c r="G108" t="str">
        <f>VLOOKUP($F108*100,'风险(退款拒付)'!$AA$26:$AD$30,2,1)</f>
        <v>(0,10]</v>
      </c>
      <c r="H108" t="str">
        <f>VLOOKUP($F108*100,'风险(退款拒付)'!$AA$26:$AD$30,3,1)</f>
        <v>低</v>
      </c>
      <c r="I108">
        <f>VLOOKUP($F108*100,'风险(退款拒付)'!$AA$26:$AD$30,4,1)</f>
        <v>11</v>
      </c>
    </row>
    <row r="109" spans="1:9" x14ac:dyDescent="0.2">
      <c r="A109" t="s">
        <v>274</v>
      </c>
      <c r="B109" s="2">
        <v>16940</v>
      </c>
      <c r="C109" s="2">
        <v>588637.4</v>
      </c>
      <c r="D109" s="2">
        <v>971</v>
      </c>
      <c r="E109" s="2">
        <v>994</v>
      </c>
      <c r="F109" s="26">
        <v>5.7000000000000002E-2</v>
      </c>
      <c r="G109" t="str">
        <f>VLOOKUP($F109*100,'风险(退款拒付)'!$AA$26:$AD$30,2,1)</f>
        <v>(0,10]</v>
      </c>
      <c r="H109" t="str">
        <f>VLOOKUP($F109*100,'风险(退款拒付)'!$AA$26:$AD$30,3,1)</f>
        <v>低</v>
      </c>
      <c r="I109">
        <f>VLOOKUP($F109*100,'风险(退款拒付)'!$AA$26:$AD$30,4,1)</f>
        <v>11</v>
      </c>
    </row>
    <row r="110" spans="1:9" x14ac:dyDescent="0.2">
      <c r="A110" t="s">
        <v>168</v>
      </c>
      <c r="B110" s="2">
        <v>15899</v>
      </c>
      <c r="C110" s="2">
        <v>900157.40777344501</v>
      </c>
      <c r="D110" s="2">
        <v>0</v>
      </c>
      <c r="E110" s="2">
        <v>0</v>
      </c>
      <c r="F110" s="26">
        <v>0</v>
      </c>
      <c r="G110" t="str">
        <f>VLOOKUP($F110*100,'风险(退款拒付)'!$AA$26:$AD$30,2,1)</f>
        <v>0</v>
      </c>
      <c r="H110" t="str">
        <f>VLOOKUP($F110*100,'风险(退款拒付)'!$AA$26:$AD$30,3,1)</f>
        <v>0</v>
      </c>
      <c r="I110">
        <f>VLOOKUP($F110*100,'风险(退款拒付)'!$AA$26:$AD$30,4,1)</f>
        <v>0</v>
      </c>
    </row>
    <row r="111" spans="1:9" x14ac:dyDescent="0.2">
      <c r="A111" t="s">
        <v>109</v>
      </c>
      <c r="B111" s="2">
        <v>15884</v>
      </c>
      <c r="C111" s="2">
        <v>1610674.85</v>
      </c>
      <c r="D111" s="2">
        <v>4</v>
      </c>
      <c r="E111" s="2">
        <v>5</v>
      </c>
      <c r="F111" s="26">
        <v>0</v>
      </c>
      <c r="G111" t="str">
        <f>VLOOKUP($F111*100,'风险(退款拒付)'!$AA$26:$AD$30,2,1)</f>
        <v>0</v>
      </c>
      <c r="H111" t="str">
        <f>VLOOKUP($F111*100,'风险(退款拒付)'!$AA$26:$AD$30,3,1)</f>
        <v>0</v>
      </c>
      <c r="I111">
        <f>VLOOKUP($F111*100,'风险(退款拒付)'!$AA$26:$AD$30,4,1)</f>
        <v>0</v>
      </c>
    </row>
    <row r="112" spans="1:9" x14ac:dyDescent="0.2">
      <c r="A112" t="s">
        <v>261</v>
      </c>
      <c r="B112" s="2">
        <v>15122</v>
      </c>
      <c r="C112" s="2">
        <v>715634.16480819497</v>
      </c>
      <c r="D112" s="2">
        <v>1365</v>
      </c>
      <c r="E112" s="2">
        <v>1419</v>
      </c>
      <c r="F112" s="26">
        <v>0.09</v>
      </c>
      <c r="G112" t="str">
        <f>VLOOKUP($F112*100,'风险(退款拒付)'!$AA$26:$AD$30,2,1)</f>
        <v>(0,10]</v>
      </c>
      <c r="H112" t="str">
        <f>VLOOKUP($F112*100,'风险(退款拒付)'!$AA$26:$AD$30,3,1)</f>
        <v>低</v>
      </c>
      <c r="I112">
        <f>VLOOKUP($F112*100,'风险(退款拒付)'!$AA$26:$AD$30,4,1)</f>
        <v>11</v>
      </c>
    </row>
    <row r="113" spans="1:9" x14ac:dyDescent="0.2">
      <c r="A113" t="s">
        <v>796</v>
      </c>
      <c r="B113" s="2">
        <v>14907</v>
      </c>
      <c r="C113" s="2">
        <v>767179.17</v>
      </c>
      <c r="D113" s="2">
        <v>342</v>
      </c>
      <c r="E113" s="2">
        <v>423</v>
      </c>
      <c r="F113" s="26">
        <v>2.3E-2</v>
      </c>
      <c r="G113" t="str">
        <f>VLOOKUP($F113*100,'风险(退款拒付)'!$AA$26:$AD$30,2,1)</f>
        <v>(0,10]</v>
      </c>
      <c r="H113" t="str">
        <f>VLOOKUP($F113*100,'风险(退款拒付)'!$AA$26:$AD$30,3,1)</f>
        <v>低</v>
      </c>
      <c r="I113">
        <f>VLOOKUP($F113*100,'风险(退款拒付)'!$AA$26:$AD$30,4,1)</f>
        <v>11</v>
      </c>
    </row>
    <row r="114" spans="1:9" x14ac:dyDescent="0.2">
      <c r="A114" t="s">
        <v>717</v>
      </c>
      <c r="B114" s="2">
        <v>14630</v>
      </c>
      <c r="C114" s="2">
        <v>60441.186683984997</v>
      </c>
      <c r="D114" s="2">
        <v>0</v>
      </c>
      <c r="E114" s="2">
        <v>0</v>
      </c>
      <c r="F114" s="26">
        <v>0</v>
      </c>
      <c r="G114" t="str">
        <f>VLOOKUP($F114*100,'风险(退款拒付)'!$AA$26:$AD$30,2,1)</f>
        <v>0</v>
      </c>
      <c r="H114" t="str">
        <f>VLOOKUP($F114*100,'风险(退款拒付)'!$AA$26:$AD$30,3,1)</f>
        <v>0</v>
      </c>
      <c r="I114">
        <f>VLOOKUP($F114*100,'风险(退款拒付)'!$AA$26:$AD$30,4,1)</f>
        <v>0</v>
      </c>
    </row>
    <row r="115" spans="1:9" x14ac:dyDescent="0.2">
      <c r="A115" t="s">
        <v>470</v>
      </c>
      <c r="B115" s="2">
        <v>14596</v>
      </c>
      <c r="C115" s="2">
        <v>668398.65045800502</v>
      </c>
      <c r="D115" s="2">
        <v>1990</v>
      </c>
      <c r="E115" s="2">
        <v>2076</v>
      </c>
      <c r="F115" s="26">
        <v>0.13600000000000001</v>
      </c>
      <c r="G115" t="str">
        <f>VLOOKUP($F115*100,'风险(退款拒付)'!$AA$26:$AD$30,2,1)</f>
        <v>(10,20]</v>
      </c>
      <c r="H115" t="str">
        <f>VLOOKUP($F115*100,'风险(退款拒付)'!$AA$26:$AD$30,3,1)</f>
        <v>中</v>
      </c>
      <c r="I115">
        <f>VLOOKUP($F115*100,'风险(退款拒付)'!$AA$26:$AD$30,4,1)</f>
        <v>57</v>
      </c>
    </row>
    <row r="116" spans="1:9" x14ac:dyDescent="0.2">
      <c r="A116" t="s">
        <v>859</v>
      </c>
      <c r="B116" s="2">
        <v>14578</v>
      </c>
      <c r="C116" s="2">
        <v>479860.3758715</v>
      </c>
      <c r="D116" s="2">
        <v>755</v>
      </c>
      <c r="E116" s="2">
        <v>775</v>
      </c>
      <c r="F116" s="26">
        <v>5.1999999999999998E-2</v>
      </c>
      <c r="G116" t="str">
        <f>VLOOKUP($F116*100,'风险(退款拒付)'!$AA$26:$AD$30,2,1)</f>
        <v>(0,10]</v>
      </c>
      <c r="H116" t="str">
        <f>VLOOKUP($F116*100,'风险(退款拒付)'!$AA$26:$AD$30,3,1)</f>
        <v>低</v>
      </c>
      <c r="I116">
        <f>VLOOKUP($F116*100,'风险(退款拒付)'!$AA$26:$AD$30,4,1)</f>
        <v>11</v>
      </c>
    </row>
    <row r="117" spans="1:9" x14ac:dyDescent="0.2">
      <c r="A117" t="s">
        <v>102</v>
      </c>
      <c r="B117" s="2">
        <v>14541</v>
      </c>
      <c r="C117" s="2">
        <v>66590.094060129995</v>
      </c>
      <c r="D117" s="2">
        <v>0</v>
      </c>
      <c r="E117" s="2">
        <v>0</v>
      </c>
      <c r="F117" s="26">
        <v>0</v>
      </c>
      <c r="G117" t="str">
        <f>VLOOKUP($F117*100,'风险(退款拒付)'!$AA$26:$AD$30,2,1)</f>
        <v>0</v>
      </c>
      <c r="H117" t="str">
        <f>VLOOKUP($F117*100,'风险(退款拒付)'!$AA$26:$AD$30,3,1)</f>
        <v>0</v>
      </c>
      <c r="I117">
        <f>VLOOKUP($F117*100,'风险(退款拒付)'!$AA$26:$AD$30,4,1)</f>
        <v>0</v>
      </c>
    </row>
    <row r="118" spans="1:9" x14ac:dyDescent="0.2">
      <c r="A118" t="s">
        <v>305</v>
      </c>
      <c r="B118" s="2">
        <v>14486</v>
      </c>
      <c r="C118" s="2">
        <v>708255.37</v>
      </c>
      <c r="D118" s="2">
        <v>113</v>
      </c>
      <c r="E118" s="2">
        <v>132</v>
      </c>
      <c r="F118" s="26">
        <v>8.0000000000000002E-3</v>
      </c>
      <c r="G118" t="str">
        <f>VLOOKUP($F118*100,'风险(退款拒付)'!$AA$26:$AD$30,2,1)</f>
        <v>(0,10]</v>
      </c>
      <c r="H118" t="str">
        <f>VLOOKUP($F118*100,'风险(退款拒付)'!$AA$26:$AD$30,3,1)</f>
        <v>低</v>
      </c>
      <c r="I118">
        <f>VLOOKUP($F118*100,'风险(退款拒付)'!$AA$26:$AD$30,4,1)</f>
        <v>11</v>
      </c>
    </row>
    <row r="119" spans="1:9" x14ac:dyDescent="0.2">
      <c r="A119" t="s">
        <v>866</v>
      </c>
      <c r="B119" s="2">
        <v>14275</v>
      </c>
      <c r="C119" s="2">
        <v>315787.92244599003</v>
      </c>
      <c r="D119" s="2">
        <v>640</v>
      </c>
      <c r="E119" s="2">
        <v>653</v>
      </c>
      <c r="F119" s="26">
        <v>4.4999999999999998E-2</v>
      </c>
      <c r="G119" t="str">
        <f>VLOOKUP($F119*100,'风险(退款拒付)'!$AA$26:$AD$30,2,1)</f>
        <v>(0,10]</v>
      </c>
      <c r="H119" t="str">
        <f>VLOOKUP($F119*100,'风险(退款拒付)'!$AA$26:$AD$30,3,1)</f>
        <v>低</v>
      </c>
      <c r="I119">
        <f>VLOOKUP($F119*100,'风险(退款拒付)'!$AA$26:$AD$30,4,1)</f>
        <v>11</v>
      </c>
    </row>
    <row r="120" spans="1:9" x14ac:dyDescent="0.2">
      <c r="A120" t="s">
        <v>304</v>
      </c>
      <c r="B120" s="2">
        <v>14197</v>
      </c>
      <c r="C120" s="2">
        <v>344230.07989530999</v>
      </c>
      <c r="D120" s="2">
        <v>0</v>
      </c>
      <c r="E120" s="2">
        <v>0</v>
      </c>
      <c r="F120" s="26">
        <v>0</v>
      </c>
      <c r="G120" t="str">
        <f>VLOOKUP($F120*100,'风险(退款拒付)'!$AA$26:$AD$30,2,1)</f>
        <v>0</v>
      </c>
      <c r="H120" t="str">
        <f>VLOOKUP($F120*100,'风险(退款拒付)'!$AA$26:$AD$30,3,1)</f>
        <v>0</v>
      </c>
      <c r="I120">
        <f>VLOOKUP($F120*100,'风险(退款拒付)'!$AA$26:$AD$30,4,1)</f>
        <v>0</v>
      </c>
    </row>
    <row r="121" spans="1:9" x14ac:dyDescent="0.2">
      <c r="A121" t="s">
        <v>129</v>
      </c>
      <c r="B121" s="2">
        <v>14104</v>
      </c>
      <c r="C121" s="2">
        <v>739537.25</v>
      </c>
      <c r="D121" s="2">
        <v>694</v>
      </c>
      <c r="E121" s="2">
        <v>743</v>
      </c>
      <c r="F121" s="26">
        <v>4.9000000000000002E-2</v>
      </c>
      <c r="G121" t="str">
        <f>VLOOKUP($F121*100,'风险(退款拒付)'!$AA$26:$AD$30,2,1)</f>
        <v>(0,10]</v>
      </c>
      <c r="H121" t="str">
        <f>VLOOKUP($F121*100,'风险(退款拒付)'!$AA$26:$AD$30,3,1)</f>
        <v>低</v>
      </c>
      <c r="I121">
        <f>VLOOKUP($F121*100,'风险(退款拒付)'!$AA$26:$AD$30,4,1)</f>
        <v>11</v>
      </c>
    </row>
    <row r="122" spans="1:9" x14ac:dyDescent="0.2">
      <c r="A122" t="s">
        <v>207</v>
      </c>
      <c r="B122" s="2">
        <v>14049</v>
      </c>
      <c r="C122" s="2">
        <v>616638.26467891503</v>
      </c>
      <c r="D122" s="2">
        <v>433</v>
      </c>
      <c r="E122" s="2">
        <v>461</v>
      </c>
      <c r="F122" s="26">
        <v>3.1E-2</v>
      </c>
      <c r="G122" t="str">
        <f>VLOOKUP($F122*100,'风险(退款拒付)'!$AA$26:$AD$30,2,1)</f>
        <v>(0,10]</v>
      </c>
      <c r="H122" t="str">
        <f>VLOOKUP($F122*100,'风险(退款拒付)'!$AA$26:$AD$30,3,1)</f>
        <v>低</v>
      </c>
      <c r="I122">
        <f>VLOOKUP($F122*100,'风险(退款拒付)'!$AA$26:$AD$30,4,1)</f>
        <v>11</v>
      </c>
    </row>
    <row r="123" spans="1:9" x14ac:dyDescent="0.2">
      <c r="A123" t="s">
        <v>802</v>
      </c>
      <c r="B123" s="2">
        <v>14025</v>
      </c>
      <c r="C123" s="2">
        <v>747050.76694691996</v>
      </c>
      <c r="D123" s="2">
        <v>1980</v>
      </c>
      <c r="E123" s="2">
        <v>2036</v>
      </c>
      <c r="F123" s="26">
        <v>0.14099999999999999</v>
      </c>
      <c r="G123" t="str">
        <f>VLOOKUP($F123*100,'风险(退款拒付)'!$AA$26:$AD$30,2,1)</f>
        <v>(10,20]</v>
      </c>
      <c r="H123" t="str">
        <f>VLOOKUP($F123*100,'风险(退款拒付)'!$AA$26:$AD$30,3,1)</f>
        <v>中</v>
      </c>
      <c r="I123">
        <f>VLOOKUP($F123*100,'风险(退款拒付)'!$AA$26:$AD$30,4,1)</f>
        <v>57</v>
      </c>
    </row>
    <row r="124" spans="1:9" x14ac:dyDescent="0.2">
      <c r="A124" t="s">
        <v>134</v>
      </c>
      <c r="B124" s="2">
        <v>13691</v>
      </c>
      <c r="C124" s="2">
        <v>659922.25</v>
      </c>
      <c r="D124" s="2">
        <v>1484</v>
      </c>
      <c r="E124" s="2">
        <v>1535</v>
      </c>
      <c r="F124" s="26">
        <v>0.108</v>
      </c>
      <c r="G124" t="str">
        <f>VLOOKUP($F124*100,'风险(退款拒付)'!$AA$26:$AD$30,2,1)</f>
        <v>(10,20]</v>
      </c>
      <c r="H124" t="str">
        <f>VLOOKUP($F124*100,'风险(退款拒付)'!$AA$26:$AD$30,3,1)</f>
        <v>中</v>
      </c>
      <c r="I124">
        <f>VLOOKUP($F124*100,'风险(退款拒付)'!$AA$26:$AD$30,4,1)</f>
        <v>57</v>
      </c>
    </row>
    <row r="125" spans="1:9" x14ac:dyDescent="0.2">
      <c r="A125" t="s">
        <v>663</v>
      </c>
      <c r="B125" s="2">
        <v>13478</v>
      </c>
      <c r="C125" s="2">
        <v>738550.58</v>
      </c>
      <c r="D125" s="2">
        <v>273</v>
      </c>
      <c r="E125" s="2">
        <v>315</v>
      </c>
      <c r="F125" s="26">
        <v>0.02</v>
      </c>
      <c r="G125" t="str">
        <f>VLOOKUP($F125*100,'风险(退款拒付)'!$AA$26:$AD$30,2,1)</f>
        <v>(0,10]</v>
      </c>
      <c r="H125" t="str">
        <f>VLOOKUP($F125*100,'风险(退款拒付)'!$AA$26:$AD$30,3,1)</f>
        <v>低</v>
      </c>
      <c r="I125">
        <f>VLOOKUP($F125*100,'风险(退款拒付)'!$AA$26:$AD$30,4,1)</f>
        <v>11</v>
      </c>
    </row>
    <row r="126" spans="1:9" x14ac:dyDescent="0.2">
      <c r="A126" t="s">
        <v>238</v>
      </c>
      <c r="B126" s="2">
        <v>13333</v>
      </c>
      <c r="C126" s="2">
        <v>12109021.9804821</v>
      </c>
      <c r="D126" s="2">
        <v>12</v>
      </c>
      <c r="E126" s="2">
        <v>12</v>
      </c>
      <c r="F126" s="26">
        <v>1E-3</v>
      </c>
      <c r="G126" t="str">
        <f>VLOOKUP($F126*100,'风险(退款拒付)'!$AA$26:$AD$30,2,1)</f>
        <v>(0,10]</v>
      </c>
      <c r="H126" t="str">
        <f>VLOOKUP($F126*100,'风险(退款拒付)'!$AA$26:$AD$30,3,1)</f>
        <v>低</v>
      </c>
      <c r="I126">
        <f>VLOOKUP($F126*100,'风险(退款拒付)'!$AA$26:$AD$30,4,1)</f>
        <v>11</v>
      </c>
    </row>
    <row r="127" spans="1:9" x14ac:dyDescent="0.2">
      <c r="A127" t="s">
        <v>590</v>
      </c>
      <c r="B127" s="2">
        <v>12886</v>
      </c>
      <c r="C127" s="2">
        <v>365729.8</v>
      </c>
      <c r="D127" s="2">
        <v>1099</v>
      </c>
      <c r="E127" s="2">
        <v>1348</v>
      </c>
      <c r="F127" s="26">
        <v>8.5000000000000006E-2</v>
      </c>
      <c r="G127" t="str">
        <f>VLOOKUP($F127*100,'风险(退款拒付)'!$AA$26:$AD$30,2,1)</f>
        <v>(0,10]</v>
      </c>
      <c r="H127" t="str">
        <f>VLOOKUP($F127*100,'风险(退款拒付)'!$AA$26:$AD$30,3,1)</f>
        <v>低</v>
      </c>
      <c r="I127">
        <f>VLOOKUP($F127*100,'风险(退款拒付)'!$AA$26:$AD$30,4,1)</f>
        <v>11</v>
      </c>
    </row>
    <row r="128" spans="1:9" x14ac:dyDescent="0.2">
      <c r="A128" t="s">
        <v>446</v>
      </c>
      <c r="B128" s="2">
        <v>12809</v>
      </c>
      <c r="C128" s="2">
        <v>205380.19</v>
      </c>
      <c r="D128" s="2">
        <v>91</v>
      </c>
      <c r="E128" s="2">
        <v>100</v>
      </c>
      <c r="F128" s="26">
        <v>7.0000000000000001E-3</v>
      </c>
      <c r="G128" t="str">
        <f>VLOOKUP($F128*100,'风险(退款拒付)'!$AA$26:$AD$30,2,1)</f>
        <v>(0,10]</v>
      </c>
      <c r="H128" t="str">
        <f>VLOOKUP($F128*100,'风险(退款拒付)'!$AA$26:$AD$30,3,1)</f>
        <v>低</v>
      </c>
      <c r="I128">
        <f>VLOOKUP($F128*100,'风险(退款拒付)'!$AA$26:$AD$30,4,1)</f>
        <v>11</v>
      </c>
    </row>
    <row r="129" spans="1:9" x14ac:dyDescent="0.2">
      <c r="A129" t="s">
        <v>565</v>
      </c>
      <c r="B129" s="2">
        <v>12765</v>
      </c>
      <c r="C129" s="2">
        <v>626667.07859712001</v>
      </c>
      <c r="D129" s="2">
        <v>341</v>
      </c>
      <c r="E129" s="2">
        <v>368</v>
      </c>
      <c r="F129" s="26">
        <v>2.7E-2</v>
      </c>
      <c r="G129" t="str">
        <f>VLOOKUP($F129*100,'风险(退款拒付)'!$AA$26:$AD$30,2,1)</f>
        <v>(0,10]</v>
      </c>
      <c r="H129" t="str">
        <f>VLOOKUP($F129*100,'风险(退款拒付)'!$AA$26:$AD$30,3,1)</f>
        <v>低</v>
      </c>
      <c r="I129">
        <f>VLOOKUP($F129*100,'风险(退款拒付)'!$AA$26:$AD$30,4,1)</f>
        <v>11</v>
      </c>
    </row>
    <row r="130" spans="1:9" x14ac:dyDescent="0.2">
      <c r="A130" t="s">
        <v>826</v>
      </c>
      <c r="B130" s="2">
        <v>12638</v>
      </c>
      <c r="C130" s="2">
        <v>29440.677312054999</v>
      </c>
      <c r="D130" s="2">
        <v>0</v>
      </c>
      <c r="E130" s="2">
        <v>0</v>
      </c>
      <c r="F130" s="26">
        <v>0</v>
      </c>
      <c r="G130" t="str">
        <f>VLOOKUP($F130*100,'风险(退款拒付)'!$AA$26:$AD$30,2,1)</f>
        <v>0</v>
      </c>
      <c r="H130" t="str">
        <f>VLOOKUP($F130*100,'风险(退款拒付)'!$AA$26:$AD$30,3,1)</f>
        <v>0</v>
      </c>
      <c r="I130">
        <f>VLOOKUP($F130*100,'风险(退款拒付)'!$AA$26:$AD$30,4,1)</f>
        <v>0</v>
      </c>
    </row>
    <row r="131" spans="1:9" x14ac:dyDescent="0.2">
      <c r="A131" t="s">
        <v>299</v>
      </c>
      <c r="B131" s="2">
        <v>12453</v>
      </c>
      <c r="C131" s="2">
        <v>1521671.1299200801</v>
      </c>
      <c r="D131" s="2">
        <v>34</v>
      </c>
      <c r="E131" s="2">
        <v>35</v>
      </c>
      <c r="F131" s="26">
        <v>3.0000000000000001E-3</v>
      </c>
      <c r="G131" t="str">
        <f>VLOOKUP($F131*100,'风险(退款拒付)'!$AA$26:$AD$30,2,1)</f>
        <v>(0,10]</v>
      </c>
      <c r="H131" t="str">
        <f>VLOOKUP($F131*100,'风险(退款拒付)'!$AA$26:$AD$30,3,1)</f>
        <v>低</v>
      </c>
      <c r="I131">
        <f>VLOOKUP($F131*100,'风险(退款拒付)'!$AA$26:$AD$30,4,1)</f>
        <v>11</v>
      </c>
    </row>
    <row r="132" spans="1:9" x14ac:dyDescent="0.2">
      <c r="A132" t="s">
        <v>167</v>
      </c>
      <c r="B132" s="2">
        <v>12449</v>
      </c>
      <c r="C132" s="2">
        <v>708629.15</v>
      </c>
      <c r="D132" s="2">
        <v>188</v>
      </c>
      <c r="E132" s="2">
        <v>205</v>
      </c>
      <c r="F132" s="26">
        <v>1.4999999999999999E-2</v>
      </c>
      <c r="G132" t="str">
        <f>VLOOKUP($F132*100,'风险(退款拒付)'!$AA$26:$AD$30,2,1)</f>
        <v>(0,10]</v>
      </c>
      <c r="H132" t="str">
        <f>VLOOKUP($F132*100,'风险(退款拒付)'!$AA$26:$AD$30,3,1)</f>
        <v>低</v>
      </c>
      <c r="I132">
        <f>VLOOKUP($F132*100,'风险(退款拒付)'!$AA$26:$AD$30,4,1)</f>
        <v>11</v>
      </c>
    </row>
    <row r="133" spans="1:9" x14ac:dyDescent="0.2">
      <c r="A133" t="s">
        <v>804</v>
      </c>
      <c r="B133" s="2">
        <v>12148</v>
      </c>
      <c r="C133" s="2">
        <v>442816.65</v>
      </c>
      <c r="D133" s="2">
        <v>678</v>
      </c>
      <c r="E133" s="2">
        <v>714</v>
      </c>
      <c r="F133" s="26">
        <v>5.6000000000000001E-2</v>
      </c>
      <c r="G133" t="str">
        <f>VLOOKUP($F133*100,'风险(退款拒付)'!$AA$26:$AD$30,2,1)</f>
        <v>(0,10]</v>
      </c>
      <c r="H133" t="str">
        <f>VLOOKUP($F133*100,'风险(退款拒付)'!$AA$26:$AD$30,3,1)</f>
        <v>低</v>
      </c>
      <c r="I133">
        <f>VLOOKUP($F133*100,'风险(退款拒付)'!$AA$26:$AD$30,4,1)</f>
        <v>11</v>
      </c>
    </row>
    <row r="134" spans="1:9" x14ac:dyDescent="0.2">
      <c r="A134" t="s">
        <v>980</v>
      </c>
      <c r="B134" s="2">
        <v>12062</v>
      </c>
      <c r="C134" s="2">
        <v>835741.01</v>
      </c>
      <c r="D134" s="2">
        <v>458</v>
      </c>
      <c r="E134" s="2">
        <v>559</v>
      </c>
      <c r="F134" s="26">
        <v>3.7999999999999999E-2</v>
      </c>
      <c r="G134" t="str">
        <f>VLOOKUP($F134*100,'风险(退款拒付)'!$AA$26:$AD$30,2,1)</f>
        <v>(0,10]</v>
      </c>
      <c r="H134" t="str">
        <f>VLOOKUP($F134*100,'风险(退款拒付)'!$AA$26:$AD$30,3,1)</f>
        <v>低</v>
      </c>
      <c r="I134">
        <f>VLOOKUP($F134*100,'风险(退款拒付)'!$AA$26:$AD$30,4,1)</f>
        <v>11</v>
      </c>
    </row>
    <row r="135" spans="1:9" x14ac:dyDescent="0.2">
      <c r="A135" t="s">
        <v>950</v>
      </c>
      <c r="B135" s="2">
        <v>12030</v>
      </c>
      <c r="C135" s="2">
        <v>599812.43273511995</v>
      </c>
      <c r="D135" s="2">
        <v>308</v>
      </c>
      <c r="E135" s="2">
        <v>312</v>
      </c>
      <c r="F135" s="26">
        <v>2.5999999999999999E-2</v>
      </c>
      <c r="G135" t="str">
        <f>VLOOKUP($F135*100,'风险(退款拒付)'!$AA$26:$AD$30,2,1)</f>
        <v>(0,10]</v>
      </c>
      <c r="H135" t="str">
        <f>VLOOKUP($F135*100,'风险(退款拒付)'!$AA$26:$AD$30,3,1)</f>
        <v>低</v>
      </c>
      <c r="I135">
        <f>VLOOKUP($F135*100,'风险(退款拒付)'!$AA$26:$AD$30,4,1)</f>
        <v>11</v>
      </c>
    </row>
    <row r="136" spans="1:9" x14ac:dyDescent="0.2">
      <c r="A136" t="s">
        <v>913</v>
      </c>
      <c r="B136" s="2">
        <v>11932</v>
      </c>
      <c r="C136" s="2">
        <v>591750.92000000004</v>
      </c>
      <c r="D136" s="2">
        <v>882</v>
      </c>
      <c r="E136" s="2">
        <v>893</v>
      </c>
      <c r="F136" s="26">
        <v>7.3999999999999996E-2</v>
      </c>
      <c r="G136" t="str">
        <f>VLOOKUP($F136*100,'风险(退款拒付)'!$AA$26:$AD$30,2,1)</f>
        <v>(0,10]</v>
      </c>
      <c r="H136" t="str">
        <f>VLOOKUP($F136*100,'风险(退款拒付)'!$AA$26:$AD$30,3,1)</f>
        <v>低</v>
      </c>
      <c r="I136">
        <f>VLOOKUP($F136*100,'风险(退款拒付)'!$AA$26:$AD$30,4,1)</f>
        <v>11</v>
      </c>
    </row>
    <row r="137" spans="1:9" x14ac:dyDescent="0.2">
      <c r="A137" t="s">
        <v>409</v>
      </c>
      <c r="B137" s="2">
        <v>11706</v>
      </c>
      <c r="C137" s="2">
        <v>447417.29</v>
      </c>
      <c r="D137" s="2">
        <v>1645</v>
      </c>
      <c r="E137" s="2">
        <v>2159</v>
      </c>
      <c r="F137" s="26">
        <v>0.14099999999999999</v>
      </c>
      <c r="G137" t="str">
        <f>VLOOKUP($F137*100,'风险(退款拒付)'!$AA$26:$AD$30,2,1)</f>
        <v>(10,20]</v>
      </c>
      <c r="H137" t="str">
        <f>VLOOKUP($F137*100,'风险(退款拒付)'!$AA$26:$AD$30,3,1)</f>
        <v>中</v>
      </c>
      <c r="I137">
        <f>VLOOKUP($F137*100,'风险(退款拒付)'!$AA$26:$AD$30,4,1)</f>
        <v>57</v>
      </c>
    </row>
    <row r="138" spans="1:9" x14ac:dyDescent="0.2">
      <c r="A138" t="s">
        <v>696</v>
      </c>
      <c r="B138" s="2">
        <v>11666</v>
      </c>
      <c r="C138" s="2">
        <v>598421.25</v>
      </c>
      <c r="D138" s="2">
        <v>618</v>
      </c>
      <c r="E138" s="2">
        <v>633</v>
      </c>
      <c r="F138" s="26">
        <v>5.2999999999999999E-2</v>
      </c>
      <c r="G138" t="str">
        <f>VLOOKUP($F138*100,'风险(退款拒付)'!$AA$26:$AD$30,2,1)</f>
        <v>(0,10]</v>
      </c>
      <c r="H138" t="str">
        <f>VLOOKUP($F138*100,'风险(退款拒付)'!$AA$26:$AD$30,3,1)</f>
        <v>低</v>
      </c>
      <c r="I138">
        <f>VLOOKUP($F138*100,'风险(退款拒付)'!$AA$26:$AD$30,4,1)</f>
        <v>11</v>
      </c>
    </row>
    <row r="139" spans="1:9" x14ac:dyDescent="0.2">
      <c r="A139" t="s">
        <v>140</v>
      </c>
      <c r="B139" s="2">
        <v>11615</v>
      </c>
      <c r="C139" s="2">
        <v>77509.846108440004</v>
      </c>
      <c r="D139" s="2">
        <v>0</v>
      </c>
      <c r="E139" s="2">
        <v>0</v>
      </c>
      <c r="F139" s="26">
        <v>0</v>
      </c>
      <c r="G139" t="str">
        <f>VLOOKUP($F139*100,'风险(退款拒付)'!$AA$26:$AD$30,2,1)</f>
        <v>0</v>
      </c>
      <c r="H139" t="str">
        <f>VLOOKUP($F139*100,'风险(退款拒付)'!$AA$26:$AD$30,3,1)</f>
        <v>0</v>
      </c>
      <c r="I139">
        <f>VLOOKUP($F139*100,'风险(退款拒付)'!$AA$26:$AD$30,4,1)</f>
        <v>0</v>
      </c>
    </row>
    <row r="140" spans="1:9" x14ac:dyDescent="0.2">
      <c r="A140" t="s">
        <v>374</v>
      </c>
      <c r="B140" s="2">
        <v>11431</v>
      </c>
      <c r="C140" s="2">
        <v>403578.03</v>
      </c>
      <c r="D140" s="2">
        <v>1337</v>
      </c>
      <c r="E140" s="2">
        <v>1742</v>
      </c>
      <c r="F140" s="26">
        <v>0.11700000000000001</v>
      </c>
      <c r="G140" t="str">
        <f>VLOOKUP($F140*100,'风险(退款拒付)'!$AA$26:$AD$30,2,1)</f>
        <v>(10,20]</v>
      </c>
      <c r="H140" t="str">
        <f>VLOOKUP($F140*100,'风险(退款拒付)'!$AA$26:$AD$30,3,1)</f>
        <v>中</v>
      </c>
      <c r="I140">
        <f>VLOOKUP($F140*100,'风险(退款拒付)'!$AA$26:$AD$30,4,1)</f>
        <v>57</v>
      </c>
    </row>
    <row r="141" spans="1:9" x14ac:dyDescent="0.2">
      <c r="A141" t="s">
        <v>278</v>
      </c>
      <c r="B141" s="2">
        <v>11387</v>
      </c>
      <c r="C141" s="2">
        <v>868013.84259389504</v>
      </c>
      <c r="D141" s="2">
        <v>120</v>
      </c>
      <c r="E141" s="2">
        <v>126</v>
      </c>
      <c r="F141" s="26">
        <v>1.0999999999999999E-2</v>
      </c>
      <c r="G141" t="str">
        <f>VLOOKUP($F141*100,'风险(退款拒付)'!$AA$26:$AD$30,2,1)</f>
        <v>(0,10]</v>
      </c>
      <c r="H141" t="str">
        <f>VLOOKUP($F141*100,'风险(退款拒付)'!$AA$26:$AD$30,3,1)</f>
        <v>低</v>
      </c>
      <c r="I141">
        <f>VLOOKUP($F141*100,'风险(退款拒付)'!$AA$26:$AD$30,4,1)</f>
        <v>11</v>
      </c>
    </row>
    <row r="142" spans="1:9" x14ac:dyDescent="0.2">
      <c r="A142" t="s">
        <v>927</v>
      </c>
      <c r="B142" s="2">
        <v>11240</v>
      </c>
      <c r="C142" s="2">
        <v>336755.17</v>
      </c>
      <c r="D142" s="2">
        <v>392</v>
      </c>
      <c r="E142" s="2">
        <v>397</v>
      </c>
      <c r="F142" s="26">
        <v>3.5000000000000003E-2</v>
      </c>
      <c r="G142" t="str">
        <f>VLOOKUP($F142*100,'风险(退款拒付)'!$AA$26:$AD$30,2,1)</f>
        <v>(0,10]</v>
      </c>
      <c r="H142" t="str">
        <f>VLOOKUP($F142*100,'风险(退款拒付)'!$AA$26:$AD$30,3,1)</f>
        <v>低</v>
      </c>
      <c r="I142">
        <f>VLOOKUP($F142*100,'风险(退款拒付)'!$AA$26:$AD$30,4,1)</f>
        <v>11</v>
      </c>
    </row>
    <row r="143" spans="1:9" x14ac:dyDescent="0.2">
      <c r="A143" t="s">
        <v>493</v>
      </c>
      <c r="B143" s="2">
        <v>11157</v>
      </c>
      <c r="C143" s="2">
        <v>487713.94</v>
      </c>
      <c r="D143" s="2">
        <v>890</v>
      </c>
      <c r="E143" s="2">
        <v>916</v>
      </c>
      <c r="F143" s="26">
        <v>0.08</v>
      </c>
      <c r="G143" t="str">
        <f>VLOOKUP($F143*100,'风险(退款拒付)'!$AA$26:$AD$30,2,1)</f>
        <v>(0,10]</v>
      </c>
      <c r="H143" t="str">
        <f>VLOOKUP($F143*100,'风险(退款拒付)'!$AA$26:$AD$30,3,1)</f>
        <v>低</v>
      </c>
      <c r="I143">
        <f>VLOOKUP($F143*100,'风险(退款拒付)'!$AA$26:$AD$30,4,1)</f>
        <v>11</v>
      </c>
    </row>
    <row r="144" spans="1:9" x14ac:dyDescent="0.2">
      <c r="A144" t="s">
        <v>419</v>
      </c>
      <c r="B144" s="2">
        <v>11047</v>
      </c>
      <c r="C144" s="2">
        <v>397625.46</v>
      </c>
      <c r="D144" s="2">
        <v>54</v>
      </c>
      <c r="E144" s="2">
        <v>61</v>
      </c>
      <c r="F144" s="26">
        <v>5.0000000000000001E-3</v>
      </c>
      <c r="G144" t="str">
        <f>VLOOKUP($F144*100,'风险(退款拒付)'!$AA$26:$AD$30,2,1)</f>
        <v>(0,10]</v>
      </c>
      <c r="H144" t="str">
        <f>VLOOKUP($F144*100,'风险(退款拒付)'!$AA$26:$AD$30,3,1)</f>
        <v>低</v>
      </c>
      <c r="I144">
        <f>VLOOKUP($F144*100,'风险(退款拒付)'!$AA$26:$AD$30,4,1)</f>
        <v>11</v>
      </c>
    </row>
    <row r="145" spans="1:9" x14ac:dyDescent="0.2">
      <c r="A145" t="s">
        <v>748</v>
      </c>
      <c r="B145" s="2">
        <v>10888</v>
      </c>
      <c r="C145" s="2">
        <v>800418.78797966999</v>
      </c>
      <c r="D145" s="2">
        <v>2354</v>
      </c>
      <c r="E145" s="2">
        <v>2426</v>
      </c>
      <c r="F145" s="26">
        <v>0.216</v>
      </c>
      <c r="G145" t="str">
        <f>VLOOKUP($F145*100,'风险(退款拒付)'!$AA$26:$AD$30,2,1)</f>
        <v>(20,+)</v>
      </c>
      <c r="H145" t="str">
        <f>VLOOKUP($F145*100,'风险(退款拒付)'!$AA$26:$AD$30,3,1)</f>
        <v>高</v>
      </c>
      <c r="I145">
        <f>VLOOKUP($F145*100,'风险(退款拒付)'!$AA$26:$AD$30,4,1)</f>
        <v>100</v>
      </c>
    </row>
    <row r="146" spans="1:9" x14ac:dyDescent="0.2">
      <c r="A146" t="s">
        <v>297</v>
      </c>
      <c r="B146" s="2">
        <v>10814</v>
      </c>
      <c r="C146" s="2">
        <v>1299177.6886272901</v>
      </c>
      <c r="D146" s="2">
        <v>51</v>
      </c>
      <c r="E146" s="2">
        <v>52</v>
      </c>
      <c r="F146" s="26">
        <v>5.0000000000000001E-3</v>
      </c>
      <c r="G146" t="str">
        <f>VLOOKUP($F146*100,'风险(退款拒付)'!$AA$26:$AD$30,2,1)</f>
        <v>(0,10]</v>
      </c>
      <c r="H146" t="str">
        <f>VLOOKUP($F146*100,'风险(退款拒付)'!$AA$26:$AD$30,3,1)</f>
        <v>低</v>
      </c>
      <c r="I146">
        <f>VLOOKUP($F146*100,'风险(退款拒付)'!$AA$26:$AD$30,4,1)</f>
        <v>11</v>
      </c>
    </row>
    <row r="147" spans="1:9" x14ac:dyDescent="0.2">
      <c r="A147" t="s">
        <v>512</v>
      </c>
      <c r="B147" s="2">
        <v>10742</v>
      </c>
      <c r="C147" s="2">
        <v>276376.83</v>
      </c>
      <c r="D147" s="2">
        <v>435</v>
      </c>
      <c r="E147" s="2">
        <v>536</v>
      </c>
      <c r="F147" s="26">
        <v>0.04</v>
      </c>
      <c r="G147" t="str">
        <f>VLOOKUP($F147*100,'风险(退款拒付)'!$AA$26:$AD$30,2,1)</f>
        <v>(0,10]</v>
      </c>
      <c r="H147" t="str">
        <f>VLOOKUP($F147*100,'风险(退款拒付)'!$AA$26:$AD$30,3,1)</f>
        <v>低</v>
      </c>
      <c r="I147">
        <f>VLOOKUP($F147*100,'风险(退款拒付)'!$AA$26:$AD$30,4,1)</f>
        <v>11</v>
      </c>
    </row>
    <row r="148" spans="1:9" x14ac:dyDescent="0.2">
      <c r="A148" t="s">
        <v>358</v>
      </c>
      <c r="B148" s="2">
        <v>10596</v>
      </c>
      <c r="C148" s="2">
        <v>770236.86</v>
      </c>
      <c r="D148" s="2">
        <v>105</v>
      </c>
      <c r="E148" s="2">
        <v>111</v>
      </c>
      <c r="F148" s="26">
        <v>0.01</v>
      </c>
      <c r="G148" t="str">
        <f>VLOOKUP($F148*100,'风险(退款拒付)'!$AA$26:$AD$30,2,1)</f>
        <v>(0,10]</v>
      </c>
      <c r="H148" t="str">
        <f>VLOOKUP($F148*100,'风险(退款拒付)'!$AA$26:$AD$30,3,1)</f>
        <v>低</v>
      </c>
      <c r="I148">
        <f>VLOOKUP($F148*100,'风险(退款拒付)'!$AA$26:$AD$30,4,1)</f>
        <v>11</v>
      </c>
    </row>
    <row r="149" spans="1:9" x14ac:dyDescent="0.2">
      <c r="A149" t="s">
        <v>852</v>
      </c>
      <c r="B149" s="2">
        <v>10466</v>
      </c>
      <c r="C149" s="2">
        <v>550869.19999999995</v>
      </c>
      <c r="D149" s="2">
        <v>986</v>
      </c>
      <c r="E149" s="2">
        <v>1010</v>
      </c>
      <c r="F149" s="26">
        <v>9.4E-2</v>
      </c>
      <c r="G149" t="str">
        <f>VLOOKUP($F149*100,'风险(退款拒付)'!$AA$26:$AD$30,2,1)</f>
        <v>(0,10]</v>
      </c>
      <c r="H149" t="str">
        <f>VLOOKUP($F149*100,'风险(退款拒付)'!$AA$26:$AD$30,3,1)</f>
        <v>低</v>
      </c>
      <c r="I149">
        <f>VLOOKUP($F149*100,'风险(退款拒付)'!$AA$26:$AD$30,4,1)</f>
        <v>11</v>
      </c>
    </row>
    <row r="150" spans="1:9" x14ac:dyDescent="0.2">
      <c r="A150" t="s">
        <v>115</v>
      </c>
      <c r="B150" s="2">
        <v>10306</v>
      </c>
      <c r="C150" s="2">
        <v>502277.788042125</v>
      </c>
      <c r="D150" s="2">
        <v>283</v>
      </c>
      <c r="E150" s="2">
        <v>308</v>
      </c>
      <c r="F150" s="26">
        <v>2.7E-2</v>
      </c>
      <c r="G150" t="str">
        <f>VLOOKUP($F150*100,'风险(退款拒付)'!$AA$26:$AD$30,2,1)</f>
        <v>(0,10]</v>
      </c>
      <c r="H150" t="str">
        <f>VLOOKUP($F150*100,'风险(退款拒付)'!$AA$26:$AD$30,3,1)</f>
        <v>低</v>
      </c>
      <c r="I150">
        <f>VLOOKUP($F150*100,'风险(退款拒付)'!$AA$26:$AD$30,4,1)</f>
        <v>11</v>
      </c>
    </row>
    <row r="151" spans="1:9" x14ac:dyDescent="0.2">
      <c r="A151" t="s">
        <v>981</v>
      </c>
      <c r="B151" s="2">
        <v>9942</v>
      </c>
      <c r="C151" s="2">
        <v>470806.570871395</v>
      </c>
      <c r="D151" s="2">
        <v>381</v>
      </c>
      <c r="E151" s="2">
        <v>452</v>
      </c>
      <c r="F151" s="26">
        <v>3.7999999999999999E-2</v>
      </c>
      <c r="G151" t="str">
        <f>VLOOKUP($F151*100,'风险(退款拒付)'!$AA$26:$AD$30,2,1)</f>
        <v>(0,10]</v>
      </c>
      <c r="H151" t="str">
        <f>VLOOKUP($F151*100,'风险(退款拒付)'!$AA$26:$AD$30,3,1)</f>
        <v>低</v>
      </c>
      <c r="I151">
        <f>VLOOKUP($F151*100,'风险(退款拒付)'!$AA$26:$AD$30,4,1)</f>
        <v>11</v>
      </c>
    </row>
    <row r="152" spans="1:9" x14ac:dyDescent="0.2">
      <c r="A152" t="s">
        <v>455</v>
      </c>
      <c r="B152" s="2">
        <v>9790</v>
      </c>
      <c r="C152" s="2">
        <v>336599.35190111498</v>
      </c>
      <c r="D152" s="2">
        <v>0</v>
      </c>
      <c r="E152" s="2">
        <v>0</v>
      </c>
      <c r="F152" s="26">
        <v>0</v>
      </c>
      <c r="G152" t="str">
        <f>VLOOKUP($F152*100,'风险(退款拒付)'!$AA$26:$AD$30,2,1)</f>
        <v>0</v>
      </c>
      <c r="H152" t="str">
        <f>VLOOKUP($F152*100,'风险(退款拒付)'!$AA$26:$AD$30,3,1)</f>
        <v>0</v>
      </c>
      <c r="I152">
        <f>VLOOKUP($F152*100,'风险(退款拒付)'!$AA$26:$AD$30,4,1)</f>
        <v>0</v>
      </c>
    </row>
    <row r="153" spans="1:9" x14ac:dyDescent="0.2">
      <c r="A153" t="s">
        <v>506</v>
      </c>
      <c r="B153" s="2">
        <v>9726</v>
      </c>
      <c r="C153" s="2">
        <v>674428.05958417</v>
      </c>
      <c r="D153" s="2">
        <v>618</v>
      </c>
      <c r="E153" s="2">
        <v>693</v>
      </c>
      <c r="F153" s="26">
        <v>6.4000000000000001E-2</v>
      </c>
      <c r="G153" t="str">
        <f>VLOOKUP($F153*100,'风险(退款拒付)'!$AA$26:$AD$30,2,1)</f>
        <v>(0,10]</v>
      </c>
      <c r="H153" t="str">
        <f>VLOOKUP($F153*100,'风险(退款拒付)'!$AA$26:$AD$30,3,1)</f>
        <v>低</v>
      </c>
      <c r="I153">
        <f>VLOOKUP($F153*100,'风险(退款拒付)'!$AA$26:$AD$30,4,1)</f>
        <v>11</v>
      </c>
    </row>
    <row r="154" spans="1:9" x14ac:dyDescent="0.2">
      <c r="A154" t="s">
        <v>212</v>
      </c>
      <c r="B154" s="2">
        <v>9725</v>
      </c>
      <c r="C154" s="2">
        <v>377244.98</v>
      </c>
      <c r="D154" s="2">
        <v>987</v>
      </c>
      <c r="E154" s="2">
        <v>1049</v>
      </c>
      <c r="F154" s="26">
        <v>0.10100000000000001</v>
      </c>
      <c r="G154" t="str">
        <f>VLOOKUP($F154*100,'风险(退款拒付)'!$AA$26:$AD$30,2,1)</f>
        <v>(10,20]</v>
      </c>
      <c r="H154" t="str">
        <f>VLOOKUP($F154*100,'风险(退款拒付)'!$AA$26:$AD$30,3,1)</f>
        <v>中</v>
      </c>
      <c r="I154">
        <f>VLOOKUP($F154*100,'风险(退款拒付)'!$AA$26:$AD$30,4,1)</f>
        <v>57</v>
      </c>
    </row>
    <row r="155" spans="1:9" x14ac:dyDescent="0.2">
      <c r="A155" t="s">
        <v>537</v>
      </c>
      <c r="B155" s="2">
        <v>9641</v>
      </c>
      <c r="C155" s="2">
        <v>52232.120103335001</v>
      </c>
      <c r="D155" s="2">
        <v>0</v>
      </c>
      <c r="E155" s="2">
        <v>0</v>
      </c>
      <c r="F155" s="26">
        <v>0</v>
      </c>
      <c r="G155" t="str">
        <f>VLOOKUP($F155*100,'风险(退款拒付)'!$AA$26:$AD$30,2,1)</f>
        <v>0</v>
      </c>
      <c r="H155" t="str">
        <f>VLOOKUP($F155*100,'风险(退款拒付)'!$AA$26:$AD$30,3,1)</f>
        <v>0</v>
      </c>
      <c r="I155">
        <f>VLOOKUP($F155*100,'风险(退款拒付)'!$AA$26:$AD$30,4,1)</f>
        <v>0</v>
      </c>
    </row>
    <row r="156" spans="1:9" x14ac:dyDescent="0.2">
      <c r="A156" t="s">
        <v>915</v>
      </c>
      <c r="B156" s="2">
        <v>9297</v>
      </c>
      <c r="C156" s="2">
        <v>47431.002630435003</v>
      </c>
      <c r="D156" s="2">
        <v>0</v>
      </c>
      <c r="E156" s="2">
        <v>0</v>
      </c>
      <c r="F156" s="26">
        <v>0</v>
      </c>
      <c r="G156" t="str">
        <f>VLOOKUP($F156*100,'风险(退款拒付)'!$AA$26:$AD$30,2,1)</f>
        <v>0</v>
      </c>
      <c r="H156" t="str">
        <f>VLOOKUP($F156*100,'风险(退款拒付)'!$AA$26:$AD$30,3,1)</f>
        <v>0</v>
      </c>
      <c r="I156">
        <f>VLOOKUP($F156*100,'风险(退款拒付)'!$AA$26:$AD$30,4,1)</f>
        <v>0</v>
      </c>
    </row>
    <row r="157" spans="1:9" x14ac:dyDescent="0.2">
      <c r="A157" t="s">
        <v>522</v>
      </c>
      <c r="B157" s="2">
        <v>9240</v>
      </c>
      <c r="C157" s="2">
        <v>488832.06</v>
      </c>
      <c r="D157" s="2">
        <v>227</v>
      </c>
      <c r="E157" s="2">
        <v>268</v>
      </c>
      <c r="F157" s="26">
        <v>2.5000000000000001E-2</v>
      </c>
      <c r="G157" t="str">
        <f>VLOOKUP($F157*100,'风险(退款拒付)'!$AA$26:$AD$30,2,1)</f>
        <v>(0,10]</v>
      </c>
      <c r="H157" t="str">
        <f>VLOOKUP($F157*100,'风险(退款拒付)'!$AA$26:$AD$30,3,1)</f>
        <v>低</v>
      </c>
      <c r="I157">
        <f>VLOOKUP($F157*100,'风险(退款拒付)'!$AA$26:$AD$30,4,1)</f>
        <v>11</v>
      </c>
    </row>
    <row r="158" spans="1:9" x14ac:dyDescent="0.2">
      <c r="A158" t="s">
        <v>899</v>
      </c>
      <c r="B158" s="2">
        <v>8959</v>
      </c>
      <c r="C158" s="2">
        <v>525901.60020441003</v>
      </c>
      <c r="D158" s="2">
        <v>86</v>
      </c>
      <c r="E158" s="2">
        <v>86</v>
      </c>
      <c r="F158" s="26">
        <v>0.01</v>
      </c>
      <c r="G158" t="str">
        <f>VLOOKUP($F158*100,'风险(退款拒付)'!$AA$26:$AD$30,2,1)</f>
        <v>(0,10]</v>
      </c>
      <c r="H158" t="str">
        <f>VLOOKUP($F158*100,'风险(退款拒付)'!$AA$26:$AD$30,3,1)</f>
        <v>低</v>
      </c>
      <c r="I158">
        <f>VLOOKUP($F158*100,'风险(退款拒付)'!$AA$26:$AD$30,4,1)</f>
        <v>11</v>
      </c>
    </row>
    <row r="159" spans="1:9" x14ac:dyDescent="0.2">
      <c r="A159" t="s">
        <v>181</v>
      </c>
      <c r="B159" s="2">
        <v>8898</v>
      </c>
      <c r="C159" s="2">
        <v>411917.596705565</v>
      </c>
      <c r="D159" s="2">
        <v>1134</v>
      </c>
      <c r="E159" s="2">
        <v>1180</v>
      </c>
      <c r="F159" s="26">
        <v>0.127</v>
      </c>
      <c r="G159" t="str">
        <f>VLOOKUP($F159*100,'风险(退款拒付)'!$AA$26:$AD$30,2,1)</f>
        <v>(10,20]</v>
      </c>
      <c r="H159" t="str">
        <f>VLOOKUP($F159*100,'风险(退款拒付)'!$AA$26:$AD$30,3,1)</f>
        <v>中</v>
      </c>
      <c r="I159">
        <f>VLOOKUP($F159*100,'风险(退款拒付)'!$AA$26:$AD$30,4,1)</f>
        <v>57</v>
      </c>
    </row>
    <row r="160" spans="1:9" x14ac:dyDescent="0.2">
      <c r="A160" t="s">
        <v>279</v>
      </c>
      <c r="B160" s="2">
        <v>8817</v>
      </c>
      <c r="C160" s="2">
        <v>547403.51860627497</v>
      </c>
      <c r="D160" s="2">
        <v>0</v>
      </c>
      <c r="E160" s="2">
        <v>0</v>
      </c>
      <c r="F160" s="26">
        <v>0</v>
      </c>
      <c r="G160" t="str">
        <f>VLOOKUP($F160*100,'风险(退款拒付)'!$AA$26:$AD$30,2,1)</f>
        <v>0</v>
      </c>
      <c r="H160" t="str">
        <f>VLOOKUP($F160*100,'风险(退款拒付)'!$AA$26:$AD$30,3,1)</f>
        <v>0</v>
      </c>
      <c r="I160">
        <f>VLOOKUP($F160*100,'风险(退款拒付)'!$AA$26:$AD$30,4,1)</f>
        <v>0</v>
      </c>
    </row>
    <row r="161" spans="1:9" x14ac:dyDescent="0.2">
      <c r="A161" t="s">
        <v>249</v>
      </c>
      <c r="B161" s="2">
        <v>8650</v>
      </c>
      <c r="C161" s="2">
        <v>1006110</v>
      </c>
      <c r="D161" s="2">
        <v>19</v>
      </c>
      <c r="E161" s="2">
        <v>21</v>
      </c>
      <c r="F161" s="26">
        <v>2E-3</v>
      </c>
      <c r="G161" t="str">
        <f>VLOOKUP($F161*100,'风险(退款拒付)'!$AA$26:$AD$30,2,1)</f>
        <v>(0,10]</v>
      </c>
      <c r="H161" t="str">
        <f>VLOOKUP($F161*100,'风险(退款拒付)'!$AA$26:$AD$30,3,1)</f>
        <v>低</v>
      </c>
      <c r="I161">
        <f>VLOOKUP($F161*100,'风险(退款拒付)'!$AA$26:$AD$30,4,1)</f>
        <v>11</v>
      </c>
    </row>
    <row r="162" spans="1:9" x14ac:dyDescent="0.2">
      <c r="A162" t="s">
        <v>680</v>
      </c>
      <c r="B162" s="2">
        <v>8610</v>
      </c>
      <c r="C162" s="2">
        <v>335118.71999999997</v>
      </c>
      <c r="D162" s="2">
        <v>2166</v>
      </c>
      <c r="E162" s="2">
        <v>2207</v>
      </c>
      <c r="F162" s="26">
        <v>0.252</v>
      </c>
      <c r="G162" t="str">
        <f>VLOOKUP($F162*100,'风险(退款拒付)'!$AA$26:$AD$30,2,1)</f>
        <v>(20,+)</v>
      </c>
      <c r="H162" t="str">
        <f>VLOOKUP($F162*100,'风险(退款拒付)'!$AA$26:$AD$30,3,1)</f>
        <v>高</v>
      </c>
      <c r="I162">
        <f>VLOOKUP($F162*100,'风险(退款拒付)'!$AA$26:$AD$30,4,1)</f>
        <v>100</v>
      </c>
    </row>
    <row r="163" spans="1:9" x14ac:dyDescent="0.2">
      <c r="A163" t="s">
        <v>952</v>
      </c>
      <c r="B163" s="2">
        <v>8496</v>
      </c>
      <c r="C163" s="2">
        <v>118926.36</v>
      </c>
      <c r="D163" s="2">
        <v>0</v>
      </c>
      <c r="E163" s="2">
        <v>0</v>
      </c>
      <c r="F163" s="26">
        <v>0</v>
      </c>
      <c r="G163" t="str">
        <f>VLOOKUP($F163*100,'风险(退款拒付)'!$AA$26:$AD$30,2,1)</f>
        <v>0</v>
      </c>
      <c r="H163" t="str">
        <f>VLOOKUP($F163*100,'风险(退款拒付)'!$AA$26:$AD$30,3,1)</f>
        <v>0</v>
      </c>
      <c r="I163">
        <f>VLOOKUP($F163*100,'风险(退款拒付)'!$AA$26:$AD$30,4,1)</f>
        <v>0</v>
      </c>
    </row>
    <row r="164" spans="1:9" x14ac:dyDescent="0.2">
      <c r="A164" t="s">
        <v>780</v>
      </c>
      <c r="B164" s="2">
        <v>8387</v>
      </c>
      <c r="C164" s="2">
        <v>357512.86</v>
      </c>
      <c r="D164" s="2">
        <v>536</v>
      </c>
      <c r="E164" s="2">
        <v>543</v>
      </c>
      <c r="F164" s="26">
        <v>6.4000000000000001E-2</v>
      </c>
      <c r="G164" t="str">
        <f>VLOOKUP($F164*100,'风险(退款拒付)'!$AA$26:$AD$30,2,1)</f>
        <v>(0,10]</v>
      </c>
      <c r="H164" t="str">
        <f>VLOOKUP($F164*100,'风险(退款拒付)'!$AA$26:$AD$30,3,1)</f>
        <v>低</v>
      </c>
      <c r="I164">
        <f>VLOOKUP($F164*100,'风险(退款拒付)'!$AA$26:$AD$30,4,1)</f>
        <v>11</v>
      </c>
    </row>
    <row r="165" spans="1:9" x14ac:dyDescent="0.2">
      <c r="A165" t="s">
        <v>386</v>
      </c>
      <c r="B165" s="2">
        <v>8369</v>
      </c>
      <c r="C165" s="2">
        <v>30918.887950939999</v>
      </c>
      <c r="D165" s="2">
        <v>0</v>
      </c>
      <c r="E165" s="2">
        <v>0</v>
      </c>
      <c r="F165" s="26">
        <v>0</v>
      </c>
      <c r="G165" t="str">
        <f>VLOOKUP($F165*100,'风险(退款拒付)'!$AA$26:$AD$30,2,1)</f>
        <v>0</v>
      </c>
      <c r="H165" t="str">
        <f>VLOOKUP($F165*100,'风险(退款拒付)'!$AA$26:$AD$30,3,1)</f>
        <v>0</v>
      </c>
      <c r="I165">
        <f>VLOOKUP($F165*100,'风险(退款拒付)'!$AA$26:$AD$30,4,1)</f>
        <v>0</v>
      </c>
    </row>
    <row r="166" spans="1:9" x14ac:dyDescent="0.2">
      <c r="A166" t="s">
        <v>363</v>
      </c>
      <c r="B166" s="2">
        <v>8015</v>
      </c>
      <c r="C166" s="2">
        <v>332983.28000000003</v>
      </c>
      <c r="D166" s="2">
        <v>911</v>
      </c>
      <c r="E166" s="2">
        <v>932</v>
      </c>
      <c r="F166" s="26">
        <v>0.114</v>
      </c>
      <c r="G166" t="str">
        <f>VLOOKUP($F166*100,'风险(退款拒付)'!$AA$26:$AD$30,2,1)</f>
        <v>(10,20]</v>
      </c>
      <c r="H166" t="str">
        <f>VLOOKUP($F166*100,'风险(退款拒付)'!$AA$26:$AD$30,3,1)</f>
        <v>中</v>
      </c>
      <c r="I166">
        <f>VLOOKUP($F166*100,'风险(退款拒付)'!$AA$26:$AD$30,4,1)</f>
        <v>57</v>
      </c>
    </row>
    <row r="167" spans="1:9" x14ac:dyDescent="0.2">
      <c r="A167" t="s">
        <v>883</v>
      </c>
      <c r="B167" s="2">
        <v>7990</v>
      </c>
      <c r="C167" s="2">
        <v>37851.116298629997</v>
      </c>
      <c r="D167" s="2">
        <v>0</v>
      </c>
      <c r="E167" s="2">
        <v>0</v>
      </c>
      <c r="F167" s="26">
        <v>0</v>
      </c>
      <c r="G167" t="str">
        <f>VLOOKUP($F167*100,'风险(退款拒付)'!$AA$26:$AD$30,2,1)</f>
        <v>0</v>
      </c>
      <c r="H167" t="str">
        <f>VLOOKUP($F167*100,'风险(退款拒付)'!$AA$26:$AD$30,3,1)</f>
        <v>0</v>
      </c>
      <c r="I167">
        <f>VLOOKUP($F167*100,'风险(退款拒付)'!$AA$26:$AD$30,4,1)</f>
        <v>0</v>
      </c>
    </row>
    <row r="168" spans="1:9" x14ac:dyDescent="0.2">
      <c r="A168" t="s">
        <v>909</v>
      </c>
      <c r="B168" s="2">
        <v>7923</v>
      </c>
      <c r="C168" s="2">
        <v>266067.34980109503</v>
      </c>
      <c r="D168" s="2">
        <v>23</v>
      </c>
      <c r="E168" s="2">
        <v>26</v>
      </c>
      <c r="F168" s="26">
        <v>3.0000000000000001E-3</v>
      </c>
      <c r="G168" t="str">
        <f>VLOOKUP($F168*100,'风险(退款拒付)'!$AA$26:$AD$30,2,1)</f>
        <v>(0,10]</v>
      </c>
      <c r="H168" t="str">
        <f>VLOOKUP($F168*100,'风险(退款拒付)'!$AA$26:$AD$30,3,1)</f>
        <v>低</v>
      </c>
      <c r="I168">
        <f>VLOOKUP($F168*100,'风险(退款拒付)'!$AA$26:$AD$30,4,1)</f>
        <v>11</v>
      </c>
    </row>
    <row r="169" spans="1:9" x14ac:dyDescent="0.2">
      <c r="A169" t="s">
        <v>182</v>
      </c>
      <c r="B169" s="2">
        <v>7890</v>
      </c>
      <c r="C169" s="2">
        <v>796155.35985650006</v>
      </c>
      <c r="D169" s="2">
        <v>20</v>
      </c>
      <c r="E169" s="2">
        <v>24</v>
      </c>
      <c r="F169" s="26">
        <v>3.0000000000000001E-3</v>
      </c>
      <c r="G169" t="str">
        <f>VLOOKUP($F169*100,'风险(退款拒付)'!$AA$26:$AD$30,2,1)</f>
        <v>(0,10]</v>
      </c>
      <c r="H169" t="str">
        <f>VLOOKUP($F169*100,'风险(退款拒付)'!$AA$26:$AD$30,3,1)</f>
        <v>低</v>
      </c>
      <c r="I169">
        <f>VLOOKUP($F169*100,'风险(退款拒付)'!$AA$26:$AD$30,4,1)</f>
        <v>11</v>
      </c>
    </row>
    <row r="170" spans="1:9" x14ac:dyDescent="0.2">
      <c r="A170" t="s">
        <v>777</v>
      </c>
      <c r="B170" s="2">
        <v>7880</v>
      </c>
      <c r="C170" s="2">
        <v>356034.53</v>
      </c>
      <c r="D170" s="2">
        <v>1074</v>
      </c>
      <c r="E170" s="2">
        <v>1096</v>
      </c>
      <c r="F170" s="26">
        <v>0.13600000000000001</v>
      </c>
      <c r="G170" t="str">
        <f>VLOOKUP($F170*100,'风险(退款拒付)'!$AA$26:$AD$30,2,1)</f>
        <v>(10,20]</v>
      </c>
      <c r="H170" t="str">
        <f>VLOOKUP($F170*100,'风险(退款拒付)'!$AA$26:$AD$30,3,1)</f>
        <v>中</v>
      </c>
      <c r="I170">
        <f>VLOOKUP($F170*100,'风险(退款拒付)'!$AA$26:$AD$30,4,1)</f>
        <v>57</v>
      </c>
    </row>
    <row r="171" spans="1:9" x14ac:dyDescent="0.2">
      <c r="A171" t="s">
        <v>827</v>
      </c>
      <c r="B171" s="2">
        <v>7797</v>
      </c>
      <c r="C171" s="2">
        <v>413281.96802386001</v>
      </c>
      <c r="D171" s="2">
        <v>53</v>
      </c>
      <c r="E171" s="2">
        <v>55</v>
      </c>
      <c r="F171" s="26">
        <v>7.0000000000000001E-3</v>
      </c>
      <c r="G171" t="str">
        <f>VLOOKUP($F171*100,'风险(退款拒付)'!$AA$26:$AD$30,2,1)</f>
        <v>(0,10]</v>
      </c>
      <c r="H171" t="str">
        <f>VLOOKUP($F171*100,'风险(退款拒付)'!$AA$26:$AD$30,3,1)</f>
        <v>低</v>
      </c>
      <c r="I171">
        <f>VLOOKUP($F171*100,'风险(退款拒付)'!$AA$26:$AD$30,4,1)</f>
        <v>11</v>
      </c>
    </row>
    <row r="172" spans="1:9" x14ac:dyDescent="0.2">
      <c r="A172" t="s">
        <v>686</v>
      </c>
      <c r="B172" s="2">
        <v>7795</v>
      </c>
      <c r="C172" s="2">
        <v>104746.04851301</v>
      </c>
      <c r="D172" s="2">
        <v>257</v>
      </c>
      <c r="E172" s="2">
        <v>304</v>
      </c>
      <c r="F172" s="26">
        <v>3.3000000000000002E-2</v>
      </c>
      <c r="G172" t="str">
        <f>VLOOKUP($F172*100,'风险(退款拒付)'!$AA$26:$AD$30,2,1)</f>
        <v>(0,10]</v>
      </c>
      <c r="H172" t="str">
        <f>VLOOKUP($F172*100,'风险(退款拒付)'!$AA$26:$AD$30,3,1)</f>
        <v>低</v>
      </c>
      <c r="I172">
        <f>VLOOKUP($F172*100,'风险(退款拒付)'!$AA$26:$AD$30,4,1)</f>
        <v>11</v>
      </c>
    </row>
    <row r="173" spans="1:9" x14ac:dyDescent="0.2">
      <c r="A173" t="s">
        <v>347</v>
      </c>
      <c r="B173" s="2">
        <v>7509</v>
      </c>
      <c r="C173" s="2">
        <v>593018.84</v>
      </c>
      <c r="D173" s="2">
        <v>2134</v>
      </c>
      <c r="E173" s="2">
        <v>2845</v>
      </c>
      <c r="F173" s="26">
        <v>0.28399999999999997</v>
      </c>
      <c r="G173" t="str">
        <f>VLOOKUP($F173*100,'风险(退款拒付)'!$AA$26:$AD$30,2,1)</f>
        <v>(20,+)</v>
      </c>
      <c r="H173" t="str">
        <f>VLOOKUP($F173*100,'风险(退款拒付)'!$AA$26:$AD$30,3,1)</f>
        <v>高</v>
      </c>
      <c r="I173">
        <f>VLOOKUP($F173*100,'风险(退款拒付)'!$AA$26:$AD$30,4,1)</f>
        <v>100</v>
      </c>
    </row>
    <row r="174" spans="1:9" x14ac:dyDescent="0.2">
      <c r="A174" t="s">
        <v>232</v>
      </c>
      <c r="B174" s="2">
        <v>7482</v>
      </c>
      <c r="C174" s="2">
        <v>319928.36367417499</v>
      </c>
      <c r="D174" s="2">
        <v>12</v>
      </c>
      <c r="E174" s="2">
        <v>12</v>
      </c>
      <c r="F174" s="26">
        <v>2E-3</v>
      </c>
      <c r="G174" t="str">
        <f>VLOOKUP($F174*100,'风险(退款拒付)'!$AA$26:$AD$30,2,1)</f>
        <v>(0,10]</v>
      </c>
      <c r="H174" t="str">
        <f>VLOOKUP($F174*100,'风险(退款拒付)'!$AA$26:$AD$30,3,1)</f>
        <v>低</v>
      </c>
      <c r="I174">
        <f>VLOOKUP($F174*100,'风险(退款拒付)'!$AA$26:$AD$30,4,1)</f>
        <v>11</v>
      </c>
    </row>
    <row r="175" spans="1:9" x14ac:dyDescent="0.2">
      <c r="A175" t="s">
        <v>111</v>
      </c>
      <c r="B175" s="2">
        <v>7463</v>
      </c>
      <c r="C175" s="2">
        <v>249041.269552905</v>
      </c>
      <c r="D175" s="2">
        <v>172</v>
      </c>
      <c r="E175" s="2">
        <v>203</v>
      </c>
      <c r="F175" s="26">
        <v>2.3E-2</v>
      </c>
      <c r="G175" t="str">
        <f>VLOOKUP($F175*100,'风险(退款拒付)'!$AA$26:$AD$30,2,1)</f>
        <v>(0,10]</v>
      </c>
      <c r="H175" t="str">
        <f>VLOOKUP($F175*100,'风险(退款拒付)'!$AA$26:$AD$30,3,1)</f>
        <v>低</v>
      </c>
      <c r="I175">
        <f>VLOOKUP($F175*100,'风险(退款拒付)'!$AA$26:$AD$30,4,1)</f>
        <v>11</v>
      </c>
    </row>
    <row r="176" spans="1:9" x14ac:dyDescent="0.2">
      <c r="A176" t="s">
        <v>637</v>
      </c>
      <c r="B176" s="2">
        <v>7323</v>
      </c>
      <c r="C176" s="2">
        <v>318686.19691035501</v>
      </c>
      <c r="D176" s="2">
        <v>664</v>
      </c>
      <c r="E176" s="2">
        <v>687</v>
      </c>
      <c r="F176" s="26">
        <v>9.0999999999999998E-2</v>
      </c>
      <c r="G176" t="str">
        <f>VLOOKUP($F176*100,'风险(退款拒付)'!$AA$26:$AD$30,2,1)</f>
        <v>(0,10]</v>
      </c>
      <c r="H176" t="str">
        <f>VLOOKUP($F176*100,'风险(退款拒付)'!$AA$26:$AD$30,3,1)</f>
        <v>低</v>
      </c>
      <c r="I176">
        <f>VLOOKUP($F176*100,'风险(退款拒付)'!$AA$26:$AD$30,4,1)</f>
        <v>11</v>
      </c>
    </row>
    <row r="177" spans="1:9" x14ac:dyDescent="0.2">
      <c r="A177" t="s">
        <v>107</v>
      </c>
      <c r="B177" s="2">
        <v>7271</v>
      </c>
      <c r="C177" s="2">
        <v>718319.5</v>
      </c>
      <c r="D177" s="2">
        <v>41</v>
      </c>
      <c r="E177" s="2">
        <v>48</v>
      </c>
      <c r="F177" s="26">
        <v>6.0000000000000001E-3</v>
      </c>
      <c r="G177" t="str">
        <f>VLOOKUP($F177*100,'风险(退款拒付)'!$AA$26:$AD$30,2,1)</f>
        <v>(0,10]</v>
      </c>
      <c r="H177" t="str">
        <f>VLOOKUP($F177*100,'风险(退款拒付)'!$AA$26:$AD$30,3,1)</f>
        <v>低</v>
      </c>
      <c r="I177">
        <f>VLOOKUP($F177*100,'风险(退款拒付)'!$AA$26:$AD$30,4,1)</f>
        <v>11</v>
      </c>
    </row>
    <row r="178" spans="1:9" x14ac:dyDescent="0.2">
      <c r="A178" t="s">
        <v>288</v>
      </c>
      <c r="B178" s="2">
        <v>7180</v>
      </c>
      <c r="C178" s="2">
        <v>369761.19</v>
      </c>
      <c r="D178" s="2">
        <v>13</v>
      </c>
      <c r="E178" s="2">
        <v>13</v>
      </c>
      <c r="F178" s="26">
        <v>2E-3</v>
      </c>
      <c r="G178" t="str">
        <f>VLOOKUP($F178*100,'风险(退款拒付)'!$AA$26:$AD$30,2,1)</f>
        <v>(0,10]</v>
      </c>
      <c r="H178" t="str">
        <f>VLOOKUP($F178*100,'风险(退款拒付)'!$AA$26:$AD$30,3,1)</f>
        <v>低</v>
      </c>
      <c r="I178">
        <f>VLOOKUP($F178*100,'风险(退款拒付)'!$AA$26:$AD$30,4,1)</f>
        <v>11</v>
      </c>
    </row>
    <row r="179" spans="1:9" x14ac:dyDescent="0.2">
      <c r="A179" t="s">
        <v>948</v>
      </c>
      <c r="B179" s="2">
        <v>6945</v>
      </c>
      <c r="C179" s="2">
        <v>607219.18999999994</v>
      </c>
      <c r="D179" s="2">
        <v>6</v>
      </c>
      <c r="E179" s="2">
        <v>6</v>
      </c>
      <c r="F179" s="26">
        <v>1E-3</v>
      </c>
      <c r="G179" t="str">
        <f>VLOOKUP($F179*100,'风险(退款拒付)'!$AA$26:$AD$30,2,1)</f>
        <v>(0,10]</v>
      </c>
      <c r="H179" t="str">
        <f>VLOOKUP($F179*100,'风险(退款拒付)'!$AA$26:$AD$30,3,1)</f>
        <v>低</v>
      </c>
      <c r="I179">
        <f>VLOOKUP($F179*100,'风险(退款拒付)'!$AA$26:$AD$30,4,1)</f>
        <v>11</v>
      </c>
    </row>
    <row r="180" spans="1:9" x14ac:dyDescent="0.2">
      <c r="A180" t="s">
        <v>333</v>
      </c>
      <c r="B180" s="2">
        <v>6943</v>
      </c>
      <c r="C180" s="2">
        <v>372416.69</v>
      </c>
      <c r="D180" s="2">
        <v>63</v>
      </c>
      <c r="E180" s="2">
        <v>72</v>
      </c>
      <c r="F180" s="26">
        <v>8.9999999999999993E-3</v>
      </c>
      <c r="G180" t="str">
        <f>VLOOKUP($F180*100,'风险(退款拒付)'!$AA$26:$AD$30,2,1)</f>
        <v>(0,10]</v>
      </c>
      <c r="H180" t="str">
        <f>VLOOKUP($F180*100,'风险(退款拒付)'!$AA$26:$AD$30,3,1)</f>
        <v>低</v>
      </c>
      <c r="I180">
        <f>VLOOKUP($F180*100,'风险(退款拒付)'!$AA$26:$AD$30,4,1)</f>
        <v>11</v>
      </c>
    </row>
    <row r="181" spans="1:9" x14ac:dyDescent="0.2">
      <c r="A181" t="s">
        <v>742</v>
      </c>
      <c r="B181" s="2">
        <v>6834</v>
      </c>
      <c r="C181" s="2">
        <v>40172.287338959999</v>
      </c>
      <c r="D181" s="2">
        <v>0</v>
      </c>
      <c r="E181" s="2">
        <v>0</v>
      </c>
      <c r="F181" s="26">
        <v>0</v>
      </c>
      <c r="G181" t="str">
        <f>VLOOKUP($F181*100,'风险(退款拒付)'!$AA$26:$AD$30,2,1)</f>
        <v>0</v>
      </c>
      <c r="H181" t="str">
        <f>VLOOKUP($F181*100,'风险(退款拒付)'!$AA$26:$AD$30,3,1)</f>
        <v>0</v>
      </c>
      <c r="I181">
        <f>VLOOKUP($F181*100,'风险(退款拒付)'!$AA$26:$AD$30,4,1)</f>
        <v>0</v>
      </c>
    </row>
    <row r="182" spans="1:9" x14ac:dyDescent="0.2">
      <c r="A182" t="s">
        <v>721</v>
      </c>
      <c r="B182" s="2">
        <v>6793</v>
      </c>
      <c r="C182" s="2">
        <v>347573.84404073999</v>
      </c>
      <c r="D182" s="2">
        <v>931</v>
      </c>
      <c r="E182" s="2">
        <v>947</v>
      </c>
      <c r="F182" s="26">
        <v>0.13700000000000001</v>
      </c>
      <c r="G182" t="str">
        <f>VLOOKUP($F182*100,'风险(退款拒付)'!$AA$26:$AD$30,2,1)</f>
        <v>(10,20]</v>
      </c>
      <c r="H182" t="str">
        <f>VLOOKUP($F182*100,'风险(退款拒付)'!$AA$26:$AD$30,3,1)</f>
        <v>中</v>
      </c>
      <c r="I182">
        <f>VLOOKUP($F182*100,'风险(退款拒付)'!$AA$26:$AD$30,4,1)</f>
        <v>57</v>
      </c>
    </row>
    <row r="183" spans="1:9" x14ac:dyDescent="0.2">
      <c r="A183" t="s">
        <v>421</v>
      </c>
      <c r="B183" s="2">
        <v>6748</v>
      </c>
      <c r="C183" s="2">
        <v>576844.36372922</v>
      </c>
      <c r="D183" s="2">
        <v>58</v>
      </c>
      <c r="E183" s="2">
        <v>64</v>
      </c>
      <c r="F183" s="26">
        <v>8.9999999999999993E-3</v>
      </c>
      <c r="G183" t="str">
        <f>VLOOKUP($F183*100,'风险(退款拒付)'!$AA$26:$AD$30,2,1)</f>
        <v>(0,10]</v>
      </c>
      <c r="H183" t="str">
        <f>VLOOKUP($F183*100,'风险(退款拒付)'!$AA$26:$AD$30,3,1)</f>
        <v>低</v>
      </c>
      <c r="I183">
        <f>VLOOKUP($F183*100,'风险(退款拒付)'!$AA$26:$AD$30,4,1)</f>
        <v>11</v>
      </c>
    </row>
    <row r="184" spans="1:9" x14ac:dyDescent="0.2">
      <c r="A184" t="s">
        <v>863</v>
      </c>
      <c r="B184" s="2">
        <v>6728</v>
      </c>
      <c r="C184" s="2">
        <v>858583.095503435</v>
      </c>
      <c r="D184" s="2">
        <v>12</v>
      </c>
      <c r="E184" s="2">
        <v>12</v>
      </c>
      <c r="F184" s="26">
        <v>2E-3</v>
      </c>
      <c r="G184" t="str">
        <f>VLOOKUP($F184*100,'风险(退款拒付)'!$AA$26:$AD$30,2,1)</f>
        <v>(0,10]</v>
      </c>
      <c r="H184" t="str">
        <f>VLOOKUP($F184*100,'风险(退款拒付)'!$AA$26:$AD$30,3,1)</f>
        <v>低</v>
      </c>
      <c r="I184">
        <f>VLOOKUP($F184*100,'风险(退款拒付)'!$AA$26:$AD$30,4,1)</f>
        <v>11</v>
      </c>
    </row>
    <row r="185" spans="1:9" x14ac:dyDescent="0.2">
      <c r="A185" t="s">
        <v>362</v>
      </c>
      <c r="B185" s="2">
        <v>6659</v>
      </c>
      <c r="C185" s="2">
        <v>465136.93</v>
      </c>
      <c r="D185" s="2">
        <v>116</v>
      </c>
      <c r="E185" s="2">
        <v>119</v>
      </c>
      <c r="F185" s="26">
        <v>1.7000000000000001E-2</v>
      </c>
      <c r="G185" t="str">
        <f>VLOOKUP($F185*100,'风险(退款拒付)'!$AA$26:$AD$30,2,1)</f>
        <v>(0,10]</v>
      </c>
      <c r="H185" t="str">
        <f>VLOOKUP($F185*100,'风险(退款拒付)'!$AA$26:$AD$30,3,1)</f>
        <v>低</v>
      </c>
      <c r="I185">
        <f>VLOOKUP($F185*100,'风险(退款拒付)'!$AA$26:$AD$30,4,1)</f>
        <v>11</v>
      </c>
    </row>
    <row r="186" spans="1:9" x14ac:dyDescent="0.2">
      <c r="A186" t="s">
        <v>494</v>
      </c>
      <c r="B186" s="2">
        <v>6506</v>
      </c>
      <c r="C186" s="2">
        <v>56623.404671359996</v>
      </c>
      <c r="D186" s="2">
        <v>0</v>
      </c>
      <c r="E186" s="2">
        <v>0</v>
      </c>
      <c r="F186" s="26">
        <v>0</v>
      </c>
      <c r="G186" t="str">
        <f>VLOOKUP($F186*100,'风险(退款拒付)'!$AA$26:$AD$30,2,1)</f>
        <v>0</v>
      </c>
      <c r="H186" t="str">
        <f>VLOOKUP($F186*100,'风险(退款拒付)'!$AA$26:$AD$30,3,1)</f>
        <v>0</v>
      </c>
      <c r="I186">
        <f>VLOOKUP($F186*100,'风险(退款拒付)'!$AA$26:$AD$30,4,1)</f>
        <v>0</v>
      </c>
    </row>
    <row r="187" spans="1:9" x14ac:dyDescent="0.2">
      <c r="A187" t="s">
        <v>763</v>
      </c>
      <c r="B187" s="2">
        <v>6493</v>
      </c>
      <c r="C187" s="2">
        <v>339591.53</v>
      </c>
      <c r="D187" s="2">
        <v>1181</v>
      </c>
      <c r="E187" s="2">
        <v>1446</v>
      </c>
      <c r="F187" s="26">
        <v>0.182</v>
      </c>
      <c r="G187" t="str">
        <f>VLOOKUP($F187*100,'风险(退款拒付)'!$AA$26:$AD$30,2,1)</f>
        <v>(10,20]</v>
      </c>
      <c r="H187" t="str">
        <f>VLOOKUP($F187*100,'风险(退款拒付)'!$AA$26:$AD$30,3,1)</f>
        <v>中</v>
      </c>
      <c r="I187">
        <f>VLOOKUP($F187*100,'风险(退款拒付)'!$AA$26:$AD$30,4,1)</f>
        <v>57</v>
      </c>
    </row>
    <row r="188" spans="1:9" x14ac:dyDescent="0.2">
      <c r="A188" t="s">
        <v>300</v>
      </c>
      <c r="B188" s="2">
        <v>6410</v>
      </c>
      <c r="C188" s="2">
        <v>462974.04900557501</v>
      </c>
      <c r="D188" s="2">
        <v>371</v>
      </c>
      <c r="E188" s="2">
        <v>394</v>
      </c>
      <c r="F188" s="26">
        <v>5.8000000000000003E-2</v>
      </c>
      <c r="G188" t="str">
        <f>VLOOKUP($F188*100,'风险(退款拒付)'!$AA$26:$AD$30,2,1)</f>
        <v>(0,10]</v>
      </c>
      <c r="H188" t="str">
        <f>VLOOKUP($F188*100,'风险(退款拒付)'!$AA$26:$AD$30,3,1)</f>
        <v>低</v>
      </c>
      <c r="I188">
        <f>VLOOKUP($F188*100,'风险(退款拒付)'!$AA$26:$AD$30,4,1)</f>
        <v>11</v>
      </c>
    </row>
    <row r="189" spans="1:9" x14ac:dyDescent="0.2">
      <c r="A189" t="s">
        <v>960</v>
      </c>
      <c r="B189" s="2">
        <v>6352</v>
      </c>
      <c r="C189" s="2">
        <v>263895.21999999997</v>
      </c>
      <c r="D189" s="2">
        <v>858</v>
      </c>
      <c r="E189" s="2">
        <v>1113</v>
      </c>
      <c r="F189" s="26">
        <v>0.13500000000000001</v>
      </c>
      <c r="G189" t="str">
        <f>VLOOKUP($F189*100,'风险(退款拒付)'!$AA$26:$AD$30,2,1)</f>
        <v>(10,20]</v>
      </c>
      <c r="H189" t="str">
        <f>VLOOKUP($F189*100,'风险(退款拒付)'!$AA$26:$AD$30,3,1)</f>
        <v>中</v>
      </c>
      <c r="I189">
        <f>VLOOKUP($F189*100,'风险(退款拒付)'!$AA$26:$AD$30,4,1)</f>
        <v>57</v>
      </c>
    </row>
    <row r="190" spans="1:9" x14ac:dyDescent="0.2">
      <c r="A190" t="s">
        <v>208</v>
      </c>
      <c r="B190" s="2">
        <v>6323</v>
      </c>
      <c r="C190" s="2">
        <v>155976.74780769</v>
      </c>
      <c r="D190" s="2">
        <v>15</v>
      </c>
      <c r="E190" s="2">
        <v>15</v>
      </c>
      <c r="F190" s="26">
        <v>2E-3</v>
      </c>
      <c r="G190" t="str">
        <f>VLOOKUP($F190*100,'风险(退款拒付)'!$AA$26:$AD$30,2,1)</f>
        <v>(0,10]</v>
      </c>
      <c r="H190" t="str">
        <f>VLOOKUP($F190*100,'风险(退款拒付)'!$AA$26:$AD$30,3,1)</f>
        <v>低</v>
      </c>
      <c r="I190">
        <f>VLOOKUP($F190*100,'风险(退款拒付)'!$AA$26:$AD$30,4,1)</f>
        <v>11</v>
      </c>
    </row>
    <row r="191" spans="1:9" x14ac:dyDescent="0.2">
      <c r="A191" t="s">
        <v>272</v>
      </c>
      <c r="B191" s="2">
        <v>6289</v>
      </c>
      <c r="C191" s="2">
        <v>273078.128799</v>
      </c>
      <c r="D191" s="2">
        <v>30</v>
      </c>
      <c r="E191" s="2">
        <v>30</v>
      </c>
      <c r="F191" s="26">
        <v>5.0000000000000001E-3</v>
      </c>
      <c r="G191" t="str">
        <f>VLOOKUP($F191*100,'风险(退款拒付)'!$AA$26:$AD$30,2,1)</f>
        <v>(0,10]</v>
      </c>
      <c r="H191" t="str">
        <f>VLOOKUP($F191*100,'风险(退款拒付)'!$AA$26:$AD$30,3,1)</f>
        <v>低</v>
      </c>
      <c r="I191">
        <f>VLOOKUP($F191*100,'风险(退款拒付)'!$AA$26:$AD$30,4,1)</f>
        <v>11</v>
      </c>
    </row>
    <row r="192" spans="1:9" x14ac:dyDescent="0.2">
      <c r="A192" t="s">
        <v>695</v>
      </c>
      <c r="B192" s="2">
        <v>6272</v>
      </c>
      <c r="C192" s="2">
        <v>315611.36128896498</v>
      </c>
      <c r="D192" s="2">
        <v>0</v>
      </c>
      <c r="E192" s="2">
        <v>0</v>
      </c>
      <c r="F192" s="26">
        <v>0</v>
      </c>
      <c r="G192" t="str">
        <f>VLOOKUP($F192*100,'风险(退款拒付)'!$AA$26:$AD$30,2,1)</f>
        <v>0</v>
      </c>
      <c r="H192" t="str">
        <f>VLOOKUP($F192*100,'风险(退款拒付)'!$AA$26:$AD$30,3,1)</f>
        <v>0</v>
      </c>
      <c r="I192">
        <f>VLOOKUP($F192*100,'风险(退款拒付)'!$AA$26:$AD$30,4,1)</f>
        <v>0</v>
      </c>
    </row>
    <row r="193" spans="1:9" x14ac:dyDescent="0.2">
      <c r="A193" t="s">
        <v>747</v>
      </c>
      <c r="B193" s="2">
        <v>6127</v>
      </c>
      <c r="C193" s="2">
        <v>306635.09000000003</v>
      </c>
      <c r="D193" s="2">
        <v>63</v>
      </c>
      <c r="E193" s="2">
        <v>73</v>
      </c>
      <c r="F193" s="26">
        <v>0.01</v>
      </c>
      <c r="G193" t="str">
        <f>VLOOKUP($F193*100,'风险(退款拒付)'!$AA$26:$AD$30,2,1)</f>
        <v>(0,10]</v>
      </c>
      <c r="H193" t="str">
        <f>VLOOKUP($F193*100,'风险(退款拒付)'!$AA$26:$AD$30,3,1)</f>
        <v>低</v>
      </c>
      <c r="I193">
        <f>VLOOKUP($F193*100,'风险(退款拒付)'!$AA$26:$AD$30,4,1)</f>
        <v>11</v>
      </c>
    </row>
    <row r="194" spans="1:9" x14ac:dyDescent="0.2">
      <c r="A194" t="s">
        <v>498</v>
      </c>
      <c r="B194" s="2">
        <v>6023</v>
      </c>
      <c r="C194" s="2">
        <v>400588.98</v>
      </c>
      <c r="D194" s="2">
        <v>25</v>
      </c>
      <c r="E194" s="2">
        <v>25</v>
      </c>
      <c r="F194" s="26">
        <v>4.0000000000000001E-3</v>
      </c>
      <c r="G194" t="str">
        <f>VLOOKUP($F194*100,'风险(退款拒付)'!$AA$26:$AD$30,2,1)</f>
        <v>(0,10]</v>
      </c>
      <c r="H194" t="str">
        <f>VLOOKUP($F194*100,'风险(退款拒付)'!$AA$26:$AD$30,3,1)</f>
        <v>低</v>
      </c>
      <c r="I194">
        <f>VLOOKUP($F194*100,'风险(退款拒付)'!$AA$26:$AD$30,4,1)</f>
        <v>11</v>
      </c>
    </row>
    <row r="195" spans="1:9" x14ac:dyDescent="0.2">
      <c r="A195" t="s">
        <v>450</v>
      </c>
      <c r="B195" s="2">
        <v>6006</v>
      </c>
      <c r="C195" s="2">
        <v>278205.56626599998</v>
      </c>
      <c r="D195" s="2">
        <v>531</v>
      </c>
      <c r="E195" s="2">
        <v>567</v>
      </c>
      <c r="F195" s="26">
        <v>8.7999999999999995E-2</v>
      </c>
      <c r="G195" t="str">
        <f>VLOOKUP($F195*100,'风险(退款拒付)'!$AA$26:$AD$30,2,1)</f>
        <v>(0,10]</v>
      </c>
      <c r="H195" t="str">
        <f>VLOOKUP($F195*100,'风险(退款拒付)'!$AA$26:$AD$30,3,1)</f>
        <v>低</v>
      </c>
      <c r="I195">
        <f>VLOOKUP($F195*100,'风险(退款拒付)'!$AA$26:$AD$30,4,1)</f>
        <v>11</v>
      </c>
    </row>
    <row r="196" spans="1:9" x14ac:dyDescent="0.2">
      <c r="A196" t="s">
        <v>172</v>
      </c>
      <c r="B196" s="2">
        <v>5964</v>
      </c>
      <c r="C196" s="2">
        <v>373391.49</v>
      </c>
      <c r="D196" s="2">
        <v>88</v>
      </c>
      <c r="E196" s="2">
        <v>117</v>
      </c>
      <c r="F196" s="26">
        <v>1.4999999999999999E-2</v>
      </c>
      <c r="G196" t="str">
        <f>VLOOKUP($F196*100,'风险(退款拒付)'!$AA$26:$AD$30,2,1)</f>
        <v>(0,10]</v>
      </c>
      <c r="H196" t="str">
        <f>VLOOKUP($F196*100,'风险(退款拒付)'!$AA$26:$AD$30,3,1)</f>
        <v>低</v>
      </c>
      <c r="I196">
        <f>VLOOKUP($F196*100,'风险(退款拒付)'!$AA$26:$AD$30,4,1)</f>
        <v>11</v>
      </c>
    </row>
    <row r="197" spans="1:9" x14ac:dyDescent="0.2">
      <c r="A197" t="s">
        <v>897</v>
      </c>
      <c r="B197" s="2">
        <v>5809</v>
      </c>
      <c r="C197" s="2">
        <v>397134.22</v>
      </c>
      <c r="D197" s="2">
        <v>117</v>
      </c>
      <c r="E197" s="2">
        <v>144</v>
      </c>
      <c r="F197" s="26">
        <v>0.02</v>
      </c>
      <c r="G197" t="str">
        <f>VLOOKUP($F197*100,'风险(退款拒付)'!$AA$26:$AD$30,2,1)</f>
        <v>(0,10]</v>
      </c>
      <c r="H197" t="str">
        <f>VLOOKUP($F197*100,'风险(退款拒付)'!$AA$26:$AD$30,3,1)</f>
        <v>低</v>
      </c>
      <c r="I197">
        <f>VLOOKUP($F197*100,'风险(退款拒付)'!$AA$26:$AD$30,4,1)</f>
        <v>11</v>
      </c>
    </row>
    <row r="198" spans="1:9" x14ac:dyDescent="0.2">
      <c r="A198" t="s">
        <v>577</v>
      </c>
      <c r="B198" s="2">
        <v>5785</v>
      </c>
      <c r="C198" s="2">
        <v>390217.44</v>
      </c>
      <c r="D198" s="2">
        <v>144</v>
      </c>
      <c r="E198" s="2">
        <v>161</v>
      </c>
      <c r="F198" s="26">
        <v>2.5000000000000001E-2</v>
      </c>
      <c r="G198" t="str">
        <f>VLOOKUP($F198*100,'风险(退款拒付)'!$AA$26:$AD$30,2,1)</f>
        <v>(0,10]</v>
      </c>
      <c r="H198" t="str">
        <f>VLOOKUP($F198*100,'风险(退款拒付)'!$AA$26:$AD$30,3,1)</f>
        <v>低</v>
      </c>
      <c r="I198">
        <f>VLOOKUP($F198*100,'风险(退款拒付)'!$AA$26:$AD$30,4,1)</f>
        <v>11</v>
      </c>
    </row>
    <row r="199" spans="1:9" x14ac:dyDescent="0.2">
      <c r="A199" t="s">
        <v>575</v>
      </c>
      <c r="B199" s="2">
        <v>5774</v>
      </c>
      <c r="C199" s="2">
        <v>17892.666050939999</v>
      </c>
      <c r="D199" s="2">
        <v>0</v>
      </c>
      <c r="E199" s="2">
        <v>0</v>
      </c>
      <c r="F199" s="26">
        <v>0</v>
      </c>
      <c r="G199" t="str">
        <f>VLOOKUP($F199*100,'风险(退款拒付)'!$AA$26:$AD$30,2,1)</f>
        <v>0</v>
      </c>
      <c r="H199" t="str">
        <f>VLOOKUP($F199*100,'风险(退款拒付)'!$AA$26:$AD$30,3,1)</f>
        <v>0</v>
      </c>
      <c r="I199">
        <f>VLOOKUP($F199*100,'风险(退款拒付)'!$AA$26:$AD$30,4,1)</f>
        <v>0</v>
      </c>
    </row>
    <row r="200" spans="1:9" x14ac:dyDescent="0.2">
      <c r="A200" t="s">
        <v>580</v>
      </c>
      <c r="B200" s="2">
        <v>5743</v>
      </c>
      <c r="C200" s="2">
        <v>299457.24264807499</v>
      </c>
      <c r="D200" s="2">
        <v>21</v>
      </c>
      <c r="E200" s="2">
        <v>22</v>
      </c>
      <c r="F200" s="26">
        <v>4.0000000000000001E-3</v>
      </c>
      <c r="G200" t="str">
        <f>VLOOKUP($F200*100,'风险(退款拒付)'!$AA$26:$AD$30,2,1)</f>
        <v>(0,10]</v>
      </c>
      <c r="H200" t="str">
        <f>VLOOKUP($F200*100,'风险(退款拒付)'!$AA$26:$AD$30,3,1)</f>
        <v>低</v>
      </c>
      <c r="I200">
        <f>VLOOKUP($F200*100,'风险(退款拒付)'!$AA$26:$AD$30,4,1)</f>
        <v>11</v>
      </c>
    </row>
    <row r="201" spans="1:9" x14ac:dyDescent="0.2">
      <c r="A201" t="s">
        <v>170</v>
      </c>
      <c r="B201" s="2">
        <v>5665</v>
      </c>
      <c r="C201" s="2">
        <v>493779.87</v>
      </c>
      <c r="D201" s="2">
        <v>56</v>
      </c>
      <c r="E201" s="2">
        <v>63</v>
      </c>
      <c r="F201" s="26">
        <v>0.01</v>
      </c>
      <c r="G201" t="str">
        <f>VLOOKUP($F201*100,'风险(退款拒付)'!$AA$26:$AD$30,2,1)</f>
        <v>(0,10]</v>
      </c>
      <c r="H201" t="str">
        <f>VLOOKUP($F201*100,'风险(退款拒付)'!$AA$26:$AD$30,3,1)</f>
        <v>低</v>
      </c>
      <c r="I201">
        <f>VLOOKUP($F201*100,'风险(退款拒付)'!$AA$26:$AD$30,4,1)</f>
        <v>11</v>
      </c>
    </row>
    <row r="202" spans="1:9" x14ac:dyDescent="0.2">
      <c r="A202" t="s">
        <v>578</v>
      </c>
      <c r="B202" s="2">
        <v>5638</v>
      </c>
      <c r="C202" s="2">
        <v>859133.80406750005</v>
      </c>
      <c r="D202" s="2">
        <v>109</v>
      </c>
      <c r="E202" s="2">
        <v>115</v>
      </c>
      <c r="F202" s="26">
        <v>1.9E-2</v>
      </c>
      <c r="G202" t="str">
        <f>VLOOKUP($F202*100,'风险(退款拒付)'!$AA$26:$AD$30,2,1)</f>
        <v>(0,10]</v>
      </c>
      <c r="H202" t="str">
        <f>VLOOKUP($F202*100,'风险(退款拒付)'!$AA$26:$AD$30,3,1)</f>
        <v>低</v>
      </c>
      <c r="I202">
        <f>VLOOKUP($F202*100,'风险(退款拒付)'!$AA$26:$AD$30,4,1)</f>
        <v>11</v>
      </c>
    </row>
    <row r="203" spans="1:9" x14ac:dyDescent="0.2">
      <c r="A203" t="s">
        <v>96</v>
      </c>
      <c r="B203" s="2">
        <v>5635</v>
      </c>
      <c r="C203" s="2">
        <v>309724.53000000003</v>
      </c>
      <c r="D203" s="2">
        <v>619</v>
      </c>
      <c r="E203" s="2">
        <v>666</v>
      </c>
      <c r="F203" s="26">
        <v>0.11</v>
      </c>
      <c r="G203" t="str">
        <f>VLOOKUP($F203*100,'风险(退款拒付)'!$AA$26:$AD$30,2,1)</f>
        <v>(10,20]</v>
      </c>
      <c r="H203" t="str">
        <f>VLOOKUP($F203*100,'风险(退款拒付)'!$AA$26:$AD$30,3,1)</f>
        <v>中</v>
      </c>
      <c r="I203">
        <f>VLOOKUP($F203*100,'风险(退款拒付)'!$AA$26:$AD$30,4,1)</f>
        <v>57</v>
      </c>
    </row>
    <row r="204" spans="1:9" x14ac:dyDescent="0.2">
      <c r="A204" t="s">
        <v>767</v>
      </c>
      <c r="B204" s="2">
        <v>5446</v>
      </c>
      <c r="C204" s="2">
        <v>350341.77</v>
      </c>
      <c r="D204" s="2">
        <v>83</v>
      </c>
      <c r="E204" s="2">
        <v>99</v>
      </c>
      <c r="F204" s="26">
        <v>1.4999999999999999E-2</v>
      </c>
      <c r="G204" t="str">
        <f>VLOOKUP($F204*100,'风险(退款拒付)'!$AA$26:$AD$30,2,1)</f>
        <v>(0,10]</v>
      </c>
      <c r="H204" t="str">
        <f>VLOOKUP($F204*100,'风险(退款拒付)'!$AA$26:$AD$30,3,1)</f>
        <v>低</v>
      </c>
      <c r="I204">
        <f>VLOOKUP($F204*100,'风险(退款拒付)'!$AA$26:$AD$30,4,1)</f>
        <v>11</v>
      </c>
    </row>
    <row r="205" spans="1:9" x14ac:dyDescent="0.2">
      <c r="A205" t="s">
        <v>965</v>
      </c>
      <c r="B205" s="2">
        <v>5441</v>
      </c>
      <c r="C205" s="2">
        <v>244974.5</v>
      </c>
      <c r="D205" s="2">
        <v>595</v>
      </c>
      <c r="E205" s="2">
        <v>789</v>
      </c>
      <c r="F205" s="26">
        <v>0.109</v>
      </c>
      <c r="G205" t="str">
        <f>VLOOKUP($F205*100,'风险(退款拒付)'!$AA$26:$AD$30,2,1)</f>
        <v>(10,20]</v>
      </c>
      <c r="H205" t="str">
        <f>VLOOKUP($F205*100,'风险(退款拒付)'!$AA$26:$AD$30,3,1)</f>
        <v>中</v>
      </c>
      <c r="I205">
        <f>VLOOKUP($F205*100,'风险(退款拒付)'!$AA$26:$AD$30,4,1)</f>
        <v>57</v>
      </c>
    </row>
    <row r="206" spans="1:9" x14ac:dyDescent="0.2">
      <c r="A206" t="s">
        <v>771</v>
      </c>
      <c r="B206" s="2">
        <v>5370</v>
      </c>
      <c r="C206" s="2">
        <v>261585.08</v>
      </c>
      <c r="D206" s="2">
        <v>603</v>
      </c>
      <c r="E206" s="2">
        <v>609</v>
      </c>
      <c r="F206" s="26">
        <v>0.112</v>
      </c>
      <c r="G206" t="str">
        <f>VLOOKUP($F206*100,'风险(退款拒付)'!$AA$26:$AD$30,2,1)</f>
        <v>(10,20]</v>
      </c>
      <c r="H206" t="str">
        <f>VLOOKUP($F206*100,'风险(退款拒付)'!$AA$26:$AD$30,3,1)</f>
        <v>中</v>
      </c>
      <c r="I206">
        <f>VLOOKUP($F206*100,'风险(退款拒付)'!$AA$26:$AD$30,4,1)</f>
        <v>57</v>
      </c>
    </row>
    <row r="207" spans="1:9" x14ac:dyDescent="0.2">
      <c r="A207" t="s">
        <v>335</v>
      </c>
      <c r="B207" s="2">
        <v>5357</v>
      </c>
      <c r="C207" s="2">
        <v>258174.15</v>
      </c>
      <c r="D207" s="2">
        <v>80</v>
      </c>
      <c r="E207" s="2">
        <v>83</v>
      </c>
      <c r="F207" s="26">
        <v>1.4999999999999999E-2</v>
      </c>
      <c r="G207" t="str">
        <f>VLOOKUP($F207*100,'风险(退款拒付)'!$AA$26:$AD$30,2,1)</f>
        <v>(0,10]</v>
      </c>
      <c r="H207" t="str">
        <f>VLOOKUP($F207*100,'风险(退款拒付)'!$AA$26:$AD$30,3,1)</f>
        <v>低</v>
      </c>
      <c r="I207">
        <f>VLOOKUP($F207*100,'风险(退款拒付)'!$AA$26:$AD$30,4,1)</f>
        <v>11</v>
      </c>
    </row>
    <row r="208" spans="1:9" x14ac:dyDescent="0.2">
      <c r="A208" t="s">
        <v>246</v>
      </c>
      <c r="B208" s="2">
        <v>5314</v>
      </c>
      <c r="C208" s="2">
        <v>994308.71</v>
      </c>
      <c r="D208" s="2">
        <v>8</v>
      </c>
      <c r="E208" s="2">
        <v>8</v>
      </c>
      <c r="F208" s="26">
        <v>2E-3</v>
      </c>
      <c r="G208" t="str">
        <f>VLOOKUP($F208*100,'风险(退款拒付)'!$AA$26:$AD$30,2,1)</f>
        <v>(0,10]</v>
      </c>
      <c r="H208" t="str">
        <f>VLOOKUP($F208*100,'风险(退款拒付)'!$AA$26:$AD$30,3,1)</f>
        <v>低</v>
      </c>
      <c r="I208">
        <f>VLOOKUP($F208*100,'风险(退款拒付)'!$AA$26:$AD$30,4,1)</f>
        <v>11</v>
      </c>
    </row>
    <row r="209" spans="1:9" x14ac:dyDescent="0.2">
      <c r="A209" t="s">
        <v>242</v>
      </c>
      <c r="B209" s="2">
        <v>5275</v>
      </c>
      <c r="C209" s="2">
        <v>16750.084773070001</v>
      </c>
      <c r="D209" s="2">
        <v>0</v>
      </c>
      <c r="E209" s="2">
        <v>0</v>
      </c>
      <c r="F209" s="26">
        <v>0</v>
      </c>
      <c r="G209" t="str">
        <f>VLOOKUP($F209*100,'风险(退款拒付)'!$AA$26:$AD$30,2,1)</f>
        <v>0</v>
      </c>
      <c r="H209" t="str">
        <f>VLOOKUP($F209*100,'风险(退款拒付)'!$AA$26:$AD$30,3,1)</f>
        <v>0</v>
      </c>
      <c r="I209">
        <f>VLOOKUP($F209*100,'风险(退款拒付)'!$AA$26:$AD$30,4,1)</f>
        <v>0</v>
      </c>
    </row>
    <row r="210" spans="1:9" x14ac:dyDescent="0.2">
      <c r="A210" t="s">
        <v>671</v>
      </c>
      <c r="B210" s="2">
        <v>5181</v>
      </c>
      <c r="C210" s="2">
        <v>275309.09485450498</v>
      </c>
      <c r="D210" s="2">
        <v>583</v>
      </c>
      <c r="E210" s="2">
        <v>632</v>
      </c>
      <c r="F210" s="26">
        <v>0.113</v>
      </c>
      <c r="G210" t="str">
        <f>VLOOKUP($F210*100,'风险(退款拒付)'!$AA$26:$AD$30,2,1)</f>
        <v>(10,20]</v>
      </c>
      <c r="H210" t="str">
        <f>VLOOKUP($F210*100,'风险(退款拒付)'!$AA$26:$AD$30,3,1)</f>
        <v>中</v>
      </c>
      <c r="I210">
        <f>VLOOKUP($F210*100,'风险(退款拒付)'!$AA$26:$AD$30,4,1)</f>
        <v>57</v>
      </c>
    </row>
    <row r="211" spans="1:9" x14ac:dyDescent="0.2">
      <c r="A211" t="s">
        <v>198</v>
      </c>
      <c r="B211" s="2">
        <v>5144</v>
      </c>
      <c r="C211" s="2">
        <v>44118.454190115001</v>
      </c>
      <c r="D211" s="2">
        <v>0</v>
      </c>
      <c r="E211" s="2">
        <v>0</v>
      </c>
      <c r="F211" s="26">
        <v>0</v>
      </c>
      <c r="G211" t="str">
        <f>VLOOKUP($F211*100,'风险(退款拒付)'!$AA$26:$AD$30,2,1)</f>
        <v>0</v>
      </c>
      <c r="H211" t="str">
        <f>VLOOKUP($F211*100,'风险(退款拒付)'!$AA$26:$AD$30,3,1)</f>
        <v>0</v>
      </c>
      <c r="I211">
        <f>VLOOKUP($F211*100,'风险(退款拒付)'!$AA$26:$AD$30,4,1)</f>
        <v>0</v>
      </c>
    </row>
    <row r="212" spans="1:9" x14ac:dyDescent="0.2">
      <c r="A212" t="s">
        <v>93</v>
      </c>
      <c r="B212" s="2">
        <v>5134</v>
      </c>
      <c r="C212" s="2">
        <v>276262.73</v>
      </c>
      <c r="D212" s="2">
        <v>94</v>
      </c>
      <c r="E212" s="2">
        <v>97</v>
      </c>
      <c r="F212" s="26">
        <v>1.7999999999999999E-2</v>
      </c>
      <c r="G212" t="str">
        <f>VLOOKUP($F212*100,'风险(退款拒付)'!$AA$26:$AD$30,2,1)</f>
        <v>(0,10]</v>
      </c>
      <c r="H212" t="str">
        <f>VLOOKUP($F212*100,'风险(退款拒付)'!$AA$26:$AD$30,3,1)</f>
        <v>低</v>
      </c>
      <c r="I212">
        <f>VLOOKUP($F212*100,'风险(退款拒付)'!$AA$26:$AD$30,4,1)</f>
        <v>11</v>
      </c>
    </row>
    <row r="213" spans="1:9" x14ac:dyDescent="0.2">
      <c r="A213" t="s">
        <v>74</v>
      </c>
      <c r="B213" s="2">
        <v>5088</v>
      </c>
      <c r="C213" s="2">
        <v>223184.35</v>
      </c>
      <c r="D213" s="2">
        <v>113</v>
      </c>
      <c r="E213" s="2">
        <v>127</v>
      </c>
      <c r="F213" s="26">
        <v>2.1999999999999999E-2</v>
      </c>
      <c r="G213" t="str">
        <f>VLOOKUP($F213*100,'风险(退款拒付)'!$AA$26:$AD$30,2,1)</f>
        <v>(0,10]</v>
      </c>
      <c r="H213" t="str">
        <f>VLOOKUP($F213*100,'风险(退款拒付)'!$AA$26:$AD$30,3,1)</f>
        <v>低</v>
      </c>
      <c r="I213">
        <f>VLOOKUP($F213*100,'风险(退款拒付)'!$AA$26:$AD$30,4,1)</f>
        <v>11</v>
      </c>
    </row>
    <row r="214" spans="1:9" x14ac:dyDescent="0.2">
      <c r="A214" t="s">
        <v>510</v>
      </c>
      <c r="B214" s="2">
        <v>5076</v>
      </c>
      <c r="C214" s="2">
        <v>145647.53</v>
      </c>
      <c r="D214" s="2">
        <v>282</v>
      </c>
      <c r="E214" s="2">
        <v>364</v>
      </c>
      <c r="F214" s="26">
        <v>5.6000000000000001E-2</v>
      </c>
      <c r="G214" t="str">
        <f>VLOOKUP($F214*100,'风险(退款拒付)'!$AA$26:$AD$30,2,1)</f>
        <v>(0,10]</v>
      </c>
      <c r="H214" t="str">
        <f>VLOOKUP($F214*100,'风险(退款拒付)'!$AA$26:$AD$30,3,1)</f>
        <v>低</v>
      </c>
      <c r="I214">
        <f>VLOOKUP($F214*100,'风险(退款拒付)'!$AA$26:$AD$30,4,1)</f>
        <v>11</v>
      </c>
    </row>
    <row r="215" spans="1:9" x14ac:dyDescent="0.2">
      <c r="A215" t="s">
        <v>702</v>
      </c>
      <c r="B215" s="2">
        <v>5069</v>
      </c>
      <c r="C215" s="2">
        <v>214805.77</v>
      </c>
      <c r="D215" s="2">
        <v>777</v>
      </c>
      <c r="E215" s="2">
        <v>793</v>
      </c>
      <c r="F215" s="26">
        <v>0.153</v>
      </c>
      <c r="G215" t="str">
        <f>VLOOKUP($F215*100,'风险(退款拒付)'!$AA$26:$AD$30,2,1)</f>
        <v>(10,20]</v>
      </c>
      <c r="H215" t="str">
        <f>VLOOKUP($F215*100,'风险(退款拒付)'!$AA$26:$AD$30,3,1)</f>
        <v>中</v>
      </c>
      <c r="I215">
        <f>VLOOKUP($F215*100,'风险(退款拒付)'!$AA$26:$AD$30,4,1)</f>
        <v>57</v>
      </c>
    </row>
    <row r="216" spans="1:9" x14ac:dyDescent="0.2">
      <c r="A216" t="s">
        <v>438</v>
      </c>
      <c r="B216" s="2">
        <v>5024</v>
      </c>
      <c r="C216" s="2">
        <v>236195.03249375001</v>
      </c>
      <c r="D216" s="2">
        <v>788</v>
      </c>
      <c r="E216" s="2">
        <v>821</v>
      </c>
      <c r="F216" s="26">
        <v>0.157</v>
      </c>
      <c r="G216" t="str">
        <f>VLOOKUP($F216*100,'风险(退款拒付)'!$AA$26:$AD$30,2,1)</f>
        <v>(10,20]</v>
      </c>
      <c r="H216" t="str">
        <f>VLOOKUP($F216*100,'风险(退款拒付)'!$AA$26:$AD$30,3,1)</f>
        <v>中</v>
      </c>
      <c r="I216">
        <f>VLOOKUP($F216*100,'风险(退款拒付)'!$AA$26:$AD$30,4,1)</f>
        <v>57</v>
      </c>
    </row>
    <row r="217" spans="1:9" x14ac:dyDescent="0.2">
      <c r="A217" t="s">
        <v>684</v>
      </c>
      <c r="B217" s="2">
        <v>4927</v>
      </c>
      <c r="C217" s="2">
        <v>378672.82806725003</v>
      </c>
      <c r="D217" s="2">
        <v>875</v>
      </c>
      <c r="E217" s="2">
        <v>895</v>
      </c>
      <c r="F217" s="26">
        <v>0.17799999999999999</v>
      </c>
      <c r="G217" t="str">
        <f>VLOOKUP($F217*100,'风险(退款拒付)'!$AA$26:$AD$30,2,1)</f>
        <v>(10,20]</v>
      </c>
      <c r="H217" t="str">
        <f>VLOOKUP($F217*100,'风险(退款拒付)'!$AA$26:$AD$30,3,1)</f>
        <v>中</v>
      </c>
      <c r="I217">
        <f>VLOOKUP($F217*100,'风险(退款拒付)'!$AA$26:$AD$30,4,1)</f>
        <v>57</v>
      </c>
    </row>
    <row r="218" spans="1:9" x14ac:dyDescent="0.2">
      <c r="A218" t="s">
        <v>532</v>
      </c>
      <c r="B218" s="2">
        <v>4806</v>
      </c>
      <c r="C218" s="2">
        <v>212163.553977845</v>
      </c>
      <c r="D218" s="2">
        <v>1</v>
      </c>
      <c r="E218" s="2">
        <v>1</v>
      </c>
      <c r="F218" s="26">
        <v>0</v>
      </c>
      <c r="G218" t="str">
        <f>VLOOKUP($F218*100,'风险(退款拒付)'!$AA$26:$AD$30,2,1)</f>
        <v>0</v>
      </c>
      <c r="H218" t="str">
        <f>VLOOKUP($F218*100,'风险(退款拒付)'!$AA$26:$AD$30,3,1)</f>
        <v>0</v>
      </c>
      <c r="I218">
        <f>VLOOKUP($F218*100,'风险(退款拒付)'!$AA$26:$AD$30,4,1)</f>
        <v>0</v>
      </c>
    </row>
    <row r="219" spans="1:9" x14ac:dyDescent="0.2">
      <c r="A219" t="s">
        <v>89</v>
      </c>
      <c r="B219" s="2">
        <v>4772</v>
      </c>
      <c r="C219" s="2">
        <v>274023.57</v>
      </c>
      <c r="D219" s="2">
        <v>49</v>
      </c>
      <c r="E219" s="2">
        <v>58</v>
      </c>
      <c r="F219" s="26">
        <v>0.01</v>
      </c>
      <c r="G219" t="str">
        <f>VLOOKUP($F219*100,'风险(退款拒付)'!$AA$26:$AD$30,2,1)</f>
        <v>(0,10]</v>
      </c>
      <c r="H219" t="str">
        <f>VLOOKUP($F219*100,'风险(退款拒付)'!$AA$26:$AD$30,3,1)</f>
        <v>低</v>
      </c>
      <c r="I219">
        <f>VLOOKUP($F219*100,'风险(退款拒付)'!$AA$26:$AD$30,4,1)</f>
        <v>11</v>
      </c>
    </row>
    <row r="220" spans="1:9" x14ac:dyDescent="0.2">
      <c r="A220" t="s">
        <v>959</v>
      </c>
      <c r="B220" s="2">
        <v>4770</v>
      </c>
      <c r="C220" s="2">
        <v>338125.25</v>
      </c>
      <c r="D220" s="2">
        <v>2197</v>
      </c>
      <c r="E220" s="2">
        <v>2729</v>
      </c>
      <c r="F220" s="26">
        <v>0.46100000000000002</v>
      </c>
      <c r="G220" t="str">
        <f>VLOOKUP($F220*100,'风险(退款拒付)'!$AA$26:$AD$30,2,1)</f>
        <v>(20,+)</v>
      </c>
      <c r="H220" t="str">
        <f>VLOOKUP($F220*100,'风险(退款拒付)'!$AA$26:$AD$30,3,1)</f>
        <v>高</v>
      </c>
      <c r="I220">
        <f>VLOOKUP($F220*100,'风险(退款拒付)'!$AA$26:$AD$30,4,1)</f>
        <v>100</v>
      </c>
    </row>
    <row r="221" spans="1:9" x14ac:dyDescent="0.2">
      <c r="A221" t="s">
        <v>180</v>
      </c>
      <c r="B221" s="2">
        <v>4767</v>
      </c>
      <c r="C221" s="2">
        <v>270337.63</v>
      </c>
      <c r="D221" s="2">
        <v>1246</v>
      </c>
      <c r="E221" s="2">
        <v>1279</v>
      </c>
      <c r="F221" s="26">
        <v>0.26100000000000001</v>
      </c>
      <c r="G221" t="str">
        <f>VLOOKUP($F221*100,'风险(退款拒付)'!$AA$26:$AD$30,2,1)</f>
        <v>(20,+)</v>
      </c>
      <c r="H221" t="str">
        <f>VLOOKUP($F221*100,'风险(退款拒付)'!$AA$26:$AD$30,3,1)</f>
        <v>高</v>
      </c>
      <c r="I221">
        <f>VLOOKUP($F221*100,'风险(退款拒付)'!$AA$26:$AD$30,4,1)</f>
        <v>100</v>
      </c>
    </row>
    <row r="222" spans="1:9" x14ac:dyDescent="0.2">
      <c r="A222" t="s">
        <v>830</v>
      </c>
      <c r="B222" s="2">
        <v>4755</v>
      </c>
      <c r="C222" s="2">
        <v>190771.59</v>
      </c>
      <c r="D222" s="2">
        <v>359</v>
      </c>
      <c r="E222" s="2">
        <v>406</v>
      </c>
      <c r="F222" s="26">
        <v>7.4999999999999997E-2</v>
      </c>
      <c r="G222" t="str">
        <f>VLOOKUP($F222*100,'风险(退款拒付)'!$AA$26:$AD$30,2,1)</f>
        <v>(0,10]</v>
      </c>
      <c r="H222" t="str">
        <f>VLOOKUP($F222*100,'风险(退款拒付)'!$AA$26:$AD$30,3,1)</f>
        <v>低</v>
      </c>
      <c r="I222">
        <f>VLOOKUP($F222*100,'风险(退款拒付)'!$AA$26:$AD$30,4,1)</f>
        <v>11</v>
      </c>
    </row>
    <row r="223" spans="1:9" x14ac:dyDescent="0.2">
      <c r="A223" t="s">
        <v>301</v>
      </c>
      <c r="B223" s="2">
        <v>4744</v>
      </c>
      <c r="C223" s="2">
        <v>253976.92</v>
      </c>
      <c r="D223" s="2">
        <v>41</v>
      </c>
      <c r="E223" s="2">
        <v>45</v>
      </c>
      <c r="F223" s="26">
        <v>8.9999999999999993E-3</v>
      </c>
      <c r="G223" t="str">
        <f>VLOOKUP($F223*100,'风险(退款拒付)'!$AA$26:$AD$30,2,1)</f>
        <v>(0,10]</v>
      </c>
      <c r="H223" t="str">
        <f>VLOOKUP($F223*100,'风险(退款拒付)'!$AA$26:$AD$30,3,1)</f>
        <v>低</v>
      </c>
      <c r="I223">
        <f>VLOOKUP($F223*100,'风险(退款拒付)'!$AA$26:$AD$30,4,1)</f>
        <v>11</v>
      </c>
    </row>
    <row r="224" spans="1:9" x14ac:dyDescent="0.2">
      <c r="A224" t="s">
        <v>152</v>
      </c>
      <c r="B224" s="2">
        <v>4727</v>
      </c>
      <c r="C224" s="2">
        <v>152872.45000000001</v>
      </c>
      <c r="D224" s="2">
        <v>376</v>
      </c>
      <c r="E224" s="2">
        <v>386</v>
      </c>
      <c r="F224" s="26">
        <v>0.08</v>
      </c>
      <c r="G224" t="str">
        <f>VLOOKUP($F224*100,'风险(退款拒付)'!$AA$26:$AD$30,2,1)</f>
        <v>(0,10]</v>
      </c>
      <c r="H224" t="str">
        <f>VLOOKUP($F224*100,'风险(退款拒付)'!$AA$26:$AD$30,3,1)</f>
        <v>低</v>
      </c>
      <c r="I224">
        <f>VLOOKUP($F224*100,'风险(退款拒付)'!$AA$26:$AD$30,4,1)</f>
        <v>11</v>
      </c>
    </row>
    <row r="225" spans="1:9" x14ac:dyDescent="0.2">
      <c r="A225" t="s">
        <v>690</v>
      </c>
      <c r="B225" s="2">
        <v>4688</v>
      </c>
      <c r="C225" s="2">
        <v>290993.93</v>
      </c>
      <c r="D225" s="2">
        <v>34</v>
      </c>
      <c r="E225" s="2">
        <v>40</v>
      </c>
      <c r="F225" s="26">
        <v>7.0000000000000001E-3</v>
      </c>
      <c r="G225" t="str">
        <f>VLOOKUP($F225*100,'风险(退款拒付)'!$AA$26:$AD$30,2,1)</f>
        <v>(0,10]</v>
      </c>
      <c r="H225" t="str">
        <f>VLOOKUP($F225*100,'风险(退款拒付)'!$AA$26:$AD$30,3,1)</f>
        <v>低</v>
      </c>
      <c r="I225">
        <f>VLOOKUP($F225*100,'风险(退款拒付)'!$AA$26:$AD$30,4,1)</f>
        <v>11</v>
      </c>
    </row>
    <row r="226" spans="1:9" x14ac:dyDescent="0.2">
      <c r="A226" t="s">
        <v>568</v>
      </c>
      <c r="B226" s="2">
        <v>4686</v>
      </c>
      <c r="C226" s="2">
        <v>154258.01999999999</v>
      </c>
      <c r="D226" s="2">
        <v>524</v>
      </c>
      <c r="E226" s="2">
        <v>673</v>
      </c>
      <c r="F226" s="26">
        <v>0.112</v>
      </c>
      <c r="G226" t="str">
        <f>VLOOKUP($F226*100,'风险(退款拒付)'!$AA$26:$AD$30,2,1)</f>
        <v>(10,20]</v>
      </c>
      <c r="H226" t="str">
        <f>VLOOKUP($F226*100,'风险(退款拒付)'!$AA$26:$AD$30,3,1)</f>
        <v>中</v>
      </c>
      <c r="I226">
        <f>VLOOKUP($F226*100,'风险(退款拒付)'!$AA$26:$AD$30,4,1)</f>
        <v>57</v>
      </c>
    </row>
    <row r="227" spans="1:9" x14ac:dyDescent="0.2">
      <c r="A227" t="s">
        <v>594</v>
      </c>
      <c r="B227" s="2">
        <v>4581</v>
      </c>
      <c r="C227" s="2">
        <v>285402.09000000003</v>
      </c>
      <c r="D227" s="2">
        <v>56</v>
      </c>
      <c r="E227" s="2">
        <v>64</v>
      </c>
      <c r="F227" s="26">
        <v>1.2E-2</v>
      </c>
      <c r="G227" t="str">
        <f>VLOOKUP($F227*100,'风险(退款拒付)'!$AA$26:$AD$30,2,1)</f>
        <v>(0,10]</v>
      </c>
      <c r="H227" t="str">
        <f>VLOOKUP($F227*100,'风险(退款拒付)'!$AA$26:$AD$30,3,1)</f>
        <v>低</v>
      </c>
      <c r="I227">
        <f>VLOOKUP($F227*100,'风险(退款拒付)'!$AA$26:$AD$30,4,1)</f>
        <v>11</v>
      </c>
    </row>
    <row r="228" spans="1:9" x14ac:dyDescent="0.2">
      <c r="A228" t="s">
        <v>211</v>
      </c>
      <c r="B228" s="2">
        <v>4568</v>
      </c>
      <c r="C228" s="2">
        <v>666671.23345270997</v>
      </c>
      <c r="D228" s="2">
        <v>1</v>
      </c>
      <c r="E228" s="2">
        <v>1</v>
      </c>
      <c r="F228" s="26">
        <v>0</v>
      </c>
      <c r="G228" t="str">
        <f>VLOOKUP($F228*100,'风险(退款拒付)'!$AA$26:$AD$30,2,1)</f>
        <v>0</v>
      </c>
      <c r="H228" t="str">
        <f>VLOOKUP($F228*100,'风险(退款拒付)'!$AA$26:$AD$30,3,1)</f>
        <v>0</v>
      </c>
      <c r="I228">
        <f>VLOOKUP($F228*100,'风险(退款拒付)'!$AA$26:$AD$30,4,1)</f>
        <v>0</v>
      </c>
    </row>
    <row r="229" spans="1:9" x14ac:dyDescent="0.2">
      <c r="A229" t="s">
        <v>519</v>
      </c>
      <c r="B229" s="2">
        <v>4551</v>
      </c>
      <c r="C229" s="2">
        <v>947786.14</v>
      </c>
      <c r="D229" s="2">
        <v>33</v>
      </c>
      <c r="E229" s="2">
        <v>34</v>
      </c>
      <c r="F229" s="26">
        <v>7.0000000000000001E-3</v>
      </c>
      <c r="G229" t="str">
        <f>VLOOKUP($F229*100,'风险(退款拒付)'!$AA$26:$AD$30,2,1)</f>
        <v>(0,10]</v>
      </c>
      <c r="H229" t="str">
        <f>VLOOKUP($F229*100,'风险(退款拒付)'!$AA$26:$AD$30,3,1)</f>
        <v>低</v>
      </c>
      <c r="I229">
        <f>VLOOKUP($F229*100,'风险(退款拒付)'!$AA$26:$AD$30,4,1)</f>
        <v>11</v>
      </c>
    </row>
    <row r="230" spans="1:9" x14ac:dyDescent="0.2">
      <c r="A230" t="s">
        <v>603</v>
      </c>
      <c r="B230" s="2">
        <v>4531</v>
      </c>
      <c r="C230" s="2">
        <v>87569.42</v>
      </c>
      <c r="D230" s="2">
        <v>115</v>
      </c>
      <c r="E230" s="2">
        <v>117</v>
      </c>
      <c r="F230" s="26">
        <v>2.5000000000000001E-2</v>
      </c>
      <c r="G230" t="str">
        <f>VLOOKUP($F230*100,'风险(退款拒付)'!$AA$26:$AD$30,2,1)</f>
        <v>(0,10]</v>
      </c>
      <c r="H230" t="str">
        <f>VLOOKUP($F230*100,'风险(退款拒付)'!$AA$26:$AD$30,3,1)</f>
        <v>低</v>
      </c>
      <c r="I230">
        <f>VLOOKUP($F230*100,'风险(退款拒付)'!$AA$26:$AD$30,4,1)</f>
        <v>11</v>
      </c>
    </row>
    <row r="231" spans="1:9" x14ac:dyDescent="0.2">
      <c r="A231" t="s">
        <v>573</v>
      </c>
      <c r="B231" s="2">
        <v>4506</v>
      </c>
      <c r="C231" s="2">
        <v>192971.9</v>
      </c>
      <c r="D231" s="2">
        <v>414</v>
      </c>
      <c r="E231" s="2">
        <v>424</v>
      </c>
      <c r="F231" s="26">
        <v>9.1999999999999998E-2</v>
      </c>
      <c r="G231" t="str">
        <f>VLOOKUP($F231*100,'风险(退款拒付)'!$AA$26:$AD$30,2,1)</f>
        <v>(0,10]</v>
      </c>
      <c r="H231" t="str">
        <f>VLOOKUP($F231*100,'风险(退款拒付)'!$AA$26:$AD$30,3,1)</f>
        <v>低</v>
      </c>
      <c r="I231">
        <f>VLOOKUP($F231*100,'风险(退款拒付)'!$AA$26:$AD$30,4,1)</f>
        <v>11</v>
      </c>
    </row>
    <row r="232" spans="1:9" x14ac:dyDescent="0.2">
      <c r="A232" t="s">
        <v>920</v>
      </c>
      <c r="B232" s="2">
        <v>4502</v>
      </c>
      <c r="C232" s="2">
        <v>217995.09</v>
      </c>
      <c r="D232" s="2">
        <v>474</v>
      </c>
      <c r="E232" s="2">
        <v>485</v>
      </c>
      <c r="F232" s="26">
        <v>0.105</v>
      </c>
      <c r="G232" t="str">
        <f>VLOOKUP($F232*100,'风险(退款拒付)'!$AA$26:$AD$30,2,1)</f>
        <v>(10,20]</v>
      </c>
      <c r="H232" t="str">
        <f>VLOOKUP($F232*100,'风险(退款拒付)'!$AA$26:$AD$30,3,1)</f>
        <v>中</v>
      </c>
      <c r="I232">
        <f>VLOOKUP($F232*100,'风险(退款拒付)'!$AA$26:$AD$30,4,1)</f>
        <v>57</v>
      </c>
    </row>
    <row r="233" spans="1:9" x14ac:dyDescent="0.2">
      <c r="A233" t="s">
        <v>739</v>
      </c>
      <c r="B233" s="2">
        <v>4456</v>
      </c>
      <c r="C233" s="2">
        <v>232533.83489163499</v>
      </c>
      <c r="D233" s="2">
        <v>588</v>
      </c>
      <c r="E233" s="2">
        <v>604</v>
      </c>
      <c r="F233" s="26">
        <v>0.13200000000000001</v>
      </c>
      <c r="G233" t="str">
        <f>VLOOKUP($F233*100,'风险(退款拒付)'!$AA$26:$AD$30,2,1)</f>
        <v>(10,20]</v>
      </c>
      <c r="H233" t="str">
        <f>VLOOKUP($F233*100,'风险(退款拒付)'!$AA$26:$AD$30,3,1)</f>
        <v>中</v>
      </c>
      <c r="I233">
        <f>VLOOKUP($F233*100,'风险(退款拒付)'!$AA$26:$AD$30,4,1)</f>
        <v>57</v>
      </c>
    </row>
    <row r="234" spans="1:9" x14ac:dyDescent="0.2">
      <c r="A234" t="s">
        <v>273</v>
      </c>
      <c r="B234" s="2">
        <v>4434</v>
      </c>
      <c r="C234" s="2">
        <v>1172708.6486232099</v>
      </c>
      <c r="D234" s="2">
        <v>0</v>
      </c>
      <c r="E234" s="2">
        <v>0</v>
      </c>
      <c r="F234" s="26">
        <v>0</v>
      </c>
      <c r="G234" t="str">
        <f>VLOOKUP($F234*100,'风险(退款拒付)'!$AA$26:$AD$30,2,1)</f>
        <v>0</v>
      </c>
      <c r="H234" t="str">
        <f>VLOOKUP($F234*100,'风险(退款拒付)'!$AA$26:$AD$30,3,1)</f>
        <v>0</v>
      </c>
      <c r="I234">
        <f>VLOOKUP($F234*100,'风险(退款拒付)'!$AA$26:$AD$30,4,1)</f>
        <v>0</v>
      </c>
    </row>
    <row r="235" spans="1:9" x14ac:dyDescent="0.2">
      <c r="A235" t="s">
        <v>481</v>
      </c>
      <c r="B235" s="2">
        <v>4353</v>
      </c>
      <c r="C235" s="2">
        <v>185583.46</v>
      </c>
      <c r="D235" s="2">
        <v>788</v>
      </c>
      <c r="E235" s="2">
        <v>807</v>
      </c>
      <c r="F235" s="26">
        <v>0.18099999999999999</v>
      </c>
      <c r="G235" t="str">
        <f>VLOOKUP($F235*100,'风险(退款拒付)'!$AA$26:$AD$30,2,1)</f>
        <v>(10,20]</v>
      </c>
      <c r="H235" t="str">
        <f>VLOOKUP($F235*100,'风险(退款拒付)'!$AA$26:$AD$30,3,1)</f>
        <v>中</v>
      </c>
      <c r="I235">
        <f>VLOOKUP($F235*100,'风险(退款拒付)'!$AA$26:$AD$30,4,1)</f>
        <v>57</v>
      </c>
    </row>
    <row r="236" spans="1:9" x14ac:dyDescent="0.2">
      <c r="A236" t="s">
        <v>1025</v>
      </c>
      <c r="B236" s="2">
        <v>4272</v>
      </c>
      <c r="C236" s="2">
        <v>314238.97462652001</v>
      </c>
      <c r="D236" s="2">
        <v>165</v>
      </c>
      <c r="E236" s="2">
        <v>220</v>
      </c>
      <c r="F236" s="26">
        <v>3.9E-2</v>
      </c>
      <c r="G236" t="str">
        <f>VLOOKUP($F236*100,'风险(退款拒付)'!$AA$26:$AD$30,2,1)</f>
        <v>(0,10]</v>
      </c>
      <c r="H236" t="str">
        <f>VLOOKUP($F236*100,'风险(退款拒付)'!$AA$26:$AD$30,3,1)</f>
        <v>低</v>
      </c>
      <c r="I236">
        <f>VLOOKUP($F236*100,'风险(退款拒付)'!$AA$26:$AD$30,4,1)</f>
        <v>11</v>
      </c>
    </row>
    <row r="237" spans="1:9" x14ac:dyDescent="0.2">
      <c r="A237" t="s">
        <v>174</v>
      </c>
      <c r="B237" s="2">
        <v>4215</v>
      </c>
      <c r="C237" s="2">
        <v>129484.89</v>
      </c>
      <c r="D237" s="2">
        <v>495</v>
      </c>
      <c r="E237" s="2">
        <v>603</v>
      </c>
      <c r="F237" s="26">
        <v>0.11700000000000001</v>
      </c>
      <c r="G237" t="str">
        <f>VLOOKUP($F237*100,'风险(退款拒付)'!$AA$26:$AD$30,2,1)</f>
        <v>(10,20]</v>
      </c>
      <c r="H237" t="str">
        <f>VLOOKUP($F237*100,'风险(退款拒付)'!$AA$26:$AD$30,3,1)</f>
        <v>中</v>
      </c>
      <c r="I237">
        <f>VLOOKUP($F237*100,'风险(退款拒付)'!$AA$26:$AD$30,4,1)</f>
        <v>57</v>
      </c>
    </row>
    <row r="238" spans="1:9" x14ac:dyDescent="0.2">
      <c r="A238" t="s">
        <v>130</v>
      </c>
      <c r="B238" s="2">
        <v>4201</v>
      </c>
      <c r="C238" s="2">
        <v>189999.01688109999</v>
      </c>
      <c r="D238" s="2">
        <v>69</v>
      </c>
      <c r="E238" s="2">
        <v>72</v>
      </c>
      <c r="F238" s="26">
        <v>1.6E-2</v>
      </c>
      <c r="G238" t="str">
        <f>VLOOKUP($F238*100,'风险(退款拒付)'!$AA$26:$AD$30,2,1)</f>
        <v>(0,10]</v>
      </c>
      <c r="H238" t="str">
        <f>VLOOKUP($F238*100,'风险(退款拒付)'!$AA$26:$AD$30,3,1)</f>
        <v>低</v>
      </c>
      <c r="I238">
        <f>VLOOKUP($F238*100,'风险(退款拒付)'!$AA$26:$AD$30,4,1)</f>
        <v>11</v>
      </c>
    </row>
    <row r="239" spans="1:9" x14ac:dyDescent="0.2">
      <c r="A239" t="s">
        <v>437</v>
      </c>
      <c r="B239" s="2">
        <v>4177</v>
      </c>
      <c r="C239" s="2">
        <v>139903.96440823999</v>
      </c>
      <c r="D239" s="2">
        <v>309</v>
      </c>
      <c r="E239" s="2">
        <v>314</v>
      </c>
      <c r="F239" s="26">
        <v>7.3999999999999996E-2</v>
      </c>
      <c r="G239" t="str">
        <f>VLOOKUP($F239*100,'风险(退款拒付)'!$AA$26:$AD$30,2,1)</f>
        <v>(0,10]</v>
      </c>
      <c r="H239" t="str">
        <f>VLOOKUP($F239*100,'风险(退款拒付)'!$AA$26:$AD$30,3,1)</f>
        <v>低</v>
      </c>
      <c r="I239">
        <f>VLOOKUP($F239*100,'风险(退款拒付)'!$AA$26:$AD$30,4,1)</f>
        <v>11</v>
      </c>
    </row>
    <row r="240" spans="1:9" x14ac:dyDescent="0.2">
      <c r="A240" t="s">
        <v>188</v>
      </c>
      <c r="B240" s="2">
        <v>4167</v>
      </c>
      <c r="C240" s="2">
        <v>309764.83</v>
      </c>
      <c r="D240" s="2">
        <v>232</v>
      </c>
      <c r="E240" s="2">
        <v>238</v>
      </c>
      <c r="F240" s="26">
        <v>5.6000000000000001E-2</v>
      </c>
      <c r="G240" t="str">
        <f>VLOOKUP($F240*100,'风险(退款拒付)'!$AA$26:$AD$30,2,1)</f>
        <v>(0,10]</v>
      </c>
      <c r="H240" t="str">
        <f>VLOOKUP($F240*100,'风险(退款拒付)'!$AA$26:$AD$30,3,1)</f>
        <v>低</v>
      </c>
      <c r="I240">
        <f>VLOOKUP($F240*100,'风险(退款拒付)'!$AA$26:$AD$30,4,1)</f>
        <v>11</v>
      </c>
    </row>
    <row r="241" spans="1:9" x14ac:dyDescent="0.2">
      <c r="A241" t="s">
        <v>139</v>
      </c>
      <c r="B241" s="2">
        <v>4106</v>
      </c>
      <c r="C241" s="2">
        <v>209358.44</v>
      </c>
      <c r="D241" s="2">
        <v>277</v>
      </c>
      <c r="E241" s="2">
        <v>283</v>
      </c>
      <c r="F241" s="26">
        <v>6.7000000000000004E-2</v>
      </c>
      <c r="G241" t="str">
        <f>VLOOKUP($F241*100,'风险(退款拒付)'!$AA$26:$AD$30,2,1)</f>
        <v>(0,10]</v>
      </c>
      <c r="H241" t="str">
        <f>VLOOKUP($F241*100,'风险(退款拒付)'!$AA$26:$AD$30,3,1)</f>
        <v>低</v>
      </c>
      <c r="I241">
        <f>VLOOKUP($F241*100,'风险(退款拒付)'!$AA$26:$AD$30,4,1)</f>
        <v>11</v>
      </c>
    </row>
    <row r="242" spans="1:9" x14ac:dyDescent="0.2">
      <c r="A242" t="s">
        <v>674</v>
      </c>
      <c r="B242" s="2">
        <v>4076</v>
      </c>
      <c r="C242" s="2">
        <v>381817.72</v>
      </c>
      <c r="D242" s="2">
        <v>12</v>
      </c>
      <c r="E242" s="2">
        <v>14</v>
      </c>
      <c r="F242" s="26">
        <v>3.0000000000000001E-3</v>
      </c>
      <c r="G242" t="str">
        <f>VLOOKUP($F242*100,'风险(退款拒付)'!$AA$26:$AD$30,2,1)</f>
        <v>(0,10]</v>
      </c>
      <c r="H242" t="str">
        <f>VLOOKUP($F242*100,'风险(退款拒付)'!$AA$26:$AD$30,3,1)</f>
        <v>低</v>
      </c>
      <c r="I242">
        <f>VLOOKUP($F242*100,'风险(退款拒付)'!$AA$26:$AD$30,4,1)</f>
        <v>11</v>
      </c>
    </row>
    <row r="243" spans="1:9" x14ac:dyDescent="0.2">
      <c r="A243" t="s">
        <v>1024</v>
      </c>
      <c r="B243" s="2">
        <v>4067</v>
      </c>
      <c r="C243" s="2">
        <v>273305.74</v>
      </c>
      <c r="D243" s="2">
        <v>469</v>
      </c>
      <c r="E243" s="2">
        <v>483</v>
      </c>
      <c r="F243" s="26">
        <v>0.115</v>
      </c>
      <c r="G243" t="str">
        <f>VLOOKUP($F243*100,'风险(退款拒付)'!$AA$26:$AD$30,2,1)</f>
        <v>(10,20]</v>
      </c>
      <c r="H243" t="str">
        <f>VLOOKUP($F243*100,'风险(退款拒付)'!$AA$26:$AD$30,3,1)</f>
        <v>中</v>
      </c>
      <c r="I243">
        <f>VLOOKUP($F243*100,'风险(退款拒付)'!$AA$26:$AD$30,4,1)</f>
        <v>57</v>
      </c>
    </row>
    <row r="244" spans="1:9" x14ac:dyDescent="0.2">
      <c r="A244" t="s">
        <v>86</v>
      </c>
      <c r="B244" s="2">
        <v>3970</v>
      </c>
      <c r="C244" s="2">
        <v>184454.36</v>
      </c>
      <c r="D244" s="2">
        <v>77</v>
      </c>
      <c r="E244" s="2">
        <v>97</v>
      </c>
      <c r="F244" s="26">
        <v>1.9E-2</v>
      </c>
      <c r="G244" t="str">
        <f>VLOOKUP($F244*100,'风险(退款拒付)'!$AA$26:$AD$30,2,1)</f>
        <v>(0,10]</v>
      </c>
      <c r="H244" t="str">
        <f>VLOOKUP($F244*100,'风险(退款拒付)'!$AA$26:$AD$30,3,1)</f>
        <v>低</v>
      </c>
      <c r="I244">
        <f>VLOOKUP($F244*100,'风险(退款拒付)'!$AA$26:$AD$30,4,1)</f>
        <v>11</v>
      </c>
    </row>
    <row r="245" spans="1:9" x14ac:dyDescent="0.2">
      <c r="A245" t="s">
        <v>788</v>
      </c>
      <c r="B245" s="2">
        <v>3847</v>
      </c>
      <c r="C245" s="2">
        <v>242515.05</v>
      </c>
      <c r="D245" s="2">
        <v>79</v>
      </c>
      <c r="E245" s="2">
        <v>95</v>
      </c>
      <c r="F245" s="26">
        <v>2.1000000000000001E-2</v>
      </c>
      <c r="G245" t="str">
        <f>VLOOKUP($F245*100,'风险(退款拒付)'!$AA$26:$AD$30,2,1)</f>
        <v>(0,10]</v>
      </c>
      <c r="H245" t="str">
        <f>VLOOKUP($F245*100,'风险(退款拒付)'!$AA$26:$AD$30,3,1)</f>
        <v>低</v>
      </c>
      <c r="I245">
        <f>VLOOKUP($F245*100,'风险(退款拒付)'!$AA$26:$AD$30,4,1)</f>
        <v>11</v>
      </c>
    </row>
    <row r="246" spans="1:9" x14ac:dyDescent="0.2">
      <c r="A246" t="s">
        <v>138</v>
      </c>
      <c r="B246" s="2">
        <v>3838</v>
      </c>
      <c r="C246" s="2">
        <v>173145.50471218</v>
      </c>
      <c r="D246" s="2">
        <v>75</v>
      </c>
      <c r="E246" s="2">
        <v>76</v>
      </c>
      <c r="F246" s="26">
        <v>0.02</v>
      </c>
      <c r="G246" t="str">
        <f>VLOOKUP($F246*100,'风险(退款拒付)'!$AA$26:$AD$30,2,1)</f>
        <v>(0,10]</v>
      </c>
      <c r="H246" t="str">
        <f>VLOOKUP($F246*100,'风险(退款拒付)'!$AA$26:$AD$30,3,1)</f>
        <v>低</v>
      </c>
      <c r="I246">
        <f>VLOOKUP($F246*100,'风险(退款拒付)'!$AA$26:$AD$30,4,1)</f>
        <v>11</v>
      </c>
    </row>
    <row r="247" spans="1:9" x14ac:dyDescent="0.2">
      <c r="A247" t="s">
        <v>444</v>
      </c>
      <c r="B247" s="2">
        <v>3838</v>
      </c>
      <c r="C247" s="2">
        <v>197593.10865764</v>
      </c>
      <c r="D247" s="2">
        <v>450</v>
      </c>
      <c r="E247" s="2">
        <v>465</v>
      </c>
      <c r="F247" s="26">
        <v>0.11700000000000001</v>
      </c>
      <c r="G247" t="str">
        <f>VLOOKUP($F247*100,'风险(退款拒付)'!$AA$26:$AD$30,2,1)</f>
        <v>(10,20]</v>
      </c>
      <c r="H247" t="str">
        <f>VLOOKUP($F247*100,'风险(退款拒付)'!$AA$26:$AD$30,3,1)</f>
        <v>中</v>
      </c>
      <c r="I247">
        <f>VLOOKUP($F247*100,'风险(退款拒付)'!$AA$26:$AD$30,4,1)</f>
        <v>57</v>
      </c>
    </row>
    <row r="248" spans="1:9" x14ac:dyDescent="0.2">
      <c r="A248" t="s">
        <v>703</v>
      </c>
      <c r="B248" s="2">
        <v>3732</v>
      </c>
      <c r="C248" s="2">
        <v>174737.12</v>
      </c>
      <c r="D248" s="2">
        <v>257</v>
      </c>
      <c r="E248" s="2">
        <v>265</v>
      </c>
      <c r="F248" s="26">
        <v>6.9000000000000006E-2</v>
      </c>
      <c r="G248" t="str">
        <f>VLOOKUP($F248*100,'风险(退款拒付)'!$AA$26:$AD$30,2,1)</f>
        <v>(0,10]</v>
      </c>
      <c r="H248" t="str">
        <f>VLOOKUP($F248*100,'风险(退款拒付)'!$AA$26:$AD$30,3,1)</f>
        <v>低</v>
      </c>
      <c r="I248">
        <f>VLOOKUP($F248*100,'风险(退款拒付)'!$AA$26:$AD$30,4,1)</f>
        <v>11</v>
      </c>
    </row>
    <row r="249" spans="1:9" x14ac:dyDescent="0.2">
      <c r="A249" t="s">
        <v>955</v>
      </c>
      <c r="B249" s="2">
        <v>3693</v>
      </c>
      <c r="C249" s="2">
        <v>174137.02</v>
      </c>
      <c r="D249" s="2">
        <v>159</v>
      </c>
      <c r="E249" s="2">
        <v>164</v>
      </c>
      <c r="F249" s="26">
        <v>4.2999999999999997E-2</v>
      </c>
      <c r="G249" t="str">
        <f>VLOOKUP($F249*100,'风险(退款拒付)'!$AA$26:$AD$30,2,1)</f>
        <v>(0,10]</v>
      </c>
      <c r="H249" t="str">
        <f>VLOOKUP($F249*100,'风险(退款拒付)'!$AA$26:$AD$30,3,1)</f>
        <v>低</v>
      </c>
      <c r="I249">
        <f>VLOOKUP($F249*100,'风险(退款拒付)'!$AA$26:$AD$30,4,1)</f>
        <v>11</v>
      </c>
    </row>
    <row r="250" spans="1:9" x14ac:dyDescent="0.2">
      <c r="A250" t="s">
        <v>351</v>
      </c>
      <c r="B250" s="2">
        <v>3585</v>
      </c>
      <c r="C250" s="2">
        <v>764193.52036417997</v>
      </c>
      <c r="D250" s="2">
        <v>0</v>
      </c>
      <c r="E250" s="2">
        <v>0</v>
      </c>
      <c r="F250" s="26">
        <v>0</v>
      </c>
      <c r="G250" t="str">
        <f>VLOOKUP($F250*100,'风险(退款拒付)'!$AA$26:$AD$30,2,1)</f>
        <v>0</v>
      </c>
      <c r="H250" t="str">
        <f>VLOOKUP($F250*100,'风险(退款拒付)'!$AA$26:$AD$30,3,1)</f>
        <v>0</v>
      </c>
      <c r="I250">
        <f>VLOOKUP($F250*100,'风险(退款拒付)'!$AA$26:$AD$30,4,1)</f>
        <v>0</v>
      </c>
    </row>
    <row r="251" spans="1:9" x14ac:dyDescent="0.2">
      <c r="A251" t="s">
        <v>668</v>
      </c>
      <c r="B251" s="2">
        <v>3577</v>
      </c>
      <c r="C251" s="2">
        <v>147552.10999999999</v>
      </c>
      <c r="D251" s="2">
        <v>76</v>
      </c>
      <c r="E251" s="2">
        <v>78</v>
      </c>
      <c r="F251" s="26">
        <v>2.1000000000000001E-2</v>
      </c>
      <c r="G251" t="str">
        <f>VLOOKUP($F251*100,'风险(退款拒付)'!$AA$26:$AD$30,2,1)</f>
        <v>(0,10]</v>
      </c>
      <c r="H251" t="str">
        <f>VLOOKUP($F251*100,'风险(退款拒付)'!$AA$26:$AD$30,3,1)</f>
        <v>低</v>
      </c>
      <c r="I251">
        <f>VLOOKUP($F251*100,'风险(退款拒付)'!$AA$26:$AD$30,4,1)</f>
        <v>11</v>
      </c>
    </row>
    <row r="252" spans="1:9" x14ac:dyDescent="0.2">
      <c r="A252" t="s">
        <v>833</v>
      </c>
      <c r="B252" s="2">
        <v>3549</v>
      </c>
      <c r="C252" s="2">
        <v>213953.16</v>
      </c>
      <c r="D252" s="2">
        <v>81</v>
      </c>
      <c r="E252" s="2">
        <v>82</v>
      </c>
      <c r="F252" s="26">
        <v>2.3E-2</v>
      </c>
      <c r="G252" t="str">
        <f>VLOOKUP($F252*100,'风险(退款拒付)'!$AA$26:$AD$30,2,1)</f>
        <v>(0,10]</v>
      </c>
      <c r="H252" t="str">
        <f>VLOOKUP($F252*100,'风险(退款拒付)'!$AA$26:$AD$30,3,1)</f>
        <v>低</v>
      </c>
      <c r="I252">
        <f>VLOOKUP($F252*100,'风险(退款拒付)'!$AA$26:$AD$30,4,1)</f>
        <v>11</v>
      </c>
    </row>
    <row r="253" spans="1:9" x14ac:dyDescent="0.2">
      <c r="A253" t="s">
        <v>259</v>
      </c>
      <c r="B253" s="2">
        <v>3520</v>
      </c>
      <c r="C253" s="2">
        <v>173672.41</v>
      </c>
      <c r="D253" s="2">
        <v>54</v>
      </c>
      <c r="E253" s="2">
        <v>55</v>
      </c>
      <c r="F253" s="26">
        <v>1.4999999999999999E-2</v>
      </c>
      <c r="G253" t="str">
        <f>VLOOKUP($F253*100,'风险(退款拒付)'!$AA$26:$AD$30,2,1)</f>
        <v>(0,10]</v>
      </c>
      <c r="H253" t="str">
        <f>VLOOKUP($F253*100,'风险(退款拒付)'!$AA$26:$AD$30,3,1)</f>
        <v>低</v>
      </c>
      <c r="I253">
        <f>VLOOKUP($F253*100,'风险(退款拒付)'!$AA$26:$AD$30,4,1)</f>
        <v>11</v>
      </c>
    </row>
    <row r="254" spans="1:9" x14ac:dyDescent="0.2">
      <c r="A254" t="s">
        <v>447</v>
      </c>
      <c r="B254" s="2">
        <v>3518</v>
      </c>
      <c r="C254" s="2">
        <v>252603.034440455</v>
      </c>
      <c r="D254" s="2">
        <v>149</v>
      </c>
      <c r="E254" s="2">
        <v>151</v>
      </c>
      <c r="F254" s="26">
        <v>4.2000000000000003E-2</v>
      </c>
      <c r="G254" t="str">
        <f>VLOOKUP($F254*100,'风险(退款拒付)'!$AA$26:$AD$30,2,1)</f>
        <v>(0,10]</v>
      </c>
      <c r="H254" t="str">
        <f>VLOOKUP($F254*100,'风险(退款拒付)'!$AA$26:$AD$30,3,1)</f>
        <v>低</v>
      </c>
      <c r="I254">
        <f>VLOOKUP($F254*100,'风险(退款拒付)'!$AA$26:$AD$30,4,1)</f>
        <v>11</v>
      </c>
    </row>
    <row r="255" spans="1:9" x14ac:dyDescent="0.2">
      <c r="A255" t="s">
        <v>797</v>
      </c>
      <c r="B255" s="2">
        <v>3477</v>
      </c>
      <c r="C255" s="2">
        <v>109356.69</v>
      </c>
      <c r="D255" s="2">
        <v>72</v>
      </c>
      <c r="E255" s="2">
        <v>91</v>
      </c>
      <c r="F255" s="26">
        <v>2.1000000000000001E-2</v>
      </c>
      <c r="G255" t="str">
        <f>VLOOKUP($F255*100,'风险(退款拒付)'!$AA$26:$AD$30,2,1)</f>
        <v>(0,10]</v>
      </c>
      <c r="H255" t="str">
        <f>VLOOKUP($F255*100,'风险(退款拒付)'!$AA$26:$AD$30,3,1)</f>
        <v>低</v>
      </c>
      <c r="I255">
        <f>VLOOKUP($F255*100,'风险(退款拒付)'!$AA$26:$AD$30,4,1)</f>
        <v>11</v>
      </c>
    </row>
    <row r="256" spans="1:9" x14ac:dyDescent="0.2">
      <c r="A256" t="s">
        <v>638</v>
      </c>
      <c r="B256" s="2">
        <v>3459</v>
      </c>
      <c r="C256" s="2">
        <v>176051.91</v>
      </c>
      <c r="D256" s="2">
        <v>23</v>
      </c>
      <c r="E256" s="2">
        <v>25</v>
      </c>
      <c r="F256" s="26">
        <v>7.0000000000000001E-3</v>
      </c>
      <c r="G256" t="str">
        <f>VLOOKUP($F256*100,'风险(退款拒付)'!$AA$26:$AD$30,2,1)</f>
        <v>(0,10]</v>
      </c>
      <c r="H256" t="str">
        <f>VLOOKUP($F256*100,'风险(退款拒付)'!$AA$26:$AD$30,3,1)</f>
        <v>低</v>
      </c>
      <c r="I256">
        <f>VLOOKUP($F256*100,'风险(退款拒付)'!$AA$26:$AD$30,4,1)</f>
        <v>11</v>
      </c>
    </row>
    <row r="257" spans="1:9" x14ac:dyDescent="0.2">
      <c r="A257" t="s">
        <v>922</v>
      </c>
      <c r="B257" s="2">
        <v>3438</v>
      </c>
      <c r="C257" s="2">
        <v>275215.86360914999</v>
      </c>
      <c r="D257" s="2">
        <v>126</v>
      </c>
      <c r="E257" s="2">
        <v>158</v>
      </c>
      <c r="F257" s="26">
        <v>3.6999999999999998E-2</v>
      </c>
      <c r="G257" t="str">
        <f>VLOOKUP($F257*100,'风险(退款拒付)'!$AA$26:$AD$30,2,1)</f>
        <v>(0,10]</v>
      </c>
      <c r="H257" t="str">
        <f>VLOOKUP($F257*100,'风险(退款拒付)'!$AA$26:$AD$30,3,1)</f>
        <v>低</v>
      </c>
      <c r="I257">
        <f>VLOOKUP($F257*100,'风险(退款拒付)'!$AA$26:$AD$30,4,1)</f>
        <v>11</v>
      </c>
    </row>
    <row r="258" spans="1:9" x14ac:dyDescent="0.2">
      <c r="A258" t="s">
        <v>291</v>
      </c>
      <c r="B258" s="2">
        <v>3436</v>
      </c>
      <c r="C258" s="2">
        <v>209452.51</v>
      </c>
      <c r="D258" s="2">
        <v>92</v>
      </c>
      <c r="E258" s="2">
        <v>93</v>
      </c>
      <c r="F258" s="26">
        <v>2.7E-2</v>
      </c>
      <c r="G258" t="str">
        <f>VLOOKUP($F258*100,'风险(退款拒付)'!$AA$26:$AD$30,2,1)</f>
        <v>(0,10]</v>
      </c>
      <c r="H258" t="str">
        <f>VLOOKUP($F258*100,'风险(退款拒付)'!$AA$26:$AD$30,3,1)</f>
        <v>低</v>
      </c>
      <c r="I258">
        <f>VLOOKUP($F258*100,'风险(退款拒付)'!$AA$26:$AD$30,4,1)</f>
        <v>11</v>
      </c>
    </row>
    <row r="259" spans="1:9" x14ac:dyDescent="0.2">
      <c r="A259" t="s">
        <v>888</v>
      </c>
      <c r="B259" s="2">
        <v>3431</v>
      </c>
      <c r="C259" s="2">
        <v>309402.06</v>
      </c>
      <c r="D259" s="2">
        <v>61</v>
      </c>
      <c r="E259" s="2">
        <v>64</v>
      </c>
      <c r="F259" s="26">
        <v>1.7999999999999999E-2</v>
      </c>
      <c r="G259" t="str">
        <f>VLOOKUP($F259*100,'风险(退款拒付)'!$AA$26:$AD$30,2,1)</f>
        <v>(0,10]</v>
      </c>
      <c r="H259" t="str">
        <f>VLOOKUP($F259*100,'风险(退款拒付)'!$AA$26:$AD$30,3,1)</f>
        <v>低</v>
      </c>
      <c r="I259">
        <f>VLOOKUP($F259*100,'风险(退款拒付)'!$AA$26:$AD$30,4,1)</f>
        <v>11</v>
      </c>
    </row>
    <row r="260" spans="1:9" x14ac:dyDescent="0.2">
      <c r="A260" t="s">
        <v>516</v>
      </c>
      <c r="B260" s="2">
        <v>3334</v>
      </c>
      <c r="C260" s="2">
        <v>236634.29809793501</v>
      </c>
      <c r="D260" s="2">
        <v>47</v>
      </c>
      <c r="E260" s="2">
        <v>53</v>
      </c>
      <c r="F260" s="26">
        <v>1.4E-2</v>
      </c>
      <c r="G260" t="str">
        <f>VLOOKUP($F260*100,'风险(退款拒付)'!$AA$26:$AD$30,2,1)</f>
        <v>(0,10]</v>
      </c>
      <c r="H260" t="str">
        <f>VLOOKUP($F260*100,'风险(退款拒付)'!$AA$26:$AD$30,3,1)</f>
        <v>低</v>
      </c>
      <c r="I260">
        <f>VLOOKUP($F260*100,'风险(退款拒付)'!$AA$26:$AD$30,4,1)</f>
        <v>11</v>
      </c>
    </row>
    <row r="261" spans="1:9" x14ac:dyDescent="0.2">
      <c r="A261" t="s">
        <v>781</v>
      </c>
      <c r="B261" s="2">
        <v>3319</v>
      </c>
      <c r="C261" s="2">
        <v>101240.77</v>
      </c>
      <c r="D261" s="2">
        <v>32</v>
      </c>
      <c r="E261" s="2">
        <v>32</v>
      </c>
      <c r="F261" s="26">
        <v>0.01</v>
      </c>
      <c r="G261" t="str">
        <f>VLOOKUP($F261*100,'风险(退款拒付)'!$AA$26:$AD$30,2,1)</f>
        <v>(0,10]</v>
      </c>
      <c r="H261" t="str">
        <f>VLOOKUP($F261*100,'风险(退款拒付)'!$AA$26:$AD$30,3,1)</f>
        <v>低</v>
      </c>
      <c r="I261">
        <f>VLOOKUP($F261*100,'风险(退款拒付)'!$AA$26:$AD$30,4,1)</f>
        <v>11</v>
      </c>
    </row>
    <row r="262" spans="1:9" x14ac:dyDescent="0.2">
      <c r="A262" t="s">
        <v>918</v>
      </c>
      <c r="B262" s="2">
        <v>3289</v>
      </c>
      <c r="C262" s="2">
        <v>397076.77811809001</v>
      </c>
      <c r="D262" s="2">
        <v>0</v>
      </c>
      <c r="E262" s="2">
        <v>0</v>
      </c>
      <c r="F262" s="26">
        <v>0</v>
      </c>
      <c r="G262" t="str">
        <f>VLOOKUP($F262*100,'风险(退款拒付)'!$AA$26:$AD$30,2,1)</f>
        <v>0</v>
      </c>
      <c r="H262" t="str">
        <f>VLOOKUP($F262*100,'风险(退款拒付)'!$AA$26:$AD$30,3,1)</f>
        <v>0</v>
      </c>
      <c r="I262">
        <f>VLOOKUP($F262*100,'风险(退款拒付)'!$AA$26:$AD$30,4,1)</f>
        <v>0</v>
      </c>
    </row>
    <row r="263" spans="1:9" x14ac:dyDescent="0.2">
      <c r="A263" t="s">
        <v>745</v>
      </c>
      <c r="B263" s="2">
        <v>3285</v>
      </c>
      <c r="C263" s="2">
        <v>140096.9</v>
      </c>
      <c r="D263" s="2">
        <v>527</v>
      </c>
      <c r="E263" s="2">
        <v>699</v>
      </c>
      <c r="F263" s="26">
        <v>0.16</v>
      </c>
      <c r="G263" t="str">
        <f>VLOOKUP($F263*100,'风险(退款拒付)'!$AA$26:$AD$30,2,1)</f>
        <v>(10,20]</v>
      </c>
      <c r="H263" t="str">
        <f>VLOOKUP($F263*100,'风险(退款拒付)'!$AA$26:$AD$30,3,1)</f>
        <v>中</v>
      </c>
      <c r="I263">
        <f>VLOOKUP($F263*100,'风险(退款拒付)'!$AA$26:$AD$30,4,1)</f>
        <v>57</v>
      </c>
    </row>
    <row r="264" spans="1:9" x14ac:dyDescent="0.2">
      <c r="A264" t="s">
        <v>838</v>
      </c>
      <c r="B264" s="2">
        <v>3268</v>
      </c>
      <c r="C264" s="2">
        <v>110794.274469005</v>
      </c>
      <c r="D264" s="2">
        <v>0</v>
      </c>
      <c r="E264" s="2">
        <v>0</v>
      </c>
      <c r="F264" s="26">
        <v>0</v>
      </c>
      <c r="G264" t="str">
        <f>VLOOKUP($F264*100,'风险(退款拒付)'!$AA$26:$AD$30,2,1)</f>
        <v>0</v>
      </c>
      <c r="H264" t="str">
        <f>VLOOKUP($F264*100,'风险(退款拒付)'!$AA$26:$AD$30,3,1)</f>
        <v>0</v>
      </c>
      <c r="I264">
        <f>VLOOKUP($F264*100,'风险(退款拒付)'!$AA$26:$AD$30,4,1)</f>
        <v>0</v>
      </c>
    </row>
    <row r="265" spans="1:9" x14ac:dyDescent="0.2">
      <c r="A265" t="s">
        <v>795</v>
      </c>
      <c r="B265" s="2">
        <v>3204</v>
      </c>
      <c r="C265" s="2">
        <v>206109.545144</v>
      </c>
      <c r="D265" s="2">
        <v>0</v>
      </c>
      <c r="E265" s="2">
        <v>0</v>
      </c>
      <c r="F265" s="26">
        <v>0</v>
      </c>
      <c r="G265" t="str">
        <f>VLOOKUP($F265*100,'风险(退款拒付)'!$AA$26:$AD$30,2,1)</f>
        <v>0</v>
      </c>
      <c r="H265" t="str">
        <f>VLOOKUP($F265*100,'风险(退款拒付)'!$AA$26:$AD$30,3,1)</f>
        <v>0</v>
      </c>
      <c r="I265">
        <f>VLOOKUP($F265*100,'风险(退款拒付)'!$AA$26:$AD$30,4,1)</f>
        <v>0</v>
      </c>
    </row>
    <row r="266" spans="1:9" x14ac:dyDescent="0.2">
      <c r="A266" t="s">
        <v>884</v>
      </c>
      <c r="B266" s="2">
        <v>3149</v>
      </c>
      <c r="C266" s="2">
        <v>102469.79</v>
      </c>
      <c r="D266" s="2">
        <v>93</v>
      </c>
      <c r="E266" s="2">
        <v>94</v>
      </c>
      <c r="F266" s="26">
        <v>0.03</v>
      </c>
      <c r="G266" t="str">
        <f>VLOOKUP($F266*100,'风险(退款拒付)'!$AA$26:$AD$30,2,1)</f>
        <v>(0,10]</v>
      </c>
      <c r="H266" t="str">
        <f>VLOOKUP($F266*100,'风险(退款拒付)'!$AA$26:$AD$30,3,1)</f>
        <v>低</v>
      </c>
      <c r="I266">
        <f>VLOOKUP($F266*100,'风险(退款拒付)'!$AA$26:$AD$30,4,1)</f>
        <v>11</v>
      </c>
    </row>
    <row r="267" spans="1:9" x14ac:dyDescent="0.2">
      <c r="A267" t="s">
        <v>292</v>
      </c>
      <c r="B267" s="2">
        <v>3149</v>
      </c>
      <c r="C267" s="2">
        <v>512084.78615648497</v>
      </c>
      <c r="D267" s="2">
        <v>1</v>
      </c>
      <c r="E267" s="2">
        <v>1</v>
      </c>
      <c r="F267" s="26">
        <v>0</v>
      </c>
      <c r="G267" t="str">
        <f>VLOOKUP($F267*100,'风险(退款拒付)'!$AA$26:$AD$30,2,1)</f>
        <v>0</v>
      </c>
      <c r="H267" t="str">
        <f>VLOOKUP($F267*100,'风险(退款拒付)'!$AA$26:$AD$30,3,1)</f>
        <v>0</v>
      </c>
      <c r="I267">
        <f>VLOOKUP($F267*100,'风险(退款拒付)'!$AA$26:$AD$30,4,1)</f>
        <v>0</v>
      </c>
    </row>
    <row r="268" spans="1:9" x14ac:dyDescent="0.2">
      <c r="A268" t="s">
        <v>911</v>
      </c>
      <c r="B268" s="2">
        <v>3139</v>
      </c>
      <c r="C268" s="2">
        <v>262959.48</v>
      </c>
      <c r="D268" s="2">
        <v>200</v>
      </c>
      <c r="E268" s="2">
        <v>202</v>
      </c>
      <c r="F268" s="26">
        <v>6.4000000000000001E-2</v>
      </c>
      <c r="G268" t="str">
        <f>VLOOKUP($F268*100,'风险(退款拒付)'!$AA$26:$AD$30,2,1)</f>
        <v>(0,10]</v>
      </c>
      <c r="H268" t="str">
        <f>VLOOKUP($F268*100,'风险(退款拒付)'!$AA$26:$AD$30,3,1)</f>
        <v>低</v>
      </c>
      <c r="I268">
        <f>VLOOKUP($F268*100,'风险(退款拒付)'!$AA$26:$AD$30,4,1)</f>
        <v>11</v>
      </c>
    </row>
    <row r="269" spans="1:9" x14ac:dyDescent="0.2">
      <c r="A269" t="s">
        <v>495</v>
      </c>
      <c r="B269" s="2">
        <v>3098</v>
      </c>
      <c r="C269" s="2">
        <v>152331.79999999999</v>
      </c>
      <c r="D269" s="2">
        <v>27</v>
      </c>
      <c r="E269" s="2">
        <v>28</v>
      </c>
      <c r="F269" s="26">
        <v>8.9999999999999993E-3</v>
      </c>
      <c r="G269" t="str">
        <f>VLOOKUP($F269*100,'风险(退款拒付)'!$AA$26:$AD$30,2,1)</f>
        <v>(0,10]</v>
      </c>
      <c r="H269" t="str">
        <f>VLOOKUP($F269*100,'风险(退款拒付)'!$AA$26:$AD$30,3,1)</f>
        <v>低</v>
      </c>
      <c r="I269">
        <f>VLOOKUP($F269*100,'风险(退款拒付)'!$AA$26:$AD$30,4,1)</f>
        <v>11</v>
      </c>
    </row>
    <row r="270" spans="1:9" x14ac:dyDescent="0.2">
      <c r="A270" t="s">
        <v>106</v>
      </c>
      <c r="B270" s="2">
        <v>3091</v>
      </c>
      <c r="C270" s="2">
        <v>184821.43270315501</v>
      </c>
      <c r="D270" s="2">
        <v>13</v>
      </c>
      <c r="E270" s="2">
        <v>14</v>
      </c>
      <c r="F270" s="26">
        <v>4.0000000000000001E-3</v>
      </c>
      <c r="G270" t="str">
        <f>VLOOKUP($F270*100,'风险(退款拒付)'!$AA$26:$AD$30,2,1)</f>
        <v>(0,10]</v>
      </c>
      <c r="H270" t="str">
        <f>VLOOKUP($F270*100,'风险(退款拒付)'!$AA$26:$AD$30,3,1)</f>
        <v>低</v>
      </c>
      <c r="I270">
        <f>VLOOKUP($F270*100,'风险(退款拒付)'!$AA$26:$AD$30,4,1)</f>
        <v>11</v>
      </c>
    </row>
    <row r="271" spans="1:9" x14ac:dyDescent="0.2">
      <c r="A271" t="s">
        <v>665</v>
      </c>
      <c r="B271" s="2">
        <v>3042</v>
      </c>
      <c r="C271" s="2">
        <v>84518.286896974998</v>
      </c>
      <c r="D271" s="2">
        <v>14</v>
      </c>
      <c r="E271" s="2">
        <v>17</v>
      </c>
      <c r="F271" s="26">
        <v>5.0000000000000001E-3</v>
      </c>
      <c r="G271" t="str">
        <f>VLOOKUP($F271*100,'风险(退款拒付)'!$AA$26:$AD$30,2,1)</f>
        <v>(0,10]</v>
      </c>
      <c r="H271" t="str">
        <f>VLOOKUP($F271*100,'风险(退款拒付)'!$AA$26:$AD$30,3,1)</f>
        <v>低</v>
      </c>
      <c r="I271">
        <f>VLOOKUP($F271*100,'风险(退款拒付)'!$AA$26:$AD$30,4,1)</f>
        <v>11</v>
      </c>
    </row>
    <row r="272" spans="1:9" x14ac:dyDescent="0.2">
      <c r="A272" t="s">
        <v>591</v>
      </c>
      <c r="B272" s="2">
        <v>3039</v>
      </c>
      <c r="C272" s="2">
        <v>161781.7376775</v>
      </c>
      <c r="D272" s="2">
        <v>116</v>
      </c>
      <c r="E272" s="2">
        <v>134</v>
      </c>
      <c r="F272" s="26">
        <v>3.7999999999999999E-2</v>
      </c>
      <c r="G272" t="str">
        <f>VLOOKUP($F272*100,'风险(退款拒付)'!$AA$26:$AD$30,2,1)</f>
        <v>(0,10]</v>
      </c>
      <c r="H272" t="str">
        <f>VLOOKUP($F272*100,'风险(退款拒付)'!$AA$26:$AD$30,3,1)</f>
        <v>低</v>
      </c>
      <c r="I272">
        <f>VLOOKUP($F272*100,'风险(退款拒付)'!$AA$26:$AD$30,4,1)</f>
        <v>11</v>
      </c>
    </row>
    <row r="273" spans="1:9" x14ac:dyDescent="0.2">
      <c r="A273" t="s">
        <v>644</v>
      </c>
      <c r="B273" s="2">
        <v>3033</v>
      </c>
      <c r="C273" s="2">
        <v>163830.85978525999</v>
      </c>
      <c r="D273" s="2">
        <v>89</v>
      </c>
      <c r="E273" s="2">
        <v>109</v>
      </c>
      <c r="F273" s="26">
        <v>2.9000000000000001E-2</v>
      </c>
      <c r="G273" t="str">
        <f>VLOOKUP($F273*100,'风险(退款拒付)'!$AA$26:$AD$30,2,1)</f>
        <v>(0,10]</v>
      </c>
      <c r="H273" t="str">
        <f>VLOOKUP($F273*100,'风险(退款拒付)'!$AA$26:$AD$30,3,1)</f>
        <v>低</v>
      </c>
      <c r="I273">
        <f>VLOOKUP($F273*100,'风险(退款拒付)'!$AA$26:$AD$30,4,1)</f>
        <v>11</v>
      </c>
    </row>
    <row r="274" spans="1:9" x14ac:dyDescent="0.2">
      <c r="A274" t="s">
        <v>750</v>
      </c>
      <c r="B274" s="2">
        <v>2988</v>
      </c>
      <c r="C274" s="2">
        <v>2807966.84999558</v>
      </c>
      <c r="D274" s="2">
        <v>0</v>
      </c>
      <c r="E274" s="2">
        <v>0</v>
      </c>
      <c r="F274" s="26">
        <v>0</v>
      </c>
      <c r="G274" t="str">
        <f>VLOOKUP($F274*100,'风险(退款拒付)'!$AA$26:$AD$30,2,1)</f>
        <v>0</v>
      </c>
      <c r="H274" t="str">
        <f>VLOOKUP($F274*100,'风险(退款拒付)'!$AA$26:$AD$30,3,1)</f>
        <v>0</v>
      </c>
      <c r="I274">
        <f>VLOOKUP($F274*100,'风险(退款拒付)'!$AA$26:$AD$30,4,1)</f>
        <v>0</v>
      </c>
    </row>
    <row r="275" spans="1:9" x14ac:dyDescent="0.2">
      <c r="A275" t="s">
        <v>68</v>
      </c>
      <c r="B275" s="2">
        <v>2986</v>
      </c>
      <c r="C275" s="2">
        <v>135125.83577927499</v>
      </c>
      <c r="D275" s="2">
        <v>183</v>
      </c>
      <c r="E275" s="2">
        <v>204</v>
      </c>
      <c r="F275" s="26">
        <v>6.0999999999999999E-2</v>
      </c>
      <c r="G275" t="str">
        <f>VLOOKUP($F275*100,'风险(退款拒付)'!$AA$26:$AD$30,2,1)</f>
        <v>(0,10]</v>
      </c>
      <c r="H275" t="str">
        <f>VLOOKUP($F275*100,'风险(退款拒付)'!$AA$26:$AD$30,3,1)</f>
        <v>低</v>
      </c>
      <c r="I275">
        <f>VLOOKUP($F275*100,'风险(退款拒付)'!$AA$26:$AD$30,4,1)</f>
        <v>11</v>
      </c>
    </row>
    <row r="276" spans="1:9" x14ac:dyDescent="0.2">
      <c r="A276" t="s">
        <v>783</v>
      </c>
      <c r="B276" s="2">
        <v>2961</v>
      </c>
      <c r="C276" s="2">
        <v>138733.35999999999</v>
      </c>
      <c r="D276" s="2">
        <v>7</v>
      </c>
      <c r="E276" s="2">
        <v>7</v>
      </c>
      <c r="F276" s="26">
        <v>2E-3</v>
      </c>
      <c r="G276" t="str">
        <f>VLOOKUP($F276*100,'风险(退款拒付)'!$AA$26:$AD$30,2,1)</f>
        <v>(0,10]</v>
      </c>
      <c r="H276" t="str">
        <f>VLOOKUP($F276*100,'风险(退款拒付)'!$AA$26:$AD$30,3,1)</f>
        <v>低</v>
      </c>
      <c r="I276">
        <f>VLOOKUP($F276*100,'风险(退款拒付)'!$AA$26:$AD$30,4,1)</f>
        <v>11</v>
      </c>
    </row>
    <row r="277" spans="1:9" x14ac:dyDescent="0.2">
      <c r="A277" t="s">
        <v>230</v>
      </c>
      <c r="B277" s="2">
        <v>2948</v>
      </c>
      <c r="C277" s="2">
        <v>298416.60300257499</v>
      </c>
      <c r="D277" s="2">
        <v>0</v>
      </c>
      <c r="E277" s="2">
        <v>0</v>
      </c>
      <c r="F277" s="26">
        <v>0</v>
      </c>
      <c r="G277" t="str">
        <f>VLOOKUP($F277*100,'风险(退款拒付)'!$AA$26:$AD$30,2,1)</f>
        <v>0</v>
      </c>
      <c r="H277" t="str">
        <f>VLOOKUP($F277*100,'风险(退款拒付)'!$AA$26:$AD$30,3,1)</f>
        <v>0</v>
      </c>
      <c r="I277">
        <f>VLOOKUP($F277*100,'风险(退款拒付)'!$AA$26:$AD$30,4,1)</f>
        <v>0</v>
      </c>
    </row>
    <row r="278" spans="1:9" x14ac:dyDescent="0.2">
      <c r="A278" t="s">
        <v>73</v>
      </c>
      <c r="B278" s="2">
        <v>2902</v>
      </c>
      <c r="C278" s="2">
        <v>135364.71</v>
      </c>
      <c r="D278" s="2">
        <v>402</v>
      </c>
      <c r="E278" s="2">
        <v>448</v>
      </c>
      <c r="F278" s="26">
        <v>0.13900000000000001</v>
      </c>
      <c r="G278" t="str">
        <f>VLOOKUP($F278*100,'风险(退款拒付)'!$AA$26:$AD$30,2,1)</f>
        <v>(10,20]</v>
      </c>
      <c r="H278" t="str">
        <f>VLOOKUP($F278*100,'风险(退款拒付)'!$AA$26:$AD$30,3,1)</f>
        <v>中</v>
      </c>
      <c r="I278">
        <f>VLOOKUP($F278*100,'风险(退款拒付)'!$AA$26:$AD$30,4,1)</f>
        <v>57</v>
      </c>
    </row>
    <row r="279" spans="1:9" x14ac:dyDescent="0.2">
      <c r="A279" t="s">
        <v>743</v>
      </c>
      <c r="B279" s="2">
        <v>2899</v>
      </c>
      <c r="C279" s="2">
        <v>144750.6</v>
      </c>
      <c r="D279" s="2">
        <v>276</v>
      </c>
      <c r="E279" s="2">
        <v>282</v>
      </c>
      <c r="F279" s="26">
        <v>9.5000000000000001E-2</v>
      </c>
      <c r="G279" t="str">
        <f>VLOOKUP($F279*100,'风险(退款拒付)'!$AA$26:$AD$30,2,1)</f>
        <v>(0,10]</v>
      </c>
      <c r="H279" t="str">
        <f>VLOOKUP($F279*100,'风险(退款拒付)'!$AA$26:$AD$30,3,1)</f>
        <v>低</v>
      </c>
      <c r="I279">
        <f>VLOOKUP($F279*100,'风险(退款拒付)'!$AA$26:$AD$30,4,1)</f>
        <v>11</v>
      </c>
    </row>
    <row r="280" spans="1:9" x14ac:dyDescent="0.2">
      <c r="A280" t="s">
        <v>858</v>
      </c>
      <c r="B280" s="2">
        <v>2886</v>
      </c>
      <c r="C280" s="2">
        <v>91426.15</v>
      </c>
      <c r="D280" s="2">
        <v>199</v>
      </c>
      <c r="E280" s="2">
        <v>222</v>
      </c>
      <c r="F280" s="26">
        <v>6.9000000000000006E-2</v>
      </c>
      <c r="G280" t="str">
        <f>VLOOKUP($F280*100,'风险(退款拒付)'!$AA$26:$AD$30,2,1)</f>
        <v>(0,10]</v>
      </c>
      <c r="H280" t="str">
        <f>VLOOKUP($F280*100,'风险(退款拒付)'!$AA$26:$AD$30,3,1)</f>
        <v>低</v>
      </c>
      <c r="I280">
        <f>VLOOKUP($F280*100,'风险(退款拒付)'!$AA$26:$AD$30,4,1)</f>
        <v>11</v>
      </c>
    </row>
    <row r="281" spans="1:9" x14ac:dyDescent="0.2">
      <c r="A281" t="s">
        <v>872</v>
      </c>
      <c r="B281" s="2">
        <v>2864</v>
      </c>
      <c r="C281" s="2">
        <v>149888.32999999999</v>
      </c>
      <c r="D281" s="2">
        <v>244</v>
      </c>
      <c r="E281" s="2">
        <v>278</v>
      </c>
      <c r="F281" s="26">
        <v>8.5000000000000006E-2</v>
      </c>
      <c r="G281" t="str">
        <f>VLOOKUP($F281*100,'风险(退款拒付)'!$AA$26:$AD$30,2,1)</f>
        <v>(0,10]</v>
      </c>
      <c r="H281" t="str">
        <f>VLOOKUP($F281*100,'风险(退款拒付)'!$AA$26:$AD$30,3,1)</f>
        <v>低</v>
      </c>
      <c r="I281">
        <f>VLOOKUP($F281*100,'风险(退款拒付)'!$AA$26:$AD$30,4,1)</f>
        <v>11</v>
      </c>
    </row>
    <row r="282" spans="1:9" x14ac:dyDescent="0.2">
      <c r="A282" t="s">
        <v>78</v>
      </c>
      <c r="B282" s="2">
        <v>2850</v>
      </c>
      <c r="C282" s="2">
        <v>92978.950756220001</v>
      </c>
      <c r="D282" s="2">
        <v>34</v>
      </c>
      <c r="E282" s="2">
        <v>37</v>
      </c>
      <c r="F282" s="26">
        <v>1.2E-2</v>
      </c>
      <c r="G282" t="str">
        <f>VLOOKUP($F282*100,'风险(退款拒付)'!$AA$26:$AD$30,2,1)</f>
        <v>(0,10]</v>
      </c>
      <c r="H282" t="str">
        <f>VLOOKUP($F282*100,'风险(退款拒付)'!$AA$26:$AD$30,3,1)</f>
        <v>低</v>
      </c>
      <c r="I282">
        <f>VLOOKUP($F282*100,'风险(退款拒付)'!$AA$26:$AD$30,4,1)</f>
        <v>11</v>
      </c>
    </row>
    <row r="283" spans="1:9" x14ac:dyDescent="0.2">
      <c r="A283" t="s">
        <v>156</v>
      </c>
      <c r="B283" s="2">
        <v>2846</v>
      </c>
      <c r="C283" s="2">
        <v>171036.62369490499</v>
      </c>
      <c r="D283" s="2">
        <v>408</v>
      </c>
      <c r="E283" s="2">
        <v>414</v>
      </c>
      <c r="F283" s="26">
        <v>0.14299999999999999</v>
      </c>
      <c r="G283" t="str">
        <f>VLOOKUP($F283*100,'风险(退款拒付)'!$AA$26:$AD$30,2,1)</f>
        <v>(10,20]</v>
      </c>
      <c r="H283" t="str">
        <f>VLOOKUP($F283*100,'风险(退款拒付)'!$AA$26:$AD$30,3,1)</f>
        <v>中</v>
      </c>
      <c r="I283">
        <f>VLOOKUP($F283*100,'风险(退款拒付)'!$AA$26:$AD$30,4,1)</f>
        <v>57</v>
      </c>
    </row>
    <row r="284" spans="1:9" x14ac:dyDescent="0.2">
      <c r="A284" t="s">
        <v>757</v>
      </c>
      <c r="B284" s="2">
        <v>2820</v>
      </c>
      <c r="C284" s="2">
        <v>178934.26</v>
      </c>
      <c r="D284" s="2">
        <v>12</v>
      </c>
      <c r="E284" s="2">
        <v>13</v>
      </c>
      <c r="F284" s="26">
        <v>4.0000000000000001E-3</v>
      </c>
      <c r="G284" t="str">
        <f>VLOOKUP($F284*100,'风险(退款拒付)'!$AA$26:$AD$30,2,1)</f>
        <v>(0,10]</v>
      </c>
      <c r="H284" t="str">
        <f>VLOOKUP($F284*100,'风险(退款拒付)'!$AA$26:$AD$30,3,1)</f>
        <v>低</v>
      </c>
      <c r="I284">
        <f>VLOOKUP($F284*100,'风险(退款拒付)'!$AA$26:$AD$30,4,1)</f>
        <v>11</v>
      </c>
    </row>
    <row r="285" spans="1:9" x14ac:dyDescent="0.2">
      <c r="A285" t="s">
        <v>395</v>
      </c>
      <c r="B285" s="2">
        <v>2816</v>
      </c>
      <c r="C285" s="2">
        <v>119897.98</v>
      </c>
      <c r="D285" s="2">
        <v>148</v>
      </c>
      <c r="E285" s="2">
        <v>153</v>
      </c>
      <c r="F285" s="26">
        <v>5.2999999999999999E-2</v>
      </c>
      <c r="G285" t="str">
        <f>VLOOKUP($F285*100,'风险(退款拒付)'!$AA$26:$AD$30,2,1)</f>
        <v>(0,10]</v>
      </c>
      <c r="H285" t="str">
        <f>VLOOKUP($F285*100,'风险(退款拒付)'!$AA$26:$AD$30,3,1)</f>
        <v>低</v>
      </c>
      <c r="I285">
        <f>VLOOKUP($F285*100,'风险(退款拒付)'!$AA$26:$AD$30,4,1)</f>
        <v>11</v>
      </c>
    </row>
    <row r="286" spans="1:9" x14ac:dyDescent="0.2">
      <c r="A286" t="s">
        <v>919</v>
      </c>
      <c r="B286" s="2">
        <v>2784</v>
      </c>
      <c r="C286" s="2">
        <v>409010.76</v>
      </c>
      <c r="D286" s="2">
        <v>15</v>
      </c>
      <c r="E286" s="2">
        <v>16</v>
      </c>
      <c r="F286" s="26">
        <v>5.0000000000000001E-3</v>
      </c>
      <c r="G286" t="str">
        <f>VLOOKUP($F286*100,'风险(退款拒付)'!$AA$26:$AD$30,2,1)</f>
        <v>(0,10]</v>
      </c>
      <c r="H286" t="str">
        <f>VLOOKUP($F286*100,'风险(退款拒付)'!$AA$26:$AD$30,3,1)</f>
        <v>低</v>
      </c>
      <c r="I286">
        <f>VLOOKUP($F286*100,'风险(退款拒付)'!$AA$26:$AD$30,4,1)</f>
        <v>11</v>
      </c>
    </row>
    <row r="287" spans="1:9" x14ac:dyDescent="0.2">
      <c r="A287" t="s">
        <v>371</v>
      </c>
      <c r="B287" s="2">
        <v>2781</v>
      </c>
      <c r="C287" s="2">
        <v>183188.52535750999</v>
      </c>
      <c r="D287" s="2">
        <v>180</v>
      </c>
      <c r="E287" s="2">
        <v>228</v>
      </c>
      <c r="F287" s="26">
        <v>6.5000000000000002E-2</v>
      </c>
      <c r="G287" t="str">
        <f>VLOOKUP($F287*100,'风险(退款拒付)'!$AA$26:$AD$30,2,1)</f>
        <v>(0,10]</v>
      </c>
      <c r="H287" t="str">
        <f>VLOOKUP($F287*100,'风险(退款拒付)'!$AA$26:$AD$30,3,1)</f>
        <v>低</v>
      </c>
      <c r="I287">
        <f>VLOOKUP($F287*100,'风险(退款拒付)'!$AA$26:$AD$30,4,1)</f>
        <v>11</v>
      </c>
    </row>
    <row r="288" spans="1:9" x14ac:dyDescent="0.2">
      <c r="A288" t="s">
        <v>286</v>
      </c>
      <c r="B288" s="2">
        <v>2779</v>
      </c>
      <c r="C288" s="2">
        <v>85173.6</v>
      </c>
      <c r="D288" s="2">
        <v>2</v>
      </c>
      <c r="E288" s="2">
        <v>2</v>
      </c>
      <c r="F288" s="26">
        <v>1E-3</v>
      </c>
      <c r="G288" t="str">
        <f>VLOOKUP($F288*100,'风险(退款拒付)'!$AA$26:$AD$30,2,1)</f>
        <v>(0,10]</v>
      </c>
      <c r="H288" t="str">
        <f>VLOOKUP($F288*100,'风险(退款拒付)'!$AA$26:$AD$30,3,1)</f>
        <v>低</v>
      </c>
      <c r="I288">
        <f>VLOOKUP($F288*100,'风险(退款拒付)'!$AA$26:$AD$30,4,1)</f>
        <v>11</v>
      </c>
    </row>
    <row r="289" spans="1:9" x14ac:dyDescent="0.2">
      <c r="A289" t="s">
        <v>482</v>
      </c>
      <c r="B289" s="2">
        <v>2763</v>
      </c>
      <c r="C289" s="2">
        <v>154935.5</v>
      </c>
      <c r="D289" s="2">
        <v>55</v>
      </c>
      <c r="E289" s="2">
        <v>58</v>
      </c>
      <c r="F289" s="26">
        <v>0.02</v>
      </c>
      <c r="G289" t="str">
        <f>VLOOKUP($F289*100,'风险(退款拒付)'!$AA$26:$AD$30,2,1)</f>
        <v>(0,10]</v>
      </c>
      <c r="H289" t="str">
        <f>VLOOKUP($F289*100,'风险(退款拒付)'!$AA$26:$AD$30,3,1)</f>
        <v>低</v>
      </c>
      <c r="I289">
        <f>VLOOKUP($F289*100,'风险(退款拒付)'!$AA$26:$AD$30,4,1)</f>
        <v>11</v>
      </c>
    </row>
    <row r="290" spans="1:9" x14ac:dyDescent="0.2">
      <c r="A290" t="s">
        <v>724</v>
      </c>
      <c r="B290" s="2">
        <v>2743</v>
      </c>
      <c r="C290" s="2">
        <v>164935.5283455</v>
      </c>
      <c r="D290" s="2">
        <v>7</v>
      </c>
      <c r="E290" s="2">
        <v>7</v>
      </c>
      <c r="F290" s="26">
        <v>3.0000000000000001E-3</v>
      </c>
      <c r="G290" t="str">
        <f>VLOOKUP($F290*100,'风险(退款拒付)'!$AA$26:$AD$30,2,1)</f>
        <v>(0,10]</v>
      </c>
      <c r="H290" t="str">
        <f>VLOOKUP($F290*100,'风险(退款拒付)'!$AA$26:$AD$30,3,1)</f>
        <v>低</v>
      </c>
      <c r="I290">
        <f>VLOOKUP($F290*100,'风险(退款拒付)'!$AA$26:$AD$30,4,1)</f>
        <v>11</v>
      </c>
    </row>
    <row r="291" spans="1:9" x14ac:dyDescent="0.2">
      <c r="A291" t="s">
        <v>553</v>
      </c>
      <c r="B291" s="2">
        <v>2683</v>
      </c>
      <c r="C291" s="2">
        <v>280934.09999999998</v>
      </c>
      <c r="D291" s="2">
        <v>1</v>
      </c>
      <c r="E291" s="2">
        <v>1</v>
      </c>
      <c r="F291" s="26">
        <v>0</v>
      </c>
      <c r="G291" t="str">
        <f>VLOOKUP($F291*100,'风险(退款拒付)'!$AA$26:$AD$30,2,1)</f>
        <v>0</v>
      </c>
      <c r="H291" t="str">
        <f>VLOOKUP($F291*100,'风险(退款拒付)'!$AA$26:$AD$30,3,1)</f>
        <v>0</v>
      </c>
      <c r="I291">
        <f>VLOOKUP($F291*100,'风险(退款拒付)'!$AA$26:$AD$30,4,1)</f>
        <v>0</v>
      </c>
    </row>
    <row r="292" spans="1:9" x14ac:dyDescent="0.2">
      <c r="A292" t="s">
        <v>977</v>
      </c>
      <c r="B292" s="2">
        <v>2586</v>
      </c>
      <c r="C292" s="2">
        <v>113639.32</v>
      </c>
      <c r="D292" s="2">
        <v>27</v>
      </c>
      <c r="E292" s="2">
        <v>27</v>
      </c>
      <c r="F292" s="26">
        <v>0.01</v>
      </c>
      <c r="G292" t="str">
        <f>VLOOKUP($F292*100,'风险(退款拒付)'!$AA$26:$AD$30,2,1)</f>
        <v>(0,10]</v>
      </c>
      <c r="H292" t="str">
        <f>VLOOKUP($F292*100,'风险(退款拒付)'!$AA$26:$AD$30,3,1)</f>
        <v>低</v>
      </c>
      <c r="I292">
        <f>VLOOKUP($F292*100,'风险(退款拒付)'!$AA$26:$AD$30,4,1)</f>
        <v>11</v>
      </c>
    </row>
    <row r="293" spans="1:9" x14ac:dyDescent="0.2">
      <c r="A293" t="s">
        <v>672</v>
      </c>
      <c r="B293" s="2">
        <v>2574</v>
      </c>
      <c r="C293" s="2">
        <v>132076.85999999999</v>
      </c>
      <c r="D293" s="2">
        <v>4</v>
      </c>
      <c r="E293" s="2">
        <v>4</v>
      </c>
      <c r="F293" s="26">
        <v>2E-3</v>
      </c>
      <c r="G293" t="str">
        <f>VLOOKUP($F293*100,'风险(退款拒付)'!$AA$26:$AD$30,2,1)</f>
        <v>(0,10]</v>
      </c>
      <c r="H293" t="str">
        <f>VLOOKUP($F293*100,'风险(退款拒付)'!$AA$26:$AD$30,3,1)</f>
        <v>低</v>
      </c>
      <c r="I293">
        <f>VLOOKUP($F293*100,'风险(退款拒付)'!$AA$26:$AD$30,4,1)</f>
        <v>11</v>
      </c>
    </row>
    <row r="294" spans="1:9" x14ac:dyDescent="0.2">
      <c r="A294" t="s">
        <v>491</v>
      </c>
      <c r="B294" s="2">
        <v>2574</v>
      </c>
      <c r="C294" s="2">
        <v>136220.34</v>
      </c>
      <c r="D294" s="2">
        <v>456</v>
      </c>
      <c r="E294" s="2">
        <v>595</v>
      </c>
      <c r="F294" s="26">
        <v>0.17699999999999999</v>
      </c>
      <c r="G294" t="str">
        <f>VLOOKUP($F294*100,'风险(退款拒付)'!$AA$26:$AD$30,2,1)</f>
        <v>(10,20]</v>
      </c>
      <c r="H294" t="str">
        <f>VLOOKUP($F294*100,'风险(退款拒付)'!$AA$26:$AD$30,3,1)</f>
        <v>中</v>
      </c>
      <c r="I294">
        <f>VLOOKUP($F294*100,'风险(退款拒付)'!$AA$26:$AD$30,4,1)</f>
        <v>57</v>
      </c>
    </row>
    <row r="295" spans="1:9" x14ac:dyDescent="0.2">
      <c r="A295" t="s">
        <v>554</v>
      </c>
      <c r="B295" s="2">
        <v>2567</v>
      </c>
      <c r="C295" s="2">
        <v>78543.339377885</v>
      </c>
      <c r="D295" s="2">
        <v>482</v>
      </c>
      <c r="E295" s="2">
        <v>507</v>
      </c>
      <c r="F295" s="26">
        <v>0.188</v>
      </c>
      <c r="G295" t="str">
        <f>VLOOKUP($F295*100,'风险(退款拒付)'!$AA$26:$AD$30,2,1)</f>
        <v>(10,20]</v>
      </c>
      <c r="H295" t="str">
        <f>VLOOKUP($F295*100,'风险(退款拒付)'!$AA$26:$AD$30,3,1)</f>
        <v>中</v>
      </c>
      <c r="I295">
        <f>VLOOKUP($F295*100,'风险(退款拒付)'!$AA$26:$AD$30,4,1)</f>
        <v>57</v>
      </c>
    </row>
    <row r="296" spans="1:9" x14ac:dyDescent="0.2">
      <c r="A296" t="s">
        <v>608</v>
      </c>
      <c r="B296" s="2">
        <v>2557</v>
      </c>
      <c r="C296" s="2">
        <v>296138.77</v>
      </c>
      <c r="D296" s="2">
        <v>13</v>
      </c>
      <c r="E296" s="2">
        <v>13</v>
      </c>
      <c r="F296" s="26">
        <v>5.0000000000000001E-3</v>
      </c>
      <c r="G296" t="str">
        <f>VLOOKUP($F296*100,'风险(退款拒付)'!$AA$26:$AD$30,2,1)</f>
        <v>(0,10]</v>
      </c>
      <c r="H296" t="str">
        <f>VLOOKUP($F296*100,'风险(退款拒付)'!$AA$26:$AD$30,3,1)</f>
        <v>低</v>
      </c>
      <c r="I296">
        <f>VLOOKUP($F296*100,'风险(退款拒付)'!$AA$26:$AD$30,4,1)</f>
        <v>11</v>
      </c>
    </row>
    <row r="297" spans="1:9" x14ac:dyDescent="0.2">
      <c r="A297" t="s">
        <v>561</v>
      </c>
      <c r="B297" s="2">
        <v>2555</v>
      </c>
      <c r="C297" s="2">
        <v>137482.38</v>
      </c>
      <c r="D297" s="2">
        <v>112</v>
      </c>
      <c r="E297" s="2">
        <v>131</v>
      </c>
      <c r="F297" s="26">
        <v>4.3999999999999997E-2</v>
      </c>
      <c r="G297" t="str">
        <f>VLOOKUP($F297*100,'风险(退款拒付)'!$AA$26:$AD$30,2,1)</f>
        <v>(0,10]</v>
      </c>
      <c r="H297" t="str">
        <f>VLOOKUP($F297*100,'风险(退款拒付)'!$AA$26:$AD$30,3,1)</f>
        <v>低</v>
      </c>
      <c r="I297">
        <f>VLOOKUP($F297*100,'风险(退款拒付)'!$AA$26:$AD$30,4,1)</f>
        <v>11</v>
      </c>
    </row>
    <row r="298" spans="1:9" x14ac:dyDescent="0.2">
      <c r="A298" t="s">
        <v>340</v>
      </c>
      <c r="B298" s="2">
        <v>2498</v>
      </c>
      <c r="C298" s="2">
        <v>518697.69</v>
      </c>
      <c r="D298" s="2">
        <v>15</v>
      </c>
      <c r="E298" s="2">
        <v>16</v>
      </c>
      <c r="F298" s="26">
        <v>6.0000000000000001E-3</v>
      </c>
      <c r="G298" t="str">
        <f>VLOOKUP($F298*100,'风险(退款拒付)'!$AA$26:$AD$30,2,1)</f>
        <v>(0,10]</v>
      </c>
      <c r="H298" t="str">
        <f>VLOOKUP($F298*100,'风险(退款拒付)'!$AA$26:$AD$30,3,1)</f>
        <v>低</v>
      </c>
      <c r="I298">
        <f>VLOOKUP($F298*100,'风险(退款拒付)'!$AA$26:$AD$30,4,1)</f>
        <v>11</v>
      </c>
    </row>
    <row r="299" spans="1:9" x14ac:dyDescent="0.2">
      <c r="A299" t="s">
        <v>415</v>
      </c>
      <c r="B299" s="2">
        <v>2414</v>
      </c>
      <c r="C299" s="2">
        <v>1358855.24377575</v>
      </c>
      <c r="D299" s="2">
        <v>45</v>
      </c>
      <c r="E299" s="2">
        <v>64</v>
      </c>
      <c r="F299" s="26">
        <v>1.9E-2</v>
      </c>
      <c r="G299" t="str">
        <f>VLOOKUP($F299*100,'风险(退款拒付)'!$AA$26:$AD$30,2,1)</f>
        <v>(0,10]</v>
      </c>
      <c r="H299" t="str">
        <f>VLOOKUP($F299*100,'风险(退款拒付)'!$AA$26:$AD$30,3,1)</f>
        <v>低</v>
      </c>
      <c r="I299">
        <f>VLOOKUP($F299*100,'风险(退款拒付)'!$AA$26:$AD$30,4,1)</f>
        <v>11</v>
      </c>
    </row>
    <row r="300" spans="1:9" x14ac:dyDescent="0.2">
      <c r="A300" t="s">
        <v>986</v>
      </c>
      <c r="B300" s="2">
        <v>2401</v>
      </c>
      <c r="C300" s="2">
        <v>44342.230345985001</v>
      </c>
      <c r="D300" s="2">
        <v>10</v>
      </c>
      <c r="E300" s="2">
        <v>10</v>
      </c>
      <c r="F300" s="26">
        <v>4.0000000000000001E-3</v>
      </c>
      <c r="G300" t="str">
        <f>VLOOKUP($F300*100,'风险(退款拒付)'!$AA$26:$AD$30,2,1)</f>
        <v>(0,10]</v>
      </c>
      <c r="H300" t="str">
        <f>VLOOKUP($F300*100,'风险(退款拒付)'!$AA$26:$AD$30,3,1)</f>
        <v>低</v>
      </c>
      <c r="I300">
        <f>VLOOKUP($F300*100,'风险(退款拒付)'!$AA$26:$AD$30,4,1)</f>
        <v>11</v>
      </c>
    </row>
    <row r="301" spans="1:9" x14ac:dyDescent="0.2">
      <c r="A301" t="s">
        <v>543</v>
      </c>
      <c r="B301" s="2">
        <v>2379</v>
      </c>
      <c r="C301" s="2">
        <v>36512.706650439999</v>
      </c>
      <c r="D301" s="2">
        <v>0</v>
      </c>
      <c r="E301" s="2">
        <v>0</v>
      </c>
      <c r="F301" s="26">
        <v>0</v>
      </c>
      <c r="G301" t="str">
        <f>VLOOKUP($F301*100,'风险(退款拒付)'!$AA$26:$AD$30,2,1)</f>
        <v>0</v>
      </c>
      <c r="H301" t="str">
        <f>VLOOKUP($F301*100,'风险(退款拒付)'!$AA$26:$AD$30,3,1)</f>
        <v>0</v>
      </c>
      <c r="I301">
        <f>VLOOKUP($F301*100,'风险(退款拒付)'!$AA$26:$AD$30,4,1)</f>
        <v>0</v>
      </c>
    </row>
    <row r="302" spans="1:9" x14ac:dyDescent="0.2">
      <c r="A302" t="s">
        <v>805</v>
      </c>
      <c r="B302" s="2">
        <v>2364</v>
      </c>
      <c r="C302" s="2">
        <v>91041.88</v>
      </c>
      <c r="D302" s="2">
        <v>110</v>
      </c>
      <c r="E302" s="2">
        <v>113</v>
      </c>
      <c r="F302" s="26">
        <v>4.7E-2</v>
      </c>
      <c r="G302" t="str">
        <f>VLOOKUP($F302*100,'风险(退款拒付)'!$AA$26:$AD$30,2,1)</f>
        <v>(0,10]</v>
      </c>
      <c r="H302" t="str">
        <f>VLOOKUP($F302*100,'风险(退款拒付)'!$AA$26:$AD$30,3,1)</f>
        <v>低</v>
      </c>
      <c r="I302">
        <f>VLOOKUP($F302*100,'风险(退款拒付)'!$AA$26:$AD$30,4,1)</f>
        <v>11</v>
      </c>
    </row>
    <row r="303" spans="1:9" x14ac:dyDescent="0.2">
      <c r="A303" t="s">
        <v>163</v>
      </c>
      <c r="B303" s="2">
        <v>2237</v>
      </c>
      <c r="C303" s="2">
        <v>92008.63</v>
      </c>
      <c r="D303" s="2">
        <v>11</v>
      </c>
      <c r="E303" s="2">
        <v>11</v>
      </c>
      <c r="F303" s="26">
        <v>5.0000000000000001E-3</v>
      </c>
      <c r="G303" t="str">
        <f>VLOOKUP($F303*100,'风险(退款拒付)'!$AA$26:$AD$30,2,1)</f>
        <v>(0,10]</v>
      </c>
      <c r="H303" t="str">
        <f>VLOOKUP($F303*100,'风险(退款拒付)'!$AA$26:$AD$30,3,1)</f>
        <v>低</v>
      </c>
      <c r="I303">
        <f>VLOOKUP($F303*100,'风险(退款拒付)'!$AA$26:$AD$30,4,1)</f>
        <v>11</v>
      </c>
    </row>
    <row r="304" spans="1:9" x14ac:dyDescent="0.2">
      <c r="A304" t="s">
        <v>605</v>
      </c>
      <c r="B304" s="2">
        <v>2230</v>
      </c>
      <c r="C304" s="2">
        <v>498803.14</v>
      </c>
      <c r="D304" s="2">
        <v>15</v>
      </c>
      <c r="E304" s="2">
        <v>15</v>
      </c>
      <c r="F304" s="26">
        <v>7.0000000000000001E-3</v>
      </c>
      <c r="G304" t="str">
        <f>VLOOKUP($F304*100,'风险(退款拒付)'!$AA$26:$AD$30,2,1)</f>
        <v>(0,10]</v>
      </c>
      <c r="H304" t="str">
        <f>VLOOKUP($F304*100,'风险(退款拒付)'!$AA$26:$AD$30,3,1)</f>
        <v>低</v>
      </c>
      <c r="I304">
        <f>VLOOKUP($F304*100,'风险(退款拒付)'!$AA$26:$AD$30,4,1)</f>
        <v>11</v>
      </c>
    </row>
    <row r="305" spans="1:9" x14ac:dyDescent="0.2">
      <c r="A305" t="s">
        <v>642</v>
      </c>
      <c r="B305" s="2">
        <v>2207</v>
      </c>
      <c r="C305" s="2">
        <v>60454.611076189998</v>
      </c>
      <c r="D305" s="2">
        <v>21</v>
      </c>
      <c r="E305" s="2">
        <v>21</v>
      </c>
      <c r="F305" s="26">
        <v>0.01</v>
      </c>
      <c r="G305" t="str">
        <f>VLOOKUP($F305*100,'风险(退款拒付)'!$AA$26:$AD$30,2,1)</f>
        <v>(0,10]</v>
      </c>
      <c r="H305" t="str">
        <f>VLOOKUP($F305*100,'风险(退款拒付)'!$AA$26:$AD$30,3,1)</f>
        <v>低</v>
      </c>
      <c r="I305">
        <f>VLOOKUP($F305*100,'风险(退款拒付)'!$AA$26:$AD$30,4,1)</f>
        <v>11</v>
      </c>
    </row>
    <row r="306" spans="1:9" x14ac:dyDescent="0.2">
      <c r="A306" t="s">
        <v>1009</v>
      </c>
      <c r="B306" s="2">
        <v>2195</v>
      </c>
      <c r="C306" s="2">
        <v>112172.33</v>
      </c>
      <c r="D306" s="2">
        <v>12</v>
      </c>
      <c r="E306" s="2">
        <v>13</v>
      </c>
      <c r="F306" s="26">
        <v>5.0000000000000001E-3</v>
      </c>
      <c r="G306" t="str">
        <f>VLOOKUP($F306*100,'风险(退款拒付)'!$AA$26:$AD$30,2,1)</f>
        <v>(0,10]</v>
      </c>
      <c r="H306" t="str">
        <f>VLOOKUP($F306*100,'风险(退款拒付)'!$AA$26:$AD$30,3,1)</f>
        <v>低</v>
      </c>
      <c r="I306">
        <f>VLOOKUP($F306*100,'风险(退款拒付)'!$AA$26:$AD$30,4,1)</f>
        <v>11</v>
      </c>
    </row>
    <row r="307" spans="1:9" x14ac:dyDescent="0.2">
      <c r="A307" t="s">
        <v>900</v>
      </c>
      <c r="B307" s="2">
        <v>2167</v>
      </c>
      <c r="C307" s="2">
        <v>86761.81</v>
      </c>
      <c r="D307" s="2">
        <v>279</v>
      </c>
      <c r="E307" s="2">
        <v>283</v>
      </c>
      <c r="F307" s="26">
        <v>0.129</v>
      </c>
      <c r="G307" t="str">
        <f>VLOOKUP($F307*100,'风险(退款拒付)'!$AA$26:$AD$30,2,1)</f>
        <v>(10,20]</v>
      </c>
      <c r="H307" t="str">
        <f>VLOOKUP($F307*100,'风险(退款拒付)'!$AA$26:$AD$30,3,1)</f>
        <v>中</v>
      </c>
      <c r="I307">
        <f>VLOOKUP($F307*100,'风险(退款拒付)'!$AA$26:$AD$30,4,1)</f>
        <v>57</v>
      </c>
    </row>
    <row r="308" spans="1:9" x14ac:dyDescent="0.2">
      <c r="A308" t="s">
        <v>328</v>
      </c>
      <c r="B308" s="2">
        <v>2104</v>
      </c>
      <c r="C308" s="2">
        <v>2738740.2098080399</v>
      </c>
      <c r="D308" s="2">
        <v>7</v>
      </c>
      <c r="E308" s="2">
        <v>7</v>
      </c>
      <c r="F308" s="26">
        <v>3.0000000000000001E-3</v>
      </c>
      <c r="G308" t="str">
        <f>VLOOKUP($F308*100,'风险(退款拒付)'!$AA$26:$AD$30,2,1)</f>
        <v>(0,10]</v>
      </c>
      <c r="H308" t="str">
        <f>VLOOKUP($F308*100,'风险(退款拒付)'!$AA$26:$AD$30,3,1)</f>
        <v>低</v>
      </c>
      <c r="I308">
        <f>VLOOKUP($F308*100,'风险(退款拒付)'!$AA$26:$AD$30,4,1)</f>
        <v>11</v>
      </c>
    </row>
    <row r="309" spans="1:9" x14ac:dyDescent="0.2">
      <c r="A309" t="s">
        <v>609</v>
      </c>
      <c r="B309" s="2">
        <v>2102</v>
      </c>
      <c r="C309" s="2">
        <v>150705.54999999999</v>
      </c>
      <c r="D309" s="2">
        <v>11</v>
      </c>
      <c r="E309" s="2">
        <v>12</v>
      </c>
      <c r="F309" s="26">
        <v>5.0000000000000001E-3</v>
      </c>
      <c r="G309" t="str">
        <f>VLOOKUP($F309*100,'风险(退款拒付)'!$AA$26:$AD$30,2,1)</f>
        <v>(0,10]</v>
      </c>
      <c r="H309" t="str">
        <f>VLOOKUP($F309*100,'风险(退款拒付)'!$AA$26:$AD$30,3,1)</f>
        <v>低</v>
      </c>
      <c r="I309">
        <f>VLOOKUP($F309*100,'风险(退款拒付)'!$AA$26:$AD$30,4,1)</f>
        <v>11</v>
      </c>
    </row>
    <row r="310" spans="1:9" x14ac:dyDescent="0.2">
      <c r="A310" t="s">
        <v>778</v>
      </c>
      <c r="B310" s="2">
        <v>2101</v>
      </c>
      <c r="C310" s="2">
        <v>83814.97</v>
      </c>
      <c r="D310" s="2">
        <v>189</v>
      </c>
      <c r="E310" s="2">
        <v>195</v>
      </c>
      <c r="F310" s="26">
        <v>0.09</v>
      </c>
      <c r="G310" t="str">
        <f>VLOOKUP($F310*100,'风险(退款拒付)'!$AA$26:$AD$30,2,1)</f>
        <v>(0,10]</v>
      </c>
      <c r="H310" t="str">
        <f>VLOOKUP($F310*100,'风险(退款拒付)'!$AA$26:$AD$30,3,1)</f>
        <v>低</v>
      </c>
      <c r="I310">
        <f>VLOOKUP($F310*100,'风险(退款拒付)'!$AA$26:$AD$30,4,1)</f>
        <v>11</v>
      </c>
    </row>
    <row r="311" spans="1:9" x14ac:dyDescent="0.2">
      <c r="A311" t="s">
        <v>811</v>
      </c>
      <c r="B311" s="2">
        <v>2061</v>
      </c>
      <c r="C311" s="2">
        <v>75070.81</v>
      </c>
      <c r="D311" s="2">
        <v>226</v>
      </c>
      <c r="E311" s="2">
        <v>234</v>
      </c>
      <c r="F311" s="26">
        <v>0.11</v>
      </c>
      <c r="G311" t="str">
        <f>VLOOKUP($F311*100,'风险(退款拒付)'!$AA$26:$AD$30,2,1)</f>
        <v>(10,20]</v>
      </c>
      <c r="H311" t="str">
        <f>VLOOKUP($F311*100,'风险(退款拒付)'!$AA$26:$AD$30,3,1)</f>
        <v>中</v>
      </c>
      <c r="I311">
        <f>VLOOKUP($F311*100,'风险(退款拒付)'!$AA$26:$AD$30,4,1)</f>
        <v>57</v>
      </c>
    </row>
    <row r="312" spans="1:9" x14ac:dyDescent="0.2">
      <c r="A312" t="s">
        <v>119</v>
      </c>
      <c r="B312" s="2">
        <v>2052</v>
      </c>
      <c r="C312" s="2">
        <v>183706.23</v>
      </c>
      <c r="D312" s="2">
        <v>4</v>
      </c>
      <c r="E312" s="2">
        <v>4</v>
      </c>
      <c r="F312" s="26">
        <v>2E-3</v>
      </c>
      <c r="G312" t="str">
        <f>VLOOKUP($F312*100,'风险(退款拒付)'!$AA$26:$AD$30,2,1)</f>
        <v>(0,10]</v>
      </c>
      <c r="H312" t="str">
        <f>VLOOKUP($F312*100,'风险(退款拒付)'!$AA$26:$AD$30,3,1)</f>
        <v>低</v>
      </c>
      <c r="I312">
        <f>VLOOKUP($F312*100,'风险(退款拒付)'!$AA$26:$AD$30,4,1)</f>
        <v>11</v>
      </c>
    </row>
    <row r="313" spans="1:9" x14ac:dyDescent="0.2">
      <c r="A313" t="s">
        <v>784</v>
      </c>
      <c r="B313" s="2">
        <v>2048</v>
      </c>
      <c r="C313" s="2">
        <v>99287.93</v>
      </c>
      <c r="D313" s="2">
        <v>18</v>
      </c>
      <c r="E313" s="2">
        <v>24</v>
      </c>
      <c r="F313" s="26">
        <v>8.9999999999999993E-3</v>
      </c>
      <c r="G313" t="str">
        <f>VLOOKUP($F313*100,'风险(退款拒付)'!$AA$26:$AD$30,2,1)</f>
        <v>(0,10]</v>
      </c>
      <c r="H313" t="str">
        <f>VLOOKUP($F313*100,'风险(退款拒付)'!$AA$26:$AD$30,3,1)</f>
        <v>低</v>
      </c>
      <c r="I313">
        <f>VLOOKUP($F313*100,'风险(退款拒付)'!$AA$26:$AD$30,4,1)</f>
        <v>11</v>
      </c>
    </row>
    <row r="314" spans="1:9" x14ac:dyDescent="0.2">
      <c r="A314" t="s">
        <v>520</v>
      </c>
      <c r="B314" s="2">
        <v>2036</v>
      </c>
      <c r="C314" s="2">
        <v>77324.068023394997</v>
      </c>
      <c r="D314" s="2">
        <v>142</v>
      </c>
      <c r="E314" s="2">
        <v>145</v>
      </c>
      <c r="F314" s="26">
        <v>7.0000000000000007E-2</v>
      </c>
      <c r="G314" t="str">
        <f>VLOOKUP($F314*100,'风险(退款拒付)'!$AA$26:$AD$30,2,1)</f>
        <v>(0,10]</v>
      </c>
      <c r="H314" t="str">
        <f>VLOOKUP($F314*100,'风险(退款拒付)'!$AA$26:$AD$30,3,1)</f>
        <v>低</v>
      </c>
      <c r="I314">
        <f>VLOOKUP($F314*100,'风险(退款拒付)'!$AA$26:$AD$30,4,1)</f>
        <v>11</v>
      </c>
    </row>
    <row r="315" spans="1:9" x14ac:dyDescent="0.2">
      <c r="A315" t="s">
        <v>534</v>
      </c>
      <c r="B315" s="2">
        <v>2024</v>
      </c>
      <c r="C315" s="2">
        <v>103048.95</v>
      </c>
      <c r="D315" s="2">
        <v>116</v>
      </c>
      <c r="E315" s="2">
        <v>117</v>
      </c>
      <c r="F315" s="26">
        <v>5.7000000000000002E-2</v>
      </c>
      <c r="G315" t="str">
        <f>VLOOKUP($F315*100,'风险(退款拒付)'!$AA$26:$AD$30,2,1)</f>
        <v>(0,10]</v>
      </c>
      <c r="H315" t="str">
        <f>VLOOKUP($F315*100,'风险(退款拒付)'!$AA$26:$AD$30,3,1)</f>
        <v>低</v>
      </c>
      <c r="I315">
        <f>VLOOKUP($F315*100,'风险(退款拒付)'!$AA$26:$AD$30,4,1)</f>
        <v>11</v>
      </c>
    </row>
    <row r="316" spans="1:9" x14ac:dyDescent="0.2">
      <c r="A316" t="s">
        <v>353</v>
      </c>
      <c r="B316" s="2">
        <v>2022</v>
      </c>
      <c r="C316" s="2">
        <v>113914.494640145</v>
      </c>
      <c r="D316" s="2">
        <v>33</v>
      </c>
      <c r="E316" s="2">
        <v>37</v>
      </c>
      <c r="F316" s="26">
        <v>1.6E-2</v>
      </c>
      <c r="G316" t="str">
        <f>VLOOKUP($F316*100,'风险(退款拒付)'!$AA$26:$AD$30,2,1)</f>
        <v>(0,10]</v>
      </c>
      <c r="H316" t="str">
        <f>VLOOKUP($F316*100,'风险(退款拒付)'!$AA$26:$AD$30,3,1)</f>
        <v>低</v>
      </c>
      <c r="I316">
        <f>VLOOKUP($F316*100,'风险(退款拒付)'!$AA$26:$AD$30,4,1)</f>
        <v>11</v>
      </c>
    </row>
    <row r="317" spans="1:9" x14ac:dyDescent="0.2">
      <c r="A317" t="s">
        <v>949</v>
      </c>
      <c r="B317" s="2">
        <v>2018</v>
      </c>
      <c r="C317" s="2">
        <v>136338.03</v>
      </c>
      <c r="D317" s="2">
        <v>37</v>
      </c>
      <c r="E317" s="2">
        <v>44</v>
      </c>
      <c r="F317" s="26">
        <v>1.7999999999999999E-2</v>
      </c>
      <c r="G317" t="str">
        <f>VLOOKUP($F317*100,'风险(退款拒付)'!$AA$26:$AD$30,2,1)</f>
        <v>(0,10]</v>
      </c>
      <c r="H317" t="str">
        <f>VLOOKUP($F317*100,'风险(退款拒付)'!$AA$26:$AD$30,3,1)</f>
        <v>低</v>
      </c>
      <c r="I317">
        <f>VLOOKUP($F317*100,'风险(退款拒付)'!$AA$26:$AD$30,4,1)</f>
        <v>11</v>
      </c>
    </row>
    <row r="318" spans="1:9" x14ac:dyDescent="0.2">
      <c r="A318" t="s">
        <v>284</v>
      </c>
      <c r="B318" s="2">
        <v>2012</v>
      </c>
      <c r="C318" s="2">
        <v>86422.32</v>
      </c>
      <c r="D318" s="2">
        <v>45</v>
      </c>
      <c r="E318" s="2">
        <v>45</v>
      </c>
      <c r="F318" s="26">
        <v>2.1999999999999999E-2</v>
      </c>
      <c r="G318" t="str">
        <f>VLOOKUP($F318*100,'风险(退款拒付)'!$AA$26:$AD$30,2,1)</f>
        <v>(0,10]</v>
      </c>
      <c r="H318" t="str">
        <f>VLOOKUP($F318*100,'风险(退款拒付)'!$AA$26:$AD$30,3,1)</f>
        <v>低</v>
      </c>
      <c r="I318">
        <f>VLOOKUP($F318*100,'风险(退款拒付)'!$AA$26:$AD$30,4,1)</f>
        <v>11</v>
      </c>
    </row>
    <row r="319" spans="1:9" x14ac:dyDescent="0.2">
      <c r="A319" t="s">
        <v>399</v>
      </c>
      <c r="B319" s="2">
        <v>1999</v>
      </c>
      <c r="C319" s="2">
        <v>73331.66</v>
      </c>
      <c r="D319" s="2">
        <v>16</v>
      </c>
      <c r="E319" s="2">
        <v>19</v>
      </c>
      <c r="F319" s="26">
        <v>8.0000000000000002E-3</v>
      </c>
      <c r="G319" t="str">
        <f>VLOOKUP($F319*100,'风险(退款拒付)'!$AA$26:$AD$30,2,1)</f>
        <v>(0,10]</v>
      </c>
      <c r="H319" t="str">
        <f>VLOOKUP($F319*100,'风险(退款拒付)'!$AA$26:$AD$30,3,1)</f>
        <v>低</v>
      </c>
      <c r="I319">
        <f>VLOOKUP($F319*100,'风险(退款拒付)'!$AA$26:$AD$30,4,1)</f>
        <v>11</v>
      </c>
    </row>
    <row r="320" spans="1:9" x14ac:dyDescent="0.2">
      <c r="A320" t="s">
        <v>536</v>
      </c>
      <c r="B320" s="2">
        <v>1959</v>
      </c>
      <c r="C320" s="2">
        <v>87909.66</v>
      </c>
      <c r="D320" s="2">
        <v>163</v>
      </c>
      <c r="E320" s="2">
        <v>174</v>
      </c>
      <c r="F320" s="26">
        <v>8.3000000000000004E-2</v>
      </c>
      <c r="G320" t="str">
        <f>VLOOKUP($F320*100,'风险(退款拒付)'!$AA$26:$AD$30,2,1)</f>
        <v>(0,10]</v>
      </c>
      <c r="H320" t="str">
        <f>VLOOKUP($F320*100,'风险(退款拒付)'!$AA$26:$AD$30,3,1)</f>
        <v>低</v>
      </c>
      <c r="I320">
        <f>VLOOKUP($F320*100,'风险(退款拒付)'!$AA$26:$AD$30,4,1)</f>
        <v>11</v>
      </c>
    </row>
    <row r="321" spans="1:9" x14ac:dyDescent="0.2">
      <c r="A321" t="s">
        <v>334</v>
      </c>
      <c r="B321" s="2">
        <v>1933</v>
      </c>
      <c r="C321" s="2">
        <v>572786.66974225</v>
      </c>
      <c r="D321" s="2">
        <v>2</v>
      </c>
      <c r="E321" s="2">
        <v>2</v>
      </c>
      <c r="F321" s="26">
        <v>1E-3</v>
      </c>
      <c r="G321" t="str">
        <f>VLOOKUP($F321*100,'风险(退款拒付)'!$AA$26:$AD$30,2,1)</f>
        <v>(0,10]</v>
      </c>
      <c r="H321" t="str">
        <f>VLOOKUP($F321*100,'风险(退款拒付)'!$AA$26:$AD$30,3,1)</f>
        <v>低</v>
      </c>
      <c r="I321">
        <f>VLOOKUP($F321*100,'风险(退款拒付)'!$AA$26:$AD$30,4,1)</f>
        <v>11</v>
      </c>
    </row>
    <row r="322" spans="1:9" x14ac:dyDescent="0.2">
      <c r="A322" t="s">
        <v>912</v>
      </c>
      <c r="B322" s="2">
        <v>1928</v>
      </c>
      <c r="C322" s="2">
        <v>85620.524191329998</v>
      </c>
      <c r="D322" s="2">
        <v>12</v>
      </c>
      <c r="E322" s="2">
        <v>13</v>
      </c>
      <c r="F322" s="26">
        <v>6.0000000000000001E-3</v>
      </c>
      <c r="G322" t="str">
        <f>VLOOKUP($F322*100,'风险(退款拒付)'!$AA$26:$AD$30,2,1)</f>
        <v>(0,10]</v>
      </c>
      <c r="H322" t="str">
        <f>VLOOKUP($F322*100,'风险(退款拒付)'!$AA$26:$AD$30,3,1)</f>
        <v>低</v>
      </c>
      <c r="I322">
        <f>VLOOKUP($F322*100,'风险(退款拒付)'!$AA$26:$AD$30,4,1)</f>
        <v>11</v>
      </c>
    </row>
    <row r="323" spans="1:9" x14ac:dyDescent="0.2">
      <c r="A323" t="s">
        <v>557</v>
      </c>
      <c r="B323" s="2">
        <v>1905</v>
      </c>
      <c r="C323" s="2">
        <v>89323.46</v>
      </c>
      <c r="D323" s="2">
        <v>96</v>
      </c>
      <c r="E323" s="2">
        <v>109</v>
      </c>
      <c r="F323" s="26">
        <v>0.05</v>
      </c>
      <c r="G323" t="str">
        <f>VLOOKUP($F323*100,'风险(退款拒付)'!$AA$26:$AD$30,2,1)</f>
        <v>(0,10]</v>
      </c>
      <c r="H323" t="str">
        <f>VLOOKUP($F323*100,'风险(退款拒付)'!$AA$26:$AD$30,3,1)</f>
        <v>低</v>
      </c>
      <c r="I323">
        <f>VLOOKUP($F323*100,'风险(退款拒付)'!$AA$26:$AD$30,4,1)</f>
        <v>11</v>
      </c>
    </row>
    <row r="324" spans="1:9" x14ac:dyDescent="0.2">
      <c r="A324" t="s">
        <v>765</v>
      </c>
      <c r="B324" s="2">
        <v>1871</v>
      </c>
      <c r="C324" s="2">
        <v>11454.83476924</v>
      </c>
      <c r="D324" s="2">
        <v>0</v>
      </c>
      <c r="E324" s="2">
        <v>0</v>
      </c>
      <c r="F324" s="26">
        <v>0</v>
      </c>
      <c r="G324" t="str">
        <f>VLOOKUP($F324*100,'风险(退款拒付)'!$AA$26:$AD$30,2,1)</f>
        <v>0</v>
      </c>
      <c r="H324" t="str">
        <f>VLOOKUP($F324*100,'风险(退款拒付)'!$AA$26:$AD$30,3,1)</f>
        <v>0</v>
      </c>
      <c r="I324">
        <f>VLOOKUP($F324*100,'风险(退款拒付)'!$AA$26:$AD$30,4,1)</f>
        <v>0</v>
      </c>
    </row>
    <row r="325" spans="1:9" x14ac:dyDescent="0.2">
      <c r="A325" t="s">
        <v>756</v>
      </c>
      <c r="B325" s="2">
        <v>1853</v>
      </c>
      <c r="C325" s="2">
        <v>43616.7</v>
      </c>
      <c r="D325" s="2">
        <v>6</v>
      </c>
      <c r="E325" s="2">
        <v>6</v>
      </c>
      <c r="F325" s="26">
        <v>3.0000000000000001E-3</v>
      </c>
      <c r="G325" t="str">
        <f>VLOOKUP($F325*100,'风险(退款拒付)'!$AA$26:$AD$30,2,1)</f>
        <v>(0,10]</v>
      </c>
      <c r="H325" t="str">
        <f>VLOOKUP($F325*100,'风险(退款拒付)'!$AA$26:$AD$30,3,1)</f>
        <v>低</v>
      </c>
      <c r="I325">
        <f>VLOOKUP($F325*100,'风险(退款拒付)'!$AA$26:$AD$30,4,1)</f>
        <v>11</v>
      </c>
    </row>
    <row r="326" spans="1:9" x14ac:dyDescent="0.2">
      <c r="A326" t="s">
        <v>214</v>
      </c>
      <c r="B326" s="2">
        <v>1834</v>
      </c>
      <c r="C326" s="2">
        <v>271813.23</v>
      </c>
      <c r="D326" s="2">
        <v>38</v>
      </c>
      <c r="E326" s="2">
        <v>39</v>
      </c>
      <c r="F326" s="26">
        <v>2.1000000000000001E-2</v>
      </c>
      <c r="G326" t="str">
        <f>VLOOKUP($F326*100,'风险(退款拒付)'!$AA$26:$AD$30,2,1)</f>
        <v>(0,10]</v>
      </c>
      <c r="H326" t="str">
        <f>VLOOKUP($F326*100,'风险(退款拒付)'!$AA$26:$AD$30,3,1)</f>
        <v>低</v>
      </c>
      <c r="I326">
        <f>VLOOKUP($F326*100,'风险(退款拒付)'!$AA$26:$AD$30,4,1)</f>
        <v>11</v>
      </c>
    </row>
    <row r="327" spans="1:9" x14ac:dyDescent="0.2">
      <c r="A327" t="s">
        <v>80</v>
      </c>
      <c r="B327" s="2">
        <v>1780</v>
      </c>
      <c r="C327" s="2">
        <v>68994.530931030007</v>
      </c>
      <c r="D327" s="2">
        <v>73</v>
      </c>
      <c r="E327" s="2">
        <v>85</v>
      </c>
      <c r="F327" s="26">
        <v>4.1000000000000002E-2</v>
      </c>
      <c r="G327" t="str">
        <f>VLOOKUP($F327*100,'风险(退款拒付)'!$AA$26:$AD$30,2,1)</f>
        <v>(0,10]</v>
      </c>
      <c r="H327" t="str">
        <f>VLOOKUP($F327*100,'风险(退款拒付)'!$AA$26:$AD$30,3,1)</f>
        <v>低</v>
      </c>
      <c r="I327">
        <f>VLOOKUP($F327*100,'风险(退款拒付)'!$AA$26:$AD$30,4,1)</f>
        <v>11</v>
      </c>
    </row>
    <row r="328" spans="1:9" x14ac:dyDescent="0.2">
      <c r="A328" t="s">
        <v>445</v>
      </c>
      <c r="B328" s="2">
        <v>1757</v>
      </c>
      <c r="C328" s="2">
        <v>117396.350662</v>
      </c>
      <c r="D328" s="2">
        <v>183</v>
      </c>
      <c r="E328" s="2">
        <v>185</v>
      </c>
      <c r="F328" s="26">
        <v>0.104</v>
      </c>
      <c r="G328" t="str">
        <f>VLOOKUP($F328*100,'风险(退款拒付)'!$AA$26:$AD$30,2,1)</f>
        <v>(10,20]</v>
      </c>
      <c r="H328" t="str">
        <f>VLOOKUP($F328*100,'风险(退款拒付)'!$AA$26:$AD$30,3,1)</f>
        <v>中</v>
      </c>
      <c r="I328">
        <f>VLOOKUP($F328*100,'风险(退款拒付)'!$AA$26:$AD$30,4,1)</f>
        <v>57</v>
      </c>
    </row>
    <row r="329" spans="1:9" x14ac:dyDescent="0.2">
      <c r="A329" t="s">
        <v>195</v>
      </c>
      <c r="B329" s="2">
        <v>1755</v>
      </c>
      <c r="C329" s="2">
        <v>127050.86</v>
      </c>
      <c r="D329" s="2">
        <v>89</v>
      </c>
      <c r="E329" s="2">
        <v>105</v>
      </c>
      <c r="F329" s="26">
        <v>5.0999999999999997E-2</v>
      </c>
      <c r="G329" t="str">
        <f>VLOOKUP($F329*100,'风险(退款拒付)'!$AA$26:$AD$30,2,1)</f>
        <v>(0,10]</v>
      </c>
      <c r="H329" t="str">
        <f>VLOOKUP($F329*100,'风险(退款拒付)'!$AA$26:$AD$30,3,1)</f>
        <v>低</v>
      </c>
      <c r="I329">
        <f>VLOOKUP($F329*100,'风险(退款拒付)'!$AA$26:$AD$30,4,1)</f>
        <v>11</v>
      </c>
    </row>
    <row r="330" spans="1:9" x14ac:dyDescent="0.2">
      <c r="A330" t="s">
        <v>215</v>
      </c>
      <c r="B330" s="2">
        <v>1752</v>
      </c>
      <c r="C330" s="2">
        <v>68557.288707795</v>
      </c>
      <c r="D330" s="2">
        <v>35</v>
      </c>
      <c r="E330" s="2">
        <v>35</v>
      </c>
      <c r="F330" s="26">
        <v>0.02</v>
      </c>
      <c r="G330" t="str">
        <f>VLOOKUP($F330*100,'风险(退款拒付)'!$AA$26:$AD$30,2,1)</f>
        <v>(0,10]</v>
      </c>
      <c r="H330" t="str">
        <f>VLOOKUP($F330*100,'风险(退款拒付)'!$AA$26:$AD$30,3,1)</f>
        <v>低</v>
      </c>
      <c r="I330">
        <f>VLOOKUP($F330*100,'风险(退款拒付)'!$AA$26:$AD$30,4,1)</f>
        <v>11</v>
      </c>
    </row>
    <row r="331" spans="1:9" x14ac:dyDescent="0.2">
      <c r="A331" t="s">
        <v>484</v>
      </c>
      <c r="B331" s="2">
        <v>1735</v>
      </c>
      <c r="C331" s="2">
        <v>71437.75</v>
      </c>
      <c r="D331" s="2">
        <v>32</v>
      </c>
      <c r="E331" s="2">
        <v>34</v>
      </c>
      <c r="F331" s="26">
        <v>1.7999999999999999E-2</v>
      </c>
      <c r="G331" t="str">
        <f>VLOOKUP($F331*100,'风险(退款拒付)'!$AA$26:$AD$30,2,1)</f>
        <v>(0,10]</v>
      </c>
      <c r="H331" t="str">
        <f>VLOOKUP($F331*100,'风险(退款拒付)'!$AA$26:$AD$30,3,1)</f>
        <v>低</v>
      </c>
      <c r="I331">
        <f>VLOOKUP($F331*100,'风险(退款拒付)'!$AA$26:$AD$30,4,1)</f>
        <v>11</v>
      </c>
    </row>
    <row r="332" spans="1:9" x14ac:dyDescent="0.2">
      <c r="A332" t="s">
        <v>572</v>
      </c>
      <c r="B332" s="2">
        <v>1735</v>
      </c>
      <c r="C332" s="2">
        <v>26217.79</v>
      </c>
      <c r="D332" s="2">
        <v>3</v>
      </c>
      <c r="E332" s="2">
        <v>3</v>
      </c>
      <c r="F332" s="26">
        <v>2E-3</v>
      </c>
      <c r="G332" t="str">
        <f>VLOOKUP($F332*100,'风险(退款拒付)'!$AA$26:$AD$30,2,1)</f>
        <v>(0,10]</v>
      </c>
      <c r="H332" t="str">
        <f>VLOOKUP($F332*100,'风险(退款拒付)'!$AA$26:$AD$30,3,1)</f>
        <v>低</v>
      </c>
      <c r="I332">
        <f>VLOOKUP($F332*100,'风险(退款拒付)'!$AA$26:$AD$30,4,1)</f>
        <v>11</v>
      </c>
    </row>
    <row r="333" spans="1:9" x14ac:dyDescent="0.2">
      <c r="A333" t="s">
        <v>525</v>
      </c>
      <c r="B333" s="2">
        <v>1730</v>
      </c>
      <c r="C333" s="2">
        <v>112032.97</v>
      </c>
      <c r="D333" s="2">
        <v>30</v>
      </c>
      <c r="E333" s="2">
        <v>38</v>
      </c>
      <c r="F333" s="26">
        <v>1.7000000000000001E-2</v>
      </c>
      <c r="G333" t="str">
        <f>VLOOKUP($F333*100,'风险(退款拒付)'!$AA$26:$AD$30,2,1)</f>
        <v>(0,10]</v>
      </c>
      <c r="H333" t="str">
        <f>VLOOKUP($F333*100,'风险(退款拒付)'!$AA$26:$AD$30,3,1)</f>
        <v>低</v>
      </c>
      <c r="I333">
        <f>VLOOKUP($F333*100,'风险(退款拒付)'!$AA$26:$AD$30,4,1)</f>
        <v>11</v>
      </c>
    </row>
    <row r="334" spans="1:9" x14ac:dyDescent="0.2">
      <c r="A334" t="s">
        <v>670</v>
      </c>
      <c r="B334" s="2">
        <v>1701</v>
      </c>
      <c r="C334" s="2">
        <v>119609.06</v>
      </c>
      <c r="D334" s="2">
        <v>8</v>
      </c>
      <c r="E334" s="2">
        <v>9</v>
      </c>
      <c r="F334" s="26">
        <v>5.0000000000000001E-3</v>
      </c>
      <c r="G334" t="str">
        <f>VLOOKUP($F334*100,'风险(退款拒付)'!$AA$26:$AD$30,2,1)</f>
        <v>(0,10]</v>
      </c>
      <c r="H334" t="str">
        <f>VLOOKUP($F334*100,'风险(退款拒付)'!$AA$26:$AD$30,3,1)</f>
        <v>低</v>
      </c>
      <c r="I334">
        <f>VLOOKUP($F334*100,'风险(退款拒付)'!$AA$26:$AD$30,4,1)</f>
        <v>11</v>
      </c>
    </row>
    <row r="335" spans="1:9" x14ac:dyDescent="0.2">
      <c r="A335" t="s">
        <v>891</v>
      </c>
      <c r="B335" s="2">
        <v>1679</v>
      </c>
      <c r="C335" s="2">
        <v>348892.46</v>
      </c>
      <c r="D335" s="2">
        <v>1</v>
      </c>
      <c r="E335" s="2">
        <v>1</v>
      </c>
      <c r="F335" s="26">
        <v>1E-3</v>
      </c>
      <c r="G335" t="str">
        <f>VLOOKUP($F335*100,'风险(退款拒付)'!$AA$26:$AD$30,2,1)</f>
        <v>(0,10]</v>
      </c>
      <c r="H335" t="str">
        <f>VLOOKUP($F335*100,'风险(退款拒付)'!$AA$26:$AD$30,3,1)</f>
        <v>低</v>
      </c>
      <c r="I335">
        <f>VLOOKUP($F335*100,'风险(退款拒付)'!$AA$26:$AD$30,4,1)</f>
        <v>11</v>
      </c>
    </row>
    <row r="336" spans="1:9" x14ac:dyDescent="0.2">
      <c r="A336" t="s">
        <v>523</v>
      </c>
      <c r="B336" s="2">
        <v>1675</v>
      </c>
      <c r="C336" s="2">
        <v>67834.358445689999</v>
      </c>
      <c r="D336" s="2">
        <v>0</v>
      </c>
      <c r="E336" s="2">
        <v>0</v>
      </c>
      <c r="F336" s="26">
        <v>0</v>
      </c>
      <c r="G336" t="str">
        <f>VLOOKUP($F336*100,'风险(退款拒付)'!$AA$26:$AD$30,2,1)</f>
        <v>0</v>
      </c>
      <c r="H336" t="str">
        <f>VLOOKUP($F336*100,'风险(退款拒付)'!$AA$26:$AD$30,3,1)</f>
        <v>0</v>
      </c>
      <c r="I336">
        <f>VLOOKUP($F336*100,'风险(退款拒付)'!$AA$26:$AD$30,4,1)</f>
        <v>0</v>
      </c>
    </row>
    <row r="337" spans="1:9" x14ac:dyDescent="0.2">
      <c r="A337" t="s">
        <v>957</v>
      </c>
      <c r="B337" s="2">
        <v>1670</v>
      </c>
      <c r="C337" s="2">
        <v>66606.16</v>
      </c>
      <c r="D337" s="2">
        <v>240</v>
      </c>
      <c r="E337" s="2">
        <v>247</v>
      </c>
      <c r="F337" s="26">
        <v>0.14399999999999999</v>
      </c>
      <c r="G337" t="str">
        <f>VLOOKUP($F337*100,'风险(退款拒付)'!$AA$26:$AD$30,2,1)</f>
        <v>(10,20]</v>
      </c>
      <c r="H337" t="str">
        <f>VLOOKUP($F337*100,'风险(退款拒付)'!$AA$26:$AD$30,3,1)</f>
        <v>中</v>
      </c>
      <c r="I337">
        <f>VLOOKUP($F337*100,'风险(退款拒付)'!$AA$26:$AD$30,4,1)</f>
        <v>57</v>
      </c>
    </row>
    <row r="338" spans="1:9" x14ac:dyDescent="0.2">
      <c r="A338" t="s">
        <v>939</v>
      </c>
      <c r="B338" s="2">
        <v>1658</v>
      </c>
      <c r="C338" s="2">
        <v>91730.94</v>
      </c>
      <c r="D338" s="2">
        <v>204</v>
      </c>
      <c r="E338" s="2">
        <v>206</v>
      </c>
      <c r="F338" s="26">
        <v>0.123</v>
      </c>
      <c r="G338" t="str">
        <f>VLOOKUP($F338*100,'风险(退款拒付)'!$AA$26:$AD$30,2,1)</f>
        <v>(10,20]</v>
      </c>
      <c r="H338" t="str">
        <f>VLOOKUP($F338*100,'风险(退款拒付)'!$AA$26:$AD$30,3,1)</f>
        <v>中</v>
      </c>
      <c r="I338">
        <f>VLOOKUP($F338*100,'风险(退款拒付)'!$AA$26:$AD$30,4,1)</f>
        <v>57</v>
      </c>
    </row>
    <row r="339" spans="1:9" x14ac:dyDescent="0.2">
      <c r="A339" t="s">
        <v>387</v>
      </c>
      <c r="B339" s="2">
        <v>1657</v>
      </c>
      <c r="C339" s="2">
        <v>118102.40949372</v>
      </c>
      <c r="D339" s="2">
        <v>518</v>
      </c>
      <c r="E339" s="2">
        <v>690</v>
      </c>
      <c r="F339" s="26">
        <v>0.313</v>
      </c>
      <c r="G339" t="str">
        <f>VLOOKUP($F339*100,'风险(退款拒付)'!$AA$26:$AD$30,2,1)</f>
        <v>(20,+)</v>
      </c>
      <c r="H339" t="str">
        <f>VLOOKUP($F339*100,'风险(退款拒付)'!$AA$26:$AD$30,3,1)</f>
        <v>高</v>
      </c>
      <c r="I339">
        <f>VLOOKUP($F339*100,'风险(退款拒付)'!$AA$26:$AD$30,4,1)</f>
        <v>100</v>
      </c>
    </row>
    <row r="340" spans="1:9" x14ac:dyDescent="0.2">
      <c r="A340" t="s">
        <v>685</v>
      </c>
      <c r="B340" s="2">
        <v>1627</v>
      </c>
      <c r="C340" s="2">
        <v>59899.64</v>
      </c>
      <c r="D340" s="2">
        <v>148</v>
      </c>
      <c r="E340" s="2">
        <v>182</v>
      </c>
      <c r="F340" s="26">
        <v>9.0999999999999998E-2</v>
      </c>
      <c r="G340" t="str">
        <f>VLOOKUP($F340*100,'风险(退款拒付)'!$AA$26:$AD$30,2,1)</f>
        <v>(0,10]</v>
      </c>
      <c r="H340" t="str">
        <f>VLOOKUP($F340*100,'风险(退款拒付)'!$AA$26:$AD$30,3,1)</f>
        <v>低</v>
      </c>
      <c r="I340">
        <f>VLOOKUP($F340*100,'风险(退款拒付)'!$AA$26:$AD$30,4,1)</f>
        <v>11</v>
      </c>
    </row>
    <row r="341" spans="1:9" x14ac:dyDescent="0.2">
      <c r="A341" t="s">
        <v>241</v>
      </c>
      <c r="B341" s="2">
        <v>1616</v>
      </c>
      <c r="C341" s="2">
        <v>75066.786909835006</v>
      </c>
      <c r="D341" s="2">
        <v>169</v>
      </c>
      <c r="E341" s="2">
        <v>176</v>
      </c>
      <c r="F341" s="26">
        <v>0.105</v>
      </c>
      <c r="G341" t="str">
        <f>VLOOKUP($F341*100,'风险(退款拒付)'!$AA$26:$AD$30,2,1)</f>
        <v>(10,20]</v>
      </c>
      <c r="H341" t="str">
        <f>VLOOKUP($F341*100,'风险(退款拒付)'!$AA$26:$AD$30,3,1)</f>
        <v>中</v>
      </c>
      <c r="I341">
        <f>VLOOKUP($F341*100,'风险(退款拒付)'!$AA$26:$AD$30,4,1)</f>
        <v>57</v>
      </c>
    </row>
    <row r="342" spans="1:9" x14ac:dyDescent="0.2">
      <c r="A342" t="s">
        <v>749</v>
      </c>
      <c r="B342" s="2">
        <v>1615</v>
      </c>
      <c r="C342" s="2">
        <v>116221.69</v>
      </c>
      <c r="D342" s="2">
        <v>19</v>
      </c>
      <c r="E342" s="2">
        <v>19</v>
      </c>
      <c r="F342" s="26">
        <v>1.2E-2</v>
      </c>
      <c r="G342" t="str">
        <f>VLOOKUP($F342*100,'风险(退款拒付)'!$AA$26:$AD$30,2,1)</f>
        <v>(0,10]</v>
      </c>
      <c r="H342" t="str">
        <f>VLOOKUP($F342*100,'风险(退款拒付)'!$AA$26:$AD$30,3,1)</f>
        <v>低</v>
      </c>
      <c r="I342">
        <f>VLOOKUP($F342*100,'风险(退款拒付)'!$AA$26:$AD$30,4,1)</f>
        <v>11</v>
      </c>
    </row>
    <row r="343" spans="1:9" x14ac:dyDescent="0.2">
      <c r="A343" t="s">
        <v>779</v>
      </c>
      <c r="B343" s="2">
        <v>1608</v>
      </c>
      <c r="C343" s="2">
        <v>76497.97</v>
      </c>
      <c r="D343" s="2">
        <v>134</v>
      </c>
      <c r="E343" s="2">
        <v>137</v>
      </c>
      <c r="F343" s="26">
        <v>8.3000000000000004E-2</v>
      </c>
      <c r="G343" t="str">
        <f>VLOOKUP($F343*100,'风险(退款拒付)'!$AA$26:$AD$30,2,1)</f>
        <v>(0,10]</v>
      </c>
      <c r="H343" t="str">
        <f>VLOOKUP($F343*100,'风险(退款拒付)'!$AA$26:$AD$30,3,1)</f>
        <v>低</v>
      </c>
      <c r="I343">
        <f>VLOOKUP($F343*100,'风险(退款拒付)'!$AA$26:$AD$30,4,1)</f>
        <v>11</v>
      </c>
    </row>
    <row r="344" spans="1:9" x14ac:dyDescent="0.2">
      <c r="A344" t="s">
        <v>837</v>
      </c>
      <c r="B344" s="2">
        <v>1597</v>
      </c>
      <c r="C344" s="2">
        <v>120602.31</v>
      </c>
      <c r="D344" s="2">
        <v>6</v>
      </c>
      <c r="E344" s="2">
        <v>6</v>
      </c>
      <c r="F344" s="26">
        <v>4.0000000000000001E-3</v>
      </c>
      <c r="G344" t="str">
        <f>VLOOKUP($F344*100,'风险(退款拒付)'!$AA$26:$AD$30,2,1)</f>
        <v>(0,10]</v>
      </c>
      <c r="H344" t="str">
        <f>VLOOKUP($F344*100,'风险(退款拒付)'!$AA$26:$AD$30,3,1)</f>
        <v>低</v>
      </c>
      <c r="I344">
        <f>VLOOKUP($F344*100,'风险(退款拒付)'!$AA$26:$AD$30,4,1)</f>
        <v>11</v>
      </c>
    </row>
    <row r="345" spans="1:9" x14ac:dyDescent="0.2">
      <c r="A345" t="s">
        <v>155</v>
      </c>
      <c r="B345" s="2">
        <v>1560</v>
      </c>
      <c r="C345" s="2">
        <v>55000.24</v>
      </c>
      <c r="D345" s="2">
        <v>9</v>
      </c>
      <c r="E345" s="2">
        <v>9</v>
      </c>
      <c r="F345" s="26">
        <v>6.0000000000000001E-3</v>
      </c>
      <c r="G345" t="str">
        <f>VLOOKUP($F345*100,'风险(退款拒付)'!$AA$26:$AD$30,2,1)</f>
        <v>(0,10]</v>
      </c>
      <c r="H345" t="str">
        <f>VLOOKUP($F345*100,'风险(退款拒付)'!$AA$26:$AD$30,3,1)</f>
        <v>低</v>
      </c>
      <c r="I345">
        <f>VLOOKUP($F345*100,'风险(退款拒付)'!$AA$26:$AD$30,4,1)</f>
        <v>11</v>
      </c>
    </row>
    <row r="346" spans="1:9" x14ac:dyDescent="0.2">
      <c r="A346" t="s">
        <v>204</v>
      </c>
      <c r="B346" s="2">
        <v>1544</v>
      </c>
      <c r="C346" s="2">
        <v>176673.066846295</v>
      </c>
      <c r="D346" s="2">
        <v>387</v>
      </c>
      <c r="E346" s="2">
        <v>459</v>
      </c>
      <c r="F346" s="26">
        <v>0.251</v>
      </c>
      <c r="G346" t="str">
        <f>VLOOKUP($F346*100,'风险(退款拒付)'!$AA$26:$AD$30,2,1)</f>
        <v>(20,+)</v>
      </c>
      <c r="H346" t="str">
        <f>VLOOKUP($F346*100,'风险(退款拒付)'!$AA$26:$AD$30,3,1)</f>
        <v>高</v>
      </c>
      <c r="I346">
        <f>VLOOKUP($F346*100,'风险(退款拒付)'!$AA$26:$AD$30,4,1)</f>
        <v>100</v>
      </c>
    </row>
    <row r="347" spans="1:9" x14ac:dyDescent="0.2">
      <c r="A347" t="s">
        <v>287</v>
      </c>
      <c r="B347" s="2">
        <v>1524</v>
      </c>
      <c r="C347" s="2">
        <v>132713.79</v>
      </c>
      <c r="D347" s="2">
        <v>18</v>
      </c>
      <c r="E347" s="2">
        <v>19</v>
      </c>
      <c r="F347" s="26">
        <v>1.2E-2</v>
      </c>
      <c r="G347" t="str">
        <f>VLOOKUP($F347*100,'风险(退款拒付)'!$AA$26:$AD$30,2,1)</f>
        <v>(0,10]</v>
      </c>
      <c r="H347" t="str">
        <f>VLOOKUP($F347*100,'风险(退款拒付)'!$AA$26:$AD$30,3,1)</f>
        <v>低</v>
      </c>
      <c r="I347">
        <f>VLOOKUP($F347*100,'风险(退款拒付)'!$AA$26:$AD$30,4,1)</f>
        <v>11</v>
      </c>
    </row>
    <row r="348" spans="1:9" x14ac:dyDescent="0.2">
      <c r="A348" t="s">
        <v>196</v>
      </c>
      <c r="B348" s="2">
        <v>1521</v>
      </c>
      <c r="C348" s="2">
        <v>48454.9</v>
      </c>
      <c r="D348" s="2">
        <v>109</v>
      </c>
      <c r="E348" s="2">
        <v>115</v>
      </c>
      <c r="F348" s="26">
        <v>7.1999999999999995E-2</v>
      </c>
      <c r="G348" t="str">
        <f>VLOOKUP($F348*100,'风险(退款拒付)'!$AA$26:$AD$30,2,1)</f>
        <v>(0,10]</v>
      </c>
      <c r="H348" t="str">
        <f>VLOOKUP($F348*100,'风险(退款拒付)'!$AA$26:$AD$30,3,1)</f>
        <v>低</v>
      </c>
      <c r="I348">
        <f>VLOOKUP($F348*100,'风险(退款拒付)'!$AA$26:$AD$30,4,1)</f>
        <v>11</v>
      </c>
    </row>
    <row r="349" spans="1:9" x14ac:dyDescent="0.2">
      <c r="A349" t="s">
        <v>414</v>
      </c>
      <c r="B349" s="2">
        <v>1515</v>
      </c>
      <c r="C349" s="2">
        <v>146499.14000000001</v>
      </c>
      <c r="D349" s="2">
        <v>11</v>
      </c>
      <c r="E349" s="2">
        <v>13</v>
      </c>
      <c r="F349" s="26">
        <v>7.0000000000000001E-3</v>
      </c>
      <c r="G349" t="str">
        <f>VLOOKUP($F349*100,'风险(退款拒付)'!$AA$26:$AD$30,2,1)</f>
        <v>(0,10]</v>
      </c>
      <c r="H349" t="str">
        <f>VLOOKUP($F349*100,'风险(退款拒付)'!$AA$26:$AD$30,3,1)</f>
        <v>低</v>
      </c>
      <c r="I349">
        <f>VLOOKUP($F349*100,'风险(退款拒付)'!$AA$26:$AD$30,4,1)</f>
        <v>11</v>
      </c>
    </row>
    <row r="350" spans="1:9" x14ac:dyDescent="0.2">
      <c r="A350" t="s">
        <v>679</v>
      </c>
      <c r="B350" s="2">
        <v>1511</v>
      </c>
      <c r="C350" s="2">
        <v>64033.94</v>
      </c>
      <c r="D350" s="2">
        <v>23</v>
      </c>
      <c r="E350" s="2">
        <v>24</v>
      </c>
      <c r="F350" s="26">
        <v>1.4999999999999999E-2</v>
      </c>
      <c r="G350" t="str">
        <f>VLOOKUP($F350*100,'风险(退款拒付)'!$AA$26:$AD$30,2,1)</f>
        <v>(0,10]</v>
      </c>
      <c r="H350" t="str">
        <f>VLOOKUP($F350*100,'风险(退款拒付)'!$AA$26:$AD$30,3,1)</f>
        <v>低</v>
      </c>
      <c r="I350">
        <f>VLOOKUP($F350*100,'风险(退款拒付)'!$AA$26:$AD$30,4,1)</f>
        <v>11</v>
      </c>
    </row>
    <row r="351" spans="1:9" x14ac:dyDescent="0.2">
      <c r="A351" t="s">
        <v>673</v>
      </c>
      <c r="B351" s="2">
        <v>1496</v>
      </c>
      <c r="C351" s="2">
        <v>79267.535780699996</v>
      </c>
      <c r="D351" s="2">
        <v>0</v>
      </c>
      <c r="E351" s="2">
        <v>0</v>
      </c>
      <c r="F351" s="26">
        <v>0</v>
      </c>
      <c r="G351" t="str">
        <f>VLOOKUP($F351*100,'风险(退款拒付)'!$AA$26:$AD$30,2,1)</f>
        <v>0</v>
      </c>
      <c r="H351" t="str">
        <f>VLOOKUP($F351*100,'风险(退款拒付)'!$AA$26:$AD$30,3,1)</f>
        <v>0</v>
      </c>
      <c r="I351">
        <f>VLOOKUP($F351*100,'风险(退款拒付)'!$AA$26:$AD$30,4,1)</f>
        <v>0</v>
      </c>
    </row>
    <row r="352" spans="1:9" x14ac:dyDescent="0.2">
      <c r="A352" t="s">
        <v>962</v>
      </c>
      <c r="B352" s="2">
        <v>1477</v>
      </c>
      <c r="C352" s="2">
        <v>53530.18</v>
      </c>
      <c r="D352" s="2">
        <v>63</v>
      </c>
      <c r="E352" s="2">
        <v>78</v>
      </c>
      <c r="F352" s="26">
        <v>4.2999999999999997E-2</v>
      </c>
      <c r="G352" t="str">
        <f>VLOOKUP($F352*100,'风险(退款拒付)'!$AA$26:$AD$30,2,1)</f>
        <v>(0,10]</v>
      </c>
      <c r="H352" t="str">
        <f>VLOOKUP($F352*100,'风险(退款拒付)'!$AA$26:$AD$30,3,1)</f>
        <v>低</v>
      </c>
      <c r="I352">
        <f>VLOOKUP($F352*100,'风险(退款拒付)'!$AA$26:$AD$30,4,1)</f>
        <v>11</v>
      </c>
    </row>
    <row r="353" spans="1:9" x14ac:dyDescent="0.2">
      <c r="A353" t="s">
        <v>1014</v>
      </c>
      <c r="B353" s="2">
        <v>1475</v>
      </c>
      <c r="C353" s="2">
        <v>49683.51</v>
      </c>
      <c r="D353" s="2">
        <v>19</v>
      </c>
      <c r="E353" s="2">
        <v>20</v>
      </c>
      <c r="F353" s="26">
        <v>1.2999999999999999E-2</v>
      </c>
      <c r="G353" t="str">
        <f>VLOOKUP($F353*100,'风险(退款拒付)'!$AA$26:$AD$30,2,1)</f>
        <v>(0,10]</v>
      </c>
      <c r="H353" t="str">
        <f>VLOOKUP($F353*100,'风险(退款拒付)'!$AA$26:$AD$30,3,1)</f>
        <v>低</v>
      </c>
      <c r="I353">
        <f>VLOOKUP($F353*100,'风险(退款拒付)'!$AA$26:$AD$30,4,1)</f>
        <v>11</v>
      </c>
    </row>
    <row r="354" spans="1:9" x14ac:dyDescent="0.2">
      <c r="A354" t="s">
        <v>400</v>
      </c>
      <c r="B354" s="2">
        <v>1437</v>
      </c>
      <c r="C354" s="2">
        <v>91628.35</v>
      </c>
      <c r="D354" s="2">
        <v>73</v>
      </c>
      <c r="E354" s="2">
        <v>94</v>
      </c>
      <c r="F354" s="26">
        <v>5.0999999999999997E-2</v>
      </c>
      <c r="G354" t="str">
        <f>VLOOKUP($F354*100,'风险(退款拒付)'!$AA$26:$AD$30,2,1)</f>
        <v>(0,10]</v>
      </c>
      <c r="H354" t="str">
        <f>VLOOKUP($F354*100,'风险(退款拒付)'!$AA$26:$AD$30,3,1)</f>
        <v>低</v>
      </c>
      <c r="I354">
        <f>VLOOKUP($F354*100,'风险(退款拒付)'!$AA$26:$AD$30,4,1)</f>
        <v>11</v>
      </c>
    </row>
    <row r="355" spans="1:9" x14ac:dyDescent="0.2">
      <c r="A355" t="s">
        <v>657</v>
      </c>
      <c r="B355" s="2">
        <v>1414</v>
      </c>
      <c r="C355" s="2">
        <v>53955.519999999997</v>
      </c>
      <c r="D355" s="2">
        <v>240</v>
      </c>
      <c r="E355" s="2">
        <v>310</v>
      </c>
      <c r="F355" s="26">
        <v>0.17</v>
      </c>
      <c r="G355" t="str">
        <f>VLOOKUP($F355*100,'风险(退款拒付)'!$AA$26:$AD$30,2,1)</f>
        <v>(10,20]</v>
      </c>
      <c r="H355" t="str">
        <f>VLOOKUP($F355*100,'风险(退款拒付)'!$AA$26:$AD$30,3,1)</f>
        <v>中</v>
      </c>
      <c r="I355">
        <f>VLOOKUP($F355*100,'风险(退款拒付)'!$AA$26:$AD$30,4,1)</f>
        <v>57</v>
      </c>
    </row>
    <row r="356" spans="1:9" x14ac:dyDescent="0.2">
      <c r="A356" t="s">
        <v>254</v>
      </c>
      <c r="B356" s="2">
        <v>1400</v>
      </c>
      <c r="C356" s="2">
        <v>379824.880917145</v>
      </c>
      <c r="D356" s="2">
        <v>2</v>
      </c>
      <c r="E356" s="2">
        <v>2</v>
      </c>
      <c r="F356" s="26">
        <v>1E-3</v>
      </c>
      <c r="G356" t="str">
        <f>VLOOKUP($F356*100,'风险(退款拒付)'!$AA$26:$AD$30,2,1)</f>
        <v>(0,10]</v>
      </c>
      <c r="H356" t="str">
        <f>VLOOKUP($F356*100,'风险(退款拒付)'!$AA$26:$AD$30,3,1)</f>
        <v>低</v>
      </c>
      <c r="I356">
        <f>VLOOKUP($F356*100,'风险(退款拒付)'!$AA$26:$AD$30,4,1)</f>
        <v>11</v>
      </c>
    </row>
    <row r="357" spans="1:9" x14ac:dyDescent="0.2">
      <c r="A357" t="s">
        <v>101</v>
      </c>
      <c r="B357" s="2">
        <v>1395</v>
      </c>
      <c r="C357" s="2">
        <v>363241.463372775</v>
      </c>
      <c r="D357" s="2">
        <v>7</v>
      </c>
      <c r="E357" s="2">
        <v>7</v>
      </c>
      <c r="F357" s="26">
        <v>5.0000000000000001E-3</v>
      </c>
      <c r="G357" t="str">
        <f>VLOOKUP($F357*100,'风险(退款拒付)'!$AA$26:$AD$30,2,1)</f>
        <v>(0,10]</v>
      </c>
      <c r="H357" t="str">
        <f>VLOOKUP($F357*100,'风险(退款拒付)'!$AA$26:$AD$30,3,1)</f>
        <v>低</v>
      </c>
      <c r="I357">
        <f>VLOOKUP($F357*100,'风险(退款拒付)'!$AA$26:$AD$30,4,1)</f>
        <v>11</v>
      </c>
    </row>
    <row r="358" spans="1:9" x14ac:dyDescent="0.2">
      <c r="A358" t="s">
        <v>323</v>
      </c>
      <c r="B358" s="2">
        <v>1386</v>
      </c>
      <c r="C358" s="2">
        <v>33380.050000000003</v>
      </c>
      <c r="D358" s="2">
        <v>45</v>
      </c>
      <c r="E358" s="2">
        <v>47</v>
      </c>
      <c r="F358" s="26">
        <v>3.2000000000000001E-2</v>
      </c>
      <c r="G358" t="str">
        <f>VLOOKUP($F358*100,'风险(退款拒付)'!$AA$26:$AD$30,2,1)</f>
        <v>(0,10]</v>
      </c>
      <c r="H358" t="str">
        <f>VLOOKUP($F358*100,'风险(退款拒付)'!$AA$26:$AD$30,3,1)</f>
        <v>低</v>
      </c>
      <c r="I358">
        <f>VLOOKUP($F358*100,'风险(退款拒付)'!$AA$26:$AD$30,4,1)</f>
        <v>11</v>
      </c>
    </row>
    <row r="359" spans="1:9" x14ac:dyDescent="0.2">
      <c r="A359" t="s">
        <v>705</v>
      </c>
      <c r="B359" s="2">
        <v>1385</v>
      </c>
      <c r="C359" s="2">
        <v>85832.36</v>
      </c>
      <c r="D359" s="2">
        <v>161</v>
      </c>
      <c r="E359" s="2">
        <v>164</v>
      </c>
      <c r="F359" s="26">
        <v>0.11600000000000001</v>
      </c>
      <c r="G359" t="str">
        <f>VLOOKUP($F359*100,'风险(退款拒付)'!$AA$26:$AD$30,2,1)</f>
        <v>(10,20]</v>
      </c>
      <c r="H359" t="str">
        <f>VLOOKUP($F359*100,'风险(退款拒付)'!$AA$26:$AD$30,3,1)</f>
        <v>中</v>
      </c>
      <c r="I359">
        <f>VLOOKUP($F359*100,'风险(退款拒付)'!$AA$26:$AD$30,4,1)</f>
        <v>57</v>
      </c>
    </row>
    <row r="360" spans="1:9" x14ac:dyDescent="0.2">
      <c r="A360" t="s">
        <v>712</v>
      </c>
      <c r="B360" s="2">
        <v>1374</v>
      </c>
      <c r="C360" s="2">
        <v>132647.39000000001</v>
      </c>
      <c r="D360" s="2">
        <v>667</v>
      </c>
      <c r="E360" s="2">
        <v>837</v>
      </c>
      <c r="F360" s="26">
        <v>0.48499999999999999</v>
      </c>
      <c r="G360" t="str">
        <f>VLOOKUP($F360*100,'风险(退款拒付)'!$AA$26:$AD$30,2,1)</f>
        <v>(20,+)</v>
      </c>
      <c r="H360" t="str">
        <f>VLOOKUP($F360*100,'风险(退款拒付)'!$AA$26:$AD$30,3,1)</f>
        <v>高</v>
      </c>
      <c r="I360">
        <f>VLOOKUP($F360*100,'风险(退款拒付)'!$AA$26:$AD$30,4,1)</f>
        <v>100</v>
      </c>
    </row>
    <row r="361" spans="1:9" x14ac:dyDescent="0.2">
      <c r="A361" t="s">
        <v>75</v>
      </c>
      <c r="B361" s="2">
        <v>1370</v>
      </c>
      <c r="C361" s="2">
        <v>88620.71</v>
      </c>
      <c r="D361" s="2">
        <v>76</v>
      </c>
      <c r="E361" s="2">
        <v>96</v>
      </c>
      <c r="F361" s="26">
        <v>5.5E-2</v>
      </c>
      <c r="G361" t="str">
        <f>VLOOKUP($F361*100,'风险(退款拒付)'!$AA$26:$AD$30,2,1)</f>
        <v>(0,10]</v>
      </c>
      <c r="H361" t="str">
        <f>VLOOKUP($F361*100,'风险(退款拒付)'!$AA$26:$AD$30,3,1)</f>
        <v>低</v>
      </c>
      <c r="I361">
        <f>VLOOKUP($F361*100,'风险(退款拒付)'!$AA$26:$AD$30,4,1)</f>
        <v>11</v>
      </c>
    </row>
    <row r="362" spans="1:9" x14ac:dyDescent="0.2">
      <c r="A362" t="s">
        <v>889</v>
      </c>
      <c r="B362" s="2">
        <v>1335</v>
      </c>
      <c r="C362" s="2">
        <v>104571.10006424499</v>
      </c>
      <c r="D362" s="2">
        <v>0</v>
      </c>
      <c r="E362" s="2">
        <v>0</v>
      </c>
      <c r="F362" s="26">
        <v>0</v>
      </c>
      <c r="G362" t="str">
        <f>VLOOKUP($F362*100,'风险(退款拒付)'!$AA$26:$AD$30,2,1)</f>
        <v>0</v>
      </c>
      <c r="H362" t="str">
        <f>VLOOKUP($F362*100,'风险(退款拒付)'!$AA$26:$AD$30,3,1)</f>
        <v>0</v>
      </c>
      <c r="I362">
        <f>VLOOKUP($F362*100,'风险(退款拒付)'!$AA$26:$AD$30,4,1)</f>
        <v>0</v>
      </c>
    </row>
    <row r="363" spans="1:9" x14ac:dyDescent="0.2">
      <c r="A363" t="s">
        <v>640</v>
      </c>
      <c r="B363" s="2">
        <v>1319</v>
      </c>
      <c r="C363" s="2">
        <v>16391.314505894999</v>
      </c>
      <c r="D363" s="2">
        <v>6</v>
      </c>
      <c r="E363" s="2">
        <v>8</v>
      </c>
      <c r="F363" s="26">
        <v>5.0000000000000001E-3</v>
      </c>
      <c r="G363" t="str">
        <f>VLOOKUP($F363*100,'风险(退款拒付)'!$AA$26:$AD$30,2,1)</f>
        <v>(0,10]</v>
      </c>
      <c r="H363" t="str">
        <f>VLOOKUP($F363*100,'风险(退款拒付)'!$AA$26:$AD$30,3,1)</f>
        <v>低</v>
      </c>
      <c r="I363">
        <f>VLOOKUP($F363*100,'风险(退款拒付)'!$AA$26:$AD$30,4,1)</f>
        <v>11</v>
      </c>
    </row>
    <row r="364" spans="1:9" x14ac:dyDescent="0.2">
      <c r="A364" t="s">
        <v>497</v>
      </c>
      <c r="B364" s="2">
        <v>1312</v>
      </c>
      <c r="C364" s="2">
        <v>237739.4138825</v>
      </c>
      <c r="D364" s="2">
        <v>0</v>
      </c>
      <c r="E364" s="2">
        <v>0</v>
      </c>
      <c r="F364" s="26">
        <v>0</v>
      </c>
      <c r="G364" t="str">
        <f>VLOOKUP($F364*100,'风险(退款拒付)'!$AA$26:$AD$30,2,1)</f>
        <v>0</v>
      </c>
      <c r="H364" t="str">
        <f>VLOOKUP($F364*100,'风险(退款拒付)'!$AA$26:$AD$30,3,1)</f>
        <v>0</v>
      </c>
      <c r="I364">
        <f>VLOOKUP($F364*100,'风险(退款拒付)'!$AA$26:$AD$30,4,1)</f>
        <v>0</v>
      </c>
    </row>
    <row r="365" spans="1:9" x14ac:dyDescent="0.2">
      <c r="A365" t="s">
        <v>903</v>
      </c>
      <c r="B365" s="2">
        <v>1295</v>
      </c>
      <c r="C365" s="2">
        <v>14764.34</v>
      </c>
      <c r="D365" s="2">
        <v>80</v>
      </c>
      <c r="E365" s="2">
        <v>102</v>
      </c>
      <c r="F365" s="26">
        <v>6.2E-2</v>
      </c>
      <c r="G365" t="str">
        <f>VLOOKUP($F365*100,'风险(退款拒付)'!$AA$26:$AD$30,2,1)</f>
        <v>(0,10]</v>
      </c>
      <c r="H365" t="str">
        <f>VLOOKUP($F365*100,'风险(退款拒付)'!$AA$26:$AD$30,3,1)</f>
        <v>低</v>
      </c>
      <c r="I365">
        <f>VLOOKUP($F365*100,'风险(退款拒付)'!$AA$26:$AD$30,4,1)</f>
        <v>11</v>
      </c>
    </row>
    <row r="366" spans="1:9" x14ac:dyDescent="0.2">
      <c r="A366" t="s">
        <v>1007</v>
      </c>
      <c r="B366" s="2">
        <v>1293</v>
      </c>
      <c r="C366" s="2">
        <v>82504.960000000006</v>
      </c>
      <c r="D366" s="2">
        <v>12</v>
      </c>
      <c r="E366" s="2">
        <v>12</v>
      </c>
      <c r="F366" s="26">
        <v>8.9999999999999993E-3</v>
      </c>
      <c r="G366" t="str">
        <f>VLOOKUP($F366*100,'风险(退款拒付)'!$AA$26:$AD$30,2,1)</f>
        <v>(0,10]</v>
      </c>
      <c r="H366" t="str">
        <f>VLOOKUP($F366*100,'风险(退款拒付)'!$AA$26:$AD$30,3,1)</f>
        <v>低</v>
      </c>
      <c r="I366">
        <f>VLOOKUP($F366*100,'风险(退款拒付)'!$AA$26:$AD$30,4,1)</f>
        <v>11</v>
      </c>
    </row>
    <row r="367" spans="1:9" x14ac:dyDescent="0.2">
      <c r="A367" t="s">
        <v>332</v>
      </c>
      <c r="B367" s="2">
        <v>1284</v>
      </c>
      <c r="C367" s="2">
        <v>430553.59</v>
      </c>
      <c r="D367" s="2">
        <v>9</v>
      </c>
      <c r="E367" s="2">
        <v>9</v>
      </c>
      <c r="F367" s="26">
        <v>7.0000000000000001E-3</v>
      </c>
      <c r="G367" t="str">
        <f>VLOOKUP($F367*100,'风险(退款拒付)'!$AA$26:$AD$30,2,1)</f>
        <v>(0,10]</v>
      </c>
      <c r="H367" t="str">
        <f>VLOOKUP($F367*100,'风险(退款拒付)'!$AA$26:$AD$30,3,1)</f>
        <v>低</v>
      </c>
      <c r="I367">
        <f>VLOOKUP($F367*100,'风险(退款拒付)'!$AA$26:$AD$30,4,1)</f>
        <v>11</v>
      </c>
    </row>
    <row r="368" spans="1:9" x14ac:dyDescent="0.2">
      <c r="A368" t="s">
        <v>206</v>
      </c>
      <c r="B368" s="2">
        <v>1257</v>
      </c>
      <c r="C368" s="2">
        <v>98259.17</v>
      </c>
      <c r="D368" s="2">
        <v>3</v>
      </c>
      <c r="E368" s="2">
        <v>3</v>
      </c>
      <c r="F368" s="26">
        <v>2E-3</v>
      </c>
      <c r="G368" t="str">
        <f>VLOOKUP($F368*100,'风险(退款拒付)'!$AA$26:$AD$30,2,1)</f>
        <v>(0,10]</v>
      </c>
      <c r="H368" t="str">
        <f>VLOOKUP($F368*100,'风险(退款拒付)'!$AA$26:$AD$30,3,1)</f>
        <v>低</v>
      </c>
      <c r="I368">
        <f>VLOOKUP($F368*100,'风险(退款拒付)'!$AA$26:$AD$30,4,1)</f>
        <v>11</v>
      </c>
    </row>
    <row r="369" spans="1:9" x14ac:dyDescent="0.2">
      <c r="A369" t="s">
        <v>404</v>
      </c>
      <c r="B369" s="2">
        <v>1250</v>
      </c>
      <c r="C369" s="2">
        <v>28786.52</v>
      </c>
      <c r="D369" s="2">
        <v>22</v>
      </c>
      <c r="E369" s="2">
        <v>23</v>
      </c>
      <c r="F369" s="26">
        <v>1.7999999999999999E-2</v>
      </c>
      <c r="G369" t="str">
        <f>VLOOKUP($F369*100,'风险(退款拒付)'!$AA$26:$AD$30,2,1)</f>
        <v>(0,10]</v>
      </c>
      <c r="H369" t="str">
        <f>VLOOKUP($F369*100,'风险(退款拒付)'!$AA$26:$AD$30,3,1)</f>
        <v>低</v>
      </c>
      <c r="I369">
        <f>VLOOKUP($F369*100,'风险(退款拒付)'!$AA$26:$AD$30,4,1)</f>
        <v>11</v>
      </c>
    </row>
    <row r="370" spans="1:9" x14ac:dyDescent="0.2">
      <c r="A370" t="s">
        <v>942</v>
      </c>
      <c r="B370" s="2">
        <v>1206</v>
      </c>
      <c r="C370" s="2">
        <v>78059.039999999994</v>
      </c>
      <c r="D370" s="2">
        <v>22</v>
      </c>
      <c r="E370" s="2">
        <v>24</v>
      </c>
      <c r="F370" s="26">
        <v>1.7999999999999999E-2</v>
      </c>
      <c r="G370" t="str">
        <f>VLOOKUP($F370*100,'风险(退款拒付)'!$AA$26:$AD$30,2,1)</f>
        <v>(0,10]</v>
      </c>
      <c r="H370" t="str">
        <f>VLOOKUP($F370*100,'风险(退款拒付)'!$AA$26:$AD$30,3,1)</f>
        <v>低</v>
      </c>
      <c r="I370">
        <f>VLOOKUP($F370*100,'风险(退款拒付)'!$AA$26:$AD$30,4,1)</f>
        <v>11</v>
      </c>
    </row>
    <row r="371" spans="1:9" x14ac:dyDescent="0.2">
      <c r="A371" t="s">
        <v>738</v>
      </c>
      <c r="B371" s="2">
        <v>1205</v>
      </c>
      <c r="C371" s="2">
        <v>97107.821250715002</v>
      </c>
      <c r="D371" s="2">
        <v>59</v>
      </c>
      <c r="E371" s="2">
        <v>65</v>
      </c>
      <c r="F371" s="26">
        <v>4.9000000000000002E-2</v>
      </c>
      <c r="G371" t="str">
        <f>VLOOKUP($F371*100,'风险(退款拒付)'!$AA$26:$AD$30,2,1)</f>
        <v>(0,10]</v>
      </c>
      <c r="H371" t="str">
        <f>VLOOKUP($F371*100,'风险(退款拒付)'!$AA$26:$AD$30,3,1)</f>
        <v>低</v>
      </c>
      <c r="I371">
        <f>VLOOKUP($F371*100,'风险(退款拒付)'!$AA$26:$AD$30,4,1)</f>
        <v>11</v>
      </c>
    </row>
    <row r="372" spans="1:9" x14ac:dyDescent="0.2">
      <c r="A372" t="s">
        <v>294</v>
      </c>
      <c r="B372" s="2">
        <v>1201</v>
      </c>
      <c r="C372" s="2">
        <v>19216</v>
      </c>
      <c r="D372" s="2">
        <v>0</v>
      </c>
      <c r="E372" s="2">
        <v>0</v>
      </c>
      <c r="F372" s="26">
        <v>0</v>
      </c>
      <c r="G372" t="str">
        <f>VLOOKUP($F372*100,'风险(退款拒付)'!$AA$26:$AD$30,2,1)</f>
        <v>0</v>
      </c>
      <c r="H372" t="str">
        <f>VLOOKUP($F372*100,'风险(退款拒付)'!$AA$26:$AD$30,3,1)</f>
        <v>0</v>
      </c>
      <c r="I372">
        <f>VLOOKUP($F372*100,'风险(退款拒付)'!$AA$26:$AD$30,4,1)</f>
        <v>0</v>
      </c>
    </row>
    <row r="373" spans="1:9" x14ac:dyDescent="0.2">
      <c r="A373" t="s">
        <v>964</v>
      </c>
      <c r="B373" s="2">
        <v>1193</v>
      </c>
      <c r="C373" s="2">
        <v>108480.07</v>
      </c>
      <c r="D373" s="2">
        <v>423</v>
      </c>
      <c r="E373" s="2">
        <v>505</v>
      </c>
      <c r="F373" s="26">
        <v>0.35499999999999998</v>
      </c>
      <c r="G373" t="str">
        <f>VLOOKUP($F373*100,'风险(退款拒付)'!$AA$26:$AD$30,2,1)</f>
        <v>(20,+)</v>
      </c>
      <c r="H373" t="str">
        <f>VLOOKUP($F373*100,'风险(退款拒付)'!$AA$26:$AD$30,3,1)</f>
        <v>高</v>
      </c>
      <c r="I373">
        <f>VLOOKUP($F373*100,'风险(退款拒付)'!$AA$26:$AD$30,4,1)</f>
        <v>100</v>
      </c>
    </row>
    <row r="374" spans="1:9" x14ac:dyDescent="0.2">
      <c r="A374" t="s">
        <v>210</v>
      </c>
      <c r="B374" s="2">
        <v>1182</v>
      </c>
      <c r="C374" s="2">
        <v>58983.24</v>
      </c>
      <c r="D374" s="2">
        <v>13</v>
      </c>
      <c r="E374" s="2">
        <v>14</v>
      </c>
      <c r="F374" s="26">
        <v>1.0999999999999999E-2</v>
      </c>
      <c r="G374" t="str">
        <f>VLOOKUP($F374*100,'风险(退款拒付)'!$AA$26:$AD$30,2,1)</f>
        <v>(0,10]</v>
      </c>
      <c r="H374" t="str">
        <f>VLOOKUP($F374*100,'风险(退款拒付)'!$AA$26:$AD$30,3,1)</f>
        <v>低</v>
      </c>
      <c r="I374">
        <f>VLOOKUP($F374*100,'风险(退款拒付)'!$AA$26:$AD$30,4,1)</f>
        <v>11</v>
      </c>
    </row>
    <row r="375" spans="1:9" x14ac:dyDescent="0.2">
      <c r="A375" t="s">
        <v>468</v>
      </c>
      <c r="B375" s="2">
        <v>1181</v>
      </c>
      <c r="C375" s="2">
        <v>37992.06</v>
      </c>
      <c r="D375" s="2">
        <v>272</v>
      </c>
      <c r="E375" s="2">
        <v>328</v>
      </c>
      <c r="F375" s="26">
        <v>0.23</v>
      </c>
      <c r="G375" t="str">
        <f>VLOOKUP($F375*100,'风险(退款拒付)'!$AA$26:$AD$30,2,1)</f>
        <v>(20,+)</v>
      </c>
      <c r="H375" t="str">
        <f>VLOOKUP($F375*100,'风险(退款拒付)'!$AA$26:$AD$30,3,1)</f>
        <v>高</v>
      </c>
      <c r="I375">
        <f>VLOOKUP($F375*100,'风险(退款拒付)'!$AA$26:$AD$30,4,1)</f>
        <v>100</v>
      </c>
    </row>
    <row r="376" spans="1:9" x14ac:dyDescent="0.2">
      <c r="A376" t="s">
        <v>524</v>
      </c>
      <c r="B376" s="2">
        <v>1175</v>
      </c>
      <c r="C376" s="2">
        <v>95565.93</v>
      </c>
      <c r="D376" s="2">
        <v>26</v>
      </c>
      <c r="E376" s="2">
        <v>27</v>
      </c>
      <c r="F376" s="26">
        <v>2.1999999999999999E-2</v>
      </c>
      <c r="G376" t="str">
        <f>VLOOKUP($F376*100,'风险(退款拒付)'!$AA$26:$AD$30,2,1)</f>
        <v>(0,10]</v>
      </c>
      <c r="H376" t="str">
        <f>VLOOKUP($F376*100,'风险(退款拒付)'!$AA$26:$AD$30,3,1)</f>
        <v>低</v>
      </c>
      <c r="I376">
        <f>VLOOKUP($F376*100,'风险(退款拒付)'!$AA$26:$AD$30,4,1)</f>
        <v>11</v>
      </c>
    </row>
    <row r="377" spans="1:9" x14ac:dyDescent="0.2">
      <c r="A377" t="s">
        <v>604</v>
      </c>
      <c r="B377" s="2">
        <v>1171</v>
      </c>
      <c r="C377" s="2">
        <v>62201.58</v>
      </c>
      <c r="D377" s="2">
        <v>6</v>
      </c>
      <c r="E377" s="2">
        <v>7</v>
      </c>
      <c r="F377" s="26">
        <v>5.0000000000000001E-3</v>
      </c>
      <c r="G377" t="str">
        <f>VLOOKUP($F377*100,'风险(退款拒付)'!$AA$26:$AD$30,2,1)</f>
        <v>(0,10]</v>
      </c>
      <c r="H377" t="str">
        <f>VLOOKUP($F377*100,'风险(退款拒付)'!$AA$26:$AD$30,3,1)</f>
        <v>低</v>
      </c>
      <c r="I377">
        <f>VLOOKUP($F377*100,'风险(退款拒付)'!$AA$26:$AD$30,4,1)</f>
        <v>11</v>
      </c>
    </row>
    <row r="378" spans="1:9" x14ac:dyDescent="0.2">
      <c r="A378" t="s">
        <v>722</v>
      </c>
      <c r="B378" s="2">
        <v>1169</v>
      </c>
      <c r="C378" s="2">
        <v>302183.7</v>
      </c>
      <c r="D378" s="2">
        <v>1</v>
      </c>
      <c r="E378" s="2">
        <v>1</v>
      </c>
      <c r="F378" s="26">
        <v>1E-3</v>
      </c>
      <c r="G378" t="str">
        <f>VLOOKUP($F378*100,'风险(退款拒付)'!$AA$26:$AD$30,2,1)</f>
        <v>(0,10]</v>
      </c>
      <c r="H378" t="str">
        <f>VLOOKUP($F378*100,'风险(退款拒付)'!$AA$26:$AD$30,3,1)</f>
        <v>低</v>
      </c>
      <c r="I378">
        <f>VLOOKUP($F378*100,'风险(退款拒付)'!$AA$26:$AD$30,4,1)</f>
        <v>11</v>
      </c>
    </row>
    <row r="379" spans="1:9" x14ac:dyDescent="0.2">
      <c r="A379" t="s">
        <v>641</v>
      </c>
      <c r="B379" s="2">
        <v>1154</v>
      </c>
      <c r="C379" s="2">
        <v>58912.05</v>
      </c>
      <c r="D379" s="2">
        <v>20</v>
      </c>
      <c r="E379" s="2">
        <v>20</v>
      </c>
      <c r="F379" s="26">
        <v>1.7000000000000001E-2</v>
      </c>
      <c r="G379" t="str">
        <f>VLOOKUP($F379*100,'风险(退款拒付)'!$AA$26:$AD$30,2,1)</f>
        <v>(0,10]</v>
      </c>
      <c r="H379" t="str">
        <f>VLOOKUP($F379*100,'风险(退款拒付)'!$AA$26:$AD$30,3,1)</f>
        <v>低</v>
      </c>
      <c r="I379">
        <f>VLOOKUP($F379*100,'风险(退款拒付)'!$AA$26:$AD$30,4,1)</f>
        <v>11</v>
      </c>
    </row>
    <row r="380" spans="1:9" x14ac:dyDescent="0.2">
      <c r="A380" t="s">
        <v>173</v>
      </c>
      <c r="B380" s="2">
        <v>1149</v>
      </c>
      <c r="C380" s="2">
        <v>50818.16</v>
      </c>
      <c r="D380" s="2">
        <v>22</v>
      </c>
      <c r="E380" s="2">
        <v>23</v>
      </c>
      <c r="F380" s="26">
        <v>1.9E-2</v>
      </c>
      <c r="G380" t="str">
        <f>VLOOKUP($F380*100,'风险(退款拒付)'!$AA$26:$AD$30,2,1)</f>
        <v>(0,10]</v>
      </c>
      <c r="H380" t="str">
        <f>VLOOKUP($F380*100,'风险(退款拒付)'!$AA$26:$AD$30,3,1)</f>
        <v>低</v>
      </c>
      <c r="I380">
        <f>VLOOKUP($F380*100,'风险(退款拒付)'!$AA$26:$AD$30,4,1)</f>
        <v>11</v>
      </c>
    </row>
    <row r="381" spans="1:9" x14ac:dyDescent="0.2">
      <c r="A381" t="s">
        <v>574</v>
      </c>
      <c r="B381" s="2">
        <v>1144</v>
      </c>
      <c r="C381" s="2">
        <v>16035.73</v>
      </c>
      <c r="D381" s="2">
        <v>0</v>
      </c>
      <c r="E381" s="2">
        <v>0</v>
      </c>
      <c r="F381" s="26">
        <v>0</v>
      </c>
      <c r="G381" t="str">
        <f>VLOOKUP($F381*100,'风险(退款拒付)'!$AA$26:$AD$30,2,1)</f>
        <v>0</v>
      </c>
      <c r="H381" t="str">
        <f>VLOOKUP($F381*100,'风险(退款拒付)'!$AA$26:$AD$30,3,1)</f>
        <v>0</v>
      </c>
      <c r="I381">
        <f>VLOOKUP($F381*100,'风险(退款拒付)'!$AA$26:$AD$30,4,1)</f>
        <v>0</v>
      </c>
    </row>
    <row r="382" spans="1:9" x14ac:dyDescent="0.2">
      <c r="A382" t="s">
        <v>775</v>
      </c>
      <c r="B382" s="2">
        <v>1129</v>
      </c>
      <c r="C382" s="2">
        <v>44265.54</v>
      </c>
      <c r="D382" s="2">
        <v>16</v>
      </c>
      <c r="E382" s="2">
        <v>18</v>
      </c>
      <c r="F382" s="26">
        <v>1.4E-2</v>
      </c>
      <c r="G382" t="str">
        <f>VLOOKUP($F382*100,'风险(退款拒付)'!$AA$26:$AD$30,2,1)</f>
        <v>(0,10]</v>
      </c>
      <c r="H382" t="str">
        <f>VLOOKUP($F382*100,'风险(退款拒付)'!$AA$26:$AD$30,3,1)</f>
        <v>低</v>
      </c>
      <c r="I382">
        <f>VLOOKUP($F382*100,'风险(退款拒付)'!$AA$26:$AD$30,4,1)</f>
        <v>11</v>
      </c>
    </row>
    <row r="383" spans="1:9" x14ac:dyDescent="0.2">
      <c r="A383" t="s">
        <v>372</v>
      </c>
      <c r="B383" s="2">
        <v>1114</v>
      </c>
      <c r="C383" s="2">
        <v>61058.415378500002</v>
      </c>
      <c r="D383" s="2">
        <v>189</v>
      </c>
      <c r="E383" s="2">
        <v>246</v>
      </c>
      <c r="F383" s="26">
        <v>0.17</v>
      </c>
      <c r="G383" t="str">
        <f>VLOOKUP($F383*100,'风险(退款拒付)'!$AA$26:$AD$30,2,1)</f>
        <v>(10,20]</v>
      </c>
      <c r="H383" t="str">
        <f>VLOOKUP($F383*100,'风险(退款拒付)'!$AA$26:$AD$30,3,1)</f>
        <v>中</v>
      </c>
      <c r="I383">
        <f>VLOOKUP($F383*100,'风险(退款拒付)'!$AA$26:$AD$30,4,1)</f>
        <v>57</v>
      </c>
    </row>
    <row r="384" spans="1:9" x14ac:dyDescent="0.2">
      <c r="A384" t="s">
        <v>365</v>
      </c>
      <c r="B384" s="2">
        <v>1112</v>
      </c>
      <c r="C384" s="2">
        <v>63020.31</v>
      </c>
      <c r="D384" s="2">
        <v>33</v>
      </c>
      <c r="E384" s="2">
        <v>34</v>
      </c>
      <c r="F384" s="26">
        <v>0.03</v>
      </c>
      <c r="G384" t="str">
        <f>VLOOKUP($F384*100,'风险(退款拒付)'!$AA$26:$AD$30,2,1)</f>
        <v>(0,10]</v>
      </c>
      <c r="H384" t="str">
        <f>VLOOKUP($F384*100,'风险(退款拒付)'!$AA$26:$AD$30,3,1)</f>
        <v>低</v>
      </c>
      <c r="I384">
        <f>VLOOKUP($F384*100,'风险(退款拒付)'!$AA$26:$AD$30,4,1)</f>
        <v>11</v>
      </c>
    </row>
    <row r="385" spans="1:9" x14ac:dyDescent="0.2">
      <c r="A385" t="s">
        <v>869</v>
      </c>
      <c r="B385" s="2">
        <v>1095</v>
      </c>
      <c r="C385" s="2">
        <v>47492.87</v>
      </c>
      <c r="D385" s="2">
        <v>22</v>
      </c>
      <c r="E385" s="2">
        <v>22</v>
      </c>
      <c r="F385" s="26">
        <v>0.02</v>
      </c>
      <c r="G385" t="str">
        <f>VLOOKUP($F385*100,'风险(退款拒付)'!$AA$26:$AD$30,2,1)</f>
        <v>(0,10]</v>
      </c>
      <c r="H385" t="str">
        <f>VLOOKUP($F385*100,'风险(退款拒付)'!$AA$26:$AD$30,3,1)</f>
        <v>低</v>
      </c>
      <c r="I385">
        <f>VLOOKUP($F385*100,'风险(退款拒付)'!$AA$26:$AD$30,4,1)</f>
        <v>11</v>
      </c>
    </row>
    <row r="386" spans="1:9" x14ac:dyDescent="0.2">
      <c r="A386" t="s">
        <v>171</v>
      </c>
      <c r="B386" s="2">
        <v>1092</v>
      </c>
      <c r="C386" s="2">
        <v>53838.81</v>
      </c>
      <c r="D386" s="2">
        <v>51</v>
      </c>
      <c r="E386" s="2">
        <v>52</v>
      </c>
      <c r="F386" s="26">
        <v>4.7E-2</v>
      </c>
      <c r="G386" t="str">
        <f>VLOOKUP($F386*100,'风险(退款拒付)'!$AA$26:$AD$30,2,1)</f>
        <v>(0,10]</v>
      </c>
      <c r="H386" t="str">
        <f>VLOOKUP($F386*100,'风险(退款拒付)'!$AA$26:$AD$30,3,1)</f>
        <v>低</v>
      </c>
      <c r="I386">
        <f>VLOOKUP($F386*100,'风险(退款拒付)'!$AA$26:$AD$30,4,1)</f>
        <v>11</v>
      </c>
    </row>
    <row r="387" spans="1:9" x14ac:dyDescent="0.2">
      <c r="A387" t="s">
        <v>1005</v>
      </c>
      <c r="B387" s="2">
        <v>1084</v>
      </c>
      <c r="C387" s="2">
        <v>174235.41</v>
      </c>
      <c r="D387" s="2">
        <v>9</v>
      </c>
      <c r="E387" s="2">
        <v>11</v>
      </c>
      <c r="F387" s="26">
        <v>8.0000000000000002E-3</v>
      </c>
      <c r="G387" t="str">
        <f>VLOOKUP($F387*100,'风险(退款拒付)'!$AA$26:$AD$30,2,1)</f>
        <v>(0,10]</v>
      </c>
      <c r="H387" t="str">
        <f>VLOOKUP($F387*100,'风险(退款拒付)'!$AA$26:$AD$30,3,1)</f>
        <v>低</v>
      </c>
      <c r="I387">
        <f>VLOOKUP($F387*100,'风险(退款拒付)'!$AA$26:$AD$30,4,1)</f>
        <v>11</v>
      </c>
    </row>
    <row r="388" spans="1:9" x14ac:dyDescent="0.2">
      <c r="A388" t="s">
        <v>933</v>
      </c>
      <c r="B388" s="2">
        <v>1046</v>
      </c>
      <c r="C388" s="2">
        <v>35083.760000000002</v>
      </c>
      <c r="D388" s="2">
        <v>60</v>
      </c>
      <c r="E388" s="2">
        <v>62</v>
      </c>
      <c r="F388" s="26">
        <v>5.7000000000000002E-2</v>
      </c>
      <c r="G388" t="str">
        <f>VLOOKUP($F388*100,'风险(退款拒付)'!$AA$26:$AD$30,2,1)</f>
        <v>(0,10]</v>
      </c>
      <c r="H388" t="str">
        <f>VLOOKUP($F388*100,'风险(退款拒付)'!$AA$26:$AD$30,3,1)</f>
        <v>低</v>
      </c>
      <c r="I388">
        <f>VLOOKUP($F388*100,'风险(退款拒付)'!$AA$26:$AD$30,4,1)</f>
        <v>11</v>
      </c>
    </row>
    <row r="389" spans="1:9" x14ac:dyDescent="0.2">
      <c r="A389" t="s">
        <v>467</v>
      </c>
      <c r="B389" s="2">
        <v>1027</v>
      </c>
      <c r="C389" s="2">
        <v>79183.850000000006</v>
      </c>
      <c r="D389" s="2">
        <v>1313</v>
      </c>
      <c r="E389" s="2">
        <v>1601</v>
      </c>
      <c r="F389" s="26">
        <v>1.278</v>
      </c>
      <c r="G389" t="str">
        <f>VLOOKUP($F389*100,'风险(退款拒付)'!$AA$26:$AD$30,2,1)</f>
        <v>(20,+)</v>
      </c>
      <c r="H389" t="str">
        <f>VLOOKUP($F389*100,'风险(退款拒付)'!$AA$26:$AD$30,3,1)</f>
        <v>高</v>
      </c>
      <c r="I389">
        <f>VLOOKUP($F389*100,'风险(退款拒付)'!$AA$26:$AD$30,4,1)</f>
        <v>100</v>
      </c>
    </row>
    <row r="390" spans="1:9" x14ac:dyDescent="0.2">
      <c r="A390" t="s">
        <v>812</v>
      </c>
      <c r="B390" s="2">
        <v>1019</v>
      </c>
      <c r="C390" s="2">
        <v>465677.31735646998</v>
      </c>
      <c r="D390" s="2">
        <v>0</v>
      </c>
      <c r="E390" s="2">
        <v>0</v>
      </c>
      <c r="F390" s="26">
        <v>0</v>
      </c>
      <c r="G390" t="str">
        <f>VLOOKUP($F390*100,'风险(退款拒付)'!$AA$26:$AD$30,2,1)</f>
        <v>0</v>
      </c>
      <c r="H390" t="str">
        <f>VLOOKUP($F390*100,'风险(退款拒付)'!$AA$26:$AD$30,3,1)</f>
        <v>0</v>
      </c>
      <c r="I390">
        <f>VLOOKUP($F390*100,'风险(退款拒付)'!$AA$26:$AD$30,4,1)</f>
        <v>0</v>
      </c>
    </row>
    <row r="391" spans="1:9" x14ac:dyDescent="0.2">
      <c r="A391" t="s">
        <v>70</v>
      </c>
      <c r="B391" s="2">
        <v>1012</v>
      </c>
      <c r="C391" s="2">
        <v>49155.86</v>
      </c>
      <c r="D391" s="2">
        <v>34</v>
      </c>
      <c r="E391" s="2">
        <v>34</v>
      </c>
      <c r="F391" s="26">
        <v>3.4000000000000002E-2</v>
      </c>
      <c r="G391" t="str">
        <f>VLOOKUP($F391*100,'风险(退款拒付)'!$AA$26:$AD$30,2,1)</f>
        <v>(0,10]</v>
      </c>
      <c r="H391" t="str">
        <f>VLOOKUP($F391*100,'风险(退款拒付)'!$AA$26:$AD$30,3,1)</f>
        <v>低</v>
      </c>
      <c r="I391">
        <f>VLOOKUP($F391*100,'风险(退款拒付)'!$AA$26:$AD$30,4,1)</f>
        <v>11</v>
      </c>
    </row>
    <row r="392" spans="1:9" x14ac:dyDescent="0.2">
      <c r="A392" t="s">
        <v>800</v>
      </c>
      <c r="B392" s="2">
        <v>1010</v>
      </c>
      <c r="C392" s="2">
        <v>129496.32000000001</v>
      </c>
      <c r="D392" s="2">
        <v>5</v>
      </c>
      <c r="E392" s="2">
        <v>7</v>
      </c>
      <c r="F392" s="26">
        <v>5.0000000000000001E-3</v>
      </c>
      <c r="G392" t="str">
        <f>VLOOKUP($F392*100,'风险(退款拒付)'!$AA$26:$AD$30,2,1)</f>
        <v>(0,10]</v>
      </c>
      <c r="H392" t="str">
        <f>VLOOKUP($F392*100,'风险(退款拒付)'!$AA$26:$AD$30,3,1)</f>
        <v>低</v>
      </c>
      <c r="I392">
        <f>VLOOKUP($F392*100,'风险(退款拒付)'!$AA$26:$AD$30,4,1)</f>
        <v>11</v>
      </c>
    </row>
    <row r="393" spans="1:9" x14ac:dyDescent="0.2">
      <c r="A393" t="s">
        <v>478</v>
      </c>
      <c r="B393" s="2">
        <v>984</v>
      </c>
      <c r="C393" s="2">
        <v>56405.95</v>
      </c>
      <c r="D393" s="2">
        <v>2</v>
      </c>
      <c r="E393" s="2">
        <v>2</v>
      </c>
      <c r="F393" s="26">
        <v>2E-3</v>
      </c>
      <c r="G393" t="str">
        <f>VLOOKUP($F393*100,'风险(退款拒付)'!$AA$26:$AD$30,2,1)</f>
        <v>(0,10]</v>
      </c>
      <c r="H393" t="str">
        <f>VLOOKUP($F393*100,'风险(退款拒付)'!$AA$26:$AD$30,3,1)</f>
        <v>低</v>
      </c>
      <c r="I393">
        <f>VLOOKUP($F393*100,'风险(退款拒付)'!$AA$26:$AD$30,4,1)</f>
        <v>11</v>
      </c>
    </row>
    <row r="394" spans="1:9" x14ac:dyDescent="0.2">
      <c r="A394" t="s">
        <v>697</v>
      </c>
      <c r="B394" s="2">
        <v>984</v>
      </c>
      <c r="C394" s="2">
        <v>73469.919999999998</v>
      </c>
      <c r="D394" s="2">
        <v>100</v>
      </c>
      <c r="E394" s="2">
        <v>104</v>
      </c>
      <c r="F394" s="26">
        <v>0.10199999999999999</v>
      </c>
      <c r="G394" t="str">
        <f>VLOOKUP($F394*100,'风险(退款拒付)'!$AA$26:$AD$30,2,1)</f>
        <v>(10,20]</v>
      </c>
      <c r="H394" t="str">
        <f>VLOOKUP($F394*100,'风险(退款拒付)'!$AA$26:$AD$30,3,1)</f>
        <v>中</v>
      </c>
      <c r="I394">
        <f>VLOOKUP($F394*100,'风险(退款拒付)'!$AA$26:$AD$30,4,1)</f>
        <v>57</v>
      </c>
    </row>
    <row r="395" spans="1:9" x14ac:dyDescent="0.2">
      <c r="A395" t="s">
        <v>691</v>
      </c>
      <c r="B395" s="2">
        <v>983</v>
      </c>
      <c r="C395" s="2">
        <v>31086.27678548</v>
      </c>
      <c r="D395" s="2">
        <v>18</v>
      </c>
      <c r="E395" s="2">
        <v>19</v>
      </c>
      <c r="F395" s="26">
        <v>1.7999999999999999E-2</v>
      </c>
      <c r="G395" t="str">
        <f>VLOOKUP($F395*100,'风险(退款拒付)'!$AA$26:$AD$30,2,1)</f>
        <v>(0,10]</v>
      </c>
      <c r="H395" t="str">
        <f>VLOOKUP($F395*100,'风险(退款拒付)'!$AA$26:$AD$30,3,1)</f>
        <v>低</v>
      </c>
      <c r="I395">
        <f>VLOOKUP($F395*100,'风险(退款拒付)'!$AA$26:$AD$30,4,1)</f>
        <v>11</v>
      </c>
    </row>
    <row r="396" spans="1:9" x14ac:dyDescent="0.2">
      <c r="A396" t="s">
        <v>128</v>
      </c>
      <c r="B396" s="2">
        <v>961</v>
      </c>
      <c r="C396" s="2">
        <v>92196.92</v>
      </c>
      <c r="D396" s="2">
        <v>86</v>
      </c>
      <c r="E396" s="2">
        <v>87</v>
      </c>
      <c r="F396" s="26">
        <v>8.8999999999999996E-2</v>
      </c>
      <c r="G396" t="str">
        <f>VLOOKUP($F396*100,'风险(退款拒付)'!$AA$26:$AD$30,2,1)</f>
        <v>(0,10]</v>
      </c>
      <c r="H396" t="str">
        <f>VLOOKUP($F396*100,'风险(退款拒付)'!$AA$26:$AD$30,3,1)</f>
        <v>低</v>
      </c>
      <c r="I396">
        <f>VLOOKUP($F396*100,'风险(退款拒付)'!$AA$26:$AD$30,4,1)</f>
        <v>11</v>
      </c>
    </row>
    <row r="397" spans="1:9" x14ac:dyDescent="0.2">
      <c r="A397" t="s">
        <v>675</v>
      </c>
      <c r="B397" s="2">
        <v>947</v>
      </c>
      <c r="C397" s="2">
        <v>35828.300000000003</v>
      </c>
      <c r="D397" s="2">
        <v>43</v>
      </c>
      <c r="E397" s="2">
        <v>44</v>
      </c>
      <c r="F397" s="26">
        <v>4.4999999999999998E-2</v>
      </c>
      <c r="G397" t="str">
        <f>VLOOKUP($F397*100,'风险(退款拒付)'!$AA$26:$AD$30,2,1)</f>
        <v>(0,10]</v>
      </c>
      <c r="H397" t="str">
        <f>VLOOKUP($F397*100,'风险(退款拒付)'!$AA$26:$AD$30,3,1)</f>
        <v>低</v>
      </c>
      <c r="I397">
        <f>VLOOKUP($F397*100,'风险(退款拒付)'!$AA$26:$AD$30,4,1)</f>
        <v>11</v>
      </c>
    </row>
    <row r="398" spans="1:9" x14ac:dyDescent="0.2">
      <c r="A398" t="s">
        <v>593</v>
      </c>
      <c r="B398" s="2">
        <v>945</v>
      </c>
      <c r="C398" s="2">
        <v>36498.1</v>
      </c>
      <c r="D398" s="2">
        <v>102</v>
      </c>
      <c r="E398" s="2">
        <v>131</v>
      </c>
      <c r="F398" s="26">
        <v>0.108</v>
      </c>
      <c r="G398" t="str">
        <f>VLOOKUP($F398*100,'风险(退款拒付)'!$AA$26:$AD$30,2,1)</f>
        <v>(10,20]</v>
      </c>
      <c r="H398" t="str">
        <f>VLOOKUP($F398*100,'风险(退款拒付)'!$AA$26:$AD$30,3,1)</f>
        <v>中</v>
      </c>
      <c r="I398">
        <f>VLOOKUP($F398*100,'风险(退款拒付)'!$AA$26:$AD$30,4,1)</f>
        <v>57</v>
      </c>
    </row>
    <row r="399" spans="1:9" x14ac:dyDescent="0.2">
      <c r="A399" t="s">
        <v>835</v>
      </c>
      <c r="B399" s="2">
        <v>940</v>
      </c>
      <c r="C399" s="2">
        <v>340041.26</v>
      </c>
      <c r="D399" s="2">
        <v>5</v>
      </c>
      <c r="E399" s="2">
        <v>5</v>
      </c>
      <c r="F399" s="26">
        <v>5.0000000000000001E-3</v>
      </c>
      <c r="G399" t="str">
        <f>VLOOKUP($F399*100,'风险(退款拒付)'!$AA$26:$AD$30,2,1)</f>
        <v>(0,10]</v>
      </c>
      <c r="H399" t="str">
        <f>VLOOKUP($F399*100,'风险(退款拒付)'!$AA$26:$AD$30,3,1)</f>
        <v>低</v>
      </c>
      <c r="I399">
        <f>VLOOKUP($F399*100,'风险(退款拒付)'!$AA$26:$AD$30,4,1)</f>
        <v>11</v>
      </c>
    </row>
    <row r="400" spans="1:9" x14ac:dyDescent="0.2">
      <c r="A400" t="s">
        <v>551</v>
      </c>
      <c r="B400" s="2">
        <v>938</v>
      </c>
      <c r="C400" s="2">
        <v>247672.94384851499</v>
      </c>
      <c r="D400" s="2">
        <v>2</v>
      </c>
      <c r="E400" s="2">
        <v>3</v>
      </c>
      <c r="F400" s="26">
        <v>2E-3</v>
      </c>
      <c r="G400" t="str">
        <f>VLOOKUP($F400*100,'风险(退款拒付)'!$AA$26:$AD$30,2,1)</f>
        <v>(0,10]</v>
      </c>
      <c r="H400" t="str">
        <f>VLOOKUP($F400*100,'风险(退款拒付)'!$AA$26:$AD$30,3,1)</f>
        <v>低</v>
      </c>
      <c r="I400">
        <f>VLOOKUP($F400*100,'风险(退款拒付)'!$AA$26:$AD$30,4,1)</f>
        <v>11</v>
      </c>
    </row>
    <row r="401" spans="1:9" x14ac:dyDescent="0.2">
      <c r="A401" t="s">
        <v>865</v>
      </c>
      <c r="B401" s="2">
        <v>925</v>
      </c>
      <c r="C401" s="2">
        <v>43240.28237239</v>
      </c>
      <c r="D401" s="2">
        <v>12</v>
      </c>
      <c r="E401" s="2">
        <v>13</v>
      </c>
      <c r="F401" s="26">
        <v>1.2999999999999999E-2</v>
      </c>
      <c r="G401" t="str">
        <f>VLOOKUP($F401*100,'风险(退款拒付)'!$AA$26:$AD$30,2,1)</f>
        <v>(0,10]</v>
      </c>
      <c r="H401" t="str">
        <f>VLOOKUP($F401*100,'风险(退款拒付)'!$AA$26:$AD$30,3,1)</f>
        <v>低</v>
      </c>
      <c r="I401">
        <f>VLOOKUP($F401*100,'风险(退款拒付)'!$AA$26:$AD$30,4,1)</f>
        <v>11</v>
      </c>
    </row>
    <row r="402" spans="1:9" x14ac:dyDescent="0.2">
      <c r="A402" t="s">
        <v>945</v>
      </c>
      <c r="B402" s="2">
        <v>915</v>
      </c>
      <c r="C402" s="2">
        <v>42696.44</v>
      </c>
      <c r="D402" s="2">
        <v>0</v>
      </c>
      <c r="E402" s="2">
        <v>0</v>
      </c>
      <c r="F402" s="26">
        <v>0</v>
      </c>
      <c r="G402" t="str">
        <f>VLOOKUP($F402*100,'风险(退款拒付)'!$AA$26:$AD$30,2,1)</f>
        <v>0</v>
      </c>
      <c r="H402" t="str">
        <f>VLOOKUP($F402*100,'风险(退款拒付)'!$AA$26:$AD$30,3,1)</f>
        <v>0</v>
      </c>
      <c r="I402">
        <f>VLOOKUP($F402*100,'风险(退款拒付)'!$AA$26:$AD$30,4,1)</f>
        <v>0</v>
      </c>
    </row>
    <row r="403" spans="1:9" x14ac:dyDescent="0.2">
      <c r="A403" t="s">
        <v>456</v>
      </c>
      <c r="B403" s="2">
        <v>904</v>
      </c>
      <c r="C403" s="2">
        <v>69424.37</v>
      </c>
      <c r="D403" s="2">
        <v>9</v>
      </c>
      <c r="E403" s="2">
        <v>9</v>
      </c>
      <c r="F403" s="26">
        <v>0.01</v>
      </c>
      <c r="G403" t="str">
        <f>VLOOKUP($F403*100,'风险(退款拒付)'!$AA$26:$AD$30,2,1)</f>
        <v>(0,10]</v>
      </c>
      <c r="H403" t="str">
        <f>VLOOKUP($F403*100,'风险(退款拒付)'!$AA$26:$AD$30,3,1)</f>
        <v>低</v>
      </c>
      <c r="I403">
        <f>VLOOKUP($F403*100,'风险(退款拒付)'!$AA$26:$AD$30,4,1)</f>
        <v>11</v>
      </c>
    </row>
    <row r="404" spans="1:9" x14ac:dyDescent="0.2">
      <c r="A404" t="s">
        <v>220</v>
      </c>
      <c r="B404" s="2">
        <v>878</v>
      </c>
      <c r="C404" s="2">
        <v>24957.325248174999</v>
      </c>
      <c r="D404" s="2">
        <v>18</v>
      </c>
      <c r="E404" s="2">
        <v>18</v>
      </c>
      <c r="F404" s="26">
        <v>2.1000000000000001E-2</v>
      </c>
      <c r="G404" t="str">
        <f>VLOOKUP($F404*100,'风险(退款拒付)'!$AA$26:$AD$30,2,1)</f>
        <v>(0,10]</v>
      </c>
      <c r="H404" t="str">
        <f>VLOOKUP($F404*100,'风险(退款拒付)'!$AA$26:$AD$30,3,1)</f>
        <v>低</v>
      </c>
      <c r="I404">
        <f>VLOOKUP($F404*100,'风险(退款拒付)'!$AA$26:$AD$30,4,1)</f>
        <v>11</v>
      </c>
    </row>
    <row r="405" spans="1:9" x14ac:dyDescent="0.2">
      <c r="A405" t="s">
        <v>614</v>
      </c>
      <c r="B405" s="2">
        <v>875</v>
      </c>
      <c r="C405" s="2">
        <v>69574.77</v>
      </c>
      <c r="D405" s="2">
        <v>0</v>
      </c>
      <c r="E405" s="2">
        <v>0</v>
      </c>
      <c r="F405" s="26">
        <v>0</v>
      </c>
      <c r="G405" t="str">
        <f>VLOOKUP($F405*100,'风险(退款拒付)'!$AA$26:$AD$30,2,1)</f>
        <v>0</v>
      </c>
      <c r="H405" t="str">
        <f>VLOOKUP($F405*100,'风险(退款拒付)'!$AA$26:$AD$30,3,1)</f>
        <v>0</v>
      </c>
      <c r="I405">
        <f>VLOOKUP($F405*100,'风险(退款拒付)'!$AA$26:$AD$30,4,1)</f>
        <v>0</v>
      </c>
    </row>
    <row r="406" spans="1:9" x14ac:dyDescent="0.2">
      <c r="A406" t="s">
        <v>121</v>
      </c>
      <c r="B406" s="2">
        <v>873</v>
      </c>
      <c r="C406" s="2">
        <v>46649.54</v>
      </c>
      <c r="D406" s="2">
        <v>250</v>
      </c>
      <c r="E406" s="2">
        <v>327</v>
      </c>
      <c r="F406" s="26">
        <v>0.28599999999999998</v>
      </c>
      <c r="G406" t="str">
        <f>VLOOKUP($F406*100,'风险(退款拒付)'!$AA$26:$AD$30,2,1)</f>
        <v>(20,+)</v>
      </c>
      <c r="H406" t="str">
        <f>VLOOKUP($F406*100,'风险(退款拒付)'!$AA$26:$AD$30,3,1)</f>
        <v>高</v>
      </c>
      <c r="I406">
        <f>VLOOKUP($F406*100,'风险(退款拒付)'!$AA$26:$AD$30,4,1)</f>
        <v>100</v>
      </c>
    </row>
    <row r="407" spans="1:9" x14ac:dyDescent="0.2">
      <c r="A407" t="s">
        <v>449</v>
      </c>
      <c r="B407" s="2">
        <v>864</v>
      </c>
      <c r="C407" s="2">
        <v>554853.82069995499</v>
      </c>
      <c r="D407" s="2">
        <v>7</v>
      </c>
      <c r="E407" s="2">
        <v>7</v>
      </c>
      <c r="F407" s="26">
        <v>8.0000000000000002E-3</v>
      </c>
      <c r="G407" t="str">
        <f>VLOOKUP($F407*100,'风险(退款拒付)'!$AA$26:$AD$30,2,1)</f>
        <v>(0,10]</v>
      </c>
      <c r="H407" t="str">
        <f>VLOOKUP($F407*100,'风险(退款拒付)'!$AA$26:$AD$30,3,1)</f>
        <v>低</v>
      </c>
      <c r="I407">
        <f>VLOOKUP($F407*100,'风险(退款拒付)'!$AA$26:$AD$30,4,1)</f>
        <v>11</v>
      </c>
    </row>
    <row r="408" spans="1:9" x14ac:dyDescent="0.2">
      <c r="A408" t="s">
        <v>786</v>
      </c>
      <c r="B408" s="2">
        <v>860</v>
      </c>
      <c r="C408" s="2">
        <v>40820.199999999997</v>
      </c>
      <c r="D408" s="2">
        <v>2</v>
      </c>
      <c r="E408" s="2">
        <v>2</v>
      </c>
      <c r="F408" s="26">
        <v>2E-3</v>
      </c>
      <c r="G408" t="str">
        <f>VLOOKUP($F408*100,'风险(退款拒付)'!$AA$26:$AD$30,2,1)</f>
        <v>(0,10]</v>
      </c>
      <c r="H408" t="str">
        <f>VLOOKUP($F408*100,'风险(退款拒付)'!$AA$26:$AD$30,3,1)</f>
        <v>低</v>
      </c>
      <c r="I408">
        <f>VLOOKUP($F408*100,'风险(退款拒付)'!$AA$26:$AD$30,4,1)</f>
        <v>11</v>
      </c>
    </row>
    <row r="409" spans="1:9" x14ac:dyDescent="0.2">
      <c r="A409" t="s">
        <v>727</v>
      </c>
      <c r="B409" s="2">
        <v>835</v>
      </c>
      <c r="C409" s="2">
        <v>24792.03</v>
      </c>
      <c r="D409" s="2">
        <v>88</v>
      </c>
      <c r="E409" s="2">
        <v>109</v>
      </c>
      <c r="F409" s="26">
        <v>0.105</v>
      </c>
      <c r="G409" t="str">
        <f>VLOOKUP($F409*100,'风险(退款拒付)'!$AA$26:$AD$30,2,1)</f>
        <v>(10,20]</v>
      </c>
      <c r="H409" t="str">
        <f>VLOOKUP($F409*100,'风险(退款拒付)'!$AA$26:$AD$30,3,1)</f>
        <v>中</v>
      </c>
      <c r="I409">
        <f>VLOOKUP($F409*100,'风险(退款拒付)'!$AA$26:$AD$30,4,1)</f>
        <v>57</v>
      </c>
    </row>
    <row r="410" spans="1:9" x14ac:dyDescent="0.2">
      <c r="A410" t="s">
        <v>256</v>
      </c>
      <c r="B410" s="2">
        <v>834</v>
      </c>
      <c r="C410" s="2">
        <v>20463.577364420002</v>
      </c>
      <c r="D410" s="2">
        <v>3</v>
      </c>
      <c r="E410" s="2">
        <v>3</v>
      </c>
      <c r="F410" s="26">
        <v>4.0000000000000001E-3</v>
      </c>
      <c r="G410" t="str">
        <f>VLOOKUP($F410*100,'风险(退款拒付)'!$AA$26:$AD$30,2,1)</f>
        <v>(0,10]</v>
      </c>
      <c r="H410" t="str">
        <f>VLOOKUP($F410*100,'风险(退款拒付)'!$AA$26:$AD$30,3,1)</f>
        <v>低</v>
      </c>
      <c r="I410">
        <f>VLOOKUP($F410*100,'风险(退款拒付)'!$AA$26:$AD$30,4,1)</f>
        <v>11</v>
      </c>
    </row>
    <row r="411" spans="1:9" x14ac:dyDescent="0.2">
      <c r="A411" t="s">
        <v>361</v>
      </c>
      <c r="B411" s="2">
        <v>827</v>
      </c>
      <c r="C411" s="2">
        <v>81373.649999999994</v>
      </c>
      <c r="D411" s="2">
        <v>9</v>
      </c>
      <c r="E411" s="2">
        <v>10</v>
      </c>
      <c r="F411" s="26">
        <v>1.0999999999999999E-2</v>
      </c>
      <c r="G411" t="str">
        <f>VLOOKUP($F411*100,'风险(退款拒付)'!$AA$26:$AD$30,2,1)</f>
        <v>(0,10]</v>
      </c>
      <c r="H411" t="str">
        <f>VLOOKUP($F411*100,'风险(退款拒付)'!$AA$26:$AD$30,3,1)</f>
        <v>低</v>
      </c>
      <c r="I411">
        <f>VLOOKUP($F411*100,'风险(退款拒付)'!$AA$26:$AD$30,4,1)</f>
        <v>11</v>
      </c>
    </row>
    <row r="412" spans="1:9" x14ac:dyDescent="0.2">
      <c r="A412" t="s">
        <v>621</v>
      </c>
      <c r="B412" s="2">
        <v>813</v>
      </c>
      <c r="C412" s="2">
        <v>78401.990000000005</v>
      </c>
      <c r="D412" s="2">
        <v>495</v>
      </c>
      <c r="E412" s="2">
        <v>545</v>
      </c>
      <c r="F412" s="26">
        <v>0.60899999999999999</v>
      </c>
      <c r="G412" t="str">
        <f>VLOOKUP($F412*100,'风险(退款拒付)'!$AA$26:$AD$30,2,1)</f>
        <v>(20,+)</v>
      </c>
      <c r="H412" t="str">
        <f>VLOOKUP($F412*100,'风险(退款拒付)'!$AA$26:$AD$30,3,1)</f>
        <v>高</v>
      </c>
      <c r="I412">
        <f>VLOOKUP($F412*100,'风险(退款拒付)'!$AA$26:$AD$30,4,1)</f>
        <v>100</v>
      </c>
    </row>
    <row r="413" spans="1:9" x14ac:dyDescent="0.2">
      <c r="A413" t="s">
        <v>88</v>
      </c>
      <c r="B413" s="2">
        <v>803</v>
      </c>
      <c r="C413" s="2">
        <v>92703.142409074993</v>
      </c>
      <c r="D413" s="2">
        <v>4</v>
      </c>
      <c r="E413" s="2">
        <v>5</v>
      </c>
      <c r="F413" s="26">
        <v>5.0000000000000001E-3</v>
      </c>
      <c r="G413" t="str">
        <f>VLOOKUP($F413*100,'风险(退款拒付)'!$AA$26:$AD$30,2,1)</f>
        <v>(0,10]</v>
      </c>
      <c r="H413" t="str">
        <f>VLOOKUP($F413*100,'风险(退款拒付)'!$AA$26:$AD$30,3,1)</f>
        <v>低</v>
      </c>
      <c r="I413">
        <f>VLOOKUP($F413*100,'风险(退款拒付)'!$AA$26:$AD$30,4,1)</f>
        <v>11</v>
      </c>
    </row>
    <row r="414" spans="1:9" x14ac:dyDescent="0.2">
      <c r="A414" t="s">
        <v>432</v>
      </c>
      <c r="B414" s="2">
        <v>794</v>
      </c>
      <c r="C414" s="2">
        <v>140838.59</v>
      </c>
      <c r="D414" s="2">
        <v>7</v>
      </c>
      <c r="E414" s="2">
        <v>8</v>
      </c>
      <c r="F414" s="26">
        <v>8.9999999999999993E-3</v>
      </c>
      <c r="G414" t="str">
        <f>VLOOKUP($F414*100,'风险(退款拒付)'!$AA$26:$AD$30,2,1)</f>
        <v>(0,10]</v>
      </c>
      <c r="H414" t="str">
        <f>VLOOKUP($F414*100,'风险(退款拒付)'!$AA$26:$AD$30,3,1)</f>
        <v>低</v>
      </c>
      <c r="I414">
        <f>VLOOKUP($F414*100,'风险(退款拒付)'!$AA$26:$AD$30,4,1)</f>
        <v>11</v>
      </c>
    </row>
    <row r="415" spans="1:9" x14ac:dyDescent="0.2">
      <c r="A415" t="s">
        <v>928</v>
      </c>
      <c r="B415" s="2">
        <v>789</v>
      </c>
      <c r="C415" s="2">
        <v>475363</v>
      </c>
      <c r="D415" s="2">
        <v>94</v>
      </c>
      <c r="E415" s="2">
        <v>107</v>
      </c>
      <c r="F415" s="26">
        <v>0.11899999999999999</v>
      </c>
      <c r="G415" t="str">
        <f>VLOOKUP($F415*100,'风险(退款拒付)'!$AA$26:$AD$30,2,1)</f>
        <v>(10,20]</v>
      </c>
      <c r="H415" t="str">
        <f>VLOOKUP($F415*100,'风险(退款拒付)'!$AA$26:$AD$30,3,1)</f>
        <v>中</v>
      </c>
      <c r="I415">
        <f>VLOOKUP($F415*100,'风险(退款拒付)'!$AA$26:$AD$30,4,1)</f>
        <v>57</v>
      </c>
    </row>
    <row r="416" spans="1:9" x14ac:dyDescent="0.2">
      <c r="A416" t="s">
        <v>985</v>
      </c>
      <c r="B416" s="2">
        <v>783</v>
      </c>
      <c r="C416" s="2">
        <v>47472.28</v>
      </c>
      <c r="D416" s="2">
        <v>9</v>
      </c>
      <c r="E416" s="2">
        <v>9</v>
      </c>
      <c r="F416" s="26">
        <v>1.0999999999999999E-2</v>
      </c>
      <c r="G416" t="str">
        <f>VLOOKUP($F416*100,'风险(退款拒付)'!$AA$26:$AD$30,2,1)</f>
        <v>(0,10]</v>
      </c>
      <c r="H416" t="str">
        <f>VLOOKUP($F416*100,'风险(退款拒付)'!$AA$26:$AD$30,3,1)</f>
        <v>低</v>
      </c>
      <c r="I416">
        <f>VLOOKUP($F416*100,'风险(退款拒付)'!$AA$26:$AD$30,4,1)</f>
        <v>11</v>
      </c>
    </row>
    <row r="417" spans="1:9" x14ac:dyDescent="0.2">
      <c r="A417" t="s">
        <v>951</v>
      </c>
      <c r="B417" s="2">
        <v>782</v>
      </c>
      <c r="C417" s="2">
        <v>38121.01</v>
      </c>
      <c r="D417" s="2">
        <v>22</v>
      </c>
      <c r="E417" s="2">
        <v>24</v>
      </c>
      <c r="F417" s="26">
        <v>2.8000000000000001E-2</v>
      </c>
      <c r="G417" t="str">
        <f>VLOOKUP($F417*100,'风险(退款拒付)'!$AA$26:$AD$30,2,1)</f>
        <v>(0,10]</v>
      </c>
      <c r="H417" t="str">
        <f>VLOOKUP($F417*100,'风险(退款拒付)'!$AA$26:$AD$30,3,1)</f>
        <v>低</v>
      </c>
      <c r="I417">
        <f>VLOOKUP($F417*100,'风险(退款拒付)'!$AA$26:$AD$30,4,1)</f>
        <v>11</v>
      </c>
    </row>
    <row r="418" spans="1:9" x14ac:dyDescent="0.2">
      <c r="A418" t="s">
        <v>1027</v>
      </c>
      <c r="B418" s="2">
        <v>779</v>
      </c>
      <c r="C418" s="2">
        <v>27874.799999999999</v>
      </c>
      <c r="D418" s="2">
        <v>108</v>
      </c>
      <c r="E418" s="2">
        <v>123</v>
      </c>
      <c r="F418" s="26">
        <v>0.13900000000000001</v>
      </c>
      <c r="G418" t="str">
        <f>VLOOKUP($F418*100,'风险(退款拒付)'!$AA$26:$AD$30,2,1)</f>
        <v>(10,20]</v>
      </c>
      <c r="H418" t="str">
        <f>VLOOKUP($F418*100,'风险(退款拒付)'!$AA$26:$AD$30,3,1)</f>
        <v>中</v>
      </c>
      <c r="I418">
        <f>VLOOKUP($F418*100,'风险(退款拒付)'!$AA$26:$AD$30,4,1)</f>
        <v>57</v>
      </c>
    </row>
    <row r="419" spans="1:9" x14ac:dyDescent="0.2">
      <c r="A419" t="s">
        <v>530</v>
      </c>
      <c r="B419" s="2">
        <v>776</v>
      </c>
      <c r="C419" s="2">
        <v>49563.834500500001</v>
      </c>
      <c r="D419" s="2">
        <v>0</v>
      </c>
      <c r="E419" s="2">
        <v>0</v>
      </c>
      <c r="F419" s="26">
        <v>0</v>
      </c>
      <c r="G419" t="str">
        <f>VLOOKUP($F419*100,'风险(退款拒付)'!$AA$26:$AD$30,2,1)</f>
        <v>0</v>
      </c>
      <c r="H419" t="str">
        <f>VLOOKUP($F419*100,'风险(退款拒付)'!$AA$26:$AD$30,3,1)</f>
        <v>0</v>
      </c>
      <c r="I419">
        <f>VLOOKUP($F419*100,'风险(退款拒付)'!$AA$26:$AD$30,4,1)</f>
        <v>0</v>
      </c>
    </row>
    <row r="420" spans="1:9" x14ac:dyDescent="0.2">
      <c r="A420" t="s">
        <v>880</v>
      </c>
      <c r="B420" s="2">
        <v>761</v>
      </c>
      <c r="C420" s="2">
        <v>32422.62</v>
      </c>
      <c r="D420" s="2">
        <v>40</v>
      </c>
      <c r="E420" s="2">
        <v>40</v>
      </c>
      <c r="F420" s="26">
        <v>5.2999999999999999E-2</v>
      </c>
      <c r="G420" t="str">
        <f>VLOOKUP($F420*100,'风险(退款拒付)'!$AA$26:$AD$30,2,1)</f>
        <v>(0,10]</v>
      </c>
      <c r="H420" t="str">
        <f>VLOOKUP($F420*100,'风险(退款拒付)'!$AA$26:$AD$30,3,1)</f>
        <v>低</v>
      </c>
      <c r="I420">
        <f>VLOOKUP($F420*100,'风险(退款拒付)'!$AA$26:$AD$30,4,1)</f>
        <v>11</v>
      </c>
    </row>
    <row r="421" spans="1:9" x14ac:dyDescent="0.2">
      <c r="A421" t="s">
        <v>104</v>
      </c>
      <c r="B421" s="2">
        <v>754</v>
      </c>
      <c r="C421" s="2">
        <v>33557.03</v>
      </c>
      <c r="D421" s="2">
        <v>30</v>
      </c>
      <c r="E421" s="2">
        <v>30</v>
      </c>
      <c r="F421" s="26">
        <v>0.04</v>
      </c>
      <c r="G421" t="str">
        <f>VLOOKUP($F421*100,'风险(退款拒付)'!$AA$26:$AD$30,2,1)</f>
        <v>(0,10]</v>
      </c>
      <c r="H421" t="str">
        <f>VLOOKUP($F421*100,'风险(退款拒付)'!$AA$26:$AD$30,3,1)</f>
        <v>低</v>
      </c>
      <c r="I421">
        <f>VLOOKUP($F421*100,'风险(退款拒付)'!$AA$26:$AD$30,4,1)</f>
        <v>11</v>
      </c>
    </row>
    <row r="422" spans="1:9" x14ac:dyDescent="0.2">
      <c r="A422" t="s">
        <v>862</v>
      </c>
      <c r="B422" s="2">
        <v>743</v>
      </c>
      <c r="C422" s="2">
        <v>24317.05</v>
      </c>
      <c r="D422" s="2">
        <v>0</v>
      </c>
      <c r="E422" s="2">
        <v>0</v>
      </c>
      <c r="F422" s="26">
        <v>0</v>
      </c>
      <c r="G422" t="str">
        <f>VLOOKUP($F422*100,'风险(退款拒付)'!$AA$26:$AD$30,2,1)</f>
        <v>0</v>
      </c>
      <c r="H422" t="str">
        <f>VLOOKUP($F422*100,'风险(退款拒付)'!$AA$26:$AD$30,3,1)</f>
        <v>0</v>
      </c>
      <c r="I422">
        <f>VLOOKUP($F422*100,'风险(退款拒付)'!$AA$26:$AD$30,4,1)</f>
        <v>0</v>
      </c>
    </row>
    <row r="423" spans="1:9" x14ac:dyDescent="0.2">
      <c r="A423" t="s">
        <v>231</v>
      </c>
      <c r="B423" s="2">
        <v>735</v>
      </c>
      <c r="C423" s="2">
        <v>40594.508663264998</v>
      </c>
      <c r="D423" s="2">
        <v>1</v>
      </c>
      <c r="E423" s="2">
        <v>1</v>
      </c>
      <c r="F423" s="26">
        <v>1E-3</v>
      </c>
      <c r="G423" t="str">
        <f>VLOOKUP($F423*100,'风险(退款拒付)'!$AA$26:$AD$30,2,1)</f>
        <v>(0,10]</v>
      </c>
      <c r="H423" t="str">
        <f>VLOOKUP($F423*100,'风险(退款拒付)'!$AA$26:$AD$30,3,1)</f>
        <v>低</v>
      </c>
      <c r="I423">
        <f>VLOOKUP($F423*100,'风险(退款拒付)'!$AA$26:$AD$30,4,1)</f>
        <v>11</v>
      </c>
    </row>
    <row r="424" spans="1:9" x14ac:dyDescent="0.2">
      <c r="A424" t="s">
        <v>164</v>
      </c>
      <c r="B424" s="2">
        <v>730</v>
      </c>
      <c r="C424" s="2">
        <v>34050.725954745001</v>
      </c>
      <c r="D424" s="2">
        <v>9</v>
      </c>
      <c r="E424" s="2">
        <v>9</v>
      </c>
      <c r="F424" s="26">
        <v>1.2E-2</v>
      </c>
      <c r="G424" t="str">
        <f>VLOOKUP($F424*100,'风险(退款拒付)'!$AA$26:$AD$30,2,1)</f>
        <v>(0,10]</v>
      </c>
      <c r="H424" t="str">
        <f>VLOOKUP($F424*100,'风险(退款拒付)'!$AA$26:$AD$30,3,1)</f>
        <v>低</v>
      </c>
      <c r="I424">
        <f>VLOOKUP($F424*100,'风险(退款拒付)'!$AA$26:$AD$30,4,1)</f>
        <v>11</v>
      </c>
    </row>
    <row r="425" spans="1:9" x14ac:dyDescent="0.2">
      <c r="A425" t="s">
        <v>165</v>
      </c>
      <c r="B425" s="2">
        <v>727</v>
      </c>
      <c r="C425" s="2">
        <v>139282.54</v>
      </c>
      <c r="D425" s="2">
        <v>2</v>
      </c>
      <c r="E425" s="2">
        <v>2</v>
      </c>
      <c r="F425" s="26">
        <v>3.0000000000000001E-3</v>
      </c>
      <c r="G425" t="str">
        <f>VLOOKUP($F425*100,'风险(退款拒付)'!$AA$26:$AD$30,2,1)</f>
        <v>(0,10]</v>
      </c>
      <c r="H425" t="str">
        <f>VLOOKUP($F425*100,'风险(退款拒付)'!$AA$26:$AD$30,3,1)</f>
        <v>低</v>
      </c>
      <c r="I425">
        <f>VLOOKUP($F425*100,'风险(退款拒付)'!$AA$26:$AD$30,4,1)</f>
        <v>11</v>
      </c>
    </row>
    <row r="426" spans="1:9" x14ac:dyDescent="0.2">
      <c r="A426" t="s">
        <v>718</v>
      </c>
      <c r="B426" s="2">
        <v>725</v>
      </c>
      <c r="C426" s="2">
        <v>45834.74</v>
      </c>
      <c r="D426" s="2">
        <v>1</v>
      </c>
      <c r="E426" s="2">
        <v>1</v>
      </c>
      <c r="F426" s="26">
        <v>1E-3</v>
      </c>
      <c r="G426" t="str">
        <f>VLOOKUP($F426*100,'风险(退款拒付)'!$AA$26:$AD$30,2,1)</f>
        <v>(0,10]</v>
      </c>
      <c r="H426" t="str">
        <f>VLOOKUP($F426*100,'风险(退款拒付)'!$AA$26:$AD$30,3,1)</f>
        <v>低</v>
      </c>
      <c r="I426">
        <f>VLOOKUP($F426*100,'风险(退款拒付)'!$AA$26:$AD$30,4,1)</f>
        <v>11</v>
      </c>
    </row>
    <row r="427" spans="1:9" x14ac:dyDescent="0.2">
      <c r="A427" t="s">
        <v>303</v>
      </c>
      <c r="B427" s="2">
        <v>724</v>
      </c>
      <c r="C427" s="2">
        <v>62654.75</v>
      </c>
      <c r="D427" s="2">
        <v>14</v>
      </c>
      <c r="E427" s="2">
        <v>14</v>
      </c>
      <c r="F427" s="26">
        <v>1.9E-2</v>
      </c>
      <c r="G427" t="str">
        <f>VLOOKUP($F427*100,'风险(退款拒付)'!$AA$26:$AD$30,2,1)</f>
        <v>(0,10]</v>
      </c>
      <c r="H427" t="str">
        <f>VLOOKUP($F427*100,'风险(退款拒付)'!$AA$26:$AD$30,3,1)</f>
        <v>低</v>
      </c>
      <c r="I427">
        <f>VLOOKUP($F427*100,'风险(退款拒付)'!$AA$26:$AD$30,4,1)</f>
        <v>11</v>
      </c>
    </row>
    <row r="428" spans="1:9" x14ac:dyDescent="0.2">
      <c r="A428" t="s">
        <v>135</v>
      </c>
      <c r="B428" s="2">
        <v>716</v>
      </c>
      <c r="C428" s="2">
        <v>52001.67</v>
      </c>
      <c r="D428" s="2">
        <v>12</v>
      </c>
      <c r="E428" s="2">
        <v>15</v>
      </c>
      <c r="F428" s="26">
        <v>1.7000000000000001E-2</v>
      </c>
      <c r="G428" t="str">
        <f>VLOOKUP($F428*100,'风险(退款拒付)'!$AA$26:$AD$30,2,1)</f>
        <v>(0,10]</v>
      </c>
      <c r="H428" t="str">
        <f>VLOOKUP($F428*100,'风险(退款拒付)'!$AA$26:$AD$30,3,1)</f>
        <v>低</v>
      </c>
      <c r="I428">
        <f>VLOOKUP($F428*100,'风险(退款拒付)'!$AA$26:$AD$30,4,1)</f>
        <v>11</v>
      </c>
    </row>
    <row r="429" spans="1:9" x14ac:dyDescent="0.2">
      <c r="A429" t="s">
        <v>108</v>
      </c>
      <c r="B429" s="2">
        <v>716</v>
      </c>
      <c r="C429" s="2">
        <v>38799.427043295</v>
      </c>
      <c r="D429" s="2">
        <v>0</v>
      </c>
      <c r="E429" s="2">
        <v>0</v>
      </c>
      <c r="F429" s="26">
        <v>0</v>
      </c>
      <c r="G429" t="str">
        <f>VLOOKUP($F429*100,'风险(退款拒付)'!$AA$26:$AD$30,2,1)</f>
        <v>0</v>
      </c>
      <c r="H429" t="str">
        <f>VLOOKUP($F429*100,'风险(退款拒付)'!$AA$26:$AD$30,3,1)</f>
        <v>0</v>
      </c>
      <c r="I429">
        <f>VLOOKUP($F429*100,'风险(退款拒付)'!$AA$26:$AD$30,4,1)</f>
        <v>0</v>
      </c>
    </row>
    <row r="430" spans="1:9" x14ac:dyDescent="0.2">
      <c r="A430" t="s">
        <v>820</v>
      </c>
      <c r="B430" s="2">
        <v>701</v>
      </c>
      <c r="C430" s="2">
        <v>59497.65</v>
      </c>
      <c r="D430" s="2">
        <v>150</v>
      </c>
      <c r="E430" s="2">
        <v>196</v>
      </c>
      <c r="F430" s="26">
        <v>0.214</v>
      </c>
      <c r="G430" t="str">
        <f>VLOOKUP($F430*100,'风险(退款拒付)'!$AA$26:$AD$30,2,1)</f>
        <v>(20,+)</v>
      </c>
      <c r="H430" t="str">
        <f>VLOOKUP($F430*100,'风险(退款拒付)'!$AA$26:$AD$30,3,1)</f>
        <v>高</v>
      </c>
      <c r="I430">
        <f>VLOOKUP($F430*100,'风险(退款拒付)'!$AA$26:$AD$30,4,1)</f>
        <v>100</v>
      </c>
    </row>
    <row r="431" spans="1:9" x14ac:dyDescent="0.2">
      <c r="A431" t="s">
        <v>751</v>
      </c>
      <c r="B431" s="2">
        <v>695</v>
      </c>
      <c r="C431" s="2">
        <v>42409.618036009997</v>
      </c>
      <c r="D431" s="2">
        <v>1</v>
      </c>
      <c r="E431" s="2">
        <v>1</v>
      </c>
      <c r="F431" s="26">
        <v>1E-3</v>
      </c>
      <c r="G431" t="str">
        <f>VLOOKUP($F431*100,'风险(退款拒付)'!$AA$26:$AD$30,2,1)</f>
        <v>(0,10]</v>
      </c>
      <c r="H431" t="str">
        <f>VLOOKUP($F431*100,'风险(退款拒付)'!$AA$26:$AD$30,3,1)</f>
        <v>低</v>
      </c>
      <c r="I431">
        <f>VLOOKUP($F431*100,'风险(退款拒付)'!$AA$26:$AD$30,4,1)</f>
        <v>11</v>
      </c>
    </row>
    <row r="432" spans="1:9" x14ac:dyDescent="0.2">
      <c r="A432" t="s">
        <v>142</v>
      </c>
      <c r="B432" s="2">
        <v>686</v>
      </c>
      <c r="C432" s="2">
        <v>67412.62</v>
      </c>
      <c r="D432" s="2">
        <v>475</v>
      </c>
      <c r="E432" s="2">
        <v>651</v>
      </c>
      <c r="F432" s="26">
        <v>0.69199999999999995</v>
      </c>
      <c r="G432" t="str">
        <f>VLOOKUP($F432*100,'风险(退款拒付)'!$AA$26:$AD$30,2,1)</f>
        <v>(20,+)</v>
      </c>
      <c r="H432" t="str">
        <f>VLOOKUP($F432*100,'风险(退款拒付)'!$AA$26:$AD$30,3,1)</f>
        <v>高</v>
      </c>
      <c r="I432">
        <f>VLOOKUP($F432*100,'风险(退款拒付)'!$AA$26:$AD$30,4,1)</f>
        <v>100</v>
      </c>
    </row>
    <row r="433" spans="1:9" x14ac:dyDescent="0.2">
      <c r="A433" t="s">
        <v>753</v>
      </c>
      <c r="B433" s="2">
        <v>665</v>
      </c>
      <c r="C433" s="2">
        <v>37958.029387549999</v>
      </c>
      <c r="D433" s="2">
        <v>2</v>
      </c>
      <c r="E433" s="2">
        <v>2</v>
      </c>
      <c r="F433" s="26">
        <v>3.0000000000000001E-3</v>
      </c>
      <c r="G433" t="str">
        <f>VLOOKUP($F433*100,'风险(退款拒付)'!$AA$26:$AD$30,2,1)</f>
        <v>(0,10]</v>
      </c>
      <c r="H433" t="str">
        <f>VLOOKUP($F433*100,'风险(退款拒付)'!$AA$26:$AD$30,3,1)</f>
        <v>低</v>
      </c>
      <c r="I433">
        <f>VLOOKUP($F433*100,'风险(退款拒付)'!$AA$26:$AD$30,4,1)</f>
        <v>11</v>
      </c>
    </row>
    <row r="434" spans="1:9" x14ac:dyDescent="0.2">
      <c r="A434" t="s">
        <v>676</v>
      </c>
      <c r="B434" s="2">
        <v>663</v>
      </c>
      <c r="C434" s="2">
        <v>40137.195639789999</v>
      </c>
      <c r="D434" s="2">
        <v>0</v>
      </c>
      <c r="E434" s="2">
        <v>0</v>
      </c>
      <c r="F434" s="26">
        <v>0</v>
      </c>
      <c r="G434" t="str">
        <f>VLOOKUP($F434*100,'风险(退款拒付)'!$AA$26:$AD$30,2,1)</f>
        <v>0</v>
      </c>
      <c r="H434" t="str">
        <f>VLOOKUP($F434*100,'风险(退款拒付)'!$AA$26:$AD$30,3,1)</f>
        <v>0</v>
      </c>
      <c r="I434">
        <f>VLOOKUP($F434*100,'风险(退款拒付)'!$AA$26:$AD$30,4,1)</f>
        <v>0</v>
      </c>
    </row>
    <row r="435" spans="1:9" x14ac:dyDescent="0.2">
      <c r="A435" t="s">
        <v>227</v>
      </c>
      <c r="B435" s="2">
        <v>657</v>
      </c>
      <c r="C435" s="2">
        <v>59664.63</v>
      </c>
      <c r="D435" s="2">
        <v>125</v>
      </c>
      <c r="E435" s="2">
        <v>149</v>
      </c>
      <c r="F435" s="26">
        <v>0.19</v>
      </c>
      <c r="G435" t="str">
        <f>VLOOKUP($F435*100,'风险(退款拒付)'!$AA$26:$AD$30,2,1)</f>
        <v>(10,20]</v>
      </c>
      <c r="H435" t="str">
        <f>VLOOKUP($F435*100,'风险(退款拒付)'!$AA$26:$AD$30,3,1)</f>
        <v>中</v>
      </c>
      <c r="I435">
        <f>VLOOKUP($F435*100,'风险(退款拒付)'!$AA$26:$AD$30,4,1)</f>
        <v>57</v>
      </c>
    </row>
    <row r="436" spans="1:9" x14ac:dyDescent="0.2">
      <c r="A436" t="s">
        <v>250</v>
      </c>
      <c r="B436" s="2">
        <v>653</v>
      </c>
      <c r="C436" s="2">
        <v>434794.02</v>
      </c>
      <c r="D436" s="2">
        <v>2</v>
      </c>
      <c r="E436" s="2">
        <v>2</v>
      </c>
      <c r="F436" s="26">
        <v>3.0000000000000001E-3</v>
      </c>
      <c r="G436" t="str">
        <f>VLOOKUP($F436*100,'风险(退款拒付)'!$AA$26:$AD$30,2,1)</f>
        <v>(0,10]</v>
      </c>
      <c r="H436" t="str">
        <f>VLOOKUP($F436*100,'风险(退款拒付)'!$AA$26:$AD$30,3,1)</f>
        <v>低</v>
      </c>
      <c r="I436">
        <f>VLOOKUP($F436*100,'风险(退款拒付)'!$AA$26:$AD$30,4,1)</f>
        <v>11</v>
      </c>
    </row>
    <row r="437" spans="1:9" x14ac:dyDescent="0.2">
      <c r="A437" t="s">
        <v>339</v>
      </c>
      <c r="B437" s="2">
        <v>645</v>
      </c>
      <c r="C437" s="2">
        <v>37392.105375419997</v>
      </c>
      <c r="D437" s="2">
        <v>15</v>
      </c>
      <c r="E437" s="2">
        <v>15</v>
      </c>
      <c r="F437" s="26">
        <v>2.3E-2</v>
      </c>
      <c r="G437" t="str">
        <f>VLOOKUP($F437*100,'风险(退款拒付)'!$AA$26:$AD$30,2,1)</f>
        <v>(0,10]</v>
      </c>
      <c r="H437" t="str">
        <f>VLOOKUP($F437*100,'风险(退款拒付)'!$AA$26:$AD$30,3,1)</f>
        <v>低</v>
      </c>
      <c r="I437">
        <f>VLOOKUP($F437*100,'风险(退款拒付)'!$AA$26:$AD$30,4,1)</f>
        <v>11</v>
      </c>
    </row>
    <row r="438" spans="1:9" x14ac:dyDescent="0.2">
      <c r="A438" t="s">
        <v>302</v>
      </c>
      <c r="B438" s="2">
        <v>637</v>
      </c>
      <c r="C438" s="2">
        <v>33691.83</v>
      </c>
      <c r="D438" s="2">
        <v>41</v>
      </c>
      <c r="E438" s="2">
        <v>43</v>
      </c>
      <c r="F438" s="26">
        <v>6.4000000000000001E-2</v>
      </c>
      <c r="G438" t="str">
        <f>VLOOKUP($F438*100,'风险(退款拒付)'!$AA$26:$AD$30,2,1)</f>
        <v>(0,10]</v>
      </c>
      <c r="H438" t="str">
        <f>VLOOKUP($F438*100,'风险(退款拒付)'!$AA$26:$AD$30,3,1)</f>
        <v>低</v>
      </c>
      <c r="I438">
        <f>VLOOKUP($F438*100,'风险(退款拒付)'!$AA$26:$AD$30,4,1)</f>
        <v>11</v>
      </c>
    </row>
    <row r="439" spans="1:9" x14ac:dyDescent="0.2">
      <c r="A439" t="s">
        <v>782</v>
      </c>
      <c r="B439" s="2">
        <v>636</v>
      </c>
      <c r="C439" s="2">
        <v>215835.15</v>
      </c>
      <c r="D439" s="2">
        <v>1</v>
      </c>
      <c r="E439" s="2">
        <v>1</v>
      </c>
      <c r="F439" s="26">
        <v>2E-3</v>
      </c>
      <c r="G439" t="str">
        <f>VLOOKUP($F439*100,'风险(退款拒付)'!$AA$26:$AD$30,2,1)</f>
        <v>(0,10]</v>
      </c>
      <c r="H439" t="str">
        <f>VLOOKUP($F439*100,'风险(退款拒付)'!$AA$26:$AD$30,3,1)</f>
        <v>低</v>
      </c>
      <c r="I439">
        <f>VLOOKUP($F439*100,'风险(退款拒付)'!$AA$26:$AD$30,4,1)</f>
        <v>11</v>
      </c>
    </row>
    <row r="440" spans="1:9" x14ac:dyDescent="0.2">
      <c r="A440" t="s">
        <v>921</v>
      </c>
      <c r="B440" s="2">
        <v>631</v>
      </c>
      <c r="C440" s="2">
        <v>75448.34</v>
      </c>
      <c r="D440" s="2">
        <v>16</v>
      </c>
      <c r="E440" s="2">
        <v>16</v>
      </c>
      <c r="F440" s="26">
        <v>2.5000000000000001E-2</v>
      </c>
      <c r="G440" t="str">
        <f>VLOOKUP($F440*100,'风险(退款拒付)'!$AA$26:$AD$30,2,1)</f>
        <v>(0,10]</v>
      </c>
      <c r="H440" t="str">
        <f>VLOOKUP($F440*100,'风险(退款拒付)'!$AA$26:$AD$30,3,1)</f>
        <v>低</v>
      </c>
      <c r="I440">
        <f>VLOOKUP($F440*100,'风险(退款拒付)'!$AA$26:$AD$30,4,1)</f>
        <v>11</v>
      </c>
    </row>
    <row r="441" spans="1:9" x14ac:dyDescent="0.2">
      <c r="A441" t="s">
        <v>692</v>
      </c>
      <c r="B441" s="2">
        <v>621</v>
      </c>
      <c r="C441" s="2">
        <v>115257.89</v>
      </c>
      <c r="D441" s="2">
        <v>1</v>
      </c>
      <c r="E441" s="2">
        <v>1</v>
      </c>
      <c r="F441" s="26">
        <v>2E-3</v>
      </c>
      <c r="G441" t="str">
        <f>VLOOKUP($F441*100,'风险(退款拒付)'!$AA$26:$AD$30,2,1)</f>
        <v>(0,10]</v>
      </c>
      <c r="H441" t="str">
        <f>VLOOKUP($F441*100,'风险(退款拒付)'!$AA$26:$AD$30,3,1)</f>
        <v>低</v>
      </c>
      <c r="I441">
        <f>VLOOKUP($F441*100,'风险(退款拒付)'!$AA$26:$AD$30,4,1)</f>
        <v>11</v>
      </c>
    </row>
    <row r="442" spans="1:9" x14ac:dyDescent="0.2">
      <c r="A442" t="s">
        <v>260</v>
      </c>
      <c r="B442" s="2">
        <v>615</v>
      </c>
      <c r="C442" s="2">
        <v>31677.03</v>
      </c>
      <c r="D442" s="2">
        <v>21</v>
      </c>
      <c r="E442" s="2">
        <v>23</v>
      </c>
      <c r="F442" s="26">
        <v>3.4000000000000002E-2</v>
      </c>
      <c r="G442" t="str">
        <f>VLOOKUP($F442*100,'风险(退款拒付)'!$AA$26:$AD$30,2,1)</f>
        <v>(0,10]</v>
      </c>
      <c r="H442" t="str">
        <f>VLOOKUP($F442*100,'风险(退款拒付)'!$AA$26:$AD$30,3,1)</f>
        <v>低</v>
      </c>
      <c r="I442">
        <f>VLOOKUP($F442*100,'风险(退款拒付)'!$AA$26:$AD$30,4,1)</f>
        <v>11</v>
      </c>
    </row>
    <row r="443" spans="1:9" x14ac:dyDescent="0.2">
      <c r="A443" t="s">
        <v>251</v>
      </c>
      <c r="B443" s="2">
        <v>609</v>
      </c>
      <c r="C443" s="2">
        <v>43522.12</v>
      </c>
      <c r="D443" s="2">
        <v>3</v>
      </c>
      <c r="E443" s="2">
        <v>3</v>
      </c>
      <c r="F443" s="26">
        <v>5.0000000000000001E-3</v>
      </c>
      <c r="G443" t="str">
        <f>VLOOKUP($F443*100,'风险(退款拒付)'!$AA$26:$AD$30,2,1)</f>
        <v>(0,10]</v>
      </c>
      <c r="H443" t="str">
        <f>VLOOKUP($F443*100,'风险(退款拒付)'!$AA$26:$AD$30,3,1)</f>
        <v>低</v>
      </c>
      <c r="I443">
        <f>VLOOKUP($F443*100,'风险(退款拒付)'!$AA$26:$AD$30,4,1)</f>
        <v>11</v>
      </c>
    </row>
    <row r="444" spans="1:9" x14ac:dyDescent="0.2">
      <c r="A444" t="s">
        <v>150</v>
      </c>
      <c r="B444" s="2">
        <v>606</v>
      </c>
      <c r="C444" s="2">
        <v>20080.62</v>
      </c>
      <c r="D444" s="2">
        <v>40</v>
      </c>
      <c r="E444" s="2">
        <v>40</v>
      </c>
      <c r="F444" s="26">
        <v>6.6000000000000003E-2</v>
      </c>
      <c r="G444" t="str">
        <f>VLOOKUP($F444*100,'风险(退款拒付)'!$AA$26:$AD$30,2,1)</f>
        <v>(0,10]</v>
      </c>
      <c r="H444" t="str">
        <f>VLOOKUP($F444*100,'风险(退款拒付)'!$AA$26:$AD$30,3,1)</f>
        <v>低</v>
      </c>
      <c r="I444">
        <f>VLOOKUP($F444*100,'风险(退款拒付)'!$AA$26:$AD$30,4,1)</f>
        <v>11</v>
      </c>
    </row>
    <row r="445" spans="1:9" x14ac:dyDescent="0.2">
      <c r="A445" t="s">
        <v>971</v>
      </c>
      <c r="B445" s="2">
        <v>605</v>
      </c>
      <c r="C445" s="2">
        <v>25199.22</v>
      </c>
      <c r="D445" s="2">
        <v>153</v>
      </c>
      <c r="E445" s="2">
        <v>155</v>
      </c>
      <c r="F445" s="26">
        <v>0.253</v>
      </c>
      <c r="G445" t="str">
        <f>VLOOKUP($F445*100,'风险(退款拒付)'!$AA$26:$AD$30,2,1)</f>
        <v>(20,+)</v>
      </c>
      <c r="H445" t="str">
        <f>VLOOKUP($F445*100,'风险(退款拒付)'!$AA$26:$AD$30,3,1)</f>
        <v>高</v>
      </c>
      <c r="I445">
        <f>VLOOKUP($F445*100,'风险(退款拒付)'!$AA$26:$AD$30,4,1)</f>
        <v>100</v>
      </c>
    </row>
    <row r="446" spans="1:9" x14ac:dyDescent="0.2">
      <c r="A446" t="s">
        <v>569</v>
      </c>
      <c r="B446" s="2">
        <v>604</v>
      </c>
      <c r="C446" s="2">
        <v>67844.12</v>
      </c>
      <c r="D446" s="2">
        <v>13</v>
      </c>
      <c r="E446" s="2">
        <v>13</v>
      </c>
      <c r="F446" s="26">
        <v>2.1999999999999999E-2</v>
      </c>
      <c r="G446" t="str">
        <f>VLOOKUP($F446*100,'风险(退款拒付)'!$AA$26:$AD$30,2,1)</f>
        <v>(0,10]</v>
      </c>
      <c r="H446" t="str">
        <f>VLOOKUP($F446*100,'风险(退款拒付)'!$AA$26:$AD$30,3,1)</f>
        <v>低</v>
      </c>
      <c r="I446">
        <f>VLOOKUP($F446*100,'风险(退款拒付)'!$AA$26:$AD$30,4,1)</f>
        <v>11</v>
      </c>
    </row>
    <row r="447" spans="1:9" x14ac:dyDescent="0.2">
      <c r="A447" t="s">
        <v>560</v>
      </c>
      <c r="B447" s="2">
        <v>599</v>
      </c>
      <c r="C447" s="2">
        <v>153984.37119938</v>
      </c>
      <c r="D447" s="2">
        <v>14</v>
      </c>
      <c r="E447" s="2">
        <v>14</v>
      </c>
      <c r="F447" s="26">
        <v>2.3E-2</v>
      </c>
      <c r="G447" t="str">
        <f>VLOOKUP($F447*100,'风险(退款拒付)'!$AA$26:$AD$30,2,1)</f>
        <v>(0,10]</v>
      </c>
      <c r="H447" t="str">
        <f>VLOOKUP($F447*100,'风险(退款拒付)'!$AA$26:$AD$30,3,1)</f>
        <v>低</v>
      </c>
      <c r="I447">
        <f>VLOOKUP($F447*100,'风险(退款拒付)'!$AA$26:$AD$30,4,1)</f>
        <v>11</v>
      </c>
    </row>
    <row r="448" spans="1:9" x14ac:dyDescent="0.2">
      <c r="A448" t="s">
        <v>422</v>
      </c>
      <c r="B448" s="2">
        <v>590</v>
      </c>
      <c r="C448" s="2">
        <v>34170.589999999997</v>
      </c>
      <c r="D448" s="2">
        <v>5</v>
      </c>
      <c r="E448" s="2">
        <v>7</v>
      </c>
      <c r="F448" s="26">
        <v>8.0000000000000002E-3</v>
      </c>
      <c r="G448" t="str">
        <f>VLOOKUP($F448*100,'风险(退款拒付)'!$AA$26:$AD$30,2,1)</f>
        <v>(0,10]</v>
      </c>
      <c r="H448" t="str">
        <f>VLOOKUP($F448*100,'风险(退款拒付)'!$AA$26:$AD$30,3,1)</f>
        <v>低</v>
      </c>
      <c r="I448">
        <f>VLOOKUP($F448*100,'风险(退款拒付)'!$AA$26:$AD$30,4,1)</f>
        <v>11</v>
      </c>
    </row>
    <row r="449" spans="1:9" x14ac:dyDescent="0.2">
      <c r="A449" t="s">
        <v>397</v>
      </c>
      <c r="B449" s="2">
        <v>583</v>
      </c>
      <c r="C449" s="2">
        <v>44356.23</v>
      </c>
      <c r="D449" s="2">
        <v>1</v>
      </c>
      <c r="E449" s="2">
        <v>1</v>
      </c>
      <c r="F449" s="26">
        <v>2E-3</v>
      </c>
      <c r="G449" t="str">
        <f>VLOOKUP($F449*100,'风险(退款拒付)'!$AA$26:$AD$30,2,1)</f>
        <v>(0,10]</v>
      </c>
      <c r="H449" t="str">
        <f>VLOOKUP($F449*100,'风险(退款拒付)'!$AA$26:$AD$30,3,1)</f>
        <v>低</v>
      </c>
      <c r="I449">
        <f>VLOOKUP($F449*100,'风险(退款拒付)'!$AA$26:$AD$30,4,1)</f>
        <v>11</v>
      </c>
    </row>
    <row r="450" spans="1:9" x14ac:dyDescent="0.2">
      <c r="A450" t="s">
        <v>1010</v>
      </c>
      <c r="B450" s="2">
        <v>578</v>
      </c>
      <c r="C450" s="2">
        <v>26371.227043284998</v>
      </c>
      <c r="D450" s="2">
        <v>12</v>
      </c>
      <c r="E450" s="2">
        <v>13</v>
      </c>
      <c r="F450" s="26">
        <v>2.1000000000000001E-2</v>
      </c>
      <c r="G450" t="str">
        <f>VLOOKUP($F450*100,'风险(退款拒付)'!$AA$26:$AD$30,2,1)</f>
        <v>(0,10]</v>
      </c>
      <c r="H450" t="str">
        <f>VLOOKUP($F450*100,'风险(退款拒付)'!$AA$26:$AD$30,3,1)</f>
        <v>低</v>
      </c>
      <c r="I450">
        <f>VLOOKUP($F450*100,'风险(退款拒付)'!$AA$26:$AD$30,4,1)</f>
        <v>11</v>
      </c>
    </row>
    <row r="451" spans="1:9" x14ac:dyDescent="0.2">
      <c r="A451" t="s">
        <v>570</v>
      </c>
      <c r="B451" s="2">
        <v>574</v>
      </c>
      <c r="C451" s="2">
        <v>18709.36</v>
      </c>
      <c r="D451" s="2">
        <v>42</v>
      </c>
      <c r="E451" s="2">
        <v>42</v>
      </c>
      <c r="F451" s="26">
        <v>7.2999999999999995E-2</v>
      </c>
      <c r="G451" t="str">
        <f>VLOOKUP($F451*100,'风险(退款拒付)'!$AA$26:$AD$30,2,1)</f>
        <v>(0,10]</v>
      </c>
      <c r="H451" t="str">
        <f>VLOOKUP($F451*100,'风险(退款拒付)'!$AA$26:$AD$30,3,1)</f>
        <v>低</v>
      </c>
      <c r="I451">
        <f>VLOOKUP($F451*100,'风险(退款拒付)'!$AA$26:$AD$30,4,1)</f>
        <v>11</v>
      </c>
    </row>
    <row r="452" spans="1:9" x14ac:dyDescent="0.2">
      <c r="A452" t="s">
        <v>606</v>
      </c>
      <c r="B452" s="2">
        <v>570</v>
      </c>
      <c r="C452" s="2">
        <v>84975.92</v>
      </c>
      <c r="D452" s="2">
        <v>1</v>
      </c>
      <c r="E452" s="2">
        <v>1</v>
      </c>
      <c r="F452" s="26">
        <v>2E-3</v>
      </c>
      <c r="G452" t="str">
        <f>VLOOKUP($F452*100,'风险(退款拒付)'!$AA$26:$AD$30,2,1)</f>
        <v>(0,10]</v>
      </c>
      <c r="H452" t="str">
        <f>VLOOKUP($F452*100,'风险(退款拒付)'!$AA$26:$AD$30,3,1)</f>
        <v>低</v>
      </c>
      <c r="I452">
        <f>VLOOKUP($F452*100,'风险(退款拒付)'!$AA$26:$AD$30,4,1)</f>
        <v>11</v>
      </c>
    </row>
    <row r="453" spans="1:9" x14ac:dyDescent="0.2">
      <c r="A453" t="s">
        <v>660</v>
      </c>
      <c r="B453" s="2">
        <v>544</v>
      </c>
      <c r="C453" s="2">
        <v>13035.56393491</v>
      </c>
      <c r="D453" s="2">
        <v>1</v>
      </c>
      <c r="E453" s="2">
        <v>2</v>
      </c>
      <c r="F453" s="26">
        <v>2E-3</v>
      </c>
      <c r="G453" t="str">
        <f>VLOOKUP($F453*100,'风险(退款拒付)'!$AA$26:$AD$30,2,1)</f>
        <v>(0,10]</v>
      </c>
      <c r="H453" t="str">
        <f>VLOOKUP($F453*100,'风险(退款拒付)'!$AA$26:$AD$30,3,1)</f>
        <v>低</v>
      </c>
      <c r="I453">
        <f>VLOOKUP($F453*100,'风险(退款拒付)'!$AA$26:$AD$30,4,1)</f>
        <v>11</v>
      </c>
    </row>
    <row r="454" spans="1:9" x14ac:dyDescent="0.2">
      <c r="A454" t="s">
        <v>492</v>
      </c>
      <c r="B454" s="2">
        <v>541</v>
      </c>
      <c r="C454" s="2">
        <v>58353.618356685001</v>
      </c>
      <c r="D454" s="2">
        <v>0</v>
      </c>
      <c r="E454" s="2">
        <v>0</v>
      </c>
      <c r="F454" s="26">
        <v>0</v>
      </c>
      <c r="G454" t="str">
        <f>VLOOKUP($F454*100,'风险(退款拒付)'!$AA$26:$AD$30,2,1)</f>
        <v>0</v>
      </c>
      <c r="H454" t="str">
        <f>VLOOKUP($F454*100,'风险(退款拒付)'!$AA$26:$AD$30,3,1)</f>
        <v>0</v>
      </c>
      <c r="I454">
        <f>VLOOKUP($F454*100,'风险(退款拒付)'!$AA$26:$AD$30,4,1)</f>
        <v>0</v>
      </c>
    </row>
    <row r="455" spans="1:9" x14ac:dyDescent="0.2">
      <c r="A455" t="s">
        <v>982</v>
      </c>
      <c r="B455" s="2">
        <v>532</v>
      </c>
      <c r="C455" s="2">
        <v>44037.97</v>
      </c>
      <c r="D455" s="2">
        <v>273</v>
      </c>
      <c r="E455" s="2">
        <v>372</v>
      </c>
      <c r="F455" s="26">
        <v>0.51300000000000001</v>
      </c>
      <c r="G455" t="str">
        <f>VLOOKUP($F455*100,'风险(退款拒付)'!$AA$26:$AD$30,2,1)</f>
        <v>(20,+)</v>
      </c>
      <c r="H455" t="str">
        <f>VLOOKUP($F455*100,'风险(退款拒付)'!$AA$26:$AD$30,3,1)</f>
        <v>高</v>
      </c>
      <c r="I455">
        <f>VLOOKUP($F455*100,'风险(退款拒付)'!$AA$26:$AD$30,4,1)</f>
        <v>100</v>
      </c>
    </row>
    <row r="456" spans="1:9" x14ac:dyDescent="0.2">
      <c r="A456" t="s">
        <v>810</v>
      </c>
      <c r="B456" s="2">
        <v>532</v>
      </c>
      <c r="C456" s="2">
        <v>33187.804216999997</v>
      </c>
      <c r="D456" s="2">
        <v>5</v>
      </c>
      <c r="E456" s="2">
        <v>5</v>
      </c>
      <c r="F456" s="26">
        <v>8.9999999999999993E-3</v>
      </c>
      <c r="G456" t="str">
        <f>VLOOKUP($F456*100,'风险(退款拒付)'!$AA$26:$AD$30,2,1)</f>
        <v>(0,10]</v>
      </c>
      <c r="H456" t="str">
        <f>VLOOKUP($F456*100,'风险(退款拒付)'!$AA$26:$AD$30,3,1)</f>
        <v>低</v>
      </c>
      <c r="I456">
        <f>VLOOKUP($F456*100,'风险(退款拒付)'!$AA$26:$AD$30,4,1)</f>
        <v>11</v>
      </c>
    </row>
    <row r="457" spans="1:9" x14ac:dyDescent="0.2">
      <c r="A457" t="s">
        <v>118</v>
      </c>
      <c r="B457" s="2">
        <v>532</v>
      </c>
      <c r="C457" s="2">
        <v>399526.66</v>
      </c>
      <c r="D457" s="2">
        <v>81</v>
      </c>
      <c r="E457" s="2">
        <v>84</v>
      </c>
      <c r="F457" s="26">
        <v>0.152</v>
      </c>
      <c r="G457" t="str">
        <f>VLOOKUP($F457*100,'风险(退款拒付)'!$AA$26:$AD$30,2,1)</f>
        <v>(10,20]</v>
      </c>
      <c r="H457" t="str">
        <f>VLOOKUP($F457*100,'风险(退款拒付)'!$AA$26:$AD$30,3,1)</f>
        <v>中</v>
      </c>
      <c r="I457">
        <f>VLOOKUP($F457*100,'风险(退款拒付)'!$AA$26:$AD$30,4,1)</f>
        <v>57</v>
      </c>
    </row>
    <row r="458" spans="1:9" x14ac:dyDescent="0.2">
      <c r="A458" t="s">
        <v>622</v>
      </c>
      <c r="B458" s="2">
        <v>530</v>
      </c>
      <c r="C458" s="2">
        <v>43176.5</v>
      </c>
      <c r="D458" s="2">
        <v>64</v>
      </c>
      <c r="E458" s="2">
        <v>75</v>
      </c>
      <c r="F458" s="26">
        <v>0.121</v>
      </c>
      <c r="G458" t="str">
        <f>VLOOKUP($F458*100,'风险(退款拒付)'!$AA$26:$AD$30,2,1)</f>
        <v>(10,20]</v>
      </c>
      <c r="H458" t="str">
        <f>VLOOKUP($F458*100,'风险(退款拒付)'!$AA$26:$AD$30,3,1)</f>
        <v>中</v>
      </c>
      <c r="I458">
        <f>VLOOKUP($F458*100,'风险(退款拒付)'!$AA$26:$AD$30,4,1)</f>
        <v>57</v>
      </c>
    </row>
    <row r="459" spans="1:9" x14ac:dyDescent="0.2">
      <c r="A459" t="s">
        <v>191</v>
      </c>
      <c r="B459" s="2">
        <v>525</v>
      </c>
      <c r="C459" s="2">
        <v>204103.68189976501</v>
      </c>
      <c r="D459" s="2">
        <v>0</v>
      </c>
      <c r="E459" s="2">
        <v>0</v>
      </c>
      <c r="F459" s="26">
        <v>0</v>
      </c>
      <c r="G459" t="str">
        <f>VLOOKUP($F459*100,'风险(退款拒付)'!$AA$26:$AD$30,2,1)</f>
        <v>0</v>
      </c>
      <c r="H459" t="str">
        <f>VLOOKUP($F459*100,'风险(退款拒付)'!$AA$26:$AD$30,3,1)</f>
        <v>0</v>
      </c>
      <c r="I459">
        <f>VLOOKUP($F459*100,'风险(退款拒付)'!$AA$26:$AD$30,4,1)</f>
        <v>0</v>
      </c>
    </row>
    <row r="460" spans="1:9" x14ac:dyDescent="0.2">
      <c r="A460" t="s">
        <v>567</v>
      </c>
      <c r="B460" s="2">
        <v>521</v>
      </c>
      <c r="C460" s="2">
        <v>26498.04</v>
      </c>
      <c r="D460" s="2">
        <v>38</v>
      </c>
      <c r="E460" s="2">
        <v>52</v>
      </c>
      <c r="F460" s="26">
        <v>7.2999999999999995E-2</v>
      </c>
      <c r="G460" t="str">
        <f>VLOOKUP($F460*100,'风险(退款拒付)'!$AA$26:$AD$30,2,1)</f>
        <v>(0,10]</v>
      </c>
      <c r="H460" t="str">
        <f>VLOOKUP($F460*100,'风险(退款拒付)'!$AA$26:$AD$30,3,1)</f>
        <v>低</v>
      </c>
      <c r="I460">
        <f>VLOOKUP($F460*100,'风险(退款拒付)'!$AA$26:$AD$30,4,1)</f>
        <v>11</v>
      </c>
    </row>
    <row r="461" spans="1:9" x14ac:dyDescent="0.2">
      <c r="A461" t="s">
        <v>110</v>
      </c>
      <c r="B461" s="2">
        <v>520</v>
      </c>
      <c r="C461" s="2">
        <v>60350.68</v>
      </c>
      <c r="D461" s="2">
        <v>19</v>
      </c>
      <c r="E461" s="2">
        <v>20</v>
      </c>
      <c r="F461" s="26">
        <v>3.6999999999999998E-2</v>
      </c>
      <c r="G461" t="str">
        <f>VLOOKUP($F461*100,'风险(退款拒付)'!$AA$26:$AD$30,2,1)</f>
        <v>(0,10]</v>
      </c>
      <c r="H461" t="str">
        <f>VLOOKUP($F461*100,'风险(退款拒付)'!$AA$26:$AD$30,3,1)</f>
        <v>低</v>
      </c>
      <c r="I461">
        <f>VLOOKUP($F461*100,'风险(退款拒付)'!$AA$26:$AD$30,4,1)</f>
        <v>11</v>
      </c>
    </row>
    <row r="462" spans="1:9" x14ac:dyDescent="0.2">
      <c r="A462" t="s">
        <v>892</v>
      </c>
      <c r="B462" s="2">
        <v>518</v>
      </c>
      <c r="C462" s="2">
        <v>23635.31</v>
      </c>
      <c r="D462" s="2">
        <v>9</v>
      </c>
      <c r="E462" s="2">
        <v>9</v>
      </c>
      <c r="F462" s="26">
        <v>1.7000000000000001E-2</v>
      </c>
      <c r="G462" t="str">
        <f>VLOOKUP($F462*100,'风险(退款拒付)'!$AA$26:$AD$30,2,1)</f>
        <v>(0,10]</v>
      </c>
      <c r="H462" t="str">
        <f>VLOOKUP($F462*100,'风险(退款拒付)'!$AA$26:$AD$30,3,1)</f>
        <v>低</v>
      </c>
      <c r="I462">
        <f>VLOOKUP($F462*100,'风险(退款拒付)'!$AA$26:$AD$30,4,1)</f>
        <v>11</v>
      </c>
    </row>
    <row r="463" spans="1:9" x14ac:dyDescent="0.2">
      <c r="A463" t="s">
        <v>385</v>
      </c>
      <c r="B463" s="2">
        <v>512</v>
      </c>
      <c r="C463" s="2">
        <v>42285.49</v>
      </c>
      <c r="D463" s="2">
        <v>6</v>
      </c>
      <c r="E463" s="2">
        <v>7</v>
      </c>
      <c r="F463" s="26">
        <v>1.2E-2</v>
      </c>
      <c r="G463" t="str">
        <f>VLOOKUP($F463*100,'风险(退款拒付)'!$AA$26:$AD$30,2,1)</f>
        <v>(0,10]</v>
      </c>
      <c r="H463" t="str">
        <f>VLOOKUP($F463*100,'风险(退款拒付)'!$AA$26:$AD$30,3,1)</f>
        <v>低</v>
      </c>
      <c r="I463">
        <f>VLOOKUP($F463*100,'风险(退款拒付)'!$AA$26:$AD$30,4,1)</f>
        <v>11</v>
      </c>
    </row>
    <row r="464" spans="1:9" x14ac:dyDescent="0.2">
      <c r="A464" t="s">
        <v>285</v>
      </c>
      <c r="B464" s="2">
        <v>511</v>
      </c>
      <c r="C464" s="2">
        <v>75918.33</v>
      </c>
      <c r="D464" s="2">
        <v>3</v>
      </c>
      <c r="E464" s="2">
        <v>3</v>
      </c>
      <c r="F464" s="26">
        <v>6.0000000000000001E-3</v>
      </c>
      <c r="G464" t="str">
        <f>VLOOKUP($F464*100,'风险(退款拒付)'!$AA$26:$AD$30,2,1)</f>
        <v>(0,10]</v>
      </c>
      <c r="H464" t="str">
        <f>VLOOKUP($F464*100,'风险(退款拒付)'!$AA$26:$AD$30,3,1)</f>
        <v>低</v>
      </c>
      <c r="I464">
        <f>VLOOKUP($F464*100,'风险(退款拒付)'!$AA$26:$AD$30,4,1)</f>
        <v>11</v>
      </c>
    </row>
    <row r="465" spans="1:9" x14ac:dyDescent="0.2">
      <c r="A465" t="s">
        <v>902</v>
      </c>
      <c r="B465" s="2">
        <v>508</v>
      </c>
      <c r="C465" s="2">
        <v>49772.81</v>
      </c>
      <c r="D465" s="2">
        <v>275</v>
      </c>
      <c r="E465" s="2">
        <v>340</v>
      </c>
      <c r="F465" s="26">
        <v>0.54100000000000004</v>
      </c>
      <c r="G465" t="str">
        <f>VLOOKUP($F465*100,'风险(退款拒付)'!$AA$26:$AD$30,2,1)</f>
        <v>(20,+)</v>
      </c>
      <c r="H465" t="str">
        <f>VLOOKUP($F465*100,'风险(退款拒付)'!$AA$26:$AD$30,3,1)</f>
        <v>高</v>
      </c>
      <c r="I465">
        <f>VLOOKUP($F465*100,'风险(退款拒付)'!$AA$26:$AD$30,4,1)</f>
        <v>100</v>
      </c>
    </row>
    <row r="466" spans="1:9" x14ac:dyDescent="0.2">
      <c r="A466" t="s">
        <v>768</v>
      </c>
      <c r="B466" s="2">
        <v>503</v>
      </c>
      <c r="C466" s="2">
        <v>271565.59858972998</v>
      </c>
      <c r="D466" s="2">
        <v>7</v>
      </c>
      <c r="E466" s="2">
        <v>8</v>
      </c>
      <c r="F466" s="26">
        <v>1.4E-2</v>
      </c>
      <c r="G466" t="str">
        <f>VLOOKUP($F466*100,'风险(退款拒付)'!$AA$26:$AD$30,2,1)</f>
        <v>(0,10]</v>
      </c>
      <c r="H466" t="str">
        <f>VLOOKUP($F466*100,'风险(退款拒付)'!$AA$26:$AD$30,3,1)</f>
        <v>低</v>
      </c>
      <c r="I466">
        <f>VLOOKUP($F466*100,'风险(退款拒付)'!$AA$26:$AD$30,4,1)</f>
        <v>11</v>
      </c>
    </row>
    <row r="467" spans="1:9" x14ac:dyDescent="0.2">
      <c r="A467" t="s">
        <v>774</v>
      </c>
      <c r="B467" s="2">
        <v>499</v>
      </c>
      <c r="C467" s="2">
        <v>16049.55</v>
      </c>
      <c r="D467" s="2">
        <v>3</v>
      </c>
      <c r="E467" s="2">
        <v>4</v>
      </c>
      <c r="F467" s="26">
        <v>6.0000000000000001E-3</v>
      </c>
      <c r="G467" t="str">
        <f>VLOOKUP($F467*100,'风险(退款拒付)'!$AA$26:$AD$30,2,1)</f>
        <v>(0,10]</v>
      </c>
      <c r="H467" t="str">
        <f>VLOOKUP($F467*100,'风险(退款拒付)'!$AA$26:$AD$30,3,1)</f>
        <v>低</v>
      </c>
      <c r="I467">
        <f>VLOOKUP($F467*100,'风险(退款拒付)'!$AA$26:$AD$30,4,1)</f>
        <v>11</v>
      </c>
    </row>
    <row r="468" spans="1:9" x14ac:dyDescent="0.2">
      <c r="A468" t="s">
        <v>338</v>
      </c>
      <c r="B468" s="2">
        <v>498</v>
      </c>
      <c r="C468" s="2">
        <v>52829.06</v>
      </c>
      <c r="D468" s="2">
        <v>3</v>
      </c>
      <c r="E468" s="2">
        <v>3</v>
      </c>
      <c r="F468" s="26">
        <v>6.0000000000000001E-3</v>
      </c>
      <c r="G468" t="str">
        <f>VLOOKUP($F468*100,'风险(退款拒付)'!$AA$26:$AD$30,2,1)</f>
        <v>(0,10]</v>
      </c>
      <c r="H468" t="str">
        <f>VLOOKUP($F468*100,'风险(退款拒付)'!$AA$26:$AD$30,3,1)</f>
        <v>低</v>
      </c>
      <c r="I468">
        <f>VLOOKUP($F468*100,'风险(退款拒付)'!$AA$26:$AD$30,4,1)</f>
        <v>11</v>
      </c>
    </row>
    <row r="469" spans="1:9" x14ac:dyDescent="0.2">
      <c r="A469" t="s">
        <v>785</v>
      </c>
      <c r="B469" s="2">
        <v>497</v>
      </c>
      <c r="C469" s="2">
        <v>27291.86</v>
      </c>
      <c r="D469" s="2">
        <v>2</v>
      </c>
      <c r="E469" s="2">
        <v>2</v>
      </c>
      <c r="F469" s="26">
        <v>4.0000000000000001E-3</v>
      </c>
      <c r="G469" t="str">
        <f>VLOOKUP($F469*100,'风险(退款拒付)'!$AA$26:$AD$30,2,1)</f>
        <v>(0,10]</v>
      </c>
      <c r="H469" t="str">
        <f>VLOOKUP($F469*100,'风险(退款拒付)'!$AA$26:$AD$30,3,1)</f>
        <v>低</v>
      </c>
      <c r="I469">
        <f>VLOOKUP($F469*100,'风险(退款拒付)'!$AA$26:$AD$30,4,1)</f>
        <v>11</v>
      </c>
    </row>
    <row r="470" spans="1:9" x14ac:dyDescent="0.2">
      <c r="A470" t="s">
        <v>410</v>
      </c>
      <c r="B470" s="2">
        <v>496</v>
      </c>
      <c r="C470" s="2">
        <v>8483.6146363250009</v>
      </c>
      <c r="D470" s="2">
        <v>2</v>
      </c>
      <c r="E470" s="2">
        <v>2</v>
      </c>
      <c r="F470" s="26">
        <v>4.0000000000000001E-3</v>
      </c>
      <c r="G470" t="str">
        <f>VLOOKUP($F470*100,'风险(退款拒付)'!$AA$26:$AD$30,2,1)</f>
        <v>(0,10]</v>
      </c>
      <c r="H470" t="str">
        <f>VLOOKUP($F470*100,'风险(退款拒付)'!$AA$26:$AD$30,3,1)</f>
        <v>低</v>
      </c>
      <c r="I470">
        <f>VLOOKUP($F470*100,'风险(退款拒付)'!$AA$26:$AD$30,4,1)</f>
        <v>11</v>
      </c>
    </row>
    <row r="471" spans="1:9" x14ac:dyDescent="0.2">
      <c r="A471" t="s">
        <v>870</v>
      </c>
      <c r="B471" s="2">
        <v>491</v>
      </c>
      <c r="C471" s="2">
        <v>14262.97</v>
      </c>
      <c r="D471" s="2">
        <v>40</v>
      </c>
      <c r="E471" s="2">
        <v>45</v>
      </c>
      <c r="F471" s="26">
        <v>8.1000000000000003E-2</v>
      </c>
      <c r="G471" t="str">
        <f>VLOOKUP($F471*100,'风险(退款拒付)'!$AA$26:$AD$30,2,1)</f>
        <v>(0,10]</v>
      </c>
      <c r="H471" t="str">
        <f>VLOOKUP($F471*100,'风险(退款拒付)'!$AA$26:$AD$30,3,1)</f>
        <v>低</v>
      </c>
      <c r="I471">
        <f>VLOOKUP($F471*100,'风险(退款拒付)'!$AA$26:$AD$30,4,1)</f>
        <v>11</v>
      </c>
    </row>
    <row r="472" spans="1:9" x14ac:dyDescent="0.2">
      <c r="A472" t="s">
        <v>881</v>
      </c>
      <c r="B472" s="2">
        <v>490</v>
      </c>
      <c r="C472" s="2">
        <v>29232.23</v>
      </c>
      <c r="D472" s="2">
        <v>8</v>
      </c>
      <c r="E472" s="2">
        <v>8</v>
      </c>
      <c r="F472" s="26">
        <v>1.6E-2</v>
      </c>
      <c r="G472" t="str">
        <f>VLOOKUP($F472*100,'风险(退款拒付)'!$AA$26:$AD$30,2,1)</f>
        <v>(0,10]</v>
      </c>
      <c r="H472" t="str">
        <f>VLOOKUP($F472*100,'风险(退款拒付)'!$AA$26:$AD$30,3,1)</f>
        <v>低</v>
      </c>
      <c r="I472">
        <f>VLOOKUP($F472*100,'风险(退款拒付)'!$AA$26:$AD$30,4,1)</f>
        <v>11</v>
      </c>
    </row>
    <row r="473" spans="1:9" x14ac:dyDescent="0.2">
      <c r="A473" t="s">
        <v>910</v>
      </c>
      <c r="B473" s="2">
        <v>487</v>
      </c>
      <c r="C473" s="2">
        <v>14633.82</v>
      </c>
      <c r="D473" s="2">
        <v>0</v>
      </c>
      <c r="E473" s="2">
        <v>0</v>
      </c>
      <c r="F473" s="26">
        <v>0</v>
      </c>
      <c r="G473" t="str">
        <f>VLOOKUP($F473*100,'风险(退款拒付)'!$AA$26:$AD$30,2,1)</f>
        <v>0</v>
      </c>
      <c r="H473" t="str">
        <f>VLOOKUP($F473*100,'风险(退款拒付)'!$AA$26:$AD$30,3,1)</f>
        <v>0</v>
      </c>
      <c r="I473">
        <f>VLOOKUP($F473*100,'风险(退款拒付)'!$AA$26:$AD$30,4,1)</f>
        <v>0</v>
      </c>
    </row>
    <row r="474" spans="1:9" x14ac:dyDescent="0.2">
      <c r="A474" t="s">
        <v>185</v>
      </c>
      <c r="B474" s="2">
        <v>484</v>
      </c>
      <c r="C474" s="2">
        <v>33607.182058209997</v>
      </c>
      <c r="D474" s="2">
        <v>0</v>
      </c>
      <c r="E474" s="2">
        <v>0</v>
      </c>
      <c r="F474" s="26">
        <v>0</v>
      </c>
      <c r="G474" t="str">
        <f>VLOOKUP($F474*100,'风险(退款拒付)'!$AA$26:$AD$30,2,1)</f>
        <v>0</v>
      </c>
      <c r="H474" t="str">
        <f>VLOOKUP($F474*100,'风险(退款拒付)'!$AA$26:$AD$30,3,1)</f>
        <v>0</v>
      </c>
      <c r="I474">
        <f>VLOOKUP($F474*100,'风险(退款拒付)'!$AA$26:$AD$30,4,1)</f>
        <v>0</v>
      </c>
    </row>
    <row r="475" spans="1:9" x14ac:dyDescent="0.2">
      <c r="A475" t="s">
        <v>542</v>
      </c>
      <c r="B475" s="2">
        <v>483</v>
      </c>
      <c r="C475" s="2">
        <v>13900.82</v>
      </c>
      <c r="D475" s="2">
        <v>2</v>
      </c>
      <c r="E475" s="2">
        <v>2</v>
      </c>
      <c r="F475" s="26">
        <v>4.0000000000000001E-3</v>
      </c>
      <c r="G475" t="str">
        <f>VLOOKUP($F475*100,'风险(退款拒付)'!$AA$26:$AD$30,2,1)</f>
        <v>(0,10]</v>
      </c>
      <c r="H475" t="str">
        <f>VLOOKUP($F475*100,'风险(退款拒付)'!$AA$26:$AD$30,3,1)</f>
        <v>低</v>
      </c>
      <c r="I475">
        <f>VLOOKUP($F475*100,'风险(退款拒付)'!$AA$26:$AD$30,4,1)</f>
        <v>11</v>
      </c>
    </row>
    <row r="476" spans="1:9" x14ac:dyDescent="0.2">
      <c r="A476" t="s">
        <v>581</v>
      </c>
      <c r="B476" s="2">
        <v>481</v>
      </c>
      <c r="C476" s="2">
        <v>38403.58</v>
      </c>
      <c r="D476" s="2">
        <v>0</v>
      </c>
      <c r="E476" s="2">
        <v>0</v>
      </c>
      <c r="F476" s="26">
        <v>0</v>
      </c>
      <c r="G476" t="str">
        <f>VLOOKUP($F476*100,'风险(退款拒付)'!$AA$26:$AD$30,2,1)</f>
        <v>0</v>
      </c>
      <c r="H476" t="str">
        <f>VLOOKUP($F476*100,'风险(退款拒付)'!$AA$26:$AD$30,3,1)</f>
        <v>0</v>
      </c>
      <c r="I476">
        <f>VLOOKUP($F476*100,'风险(退款拒付)'!$AA$26:$AD$30,4,1)</f>
        <v>0</v>
      </c>
    </row>
    <row r="477" spans="1:9" x14ac:dyDescent="0.2">
      <c r="A477" t="s">
        <v>725</v>
      </c>
      <c r="B477" s="2">
        <v>475</v>
      </c>
      <c r="C477" s="2">
        <v>18402.310000000001</v>
      </c>
      <c r="D477" s="2">
        <v>21</v>
      </c>
      <c r="E477" s="2">
        <v>21</v>
      </c>
      <c r="F477" s="26">
        <v>4.3999999999999997E-2</v>
      </c>
      <c r="G477" t="str">
        <f>VLOOKUP($F477*100,'风险(退款拒付)'!$AA$26:$AD$30,2,1)</f>
        <v>(0,10]</v>
      </c>
      <c r="H477" t="str">
        <f>VLOOKUP($F477*100,'风险(退款拒付)'!$AA$26:$AD$30,3,1)</f>
        <v>低</v>
      </c>
      <c r="I477">
        <f>VLOOKUP($F477*100,'风险(退款拒付)'!$AA$26:$AD$30,4,1)</f>
        <v>11</v>
      </c>
    </row>
    <row r="478" spans="1:9" x14ac:dyDescent="0.2">
      <c r="A478" t="s">
        <v>769</v>
      </c>
      <c r="B478" s="2">
        <v>471</v>
      </c>
      <c r="C478" s="2">
        <v>29870.38</v>
      </c>
      <c r="D478" s="2">
        <v>5</v>
      </c>
      <c r="E478" s="2">
        <v>5</v>
      </c>
      <c r="F478" s="26">
        <v>1.0999999999999999E-2</v>
      </c>
      <c r="G478" t="str">
        <f>VLOOKUP($F478*100,'风险(退款拒付)'!$AA$26:$AD$30,2,1)</f>
        <v>(0,10]</v>
      </c>
      <c r="H478" t="str">
        <f>VLOOKUP($F478*100,'风险(退款拒付)'!$AA$26:$AD$30,3,1)</f>
        <v>低</v>
      </c>
      <c r="I478">
        <f>VLOOKUP($F478*100,'风险(退款拒付)'!$AA$26:$AD$30,4,1)</f>
        <v>11</v>
      </c>
    </row>
    <row r="479" spans="1:9" x14ac:dyDescent="0.2">
      <c r="A479" t="s">
        <v>978</v>
      </c>
      <c r="B479" s="2">
        <v>463</v>
      </c>
      <c r="C479" s="2">
        <v>56991.74</v>
      </c>
      <c r="D479" s="2">
        <v>7</v>
      </c>
      <c r="E479" s="2">
        <v>9</v>
      </c>
      <c r="F479" s="26">
        <v>1.4999999999999999E-2</v>
      </c>
      <c r="G479" t="str">
        <f>VLOOKUP($F479*100,'风险(退款拒付)'!$AA$26:$AD$30,2,1)</f>
        <v>(0,10]</v>
      </c>
      <c r="H479" t="str">
        <f>VLOOKUP($F479*100,'风险(退款拒付)'!$AA$26:$AD$30,3,1)</f>
        <v>低</v>
      </c>
      <c r="I479">
        <f>VLOOKUP($F479*100,'风险(退款拒付)'!$AA$26:$AD$30,4,1)</f>
        <v>11</v>
      </c>
    </row>
    <row r="480" spans="1:9" x14ac:dyDescent="0.2">
      <c r="A480" t="s">
        <v>483</v>
      </c>
      <c r="B480" s="2">
        <v>457</v>
      </c>
      <c r="C480" s="2">
        <v>21735.940430359999</v>
      </c>
      <c r="D480" s="2">
        <v>0</v>
      </c>
      <c r="E480" s="2">
        <v>0</v>
      </c>
      <c r="F480" s="26">
        <v>0</v>
      </c>
      <c r="G480" t="str">
        <f>VLOOKUP($F480*100,'风险(退款拒付)'!$AA$26:$AD$30,2,1)</f>
        <v>0</v>
      </c>
      <c r="H480" t="str">
        <f>VLOOKUP($F480*100,'风险(退款拒付)'!$AA$26:$AD$30,3,1)</f>
        <v>0</v>
      </c>
      <c r="I480">
        <f>VLOOKUP($F480*100,'风险(退款拒付)'!$AA$26:$AD$30,4,1)</f>
        <v>0</v>
      </c>
    </row>
    <row r="481" spans="1:9" x14ac:dyDescent="0.2">
      <c r="A481" t="s">
        <v>882</v>
      </c>
      <c r="B481" s="2">
        <v>457</v>
      </c>
      <c r="C481" s="2">
        <v>66013.171241830001</v>
      </c>
      <c r="D481" s="2">
        <v>0</v>
      </c>
      <c r="E481" s="2">
        <v>0</v>
      </c>
      <c r="F481" s="26">
        <v>0</v>
      </c>
      <c r="G481" t="str">
        <f>VLOOKUP($F481*100,'风险(退款拒付)'!$AA$26:$AD$30,2,1)</f>
        <v>0</v>
      </c>
      <c r="H481" t="str">
        <f>VLOOKUP($F481*100,'风险(退款拒付)'!$AA$26:$AD$30,3,1)</f>
        <v>0</v>
      </c>
      <c r="I481">
        <f>VLOOKUP($F481*100,'风险(退款拒付)'!$AA$26:$AD$30,4,1)</f>
        <v>0</v>
      </c>
    </row>
    <row r="482" spans="1:9" x14ac:dyDescent="0.2">
      <c r="A482" t="s">
        <v>894</v>
      </c>
      <c r="B482" s="2">
        <v>451</v>
      </c>
      <c r="C482" s="2">
        <v>50251.5</v>
      </c>
      <c r="D482" s="2">
        <v>4</v>
      </c>
      <c r="E482" s="2">
        <v>4</v>
      </c>
      <c r="F482" s="26">
        <v>8.9999999999999993E-3</v>
      </c>
      <c r="G482" t="str">
        <f>VLOOKUP($F482*100,'风险(退款拒付)'!$AA$26:$AD$30,2,1)</f>
        <v>(0,10]</v>
      </c>
      <c r="H482" t="str">
        <f>VLOOKUP($F482*100,'风险(退款拒付)'!$AA$26:$AD$30,3,1)</f>
        <v>低</v>
      </c>
      <c r="I482">
        <f>VLOOKUP($F482*100,'风险(退款拒付)'!$AA$26:$AD$30,4,1)</f>
        <v>11</v>
      </c>
    </row>
    <row r="483" spans="1:9" x14ac:dyDescent="0.2">
      <c r="A483" t="s">
        <v>938</v>
      </c>
      <c r="B483" s="2">
        <v>449</v>
      </c>
      <c r="C483" s="2">
        <v>9015.4479867299997</v>
      </c>
      <c r="D483" s="2">
        <v>20</v>
      </c>
      <c r="E483" s="2">
        <v>20</v>
      </c>
      <c r="F483" s="26">
        <v>4.4999999999999998E-2</v>
      </c>
      <c r="G483" t="str">
        <f>VLOOKUP($F483*100,'风险(退款拒付)'!$AA$26:$AD$30,2,1)</f>
        <v>(0,10]</v>
      </c>
      <c r="H483" t="str">
        <f>VLOOKUP($F483*100,'风险(退款拒付)'!$AA$26:$AD$30,3,1)</f>
        <v>低</v>
      </c>
      <c r="I483">
        <f>VLOOKUP($F483*100,'风险(退款拒付)'!$AA$26:$AD$30,4,1)</f>
        <v>11</v>
      </c>
    </row>
    <row r="484" spans="1:9" x14ac:dyDescent="0.2">
      <c r="A484" t="s">
        <v>656</v>
      </c>
      <c r="B484" s="2">
        <v>448</v>
      </c>
      <c r="C484" s="2">
        <v>22260.44</v>
      </c>
      <c r="D484" s="2">
        <v>5</v>
      </c>
      <c r="E484" s="2">
        <v>5</v>
      </c>
      <c r="F484" s="26">
        <v>1.0999999999999999E-2</v>
      </c>
      <c r="G484" t="str">
        <f>VLOOKUP($F484*100,'风险(退款拒付)'!$AA$26:$AD$30,2,1)</f>
        <v>(0,10]</v>
      </c>
      <c r="H484" t="str">
        <f>VLOOKUP($F484*100,'风险(退款拒付)'!$AA$26:$AD$30,3,1)</f>
        <v>低</v>
      </c>
      <c r="I484">
        <f>VLOOKUP($F484*100,'风险(退款拒付)'!$AA$26:$AD$30,4,1)</f>
        <v>11</v>
      </c>
    </row>
    <row r="485" spans="1:9" x14ac:dyDescent="0.2">
      <c r="A485" t="s">
        <v>1015</v>
      </c>
      <c r="B485" s="2">
        <v>443</v>
      </c>
      <c r="C485" s="2">
        <v>303346.26560454001</v>
      </c>
      <c r="D485" s="2">
        <v>1</v>
      </c>
      <c r="E485" s="2">
        <v>1</v>
      </c>
      <c r="F485" s="26">
        <v>2E-3</v>
      </c>
      <c r="G485" t="str">
        <f>VLOOKUP($F485*100,'风险(退款拒付)'!$AA$26:$AD$30,2,1)</f>
        <v>(0,10]</v>
      </c>
      <c r="H485" t="str">
        <f>VLOOKUP($F485*100,'风险(退款拒付)'!$AA$26:$AD$30,3,1)</f>
        <v>低</v>
      </c>
      <c r="I485">
        <f>VLOOKUP($F485*100,'风险(退款拒付)'!$AA$26:$AD$30,4,1)</f>
        <v>11</v>
      </c>
    </row>
    <row r="486" spans="1:9" x14ac:dyDescent="0.2">
      <c r="A486" t="s">
        <v>908</v>
      </c>
      <c r="B486" s="2">
        <v>437</v>
      </c>
      <c r="C486" s="2">
        <v>44705.756993039999</v>
      </c>
      <c r="D486" s="2">
        <v>8</v>
      </c>
      <c r="E486" s="2">
        <v>8</v>
      </c>
      <c r="F486" s="26">
        <v>1.7999999999999999E-2</v>
      </c>
      <c r="G486" t="str">
        <f>VLOOKUP($F486*100,'风险(退款拒付)'!$AA$26:$AD$30,2,1)</f>
        <v>(0,10]</v>
      </c>
      <c r="H486" t="str">
        <f>VLOOKUP($F486*100,'风险(退款拒付)'!$AA$26:$AD$30,3,1)</f>
        <v>低</v>
      </c>
      <c r="I486">
        <f>VLOOKUP($F486*100,'风险(退款拒付)'!$AA$26:$AD$30,4,1)</f>
        <v>11</v>
      </c>
    </row>
    <row r="487" spans="1:9" x14ac:dyDescent="0.2">
      <c r="A487" t="s">
        <v>69</v>
      </c>
      <c r="B487" s="2">
        <v>435</v>
      </c>
      <c r="C487" s="2">
        <v>676785.4</v>
      </c>
      <c r="D487" s="2">
        <v>2</v>
      </c>
      <c r="E487" s="2">
        <v>2</v>
      </c>
      <c r="F487" s="26">
        <v>5.0000000000000001E-3</v>
      </c>
      <c r="G487" t="str">
        <f>VLOOKUP($F487*100,'风险(退款拒付)'!$AA$26:$AD$30,2,1)</f>
        <v>(0,10]</v>
      </c>
      <c r="H487" t="str">
        <f>VLOOKUP($F487*100,'风险(退款拒付)'!$AA$26:$AD$30,3,1)</f>
        <v>低</v>
      </c>
      <c r="I487">
        <f>VLOOKUP($F487*100,'风险(退款拒付)'!$AA$26:$AD$30,4,1)</f>
        <v>11</v>
      </c>
    </row>
    <row r="488" spans="1:9" x14ac:dyDescent="0.2">
      <c r="A488" t="s">
        <v>350</v>
      </c>
      <c r="B488" s="2">
        <v>434</v>
      </c>
      <c r="C488" s="2">
        <v>61092.263908649998</v>
      </c>
      <c r="D488" s="2">
        <v>0</v>
      </c>
      <c r="E488" s="2">
        <v>0</v>
      </c>
      <c r="F488" s="26">
        <v>0</v>
      </c>
      <c r="G488" t="str">
        <f>VLOOKUP($F488*100,'风险(退款拒付)'!$AA$26:$AD$30,2,1)</f>
        <v>0</v>
      </c>
      <c r="H488" t="str">
        <f>VLOOKUP($F488*100,'风险(退款拒付)'!$AA$26:$AD$30,3,1)</f>
        <v>0</v>
      </c>
      <c r="I488">
        <f>VLOOKUP($F488*100,'风险(退款拒付)'!$AA$26:$AD$30,4,1)</f>
        <v>0</v>
      </c>
    </row>
    <row r="489" spans="1:9" x14ac:dyDescent="0.2">
      <c r="A489" t="s">
        <v>346</v>
      </c>
      <c r="B489" s="2">
        <v>434</v>
      </c>
      <c r="C489" s="2">
        <v>49907.424546524999</v>
      </c>
      <c r="D489" s="2">
        <v>0</v>
      </c>
      <c r="E489" s="2">
        <v>0</v>
      </c>
      <c r="F489" s="26">
        <v>0</v>
      </c>
      <c r="G489" t="str">
        <f>VLOOKUP($F489*100,'风险(退款拒付)'!$AA$26:$AD$30,2,1)</f>
        <v>0</v>
      </c>
      <c r="H489" t="str">
        <f>VLOOKUP($F489*100,'风险(退款拒付)'!$AA$26:$AD$30,3,1)</f>
        <v>0</v>
      </c>
      <c r="I489">
        <f>VLOOKUP($F489*100,'风险(退款拒付)'!$AA$26:$AD$30,4,1)</f>
        <v>0</v>
      </c>
    </row>
    <row r="490" spans="1:9" x14ac:dyDescent="0.2">
      <c r="A490" t="s">
        <v>420</v>
      </c>
      <c r="B490" s="2">
        <v>428</v>
      </c>
      <c r="C490" s="2">
        <v>60926.07</v>
      </c>
      <c r="D490" s="2">
        <v>10</v>
      </c>
      <c r="E490" s="2">
        <v>11</v>
      </c>
      <c r="F490" s="26">
        <v>2.3E-2</v>
      </c>
      <c r="G490" t="str">
        <f>VLOOKUP($F490*100,'风险(退款拒付)'!$AA$26:$AD$30,2,1)</f>
        <v>(0,10]</v>
      </c>
      <c r="H490" t="str">
        <f>VLOOKUP($F490*100,'风险(退款拒付)'!$AA$26:$AD$30,3,1)</f>
        <v>低</v>
      </c>
      <c r="I490">
        <f>VLOOKUP($F490*100,'风险(退款拒付)'!$AA$26:$AD$30,4,1)</f>
        <v>11</v>
      </c>
    </row>
    <row r="491" spans="1:9" x14ac:dyDescent="0.2">
      <c r="A491" t="s">
        <v>132</v>
      </c>
      <c r="B491" s="2">
        <v>425</v>
      </c>
      <c r="C491" s="2">
        <v>39022.959999999999</v>
      </c>
      <c r="D491" s="2">
        <v>4</v>
      </c>
      <c r="E491" s="2">
        <v>5</v>
      </c>
      <c r="F491" s="26">
        <v>8.9999999999999993E-3</v>
      </c>
      <c r="G491" t="str">
        <f>VLOOKUP($F491*100,'风险(退款拒付)'!$AA$26:$AD$30,2,1)</f>
        <v>(0,10]</v>
      </c>
      <c r="H491" t="str">
        <f>VLOOKUP($F491*100,'风险(退款拒付)'!$AA$26:$AD$30,3,1)</f>
        <v>低</v>
      </c>
      <c r="I491">
        <f>VLOOKUP($F491*100,'风险(退款拒付)'!$AA$26:$AD$30,4,1)</f>
        <v>11</v>
      </c>
    </row>
    <row r="492" spans="1:9" x14ac:dyDescent="0.2">
      <c r="A492" t="s">
        <v>649</v>
      </c>
      <c r="B492" s="2">
        <v>422</v>
      </c>
      <c r="C492" s="2">
        <v>19434.13</v>
      </c>
      <c r="D492" s="2">
        <v>30</v>
      </c>
      <c r="E492" s="2">
        <v>33</v>
      </c>
      <c r="F492" s="26">
        <v>7.0999999999999994E-2</v>
      </c>
      <c r="G492" t="str">
        <f>VLOOKUP($F492*100,'风险(退款拒付)'!$AA$26:$AD$30,2,1)</f>
        <v>(0,10]</v>
      </c>
      <c r="H492" t="str">
        <f>VLOOKUP($F492*100,'风险(退款拒付)'!$AA$26:$AD$30,3,1)</f>
        <v>低</v>
      </c>
      <c r="I492">
        <f>VLOOKUP($F492*100,'风险(退款拒付)'!$AA$26:$AD$30,4,1)</f>
        <v>11</v>
      </c>
    </row>
    <row r="493" spans="1:9" x14ac:dyDescent="0.2">
      <c r="A493" t="s">
        <v>864</v>
      </c>
      <c r="B493" s="2">
        <v>421</v>
      </c>
      <c r="C493" s="2">
        <v>28198.936009950001</v>
      </c>
      <c r="D493" s="2">
        <v>0</v>
      </c>
      <c r="E493" s="2">
        <v>0</v>
      </c>
      <c r="F493" s="26">
        <v>0</v>
      </c>
      <c r="G493" t="str">
        <f>VLOOKUP($F493*100,'风险(退款拒付)'!$AA$26:$AD$30,2,1)</f>
        <v>0</v>
      </c>
      <c r="H493" t="str">
        <f>VLOOKUP($F493*100,'风险(退款拒付)'!$AA$26:$AD$30,3,1)</f>
        <v>0</v>
      </c>
      <c r="I493">
        <f>VLOOKUP($F493*100,'风险(退款拒付)'!$AA$26:$AD$30,4,1)</f>
        <v>0</v>
      </c>
    </row>
    <row r="494" spans="1:9" x14ac:dyDescent="0.2">
      <c r="A494" t="s">
        <v>917</v>
      </c>
      <c r="B494" s="2">
        <v>417</v>
      </c>
      <c r="C494" s="2">
        <v>24455.95</v>
      </c>
      <c r="D494" s="2">
        <v>74</v>
      </c>
      <c r="E494" s="2">
        <v>81</v>
      </c>
      <c r="F494" s="26">
        <v>0.17699999999999999</v>
      </c>
      <c r="G494" t="str">
        <f>VLOOKUP($F494*100,'风险(退款拒付)'!$AA$26:$AD$30,2,1)</f>
        <v>(10,20]</v>
      </c>
      <c r="H494" t="str">
        <f>VLOOKUP($F494*100,'风险(退款拒付)'!$AA$26:$AD$30,3,1)</f>
        <v>中</v>
      </c>
      <c r="I494">
        <f>VLOOKUP($F494*100,'风险(退款拒付)'!$AA$26:$AD$30,4,1)</f>
        <v>57</v>
      </c>
    </row>
    <row r="495" spans="1:9" x14ac:dyDescent="0.2">
      <c r="A495" t="s">
        <v>607</v>
      </c>
      <c r="B495" s="2">
        <v>414</v>
      </c>
      <c r="C495" s="2">
        <v>19969.37</v>
      </c>
      <c r="D495" s="2">
        <v>0</v>
      </c>
      <c r="E495" s="2">
        <v>0</v>
      </c>
      <c r="F495" s="26">
        <v>0</v>
      </c>
      <c r="G495" t="str">
        <f>VLOOKUP($F495*100,'风险(退款拒付)'!$AA$26:$AD$30,2,1)</f>
        <v>0</v>
      </c>
      <c r="H495" t="str">
        <f>VLOOKUP($F495*100,'风险(退款拒付)'!$AA$26:$AD$30,3,1)</f>
        <v>0</v>
      </c>
      <c r="I495">
        <f>VLOOKUP($F495*100,'风险(退款拒付)'!$AA$26:$AD$30,4,1)</f>
        <v>0</v>
      </c>
    </row>
    <row r="496" spans="1:9" x14ac:dyDescent="0.2">
      <c r="A496" t="s">
        <v>535</v>
      </c>
      <c r="B496" s="2">
        <v>409</v>
      </c>
      <c r="C496" s="2">
        <v>11109.71</v>
      </c>
      <c r="D496" s="2">
        <v>5</v>
      </c>
      <c r="E496" s="2">
        <v>5</v>
      </c>
      <c r="F496" s="26">
        <v>1.2E-2</v>
      </c>
      <c r="G496" t="str">
        <f>VLOOKUP($F496*100,'风险(退款拒付)'!$AA$26:$AD$30,2,1)</f>
        <v>(0,10]</v>
      </c>
      <c r="H496" t="str">
        <f>VLOOKUP($F496*100,'风险(退款拒付)'!$AA$26:$AD$30,3,1)</f>
        <v>低</v>
      </c>
      <c r="I496">
        <f>VLOOKUP($F496*100,'风险(退款拒付)'!$AA$26:$AD$30,4,1)</f>
        <v>11</v>
      </c>
    </row>
    <row r="497" spans="1:9" x14ac:dyDescent="0.2">
      <c r="A497" t="s">
        <v>81</v>
      </c>
      <c r="B497" s="2">
        <v>406</v>
      </c>
      <c r="C497" s="2">
        <v>18287.5</v>
      </c>
      <c r="D497" s="2">
        <v>3</v>
      </c>
      <c r="E497" s="2">
        <v>3</v>
      </c>
      <c r="F497" s="26">
        <v>7.0000000000000001E-3</v>
      </c>
      <c r="G497" t="str">
        <f>VLOOKUP($F497*100,'风险(退款拒付)'!$AA$26:$AD$30,2,1)</f>
        <v>(0,10]</v>
      </c>
      <c r="H497" t="str">
        <f>VLOOKUP($F497*100,'风险(退款拒付)'!$AA$26:$AD$30,3,1)</f>
        <v>低</v>
      </c>
      <c r="I497">
        <f>VLOOKUP($F497*100,'风险(退款拒付)'!$AA$26:$AD$30,4,1)</f>
        <v>11</v>
      </c>
    </row>
    <row r="498" spans="1:9" x14ac:dyDescent="0.2">
      <c r="A498" t="s">
        <v>893</v>
      </c>
      <c r="B498" s="2">
        <v>403</v>
      </c>
      <c r="C498" s="2">
        <v>165989.59</v>
      </c>
      <c r="D498" s="2">
        <v>4</v>
      </c>
      <c r="E498" s="2">
        <v>4</v>
      </c>
      <c r="F498" s="26">
        <v>0.01</v>
      </c>
      <c r="G498" t="str">
        <f>VLOOKUP($F498*100,'风险(退款拒付)'!$AA$26:$AD$30,2,1)</f>
        <v>(0,10]</v>
      </c>
      <c r="H498" t="str">
        <f>VLOOKUP($F498*100,'风险(退款拒付)'!$AA$26:$AD$30,3,1)</f>
        <v>低</v>
      </c>
      <c r="I498">
        <f>VLOOKUP($F498*100,'风险(退款拒付)'!$AA$26:$AD$30,4,1)</f>
        <v>11</v>
      </c>
    </row>
    <row r="499" spans="1:9" x14ac:dyDescent="0.2">
      <c r="A499" t="s">
        <v>650</v>
      </c>
      <c r="B499" s="2">
        <v>402</v>
      </c>
      <c r="C499" s="2">
        <v>20182.502791039999</v>
      </c>
      <c r="D499" s="2">
        <v>11</v>
      </c>
      <c r="E499" s="2">
        <v>13</v>
      </c>
      <c r="F499" s="26">
        <v>2.7E-2</v>
      </c>
      <c r="G499" t="str">
        <f>VLOOKUP($F499*100,'风险(退款拒付)'!$AA$26:$AD$30,2,1)</f>
        <v>(0,10]</v>
      </c>
      <c r="H499" t="str">
        <f>VLOOKUP($F499*100,'风险(退款拒付)'!$AA$26:$AD$30,3,1)</f>
        <v>低</v>
      </c>
      <c r="I499">
        <f>VLOOKUP($F499*100,'风险(退款拒付)'!$AA$26:$AD$30,4,1)</f>
        <v>11</v>
      </c>
    </row>
    <row r="500" spans="1:9" x14ac:dyDescent="0.2">
      <c r="A500" t="s">
        <v>411</v>
      </c>
      <c r="B500" s="2">
        <v>396</v>
      </c>
      <c r="C500" s="2">
        <v>18490.580000000002</v>
      </c>
      <c r="D500" s="2">
        <v>42</v>
      </c>
      <c r="E500" s="2">
        <v>42</v>
      </c>
      <c r="F500" s="26">
        <v>0.106</v>
      </c>
      <c r="G500" t="str">
        <f>VLOOKUP($F500*100,'风险(退款拒付)'!$AA$26:$AD$30,2,1)</f>
        <v>(10,20]</v>
      </c>
      <c r="H500" t="str">
        <f>VLOOKUP($F500*100,'风险(退款拒付)'!$AA$26:$AD$30,3,1)</f>
        <v>中</v>
      </c>
      <c r="I500">
        <f>VLOOKUP($F500*100,'风险(退款拒付)'!$AA$26:$AD$30,4,1)</f>
        <v>57</v>
      </c>
    </row>
    <row r="501" spans="1:9" x14ac:dyDescent="0.2">
      <c r="A501" t="s">
        <v>390</v>
      </c>
      <c r="B501" s="2">
        <v>396</v>
      </c>
      <c r="C501" s="2">
        <v>33827.18</v>
      </c>
      <c r="D501" s="2">
        <v>2</v>
      </c>
      <c r="E501" s="2">
        <v>2</v>
      </c>
      <c r="F501" s="26">
        <v>5.0000000000000001E-3</v>
      </c>
      <c r="G501" t="str">
        <f>VLOOKUP($F501*100,'风险(退款拒付)'!$AA$26:$AD$30,2,1)</f>
        <v>(0,10]</v>
      </c>
      <c r="H501" t="str">
        <f>VLOOKUP($F501*100,'风险(退款拒付)'!$AA$26:$AD$30,3,1)</f>
        <v>低</v>
      </c>
      <c r="I501">
        <f>VLOOKUP($F501*100,'风险(退款拒付)'!$AA$26:$AD$30,4,1)</f>
        <v>11</v>
      </c>
    </row>
    <row r="502" spans="1:9" x14ac:dyDescent="0.2">
      <c r="A502" t="s">
        <v>209</v>
      </c>
      <c r="B502" s="2">
        <v>390</v>
      </c>
      <c r="C502" s="2">
        <v>38133.58</v>
      </c>
      <c r="D502" s="2">
        <v>36</v>
      </c>
      <c r="E502" s="2">
        <v>37</v>
      </c>
      <c r="F502" s="26">
        <v>9.1999999999999998E-2</v>
      </c>
      <c r="G502" t="str">
        <f>VLOOKUP($F502*100,'风险(退款拒付)'!$AA$26:$AD$30,2,1)</f>
        <v>(0,10]</v>
      </c>
      <c r="H502" t="str">
        <f>VLOOKUP($F502*100,'风险(退款拒付)'!$AA$26:$AD$30,3,1)</f>
        <v>低</v>
      </c>
      <c r="I502">
        <f>VLOOKUP($F502*100,'风险(退款拒付)'!$AA$26:$AD$30,4,1)</f>
        <v>11</v>
      </c>
    </row>
    <row r="503" spans="1:9" x14ac:dyDescent="0.2">
      <c r="A503" t="s">
        <v>157</v>
      </c>
      <c r="B503" s="2">
        <v>389</v>
      </c>
      <c r="C503" s="2">
        <v>19694.938633000002</v>
      </c>
      <c r="D503" s="2">
        <v>71</v>
      </c>
      <c r="E503" s="2">
        <v>79</v>
      </c>
      <c r="F503" s="26">
        <v>0.183</v>
      </c>
      <c r="G503" t="str">
        <f>VLOOKUP($F503*100,'风险(退款拒付)'!$AA$26:$AD$30,2,1)</f>
        <v>(10,20]</v>
      </c>
      <c r="H503" t="str">
        <f>VLOOKUP($F503*100,'风险(退款拒付)'!$AA$26:$AD$30,3,1)</f>
        <v>中</v>
      </c>
      <c r="I503">
        <f>VLOOKUP($F503*100,'风险(退款拒付)'!$AA$26:$AD$30,4,1)</f>
        <v>57</v>
      </c>
    </row>
    <row r="504" spans="1:9" x14ac:dyDescent="0.2">
      <c r="A504" t="s">
        <v>217</v>
      </c>
      <c r="B504" s="2">
        <v>383</v>
      </c>
      <c r="C504" s="2">
        <v>47780.68</v>
      </c>
      <c r="D504" s="2">
        <v>3</v>
      </c>
      <c r="E504" s="2">
        <v>3</v>
      </c>
      <c r="F504" s="26">
        <v>8.0000000000000002E-3</v>
      </c>
      <c r="G504" t="str">
        <f>VLOOKUP($F504*100,'风险(退款拒付)'!$AA$26:$AD$30,2,1)</f>
        <v>(0,10]</v>
      </c>
      <c r="H504" t="str">
        <f>VLOOKUP($F504*100,'风险(退款拒付)'!$AA$26:$AD$30,3,1)</f>
        <v>低</v>
      </c>
      <c r="I504">
        <f>VLOOKUP($F504*100,'风险(退款拒付)'!$AA$26:$AD$30,4,1)</f>
        <v>11</v>
      </c>
    </row>
    <row r="505" spans="1:9" x14ac:dyDescent="0.2">
      <c r="A505" t="s">
        <v>403</v>
      </c>
      <c r="B505" s="2">
        <v>381</v>
      </c>
      <c r="C505" s="2">
        <v>16019.974179375</v>
      </c>
      <c r="D505" s="2">
        <v>0</v>
      </c>
      <c r="E505" s="2">
        <v>0</v>
      </c>
      <c r="F505" s="26">
        <v>0</v>
      </c>
      <c r="G505" t="str">
        <f>VLOOKUP($F505*100,'风险(退款拒付)'!$AA$26:$AD$30,2,1)</f>
        <v>0</v>
      </c>
      <c r="H505" t="str">
        <f>VLOOKUP($F505*100,'风险(退款拒付)'!$AA$26:$AD$30,3,1)</f>
        <v>0</v>
      </c>
      <c r="I505">
        <f>VLOOKUP($F505*100,'风险(退款拒付)'!$AA$26:$AD$30,4,1)</f>
        <v>0</v>
      </c>
    </row>
    <row r="506" spans="1:9" x14ac:dyDescent="0.2">
      <c r="A506" t="s">
        <v>834</v>
      </c>
      <c r="B506" s="2">
        <v>381</v>
      </c>
      <c r="C506" s="2">
        <v>16926.818467500001</v>
      </c>
      <c r="D506" s="2">
        <v>0</v>
      </c>
      <c r="E506" s="2">
        <v>0</v>
      </c>
      <c r="F506" s="26">
        <v>0</v>
      </c>
      <c r="G506" t="str">
        <f>VLOOKUP($F506*100,'风险(退款拒付)'!$AA$26:$AD$30,2,1)</f>
        <v>0</v>
      </c>
      <c r="H506" t="str">
        <f>VLOOKUP($F506*100,'风险(退款拒付)'!$AA$26:$AD$30,3,1)</f>
        <v>0</v>
      </c>
      <c r="I506">
        <f>VLOOKUP($F506*100,'风险(退款拒付)'!$AA$26:$AD$30,4,1)</f>
        <v>0</v>
      </c>
    </row>
    <row r="507" spans="1:9" x14ac:dyDescent="0.2">
      <c r="A507" t="s">
        <v>789</v>
      </c>
      <c r="B507" s="2">
        <v>374</v>
      </c>
      <c r="C507" s="2">
        <v>18604.560000000001</v>
      </c>
      <c r="D507" s="2">
        <v>23</v>
      </c>
      <c r="E507" s="2">
        <v>24</v>
      </c>
      <c r="F507" s="26">
        <v>6.0999999999999999E-2</v>
      </c>
      <c r="G507" t="str">
        <f>VLOOKUP($F507*100,'风险(退款拒付)'!$AA$26:$AD$30,2,1)</f>
        <v>(0,10]</v>
      </c>
      <c r="H507" t="str">
        <f>VLOOKUP($F507*100,'风险(退款拒付)'!$AA$26:$AD$30,3,1)</f>
        <v>低</v>
      </c>
      <c r="I507">
        <f>VLOOKUP($F507*100,'风险(退款拒付)'!$AA$26:$AD$30,4,1)</f>
        <v>11</v>
      </c>
    </row>
    <row r="508" spans="1:9" x14ac:dyDescent="0.2">
      <c r="A508" t="s">
        <v>879</v>
      </c>
      <c r="B508" s="2">
        <v>373</v>
      </c>
      <c r="C508" s="2">
        <v>122228.55611125</v>
      </c>
      <c r="D508" s="2">
        <v>0</v>
      </c>
      <c r="E508" s="2">
        <v>0</v>
      </c>
      <c r="F508" s="26">
        <v>0</v>
      </c>
      <c r="G508" t="str">
        <f>VLOOKUP($F508*100,'风险(退款拒付)'!$AA$26:$AD$30,2,1)</f>
        <v>0</v>
      </c>
      <c r="H508" t="str">
        <f>VLOOKUP($F508*100,'风险(退款拒付)'!$AA$26:$AD$30,3,1)</f>
        <v>0</v>
      </c>
      <c r="I508">
        <f>VLOOKUP($F508*100,'风险(退款拒付)'!$AA$26:$AD$30,4,1)</f>
        <v>0</v>
      </c>
    </row>
    <row r="509" spans="1:9" x14ac:dyDescent="0.2">
      <c r="A509" t="s">
        <v>462</v>
      </c>
      <c r="B509" s="2">
        <v>370</v>
      </c>
      <c r="C509" s="2">
        <v>40470.550000000003</v>
      </c>
      <c r="D509" s="2">
        <v>5</v>
      </c>
      <c r="E509" s="2">
        <v>5</v>
      </c>
      <c r="F509" s="26">
        <v>1.4E-2</v>
      </c>
      <c r="G509" t="str">
        <f>VLOOKUP($F509*100,'风险(退款拒付)'!$AA$26:$AD$30,2,1)</f>
        <v>(0,10]</v>
      </c>
      <c r="H509" t="str">
        <f>VLOOKUP($F509*100,'风险(退款拒付)'!$AA$26:$AD$30,3,1)</f>
        <v>低</v>
      </c>
      <c r="I509">
        <f>VLOOKUP($F509*100,'风险(退款拒付)'!$AA$26:$AD$30,4,1)</f>
        <v>11</v>
      </c>
    </row>
    <row r="510" spans="1:9" x14ac:dyDescent="0.2">
      <c r="A510" t="s">
        <v>148</v>
      </c>
      <c r="B510" s="2">
        <v>368</v>
      </c>
      <c r="C510" s="2">
        <v>15305.79</v>
      </c>
      <c r="D510" s="2">
        <v>144</v>
      </c>
      <c r="E510" s="2">
        <v>177</v>
      </c>
      <c r="F510" s="26">
        <v>0.39100000000000001</v>
      </c>
      <c r="G510" t="str">
        <f>VLOOKUP($F510*100,'风险(退款拒付)'!$AA$26:$AD$30,2,1)</f>
        <v>(20,+)</v>
      </c>
      <c r="H510" t="str">
        <f>VLOOKUP($F510*100,'风险(退款拒付)'!$AA$26:$AD$30,3,1)</f>
        <v>高</v>
      </c>
      <c r="I510">
        <f>VLOOKUP($F510*100,'风险(退款拒付)'!$AA$26:$AD$30,4,1)</f>
        <v>100</v>
      </c>
    </row>
    <row r="511" spans="1:9" x14ac:dyDescent="0.2">
      <c r="A511" t="s">
        <v>728</v>
      </c>
      <c r="B511" s="2">
        <v>366</v>
      </c>
      <c r="C511" s="2">
        <v>16451.34</v>
      </c>
      <c r="D511" s="2">
        <v>8</v>
      </c>
      <c r="E511" s="2">
        <v>9</v>
      </c>
      <c r="F511" s="26">
        <v>2.1999999999999999E-2</v>
      </c>
      <c r="G511" t="str">
        <f>VLOOKUP($F511*100,'风险(退款拒付)'!$AA$26:$AD$30,2,1)</f>
        <v>(0,10]</v>
      </c>
      <c r="H511" t="str">
        <f>VLOOKUP($F511*100,'风险(退款拒付)'!$AA$26:$AD$30,3,1)</f>
        <v>低</v>
      </c>
      <c r="I511">
        <f>VLOOKUP($F511*100,'风险(退款拒付)'!$AA$26:$AD$30,4,1)</f>
        <v>11</v>
      </c>
    </row>
    <row r="512" spans="1:9" x14ac:dyDescent="0.2">
      <c r="A512" t="s">
        <v>562</v>
      </c>
      <c r="B512" s="2">
        <v>364</v>
      </c>
      <c r="C512" s="2">
        <v>13473.73</v>
      </c>
      <c r="D512" s="2">
        <v>2</v>
      </c>
      <c r="E512" s="2">
        <v>2</v>
      </c>
      <c r="F512" s="26">
        <v>5.0000000000000001E-3</v>
      </c>
      <c r="G512" t="str">
        <f>VLOOKUP($F512*100,'风险(退款拒付)'!$AA$26:$AD$30,2,1)</f>
        <v>(0,10]</v>
      </c>
      <c r="H512" t="str">
        <f>VLOOKUP($F512*100,'风险(退款拒付)'!$AA$26:$AD$30,3,1)</f>
        <v>低</v>
      </c>
      <c r="I512">
        <f>VLOOKUP($F512*100,'风险(退款拒付)'!$AA$26:$AD$30,4,1)</f>
        <v>11</v>
      </c>
    </row>
    <row r="513" spans="1:9" x14ac:dyDescent="0.2">
      <c r="A513" t="s">
        <v>312</v>
      </c>
      <c r="B513" s="2">
        <v>352</v>
      </c>
      <c r="C513" s="2">
        <v>21979.37</v>
      </c>
      <c r="D513" s="2">
        <v>59</v>
      </c>
      <c r="E513" s="2">
        <v>79</v>
      </c>
      <c r="F513" s="26">
        <v>0.16800000000000001</v>
      </c>
      <c r="G513" t="str">
        <f>VLOOKUP($F513*100,'风险(退款拒付)'!$AA$26:$AD$30,2,1)</f>
        <v>(10,20]</v>
      </c>
      <c r="H513" t="str">
        <f>VLOOKUP($F513*100,'风险(退款拒付)'!$AA$26:$AD$30,3,1)</f>
        <v>中</v>
      </c>
      <c r="I513">
        <f>VLOOKUP($F513*100,'风险(退款拒付)'!$AA$26:$AD$30,4,1)</f>
        <v>57</v>
      </c>
    </row>
    <row r="514" spans="1:9" x14ac:dyDescent="0.2">
      <c r="A514" t="s">
        <v>360</v>
      </c>
      <c r="B514" s="2">
        <v>350</v>
      </c>
      <c r="C514" s="2">
        <v>35983.493820279997</v>
      </c>
      <c r="D514" s="2">
        <v>1</v>
      </c>
      <c r="E514" s="2">
        <v>1</v>
      </c>
      <c r="F514" s="26">
        <v>3.0000000000000001E-3</v>
      </c>
      <c r="G514" t="str">
        <f>VLOOKUP($F514*100,'风险(退款拒付)'!$AA$26:$AD$30,2,1)</f>
        <v>(0,10]</v>
      </c>
      <c r="H514" t="str">
        <f>VLOOKUP($F514*100,'风险(退款拒付)'!$AA$26:$AD$30,3,1)</f>
        <v>低</v>
      </c>
      <c r="I514">
        <f>VLOOKUP($F514*100,'风险(退款拒付)'!$AA$26:$AD$30,4,1)</f>
        <v>11</v>
      </c>
    </row>
    <row r="515" spans="1:9" x14ac:dyDescent="0.2">
      <c r="A515" t="s">
        <v>1023</v>
      </c>
      <c r="B515" s="2">
        <v>346</v>
      </c>
      <c r="C515" s="2">
        <v>40588.04</v>
      </c>
      <c r="D515" s="2">
        <v>3</v>
      </c>
      <c r="E515" s="2">
        <v>3</v>
      </c>
      <c r="F515" s="26">
        <v>8.9999999999999993E-3</v>
      </c>
      <c r="G515" t="str">
        <f>VLOOKUP($F515*100,'风险(退款拒付)'!$AA$26:$AD$30,2,1)</f>
        <v>(0,10]</v>
      </c>
      <c r="H515" t="str">
        <f>VLOOKUP($F515*100,'风险(退款拒付)'!$AA$26:$AD$30,3,1)</f>
        <v>低</v>
      </c>
      <c r="I515">
        <f>VLOOKUP($F515*100,'风险(退款拒付)'!$AA$26:$AD$30,4,1)</f>
        <v>11</v>
      </c>
    </row>
    <row r="516" spans="1:9" x14ac:dyDescent="0.2">
      <c r="A516" t="s">
        <v>253</v>
      </c>
      <c r="B516" s="2">
        <v>346</v>
      </c>
      <c r="C516" s="2">
        <v>22152.11</v>
      </c>
      <c r="D516" s="2">
        <v>24</v>
      </c>
      <c r="E516" s="2">
        <v>26</v>
      </c>
      <c r="F516" s="26">
        <v>6.9000000000000006E-2</v>
      </c>
      <c r="G516" t="str">
        <f>VLOOKUP($F516*100,'风险(退款拒付)'!$AA$26:$AD$30,2,1)</f>
        <v>(0,10]</v>
      </c>
      <c r="H516" t="str">
        <f>VLOOKUP($F516*100,'风险(退款拒付)'!$AA$26:$AD$30,3,1)</f>
        <v>低</v>
      </c>
      <c r="I516">
        <f>VLOOKUP($F516*100,'风险(退款拒付)'!$AA$26:$AD$30,4,1)</f>
        <v>11</v>
      </c>
    </row>
    <row r="517" spans="1:9" x14ac:dyDescent="0.2">
      <c r="A517" t="s">
        <v>166</v>
      </c>
      <c r="B517" s="2">
        <v>343</v>
      </c>
      <c r="C517" s="2">
        <v>12589.78</v>
      </c>
      <c r="D517" s="2">
        <v>4</v>
      </c>
      <c r="E517" s="2">
        <v>4</v>
      </c>
      <c r="F517" s="26">
        <v>1.2E-2</v>
      </c>
      <c r="G517" t="str">
        <f>VLOOKUP($F517*100,'风险(退款拒付)'!$AA$26:$AD$30,2,1)</f>
        <v>(0,10]</v>
      </c>
      <c r="H517" t="str">
        <f>VLOOKUP($F517*100,'风险(退款拒付)'!$AA$26:$AD$30,3,1)</f>
        <v>低</v>
      </c>
      <c r="I517">
        <f>VLOOKUP($F517*100,'风险(退款拒付)'!$AA$26:$AD$30,4,1)</f>
        <v>11</v>
      </c>
    </row>
    <row r="518" spans="1:9" x14ac:dyDescent="0.2">
      <c r="A518" t="s">
        <v>836</v>
      </c>
      <c r="B518" s="2">
        <v>343</v>
      </c>
      <c r="C518" s="2">
        <v>35776.94</v>
      </c>
      <c r="D518" s="2">
        <v>5</v>
      </c>
      <c r="E518" s="2">
        <v>5</v>
      </c>
      <c r="F518" s="26">
        <v>1.4999999999999999E-2</v>
      </c>
      <c r="G518" t="str">
        <f>VLOOKUP($F518*100,'风险(退款拒付)'!$AA$26:$AD$30,2,1)</f>
        <v>(0,10]</v>
      </c>
      <c r="H518" t="str">
        <f>VLOOKUP($F518*100,'风险(退款拒付)'!$AA$26:$AD$30,3,1)</f>
        <v>低</v>
      </c>
      <c r="I518">
        <f>VLOOKUP($F518*100,'风险(退款拒付)'!$AA$26:$AD$30,4,1)</f>
        <v>11</v>
      </c>
    </row>
    <row r="519" spans="1:9" x14ac:dyDescent="0.2">
      <c r="A519" t="s">
        <v>754</v>
      </c>
      <c r="B519" s="2">
        <v>340</v>
      </c>
      <c r="C519" s="2">
        <v>32588</v>
      </c>
      <c r="D519" s="2">
        <v>206</v>
      </c>
      <c r="E519" s="2">
        <v>230</v>
      </c>
      <c r="F519" s="26">
        <v>0.60599999999999998</v>
      </c>
      <c r="G519" t="str">
        <f>VLOOKUP($F519*100,'风险(退款拒付)'!$AA$26:$AD$30,2,1)</f>
        <v>(20,+)</v>
      </c>
      <c r="H519" t="str">
        <f>VLOOKUP($F519*100,'风险(退款拒付)'!$AA$26:$AD$30,3,1)</f>
        <v>高</v>
      </c>
      <c r="I519">
        <f>VLOOKUP($F519*100,'风险(退款拒付)'!$AA$26:$AD$30,4,1)</f>
        <v>100</v>
      </c>
    </row>
    <row r="520" spans="1:9" x14ac:dyDescent="0.2">
      <c r="A520" t="s">
        <v>823</v>
      </c>
      <c r="B520" s="2">
        <v>339</v>
      </c>
      <c r="C520" s="2">
        <v>16746.349999999999</v>
      </c>
      <c r="D520" s="2">
        <v>0</v>
      </c>
      <c r="E520" s="2">
        <v>0</v>
      </c>
      <c r="F520" s="26">
        <v>0</v>
      </c>
      <c r="G520" t="str">
        <f>VLOOKUP($F520*100,'风险(退款拒付)'!$AA$26:$AD$30,2,1)</f>
        <v>0</v>
      </c>
      <c r="H520" t="str">
        <f>VLOOKUP($F520*100,'风险(退款拒付)'!$AA$26:$AD$30,3,1)</f>
        <v>0</v>
      </c>
      <c r="I520">
        <f>VLOOKUP($F520*100,'风险(退款拒付)'!$AA$26:$AD$30,4,1)</f>
        <v>0</v>
      </c>
    </row>
    <row r="521" spans="1:9" x14ac:dyDescent="0.2">
      <c r="A521" t="s">
        <v>475</v>
      </c>
      <c r="B521" s="2">
        <v>333</v>
      </c>
      <c r="C521" s="2">
        <v>13682.801638000001</v>
      </c>
      <c r="D521" s="2">
        <v>0</v>
      </c>
      <c r="E521" s="2">
        <v>0</v>
      </c>
      <c r="F521" s="26">
        <v>0</v>
      </c>
      <c r="G521" t="str">
        <f>VLOOKUP($F521*100,'风险(退款拒付)'!$AA$26:$AD$30,2,1)</f>
        <v>0</v>
      </c>
      <c r="H521" t="str">
        <f>VLOOKUP($F521*100,'风险(退款拒付)'!$AA$26:$AD$30,3,1)</f>
        <v>0</v>
      </c>
      <c r="I521">
        <f>VLOOKUP($F521*100,'风险(退款拒付)'!$AA$26:$AD$30,4,1)</f>
        <v>0</v>
      </c>
    </row>
    <row r="522" spans="1:9" x14ac:dyDescent="0.2">
      <c r="A522" t="s">
        <v>1016</v>
      </c>
      <c r="B522" s="2">
        <v>332</v>
      </c>
      <c r="C522" s="2">
        <v>17516.86</v>
      </c>
      <c r="D522" s="2">
        <v>6</v>
      </c>
      <c r="E522" s="2">
        <v>6</v>
      </c>
      <c r="F522" s="26">
        <v>1.7999999999999999E-2</v>
      </c>
      <c r="G522" t="str">
        <f>VLOOKUP($F522*100,'风险(退款拒付)'!$AA$26:$AD$30,2,1)</f>
        <v>(0,10]</v>
      </c>
      <c r="H522" t="str">
        <f>VLOOKUP($F522*100,'风险(退款拒付)'!$AA$26:$AD$30,3,1)</f>
        <v>低</v>
      </c>
      <c r="I522">
        <f>VLOOKUP($F522*100,'风险(退款拒付)'!$AA$26:$AD$30,4,1)</f>
        <v>11</v>
      </c>
    </row>
    <row r="523" spans="1:9" x14ac:dyDescent="0.2">
      <c r="A523" t="s">
        <v>364</v>
      </c>
      <c r="B523" s="2">
        <v>332</v>
      </c>
      <c r="C523" s="2">
        <v>22577.4</v>
      </c>
      <c r="D523" s="2">
        <v>4</v>
      </c>
      <c r="E523" s="2">
        <v>4</v>
      </c>
      <c r="F523" s="26">
        <v>1.2E-2</v>
      </c>
      <c r="G523" t="str">
        <f>VLOOKUP($F523*100,'风险(退款拒付)'!$AA$26:$AD$30,2,1)</f>
        <v>(0,10]</v>
      </c>
      <c r="H523" t="str">
        <f>VLOOKUP($F523*100,'风险(退款拒付)'!$AA$26:$AD$30,3,1)</f>
        <v>低</v>
      </c>
      <c r="I523">
        <f>VLOOKUP($F523*100,'风险(退款拒付)'!$AA$26:$AD$30,4,1)</f>
        <v>11</v>
      </c>
    </row>
    <row r="524" spans="1:9" x14ac:dyDescent="0.2">
      <c r="A524" t="s">
        <v>555</v>
      </c>
      <c r="B524" s="2">
        <v>326</v>
      </c>
      <c r="C524" s="2">
        <v>19035.689999999999</v>
      </c>
      <c r="D524" s="2">
        <v>1</v>
      </c>
      <c r="E524" s="2">
        <v>1</v>
      </c>
      <c r="F524" s="26">
        <v>3.0000000000000001E-3</v>
      </c>
      <c r="G524" t="str">
        <f>VLOOKUP($F524*100,'风险(退款拒付)'!$AA$26:$AD$30,2,1)</f>
        <v>(0,10]</v>
      </c>
      <c r="H524" t="str">
        <f>VLOOKUP($F524*100,'风险(退款拒付)'!$AA$26:$AD$30,3,1)</f>
        <v>低</v>
      </c>
      <c r="I524">
        <f>VLOOKUP($F524*100,'风险(退款拒付)'!$AA$26:$AD$30,4,1)</f>
        <v>11</v>
      </c>
    </row>
    <row r="525" spans="1:9" x14ac:dyDescent="0.2">
      <c r="A525" t="s">
        <v>367</v>
      </c>
      <c r="B525" s="2">
        <v>326</v>
      </c>
      <c r="C525" s="2">
        <v>10777.88</v>
      </c>
      <c r="D525" s="2">
        <v>4</v>
      </c>
      <c r="E525" s="2">
        <v>4</v>
      </c>
      <c r="F525" s="26">
        <v>1.2E-2</v>
      </c>
      <c r="G525" t="str">
        <f>VLOOKUP($F525*100,'风险(退款拒付)'!$AA$26:$AD$30,2,1)</f>
        <v>(0,10]</v>
      </c>
      <c r="H525" t="str">
        <f>VLOOKUP($F525*100,'风险(退款拒付)'!$AA$26:$AD$30,3,1)</f>
        <v>低</v>
      </c>
      <c r="I525">
        <f>VLOOKUP($F525*100,'风险(退款拒付)'!$AA$26:$AD$30,4,1)</f>
        <v>11</v>
      </c>
    </row>
    <row r="526" spans="1:9" x14ac:dyDescent="0.2">
      <c r="A526" t="s">
        <v>558</v>
      </c>
      <c r="B526" s="2">
        <v>324</v>
      </c>
      <c r="C526" s="2">
        <v>31792.74</v>
      </c>
      <c r="D526" s="2">
        <v>6</v>
      </c>
      <c r="E526" s="2">
        <v>6</v>
      </c>
      <c r="F526" s="26">
        <v>1.9E-2</v>
      </c>
      <c r="G526" t="str">
        <f>VLOOKUP($F526*100,'风险(退款拒付)'!$AA$26:$AD$30,2,1)</f>
        <v>(0,10]</v>
      </c>
      <c r="H526" t="str">
        <f>VLOOKUP($F526*100,'风险(退款拒付)'!$AA$26:$AD$30,3,1)</f>
        <v>低</v>
      </c>
      <c r="I526">
        <f>VLOOKUP($F526*100,'风险(退款拒付)'!$AA$26:$AD$30,4,1)</f>
        <v>11</v>
      </c>
    </row>
    <row r="527" spans="1:9" x14ac:dyDescent="0.2">
      <c r="A527" t="s">
        <v>264</v>
      </c>
      <c r="B527" s="2">
        <v>318</v>
      </c>
      <c r="C527" s="2">
        <v>20723.61</v>
      </c>
      <c r="D527" s="2">
        <v>0</v>
      </c>
      <c r="E527" s="2">
        <v>0</v>
      </c>
      <c r="F527" s="26">
        <v>0</v>
      </c>
      <c r="G527" t="str">
        <f>VLOOKUP($F527*100,'风险(退款拒付)'!$AA$26:$AD$30,2,1)</f>
        <v>0</v>
      </c>
      <c r="H527" t="str">
        <f>VLOOKUP($F527*100,'风险(退款拒付)'!$AA$26:$AD$30,3,1)</f>
        <v>0</v>
      </c>
      <c r="I527">
        <f>VLOOKUP($F527*100,'风险(退款拒付)'!$AA$26:$AD$30,4,1)</f>
        <v>0</v>
      </c>
    </row>
    <row r="528" spans="1:9" x14ac:dyDescent="0.2">
      <c r="A528" t="s">
        <v>559</v>
      </c>
      <c r="B528" s="2">
        <v>317</v>
      </c>
      <c r="C528" s="2">
        <v>27529.16</v>
      </c>
      <c r="D528" s="2">
        <v>13</v>
      </c>
      <c r="E528" s="2">
        <v>14</v>
      </c>
      <c r="F528" s="26">
        <v>4.1000000000000002E-2</v>
      </c>
      <c r="G528" t="str">
        <f>VLOOKUP($F528*100,'风险(退款拒付)'!$AA$26:$AD$30,2,1)</f>
        <v>(0,10]</v>
      </c>
      <c r="H528" t="str">
        <f>VLOOKUP($F528*100,'风险(退款拒付)'!$AA$26:$AD$30,3,1)</f>
        <v>低</v>
      </c>
      <c r="I528">
        <f>VLOOKUP($F528*100,'风险(退款拒付)'!$AA$26:$AD$30,4,1)</f>
        <v>11</v>
      </c>
    </row>
    <row r="529" spans="1:9" x14ac:dyDescent="0.2">
      <c r="A529" t="s">
        <v>169</v>
      </c>
      <c r="B529" s="2">
        <v>317</v>
      </c>
      <c r="C529" s="2">
        <v>30081.52</v>
      </c>
      <c r="D529" s="2">
        <v>1</v>
      </c>
      <c r="E529" s="2">
        <v>1</v>
      </c>
      <c r="F529" s="26">
        <v>3.0000000000000001E-3</v>
      </c>
      <c r="G529" t="str">
        <f>VLOOKUP($F529*100,'风险(退款拒付)'!$AA$26:$AD$30,2,1)</f>
        <v>(0,10]</v>
      </c>
      <c r="H529" t="str">
        <f>VLOOKUP($F529*100,'风险(退款拒付)'!$AA$26:$AD$30,3,1)</f>
        <v>低</v>
      </c>
      <c r="I529">
        <f>VLOOKUP($F529*100,'风险(退款拒付)'!$AA$26:$AD$30,4,1)</f>
        <v>11</v>
      </c>
    </row>
    <row r="530" spans="1:9" x14ac:dyDescent="0.2">
      <c r="A530" t="s">
        <v>194</v>
      </c>
      <c r="B530" s="2">
        <v>315</v>
      </c>
      <c r="C530" s="2">
        <v>21861.31</v>
      </c>
      <c r="D530" s="2">
        <v>62</v>
      </c>
      <c r="E530" s="2">
        <v>66</v>
      </c>
      <c r="F530" s="26">
        <v>0.19700000000000001</v>
      </c>
      <c r="G530" t="str">
        <f>VLOOKUP($F530*100,'风险(退款拒付)'!$AA$26:$AD$30,2,1)</f>
        <v>(10,20]</v>
      </c>
      <c r="H530" t="str">
        <f>VLOOKUP($F530*100,'风险(退款拒付)'!$AA$26:$AD$30,3,1)</f>
        <v>中</v>
      </c>
      <c r="I530">
        <f>VLOOKUP($F530*100,'风险(退款拒付)'!$AA$26:$AD$30,4,1)</f>
        <v>57</v>
      </c>
    </row>
    <row r="531" spans="1:9" x14ac:dyDescent="0.2">
      <c r="A531" t="s">
        <v>147</v>
      </c>
      <c r="B531" s="2">
        <v>312</v>
      </c>
      <c r="C531" s="2">
        <v>20390.52</v>
      </c>
      <c r="D531" s="2">
        <v>6</v>
      </c>
      <c r="E531" s="2">
        <v>9</v>
      </c>
      <c r="F531" s="26">
        <v>1.9E-2</v>
      </c>
      <c r="G531" t="str">
        <f>VLOOKUP($F531*100,'风险(退款拒付)'!$AA$26:$AD$30,2,1)</f>
        <v>(0,10]</v>
      </c>
      <c r="H531" t="str">
        <f>VLOOKUP($F531*100,'风险(退款拒付)'!$AA$26:$AD$30,3,1)</f>
        <v>低</v>
      </c>
      <c r="I531">
        <f>VLOOKUP($F531*100,'风险(退款拒付)'!$AA$26:$AD$30,4,1)</f>
        <v>11</v>
      </c>
    </row>
    <row r="532" spans="1:9" x14ac:dyDescent="0.2">
      <c r="A532" t="s">
        <v>813</v>
      </c>
      <c r="B532" s="2">
        <v>309</v>
      </c>
      <c r="C532" s="2">
        <v>19185.73</v>
      </c>
      <c r="D532" s="2">
        <v>1</v>
      </c>
      <c r="E532" s="2">
        <v>1</v>
      </c>
      <c r="F532" s="26">
        <v>3.0000000000000001E-3</v>
      </c>
      <c r="G532" t="str">
        <f>VLOOKUP($F532*100,'风险(退款拒付)'!$AA$26:$AD$30,2,1)</f>
        <v>(0,10]</v>
      </c>
      <c r="H532" t="str">
        <f>VLOOKUP($F532*100,'风险(退款拒付)'!$AA$26:$AD$30,3,1)</f>
        <v>低</v>
      </c>
      <c r="I532">
        <f>VLOOKUP($F532*100,'风险(退款拒付)'!$AA$26:$AD$30,4,1)</f>
        <v>11</v>
      </c>
    </row>
    <row r="533" spans="1:9" x14ac:dyDescent="0.2">
      <c r="A533" t="s">
        <v>584</v>
      </c>
      <c r="B533" s="2">
        <v>309</v>
      </c>
      <c r="C533" s="2">
        <v>13012.3</v>
      </c>
      <c r="D533" s="2">
        <v>3</v>
      </c>
      <c r="E533" s="2">
        <v>3</v>
      </c>
      <c r="F533" s="26">
        <v>0.01</v>
      </c>
      <c r="G533" t="str">
        <f>VLOOKUP($F533*100,'风险(退款拒付)'!$AA$26:$AD$30,2,1)</f>
        <v>(0,10]</v>
      </c>
      <c r="H533" t="str">
        <f>VLOOKUP($F533*100,'风险(退款拒付)'!$AA$26:$AD$30,3,1)</f>
        <v>低</v>
      </c>
      <c r="I533">
        <f>VLOOKUP($F533*100,'风险(退款拒付)'!$AA$26:$AD$30,4,1)</f>
        <v>11</v>
      </c>
    </row>
    <row r="534" spans="1:9" x14ac:dyDescent="0.2">
      <c r="A534" t="s">
        <v>528</v>
      </c>
      <c r="B534" s="2">
        <v>307</v>
      </c>
      <c r="C534" s="2">
        <v>16878.788773</v>
      </c>
      <c r="D534" s="2">
        <v>0</v>
      </c>
      <c r="E534" s="2">
        <v>0</v>
      </c>
      <c r="F534" s="26">
        <v>0</v>
      </c>
      <c r="G534" t="str">
        <f>VLOOKUP($F534*100,'风险(退款拒付)'!$AA$26:$AD$30,2,1)</f>
        <v>0</v>
      </c>
      <c r="H534" t="str">
        <f>VLOOKUP($F534*100,'风险(退款拒付)'!$AA$26:$AD$30,3,1)</f>
        <v>0</v>
      </c>
      <c r="I534">
        <f>VLOOKUP($F534*100,'风险(退款拒付)'!$AA$26:$AD$30,4,1)</f>
        <v>0</v>
      </c>
    </row>
    <row r="535" spans="1:9" x14ac:dyDescent="0.2">
      <c r="A535" t="s">
        <v>205</v>
      </c>
      <c r="B535" s="2">
        <v>298</v>
      </c>
      <c r="C535" s="2">
        <v>50164.95</v>
      </c>
      <c r="D535" s="2">
        <v>7</v>
      </c>
      <c r="E535" s="2">
        <v>7</v>
      </c>
      <c r="F535" s="26">
        <v>2.3E-2</v>
      </c>
      <c r="G535" t="str">
        <f>VLOOKUP($F535*100,'风险(退款拒付)'!$AA$26:$AD$30,2,1)</f>
        <v>(0,10]</v>
      </c>
      <c r="H535" t="str">
        <f>VLOOKUP($F535*100,'风险(退款拒付)'!$AA$26:$AD$30,3,1)</f>
        <v>低</v>
      </c>
      <c r="I535">
        <f>VLOOKUP($F535*100,'风险(退款拒付)'!$AA$26:$AD$30,4,1)</f>
        <v>11</v>
      </c>
    </row>
    <row r="536" spans="1:9" x14ac:dyDescent="0.2">
      <c r="A536" t="s">
        <v>993</v>
      </c>
      <c r="B536" s="2">
        <v>296</v>
      </c>
      <c r="C536" s="2">
        <v>24061.204070250002</v>
      </c>
      <c r="D536" s="2">
        <v>0</v>
      </c>
      <c r="E536" s="2">
        <v>0</v>
      </c>
      <c r="F536" s="26">
        <v>0</v>
      </c>
      <c r="G536" t="str">
        <f>VLOOKUP($F536*100,'风险(退款拒付)'!$AA$26:$AD$30,2,1)</f>
        <v>0</v>
      </c>
      <c r="H536" t="str">
        <f>VLOOKUP($F536*100,'风险(退款拒付)'!$AA$26:$AD$30,3,1)</f>
        <v>0</v>
      </c>
      <c r="I536">
        <f>VLOOKUP($F536*100,'风险(退款拒付)'!$AA$26:$AD$30,4,1)</f>
        <v>0</v>
      </c>
    </row>
    <row r="537" spans="1:9" x14ac:dyDescent="0.2">
      <c r="A537" t="s">
        <v>1006</v>
      </c>
      <c r="B537" s="2">
        <v>295</v>
      </c>
      <c r="C537" s="2">
        <v>19230.36</v>
      </c>
      <c r="D537" s="2">
        <v>2</v>
      </c>
      <c r="E537" s="2">
        <v>2</v>
      </c>
      <c r="F537" s="26">
        <v>7.0000000000000001E-3</v>
      </c>
      <c r="G537" t="str">
        <f>VLOOKUP($F537*100,'风险(退款拒付)'!$AA$26:$AD$30,2,1)</f>
        <v>(0,10]</v>
      </c>
      <c r="H537" t="str">
        <f>VLOOKUP($F537*100,'风险(退款拒付)'!$AA$26:$AD$30,3,1)</f>
        <v>低</v>
      </c>
      <c r="I537">
        <f>VLOOKUP($F537*100,'风险(退款拒付)'!$AA$26:$AD$30,4,1)</f>
        <v>11</v>
      </c>
    </row>
    <row r="538" spans="1:9" x14ac:dyDescent="0.2">
      <c r="A538" t="s">
        <v>970</v>
      </c>
      <c r="B538" s="2">
        <v>294</v>
      </c>
      <c r="C538" s="2">
        <v>21581.39343213</v>
      </c>
      <c r="D538" s="2">
        <v>0</v>
      </c>
      <c r="E538" s="2">
        <v>0</v>
      </c>
      <c r="F538" s="26">
        <v>0</v>
      </c>
      <c r="G538" t="str">
        <f>VLOOKUP($F538*100,'风险(退款拒付)'!$AA$26:$AD$30,2,1)</f>
        <v>0</v>
      </c>
      <c r="H538" t="str">
        <f>VLOOKUP($F538*100,'风险(退款拒付)'!$AA$26:$AD$30,3,1)</f>
        <v>0</v>
      </c>
      <c r="I538">
        <f>VLOOKUP($F538*100,'风险(退款拒付)'!$AA$26:$AD$30,4,1)</f>
        <v>0</v>
      </c>
    </row>
    <row r="539" spans="1:9" x14ac:dyDescent="0.2">
      <c r="A539" t="s">
        <v>723</v>
      </c>
      <c r="B539" s="2">
        <v>292</v>
      </c>
      <c r="C539" s="2">
        <v>12741.48</v>
      </c>
      <c r="D539" s="2">
        <v>7</v>
      </c>
      <c r="E539" s="2">
        <v>7</v>
      </c>
      <c r="F539" s="26">
        <v>2.4E-2</v>
      </c>
      <c r="G539" t="str">
        <f>VLOOKUP($F539*100,'风险(退款拒付)'!$AA$26:$AD$30,2,1)</f>
        <v>(0,10]</v>
      </c>
      <c r="H539" t="str">
        <f>VLOOKUP($F539*100,'风险(退款拒付)'!$AA$26:$AD$30,3,1)</f>
        <v>低</v>
      </c>
      <c r="I539">
        <f>VLOOKUP($F539*100,'风险(退款拒付)'!$AA$26:$AD$30,4,1)</f>
        <v>11</v>
      </c>
    </row>
    <row r="540" spans="1:9" x14ac:dyDescent="0.2">
      <c r="A540" t="s">
        <v>396</v>
      </c>
      <c r="B540" s="2">
        <v>291</v>
      </c>
      <c r="C540" s="2">
        <v>10874.02</v>
      </c>
      <c r="D540" s="2">
        <v>1</v>
      </c>
      <c r="E540" s="2">
        <v>1</v>
      </c>
      <c r="F540" s="26">
        <v>3.0000000000000001E-3</v>
      </c>
      <c r="G540" t="str">
        <f>VLOOKUP($F540*100,'风险(退款拒付)'!$AA$26:$AD$30,2,1)</f>
        <v>(0,10]</v>
      </c>
      <c r="H540" t="str">
        <f>VLOOKUP($F540*100,'风险(退款拒付)'!$AA$26:$AD$30,3,1)</f>
        <v>低</v>
      </c>
      <c r="I540">
        <f>VLOOKUP($F540*100,'风险(退款拒付)'!$AA$26:$AD$30,4,1)</f>
        <v>11</v>
      </c>
    </row>
    <row r="541" spans="1:9" x14ac:dyDescent="0.2">
      <c r="A541" t="s">
        <v>541</v>
      </c>
      <c r="B541" s="2">
        <v>291</v>
      </c>
      <c r="C541" s="2">
        <v>7520.5281998649998</v>
      </c>
      <c r="D541" s="2">
        <v>0</v>
      </c>
      <c r="E541" s="2">
        <v>0</v>
      </c>
      <c r="F541" s="26">
        <v>0</v>
      </c>
      <c r="G541" t="str">
        <f>VLOOKUP($F541*100,'风险(退款拒付)'!$AA$26:$AD$30,2,1)</f>
        <v>0</v>
      </c>
      <c r="H541" t="str">
        <f>VLOOKUP($F541*100,'风险(退款拒付)'!$AA$26:$AD$30,3,1)</f>
        <v>0</v>
      </c>
      <c r="I541">
        <f>VLOOKUP($F541*100,'风险(退款拒付)'!$AA$26:$AD$30,4,1)</f>
        <v>0</v>
      </c>
    </row>
    <row r="542" spans="1:9" x14ac:dyDescent="0.2">
      <c r="A542" t="s">
        <v>76</v>
      </c>
      <c r="B542" s="2">
        <v>290</v>
      </c>
      <c r="C542" s="2">
        <v>12017.20966</v>
      </c>
      <c r="D542" s="2">
        <v>7</v>
      </c>
      <c r="E542" s="2">
        <v>8</v>
      </c>
      <c r="F542" s="26">
        <v>2.4E-2</v>
      </c>
      <c r="G542" t="str">
        <f>VLOOKUP($F542*100,'风险(退款拒付)'!$AA$26:$AD$30,2,1)</f>
        <v>(0,10]</v>
      </c>
      <c r="H542" t="str">
        <f>VLOOKUP($F542*100,'风险(退款拒付)'!$AA$26:$AD$30,3,1)</f>
        <v>低</v>
      </c>
      <c r="I542">
        <f>VLOOKUP($F542*100,'风险(退款拒付)'!$AA$26:$AD$30,4,1)</f>
        <v>11</v>
      </c>
    </row>
    <row r="543" spans="1:9" x14ac:dyDescent="0.2">
      <c r="A543" t="s">
        <v>829</v>
      </c>
      <c r="B543" s="2">
        <v>290</v>
      </c>
      <c r="C543" s="2">
        <v>10004.39</v>
      </c>
      <c r="D543" s="2">
        <v>1</v>
      </c>
      <c r="E543" s="2">
        <v>1</v>
      </c>
      <c r="F543" s="26">
        <v>3.0000000000000001E-3</v>
      </c>
      <c r="G543" t="str">
        <f>VLOOKUP($F543*100,'风险(退款拒付)'!$AA$26:$AD$30,2,1)</f>
        <v>(0,10]</v>
      </c>
      <c r="H543" t="str">
        <f>VLOOKUP($F543*100,'风险(退款拒付)'!$AA$26:$AD$30,3,1)</f>
        <v>低</v>
      </c>
      <c r="I543">
        <f>VLOOKUP($F543*100,'风险(退款拒付)'!$AA$26:$AD$30,4,1)</f>
        <v>11</v>
      </c>
    </row>
    <row r="544" spans="1:9" x14ac:dyDescent="0.2">
      <c r="A544" t="s">
        <v>914</v>
      </c>
      <c r="B544" s="2">
        <v>284</v>
      </c>
      <c r="C544" s="2">
        <v>4816.2615424699998</v>
      </c>
      <c r="D544" s="2">
        <v>0</v>
      </c>
      <c r="E544" s="2">
        <v>0</v>
      </c>
      <c r="F544" s="26">
        <v>0</v>
      </c>
      <c r="G544" t="str">
        <f>VLOOKUP($F544*100,'风险(退款拒付)'!$AA$26:$AD$30,2,1)</f>
        <v>0</v>
      </c>
      <c r="H544" t="str">
        <f>VLOOKUP($F544*100,'风险(退款拒付)'!$AA$26:$AD$30,3,1)</f>
        <v>0</v>
      </c>
      <c r="I544">
        <f>VLOOKUP($F544*100,'风险(退款拒付)'!$AA$26:$AD$30,4,1)</f>
        <v>0</v>
      </c>
    </row>
    <row r="545" spans="1:9" x14ac:dyDescent="0.2">
      <c r="A545" t="s">
        <v>840</v>
      </c>
      <c r="B545" s="2">
        <v>284</v>
      </c>
      <c r="C545" s="2">
        <v>18198.711500224999</v>
      </c>
      <c r="D545" s="2">
        <v>1</v>
      </c>
      <c r="E545" s="2">
        <v>1</v>
      </c>
      <c r="F545" s="26">
        <v>4.0000000000000001E-3</v>
      </c>
      <c r="G545" t="str">
        <f>VLOOKUP($F545*100,'风险(退款拒付)'!$AA$26:$AD$30,2,1)</f>
        <v>(0,10]</v>
      </c>
      <c r="H545" t="str">
        <f>VLOOKUP($F545*100,'风险(退款拒付)'!$AA$26:$AD$30,3,1)</f>
        <v>低</v>
      </c>
      <c r="I545">
        <f>VLOOKUP($F545*100,'风险(退款拒付)'!$AA$26:$AD$30,4,1)</f>
        <v>11</v>
      </c>
    </row>
    <row r="546" spans="1:9" x14ac:dyDescent="0.2">
      <c r="A546" t="s">
        <v>72</v>
      </c>
      <c r="B546" s="2">
        <v>283</v>
      </c>
      <c r="C546" s="2">
        <v>10969.78</v>
      </c>
      <c r="D546" s="2">
        <v>1</v>
      </c>
      <c r="E546" s="2">
        <v>1</v>
      </c>
      <c r="F546" s="26">
        <v>4.0000000000000001E-3</v>
      </c>
      <c r="G546" t="str">
        <f>VLOOKUP($F546*100,'风险(退款拒付)'!$AA$26:$AD$30,2,1)</f>
        <v>(0,10]</v>
      </c>
      <c r="H546" t="str">
        <f>VLOOKUP($F546*100,'风险(退款拒付)'!$AA$26:$AD$30,3,1)</f>
        <v>低</v>
      </c>
      <c r="I546">
        <f>VLOOKUP($F546*100,'风险(退款拒付)'!$AA$26:$AD$30,4,1)</f>
        <v>11</v>
      </c>
    </row>
    <row r="547" spans="1:9" x14ac:dyDescent="0.2">
      <c r="A547" t="s">
        <v>146</v>
      </c>
      <c r="B547" s="2">
        <v>282</v>
      </c>
      <c r="C547" s="2">
        <v>11479.18</v>
      </c>
      <c r="D547" s="2">
        <v>0</v>
      </c>
      <c r="E547" s="2">
        <v>0</v>
      </c>
      <c r="F547" s="26">
        <v>0</v>
      </c>
      <c r="G547" t="str">
        <f>VLOOKUP($F547*100,'风险(退款拒付)'!$AA$26:$AD$30,2,1)</f>
        <v>0</v>
      </c>
      <c r="H547" t="str">
        <f>VLOOKUP($F547*100,'风险(退款拒付)'!$AA$26:$AD$30,3,1)</f>
        <v>0</v>
      </c>
      <c r="I547">
        <f>VLOOKUP($F547*100,'风险(退款拒付)'!$AA$26:$AD$30,4,1)</f>
        <v>0</v>
      </c>
    </row>
    <row r="548" spans="1:9" x14ac:dyDescent="0.2">
      <c r="A548" t="s">
        <v>527</v>
      </c>
      <c r="B548" s="2">
        <v>281</v>
      </c>
      <c r="C548" s="2">
        <v>15259.8</v>
      </c>
      <c r="D548" s="2">
        <v>1</v>
      </c>
      <c r="E548" s="2">
        <v>1</v>
      </c>
      <c r="F548" s="26">
        <v>4.0000000000000001E-3</v>
      </c>
      <c r="G548" t="str">
        <f>VLOOKUP($F548*100,'风险(退款拒付)'!$AA$26:$AD$30,2,1)</f>
        <v>(0,10]</v>
      </c>
      <c r="H548" t="str">
        <f>VLOOKUP($F548*100,'风险(退款拒付)'!$AA$26:$AD$30,3,1)</f>
        <v>低</v>
      </c>
      <c r="I548">
        <f>VLOOKUP($F548*100,'风险(退款拒付)'!$AA$26:$AD$30,4,1)</f>
        <v>11</v>
      </c>
    </row>
    <row r="549" spans="1:9" x14ac:dyDescent="0.2">
      <c r="A549" t="s">
        <v>639</v>
      </c>
      <c r="B549" s="2">
        <v>280</v>
      </c>
      <c r="C549" s="2">
        <v>11069</v>
      </c>
      <c r="D549" s="2">
        <v>2</v>
      </c>
      <c r="E549" s="2">
        <v>2</v>
      </c>
      <c r="F549" s="26">
        <v>7.0000000000000001E-3</v>
      </c>
      <c r="G549" t="str">
        <f>VLOOKUP($F549*100,'风险(退款拒付)'!$AA$26:$AD$30,2,1)</f>
        <v>(0,10]</v>
      </c>
      <c r="H549" t="str">
        <f>VLOOKUP($F549*100,'风险(退款拒付)'!$AA$26:$AD$30,3,1)</f>
        <v>低</v>
      </c>
      <c r="I549">
        <f>VLOOKUP($F549*100,'风险(退款拒付)'!$AA$26:$AD$30,4,1)</f>
        <v>11</v>
      </c>
    </row>
    <row r="550" spans="1:9" x14ac:dyDescent="0.2">
      <c r="A550" t="s">
        <v>476</v>
      </c>
      <c r="B550" s="2">
        <v>273</v>
      </c>
      <c r="C550" s="2">
        <v>11986.39</v>
      </c>
      <c r="D550" s="2">
        <v>17</v>
      </c>
      <c r="E550" s="2">
        <v>17</v>
      </c>
      <c r="F550" s="26">
        <v>6.2E-2</v>
      </c>
      <c r="G550" t="str">
        <f>VLOOKUP($F550*100,'风险(退款拒付)'!$AA$26:$AD$30,2,1)</f>
        <v>(0,10]</v>
      </c>
      <c r="H550" t="str">
        <f>VLOOKUP($F550*100,'风险(退款拒付)'!$AA$26:$AD$30,3,1)</f>
        <v>低</v>
      </c>
      <c r="I550">
        <f>VLOOKUP($F550*100,'风险(退款拒付)'!$AA$26:$AD$30,4,1)</f>
        <v>11</v>
      </c>
    </row>
    <row r="551" spans="1:9" x14ac:dyDescent="0.2">
      <c r="A551" t="s">
        <v>380</v>
      </c>
      <c r="B551" s="2">
        <v>269</v>
      </c>
      <c r="C551" s="2">
        <v>9429.9313674999994</v>
      </c>
      <c r="D551" s="2">
        <v>2</v>
      </c>
      <c r="E551" s="2">
        <v>2</v>
      </c>
      <c r="F551" s="26">
        <v>7.0000000000000001E-3</v>
      </c>
      <c r="G551" t="str">
        <f>VLOOKUP($F551*100,'风险(退款拒付)'!$AA$26:$AD$30,2,1)</f>
        <v>(0,10]</v>
      </c>
      <c r="H551" t="str">
        <f>VLOOKUP($F551*100,'风险(退款拒付)'!$AA$26:$AD$30,3,1)</f>
        <v>低</v>
      </c>
      <c r="I551">
        <f>VLOOKUP($F551*100,'风险(退款拒付)'!$AA$26:$AD$30,4,1)</f>
        <v>11</v>
      </c>
    </row>
    <row r="552" spans="1:9" x14ac:dyDescent="0.2">
      <c r="A552" t="s">
        <v>946</v>
      </c>
      <c r="B552" s="2">
        <v>268</v>
      </c>
      <c r="C552" s="2">
        <v>24295.51</v>
      </c>
      <c r="D552" s="2">
        <v>0</v>
      </c>
      <c r="E552" s="2">
        <v>0</v>
      </c>
      <c r="F552" s="26">
        <v>0</v>
      </c>
      <c r="G552" t="str">
        <f>VLOOKUP($F552*100,'风险(退款拒付)'!$AA$26:$AD$30,2,1)</f>
        <v>0</v>
      </c>
      <c r="H552" t="str">
        <f>VLOOKUP($F552*100,'风险(退款拒付)'!$AA$26:$AD$30,3,1)</f>
        <v>0</v>
      </c>
      <c r="I552">
        <f>VLOOKUP($F552*100,'风险(退款拒付)'!$AA$26:$AD$30,4,1)</f>
        <v>0</v>
      </c>
    </row>
    <row r="553" spans="1:9" x14ac:dyDescent="0.2">
      <c r="A553" t="s">
        <v>610</v>
      </c>
      <c r="B553" s="2">
        <v>266</v>
      </c>
      <c r="C553" s="2">
        <v>57869.56</v>
      </c>
      <c r="D553" s="2">
        <v>2</v>
      </c>
      <c r="E553" s="2">
        <v>3</v>
      </c>
      <c r="F553" s="26">
        <v>8.0000000000000002E-3</v>
      </c>
      <c r="G553" t="str">
        <f>VLOOKUP($F553*100,'风险(退款拒付)'!$AA$26:$AD$30,2,1)</f>
        <v>(0,10]</v>
      </c>
      <c r="H553" t="str">
        <f>VLOOKUP($F553*100,'风险(退款拒付)'!$AA$26:$AD$30,3,1)</f>
        <v>低</v>
      </c>
      <c r="I553">
        <f>VLOOKUP($F553*100,'风险(退款拒付)'!$AA$26:$AD$30,4,1)</f>
        <v>11</v>
      </c>
    </row>
    <row r="554" spans="1:9" x14ac:dyDescent="0.2">
      <c r="A554" t="s">
        <v>266</v>
      </c>
      <c r="B554" s="2">
        <v>262</v>
      </c>
      <c r="C554" s="2">
        <v>171103.32542576501</v>
      </c>
      <c r="D554" s="2">
        <v>0</v>
      </c>
      <c r="E554" s="2">
        <v>0</v>
      </c>
      <c r="F554" s="26">
        <v>0</v>
      </c>
      <c r="G554" t="str">
        <f>VLOOKUP($F554*100,'风险(退款拒付)'!$AA$26:$AD$30,2,1)</f>
        <v>0</v>
      </c>
      <c r="H554" t="str">
        <f>VLOOKUP($F554*100,'风险(退款拒付)'!$AA$26:$AD$30,3,1)</f>
        <v>0</v>
      </c>
      <c r="I554">
        <f>VLOOKUP($F554*100,'风险(退款拒付)'!$AA$26:$AD$30,4,1)</f>
        <v>0</v>
      </c>
    </row>
    <row r="555" spans="1:9" x14ac:dyDescent="0.2">
      <c r="A555" t="s">
        <v>293</v>
      </c>
      <c r="B555" s="2">
        <v>261</v>
      </c>
      <c r="C555" s="2">
        <v>19664.68</v>
      </c>
      <c r="D555" s="2">
        <v>26</v>
      </c>
      <c r="E555" s="2">
        <v>28</v>
      </c>
      <c r="F555" s="26">
        <v>0.1</v>
      </c>
      <c r="G555" t="str">
        <f>VLOOKUP($F555*100,'风险(退款拒付)'!$AA$26:$AD$30,2,1)</f>
        <v>(10,20]</v>
      </c>
      <c r="H555" t="str">
        <f>VLOOKUP($F555*100,'风险(退款拒付)'!$AA$26:$AD$30,3,1)</f>
        <v>中</v>
      </c>
      <c r="I555">
        <f>VLOOKUP($F555*100,'风险(退款拒付)'!$AA$26:$AD$30,4,1)</f>
        <v>57</v>
      </c>
    </row>
    <row r="556" spans="1:9" x14ac:dyDescent="0.2">
      <c r="A556" t="s">
        <v>100</v>
      </c>
      <c r="B556" s="2">
        <v>257</v>
      </c>
      <c r="C556" s="2">
        <v>11358.49</v>
      </c>
      <c r="D556" s="2">
        <v>28</v>
      </c>
      <c r="E556" s="2">
        <v>30</v>
      </c>
      <c r="F556" s="26">
        <v>0.109</v>
      </c>
      <c r="G556" t="str">
        <f>VLOOKUP($F556*100,'风险(退款拒付)'!$AA$26:$AD$30,2,1)</f>
        <v>(10,20]</v>
      </c>
      <c r="H556" t="str">
        <f>VLOOKUP($F556*100,'风险(退款拒付)'!$AA$26:$AD$30,3,1)</f>
        <v>中</v>
      </c>
      <c r="I556">
        <f>VLOOKUP($F556*100,'风险(退款拒付)'!$AA$26:$AD$30,4,1)</f>
        <v>57</v>
      </c>
    </row>
    <row r="557" spans="1:9" x14ac:dyDescent="0.2">
      <c r="A557" t="s">
        <v>760</v>
      </c>
      <c r="B557" s="2">
        <v>255</v>
      </c>
      <c r="C557" s="2">
        <v>14945.6505015</v>
      </c>
      <c r="D557" s="2">
        <v>0</v>
      </c>
      <c r="E557" s="2">
        <v>0</v>
      </c>
      <c r="F557" s="26">
        <v>0</v>
      </c>
      <c r="G557" t="str">
        <f>VLOOKUP($F557*100,'风险(退款拒付)'!$AA$26:$AD$30,2,1)</f>
        <v>0</v>
      </c>
      <c r="H557" t="str">
        <f>VLOOKUP($F557*100,'风险(退款拒付)'!$AA$26:$AD$30,3,1)</f>
        <v>0</v>
      </c>
      <c r="I557">
        <f>VLOOKUP($F557*100,'风险(退款拒付)'!$AA$26:$AD$30,4,1)</f>
        <v>0</v>
      </c>
    </row>
    <row r="558" spans="1:9" x14ac:dyDescent="0.2">
      <c r="A558" t="s">
        <v>503</v>
      </c>
      <c r="B558" s="2">
        <v>254</v>
      </c>
      <c r="C558" s="2">
        <v>11057.28</v>
      </c>
      <c r="D558" s="2">
        <v>4</v>
      </c>
      <c r="E558" s="2">
        <v>5</v>
      </c>
      <c r="F558" s="26">
        <v>1.6E-2</v>
      </c>
      <c r="G558" t="str">
        <f>VLOOKUP($F558*100,'风险(退款拒付)'!$AA$26:$AD$30,2,1)</f>
        <v>(0,10]</v>
      </c>
      <c r="H558" t="str">
        <f>VLOOKUP($F558*100,'风险(退款拒付)'!$AA$26:$AD$30,3,1)</f>
        <v>低</v>
      </c>
      <c r="I558">
        <f>VLOOKUP($F558*100,'风险(退款拒付)'!$AA$26:$AD$30,4,1)</f>
        <v>11</v>
      </c>
    </row>
    <row r="559" spans="1:9" x14ac:dyDescent="0.2">
      <c r="A559" t="s">
        <v>502</v>
      </c>
      <c r="B559" s="2">
        <v>254</v>
      </c>
      <c r="C559" s="2">
        <v>36551.879999999997</v>
      </c>
      <c r="D559" s="2">
        <v>6</v>
      </c>
      <c r="E559" s="2">
        <v>6</v>
      </c>
      <c r="F559" s="26">
        <v>2.4E-2</v>
      </c>
      <c r="G559" t="str">
        <f>VLOOKUP($F559*100,'风险(退款拒付)'!$AA$26:$AD$30,2,1)</f>
        <v>(0,10]</v>
      </c>
      <c r="H559" t="str">
        <f>VLOOKUP($F559*100,'风险(退款拒付)'!$AA$26:$AD$30,3,1)</f>
        <v>低</v>
      </c>
      <c r="I559">
        <f>VLOOKUP($F559*100,'风险(退款拒付)'!$AA$26:$AD$30,4,1)</f>
        <v>11</v>
      </c>
    </row>
    <row r="560" spans="1:9" x14ac:dyDescent="0.2">
      <c r="A560" t="s">
        <v>216</v>
      </c>
      <c r="B560" s="2">
        <v>245</v>
      </c>
      <c r="C560" s="2">
        <v>108599.93</v>
      </c>
      <c r="D560" s="2">
        <v>1</v>
      </c>
      <c r="E560" s="2">
        <v>1</v>
      </c>
      <c r="F560" s="26">
        <v>4.0000000000000001E-3</v>
      </c>
      <c r="G560" t="str">
        <f>VLOOKUP($F560*100,'风险(退款拒付)'!$AA$26:$AD$30,2,1)</f>
        <v>(0,10]</v>
      </c>
      <c r="H560" t="str">
        <f>VLOOKUP($F560*100,'风险(退款拒付)'!$AA$26:$AD$30,3,1)</f>
        <v>低</v>
      </c>
      <c r="I560">
        <f>VLOOKUP($F560*100,'风险(退款拒付)'!$AA$26:$AD$30,4,1)</f>
        <v>11</v>
      </c>
    </row>
    <row r="561" spans="1:9" x14ac:dyDescent="0.2">
      <c r="A561" t="s">
        <v>873</v>
      </c>
      <c r="B561" s="2">
        <v>244</v>
      </c>
      <c r="C561" s="2">
        <v>16264.24</v>
      </c>
      <c r="D561" s="2">
        <v>185</v>
      </c>
      <c r="E561" s="2">
        <v>215</v>
      </c>
      <c r="F561" s="26">
        <v>0.75800000000000001</v>
      </c>
      <c r="G561" t="str">
        <f>VLOOKUP($F561*100,'风险(退款拒付)'!$AA$26:$AD$30,2,1)</f>
        <v>(20,+)</v>
      </c>
      <c r="H561" t="str">
        <f>VLOOKUP($F561*100,'风险(退款拒付)'!$AA$26:$AD$30,3,1)</f>
        <v>高</v>
      </c>
      <c r="I561">
        <f>VLOOKUP($F561*100,'风险(退款拒付)'!$AA$26:$AD$30,4,1)</f>
        <v>100</v>
      </c>
    </row>
    <row r="562" spans="1:9" x14ac:dyDescent="0.2">
      <c r="A562" t="s">
        <v>412</v>
      </c>
      <c r="B562" s="2">
        <v>244</v>
      </c>
      <c r="C562" s="2">
        <v>93136.83</v>
      </c>
      <c r="D562" s="2">
        <v>1</v>
      </c>
      <c r="E562" s="2">
        <v>1</v>
      </c>
      <c r="F562" s="26">
        <v>4.0000000000000001E-3</v>
      </c>
      <c r="G562" t="str">
        <f>VLOOKUP($F562*100,'风险(退款拒付)'!$AA$26:$AD$30,2,1)</f>
        <v>(0,10]</v>
      </c>
      <c r="H562" t="str">
        <f>VLOOKUP($F562*100,'风险(退款拒付)'!$AA$26:$AD$30,3,1)</f>
        <v>低</v>
      </c>
      <c r="I562">
        <f>VLOOKUP($F562*100,'风险(退款拒付)'!$AA$26:$AD$30,4,1)</f>
        <v>11</v>
      </c>
    </row>
    <row r="563" spans="1:9" x14ac:dyDescent="0.2">
      <c r="A563" t="s">
        <v>79</v>
      </c>
      <c r="B563" s="2">
        <v>243</v>
      </c>
      <c r="C563" s="2">
        <v>32228.16</v>
      </c>
      <c r="D563" s="2">
        <v>1</v>
      </c>
      <c r="E563" s="2">
        <v>1</v>
      </c>
      <c r="F563" s="26">
        <v>4.0000000000000001E-3</v>
      </c>
      <c r="G563" t="str">
        <f>VLOOKUP($F563*100,'风险(退款拒付)'!$AA$26:$AD$30,2,1)</f>
        <v>(0,10]</v>
      </c>
      <c r="H563" t="str">
        <f>VLOOKUP($F563*100,'风险(退款拒付)'!$AA$26:$AD$30,3,1)</f>
        <v>低</v>
      </c>
      <c r="I563">
        <f>VLOOKUP($F563*100,'风险(退款拒付)'!$AA$26:$AD$30,4,1)</f>
        <v>11</v>
      </c>
    </row>
    <row r="564" spans="1:9" x14ac:dyDescent="0.2">
      <c r="A564" t="s">
        <v>526</v>
      </c>
      <c r="B564" s="2">
        <v>242</v>
      </c>
      <c r="C564" s="2">
        <v>28290.959999999999</v>
      </c>
      <c r="D564" s="2">
        <v>1</v>
      </c>
      <c r="E564" s="2">
        <v>1</v>
      </c>
      <c r="F564" s="26">
        <v>4.0000000000000001E-3</v>
      </c>
      <c r="G564" t="str">
        <f>VLOOKUP($F564*100,'风险(退款拒付)'!$AA$26:$AD$30,2,1)</f>
        <v>(0,10]</v>
      </c>
      <c r="H564" t="str">
        <f>VLOOKUP($F564*100,'风险(退款拒付)'!$AA$26:$AD$30,3,1)</f>
        <v>低</v>
      </c>
      <c r="I564">
        <f>VLOOKUP($F564*100,'风险(退款拒付)'!$AA$26:$AD$30,4,1)</f>
        <v>11</v>
      </c>
    </row>
    <row r="565" spans="1:9" x14ac:dyDescent="0.2">
      <c r="A565" t="s">
        <v>925</v>
      </c>
      <c r="B565" s="2">
        <v>242</v>
      </c>
      <c r="C565" s="2">
        <v>13830.793191575</v>
      </c>
      <c r="D565" s="2">
        <v>0</v>
      </c>
      <c r="E565" s="2">
        <v>0</v>
      </c>
      <c r="F565" s="26">
        <v>0</v>
      </c>
      <c r="G565" t="str">
        <f>VLOOKUP($F565*100,'风险(退款拒付)'!$AA$26:$AD$30,2,1)</f>
        <v>0</v>
      </c>
      <c r="H565" t="str">
        <f>VLOOKUP($F565*100,'风险(退款拒付)'!$AA$26:$AD$30,3,1)</f>
        <v>0</v>
      </c>
      <c r="I565">
        <f>VLOOKUP($F565*100,'风险(退款拒付)'!$AA$26:$AD$30,4,1)</f>
        <v>0</v>
      </c>
    </row>
    <row r="566" spans="1:9" x14ac:dyDescent="0.2">
      <c r="A566" t="s">
        <v>448</v>
      </c>
      <c r="B566" s="2">
        <v>241</v>
      </c>
      <c r="C566" s="2">
        <v>13073.892961699999</v>
      </c>
      <c r="D566" s="2">
        <v>2</v>
      </c>
      <c r="E566" s="2">
        <v>2</v>
      </c>
      <c r="F566" s="26">
        <v>8.0000000000000002E-3</v>
      </c>
      <c r="G566" t="str">
        <f>VLOOKUP($F566*100,'风险(退款拒付)'!$AA$26:$AD$30,2,1)</f>
        <v>(0,10]</v>
      </c>
      <c r="H566" t="str">
        <f>VLOOKUP($F566*100,'风险(退款拒付)'!$AA$26:$AD$30,3,1)</f>
        <v>低</v>
      </c>
      <c r="I566">
        <f>VLOOKUP($F566*100,'风险(退款拒付)'!$AA$26:$AD$30,4,1)</f>
        <v>11</v>
      </c>
    </row>
    <row r="567" spans="1:9" x14ac:dyDescent="0.2">
      <c r="A567" t="s">
        <v>131</v>
      </c>
      <c r="B567" s="2">
        <v>240</v>
      </c>
      <c r="C567" s="2">
        <v>49689.473037205003</v>
      </c>
      <c r="D567" s="2">
        <v>7</v>
      </c>
      <c r="E567" s="2">
        <v>7</v>
      </c>
      <c r="F567" s="26">
        <v>2.9000000000000001E-2</v>
      </c>
      <c r="G567" t="str">
        <f>VLOOKUP($F567*100,'风险(退款拒付)'!$AA$26:$AD$30,2,1)</f>
        <v>(0,10]</v>
      </c>
      <c r="H567" t="str">
        <f>VLOOKUP($F567*100,'风险(退款拒付)'!$AA$26:$AD$30,3,1)</f>
        <v>低</v>
      </c>
      <c r="I567">
        <f>VLOOKUP($F567*100,'风险(退款拒付)'!$AA$26:$AD$30,4,1)</f>
        <v>11</v>
      </c>
    </row>
    <row r="568" spans="1:9" x14ac:dyDescent="0.2">
      <c r="A568" t="s">
        <v>322</v>
      </c>
      <c r="B568" s="2">
        <v>240</v>
      </c>
      <c r="C568" s="2">
        <v>135014.74</v>
      </c>
      <c r="D568" s="2">
        <v>0</v>
      </c>
      <c r="E568" s="2">
        <v>0</v>
      </c>
      <c r="F568" s="26">
        <v>0</v>
      </c>
      <c r="G568" t="str">
        <f>VLOOKUP($F568*100,'风险(退款拒付)'!$AA$26:$AD$30,2,1)</f>
        <v>0</v>
      </c>
      <c r="H568" t="str">
        <f>VLOOKUP($F568*100,'风险(退款拒付)'!$AA$26:$AD$30,3,1)</f>
        <v>0</v>
      </c>
      <c r="I568">
        <f>VLOOKUP($F568*100,'风险(退款拒付)'!$AA$26:$AD$30,4,1)</f>
        <v>0</v>
      </c>
    </row>
    <row r="569" spans="1:9" x14ac:dyDescent="0.2">
      <c r="A569" t="s">
        <v>740</v>
      </c>
      <c r="B569" s="2">
        <v>238</v>
      </c>
      <c r="C569" s="2">
        <v>14213.17</v>
      </c>
      <c r="D569" s="2">
        <v>8</v>
      </c>
      <c r="E569" s="2">
        <v>8</v>
      </c>
      <c r="F569" s="26">
        <v>3.4000000000000002E-2</v>
      </c>
      <c r="G569" t="str">
        <f>VLOOKUP($F569*100,'风险(退款拒付)'!$AA$26:$AD$30,2,1)</f>
        <v>(0,10]</v>
      </c>
      <c r="H569" t="str">
        <f>VLOOKUP($F569*100,'风险(退款拒付)'!$AA$26:$AD$30,3,1)</f>
        <v>低</v>
      </c>
      <c r="I569">
        <f>VLOOKUP($F569*100,'风险(退款拒付)'!$AA$26:$AD$30,4,1)</f>
        <v>11</v>
      </c>
    </row>
    <row r="570" spans="1:9" x14ac:dyDescent="0.2">
      <c r="A570" t="s">
        <v>844</v>
      </c>
      <c r="B570" s="2">
        <v>237</v>
      </c>
      <c r="C570" s="2">
        <v>145454.45000000001</v>
      </c>
      <c r="D570" s="2">
        <v>6</v>
      </c>
      <c r="E570" s="2">
        <v>6</v>
      </c>
      <c r="F570" s="26">
        <v>2.5000000000000001E-2</v>
      </c>
      <c r="G570" t="str">
        <f>VLOOKUP($F570*100,'风险(退款拒付)'!$AA$26:$AD$30,2,1)</f>
        <v>(0,10]</v>
      </c>
      <c r="H570" t="str">
        <f>VLOOKUP($F570*100,'风险(退款拒付)'!$AA$26:$AD$30,3,1)</f>
        <v>低</v>
      </c>
      <c r="I570">
        <f>VLOOKUP($F570*100,'风险(退款拒付)'!$AA$26:$AD$30,4,1)</f>
        <v>11</v>
      </c>
    </row>
    <row r="571" spans="1:9" x14ac:dyDescent="0.2">
      <c r="A571" t="s">
        <v>729</v>
      </c>
      <c r="B571" s="2">
        <v>236</v>
      </c>
      <c r="C571" s="2">
        <v>12893.17</v>
      </c>
      <c r="D571" s="2">
        <v>15</v>
      </c>
      <c r="E571" s="2">
        <v>16</v>
      </c>
      <c r="F571" s="26">
        <v>6.4000000000000001E-2</v>
      </c>
      <c r="G571" t="str">
        <f>VLOOKUP($F571*100,'风险(退款拒付)'!$AA$26:$AD$30,2,1)</f>
        <v>(0,10]</v>
      </c>
      <c r="H571" t="str">
        <f>VLOOKUP($F571*100,'风险(退款拒付)'!$AA$26:$AD$30,3,1)</f>
        <v>低</v>
      </c>
      <c r="I571">
        <f>VLOOKUP($F571*100,'风险(退款拒付)'!$AA$26:$AD$30,4,1)</f>
        <v>11</v>
      </c>
    </row>
    <row r="572" spans="1:9" x14ac:dyDescent="0.2">
      <c r="A572" t="s">
        <v>616</v>
      </c>
      <c r="B572" s="2">
        <v>235</v>
      </c>
      <c r="C572" s="2">
        <v>8795.7000000000007</v>
      </c>
      <c r="D572" s="2">
        <v>15</v>
      </c>
      <c r="E572" s="2">
        <v>15</v>
      </c>
      <c r="F572" s="26">
        <v>6.4000000000000001E-2</v>
      </c>
      <c r="G572" t="str">
        <f>VLOOKUP($F572*100,'风险(退款拒付)'!$AA$26:$AD$30,2,1)</f>
        <v>(0,10]</v>
      </c>
      <c r="H572" t="str">
        <f>VLOOKUP($F572*100,'风险(退款拒付)'!$AA$26:$AD$30,3,1)</f>
        <v>低</v>
      </c>
      <c r="I572">
        <f>VLOOKUP($F572*100,'风险(退款拒付)'!$AA$26:$AD$30,4,1)</f>
        <v>11</v>
      </c>
    </row>
    <row r="573" spans="1:9" x14ac:dyDescent="0.2">
      <c r="A573" t="s">
        <v>806</v>
      </c>
      <c r="B573" s="2">
        <v>234</v>
      </c>
      <c r="C573" s="2">
        <v>11691.99</v>
      </c>
      <c r="D573" s="2">
        <v>2</v>
      </c>
      <c r="E573" s="2">
        <v>2</v>
      </c>
      <c r="F573" s="26">
        <v>8.9999999999999993E-3</v>
      </c>
      <c r="G573" t="str">
        <f>VLOOKUP($F573*100,'风险(退款拒付)'!$AA$26:$AD$30,2,1)</f>
        <v>(0,10]</v>
      </c>
      <c r="H573" t="str">
        <f>VLOOKUP($F573*100,'风险(退款拒付)'!$AA$26:$AD$30,3,1)</f>
        <v>低</v>
      </c>
      <c r="I573">
        <f>VLOOKUP($F573*100,'风险(退款拒付)'!$AA$26:$AD$30,4,1)</f>
        <v>11</v>
      </c>
    </row>
    <row r="574" spans="1:9" x14ac:dyDescent="0.2">
      <c r="A574" t="s">
        <v>504</v>
      </c>
      <c r="B574" s="2">
        <v>232</v>
      </c>
      <c r="C574" s="2">
        <v>16408.61</v>
      </c>
      <c r="D574" s="2">
        <v>3</v>
      </c>
      <c r="E574" s="2">
        <v>3</v>
      </c>
      <c r="F574" s="26">
        <v>1.2999999999999999E-2</v>
      </c>
      <c r="G574" t="str">
        <f>VLOOKUP($F574*100,'风险(退款拒付)'!$AA$26:$AD$30,2,1)</f>
        <v>(0,10]</v>
      </c>
      <c r="H574" t="str">
        <f>VLOOKUP($F574*100,'风险(退款拒付)'!$AA$26:$AD$30,3,1)</f>
        <v>低</v>
      </c>
      <c r="I574">
        <f>VLOOKUP($F574*100,'风险(退款拒付)'!$AA$26:$AD$30,4,1)</f>
        <v>11</v>
      </c>
    </row>
    <row r="575" spans="1:9" x14ac:dyDescent="0.2">
      <c r="A575" t="s">
        <v>620</v>
      </c>
      <c r="B575" s="2">
        <v>229</v>
      </c>
      <c r="C575" s="2">
        <v>9345.92</v>
      </c>
      <c r="D575" s="2">
        <v>21</v>
      </c>
      <c r="E575" s="2">
        <v>21</v>
      </c>
      <c r="F575" s="26">
        <v>9.1999999999999998E-2</v>
      </c>
      <c r="G575" t="str">
        <f>VLOOKUP($F575*100,'风险(退款拒付)'!$AA$26:$AD$30,2,1)</f>
        <v>(0,10]</v>
      </c>
      <c r="H575" t="str">
        <f>VLOOKUP($F575*100,'风险(退款拒付)'!$AA$26:$AD$30,3,1)</f>
        <v>低</v>
      </c>
      <c r="I575">
        <f>VLOOKUP($F575*100,'风险(退款拒付)'!$AA$26:$AD$30,4,1)</f>
        <v>11</v>
      </c>
    </row>
    <row r="576" spans="1:9" x14ac:dyDescent="0.2">
      <c r="A576" t="s">
        <v>552</v>
      </c>
      <c r="B576" s="2">
        <v>229</v>
      </c>
      <c r="C576" s="2">
        <v>7333.7531989999998</v>
      </c>
      <c r="D576" s="2">
        <v>0</v>
      </c>
      <c r="E576" s="2">
        <v>0</v>
      </c>
      <c r="F576" s="26">
        <v>0</v>
      </c>
      <c r="G576" t="str">
        <f>VLOOKUP($F576*100,'风险(退款拒付)'!$AA$26:$AD$30,2,1)</f>
        <v>0</v>
      </c>
      <c r="H576" t="str">
        <f>VLOOKUP($F576*100,'风险(退款拒付)'!$AA$26:$AD$30,3,1)</f>
        <v>0</v>
      </c>
      <c r="I576">
        <f>VLOOKUP($F576*100,'风险(退款拒付)'!$AA$26:$AD$30,4,1)</f>
        <v>0</v>
      </c>
    </row>
    <row r="577" spans="1:9" x14ac:dyDescent="0.2">
      <c r="A577" t="s">
        <v>878</v>
      </c>
      <c r="B577" s="2">
        <v>228</v>
      </c>
      <c r="C577" s="2">
        <v>11612.51</v>
      </c>
      <c r="D577" s="2">
        <v>1</v>
      </c>
      <c r="E577" s="2">
        <v>1</v>
      </c>
      <c r="F577" s="26">
        <v>4.0000000000000001E-3</v>
      </c>
      <c r="G577" t="str">
        <f>VLOOKUP($F577*100,'风险(退款拒付)'!$AA$26:$AD$30,2,1)</f>
        <v>(0,10]</v>
      </c>
      <c r="H577" t="str">
        <f>VLOOKUP($F577*100,'风险(退款拒付)'!$AA$26:$AD$30,3,1)</f>
        <v>低</v>
      </c>
      <c r="I577">
        <f>VLOOKUP($F577*100,'风险(退款拒付)'!$AA$26:$AD$30,4,1)</f>
        <v>11</v>
      </c>
    </row>
    <row r="578" spans="1:9" x14ac:dyDescent="0.2">
      <c r="A578" t="s">
        <v>545</v>
      </c>
      <c r="B578" s="2">
        <v>224</v>
      </c>
      <c r="C578" s="2">
        <v>6301.14</v>
      </c>
      <c r="D578" s="2">
        <v>9</v>
      </c>
      <c r="E578" s="2">
        <v>10</v>
      </c>
      <c r="F578" s="26">
        <v>0.04</v>
      </c>
      <c r="G578" t="str">
        <f>VLOOKUP($F578*100,'风险(退款拒付)'!$AA$26:$AD$30,2,1)</f>
        <v>(0,10]</v>
      </c>
      <c r="H578" t="str">
        <f>VLOOKUP($F578*100,'风险(退款拒付)'!$AA$26:$AD$30,3,1)</f>
        <v>低</v>
      </c>
      <c r="I578">
        <f>VLOOKUP($F578*100,'风险(退款拒付)'!$AA$26:$AD$30,4,1)</f>
        <v>11</v>
      </c>
    </row>
    <row r="579" spans="1:9" x14ac:dyDescent="0.2">
      <c r="A579" t="s">
        <v>85</v>
      </c>
      <c r="B579" s="2">
        <v>224</v>
      </c>
      <c r="C579" s="2">
        <v>14146.98</v>
      </c>
      <c r="D579" s="2">
        <v>4</v>
      </c>
      <c r="E579" s="2">
        <v>4</v>
      </c>
      <c r="F579" s="26">
        <v>1.7999999999999999E-2</v>
      </c>
      <c r="G579" t="str">
        <f>VLOOKUP($F579*100,'风险(退款拒付)'!$AA$26:$AD$30,2,1)</f>
        <v>(0,10]</v>
      </c>
      <c r="H579" t="str">
        <f>VLOOKUP($F579*100,'风险(退款拒付)'!$AA$26:$AD$30,3,1)</f>
        <v>低</v>
      </c>
      <c r="I579">
        <f>VLOOKUP($F579*100,'风险(退款拒付)'!$AA$26:$AD$30,4,1)</f>
        <v>11</v>
      </c>
    </row>
    <row r="580" spans="1:9" x14ac:dyDescent="0.2">
      <c r="A580" t="s">
        <v>841</v>
      </c>
      <c r="B580" s="2">
        <v>221</v>
      </c>
      <c r="C580" s="2">
        <v>12789.19</v>
      </c>
      <c r="D580" s="2">
        <v>2</v>
      </c>
      <c r="E580" s="2">
        <v>2</v>
      </c>
      <c r="F580" s="26">
        <v>8.9999999999999993E-3</v>
      </c>
      <c r="G580" t="str">
        <f>VLOOKUP($F580*100,'风险(退款拒付)'!$AA$26:$AD$30,2,1)</f>
        <v>(0,10]</v>
      </c>
      <c r="H580" t="str">
        <f>VLOOKUP($F580*100,'风险(退款拒付)'!$AA$26:$AD$30,3,1)</f>
        <v>低</v>
      </c>
      <c r="I580">
        <f>VLOOKUP($F580*100,'风险(退款拒付)'!$AA$26:$AD$30,4,1)</f>
        <v>11</v>
      </c>
    </row>
    <row r="581" spans="1:9" x14ac:dyDescent="0.2">
      <c r="A581" t="s">
        <v>337</v>
      </c>
      <c r="B581" s="2">
        <v>217</v>
      </c>
      <c r="C581" s="2">
        <v>8177.95</v>
      </c>
      <c r="D581" s="2">
        <v>4</v>
      </c>
      <c r="E581" s="2">
        <v>4</v>
      </c>
      <c r="F581" s="26">
        <v>1.7999999999999999E-2</v>
      </c>
      <c r="G581" t="str">
        <f>VLOOKUP($F581*100,'风险(退款拒付)'!$AA$26:$AD$30,2,1)</f>
        <v>(0,10]</v>
      </c>
      <c r="H581" t="str">
        <f>VLOOKUP($F581*100,'风险(退款拒付)'!$AA$26:$AD$30,3,1)</f>
        <v>低</v>
      </c>
      <c r="I581">
        <f>VLOOKUP($F581*100,'风险(退款拒付)'!$AA$26:$AD$30,4,1)</f>
        <v>11</v>
      </c>
    </row>
    <row r="582" spans="1:9" x14ac:dyDescent="0.2">
      <c r="A582" t="s">
        <v>997</v>
      </c>
      <c r="B582" s="2">
        <v>211</v>
      </c>
      <c r="C582" s="2">
        <v>5912.08</v>
      </c>
      <c r="D582" s="2">
        <v>2</v>
      </c>
      <c r="E582" s="2">
        <v>2</v>
      </c>
      <c r="F582" s="26">
        <v>8.9999999999999993E-3</v>
      </c>
      <c r="G582" t="str">
        <f>VLOOKUP($F582*100,'风险(退款拒付)'!$AA$26:$AD$30,2,1)</f>
        <v>(0,10]</v>
      </c>
      <c r="H582" t="str">
        <f>VLOOKUP($F582*100,'风险(退款拒付)'!$AA$26:$AD$30,3,1)</f>
        <v>低</v>
      </c>
      <c r="I582">
        <f>VLOOKUP($F582*100,'风险(退款拒付)'!$AA$26:$AD$30,4,1)</f>
        <v>11</v>
      </c>
    </row>
    <row r="583" spans="1:9" x14ac:dyDescent="0.2">
      <c r="A583" t="s">
        <v>643</v>
      </c>
      <c r="B583" s="2">
        <v>207</v>
      </c>
      <c r="C583" s="2">
        <v>7995.7</v>
      </c>
      <c r="D583" s="2">
        <v>7</v>
      </c>
      <c r="E583" s="2">
        <v>7</v>
      </c>
      <c r="F583" s="26">
        <v>3.4000000000000002E-2</v>
      </c>
      <c r="G583" t="str">
        <f>VLOOKUP($F583*100,'风险(退款拒付)'!$AA$26:$AD$30,2,1)</f>
        <v>(0,10]</v>
      </c>
      <c r="H583" t="str">
        <f>VLOOKUP($F583*100,'风险(退款拒付)'!$AA$26:$AD$30,3,1)</f>
        <v>低</v>
      </c>
      <c r="I583">
        <f>VLOOKUP($F583*100,'风险(退款拒付)'!$AA$26:$AD$30,4,1)</f>
        <v>11</v>
      </c>
    </row>
    <row r="584" spans="1:9" x14ac:dyDescent="0.2">
      <c r="A584" t="s">
        <v>770</v>
      </c>
      <c r="B584" s="2">
        <v>206</v>
      </c>
      <c r="C584" s="2">
        <v>54855.82</v>
      </c>
      <c r="D584" s="2">
        <v>4</v>
      </c>
      <c r="E584" s="2">
        <v>5</v>
      </c>
      <c r="F584" s="26">
        <v>1.9E-2</v>
      </c>
      <c r="G584" t="str">
        <f>VLOOKUP($F584*100,'风险(退款拒付)'!$AA$26:$AD$30,2,1)</f>
        <v>(0,10]</v>
      </c>
      <c r="H584" t="str">
        <f>VLOOKUP($F584*100,'风险(退款拒付)'!$AA$26:$AD$30,3,1)</f>
        <v>低</v>
      </c>
      <c r="I584">
        <f>VLOOKUP($F584*100,'风险(退款拒付)'!$AA$26:$AD$30,4,1)</f>
        <v>11</v>
      </c>
    </row>
    <row r="585" spans="1:9" x14ac:dyDescent="0.2">
      <c r="A585" t="s">
        <v>487</v>
      </c>
      <c r="B585" s="2">
        <v>205</v>
      </c>
      <c r="C585" s="2">
        <v>11602.37</v>
      </c>
      <c r="D585" s="2">
        <v>10</v>
      </c>
      <c r="E585" s="2">
        <v>11</v>
      </c>
      <c r="F585" s="26">
        <v>4.9000000000000002E-2</v>
      </c>
      <c r="G585" t="str">
        <f>VLOOKUP($F585*100,'风险(退款拒付)'!$AA$26:$AD$30,2,1)</f>
        <v>(0,10]</v>
      </c>
      <c r="H585" t="str">
        <f>VLOOKUP($F585*100,'风险(退款拒付)'!$AA$26:$AD$30,3,1)</f>
        <v>低</v>
      </c>
      <c r="I585">
        <f>VLOOKUP($F585*100,'风险(退款拒付)'!$AA$26:$AD$30,4,1)</f>
        <v>11</v>
      </c>
    </row>
    <row r="586" spans="1:9" x14ac:dyDescent="0.2">
      <c r="A586" t="s">
        <v>792</v>
      </c>
      <c r="B586" s="2">
        <v>205</v>
      </c>
      <c r="C586" s="2">
        <v>8359.0300000000007</v>
      </c>
      <c r="D586" s="2">
        <v>1</v>
      </c>
      <c r="E586" s="2">
        <v>1</v>
      </c>
      <c r="F586" s="26">
        <v>5.0000000000000001E-3</v>
      </c>
      <c r="G586" t="str">
        <f>VLOOKUP($F586*100,'风险(退款拒付)'!$AA$26:$AD$30,2,1)</f>
        <v>(0,10]</v>
      </c>
      <c r="H586" t="str">
        <f>VLOOKUP($F586*100,'风险(退款拒付)'!$AA$26:$AD$30,3,1)</f>
        <v>低</v>
      </c>
      <c r="I586">
        <f>VLOOKUP($F586*100,'风险(退款拒付)'!$AA$26:$AD$30,4,1)</f>
        <v>11</v>
      </c>
    </row>
    <row r="587" spans="1:9" x14ac:dyDescent="0.2">
      <c r="A587" t="s">
        <v>331</v>
      </c>
      <c r="B587" s="2">
        <v>197</v>
      </c>
      <c r="C587" s="2">
        <v>8902.44</v>
      </c>
      <c r="D587" s="2">
        <v>28</v>
      </c>
      <c r="E587" s="2">
        <v>28</v>
      </c>
      <c r="F587" s="26">
        <v>0.14199999999999999</v>
      </c>
      <c r="G587" t="str">
        <f>VLOOKUP($F587*100,'风险(退款拒付)'!$AA$26:$AD$30,2,1)</f>
        <v>(10,20]</v>
      </c>
      <c r="H587" t="str">
        <f>VLOOKUP($F587*100,'风险(退款拒付)'!$AA$26:$AD$30,3,1)</f>
        <v>中</v>
      </c>
      <c r="I587">
        <f>VLOOKUP($F587*100,'风险(退款拒付)'!$AA$26:$AD$30,4,1)</f>
        <v>57</v>
      </c>
    </row>
    <row r="588" spans="1:9" x14ac:dyDescent="0.2">
      <c r="A588" t="s">
        <v>861</v>
      </c>
      <c r="B588" s="2">
        <v>197</v>
      </c>
      <c r="C588" s="2">
        <v>218318.41360398501</v>
      </c>
      <c r="D588" s="2">
        <v>0</v>
      </c>
      <c r="E588" s="2">
        <v>0</v>
      </c>
      <c r="F588" s="26">
        <v>0</v>
      </c>
      <c r="G588" t="str">
        <f>VLOOKUP($F588*100,'风险(退款拒付)'!$AA$26:$AD$30,2,1)</f>
        <v>0</v>
      </c>
      <c r="H588" t="str">
        <f>VLOOKUP($F588*100,'风险(退款拒付)'!$AA$26:$AD$30,3,1)</f>
        <v>0</v>
      </c>
      <c r="I588">
        <f>VLOOKUP($F588*100,'风险(退款拒付)'!$AA$26:$AD$30,4,1)</f>
        <v>0</v>
      </c>
    </row>
    <row r="589" spans="1:9" x14ac:dyDescent="0.2">
      <c r="A589" t="s">
        <v>995</v>
      </c>
      <c r="B589" s="2">
        <v>195</v>
      </c>
      <c r="C589" s="2">
        <v>9453.25</v>
      </c>
      <c r="D589" s="2">
        <v>0</v>
      </c>
      <c r="E589" s="2">
        <v>0</v>
      </c>
      <c r="F589" s="26">
        <v>0</v>
      </c>
      <c r="G589" t="str">
        <f>VLOOKUP($F589*100,'风险(退款拒付)'!$AA$26:$AD$30,2,1)</f>
        <v>0</v>
      </c>
      <c r="H589" t="str">
        <f>VLOOKUP($F589*100,'风险(退款拒付)'!$AA$26:$AD$30,3,1)</f>
        <v>0</v>
      </c>
      <c r="I589">
        <f>VLOOKUP($F589*100,'风险(退款拒付)'!$AA$26:$AD$30,4,1)</f>
        <v>0</v>
      </c>
    </row>
    <row r="590" spans="1:9" x14ac:dyDescent="0.2">
      <c r="A590" t="s">
        <v>236</v>
      </c>
      <c r="B590" s="2">
        <v>194</v>
      </c>
      <c r="C590" s="2">
        <v>16903.91</v>
      </c>
      <c r="D590" s="2">
        <v>2</v>
      </c>
      <c r="E590" s="2">
        <v>2</v>
      </c>
      <c r="F590" s="26">
        <v>0.01</v>
      </c>
      <c r="G590" t="str">
        <f>VLOOKUP($F590*100,'风险(退款拒付)'!$AA$26:$AD$30,2,1)</f>
        <v>(0,10]</v>
      </c>
      <c r="H590" t="str">
        <f>VLOOKUP($F590*100,'风险(退款拒付)'!$AA$26:$AD$30,3,1)</f>
        <v>低</v>
      </c>
      <c r="I590">
        <f>VLOOKUP($F590*100,'风险(退款拒付)'!$AA$26:$AD$30,4,1)</f>
        <v>11</v>
      </c>
    </row>
    <row r="591" spans="1:9" x14ac:dyDescent="0.2">
      <c r="A591" t="s">
        <v>972</v>
      </c>
      <c r="B591" s="2">
        <v>190</v>
      </c>
      <c r="C591" s="2">
        <v>12999.5</v>
      </c>
      <c r="D591" s="2">
        <v>1</v>
      </c>
      <c r="E591" s="2">
        <v>1</v>
      </c>
      <c r="F591" s="26">
        <v>5.0000000000000001E-3</v>
      </c>
      <c r="G591" t="str">
        <f>VLOOKUP($F591*100,'风险(退款拒付)'!$AA$26:$AD$30,2,1)</f>
        <v>(0,10]</v>
      </c>
      <c r="H591" t="str">
        <f>VLOOKUP($F591*100,'风险(退款拒付)'!$AA$26:$AD$30,3,1)</f>
        <v>低</v>
      </c>
      <c r="I591">
        <f>VLOOKUP($F591*100,'风险(退款拒付)'!$AA$26:$AD$30,4,1)</f>
        <v>11</v>
      </c>
    </row>
    <row r="592" spans="1:9" x14ac:dyDescent="0.2">
      <c r="A592" t="s">
        <v>669</v>
      </c>
      <c r="B592" s="2">
        <v>190</v>
      </c>
      <c r="C592" s="2">
        <v>20371.349999999999</v>
      </c>
      <c r="D592" s="2">
        <v>11</v>
      </c>
      <c r="E592" s="2">
        <v>13</v>
      </c>
      <c r="F592" s="26">
        <v>5.8000000000000003E-2</v>
      </c>
      <c r="G592" t="str">
        <f>VLOOKUP($F592*100,'风险(退款拒付)'!$AA$26:$AD$30,2,1)</f>
        <v>(0,10]</v>
      </c>
      <c r="H592" t="str">
        <f>VLOOKUP($F592*100,'风险(退款拒付)'!$AA$26:$AD$30,3,1)</f>
        <v>低</v>
      </c>
      <c r="I592">
        <f>VLOOKUP($F592*100,'风险(退款拒付)'!$AA$26:$AD$30,4,1)</f>
        <v>11</v>
      </c>
    </row>
    <row r="593" spans="1:9" x14ac:dyDescent="0.2">
      <c r="A593" t="s">
        <v>716</v>
      </c>
      <c r="B593" s="2">
        <v>189</v>
      </c>
      <c r="C593" s="2">
        <v>9168.68</v>
      </c>
      <c r="D593" s="2">
        <v>0</v>
      </c>
      <c r="E593" s="2">
        <v>0</v>
      </c>
      <c r="F593" s="26">
        <v>0</v>
      </c>
      <c r="G593" t="str">
        <f>VLOOKUP($F593*100,'风险(退款拒付)'!$AA$26:$AD$30,2,1)</f>
        <v>0</v>
      </c>
      <c r="H593" t="str">
        <f>VLOOKUP($F593*100,'风险(退款拒付)'!$AA$26:$AD$30,3,1)</f>
        <v>0</v>
      </c>
      <c r="I593">
        <f>VLOOKUP($F593*100,'风险(退款拒付)'!$AA$26:$AD$30,4,1)</f>
        <v>0</v>
      </c>
    </row>
    <row r="594" spans="1:9" x14ac:dyDescent="0.2">
      <c r="A594" t="s">
        <v>405</v>
      </c>
      <c r="B594" s="2">
        <v>184</v>
      </c>
      <c r="C594" s="2">
        <v>3880.1</v>
      </c>
      <c r="D594" s="2">
        <v>2</v>
      </c>
      <c r="E594" s="2">
        <v>3</v>
      </c>
      <c r="F594" s="26">
        <v>1.0999999999999999E-2</v>
      </c>
      <c r="G594" t="str">
        <f>VLOOKUP($F594*100,'风险(退款拒付)'!$AA$26:$AD$30,2,1)</f>
        <v>(0,10]</v>
      </c>
      <c r="H594" t="str">
        <f>VLOOKUP($F594*100,'风险(退款拒付)'!$AA$26:$AD$30,3,1)</f>
        <v>低</v>
      </c>
      <c r="I594">
        <f>VLOOKUP($F594*100,'风险(退款拒付)'!$AA$26:$AD$30,4,1)</f>
        <v>11</v>
      </c>
    </row>
    <row r="595" spans="1:9" x14ac:dyDescent="0.2">
      <c r="A595" t="s">
        <v>930</v>
      </c>
      <c r="B595" s="2">
        <v>178</v>
      </c>
      <c r="C595" s="2">
        <v>17014.560000000001</v>
      </c>
      <c r="D595" s="2">
        <v>14</v>
      </c>
      <c r="E595" s="2">
        <v>16</v>
      </c>
      <c r="F595" s="26">
        <v>7.9000000000000001E-2</v>
      </c>
      <c r="G595" t="str">
        <f>VLOOKUP($F595*100,'风险(退款拒付)'!$AA$26:$AD$30,2,1)</f>
        <v>(0,10]</v>
      </c>
      <c r="H595" t="str">
        <f>VLOOKUP($F595*100,'风险(退款拒付)'!$AA$26:$AD$30,3,1)</f>
        <v>低</v>
      </c>
      <c r="I595">
        <f>VLOOKUP($F595*100,'风险(退款拒付)'!$AA$26:$AD$30,4,1)</f>
        <v>11</v>
      </c>
    </row>
    <row r="596" spans="1:9" x14ac:dyDescent="0.2">
      <c r="A596" t="s">
        <v>612</v>
      </c>
      <c r="B596" s="2">
        <v>173</v>
      </c>
      <c r="C596" s="2">
        <v>9759.9355987350009</v>
      </c>
      <c r="D596" s="2">
        <v>1</v>
      </c>
      <c r="E596" s="2">
        <v>1</v>
      </c>
      <c r="F596" s="26">
        <v>6.0000000000000001E-3</v>
      </c>
      <c r="G596" t="str">
        <f>VLOOKUP($F596*100,'风险(退款拒付)'!$AA$26:$AD$30,2,1)</f>
        <v>(0,10]</v>
      </c>
      <c r="H596" t="str">
        <f>VLOOKUP($F596*100,'风险(退款拒付)'!$AA$26:$AD$30,3,1)</f>
        <v>低</v>
      </c>
      <c r="I596">
        <f>VLOOKUP($F596*100,'风险(退款拒付)'!$AA$26:$AD$30,4,1)</f>
        <v>11</v>
      </c>
    </row>
    <row r="597" spans="1:9" x14ac:dyDescent="0.2">
      <c r="A597" t="s">
        <v>735</v>
      </c>
      <c r="B597" s="2">
        <v>170</v>
      </c>
      <c r="C597" s="2">
        <v>5350.26</v>
      </c>
      <c r="D597" s="2">
        <v>37</v>
      </c>
      <c r="E597" s="2">
        <v>41</v>
      </c>
      <c r="F597" s="26">
        <v>0.218</v>
      </c>
      <c r="G597" t="str">
        <f>VLOOKUP($F597*100,'风险(退款拒付)'!$AA$26:$AD$30,2,1)</f>
        <v>(20,+)</v>
      </c>
      <c r="H597" t="str">
        <f>VLOOKUP($F597*100,'风险(退款拒付)'!$AA$26:$AD$30,3,1)</f>
        <v>高</v>
      </c>
      <c r="I597">
        <f>VLOOKUP($F597*100,'风险(退款拒付)'!$AA$26:$AD$30,4,1)</f>
        <v>100</v>
      </c>
    </row>
    <row r="598" spans="1:9" x14ac:dyDescent="0.2">
      <c r="A598" t="s">
        <v>223</v>
      </c>
      <c r="B598" s="2">
        <v>169</v>
      </c>
      <c r="C598" s="2">
        <v>13477.53</v>
      </c>
      <c r="D598" s="2">
        <v>62</v>
      </c>
      <c r="E598" s="2">
        <v>62</v>
      </c>
      <c r="F598" s="26">
        <v>0.36699999999999999</v>
      </c>
      <c r="G598" t="str">
        <f>VLOOKUP($F598*100,'风险(退款拒付)'!$AA$26:$AD$30,2,1)</f>
        <v>(20,+)</v>
      </c>
      <c r="H598" t="str">
        <f>VLOOKUP($F598*100,'风险(退款拒付)'!$AA$26:$AD$30,3,1)</f>
        <v>高</v>
      </c>
      <c r="I598">
        <f>VLOOKUP($F598*100,'风险(退款拒付)'!$AA$26:$AD$30,4,1)</f>
        <v>100</v>
      </c>
    </row>
    <row r="599" spans="1:9" x14ac:dyDescent="0.2">
      <c r="A599" t="s">
        <v>1003</v>
      </c>
      <c r="B599" s="2">
        <v>166</v>
      </c>
      <c r="C599" s="2">
        <v>7028.4</v>
      </c>
      <c r="D599" s="2">
        <v>7</v>
      </c>
      <c r="E599" s="2">
        <v>7</v>
      </c>
      <c r="F599" s="26">
        <v>4.2000000000000003E-2</v>
      </c>
      <c r="G599" t="str">
        <f>VLOOKUP($F599*100,'风险(退款拒付)'!$AA$26:$AD$30,2,1)</f>
        <v>(0,10]</v>
      </c>
      <c r="H599" t="str">
        <f>VLOOKUP($F599*100,'风险(退款拒付)'!$AA$26:$AD$30,3,1)</f>
        <v>低</v>
      </c>
      <c r="I599">
        <f>VLOOKUP($F599*100,'风险(退款拒付)'!$AA$26:$AD$30,4,1)</f>
        <v>11</v>
      </c>
    </row>
    <row r="600" spans="1:9" x14ac:dyDescent="0.2">
      <c r="A600" t="s">
        <v>314</v>
      </c>
      <c r="B600" s="2">
        <v>165</v>
      </c>
      <c r="C600" s="2">
        <v>15270.47</v>
      </c>
      <c r="D600" s="2">
        <v>2</v>
      </c>
      <c r="E600" s="2">
        <v>2</v>
      </c>
      <c r="F600" s="26">
        <v>1.2E-2</v>
      </c>
      <c r="G600" t="str">
        <f>VLOOKUP($F600*100,'风险(退款拒付)'!$AA$26:$AD$30,2,1)</f>
        <v>(0,10]</v>
      </c>
      <c r="H600" t="str">
        <f>VLOOKUP($F600*100,'风险(退款拒付)'!$AA$26:$AD$30,3,1)</f>
        <v>低</v>
      </c>
      <c r="I600">
        <f>VLOOKUP($F600*100,'风险(退款拒付)'!$AA$26:$AD$30,4,1)</f>
        <v>11</v>
      </c>
    </row>
    <row r="601" spans="1:9" x14ac:dyDescent="0.2">
      <c r="A601" t="s">
        <v>710</v>
      </c>
      <c r="B601" s="2">
        <v>164</v>
      </c>
      <c r="C601" s="2">
        <v>14052.73</v>
      </c>
      <c r="D601" s="2">
        <v>86</v>
      </c>
      <c r="E601" s="2">
        <v>143</v>
      </c>
      <c r="F601" s="26">
        <v>0.52400000000000002</v>
      </c>
      <c r="G601" t="str">
        <f>VLOOKUP($F601*100,'风险(退款拒付)'!$AA$26:$AD$30,2,1)</f>
        <v>(20,+)</v>
      </c>
      <c r="H601" t="str">
        <f>VLOOKUP($F601*100,'风险(退款拒付)'!$AA$26:$AD$30,3,1)</f>
        <v>高</v>
      </c>
      <c r="I601">
        <f>VLOOKUP($F601*100,'风险(退款拒付)'!$AA$26:$AD$30,4,1)</f>
        <v>100</v>
      </c>
    </row>
    <row r="602" spans="1:9" x14ac:dyDescent="0.2">
      <c r="A602" t="s">
        <v>613</v>
      </c>
      <c r="B602" s="2">
        <v>162</v>
      </c>
      <c r="C602" s="2">
        <v>151425.70933186499</v>
      </c>
      <c r="D602" s="2">
        <v>1</v>
      </c>
      <c r="E602" s="2">
        <v>1</v>
      </c>
      <c r="F602" s="26">
        <v>6.0000000000000001E-3</v>
      </c>
      <c r="G602" t="str">
        <f>VLOOKUP($F602*100,'风险(退款拒付)'!$AA$26:$AD$30,2,1)</f>
        <v>(0,10]</v>
      </c>
      <c r="H602" t="str">
        <f>VLOOKUP($F602*100,'风险(退款拒付)'!$AA$26:$AD$30,3,1)</f>
        <v>低</v>
      </c>
      <c r="I602">
        <f>VLOOKUP($F602*100,'风险(退款拒付)'!$AA$26:$AD$30,4,1)</f>
        <v>11</v>
      </c>
    </row>
    <row r="603" spans="1:9" x14ac:dyDescent="0.2">
      <c r="A603" t="s">
        <v>633</v>
      </c>
      <c r="B603" s="2">
        <v>159</v>
      </c>
      <c r="C603" s="2">
        <v>8861.23</v>
      </c>
      <c r="D603" s="2">
        <v>19</v>
      </c>
      <c r="E603" s="2">
        <v>19</v>
      </c>
      <c r="F603" s="26">
        <v>0.11899999999999999</v>
      </c>
      <c r="G603" t="str">
        <f>VLOOKUP($F603*100,'风险(退款拒付)'!$AA$26:$AD$30,2,1)</f>
        <v>(10,20]</v>
      </c>
      <c r="H603" t="str">
        <f>VLOOKUP($F603*100,'风险(退款拒付)'!$AA$26:$AD$30,3,1)</f>
        <v>中</v>
      </c>
      <c r="I603">
        <f>VLOOKUP($F603*100,'风险(退款拒付)'!$AA$26:$AD$30,4,1)</f>
        <v>57</v>
      </c>
    </row>
    <row r="604" spans="1:9" x14ac:dyDescent="0.2">
      <c r="A604" t="s">
        <v>655</v>
      </c>
      <c r="B604" s="2">
        <v>156</v>
      </c>
      <c r="C604" s="2">
        <v>7758.71</v>
      </c>
      <c r="D604" s="2">
        <v>0</v>
      </c>
      <c r="E604" s="2">
        <v>0</v>
      </c>
      <c r="F604" s="26">
        <v>0</v>
      </c>
      <c r="G604" t="str">
        <f>VLOOKUP($F604*100,'风险(退款拒付)'!$AA$26:$AD$30,2,1)</f>
        <v>0</v>
      </c>
      <c r="H604" t="str">
        <f>VLOOKUP($F604*100,'风险(退款拒付)'!$AA$26:$AD$30,3,1)</f>
        <v>0</v>
      </c>
      <c r="I604">
        <f>VLOOKUP($F604*100,'风险(退款拒付)'!$AA$26:$AD$30,4,1)</f>
        <v>0</v>
      </c>
    </row>
    <row r="605" spans="1:9" x14ac:dyDescent="0.2">
      <c r="A605" t="s">
        <v>824</v>
      </c>
      <c r="B605" s="2">
        <v>155</v>
      </c>
      <c r="C605" s="2">
        <v>7792.19</v>
      </c>
      <c r="D605" s="2">
        <v>20</v>
      </c>
      <c r="E605" s="2">
        <v>21</v>
      </c>
      <c r="F605" s="26">
        <v>0.129</v>
      </c>
      <c r="G605" t="str">
        <f>VLOOKUP($F605*100,'风险(退款拒付)'!$AA$26:$AD$30,2,1)</f>
        <v>(10,20]</v>
      </c>
      <c r="H605" t="str">
        <f>VLOOKUP($F605*100,'风险(退款拒付)'!$AA$26:$AD$30,3,1)</f>
        <v>中</v>
      </c>
      <c r="I605">
        <f>VLOOKUP($F605*100,'风险(退款拒付)'!$AA$26:$AD$30,4,1)</f>
        <v>57</v>
      </c>
    </row>
    <row r="606" spans="1:9" x14ac:dyDescent="0.2">
      <c r="A606" t="s">
        <v>451</v>
      </c>
      <c r="B606" s="2">
        <v>152</v>
      </c>
      <c r="C606" s="2">
        <v>22648.21</v>
      </c>
      <c r="D606" s="2">
        <v>1</v>
      </c>
      <c r="E606" s="2">
        <v>1</v>
      </c>
      <c r="F606" s="26">
        <v>7.0000000000000001E-3</v>
      </c>
      <c r="G606" t="str">
        <f>VLOOKUP($F606*100,'风险(退款拒付)'!$AA$26:$AD$30,2,1)</f>
        <v>(0,10]</v>
      </c>
      <c r="H606" t="str">
        <f>VLOOKUP($F606*100,'风险(退款拒付)'!$AA$26:$AD$30,3,1)</f>
        <v>低</v>
      </c>
      <c r="I606">
        <f>VLOOKUP($F606*100,'风险(退款拒付)'!$AA$26:$AD$30,4,1)</f>
        <v>11</v>
      </c>
    </row>
    <row r="607" spans="1:9" x14ac:dyDescent="0.2">
      <c r="A607" t="s">
        <v>539</v>
      </c>
      <c r="B607" s="2">
        <v>151</v>
      </c>
      <c r="C607" s="2">
        <v>7589.0392556400002</v>
      </c>
      <c r="D607" s="2">
        <v>2</v>
      </c>
      <c r="E607" s="2">
        <v>2</v>
      </c>
      <c r="F607" s="26">
        <v>1.2999999999999999E-2</v>
      </c>
      <c r="G607" t="str">
        <f>VLOOKUP($F607*100,'风险(退款拒付)'!$AA$26:$AD$30,2,1)</f>
        <v>(0,10]</v>
      </c>
      <c r="H607" t="str">
        <f>VLOOKUP($F607*100,'风险(退款拒付)'!$AA$26:$AD$30,3,1)</f>
        <v>低</v>
      </c>
      <c r="I607">
        <f>VLOOKUP($F607*100,'风险(退款拒付)'!$AA$26:$AD$30,4,1)</f>
        <v>11</v>
      </c>
    </row>
    <row r="608" spans="1:9" x14ac:dyDescent="0.2">
      <c r="A608" t="s">
        <v>384</v>
      </c>
      <c r="B608" s="2">
        <v>150</v>
      </c>
      <c r="C608" s="2">
        <v>35476.35</v>
      </c>
      <c r="D608" s="2">
        <v>4</v>
      </c>
      <c r="E608" s="2">
        <v>4</v>
      </c>
      <c r="F608" s="26">
        <v>2.7E-2</v>
      </c>
      <c r="G608" t="str">
        <f>VLOOKUP($F608*100,'风险(退款拒付)'!$AA$26:$AD$30,2,1)</f>
        <v>(0,10]</v>
      </c>
      <c r="H608" t="str">
        <f>VLOOKUP($F608*100,'风险(退款拒付)'!$AA$26:$AD$30,3,1)</f>
        <v>低</v>
      </c>
      <c r="I608">
        <f>VLOOKUP($F608*100,'风险(退款拒付)'!$AA$26:$AD$30,4,1)</f>
        <v>11</v>
      </c>
    </row>
    <row r="609" spans="1:9" x14ac:dyDescent="0.2">
      <c r="A609" t="s">
        <v>176</v>
      </c>
      <c r="B609" s="2">
        <v>149</v>
      </c>
      <c r="C609" s="2">
        <v>12830.48</v>
      </c>
      <c r="D609" s="2">
        <v>11</v>
      </c>
      <c r="E609" s="2">
        <v>15</v>
      </c>
      <c r="F609" s="26">
        <v>7.3999999999999996E-2</v>
      </c>
      <c r="G609" t="str">
        <f>VLOOKUP($F609*100,'风险(退款拒付)'!$AA$26:$AD$30,2,1)</f>
        <v>(0,10]</v>
      </c>
      <c r="H609" t="str">
        <f>VLOOKUP($F609*100,'风险(退款拒付)'!$AA$26:$AD$30,3,1)</f>
        <v>低</v>
      </c>
      <c r="I609">
        <f>VLOOKUP($F609*100,'风险(退款拒付)'!$AA$26:$AD$30,4,1)</f>
        <v>11</v>
      </c>
    </row>
    <row r="610" spans="1:9" x14ac:dyDescent="0.2">
      <c r="A610" t="s">
        <v>689</v>
      </c>
      <c r="B610" s="2">
        <v>149</v>
      </c>
      <c r="C610" s="2">
        <v>6018.61</v>
      </c>
      <c r="D610" s="2">
        <v>1</v>
      </c>
      <c r="E610" s="2">
        <v>1</v>
      </c>
      <c r="F610" s="26">
        <v>7.0000000000000001E-3</v>
      </c>
      <c r="G610" t="str">
        <f>VLOOKUP($F610*100,'风险(退款拒付)'!$AA$26:$AD$30,2,1)</f>
        <v>(0,10]</v>
      </c>
      <c r="H610" t="str">
        <f>VLOOKUP($F610*100,'风险(退款拒付)'!$AA$26:$AD$30,3,1)</f>
        <v>低</v>
      </c>
      <c r="I610">
        <f>VLOOKUP($F610*100,'风险(退款拒付)'!$AA$26:$AD$30,4,1)</f>
        <v>11</v>
      </c>
    </row>
    <row r="611" spans="1:9" x14ac:dyDescent="0.2">
      <c r="A611" t="s">
        <v>175</v>
      </c>
      <c r="B611" s="2">
        <v>149</v>
      </c>
      <c r="C611" s="2">
        <v>40493.018542739999</v>
      </c>
      <c r="D611" s="2">
        <v>18</v>
      </c>
      <c r="E611" s="2">
        <v>21</v>
      </c>
      <c r="F611" s="26">
        <v>0.121</v>
      </c>
      <c r="G611" t="str">
        <f>VLOOKUP($F611*100,'风险(退款拒付)'!$AA$26:$AD$30,2,1)</f>
        <v>(10,20]</v>
      </c>
      <c r="H611" t="str">
        <f>VLOOKUP($F611*100,'风险(退款拒付)'!$AA$26:$AD$30,3,1)</f>
        <v>中</v>
      </c>
      <c r="I611">
        <f>VLOOKUP($F611*100,'风险(退款拒付)'!$AA$26:$AD$30,4,1)</f>
        <v>57</v>
      </c>
    </row>
    <row r="612" spans="1:9" x14ac:dyDescent="0.2">
      <c r="A612" t="s">
        <v>976</v>
      </c>
      <c r="B612" s="2">
        <v>149</v>
      </c>
      <c r="C612" s="2">
        <v>5402.55</v>
      </c>
      <c r="D612" s="2">
        <v>0</v>
      </c>
      <c r="E612" s="2">
        <v>0</v>
      </c>
      <c r="F612" s="26">
        <v>0</v>
      </c>
      <c r="G612" t="str">
        <f>VLOOKUP($F612*100,'风险(退款拒付)'!$AA$26:$AD$30,2,1)</f>
        <v>0</v>
      </c>
      <c r="H612" t="str">
        <f>VLOOKUP($F612*100,'风险(退款拒付)'!$AA$26:$AD$30,3,1)</f>
        <v>0</v>
      </c>
      <c r="I612">
        <f>VLOOKUP($F612*100,'风险(退款拒付)'!$AA$26:$AD$30,4,1)</f>
        <v>0</v>
      </c>
    </row>
    <row r="613" spans="1:9" x14ac:dyDescent="0.2">
      <c r="A613" t="s">
        <v>345</v>
      </c>
      <c r="B613" s="2">
        <v>148</v>
      </c>
      <c r="C613" s="2">
        <v>11354.552084675001</v>
      </c>
      <c r="D613" s="2">
        <v>3</v>
      </c>
      <c r="E613" s="2">
        <v>3</v>
      </c>
      <c r="F613" s="26">
        <v>0.02</v>
      </c>
      <c r="G613" t="str">
        <f>VLOOKUP($F613*100,'风险(退款拒付)'!$AA$26:$AD$30,2,1)</f>
        <v>(0,10]</v>
      </c>
      <c r="H613" t="str">
        <f>VLOOKUP($F613*100,'风险(退款拒付)'!$AA$26:$AD$30,3,1)</f>
        <v>低</v>
      </c>
      <c r="I613">
        <f>VLOOKUP($F613*100,'风险(退款拒付)'!$AA$26:$AD$30,4,1)</f>
        <v>11</v>
      </c>
    </row>
    <row r="614" spans="1:9" x14ac:dyDescent="0.2">
      <c r="A614" t="s">
        <v>464</v>
      </c>
      <c r="B614" s="2">
        <v>147</v>
      </c>
      <c r="C614" s="2">
        <v>4107.5</v>
      </c>
      <c r="D614" s="2">
        <v>0</v>
      </c>
      <c r="E614" s="2">
        <v>0</v>
      </c>
      <c r="F614" s="26">
        <v>0</v>
      </c>
      <c r="G614" t="str">
        <f>VLOOKUP($F614*100,'风险(退款拒付)'!$AA$26:$AD$30,2,1)</f>
        <v>0</v>
      </c>
      <c r="H614" t="str">
        <f>VLOOKUP($F614*100,'风险(退款拒付)'!$AA$26:$AD$30,3,1)</f>
        <v>0</v>
      </c>
      <c r="I614">
        <f>VLOOKUP($F614*100,'风险(退款拒付)'!$AA$26:$AD$30,4,1)</f>
        <v>0</v>
      </c>
    </row>
    <row r="615" spans="1:9" x14ac:dyDescent="0.2">
      <c r="A615" t="s">
        <v>733</v>
      </c>
      <c r="B615" s="2">
        <v>146</v>
      </c>
      <c r="C615" s="2">
        <v>9972.4016411949997</v>
      </c>
      <c r="D615" s="2">
        <v>49</v>
      </c>
      <c r="E615" s="2">
        <v>59</v>
      </c>
      <c r="F615" s="26">
        <v>0.33600000000000002</v>
      </c>
      <c r="G615" t="str">
        <f>VLOOKUP($F615*100,'风险(退款拒付)'!$AA$26:$AD$30,2,1)</f>
        <v>(20,+)</v>
      </c>
      <c r="H615" t="str">
        <f>VLOOKUP($F615*100,'风险(退款拒付)'!$AA$26:$AD$30,3,1)</f>
        <v>高</v>
      </c>
      <c r="I615">
        <f>VLOOKUP($F615*100,'风险(退款拒付)'!$AA$26:$AD$30,4,1)</f>
        <v>100</v>
      </c>
    </row>
    <row r="616" spans="1:9" x14ac:dyDescent="0.2">
      <c r="A616" t="s">
        <v>842</v>
      </c>
      <c r="B616" s="2">
        <v>144</v>
      </c>
      <c r="C616" s="2">
        <v>4547.7740690000001</v>
      </c>
      <c r="D616" s="2">
        <v>0</v>
      </c>
      <c r="E616" s="2">
        <v>0</v>
      </c>
      <c r="F616" s="26">
        <v>0</v>
      </c>
      <c r="G616" t="str">
        <f>VLOOKUP($F616*100,'风险(退款拒付)'!$AA$26:$AD$30,2,1)</f>
        <v>0</v>
      </c>
      <c r="H616" t="str">
        <f>VLOOKUP($F616*100,'风险(退款拒付)'!$AA$26:$AD$30,3,1)</f>
        <v>0</v>
      </c>
      <c r="I616">
        <f>VLOOKUP($F616*100,'风险(退款拒付)'!$AA$26:$AD$30,4,1)</f>
        <v>0</v>
      </c>
    </row>
    <row r="617" spans="1:9" x14ac:dyDescent="0.2">
      <c r="A617" t="s">
        <v>105</v>
      </c>
      <c r="B617" s="2">
        <v>141</v>
      </c>
      <c r="C617" s="2">
        <v>7153.98</v>
      </c>
      <c r="D617" s="2">
        <v>25</v>
      </c>
      <c r="E617" s="2">
        <v>25</v>
      </c>
      <c r="F617" s="26">
        <v>0.17699999999999999</v>
      </c>
      <c r="G617" t="str">
        <f>VLOOKUP($F617*100,'风险(退款拒付)'!$AA$26:$AD$30,2,1)</f>
        <v>(10,20]</v>
      </c>
      <c r="H617" t="str">
        <f>VLOOKUP($F617*100,'风险(退款拒付)'!$AA$26:$AD$30,3,1)</f>
        <v>中</v>
      </c>
      <c r="I617">
        <f>VLOOKUP($F617*100,'风险(退款拒付)'!$AA$26:$AD$30,4,1)</f>
        <v>57</v>
      </c>
    </row>
    <row r="618" spans="1:9" x14ac:dyDescent="0.2">
      <c r="A618" t="s">
        <v>348</v>
      </c>
      <c r="B618" s="2">
        <v>135</v>
      </c>
      <c r="C618" s="2">
        <v>11274.74</v>
      </c>
      <c r="D618" s="2">
        <v>83</v>
      </c>
      <c r="E618" s="2">
        <v>113</v>
      </c>
      <c r="F618" s="26">
        <v>0.61499999999999999</v>
      </c>
      <c r="G618" t="str">
        <f>VLOOKUP($F618*100,'风险(退款拒付)'!$AA$26:$AD$30,2,1)</f>
        <v>(20,+)</v>
      </c>
      <c r="H618" t="str">
        <f>VLOOKUP($F618*100,'风险(退款拒付)'!$AA$26:$AD$30,3,1)</f>
        <v>高</v>
      </c>
      <c r="I618">
        <f>VLOOKUP($F618*100,'风险(退款拒付)'!$AA$26:$AD$30,4,1)</f>
        <v>100</v>
      </c>
    </row>
    <row r="619" spans="1:9" x14ac:dyDescent="0.2">
      <c r="A619" t="s">
        <v>471</v>
      </c>
      <c r="B619" s="2">
        <v>134</v>
      </c>
      <c r="C619" s="2">
        <v>15309.922992260001</v>
      </c>
      <c r="D619" s="2">
        <v>0</v>
      </c>
      <c r="E619" s="2">
        <v>0</v>
      </c>
      <c r="F619" s="26">
        <v>0</v>
      </c>
      <c r="G619" t="str">
        <f>VLOOKUP($F619*100,'风险(退款拒付)'!$AA$26:$AD$30,2,1)</f>
        <v>0</v>
      </c>
      <c r="H619" t="str">
        <f>VLOOKUP($F619*100,'风险(退款拒付)'!$AA$26:$AD$30,3,1)</f>
        <v>0</v>
      </c>
      <c r="I619">
        <f>VLOOKUP($F619*100,'风险(退款拒付)'!$AA$26:$AD$30,4,1)</f>
        <v>0</v>
      </c>
    </row>
    <row r="620" spans="1:9" x14ac:dyDescent="0.2">
      <c r="A620" t="s">
        <v>975</v>
      </c>
      <c r="B620" s="2">
        <v>132</v>
      </c>
      <c r="C620" s="2">
        <v>6804.28</v>
      </c>
      <c r="D620" s="2">
        <v>2</v>
      </c>
      <c r="E620" s="2">
        <v>2</v>
      </c>
      <c r="F620" s="26">
        <v>1.4999999999999999E-2</v>
      </c>
      <c r="G620" t="str">
        <f>VLOOKUP($F620*100,'风险(退款拒付)'!$AA$26:$AD$30,2,1)</f>
        <v>(0,10]</v>
      </c>
      <c r="H620" t="str">
        <f>VLOOKUP($F620*100,'风险(退款拒付)'!$AA$26:$AD$30,3,1)</f>
        <v>低</v>
      </c>
      <c r="I620">
        <f>VLOOKUP($F620*100,'风险(退款拒付)'!$AA$26:$AD$30,4,1)</f>
        <v>11</v>
      </c>
    </row>
    <row r="621" spans="1:9" x14ac:dyDescent="0.2">
      <c r="A621" t="s">
        <v>546</v>
      </c>
      <c r="B621" s="2">
        <v>132</v>
      </c>
      <c r="C621" s="2">
        <v>13383.48</v>
      </c>
      <c r="D621" s="2">
        <v>45</v>
      </c>
      <c r="E621" s="2">
        <v>61</v>
      </c>
      <c r="F621" s="26">
        <v>0.34100000000000003</v>
      </c>
      <c r="G621" t="str">
        <f>VLOOKUP($F621*100,'风险(退款拒付)'!$AA$26:$AD$30,2,1)</f>
        <v>(20,+)</v>
      </c>
      <c r="H621" t="str">
        <f>VLOOKUP($F621*100,'风险(退款拒付)'!$AA$26:$AD$30,3,1)</f>
        <v>高</v>
      </c>
      <c r="I621">
        <f>VLOOKUP($F621*100,'风险(退款拒付)'!$AA$26:$AD$30,4,1)</f>
        <v>100</v>
      </c>
    </row>
    <row r="622" spans="1:9" x14ac:dyDescent="0.2">
      <c r="A622" t="s">
        <v>958</v>
      </c>
      <c r="B622" s="2">
        <v>131</v>
      </c>
      <c r="C622" s="2">
        <v>10040.879999999999</v>
      </c>
      <c r="D622" s="2">
        <v>0</v>
      </c>
      <c r="E622" s="2">
        <v>0</v>
      </c>
      <c r="F622" s="26">
        <v>0</v>
      </c>
      <c r="G622" t="str">
        <f>VLOOKUP($F622*100,'风险(退款拒付)'!$AA$26:$AD$30,2,1)</f>
        <v>0</v>
      </c>
      <c r="H622" t="str">
        <f>VLOOKUP($F622*100,'风险(退款拒付)'!$AA$26:$AD$30,3,1)</f>
        <v>0</v>
      </c>
      <c r="I622">
        <f>VLOOKUP($F622*100,'风险(退款拒付)'!$AA$26:$AD$30,4,1)</f>
        <v>0</v>
      </c>
    </row>
    <row r="623" spans="1:9" x14ac:dyDescent="0.2">
      <c r="A623" t="s">
        <v>408</v>
      </c>
      <c r="B623" s="2">
        <v>126</v>
      </c>
      <c r="C623" s="2">
        <v>4423.66</v>
      </c>
      <c r="D623" s="2">
        <v>0</v>
      </c>
      <c r="E623" s="2">
        <v>0</v>
      </c>
      <c r="F623" s="26">
        <v>0</v>
      </c>
      <c r="G623" t="str">
        <f>VLOOKUP($F623*100,'风险(退款拒付)'!$AA$26:$AD$30,2,1)</f>
        <v>0</v>
      </c>
      <c r="H623" t="str">
        <f>VLOOKUP($F623*100,'风险(退款拒付)'!$AA$26:$AD$30,3,1)</f>
        <v>0</v>
      </c>
      <c r="I623">
        <f>VLOOKUP($F623*100,'风险(退款拒付)'!$AA$26:$AD$30,4,1)</f>
        <v>0</v>
      </c>
    </row>
    <row r="624" spans="1:9" x14ac:dyDescent="0.2">
      <c r="A624" t="s">
        <v>203</v>
      </c>
      <c r="B624" s="2">
        <v>125</v>
      </c>
      <c r="C624" s="2">
        <v>3655.33</v>
      </c>
      <c r="D624" s="2">
        <v>7</v>
      </c>
      <c r="E624" s="2">
        <v>7</v>
      </c>
      <c r="F624" s="26">
        <v>5.6000000000000001E-2</v>
      </c>
      <c r="G624" t="str">
        <f>VLOOKUP($F624*100,'风险(退款拒付)'!$AA$26:$AD$30,2,1)</f>
        <v>(0,10]</v>
      </c>
      <c r="H624" t="str">
        <f>VLOOKUP($F624*100,'风险(退款拒付)'!$AA$26:$AD$30,3,1)</f>
        <v>低</v>
      </c>
      <c r="I624">
        <f>VLOOKUP($F624*100,'风险(退款拒付)'!$AA$26:$AD$30,4,1)</f>
        <v>11</v>
      </c>
    </row>
    <row r="625" spans="1:9" x14ac:dyDescent="0.2">
      <c r="A625" t="s">
        <v>582</v>
      </c>
      <c r="B625" s="2">
        <v>125</v>
      </c>
      <c r="C625" s="2">
        <v>5257.45616324</v>
      </c>
      <c r="D625" s="2">
        <v>0</v>
      </c>
      <c r="E625" s="2">
        <v>0</v>
      </c>
      <c r="F625" s="26">
        <v>0</v>
      </c>
      <c r="G625" t="str">
        <f>VLOOKUP($F625*100,'风险(退款拒付)'!$AA$26:$AD$30,2,1)</f>
        <v>0</v>
      </c>
      <c r="H625" t="str">
        <f>VLOOKUP($F625*100,'风险(退款拒付)'!$AA$26:$AD$30,3,1)</f>
        <v>0</v>
      </c>
      <c r="I625">
        <f>VLOOKUP($F625*100,'风险(退款拒付)'!$AA$26:$AD$30,4,1)</f>
        <v>0</v>
      </c>
    </row>
    <row r="626" spans="1:9" x14ac:dyDescent="0.2">
      <c r="A626" t="s">
        <v>867</v>
      </c>
      <c r="B626" s="2">
        <v>123</v>
      </c>
      <c r="C626" s="2">
        <v>14760.2916456</v>
      </c>
      <c r="D626" s="2">
        <v>4</v>
      </c>
      <c r="E626" s="2">
        <v>4</v>
      </c>
      <c r="F626" s="26">
        <v>3.3000000000000002E-2</v>
      </c>
      <c r="G626" t="str">
        <f>VLOOKUP($F626*100,'风险(退款拒付)'!$AA$26:$AD$30,2,1)</f>
        <v>(0,10]</v>
      </c>
      <c r="H626" t="str">
        <f>VLOOKUP($F626*100,'风险(退款拒付)'!$AA$26:$AD$30,3,1)</f>
        <v>低</v>
      </c>
      <c r="I626">
        <f>VLOOKUP($F626*100,'风险(退款拒付)'!$AA$26:$AD$30,4,1)</f>
        <v>11</v>
      </c>
    </row>
    <row r="627" spans="1:9" x14ac:dyDescent="0.2">
      <c r="A627" t="s">
        <v>628</v>
      </c>
      <c r="B627" s="2">
        <v>123</v>
      </c>
      <c r="C627" s="2">
        <v>13240.104397285</v>
      </c>
      <c r="D627" s="2">
        <v>0</v>
      </c>
      <c r="E627" s="2">
        <v>0</v>
      </c>
      <c r="F627" s="26">
        <v>0</v>
      </c>
      <c r="G627" t="str">
        <f>VLOOKUP($F627*100,'风险(退款拒付)'!$AA$26:$AD$30,2,1)</f>
        <v>0</v>
      </c>
      <c r="H627" t="str">
        <f>VLOOKUP($F627*100,'风险(退款拒付)'!$AA$26:$AD$30,3,1)</f>
        <v>0</v>
      </c>
      <c r="I627">
        <f>VLOOKUP($F627*100,'风险(退款拒付)'!$AA$26:$AD$30,4,1)</f>
        <v>0</v>
      </c>
    </row>
    <row r="628" spans="1:9" x14ac:dyDescent="0.2">
      <c r="A628" t="s">
        <v>472</v>
      </c>
      <c r="B628" s="2">
        <v>122</v>
      </c>
      <c r="C628" s="2">
        <v>9220.92</v>
      </c>
      <c r="D628" s="2">
        <v>37</v>
      </c>
      <c r="E628" s="2">
        <v>37</v>
      </c>
      <c r="F628" s="26">
        <v>0.30299999999999999</v>
      </c>
      <c r="G628" t="str">
        <f>VLOOKUP($F628*100,'风险(退款拒付)'!$AA$26:$AD$30,2,1)</f>
        <v>(20,+)</v>
      </c>
      <c r="H628" t="str">
        <f>VLOOKUP($F628*100,'风险(退款拒付)'!$AA$26:$AD$30,3,1)</f>
        <v>高</v>
      </c>
      <c r="I628">
        <f>VLOOKUP($F628*100,'风险(退款拒付)'!$AA$26:$AD$30,4,1)</f>
        <v>100</v>
      </c>
    </row>
    <row r="629" spans="1:9" x14ac:dyDescent="0.2">
      <c r="A629" t="s">
        <v>71</v>
      </c>
      <c r="B629" s="2">
        <v>122</v>
      </c>
      <c r="C629" s="2">
        <v>22314.67</v>
      </c>
      <c r="D629" s="2">
        <v>2</v>
      </c>
      <c r="E629" s="2">
        <v>2</v>
      </c>
      <c r="F629" s="26">
        <v>1.6E-2</v>
      </c>
      <c r="G629" t="str">
        <f>VLOOKUP($F629*100,'风险(退款拒付)'!$AA$26:$AD$30,2,1)</f>
        <v>(0,10]</v>
      </c>
      <c r="H629" t="str">
        <f>VLOOKUP($F629*100,'风险(退款拒付)'!$AA$26:$AD$30,3,1)</f>
        <v>低</v>
      </c>
      <c r="I629">
        <f>VLOOKUP($F629*100,'风险(退款拒付)'!$AA$26:$AD$30,4,1)</f>
        <v>11</v>
      </c>
    </row>
    <row r="630" spans="1:9" x14ac:dyDescent="0.2">
      <c r="A630" t="s">
        <v>401</v>
      </c>
      <c r="B630" s="2">
        <v>120</v>
      </c>
      <c r="C630" s="2">
        <v>13020.12</v>
      </c>
      <c r="D630" s="2">
        <v>12</v>
      </c>
      <c r="E630" s="2">
        <v>13</v>
      </c>
      <c r="F630" s="26">
        <v>0.1</v>
      </c>
      <c r="G630" t="str">
        <f>VLOOKUP($F630*100,'风险(退款拒付)'!$AA$26:$AD$30,2,1)</f>
        <v>(10,20]</v>
      </c>
      <c r="H630" t="str">
        <f>VLOOKUP($F630*100,'风险(退款拒付)'!$AA$26:$AD$30,3,1)</f>
        <v>中</v>
      </c>
      <c r="I630">
        <f>VLOOKUP($F630*100,'风险(退款拒付)'!$AA$26:$AD$30,4,1)</f>
        <v>57</v>
      </c>
    </row>
    <row r="631" spans="1:9" x14ac:dyDescent="0.2">
      <c r="A631" t="s">
        <v>793</v>
      </c>
      <c r="B631" s="2">
        <v>113</v>
      </c>
      <c r="C631" s="2">
        <v>47646.74</v>
      </c>
      <c r="D631" s="2">
        <v>0</v>
      </c>
      <c r="E631" s="2">
        <v>0</v>
      </c>
      <c r="F631" s="26">
        <v>0</v>
      </c>
      <c r="G631" t="str">
        <f>VLOOKUP($F631*100,'风险(退款拒付)'!$AA$26:$AD$30,2,1)</f>
        <v>0</v>
      </c>
      <c r="H631" t="str">
        <f>VLOOKUP($F631*100,'风险(退款拒付)'!$AA$26:$AD$30,3,1)</f>
        <v>0</v>
      </c>
      <c r="I631">
        <f>VLOOKUP($F631*100,'风险(退款拒付)'!$AA$26:$AD$30,4,1)</f>
        <v>0</v>
      </c>
    </row>
    <row r="632" spans="1:9" x14ac:dyDescent="0.2">
      <c r="A632" t="s">
        <v>224</v>
      </c>
      <c r="B632" s="2">
        <v>113</v>
      </c>
      <c r="C632" s="2">
        <v>5567.3</v>
      </c>
      <c r="D632" s="2">
        <v>0</v>
      </c>
      <c r="E632" s="2">
        <v>0</v>
      </c>
      <c r="F632" s="26">
        <v>0</v>
      </c>
      <c r="G632" t="str">
        <f>VLOOKUP($F632*100,'风险(退款拒付)'!$AA$26:$AD$30,2,1)</f>
        <v>0</v>
      </c>
      <c r="H632" t="str">
        <f>VLOOKUP($F632*100,'风险(退款拒付)'!$AA$26:$AD$30,3,1)</f>
        <v>0</v>
      </c>
      <c r="I632">
        <f>VLOOKUP($F632*100,'风险(退款拒付)'!$AA$26:$AD$30,4,1)</f>
        <v>0</v>
      </c>
    </row>
    <row r="633" spans="1:9" x14ac:dyDescent="0.2">
      <c r="A633" t="s">
        <v>1004</v>
      </c>
      <c r="B633" s="2">
        <v>112</v>
      </c>
      <c r="C633" s="2">
        <v>4685.539587665</v>
      </c>
      <c r="D633" s="2">
        <v>0</v>
      </c>
      <c r="E633" s="2">
        <v>0</v>
      </c>
      <c r="F633" s="26">
        <v>0</v>
      </c>
      <c r="G633" t="str">
        <f>VLOOKUP($F633*100,'风险(退款拒付)'!$AA$26:$AD$30,2,1)</f>
        <v>0</v>
      </c>
      <c r="H633" t="str">
        <f>VLOOKUP($F633*100,'风险(退款拒付)'!$AA$26:$AD$30,3,1)</f>
        <v>0</v>
      </c>
      <c r="I633">
        <f>VLOOKUP($F633*100,'风险(退款拒付)'!$AA$26:$AD$30,4,1)</f>
        <v>0</v>
      </c>
    </row>
    <row r="634" spans="1:9" x14ac:dyDescent="0.2">
      <c r="A634" t="s">
        <v>352</v>
      </c>
      <c r="B634" s="2">
        <v>111</v>
      </c>
      <c r="C634" s="2">
        <v>9465.91</v>
      </c>
      <c r="D634" s="2">
        <v>13</v>
      </c>
      <c r="E634" s="2">
        <v>13</v>
      </c>
      <c r="F634" s="26">
        <v>0.11700000000000001</v>
      </c>
      <c r="G634" t="str">
        <f>VLOOKUP($F634*100,'风险(退款拒付)'!$AA$26:$AD$30,2,1)</f>
        <v>(10,20]</v>
      </c>
      <c r="H634" t="str">
        <f>VLOOKUP($F634*100,'风险(退款拒付)'!$AA$26:$AD$30,3,1)</f>
        <v>中</v>
      </c>
      <c r="I634">
        <f>VLOOKUP($F634*100,'风险(退款拒付)'!$AA$26:$AD$30,4,1)</f>
        <v>57</v>
      </c>
    </row>
    <row r="635" spans="1:9" x14ac:dyDescent="0.2">
      <c r="A635" t="s">
        <v>336</v>
      </c>
      <c r="B635" s="2">
        <v>108</v>
      </c>
      <c r="C635" s="2">
        <v>16287.163078764999</v>
      </c>
      <c r="D635" s="2">
        <v>0</v>
      </c>
      <c r="E635" s="2">
        <v>0</v>
      </c>
      <c r="F635" s="26">
        <v>0</v>
      </c>
      <c r="G635" t="str">
        <f>VLOOKUP($F635*100,'风险(退款拒付)'!$AA$26:$AD$30,2,1)</f>
        <v>0</v>
      </c>
      <c r="H635" t="str">
        <f>VLOOKUP($F635*100,'风险(退款拒付)'!$AA$26:$AD$30,3,1)</f>
        <v>0</v>
      </c>
      <c r="I635">
        <f>VLOOKUP($F635*100,'风险(退款拒付)'!$AA$26:$AD$30,4,1)</f>
        <v>0</v>
      </c>
    </row>
    <row r="636" spans="1:9" x14ac:dyDescent="0.2">
      <c r="A636" t="s">
        <v>645</v>
      </c>
      <c r="B636" s="2">
        <v>103</v>
      </c>
      <c r="C636" s="2">
        <v>4369.54</v>
      </c>
      <c r="D636" s="2">
        <v>0</v>
      </c>
      <c r="E636" s="2">
        <v>0</v>
      </c>
      <c r="F636" s="26">
        <v>0</v>
      </c>
      <c r="G636" t="str">
        <f>VLOOKUP($F636*100,'风险(退款拒付)'!$AA$26:$AD$30,2,1)</f>
        <v>0</v>
      </c>
      <c r="H636" t="str">
        <f>VLOOKUP($F636*100,'风险(退款拒付)'!$AA$26:$AD$30,3,1)</f>
        <v>0</v>
      </c>
      <c r="I636">
        <f>VLOOKUP($F636*100,'风险(退款拒付)'!$AA$26:$AD$30,4,1)</f>
        <v>0</v>
      </c>
    </row>
    <row r="637" spans="1:9" x14ac:dyDescent="0.2">
      <c r="A637" t="s">
        <v>871</v>
      </c>
      <c r="B637" s="2">
        <v>103</v>
      </c>
      <c r="C637" s="2">
        <v>5116.34</v>
      </c>
      <c r="D637" s="2">
        <v>0</v>
      </c>
      <c r="E637" s="2">
        <v>0</v>
      </c>
      <c r="F637" s="26">
        <v>0</v>
      </c>
      <c r="G637" t="str">
        <f>VLOOKUP($F637*100,'风险(退款拒付)'!$AA$26:$AD$30,2,1)</f>
        <v>0</v>
      </c>
      <c r="H637" t="str">
        <f>VLOOKUP($F637*100,'风险(退款拒付)'!$AA$26:$AD$30,3,1)</f>
        <v>0</v>
      </c>
      <c r="I637">
        <f>VLOOKUP($F637*100,'风险(退款拒付)'!$AA$26:$AD$30,4,1)</f>
        <v>0</v>
      </c>
    </row>
    <row r="638" spans="1:9" x14ac:dyDescent="0.2">
      <c r="A638" t="s">
        <v>944</v>
      </c>
      <c r="B638" s="2">
        <v>100</v>
      </c>
      <c r="C638" s="2">
        <v>3372.4559525</v>
      </c>
      <c r="D638" s="2">
        <v>0</v>
      </c>
      <c r="E638" s="2">
        <v>0</v>
      </c>
      <c r="F638" s="26">
        <v>0</v>
      </c>
      <c r="G638" t="str">
        <f>VLOOKUP($F638*100,'风险(退款拒付)'!$AA$26:$AD$30,2,1)</f>
        <v>0</v>
      </c>
      <c r="H638" t="str">
        <f>VLOOKUP($F638*100,'风险(退款拒付)'!$AA$26:$AD$30,3,1)</f>
        <v>0</v>
      </c>
      <c r="I638">
        <f>VLOOKUP($F638*100,'风险(退款拒付)'!$AA$26:$AD$30,4,1)</f>
        <v>0</v>
      </c>
    </row>
    <row r="639" spans="1:9" x14ac:dyDescent="0.2">
      <c r="A639" t="s">
        <v>145</v>
      </c>
      <c r="B639" s="2">
        <v>98</v>
      </c>
      <c r="C639" s="2">
        <v>23134.9</v>
      </c>
      <c r="D639" s="2">
        <v>0</v>
      </c>
      <c r="E639" s="2">
        <v>0</v>
      </c>
      <c r="F639" s="26">
        <v>0</v>
      </c>
      <c r="G639" t="str">
        <f>VLOOKUP($F639*100,'风险(退款拒付)'!$AA$26:$AD$30,2,1)</f>
        <v>0</v>
      </c>
      <c r="H639" t="str">
        <f>VLOOKUP($F639*100,'风险(退款拒付)'!$AA$26:$AD$30,3,1)</f>
        <v>0</v>
      </c>
      <c r="I639">
        <f>VLOOKUP($F639*100,'风险(退款拒付)'!$AA$26:$AD$30,4,1)</f>
        <v>0</v>
      </c>
    </row>
    <row r="640" spans="1:9" x14ac:dyDescent="0.2">
      <c r="A640" t="s">
        <v>454</v>
      </c>
      <c r="B640" s="2">
        <v>98</v>
      </c>
      <c r="C640" s="2">
        <v>5217.1400000000003</v>
      </c>
      <c r="D640" s="2">
        <v>0</v>
      </c>
      <c r="E640" s="2">
        <v>0</v>
      </c>
      <c r="F640" s="26">
        <v>0</v>
      </c>
      <c r="G640" t="str">
        <f>VLOOKUP($F640*100,'风险(退款拒付)'!$AA$26:$AD$30,2,1)</f>
        <v>0</v>
      </c>
      <c r="H640" t="str">
        <f>VLOOKUP($F640*100,'风险(退款拒付)'!$AA$26:$AD$30,3,1)</f>
        <v>0</v>
      </c>
      <c r="I640">
        <f>VLOOKUP($F640*100,'风险(退款拒付)'!$AA$26:$AD$30,4,1)</f>
        <v>0</v>
      </c>
    </row>
    <row r="641" spans="1:9" x14ac:dyDescent="0.2">
      <c r="A641" t="s">
        <v>547</v>
      </c>
      <c r="B641" s="2">
        <v>97</v>
      </c>
      <c r="C641" s="2">
        <v>9988.76</v>
      </c>
      <c r="D641" s="2">
        <v>18</v>
      </c>
      <c r="E641" s="2">
        <v>18</v>
      </c>
      <c r="F641" s="26">
        <v>0.186</v>
      </c>
      <c r="G641" t="str">
        <f>VLOOKUP($F641*100,'风险(退款拒付)'!$AA$26:$AD$30,2,1)</f>
        <v>(10,20]</v>
      </c>
      <c r="H641" t="str">
        <f>VLOOKUP($F641*100,'风险(退款拒付)'!$AA$26:$AD$30,3,1)</f>
        <v>中</v>
      </c>
      <c r="I641">
        <f>VLOOKUP($F641*100,'风险(退款拒付)'!$AA$26:$AD$30,4,1)</f>
        <v>57</v>
      </c>
    </row>
    <row r="642" spans="1:9" x14ac:dyDescent="0.2">
      <c r="A642" t="s">
        <v>629</v>
      </c>
      <c r="B642" s="2">
        <v>95</v>
      </c>
      <c r="C642" s="2">
        <v>946.92905150000001</v>
      </c>
      <c r="D642" s="2">
        <v>0</v>
      </c>
      <c r="E642" s="2">
        <v>0</v>
      </c>
      <c r="F642" s="26">
        <v>0</v>
      </c>
      <c r="G642" t="str">
        <f>VLOOKUP($F642*100,'风险(退款拒付)'!$AA$26:$AD$30,2,1)</f>
        <v>0</v>
      </c>
      <c r="H642" t="str">
        <f>VLOOKUP($F642*100,'风险(退款拒付)'!$AA$26:$AD$30,3,1)</f>
        <v>0</v>
      </c>
      <c r="I642">
        <f>VLOOKUP($F642*100,'风险(退款拒付)'!$AA$26:$AD$30,4,1)</f>
        <v>0</v>
      </c>
    </row>
    <row r="643" spans="1:9" x14ac:dyDescent="0.2">
      <c r="A643" t="s">
        <v>617</v>
      </c>
      <c r="B643" s="2">
        <v>95</v>
      </c>
      <c r="C643" s="2">
        <v>32870.93</v>
      </c>
      <c r="D643" s="2">
        <v>0</v>
      </c>
      <c r="E643" s="2">
        <v>0</v>
      </c>
      <c r="F643" s="26">
        <v>0</v>
      </c>
      <c r="G643" t="str">
        <f>VLOOKUP($F643*100,'风险(退款拒付)'!$AA$26:$AD$30,2,1)</f>
        <v>0</v>
      </c>
      <c r="H643" t="str">
        <f>VLOOKUP($F643*100,'风险(退款拒付)'!$AA$26:$AD$30,3,1)</f>
        <v>0</v>
      </c>
      <c r="I643">
        <f>VLOOKUP($F643*100,'风险(退款拒付)'!$AA$26:$AD$30,4,1)</f>
        <v>0</v>
      </c>
    </row>
    <row r="644" spans="1:9" x14ac:dyDescent="0.2">
      <c r="A644" t="s">
        <v>309</v>
      </c>
      <c r="B644" s="2">
        <v>94</v>
      </c>
      <c r="C644" s="2">
        <v>22400</v>
      </c>
      <c r="D644" s="2">
        <v>16</v>
      </c>
      <c r="E644" s="2">
        <v>17</v>
      </c>
      <c r="F644" s="26">
        <v>0.17</v>
      </c>
      <c r="G644" t="str">
        <f>VLOOKUP($F644*100,'风险(退款拒付)'!$AA$26:$AD$30,2,1)</f>
        <v>(10,20]</v>
      </c>
      <c r="H644" t="str">
        <f>VLOOKUP($F644*100,'风险(退款拒付)'!$AA$26:$AD$30,3,1)</f>
        <v>中</v>
      </c>
      <c r="I644">
        <f>VLOOKUP($F644*100,'风险(退款拒付)'!$AA$26:$AD$30,4,1)</f>
        <v>57</v>
      </c>
    </row>
    <row r="645" spans="1:9" x14ac:dyDescent="0.2">
      <c r="A645" t="s">
        <v>618</v>
      </c>
      <c r="B645" s="2">
        <v>93</v>
      </c>
      <c r="C645" s="2">
        <v>3107.2794705850001</v>
      </c>
      <c r="D645" s="2">
        <v>1</v>
      </c>
      <c r="E645" s="2">
        <v>1</v>
      </c>
      <c r="F645" s="26">
        <v>1.0999999999999999E-2</v>
      </c>
      <c r="G645" t="str">
        <f>VLOOKUP($F645*100,'风险(退款拒付)'!$AA$26:$AD$30,2,1)</f>
        <v>(0,10]</v>
      </c>
      <c r="H645" t="str">
        <f>VLOOKUP($F645*100,'风险(退款拒付)'!$AA$26:$AD$30,3,1)</f>
        <v>低</v>
      </c>
      <c r="I645">
        <f>VLOOKUP($F645*100,'风险(退款拒付)'!$AA$26:$AD$30,4,1)</f>
        <v>11</v>
      </c>
    </row>
    <row r="646" spans="1:9" x14ac:dyDescent="0.2">
      <c r="A646" t="s">
        <v>143</v>
      </c>
      <c r="B646" s="2">
        <v>91</v>
      </c>
      <c r="C646" s="2">
        <v>3547.13</v>
      </c>
      <c r="D646" s="2">
        <v>0</v>
      </c>
      <c r="E646" s="2">
        <v>0</v>
      </c>
      <c r="F646" s="26">
        <v>0</v>
      </c>
      <c r="G646" t="str">
        <f>VLOOKUP($F646*100,'风险(退款拒付)'!$AA$26:$AD$30,2,1)</f>
        <v>0</v>
      </c>
      <c r="H646" t="str">
        <f>VLOOKUP($F646*100,'风险(退款拒付)'!$AA$26:$AD$30,3,1)</f>
        <v>0</v>
      </c>
      <c r="I646">
        <f>VLOOKUP($F646*100,'风险(退款拒付)'!$AA$26:$AD$30,4,1)</f>
        <v>0</v>
      </c>
    </row>
    <row r="647" spans="1:9" x14ac:dyDescent="0.2">
      <c r="A647" t="s">
        <v>373</v>
      </c>
      <c r="B647" s="2">
        <v>89</v>
      </c>
      <c r="C647" s="2">
        <v>4613.83</v>
      </c>
      <c r="D647" s="2">
        <v>0</v>
      </c>
      <c r="E647" s="2">
        <v>0</v>
      </c>
      <c r="F647" s="26">
        <v>0</v>
      </c>
      <c r="G647" t="str">
        <f>VLOOKUP($F647*100,'风险(退款拒付)'!$AA$26:$AD$30,2,1)</f>
        <v>0</v>
      </c>
      <c r="H647" t="str">
        <f>VLOOKUP($F647*100,'风险(退款拒付)'!$AA$26:$AD$30,3,1)</f>
        <v>0</v>
      </c>
      <c r="I647">
        <f>VLOOKUP($F647*100,'风险(退款拒付)'!$AA$26:$AD$30,4,1)</f>
        <v>0</v>
      </c>
    </row>
    <row r="648" spans="1:9" x14ac:dyDescent="0.2">
      <c r="A648" t="s">
        <v>726</v>
      </c>
      <c r="B648" s="2">
        <v>89</v>
      </c>
      <c r="C648" s="2">
        <v>37932.53</v>
      </c>
      <c r="D648" s="2">
        <v>0</v>
      </c>
      <c r="E648" s="2">
        <v>0</v>
      </c>
      <c r="F648" s="26">
        <v>0</v>
      </c>
      <c r="G648" t="str">
        <f>VLOOKUP($F648*100,'风险(退款拒付)'!$AA$26:$AD$30,2,1)</f>
        <v>0</v>
      </c>
      <c r="H648" t="str">
        <f>VLOOKUP($F648*100,'风险(退款拒付)'!$AA$26:$AD$30,3,1)</f>
        <v>0</v>
      </c>
      <c r="I648">
        <f>VLOOKUP($F648*100,'风险(退款拒付)'!$AA$26:$AD$30,4,1)</f>
        <v>0</v>
      </c>
    </row>
    <row r="649" spans="1:9" x14ac:dyDescent="0.2">
      <c r="A649" t="s">
        <v>159</v>
      </c>
      <c r="B649" s="2">
        <v>88</v>
      </c>
      <c r="C649" s="2">
        <v>8956.33</v>
      </c>
      <c r="D649" s="2">
        <v>0</v>
      </c>
      <c r="E649" s="2">
        <v>0</v>
      </c>
      <c r="F649" s="26">
        <v>0</v>
      </c>
      <c r="G649" t="str">
        <f>VLOOKUP($F649*100,'风险(退款拒付)'!$AA$26:$AD$30,2,1)</f>
        <v>0</v>
      </c>
      <c r="H649" t="str">
        <f>VLOOKUP($F649*100,'风险(退款拒付)'!$AA$26:$AD$30,3,1)</f>
        <v>0</v>
      </c>
      <c r="I649">
        <f>VLOOKUP($F649*100,'风险(退款拒付)'!$AA$26:$AD$30,4,1)</f>
        <v>0</v>
      </c>
    </row>
    <row r="650" spans="1:9" x14ac:dyDescent="0.2">
      <c r="A650" t="s">
        <v>854</v>
      </c>
      <c r="B650" s="2">
        <v>87</v>
      </c>
      <c r="C650" s="2">
        <v>7916.7438865300001</v>
      </c>
      <c r="D650" s="2">
        <v>1</v>
      </c>
      <c r="E650" s="2">
        <v>3</v>
      </c>
      <c r="F650" s="26">
        <v>1.0999999999999999E-2</v>
      </c>
      <c r="G650" t="str">
        <f>VLOOKUP($F650*100,'风险(退款拒付)'!$AA$26:$AD$30,2,1)</f>
        <v>(0,10]</v>
      </c>
      <c r="H650" t="str">
        <f>VLOOKUP($F650*100,'风险(退款拒付)'!$AA$26:$AD$30,3,1)</f>
        <v>低</v>
      </c>
      <c r="I650">
        <f>VLOOKUP($F650*100,'风险(退款拒付)'!$AA$26:$AD$30,4,1)</f>
        <v>11</v>
      </c>
    </row>
    <row r="651" spans="1:9" x14ac:dyDescent="0.2">
      <c r="A651" t="s">
        <v>202</v>
      </c>
      <c r="B651" s="2">
        <v>86</v>
      </c>
      <c r="C651" s="2">
        <v>3634.29</v>
      </c>
      <c r="D651" s="2">
        <v>7</v>
      </c>
      <c r="E651" s="2">
        <v>7</v>
      </c>
      <c r="F651" s="26">
        <v>8.1000000000000003E-2</v>
      </c>
      <c r="G651" t="str">
        <f>VLOOKUP($F651*100,'风险(退款拒付)'!$AA$26:$AD$30,2,1)</f>
        <v>(0,10]</v>
      </c>
      <c r="H651" t="str">
        <f>VLOOKUP($F651*100,'风险(退款拒付)'!$AA$26:$AD$30,3,1)</f>
        <v>低</v>
      </c>
      <c r="I651">
        <f>VLOOKUP($F651*100,'风险(退款拒付)'!$AA$26:$AD$30,4,1)</f>
        <v>11</v>
      </c>
    </row>
    <row r="652" spans="1:9" x14ac:dyDescent="0.2">
      <c r="A652" t="s">
        <v>1022</v>
      </c>
      <c r="B652" s="2">
        <v>86</v>
      </c>
      <c r="C652" s="2">
        <v>7077.57</v>
      </c>
      <c r="D652" s="2">
        <v>2</v>
      </c>
      <c r="E652" s="2">
        <v>2</v>
      </c>
      <c r="F652" s="26">
        <v>2.3E-2</v>
      </c>
      <c r="G652" t="str">
        <f>VLOOKUP($F652*100,'风险(退款拒付)'!$AA$26:$AD$30,2,1)</f>
        <v>(0,10]</v>
      </c>
      <c r="H652" t="str">
        <f>VLOOKUP($F652*100,'风险(退款拒付)'!$AA$26:$AD$30,3,1)</f>
        <v>低</v>
      </c>
      <c r="I652">
        <f>VLOOKUP($F652*100,'风险(退款拒付)'!$AA$26:$AD$30,4,1)</f>
        <v>11</v>
      </c>
    </row>
    <row r="653" spans="1:9" x14ac:dyDescent="0.2">
      <c r="A653" t="s">
        <v>990</v>
      </c>
      <c r="B653" s="2">
        <v>86</v>
      </c>
      <c r="C653" s="2">
        <v>4556.2700000000004</v>
      </c>
      <c r="D653" s="2">
        <v>0</v>
      </c>
      <c r="E653" s="2">
        <v>0</v>
      </c>
      <c r="F653" s="26">
        <v>0</v>
      </c>
      <c r="G653" t="str">
        <f>VLOOKUP($F653*100,'风险(退款拒付)'!$AA$26:$AD$30,2,1)</f>
        <v>0</v>
      </c>
      <c r="H653" t="str">
        <f>VLOOKUP($F653*100,'风险(退款拒付)'!$AA$26:$AD$30,3,1)</f>
        <v>0</v>
      </c>
      <c r="I653">
        <f>VLOOKUP($F653*100,'风险(退款拒付)'!$AA$26:$AD$30,4,1)</f>
        <v>0</v>
      </c>
    </row>
    <row r="654" spans="1:9" x14ac:dyDescent="0.2">
      <c r="A654" t="s">
        <v>839</v>
      </c>
      <c r="B654" s="2">
        <v>85</v>
      </c>
      <c r="C654" s="2">
        <v>48458.61</v>
      </c>
      <c r="D654" s="2">
        <v>0</v>
      </c>
      <c r="E654" s="2">
        <v>0</v>
      </c>
      <c r="F654" s="26">
        <v>0</v>
      </c>
      <c r="G654" t="str">
        <f>VLOOKUP($F654*100,'风险(退款拒付)'!$AA$26:$AD$30,2,1)</f>
        <v>0</v>
      </c>
      <c r="H654" t="str">
        <f>VLOOKUP($F654*100,'风险(退款拒付)'!$AA$26:$AD$30,3,1)</f>
        <v>0</v>
      </c>
      <c r="I654">
        <f>VLOOKUP($F654*100,'风险(退款拒付)'!$AA$26:$AD$30,4,1)</f>
        <v>0</v>
      </c>
    </row>
    <row r="655" spans="1:9" x14ac:dyDescent="0.2">
      <c r="A655" t="s">
        <v>563</v>
      </c>
      <c r="B655" s="2">
        <v>85</v>
      </c>
      <c r="C655" s="2">
        <v>4890.96</v>
      </c>
      <c r="D655" s="2">
        <v>3</v>
      </c>
      <c r="E655" s="2">
        <v>3</v>
      </c>
      <c r="F655" s="26">
        <v>3.5000000000000003E-2</v>
      </c>
      <c r="G655" t="str">
        <f>VLOOKUP($F655*100,'风险(退款拒付)'!$AA$26:$AD$30,2,1)</f>
        <v>(0,10]</v>
      </c>
      <c r="H655" t="str">
        <f>VLOOKUP($F655*100,'风险(退款拒付)'!$AA$26:$AD$30,3,1)</f>
        <v>低</v>
      </c>
      <c r="I655">
        <f>VLOOKUP($F655*100,'风险(退款拒付)'!$AA$26:$AD$30,4,1)</f>
        <v>11</v>
      </c>
    </row>
    <row r="656" spans="1:9" x14ac:dyDescent="0.2">
      <c r="A656" t="s">
        <v>741</v>
      </c>
      <c r="B656" s="2">
        <v>84</v>
      </c>
      <c r="C656" s="2">
        <v>9964</v>
      </c>
      <c r="D656" s="2">
        <v>0</v>
      </c>
      <c r="E656" s="2">
        <v>0</v>
      </c>
      <c r="F656" s="26">
        <v>0</v>
      </c>
      <c r="G656" t="str">
        <f>VLOOKUP($F656*100,'风险(退款拒付)'!$AA$26:$AD$30,2,1)</f>
        <v>0</v>
      </c>
      <c r="H656" t="str">
        <f>VLOOKUP($F656*100,'风险(退款拒付)'!$AA$26:$AD$30,3,1)</f>
        <v>0</v>
      </c>
      <c r="I656">
        <f>VLOOKUP($F656*100,'风险(退款拒付)'!$AA$26:$AD$30,4,1)</f>
        <v>0</v>
      </c>
    </row>
    <row r="657" spans="1:9" x14ac:dyDescent="0.2">
      <c r="A657" t="s">
        <v>425</v>
      </c>
      <c r="B657" s="2">
        <v>83</v>
      </c>
      <c r="C657" s="2">
        <v>6362.99</v>
      </c>
      <c r="D657" s="2">
        <v>0</v>
      </c>
      <c r="E657" s="2">
        <v>0</v>
      </c>
      <c r="F657" s="26">
        <v>0</v>
      </c>
      <c r="G657" t="str">
        <f>VLOOKUP($F657*100,'风险(退款拒付)'!$AA$26:$AD$30,2,1)</f>
        <v>0</v>
      </c>
      <c r="H657" t="str">
        <f>VLOOKUP($F657*100,'风险(退款拒付)'!$AA$26:$AD$30,3,1)</f>
        <v>0</v>
      </c>
      <c r="I657">
        <f>VLOOKUP($F657*100,'风险(退款拒付)'!$AA$26:$AD$30,4,1)</f>
        <v>0</v>
      </c>
    </row>
    <row r="658" spans="1:9" x14ac:dyDescent="0.2">
      <c r="A658" t="s">
        <v>856</v>
      </c>
      <c r="B658" s="2">
        <v>83</v>
      </c>
      <c r="C658" s="2">
        <v>2827.38</v>
      </c>
      <c r="D658" s="2">
        <v>1</v>
      </c>
      <c r="E658" s="2">
        <v>1</v>
      </c>
      <c r="F658" s="26">
        <v>1.2E-2</v>
      </c>
      <c r="G658" t="str">
        <f>VLOOKUP($F658*100,'风险(退款拒付)'!$AA$26:$AD$30,2,1)</f>
        <v>(0,10]</v>
      </c>
      <c r="H658" t="str">
        <f>VLOOKUP($F658*100,'风险(退款拒付)'!$AA$26:$AD$30,3,1)</f>
        <v>低</v>
      </c>
      <c r="I658">
        <f>VLOOKUP($F658*100,'风险(退款拒付)'!$AA$26:$AD$30,4,1)</f>
        <v>11</v>
      </c>
    </row>
    <row r="659" spans="1:9" x14ac:dyDescent="0.2">
      <c r="A659" t="s">
        <v>461</v>
      </c>
      <c r="B659" s="2">
        <v>82</v>
      </c>
      <c r="C659" s="2">
        <v>3762.95</v>
      </c>
      <c r="D659" s="2">
        <v>0</v>
      </c>
      <c r="E659" s="2">
        <v>0</v>
      </c>
      <c r="F659" s="26">
        <v>0</v>
      </c>
      <c r="G659" t="str">
        <f>VLOOKUP($F659*100,'风险(退款拒付)'!$AA$26:$AD$30,2,1)</f>
        <v>0</v>
      </c>
      <c r="H659" t="str">
        <f>VLOOKUP($F659*100,'风险(退款拒付)'!$AA$26:$AD$30,3,1)</f>
        <v>0</v>
      </c>
      <c r="I659">
        <f>VLOOKUP($F659*100,'风险(退款拒付)'!$AA$26:$AD$30,4,1)</f>
        <v>0</v>
      </c>
    </row>
    <row r="660" spans="1:9" x14ac:dyDescent="0.2">
      <c r="A660" t="s">
        <v>598</v>
      </c>
      <c r="B660" s="2">
        <v>82</v>
      </c>
      <c r="C660" s="2">
        <v>9244.84</v>
      </c>
      <c r="D660" s="2">
        <v>0</v>
      </c>
      <c r="E660" s="2">
        <v>0</v>
      </c>
      <c r="F660" s="26">
        <v>0</v>
      </c>
      <c r="G660" t="str">
        <f>VLOOKUP($F660*100,'风险(退款拒付)'!$AA$26:$AD$30,2,1)</f>
        <v>0</v>
      </c>
      <c r="H660" t="str">
        <f>VLOOKUP($F660*100,'风险(退款拒付)'!$AA$26:$AD$30,3,1)</f>
        <v>0</v>
      </c>
      <c r="I660">
        <f>VLOOKUP($F660*100,'风险(退款拒付)'!$AA$26:$AD$30,4,1)</f>
        <v>0</v>
      </c>
    </row>
    <row r="661" spans="1:9" x14ac:dyDescent="0.2">
      <c r="A661" t="s">
        <v>956</v>
      </c>
      <c r="B661" s="2">
        <v>81</v>
      </c>
      <c r="C661" s="2">
        <v>13819.5</v>
      </c>
      <c r="D661" s="2">
        <v>0</v>
      </c>
      <c r="E661" s="2">
        <v>0</v>
      </c>
      <c r="F661" s="26">
        <v>0</v>
      </c>
      <c r="G661" t="str">
        <f>VLOOKUP($F661*100,'风险(退款拒付)'!$AA$26:$AD$30,2,1)</f>
        <v>0</v>
      </c>
      <c r="H661" t="str">
        <f>VLOOKUP($F661*100,'风险(退款拒付)'!$AA$26:$AD$30,3,1)</f>
        <v>0</v>
      </c>
      <c r="I661">
        <f>VLOOKUP($F661*100,'风险(退款拒付)'!$AA$26:$AD$30,4,1)</f>
        <v>0</v>
      </c>
    </row>
    <row r="662" spans="1:9" x14ac:dyDescent="0.2">
      <c r="A662" t="s">
        <v>499</v>
      </c>
      <c r="B662" s="2">
        <v>81</v>
      </c>
      <c r="C662" s="2">
        <v>6564.1851413200002</v>
      </c>
      <c r="D662" s="2">
        <v>4</v>
      </c>
      <c r="E662" s="2">
        <v>4</v>
      </c>
      <c r="F662" s="26">
        <v>4.9000000000000002E-2</v>
      </c>
      <c r="G662" t="str">
        <f>VLOOKUP($F662*100,'风险(退款拒付)'!$AA$26:$AD$30,2,1)</f>
        <v>(0,10]</v>
      </c>
      <c r="H662" t="str">
        <f>VLOOKUP($F662*100,'风险(退款拒付)'!$AA$26:$AD$30,3,1)</f>
        <v>低</v>
      </c>
      <c r="I662">
        <f>VLOOKUP($F662*100,'风险(退款拒付)'!$AA$26:$AD$30,4,1)</f>
        <v>11</v>
      </c>
    </row>
    <row r="663" spans="1:9" x14ac:dyDescent="0.2">
      <c r="A663" t="s">
        <v>825</v>
      </c>
      <c r="B663" s="2">
        <v>81</v>
      </c>
      <c r="C663" s="2">
        <v>6101.4797580000004</v>
      </c>
      <c r="D663" s="2">
        <v>19</v>
      </c>
      <c r="E663" s="2">
        <v>19</v>
      </c>
      <c r="F663" s="26">
        <v>0.23499999999999999</v>
      </c>
      <c r="G663" t="str">
        <f>VLOOKUP($F663*100,'风险(退款拒付)'!$AA$26:$AD$30,2,1)</f>
        <v>(20,+)</v>
      </c>
      <c r="H663" t="str">
        <f>VLOOKUP($F663*100,'风险(退款拒付)'!$AA$26:$AD$30,3,1)</f>
        <v>高</v>
      </c>
      <c r="I663">
        <f>VLOOKUP($F663*100,'风险(退款拒付)'!$AA$26:$AD$30,4,1)</f>
        <v>100</v>
      </c>
    </row>
    <row r="664" spans="1:9" x14ac:dyDescent="0.2">
      <c r="A664" t="s">
        <v>407</v>
      </c>
      <c r="B664" s="2">
        <v>80</v>
      </c>
      <c r="C664" s="2">
        <v>2415.17</v>
      </c>
      <c r="D664" s="2">
        <v>0</v>
      </c>
      <c r="E664" s="2">
        <v>0</v>
      </c>
      <c r="F664" s="26">
        <v>0</v>
      </c>
      <c r="G664" t="str">
        <f>VLOOKUP($F664*100,'风险(退款拒付)'!$AA$26:$AD$30,2,1)</f>
        <v>0</v>
      </c>
      <c r="H664" t="str">
        <f>VLOOKUP($F664*100,'风险(退款拒付)'!$AA$26:$AD$30,3,1)</f>
        <v>0</v>
      </c>
      <c r="I664">
        <f>VLOOKUP($F664*100,'风险(退款拒付)'!$AA$26:$AD$30,4,1)</f>
        <v>0</v>
      </c>
    </row>
    <row r="665" spans="1:9" x14ac:dyDescent="0.2">
      <c r="A665" t="s">
        <v>406</v>
      </c>
      <c r="B665" s="2">
        <v>80</v>
      </c>
      <c r="C665" s="2">
        <v>3384.09</v>
      </c>
      <c r="D665" s="2">
        <v>0</v>
      </c>
      <c r="E665" s="2">
        <v>0</v>
      </c>
      <c r="F665" s="26">
        <v>0</v>
      </c>
      <c r="G665" t="str">
        <f>VLOOKUP($F665*100,'风险(退款拒付)'!$AA$26:$AD$30,2,1)</f>
        <v>0</v>
      </c>
      <c r="H665" t="str">
        <f>VLOOKUP($F665*100,'风险(退款拒付)'!$AA$26:$AD$30,3,1)</f>
        <v>0</v>
      </c>
      <c r="I665">
        <f>VLOOKUP($F665*100,'风险(退款拒付)'!$AA$26:$AD$30,4,1)</f>
        <v>0</v>
      </c>
    </row>
    <row r="666" spans="1:9" x14ac:dyDescent="0.2">
      <c r="A666" t="s">
        <v>325</v>
      </c>
      <c r="B666" s="2">
        <v>79</v>
      </c>
      <c r="C666" s="2">
        <v>2560.21</v>
      </c>
      <c r="D666" s="2">
        <v>4</v>
      </c>
      <c r="E666" s="2">
        <v>4</v>
      </c>
      <c r="F666" s="26">
        <v>5.0999999999999997E-2</v>
      </c>
      <c r="G666" t="str">
        <f>VLOOKUP($F666*100,'风险(退款拒付)'!$AA$26:$AD$30,2,1)</f>
        <v>(0,10]</v>
      </c>
      <c r="H666" t="str">
        <f>VLOOKUP($F666*100,'风险(退款拒付)'!$AA$26:$AD$30,3,1)</f>
        <v>低</v>
      </c>
      <c r="I666">
        <f>VLOOKUP($F666*100,'风险(退款拒付)'!$AA$26:$AD$30,4,1)</f>
        <v>11</v>
      </c>
    </row>
    <row r="667" spans="1:9" x14ac:dyDescent="0.2">
      <c r="A667" t="s">
        <v>382</v>
      </c>
      <c r="B667" s="2">
        <v>78</v>
      </c>
      <c r="C667" s="2">
        <v>5717.05</v>
      </c>
      <c r="D667" s="2">
        <v>3</v>
      </c>
      <c r="E667" s="2">
        <v>3</v>
      </c>
      <c r="F667" s="26">
        <v>3.7999999999999999E-2</v>
      </c>
      <c r="G667" t="str">
        <f>VLOOKUP($F667*100,'风险(退款拒付)'!$AA$26:$AD$30,2,1)</f>
        <v>(0,10]</v>
      </c>
      <c r="H667" t="str">
        <f>VLOOKUP($F667*100,'风险(退款拒付)'!$AA$26:$AD$30,3,1)</f>
        <v>低</v>
      </c>
      <c r="I667">
        <f>VLOOKUP($F667*100,'风险(退款拒付)'!$AA$26:$AD$30,4,1)</f>
        <v>11</v>
      </c>
    </row>
    <row r="668" spans="1:9" x14ac:dyDescent="0.2">
      <c r="A668" t="s">
        <v>707</v>
      </c>
      <c r="B668" s="2">
        <v>77</v>
      </c>
      <c r="C668" s="2">
        <v>3800.99</v>
      </c>
      <c r="D668" s="2">
        <v>0</v>
      </c>
      <c r="E668" s="2">
        <v>0</v>
      </c>
      <c r="F668" s="26">
        <v>0</v>
      </c>
      <c r="G668" t="str">
        <f>VLOOKUP($F668*100,'风险(退款拒付)'!$AA$26:$AD$30,2,1)</f>
        <v>0</v>
      </c>
      <c r="H668" t="str">
        <f>VLOOKUP($F668*100,'风险(退款拒付)'!$AA$26:$AD$30,3,1)</f>
        <v>0</v>
      </c>
      <c r="I668">
        <f>VLOOKUP($F668*100,'风险(退款拒付)'!$AA$26:$AD$30,4,1)</f>
        <v>0</v>
      </c>
    </row>
    <row r="669" spans="1:9" x14ac:dyDescent="0.2">
      <c r="A669" t="s">
        <v>533</v>
      </c>
      <c r="B669" s="2">
        <v>77</v>
      </c>
      <c r="C669" s="2">
        <v>25091.03</v>
      </c>
      <c r="D669" s="2">
        <v>0</v>
      </c>
      <c r="E669" s="2">
        <v>0</v>
      </c>
      <c r="F669" s="26">
        <v>0</v>
      </c>
      <c r="G669" t="str">
        <f>VLOOKUP($F669*100,'风险(退款拒付)'!$AA$26:$AD$30,2,1)</f>
        <v>0</v>
      </c>
      <c r="H669" t="str">
        <f>VLOOKUP($F669*100,'风险(退款拒付)'!$AA$26:$AD$30,3,1)</f>
        <v>0</v>
      </c>
      <c r="I669">
        <f>VLOOKUP($F669*100,'风险(退款拒付)'!$AA$26:$AD$30,4,1)</f>
        <v>0</v>
      </c>
    </row>
    <row r="670" spans="1:9" x14ac:dyDescent="0.2">
      <c r="A670" t="s">
        <v>98</v>
      </c>
      <c r="B670" s="2">
        <v>76</v>
      </c>
      <c r="C670" s="2">
        <v>6830.7218030699996</v>
      </c>
      <c r="D670" s="2">
        <v>1</v>
      </c>
      <c r="E670" s="2">
        <v>1</v>
      </c>
      <c r="F670" s="26">
        <v>1.2999999999999999E-2</v>
      </c>
      <c r="G670" t="str">
        <f>VLOOKUP($F670*100,'风险(退款拒付)'!$AA$26:$AD$30,2,1)</f>
        <v>(0,10]</v>
      </c>
      <c r="H670" t="str">
        <f>VLOOKUP($F670*100,'风险(退款拒付)'!$AA$26:$AD$30,3,1)</f>
        <v>低</v>
      </c>
      <c r="I670">
        <f>VLOOKUP($F670*100,'风险(退款拒付)'!$AA$26:$AD$30,4,1)</f>
        <v>11</v>
      </c>
    </row>
    <row r="671" spans="1:9" x14ac:dyDescent="0.2">
      <c r="A671" t="s">
        <v>439</v>
      </c>
      <c r="B671" s="2">
        <v>76</v>
      </c>
      <c r="C671" s="2">
        <v>25919.08</v>
      </c>
      <c r="D671" s="2">
        <v>1</v>
      </c>
      <c r="E671" s="2">
        <v>1</v>
      </c>
      <c r="F671" s="26">
        <v>1.2999999999999999E-2</v>
      </c>
      <c r="G671" t="str">
        <f>VLOOKUP($F671*100,'风险(退款拒付)'!$AA$26:$AD$30,2,1)</f>
        <v>(0,10]</v>
      </c>
      <c r="H671" t="str">
        <f>VLOOKUP($F671*100,'风险(退款拒付)'!$AA$26:$AD$30,3,1)</f>
        <v>低</v>
      </c>
      <c r="I671">
        <f>VLOOKUP($F671*100,'风险(退款拒付)'!$AA$26:$AD$30,4,1)</f>
        <v>11</v>
      </c>
    </row>
    <row r="672" spans="1:9" x14ac:dyDescent="0.2">
      <c r="A672" t="s">
        <v>611</v>
      </c>
      <c r="B672" s="2">
        <v>74</v>
      </c>
      <c r="C672" s="2">
        <v>1649.5</v>
      </c>
      <c r="D672" s="2">
        <v>0</v>
      </c>
      <c r="E672" s="2">
        <v>0</v>
      </c>
      <c r="F672" s="26">
        <v>0</v>
      </c>
      <c r="G672" t="str">
        <f>VLOOKUP($F672*100,'风险(退款拒付)'!$AA$26:$AD$30,2,1)</f>
        <v>0</v>
      </c>
      <c r="H672" t="str">
        <f>VLOOKUP($F672*100,'风险(退款拒付)'!$AA$26:$AD$30,3,1)</f>
        <v>0</v>
      </c>
      <c r="I672">
        <f>VLOOKUP($F672*100,'风险(退款拒付)'!$AA$26:$AD$30,4,1)</f>
        <v>0</v>
      </c>
    </row>
    <row r="673" spans="1:9" x14ac:dyDescent="0.2">
      <c r="A673" t="s">
        <v>588</v>
      </c>
      <c r="B673" s="2">
        <v>71</v>
      </c>
      <c r="C673" s="2">
        <v>2587.65</v>
      </c>
      <c r="D673" s="2">
        <v>0</v>
      </c>
      <c r="E673" s="2">
        <v>0</v>
      </c>
      <c r="F673" s="26">
        <v>0</v>
      </c>
      <c r="G673" t="str">
        <f>VLOOKUP($F673*100,'风险(退款拒付)'!$AA$26:$AD$30,2,1)</f>
        <v>0</v>
      </c>
      <c r="H673" t="str">
        <f>VLOOKUP($F673*100,'风险(退款拒付)'!$AA$26:$AD$30,3,1)</f>
        <v>0</v>
      </c>
      <c r="I673">
        <f>VLOOKUP($F673*100,'风险(退款拒付)'!$AA$26:$AD$30,4,1)</f>
        <v>0</v>
      </c>
    </row>
    <row r="674" spans="1:9" x14ac:dyDescent="0.2">
      <c r="A674" t="s">
        <v>615</v>
      </c>
      <c r="B674" s="2">
        <v>71</v>
      </c>
      <c r="C674" s="2">
        <v>2172.009730145</v>
      </c>
      <c r="D674" s="2">
        <v>1</v>
      </c>
      <c r="E674" s="2">
        <v>1</v>
      </c>
      <c r="F674" s="26">
        <v>1.4E-2</v>
      </c>
      <c r="G674" t="str">
        <f>VLOOKUP($F674*100,'风险(退款拒付)'!$AA$26:$AD$30,2,1)</f>
        <v>(0,10]</v>
      </c>
      <c r="H674" t="str">
        <f>VLOOKUP($F674*100,'风险(退款拒付)'!$AA$26:$AD$30,3,1)</f>
        <v>低</v>
      </c>
      <c r="I674">
        <f>VLOOKUP($F674*100,'风险(退款拒付)'!$AA$26:$AD$30,4,1)</f>
        <v>11</v>
      </c>
    </row>
    <row r="675" spans="1:9" x14ac:dyDescent="0.2">
      <c r="A675" t="s">
        <v>855</v>
      </c>
      <c r="B675" s="2">
        <v>67</v>
      </c>
      <c r="C675" s="2">
        <v>5093.59</v>
      </c>
      <c r="D675" s="2">
        <v>23</v>
      </c>
      <c r="E675" s="2">
        <v>27</v>
      </c>
      <c r="F675" s="26">
        <v>0.34300000000000003</v>
      </c>
      <c r="G675" t="str">
        <f>VLOOKUP($F675*100,'风险(退款拒付)'!$AA$26:$AD$30,2,1)</f>
        <v>(20,+)</v>
      </c>
      <c r="H675" t="str">
        <f>VLOOKUP($F675*100,'风险(退款拒付)'!$AA$26:$AD$30,3,1)</f>
        <v>高</v>
      </c>
      <c r="I675">
        <f>VLOOKUP($F675*100,'风险(退款拒付)'!$AA$26:$AD$30,4,1)</f>
        <v>100</v>
      </c>
    </row>
    <row r="676" spans="1:9" x14ac:dyDescent="0.2">
      <c r="A676" t="s">
        <v>257</v>
      </c>
      <c r="B676" s="2">
        <v>65</v>
      </c>
      <c r="C676" s="2">
        <v>5955.8</v>
      </c>
      <c r="D676" s="2">
        <v>1</v>
      </c>
      <c r="E676" s="2">
        <v>1</v>
      </c>
      <c r="F676" s="26">
        <v>1.4999999999999999E-2</v>
      </c>
      <c r="G676" t="str">
        <f>VLOOKUP($F676*100,'风险(退款拒付)'!$AA$26:$AD$30,2,1)</f>
        <v>(0,10]</v>
      </c>
      <c r="H676" t="str">
        <f>VLOOKUP($F676*100,'风险(退款拒付)'!$AA$26:$AD$30,3,1)</f>
        <v>低</v>
      </c>
      <c r="I676">
        <f>VLOOKUP($F676*100,'风险(退款拒付)'!$AA$26:$AD$30,4,1)</f>
        <v>11</v>
      </c>
    </row>
    <row r="677" spans="1:9" x14ac:dyDescent="0.2">
      <c r="A677" t="s">
        <v>623</v>
      </c>
      <c r="B677" s="2">
        <v>64</v>
      </c>
      <c r="C677" s="2">
        <v>3277.58</v>
      </c>
      <c r="D677" s="2">
        <v>1</v>
      </c>
      <c r="E677" s="2">
        <v>1</v>
      </c>
      <c r="F677" s="26">
        <v>1.6E-2</v>
      </c>
      <c r="G677" t="str">
        <f>VLOOKUP($F677*100,'风险(退款拒付)'!$AA$26:$AD$30,2,1)</f>
        <v>(0,10]</v>
      </c>
      <c r="H677" t="str">
        <f>VLOOKUP($F677*100,'风险(退款拒付)'!$AA$26:$AD$30,3,1)</f>
        <v>低</v>
      </c>
      <c r="I677">
        <f>VLOOKUP($F677*100,'风险(退款拒付)'!$AA$26:$AD$30,4,1)</f>
        <v>11</v>
      </c>
    </row>
    <row r="678" spans="1:9" x14ac:dyDescent="0.2">
      <c r="A678" t="s">
        <v>851</v>
      </c>
      <c r="B678" s="2">
        <v>64</v>
      </c>
      <c r="C678" s="2">
        <v>3059.4825589500001</v>
      </c>
      <c r="D678" s="2">
        <v>2</v>
      </c>
      <c r="E678" s="2">
        <v>2</v>
      </c>
      <c r="F678" s="26">
        <v>3.1E-2</v>
      </c>
      <c r="G678" t="str">
        <f>VLOOKUP($F678*100,'风险(退款拒付)'!$AA$26:$AD$30,2,1)</f>
        <v>(0,10]</v>
      </c>
      <c r="H678" t="str">
        <f>VLOOKUP($F678*100,'风险(退款拒付)'!$AA$26:$AD$30,3,1)</f>
        <v>低</v>
      </c>
      <c r="I678">
        <f>VLOOKUP($F678*100,'风险(退款拒付)'!$AA$26:$AD$30,4,1)</f>
        <v>11</v>
      </c>
    </row>
    <row r="679" spans="1:9" x14ac:dyDescent="0.2">
      <c r="A679" t="s">
        <v>252</v>
      </c>
      <c r="B679" s="2">
        <v>64</v>
      </c>
      <c r="C679" s="2">
        <v>72787.268884329998</v>
      </c>
      <c r="D679" s="2">
        <v>0</v>
      </c>
      <c r="E679" s="2">
        <v>0</v>
      </c>
      <c r="F679" s="26">
        <v>0</v>
      </c>
      <c r="G679" t="str">
        <f>VLOOKUP($F679*100,'风险(退款拒付)'!$AA$26:$AD$30,2,1)</f>
        <v>0</v>
      </c>
      <c r="H679" t="str">
        <f>VLOOKUP($F679*100,'风险(退款拒付)'!$AA$26:$AD$30,3,1)</f>
        <v>0</v>
      </c>
      <c r="I679">
        <f>VLOOKUP($F679*100,'风险(退款拒付)'!$AA$26:$AD$30,4,1)</f>
        <v>0</v>
      </c>
    </row>
    <row r="680" spans="1:9" x14ac:dyDescent="0.2">
      <c r="A680" t="s">
        <v>94</v>
      </c>
      <c r="B680" s="2">
        <v>62</v>
      </c>
      <c r="C680" s="2">
        <v>4213.2299999999996</v>
      </c>
      <c r="D680" s="2">
        <v>0</v>
      </c>
      <c r="E680" s="2">
        <v>0</v>
      </c>
      <c r="F680" s="26">
        <v>0</v>
      </c>
      <c r="G680" t="str">
        <f>VLOOKUP($F680*100,'风险(退款拒付)'!$AA$26:$AD$30,2,1)</f>
        <v>0</v>
      </c>
      <c r="H680" t="str">
        <f>VLOOKUP($F680*100,'风险(退款拒付)'!$AA$26:$AD$30,3,1)</f>
        <v>0</v>
      </c>
      <c r="I680">
        <f>VLOOKUP($F680*100,'风险(退款拒付)'!$AA$26:$AD$30,4,1)</f>
        <v>0</v>
      </c>
    </row>
    <row r="681" spans="1:9" x14ac:dyDescent="0.2">
      <c r="A681" t="s">
        <v>843</v>
      </c>
      <c r="B681" s="2">
        <v>61</v>
      </c>
      <c r="C681" s="2">
        <v>7565.29</v>
      </c>
      <c r="D681" s="2">
        <v>0</v>
      </c>
      <c r="E681" s="2">
        <v>0</v>
      </c>
      <c r="F681" s="26">
        <v>0</v>
      </c>
      <c r="G681" t="str">
        <f>VLOOKUP($F681*100,'风险(退款拒付)'!$AA$26:$AD$30,2,1)</f>
        <v>0</v>
      </c>
      <c r="H681" t="str">
        <f>VLOOKUP($F681*100,'风险(退款拒付)'!$AA$26:$AD$30,3,1)</f>
        <v>0</v>
      </c>
      <c r="I681">
        <f>VLOOKUP($F681*100,'风险(退款拒付)'!$AA$26:$AD$30,4,1)</f>
        <v>0</v>
      </c>
    </row>
    <row r="682" spans="1:9" x14ac:dyDescent="0.2">
      <c r="A682" t="s">
        <v>589</v>
      </c>
      <c r="B682" s="2">
        <v>60</v>
      </c>
      <c r="C682" s="2">
        <v>24551.616758</v>
      </c>
      <c r="D682" s="2">
        <v>0</v>
      </c>
      <c r="E682" s="2">
        <v>0</v>
      </c>
      <c r="F682" s="26">
        <v>0</v>
      </c>
      <c r="G682" t="str">
        <f>VLOOKUP($F682*100,'风险(退款拒付)'!$AA$26:$AD$30,2,1)</f>
        <v>0</v>
      </c>
      <c r="H682" t="str">
        <f>VLOOKUP($F682*100,'风险(退款拒付)'!$AA$26:$AD$30,3,1)</f>
        <v>0</v>
      </c>
      <c r="I682">
        <f>VLOOKUP($F682*100,'风险(退款拒付)'!$AA$26:$AD$30,4,1)</f>
        <v>0</v>
      </c>
    </row>
    <row r="683" spans="1:9" x14ac:dyDescent="0.2">
      <c r="A683" t="s">
        <v>343</v>
      </c>
      <c r="B683" s="2">
        <v>58</v>
      </c>
      <c r="C683" s="2">
        <v>2300.7600000000002</v>
      </c>
      <c r="D683" s="2">
        <v>2</v>
      </c>
      <c r="E683" s="2">
        <v>2</v>
      </c>
      <c r="F683" s="26">
        <v>3.4000000000000002E-2</v>
      </c>
      <c r="G683" t="str">
        <f>VLOOKUP($F683*100,'风险(退款拒付)'!$AA$26:$AD$30,2,1)</f>
        <v>(0,10]</v>
      </c>
      <c r="H683" t="str">
        <f>VLOOKUP($F683*100,'风险(退款拒付)'!$AA$26:$AD$30,3,1)</f>
        <v>低</v>
      </c>
      <c r="I683">
        <f>VLOOKUP($F683*100,'风险(退款拒付)'!$AA$26:$AD$30,4,1)</f>
        <v>11</v>
      </c>
    </row>
    <row r="684" spans="1:9" x14ac:dyDescent="0.2">
      <c r="A684" t="s">
        <v>803</v>
      </c>
      <c r="B684" s="2">
        <v>58</v>
      </c>
      <c r="C684" s="2">
        <v>2519.35</v>
      </c>
      <c r="D684" s="2">
        <v>0</v>
      </c>
      <c r="E684" s="2">
        <v>0</v>
      </c>
      <c r="F684" s="26">
        <v>0</v>
      </c>
      <c r="G684" t="str">
        <f>VLOOKUP($F684*100,'风险(退款拒付)'!$AA$26:$AD$30,2,1)</f>
        <v>0</v>
      </c>
      <c r="H684" t="str">
        <f>VLOOKUP($F684*100,'风险(退款拒付)'!$AA$26:$AD$30,3,1)</f>
        <v>0</v>
      </c>
      <c r="I684">
        <f>VLOOKUP($F684*100,'风险(退款拒付)'!$AA$26:$AD$30,4,1)</f>
        <v>0</v>
      </c>
    </row>
    <row r="685" spans="1:9" x14ac:dyDescent="0.2">
      <c r="A685" t="s">
        <v>654</v>
      </c>
      <c r="B685" s="2">
        <v>57</v>
      </c>
      <c r="C685" s="2">
        <v>3606.78</v>
      </c>
      <c r="D685" s="2">
        <v>3</v>
      </c>
      <c r="E685" s="2">
        <v>3</v>
      </c>
      <c r="F685" s="26">
        <v>5.2999999999999999E-2</v>
      </c>
      <c r="G685" t="str">
        <f>VLOOKUP($F685*100,'风险(退款拒付)'!$AA$26:$AD$30,2,1)</f>
        <v>(0,10]</v>
      </c>
      <c r="H685" t="str">
        <f>VLOOKUP($F685*100,'风险(退款拒付)'!$AA$26:$AD$30,3,1)</f>
        <v>低</v>
      </c>
      <c r="I685">
        <f>VLOOKUP($F685*100,'风险(退款拒付)'!$AA$26:$AD$30,4,1)</f>
        <v>11</v>
      </c>
    </row>
    <row r="686" spans="1:9" x14ac:dyDescent="0.2">
      <c r="A686" t="s">
        <v>647</v>
      </c>
      <c r="B686" s="2">
        <v>57</v>
      </c>
      <c r="C686" s="2">
        <v>75916.736358499998</v>
      </c>
      <c r="D686" s="2">
        <v>1</v>
      </c>
      <c r="E686" s="2">
        <v>1</v>
      </c>
      <c r="F686" s="26">
        <v>1.7999999999999999E-2</v>
      </c>
      <c r="G686" t="str">
        <f>VLOOKUP($F686*100,'风险(退款拒付)'!$AA$26:$AD$30,2,1)</f>
        <v>(0,10]</v>
      </c>
      <c r="H686" t="str">
        <f>VLOOKUP($F686*100,'风险(退款拒付)'!$AA$26:$AD$30,3,1)</f>
        <v>低</v>
      </c>
      <c r="I686">
        <f>VLOOKUP($F686*100,'风险(退款拒付)'!$AA$26:$AD$30,4,1)</f>
        <v>11</v>
      </c>
    </row>
    <row r="687" spans="1:9" x14ac:dyDescent="0.2">
      <c r="A687" t="s">
        <v>632</v>
      </c>
      <c r="B687" s="2">
        <v>55</v>
      </c>
      <c r="C687" s="2">
        <v>8200.98</v>
      </c>
      <c r="D687" s="2">
        <v>0</v>
      </c>
      <c r="E687" s="2">
        <v>0</v>
      </c>
      <c r="F687" s="26">
        <v>0</v>
      </c>
      <c r="G687" t="str">
        <f>VLOOKUP($F687*100,'风险(退款拒付)'!$AA$26:$AD$30,2,1)</f>
        <v>0</v>
      </c>
      <c r="H687" t="str">
        <f>VLOOKUP($F687*100,'风险(退款拒付)'!$AA$26:$AD$30,3,1)</f>
        <v>0</v>
      </c>
      <c r="I687">
        <f>VLOOKUP($F687*100,'风险(退款拒付)'!$AA$26:$AD$30,4,1)</f>
        <v>0</v>
      </c>
    </row>
    <row r="688" spans="1:9" x14ac:dyDescent="0.2">
      <c r="A688" t="s">
        <v>84</v>
      </c>
      <c r="B688" s="2">
        <v>54</v>
      </c>
      <c r="C688" s="2">
        <v>2452.37</v>
      </c>
      <c r="D688" s="2">
        <v>0</v>
      </c>
      <c r="E688" s="2">
        <v>0</v>
      </c>
      <c r="F688" s="26">
        <v>0</v>
      </c>
      <c r="G688" t="str">
        <f>VLOOKUP($F688*100,'风险(退款拒付)'!$AA$26:$AD$30,2,1)</f>
        <v>0</v>
      </c>
      <c r="H688" t="str">
        <f>VLOOKUP($F688*100,'风险(退款拒付)'!$AA$26:$AD$30,3,1)</f>
        <v>0</v>
      </c>
      <c r="I688">
        <f>VLOOKUP($F688*100,'风险(退款拒付)'!$AA$26:$AD$30,4,1)</f>
        <v>0</v>
      </c>
    </row>
    <row r="689" spans="1:9" x14ac:dyDescent="0.2">
      <c r="A689" t="s">
        <v>998</v>
      </c>
      <c r="B689" s="2">
        <v>53</v>
      </c>
      <c r="C689" s="2">
        <v>2521.8000000000002</v>
      </c>
      <c r="D689" s="2">
        <v>0</v>
      </c>
      <c r="E689" s="2">
        <v>0</v>
      </c>
      <c r="F689" s="26">
        <v>0</v>
      </c>
      <c r="G689" t="str">
        <f>VLOOKUP($F689*100,'风险(退款拒付)'!$AA$26:$AD$30,2,1)</f>
        <v>0</v>
      </c>
      <c r="H689" t="str">
        <f>VLOOKUP($F689*100,'风险(退款拒付)'!$AA$26:$AD$30,3,1)</f>
        <v>0</v>
      </c>
      <c r="I689">
        <f>VLOOKUP($F689*100,'风险(退款拒付)'!$AA$26:$AD$30,4,1)</f>
        <v>0</v>
      </c>
    </row>
    <row r="690" spans="1:9" x14ac:dyDescent="0.2">
      <c r="A690" t="s">
        <v>762</v>
      </c>
      <c r="B690" s="2">
        <v>52</v>
      </c>
      <c r="C690" s="2">
        <v>209.07</v>
      </c>
      <c r="D690" s="2">
        <v>0</v>
      </c>
      <c r="E690" s="2">
        <v>0</v>
      </c>
      <c r="F690" s="26">
        <v>0</v>
      </c>
      <c r="G690" t="str">
        <f>VLOOKUP($F690*100,'风险(退款拒付)'!$AA$26:$AD$30,2,1)</f>
        <v>0</v>
      </c>
      <c r="H690" t="str">
        <f>VLOOKUP($F690*100,'风险(退款拒付)'!$AA$26:$AD$30,3,1)</f>
        <v>0</v>
      </c>
      <c r="I690">
        <f>VLOOKUP($F690*100,'风险(退款拒付)'!$AA$26:$AD$30,4,1)</f>
        <v>0</v>
      </c>
    </row>
    <row r="691" spans="1:9" x14ac:dyDescent="0.2">
      <c r="A691" t="s">
        <v>313</v>
      </c>
      <c r="B691" s="2">
        <v>51</v>
      </c>
      <c r="C691" s="2">
        <v>5921.1443871250003</v>
      </c>
      <c r="D691" s="2">
        <v>6</v>
      </c>
      <c r="E691" s="2">
        <v>6</v>
      </c>
      <c r="F691" s="26">
        <v>0.11799999999999999</v>
      </c>
      <c r="G691" t="str">
        <f>VLOOKUP($F691*100,'风险(退款拒付)'!$AA$26:$AD$30,2,1)</f>
        <v>(10,20]</v>
      </c>
      <c r="H691" t="str">
        <f>VLOOKUP($F691*100,'风险(退款拒付)'!$AA$26:$AD$30,3,1)</f>
        <v>中</v>
      </c>
      <c r="I691">
        <f>VLOOKUP($F691*100,'风险(退款拒付)'!$AA$26:$AD$30,4,1)</f>
        <v>57</v>
      </c>
    </row>
    <row r="692" spans="1:9" x14ac:dyDescent="0.2">
      <c r="A692" t="s">
        <v>318</v>
      </c>
      <c r="B692" s="2">
        <v>51</v>
      </c>
      <c r="C692" s="2">
        <v>2155.83</v>
      </c>
      <c r="D692" s="2">
        <v>50</v>
      </c>
      <c r="E692" s="2">
        <v>56</v>
      </c>
      <c r="F692" s="26">
        <v>0.98</v>
      </c>
      <c r="G692" t="str">
        <f>VLOOKUP($F692*100,'风险(退款拒付)'!$AA$26:$AD$30,2,1)</f>
        <v>(20,+)</v>
      </c>
      <c r="H692" t="str">
        <f>VLOOKUP($F692*100,'风险(退款拒付)'!$AA$26:$AD$30,3,1)</f>
        <v>高</v>
      </c>
      <c r="I692">
        <f>VLOOKUP($F692*100,'风险(退款拒付)'!$AA$26:$AD$30,4,1)</f>
        <v>100</v>
      </c>
    </row>
    <row r="693" spans="1:9" x14ac:dyDescent="0.2">
      <c r="A693" t="s">
        <v>677</v>
      </c>
      <c r="B693" s="2">
        <v>49</v>
      </c>
      <c r="C693" s="2">
        <v>6335.57</v>
      </c>
      <c r="D693" s="2">
        <v>1</v>
      </c>
      <c r="E693" s="2">
        <v>1</v>
      </c>
      <c r="F693" s="26">
        <v>0.02</v>
      </c>
      <c r="G693" t="str">
        <f>VLOOKUP($F693*100,'风险(退款拒付)'!$AA$26:$AD$30,2,1)</f>
        <v>(0,10]</v>
      </c>
      <c r="H693" t="str">
        <f>VLOOKUP($F693*100,'风险(退款拒付)'!$AA$26:$AD$30,3,1)</f>
        <v>低</v>
      </c>
      <c r="I693">
        <f>VLOOKUP($F693*100,'风险(退款拒付)'!$AA$26:$AD$30,4,1)</f>
        <v>11</v>
      </c>
    </row>
    <row r="694" spans="1:9" x14ac:dyDescent="0.2">
      <c r="A694" t="s">
        <v>1020</v>
      </c>
      <c r="B694" s="2">
        <v>48</v>
      </c>
      <c r="C694" s="2">
        <v>1471.12</v>
      </c>
      <c r="D694" s="2">
        <v>3</v>
      </c>
      <c r="E694" s="2">
        <v>3</v>
      </c>
      <c r="F694" s="26">
        <v>6.2E-2</v>
      </c>
      <c r="G694" t="str">
        <f>VLOOKUP($F694*100,'风险(退款拒付)'!$AA$26:$AD$30,2,1)</f>
        <v>(0,10]</v>
      </c>
      <c r="H694" t="str">
        <f>VLOOKUP($F694*100,'风险(退款拒付)'!$AA$26:$AD$30,3,1)</f>
        <v>低</v>
      </c>
      <c r="I694">
        <f>VLOOKUP($F694*100,'风险(退款拒付)'!$AA$26:$AD$30,4,1)</f>
        <v>11</v>
      </c>
    </row>
    <row r="695" spans="1:9" x14ac:dyDescent="0.2">
      <c r="A695" t="s">
        <v>441</v>
      </c>
      <c r="B695" s="2">
        <v>48</v>
      </c>
      <c r="C695" s="2">
        <v>1764.9</v>
      </c>
      <c r="D695" s="2">
        <v>1</v>
      </c>
      <c r="E695" s="2">
        <v>1</v>
      </c>
      <c r="F695" s="26">
        <v>2.1000000000000001E-2</v>
      </c>
      <c r="G695" t="str">
        <f>VLOOKUP($F695*100,'风险(退款拒付)'!$AA$26:$AD$30,2,1)</f>
        <v>(0,10]</v>
      </c>
      <c r="H695" t="str">
        <f>VLOOKUP($F695*100,'风险(退款拒付)'!$AA$26:$AD$30,3,1)</f>
        <v>低</v>
      </c>
      <c r="I695">
        <f>VLOOKUP($F695*100,'风险(退款拒付)'!$AA$26:$AD$30,4,1)</f>
        <v>11</v>
      </c>
    </row>
    <row r="696" spans="1:9" x14ac:dyDescent="0.2">
      <c r="A696" t="s">
        <v>1008</v>
      </c>
      <c r="B696" s="2">
        <v>48</v>
      </c>
      <c r="C696" s="2">
        <v>6465.4</v>
      </c>
      <c r="D696" s="2">
        <v>0</v>
      </c>
      <c r="E696" s="2">
        <v>0</v>
      </c>
      <c r="F696" s="26">
        <v>0</v>
      </c>
      <c r="G696" t="str">
        <f>VLOOKUP($F696*100,'风险(退款拒付)'!$AA$26:$AD$30,2,1)</f>
        <v>0</v>
      </c>
      <c r="H696" t="str">
        <f>VLOOKUP($F696*100,'风险(退款拒付)'!$AA$26:$AD$30,3,1)</f>
        <v>0</v>
      </c>
      <c r="I696">
        <f>VLOOKUP($F696*100,'风险(退款拒付)'!$AA$26:$AD$30,4,1)</f>
        <v>0</v>
      </c>
    </row>
    <row r="697" spans="1:9" x14ac:dyDescent="0.2">
      <c r="A697" t="s">
        <v>258</v>
      </c>
      <c r="B697" s="2">
        <v>47</v>
      </c>
      <c r="C697" s="2">
        <v>2052.3723199999999</v>
      </c>
      <c r="D697" s="2">
        <v>0</v>
      </c>
      <c r="E697" s="2">
        <v>0</v>
      </c>
      <c r="F697" s="26">
        <v>0</v>
      </c>
      <c r="G697" t="str">
        <f>VLOOKUP($F697*100,'风险(退款拒付)'!$AA$26:$AD$30,2,1)</f>
        <v>0</v>
      </c>
      <c r="H697" t="str">
        <f>VLOOKUP($F697*100,'风险(退款拒付)'!$AA$26:$AD$30,3,1)</f>
        <v>0</v>
      </c>
      <c r="I697">
        <f>VLOOKUP($F697*100,'风险(退款拒付)'!$AA$26:$AD$30,4,1)</f>
        <v>0</v>
      </c>
    </row>
    <row r="698" spans="1:9" x14ac:dyDescent="0.2">
      <c r="A698" t="s">
        <v>529</v>
      </c>
      <c r="B698" s="2">
        <v>47</v>
      </c>
      <c r="C698" s="2">
        <v>2780.51352</v>
      </c>
      <c r="D698" s="2">
        <v>0</v>
      </c>
      <c r="E698" s="2">
        <v>0</v>
      </c>
      <c r="F698" s="26">
        <v>0</v>
      </c>
      <c r="G698" t="str">
        <f>VLOOKUP($F698*100,'风险(退款拒付)'!$AA$26:$AD$30,2,1)</f>
        <v>0</v>
      </c>
      <c r="H698" t="str">
        <f>VLOOKUP($F698*100,'风险(退款拒付)'!$AA$26:$AD$30,3,1)</f>
        <v>0</v>
      </c>
      <c r="I698">
        <f>VLOOKUP($F698*100,'风险(退款拒付)'!$AA$26:$AD$30,4,1)</f>
        <v>0</v>
      </c>
    </row>
    <row r="699" spans="1:9" x14ac:dyDescent="0.2">
      <c r="A699" t="s">
        <v>83</v>
      </c>
      <c r="B699" s="2">
        <v>47</v>
      </c>
      <c r="C699" s="2">
        <v>12649.18</v>
      </c>
      <c r="D699" s="2">
        <v>0</v>
      </c>
      <c r="E699" s="2">
        <v>0</v>
      </c>
      <c r="F699" s="26">
        <v>0</v>
      </c>
      <c r="G699" t="str">
        <f>VLOOKUP($F699*100,'风险(退款拒付)'!$AA$26:$AD$30,2,1)</f>
        <v>0</v>
      </c>
      <c r="H699" t="str">
        <f>VLOOKUP($F699*100,'风险(退款拒付)'!$AA$26:$AD$30,3,1)</f>
        <v>0</v>
      </c>
      <c r="I699">
        <f>VLOOKUP($F699*100,'风险(退款拒付)'!$AA$26:$AD$30,4,1)</f>
        <v>0</v>
      </c>
    </row>
    <row r="700" spans="1:9" x14ac:dyDescent="0.2">
      <c r="A700" t="s">
        <v>719</v>
      </c>
      <c r="B700" s="2">
        <v>47</v>
      </c>
      <c r="C700" s="2">
        <v>17941.517769620001</v>
      </c>
      <c r="D700" s="2">
        <v>0</v>
      </c>
      <c r="E700" s="2">
        <v>0</v>
      </c>
      <c r="F700" s="26">
        <v>0</v>
      </c>
      <c r="G700" t="str">
        <f>VLOOKUP($F700*100,'风险(退款拒付)'!$AA$26:$AD$30,2,1)</f>
        <v>0</v>
      </c>
      <c r="H700" t="str">
        <f>VLOOKUP($F700*100,'风险(退款拒付)'!$AA$26:$AD$30,3,1)</f>
        <v>0</v>
      </c>
      <c r="I700">
        <f>VLOOKUP($F700*100,'风险(退款拒付)'!$AA$26:$AD$30,4,1)</f>
        <v>0</v>
      </c>
    </row>
    <row r="701" spans="1:9" x14ac:dyDescent="0.2">
      <c r="A701" t="s">
        <v>1000</v>
      </c>
      <c r="B701" s="2">
        <v>46</v>
      </c>
      <c r="C701" s="2">
        <v>2022.51</v>
      </c>
      <c r="D701" s="2">
        <v>8</v>
      </c>
      <c r="E701" s="2">
        <v>8</v>
      </c>
      <c r="F701" s="26">
        <v>0.17399999999999999</v>
      </c>
      <c r="G701" t="str">
        <f>VLOOKUP($F701*100,'风险(退款拒付)'!$AA$26:$AD$30,2,1)</f>
        <v>(10,20]</v>
      </c>
      <c r="H701" t="str">
        <f>VLOOKUP($F701*100,'风险(退款拒付)'!$AA$26:$AD$30,3,1)</f>
        <v>中</v>
      </c>
      <c r="I701">
        <f>VLOOKUP($F701*100,'风险(退款拒付)'!$AA$26:$AD$30,4,1)</f>
        <v>57</v>
      </c>
    </row>
    <row r="702" spans="1:9" x14ac:dyDescent="0.2">
      <c r="A702" t="s">
        <v>943</v>
      </c>
      <c r="B702" s="2">
        <v>46</v>
      </c>
      <c r="C702" s="2">
        <v>1077.9343491</v>
      </c>
      <c r="D702" s="2">
        <v>0</v>
      </c>
      <c r="E702" s="2">
        <v>0</v>
      </c>
      <c r="F702" s="26">
        <v>0</v>
      </c>
      <c r="G702" t="str">
        <f>VLOOKUP($F702*100,'风险(退款拒付)'!$AA$26:$AD$30,2,1)</f>
        <v>0</v>
      </c>
      <c r="H702" t="str">
        <f>VLOOKUP($F702*100,'风险(退款拒付)'!$AA$26:$AD$30,3,1)</f>
        <v>0</v>
      </c>
      <c r="I702">
        <f>VLOOKUP($F702*100,'风险(退款拒付)'!$AA$26:$AD$30,4,1)</f>
        <v>0</v>
      </c>
    </row>
    <row r="703" spans="1:9" x14ac:dyDescent="0.2">
      <c r="A703" t="s">
        <v>585</v>
      </c>
      <c r="B703" s="2">
        <v>45</v>
      </c>
      <c r="C703" s="2">
        <v>4725.5375480000002</v>
      </c>
      <c r="D703" s="2">
        <v>0</v>
      </c>
      <c r="E703" s="2">
        <v>0</v>
      </c>
      <c r="F703" s="26">
        <v>0</v>
      </c>
      <c r="G703" t="str">
        <f>VLOOKUP($F703*100,'风险(退款拒付)'!$AA$26:$AD$30,2,1)</f>
        <v>0</v>
      </c>
      <c r="H703" t="str">
        <f>VLOOKUP($F703*100,'风险(退款拒付)'!$AA$26:$AD$30,3,1)</f>
        <v>0</v>
      </c>
      <c r="I703">
        <f>VLOOKUP($F703*100,'风险(退款拒付)'!$AA$26:$AD$30,4,1)</f>
        <v>0</v>
      </c>
    </row>
    <row r="704" spans="1:9" x14ac:dyDescent="0.2">
      <c r="A704" t="s">
        <v>235</v>
      </c>
      <c r="B704" s="2">
        <v>45</v>
      </c>
      <c r="C704" s="2">
        <v>13379.4031839</v>
      </c>
      <c r="D704" s="2">
        <v>0</v>
      </c>
      <c r="E704" s="2">
        <v>0</v>
      </c>
      <c r="F704" s="26">
        <v>0</v>
      </c>
      <c r="G704" t="str">
        <f>VLOOKUP($F704*100,'风险(退款拒付)'!$AA$26:$AD$30,2,1)</f>
        <v>0</v>
      </c>
      <c r="H704" t="str">
        <f>VLOOKUP($F704*100,'风险(退款拒付)'!$AA$26:$AD$30,3,1)</f>
        <v>0</v>
      </c>
      <c r="I704">
        <f>VLOOKUP($F704*100,'风险(退款拒付)'!$AA$26:$AD$30,4,1)</f>
        <v>0</v>
      </c>
    </row>
    <row r="705" spans="1:9" x14ac:dyDescent="0.2">
      <c r="A705" t="s">
        <v>1028</v>
      </c>
      <c r="B705" s="2">
        <v>43</v>
      </c>
      <c r="C705" s="2">
        <v>2473.92</v>
      </c>
      <c r="D705" s="2">
        <v>7</v>
      </c>
      <c r="E705" s="2">
        <v>10</v>
      </c>
      <c r="F705" s="26">
        <v>0.16300000000000001</v>
      </c>
      <c r="G705" t="str">
        <f>VLOOKUP($F705*100,'风险(退款拒付)'!$AA$26:$AD$30,2,1)</f>
        <v>(10,20]</v>
      </c>
      <c r="H705" t="str">
        <f>VLOOKUP($F705*100,'风险(退款拒付)'!$AA$26:$AD$30,3,1)</f>
        <v>中</v>
      </c>
      <c r="I705">
        <f>VLOOKUP($F705*100,'风险(退款拒付)'!$AA$26:$AD$30,4,1)</f>
        <v>57</v>
      </c>
    </row>
    <row r="706" spans="1:9" x14ac:dyDescent="0.2">
      <c r="A706" t="s">
        <v>586</v>
      </c>
      <c r="B706" s="2">
        <v>43</v>
      </c>
      <c r="C706" s="2">
        <v>7963.9</v>
      </c>
      <c r="D706" s="2">
        <v>0</v>
      </c>
      <c r="E706" s="2">
        <v>0</v>
      </c>
      <c r="F706" s="26">
        <v>0</v>
      </c>
      <c r="G706" t="str">
        <f>VLOOKUP($F706*100,'风险(退款拒付)'!$AA$26:$AD$30,2,1)</f>
        <v>0</v>
      </c>
      <c r="H706" t="str">
        <f>VLOOKUP($F706*100,'风险(退款拒付)'!$AA$26:$AD$30,3,1)</f>
        <v>0</v>
      </c>
      <c r="I706">
        <f>VLOOKUP($F706*100,'风险(退款拒付)'!$AA$26:$AD$30,4,1)</f>
        <v>0</v>
      </c>
    </row>
    <row r="707" spans="1:9" x14ac:dyDescent="0.2">
      <c r="A707" t="s">
        <v>1001</v>
      </c>
      <c r="B707" s="2">
        <v>43</v>
      </c>
      <c r="C707" s="2">
        <v>7659.41</v>
      </c>
      <c r="D707" s="2">
        <v>0</v>
      </c>
      <c r="E707" s="2">
        <v>0</v>
      </c>
      <c r="F707" s="26">
        <v>0</v>
      </c>
      <c r="G707" t="str">
        <f>VLOOKUP($F707*100,'风险(退款拒付)'!$AA$26:$AD$30,2,1)</f>
        <v>0</v>
      </c>
      <c r="H707" t="str">
        <f>VLOOKUP($F707*100,'风险(退款拒付)'!$AA$26:$AD$30,3,1)</f>
        <v>0</v>
      </c>
      <c r="I707">
        <f>VLOOKUP($F707*100,'风险(退款拒付)'!$AA$26:$AD$30,4,1)</f>
        <v>0</v>
      </c>
    </row>
    <row r="708" spans="1:9" x14ac:dyDescent="0.2">
      <c r="A708" t="s">
        <v>324</v>
      </c>
      <c r="B708" s="2">
        <v>42</v>
      </c>
      <c r="C708" s="2">
        <v>1043.29</v>
      </c>
      <c r="D708" s="2">
        <v>0</v>
      </c>
      <c r="E708" s="2">
        <v>0</v>
      </c>
      <c r="F708" s="26">
        <v>0</v>
      </c>
      <c r="G708" t="str">
        <f>VLOOKUP($F708*100,'风险(退款拒付)'!$AA$26:$AD$30,2,1)</f>
        <v>0</v>
      </c>
      <c r="H708" t="str">
        <f>VLOOKUP($F708*100,'风险(退款拒付)'!$AA$26:$AD$30,3,1)</f>
        <v>0</v>
      </c>
      <c r="I708">
        <f>VLOOKUP($F708*100,'风险(退款拒付)'!$AA$26:$AD$30,4,1)</f>
        <v>0</v>
      </c>
    </row>
    <row r="709" spans="1:9" x14ac:dyDescent="0.2">
      <c r="A709" t="s">
        <v>183</v>
      </c>
      <c r="B709" s="2">
        <v>42</v>
      </c>
      <c r="C709" s="2">
        <v>3624.9</v>
      </c>
      <c r="D709" s="2">
        <v>5</v>
      </c>
      <c r="E709" s="2">
        <v>6</v>
      </c>
      <c r="F709" s="26">
        <v>0.11899999999999999</v>
      </c>
      <c r="G709" t="str">
        <f>VLOOKUP($F709*100,'风险(退款拒付)'!$AA$26:$AD$30,2,1)</f>
        <v>(10,20]</v>
      </c>
      <c r="H709" t="str">
        <f>VLOOKUP($F709*100,'风险(退款拒付)'!$AA$26:$AD$30,3,1)</f>
        <v>中</v>
      </c>
      <c r="I709">
        <f>VLOOKUP($F709*100,'风险(退款拒付)'!$AA$26:$AD$30,4,1)</f>
        <v>57</v>
      </c>
    </row>
    <row r="710" spans="1:9" x14ac:dyDescent="0.2">
      <c r="A710" t="s">
        <v>341</v>
      </c>
      <c r="B710" s="2">
        <v>42</v>
      </c>
      <c r="C710" s="2">
        <v>8724.0300000000007</v>
      </c>
      <c r="D710" s="2">
        <v>2</v>
      </c>
      <c r="E710" s="2">
        <v>2</v>
      </c>
      <c r="F710" s="26">
        <v>4.8000000000000001E-2</v>
      </c>
      <c r="G710" t="str">
        <f>VLOOKUP($F710*100,'风险(退款拒付)'!$AA$26:$AD$30,2,1)</f>
        <v>(0,10]</v>
      </c>
      <c r="H710" t="str">
        <f>VLOOKUP($F710*100,'风险(退款拒付)'!$AA$26:$AD$30,3,1)</f>
        <v>低</v>
      </c>
      <c r="I710">
        <f>VLOOKUP($F710*100,'风险(退款拒付)'!$AA$26:$AD$30,4,1)</f>
        <v>11</v>
      </c>
    </row>
    <row r="711" spans="1:9" x14ac:dyDescent="0.2">
      <c r="A711" t="s">
        <v>460</v>
      </c>
      <c r="B711" s="2">
        <v>41</v>
      </c>
      <c r="C711" s="2">
        <v>3216.78</v>
      </c>
      <c r="D711" s="2">
        <v>0</v>
      </c>
      <c r="E711" s="2">
        <v>0</v>
      </c>
      <c r="F711" s="26">
        <v>0</v>
      </c>
      <c r="G711" t="str">
        <f>VLOOKUP($F711*100,'风险(退款拒付)'!$AA$26:$AD$30,2,1)</f>
        <v>0</v>
      </c>
      <c r="H711" t="str">
        <f>VLOOKUP($F711*100,'风险(退款拒付)'!$AA$26:$AD$30,3,1)</f>
        <v>0</v>
      </c>
      <c r="I711">
        <f>VLOOKUP($F711*100,'风险(退款拒付)'!$AA$26:$AD$30,4,1)</f>
        <v>0</v>
      </c>
    </row>
    <row r="712" spans="1:9" x14ac:dyDescent="0.2">
      <c r="A712" t="s">
        <v>375</v>
      </c>
      <c r="B712" s="2">
        <v>41</v>
      </c>
      <c r="C712" s="2">
        <v>1362.37</v>
      </c>
      <c r="D712" s="2">
        <v>5</v>
      </c>
      <c r="E712" s="2">
        <v>6</v>
      </c>
      <c r="F712" s="26">
        <v>0.122</v>
      </c>
      <c r="G712" t="str">
        <f>VLOOKUP($F712*100,'风险(退款拒付)'!$AA$26:$AD$30,2,1)</f>
        <v>(10,20]</v>
      </c>
      <c r="H712" t="str">
        <f>VLOOKUP($F712*100,'风险(退款拒付)'!$AA$26:$AD$30,3,1)</f>
        <v>中</v>
      </c>
      <c r="I712">
        <f>VLOOKUP($F712*100,'风险(退款拒付)'!$AA$26:$AD$30,4,1)</f>
        <v>57</v>
      </c>
    </row>
    <row r="713" spans="1:9" x14ac:dyDescent="0.2">
      <c r="A713" t="s">
        <v>868</v>
      </c>
      <c r="B713" s="2">
        <v>41</v>
      </c>
      <c r="C713" s="2">
        <v>1260</v>
      </c>
      <c r="D713" s="2">
        <v>0</v>
      </c>
      <c r="E713" s="2">
        <v>0</v>
      </c>
      <c r="F713" s="26">
        <v>0</v>
      </c>
      <c r="G713" t="str">
        <f>VLOOKUP($F713*100,'风险(退款拒付)'!$AA$26:$AD$30,2,1)</f>
        <v>0</v>
      </c>
      <c r="H713" t="str">
        <f>VLOOKUP($F713*100,'风险(退款拒付)'!$AA$26:$AD$30,3,1)</f>
        <v>0</v>
      </c>
      <c r="I713">
        <f>VLOOKUP($F713*100,'风险(退款拒付)'!$AA$26:$AD$30,4,1)</f>
        <v>0</v>
      </c>
    </row>
    <row r="714" spans="1:9" x14ac:dyDescent="0.2">
      <c r="A714" t="s">
        <v>459</v>
      </c>
      <c r="B714" s="2">
        <v>40</v>
      </c>
      <c r="C714" s="2">
        <v>1968.79071075</v>
      </c>
      <c r="D714" s="2">
        <v>0</v>
      </c>
      <c r="E714" s="2">
        <v>0</v>
      </c>
      <c r="F714" s="26">
        <v>0</v>
      </c>
      <c r="G714" t="str">
        <f>VLOOKUP($F714*100,'风险(退款拒付)'!$AA$26:$AD$30,2,1)</f>
        <v>0</v>
      </c>
      <c r="H714" t="str">
        <f>VLOOKUP($F714*100,'风险(退款拒付)'!$AA$26:$AD$30,3,1)</f>
        <v>0</v>
      </c>
      <c r="I714">
        <f>VLOOKUP($F714*100,'风险(退款拒付)'!$AA$26:$AD$30,4,1)</f>
        <v>0</v>
      </c>
    </row>
    <row r="715" spans="1:9" x14ac:dyDescent="0.2">
      <c r="A715" t="s">
        <v>787</v>
      </c>
      <c r="B715" s="2">
        <v>40</v>
      </c>
      <c r="C715" s="2">
        <v>2243.3064816999999</v>
      </c>
      <c r="D715" s="2">
        <v>0</v>
      </c>
      <c r="E715" s="2">
        <v>0</v>
      </c>
      <c r="F715" s="26">
        <v>0</v>
      </c>
      <c r="G715" t="str">
        <f>VLOOKUP($F715*100,'风险(退款拒付)'!$AA$26:$AD$30,2,1)</f>
        <v>0</v>
      </c>
      <c r="H715" t="str">
        <f>VLOOKUP($F715*100,'风险(退款拒付)'!$AA$26:$AD$30,3,1)</f>
        <v>0</v>
      </c>
      <c r="I715">
        <f>VLOOKUP($F715*100,'风险(退款拒付)'!$AA$26:$AD$30,4,1)</f>
        <v>0</v>
      </c>
    </row>
    <row r="716" spans="1:9" x14ac:dyDescent="0.2">
      <c r="A716" t="s">
        <v>97</v>
      </c>
      <c r="B716" s="2">
        <v>39</v>
      </c>
      <c r="C716" s="2">
        <v>3184.77</v>
      </c>
      <c r="D716" s="2">
        <v>0</v>
      </c>
      <c r="E716" s="2">
        <v>0</v>
      </c>
      <c r="F716" s="26">
        <v>0</v>
      </c>
      <c r="G716" t="str">
        <f>VLOOKUP($F716*100,'风险(退款拒付)'!$AA$26:$AD$30,2,1)</f>
        <v>0</v>
      </c>
      <c r="H716" t="str">
        <f>VLOOKUP($F716*100,'风险(退款拒付)'!$AA$26:$AD$30,3,1)</f>
        <v>0</v>
      </c>
      <c r="I716">
        <f>VLOOKUP($F716*100,'风险(退款拒付)'!$AA$26:$AD$30,4,1)</f>
        <v>0</v>
      </c>
    </row>
    <row r="717" spans="1:9" x14ac:dyDescent="0.2">
      <c r="A717" t="s">
        <v>817</v>
      </c>
      <c r="B717" s="2">
        <v>38</v>
      </c>
      <c r="C717" s="2">
        <v>2533.12</v>
      </c>
      <c r="D717" s="2">
        <v>0</v>
      </c>
      <c r="E717" s="2">
        <v>0</v>
      </c>
      <c r="F717" s="26">
        <v>0</v>
      </c>
      <c r="G717" t="str">
        <f>VLOOKUP($F717*100,'风险(退款拒付)'!$AA$26:$AD$30,2,1)</f>
        <v>0</v>
      </c>
      <c r="H717" t="str">
        <f>VLOOKUP($F717*100,'风险(退款拒付)'!$AA$26:$AD$30,3,1)</f>
        <v>0</v>
      </c>
      <c r="I717">
        <f>VLOOKUP($F717*100,'风险(退款拒付)'!$AA$26:$AD$30,4,1)</f>
        <v>0</v>
      </c>
    </row>
    <row r="718" spans="1:9" x14ac:dyDescent="0.2">
      <c r="A718" t="s">
        <v>531</v>
      </c>
      <c r="B718" s="2">
        <v>37</v>
      </c>
      <c r="C718" s="2">
        <v>4689.12</v>
      </c>
      <c r="D718" s="2">
        <v>1</v>
      </c>
      <c r="E718" s="2">
        <v>1</v>
      </c>
      <c r="F718" s="26">
        <v>2.7E-2</v>
      </c>
      <c r="G718" t="str">
        <f>VLOOKUP($F718*100,'风险(退款拒付)'!$AA$26:$AD$30,2,1)</f>
        <v>(0,10]</v>
      </c>
      <c r="H718" t="str">
        <f>VLOOKUP($F718*100,'风险(退款拒付)'!$AA$26:$AD$30,3,1)</f>
        <v>低</v>
      </c>
      <c r="I718">
        <f>VLOOKUP($F718*100,'风险(退款拒付)'!$AA$26:$AD$30,4,1)</f>
        <v>11</v>
      </c>
    </row>
    <row r="719" spans="1:9" x14ac:dyDescent="0.2">
      <c r="A719" t="s">
        <v>996</v>
      </c>
      <c r="B719" s="2">
        <v>37</v>
      </c>
      <c r="C719" s="2">
        <v>1343.77</v>
      </c>
      <c r="D719" s="2">
        <v>0</v>
      </c>
      <c r="E719" s="2">
        <v>0</v>
      </c>
      <c r="F719" s="26">
        <v>0</v>
      </c>
      <c r="G719" t="str">
        <f>VLOOKUP($F719*100,'风险(退款拒付)'!$AA$26:$AD$30,2,1)</f>
        <v>0</v>
      </c>
      <c r="H719" t="str">
        <f>VLOOKUP($F719*100,'风险(退款拒付)'!$AA$26:$AD$30,3,1)</f>
        <v>0</v>
      </c>
      <c r="I719">
        <f>VLOOKUP($F719*100,'风险(退款拒付)'!$AA$26:$AD$30,4,1)</f>
        <v>0</v>
      </c>
    </row>
    <row r="720" spans="1:9" x14ac:dyDescent="0.2">
      <c r="A720" t="s">
        <v>112</v>
      </c>
      <c r="B720" s="2">
        <v>36</v>
      </c>
      <c r="C720" s="2">
        <v>2001.09</v>
      </c>
      <c r="D720" s="2">
        <v>0</v>
      </c>
      <c r="E720" s="2">
        <v>0</v>
      </c>
      <c r="F720" s="26">
        <v>0</v>
      </c>
      <c r="G720" t="str">
        <f>VLOOKUP($F720*100,'风险(退款拒付)'!$AA$26:$AD$30,2,1)</f>
        <v>0</v>
      </c>
      <c r="H720" t="str">
        <f>VLOOKUP($F720*100,'风险(退款拒付)'!$AA$26:$AD$30,3,1)</f>
        <v>0</v>
      </c>
      <c r="I720">
        <f>VLOOKUP($F720*100,'风险(退款拒付)'!$AA$26:$AD$30,4,1)</f>
        <v>0</v>
      </c>
    </row>
    <row r="721" spans="1:9" x14ac:dyDescent="0.2">
      <c r="A721" t="s">
        <v>538</v>
      </c>
      <c r="B721" s="2">
        <v>36</v>
      </c>
      <c r="C721" s="2">
        <v>1632.0882022000001</v>
      </c>
      <c r="D721" s="2">
        <v>0</v>
      </c>
      <c r="E721" s="2">
        <v>0</v>
      </c>
      <c r="F721" s="26">
        <v>0</v>
      </c>
      <c r="G721" t="str">
        <f>VLOOKUP($F721*100,'风险(退款拒付)'!$AA$26:$AD$30,2,1)</f>
        <v>0</v>
      </c>
      <c r="H721" t="str">
        <f>VLOOKUP($F721*100,'风险(退款拒付)'!$AA$26:$AD$30,3,1)</f>
        <v>0</v>
      </c>
      <c r="I721">
        <f>VLOOKUP($F721*100,'风险(退款拒付)'!$AA$26:$AD$30,4,1)</f>
        <v>0</v>
      </c>
    </row>
    <row r="722" spans="1:9" x14ac:dyDescent="0.2">
      <c r="A722" t="s">
        <v>342</v>
      </c>
      <c r="B722" s="2">
        <v>36</v>
      </c>
      <c r="C722" s="2">
        <v>2957.09</v>
      </c>
      <c r="D722" s="2">
        <v>2</v>
      </c>
      <c r="E722" s="2">
        <v>2</v>
      </c>
      <c r="F722" s="26">
        <v>5.6000000000000001E-2</v>
      </c>
      <c r="G722" t="str">
        <f>VLOOKUP($F722*100,'风险(退款拒付)'!$AA$26:$AD$30,2,1)</f>
        <v>(0,10]</v>
      </c>
      <c r="H722" t="str">
        <f>VLOOKUP($F722*100,'风险(退款拒付)'!$AA$26:$AD$30,3,1)</f>
        <v>低</v>
      </c>
      <c r="I722">
        <f>VLOOKUP($F722*100,'风险(退款拒付)'!$AA$26:$AD$30,4,1)</f>
        <v>11</v>
      </c>
    </row>
    <row r="723" spans="1:9" x14ac:dyDescent="0.2">
      <c r="A723" t="s">
        <v>819</v>
      </c>
      <c r="B723" s="2">
        <v>34</v>
      </c>
      <c r="C723" s="2">
        <v>3610.14</v>
      </c>
      <c r="D723" s="2">
        <v>1</v>
      </c>
      <c r="E723" s="2">
        <v>1</v>
      </c>
      <c r="F723" s="26">
        <v>2.9000000000000001E-2</v>
      </c>
      <c r="G723" t="str">
        <f>VLOOKUP($F723*100,'风险(退款拒付)'!$AA$26:$AD$30,2,1)</f>
        <v>(0,10]</v>
      </c>
      <c r="H723" t="str">
        <f>VLOOKUP($F723*100,'风险(退款拒付)'!$AA$26:$AD$30,3,1)</f>
        <v>低</v>
      </c>
      <c r="I723">
        <f>VLOOKUP($F723*100,'风险(退款拒付)'!$AA$26:$AD$30,4,1)</f>
        <v>11</v>
      </c>
    </row>
    <row r="724" spans="1:9" x14ac:dyDescent="0.2">
      <c r="A724" t="s">
        <v>381</v>
      </c>
      <c r="B724" s="2">
        <v>34</v>
      </c>
      <c r="C724" s="2">
        <v>30326.65</v>
      </c>
      <c r="D724" s="2">
        <v>0</v>
      </c>
      <c r="E724" s="2">
        <v>0</v>
      </c>
      <c r="F724" s="26">
        <v>0</v>
      </c>
      <c r="G724" t="str">
        <f>VLOOKUP($F724*100,'风险(退款拒付)'!$AA$26:$AD$30,2,1)</f>
        <v>0</v>
      </c>
      <c r="H724" t="str">
        <f>VLOOKUP($F724*100,'风险(退款拒付)'!$AA$26:$AD$30,3,1)</f>
        <v>0</v>
      </c>
      <c r="I724">
        <f>VLOOKUP($F724*100,'风险(退款拒付)'!$AA$26:$AD$30,4,1)</f>
        <v>0</v>
      </c>
    </row>
    <row r="725" spans="1:9" x14ac:dyDescent="0.2">
      <c r="A725" t="s">
        <v>424</v>
      </c>
      <c r="B725" s="2">
        <v>33</v>
      </c>
      <c r="C725" s="2">
        <v>3033.25</v>
      </c>
      <c r="D725" s="2">
        <v>0</v>
      </c>
      <c r="E725" s="2">
        <v>0</v>
      </c>
      <c r="F725" s="26">
        <v>0</v>
      </c>
      <c r="G725" t="str">
        <f>VLOOKUP($F725*100,'风险(退款拒付)'!$AA$26:$AD$30,2,1)</f>
        <v>0</v>
      </c>
      <c r="H725" t="str">
        <f>VLOOKUP($F725*100,'风险(退款拒付)'!$AA$26:$AD$30,3,1)</f>
        <v>0</v>
      </c>
      <c r="I725">
        <f>VLOOKUP($F725*100,'风险(退款拒付)'!$AA$26:$AD$30,4,1)</f>
        <v>0</v>
      </c>
    </row>
    <row r="726" spans="1:9" x14ac:dyDescent="0.2">
      <c r="A726" t="s">
        <v>694</v>
      </c>
      <c r="B726" s="2">
        <v>33</v>
      </c>
      <c r="C726" s="2">
        <v>2770.67</v>
      </c>
      <c r="D726" s="2">
        <v>2</v>
      </c>
      <c r="E726" s="2">
        <v>2</v>
      </c>
      <c r="F726" s="26">
        <v>6.0999999999999999E-2</v>
      </c>
      <c r="G726" t="str">
        <f>VLOOKUP($F726*100,'风险(退款拒付)'!$AA$26:$AD$30,2,1)</f>
        <v>(0,10]</v>
      </c>
      <c r="H726" t="str">
        <f>VLOOKUP($F726*100,'风险(退款拒付)'!$AA$26:$AD$30,3,1)</f>
        <v>低</v>
      </c>
      <c r="I726">
        <f>VLOOKUP($F726*100,'风险(退款拒付)'!$AA$26:$AD$30,4,1)</f>
        <v>11</v>
      </c>
    </row>
    <row r="727" spans="1:9" x14ac:dyDescent="0.2">
      <c r="A727" t="s">
        <v>625</v>
      </c>
      <c r="B727" s="2">
        <v>31</v>
      </c>
      <c r="C727" s="2">
        <v>2807.38</v>
      </c>
      <c r="D727" s="2">
        <v>7</v>
      </c>
      <c r="E727" s="2">
        <v>10</v>
      </c>
      <c r="F727" s="26">
        <v>0.22600000000000001</v>
      </c>
      <c r="G727" t="str">
        <f>VLOOKUP($F727*100,'风险(退款拒付)'!$AA$26:$AD$30,2,1)</f>
        <v>(20,+)</v>
      </c>
      <c r="H727" t="str">
        <f>VLOOKUP($F727*100,'风险(退款拒付)'!$AA$26:$AD$30,3,1)</f>
        <v>高</v>
      </c>
      <c r="I727">
        <f>VLOOKUP($F727*100,'风险(退款拒付)'!$AA$26:$AD$30,4,1)</f>
        <v>100</v>
      </c>
    </row>
    <row r="728" spans="1:9" x14ac:dyDescent="0.2">
      <c r="A728" t="s">
        <v>122</v>
      </c>
      <c r="B728" s="2">
        <v>30</v>
      </c>
      <c r="C728" s="2">
        <v>1989.09</v>
      </c>
      <c r="D728" s="2">
        <v>8</v>
      </c>
      <c r="E728" s="2">
        <v>10</v>
      </c>
      <c r="F728" s="26">
        <v>0.26700000000000002</v>
      </c>
      <c r="G728" t="str">
        <f>VLOOKUP($F728*100,'风险(退款拒付)'!$AA$26:$AD$30,2,1)</f>
        <v>(20,+)</v>
      </c>
      <c r="H728" t="str">
        <f>VLOOKUP($F728*100,'风险(退款拒付)'!$AA$26:$AD$30,3,1)</f>
        <v>高</v>
      </c>
      <c r="I728">
        <f>VLOOKUP($F728*100,'风险(退款拒付)'!$AA$26:$AD$30,4,1)</f>
        <v>100</v>
      </c>
    </row>
    <row r="729" spans="1:9" x14ac:dyDescent="0.2">
      <c r="A729" t="s">
        <v>704</v>
      </c>
      <c r="B729" s="2">
        <v>28</v>
      </c>
      <c r="C729" s="2">
        <v>19880.48</v>
      </c>
      <c r="D729" s="2">
        <v>5</v>
      </c>
      <c r="E729" s="2">
        <v>5</v>
      </c>
      <c r="F729" s="26">
        <v>0.17899999999999999</v>
      </c>
      <c r="G729" t="str">
        <f>VLOOKUP($F729*100,'风险(退款拒付)'!$AA$26:$AD$30,2,1)</f>
        <v>(10,20]</v>
      </c>
      <c r="H729" t="str">
        <f>VLOOKUP($F729*100,'风险(退款拒付)'!$AA$26:$AD$30,3,1)</f>
        <v>中</v>
      </c>
      <c r="I729">
        <f>VLOOKUP($F729*100,'风险(退款拒付)'!$AA$26:$AD$30,4,1)</f>
        <v>57</v>
      </c>
    </row>
    <row r="730" spans="1:9" x14ac:dyDescent="0.2">
      <c r="A730" t="s">
        <v>969</v>
      </c>
      <c r="B730" s="2">
        <v>28</v>
      </c>
      <c r="C730" s="2">
        <v>1372.37</v>
      </c>
      <c r="D730" s="2">
        <v>1</v>
      </c>
      <c r="E730" s="2">
        <v>1</v>
      </c>
      <c r="F730" s="26">
        <v>3.5999999999999997E-2</v>
      </c>
      <c r="G730" t="str">
        <f>VLOOKUP($F730*100,'风险(退款拒付)'!$AA$26:$AD$30,2,1)</f>
        <v>(0,10]</v>
      </c>
      <c r="H730" t="str">
        <f>VLOOKUP($F730*100,'风险(退款拒付)'!$AA$26:$AD$30,3,1)</f>
        <v>低</v>
      </c>
      <c r="I730">
        <f>VLOOKUP($F730*100,'风险(退款拒付)'!$AA$26:$AD$30,4,1)</f>
        <v>11</v>
      </c>
    </row>
    <row r="731" spans="1:9" x14ac:dyDescent="0.2">
      <c r="A731" t="s">
        <v>732</v>
      </c>
      <c r="B731" s="2">
        <v>28</v>
      </c>
      <c r="C731" s="2">
        <v>480.27</v>
      </c>
      <c r="D731" s="2">
        <v>0</v>
      </c>
      <c r="E731" s="2">
        <v>0</v>
      </c>
      <c r="F731" s="26">
        <v>0</v>
      </c>
      <c r="G731" t="str">
        <f>VLOOKUP($F731*100,'风险(退款拒付)'!$AA$26:$AD$30,2,1)</f>
        <v>0</v>
      </c>
      <c r="H731" t="str">
        <f>VLOOKUP($F731*100,'风险(退款拒付)'!$AA$26:$AD$30,3,1)</f>
        <v>0</v>
      </c>
      <c r="I731">
        <f>VLOOKUP($F731*100,'风险(退款拒付)'!$AA$26:$AD$30,4,1)</f>
        <v>0</v>
      </c>
    </row>
    <row r="732" spans="1:9" x14ac:dyDescent="0.2">
      <c r="A732" t="s">
        <v>592</v>
      </c>
      <c r="B732" s="2">
        <v>28</v>
      </c>
      <c r="C732" s="2">
        <v>13472.19</v>
      </c>
      <c r="D732" s="2">
        <v>0</v>
      </c>
      <c r="E732" s="2">
        <v>0</v>
      </c>
      <c r="F732" s="26">
        <v>0</v>
      </c>
      <c r="G732" t="str">
        <f>VLOOKUP($F732*100,'风险(退款拒付)'!$AA$26:$AD$30,2,1)</f>
        <v>0</v>
      </c>
      <c r="H732" t="str">
        <f>VLOOKUP($F732*100,'风险(退款拒付)'!$AA$26:$AD$30,3,1)</f>
        <v>0</v>
      </c>
      <c r="I732">
        <f>VLOOKUP($F732*100,'风险(退款拒付)'!$AA$26:$AD$30,4,1)</f>
        <v>0</v>
      </c>
    </row>
    <row r="733" spans="1:9" x14ac:dyDescent="0.2">
      <c r="A733" t="s">
        <v>619</v>
      </c>
      <c r="B733" s="2">
        <v>27</v>
      </c>
      <c r="C733" s="2">
        <v>7027.87</v>
      </c>
      <c r="D733" s="2">
        <v>0</v>
      </c>
      <c r="E733" s="2">
        <v>0</v>
      </c>
      <c r="F733" s="26">
        <v>0</v>
      </c>
      <c r="G733" t="str">
        <f>VLOOKUP($F733*100,'风险(退款拒付)'!$AA$26:$AD$30,2,1)</f>
        <v>0</v>
      </c>
      <c r="H733" t="str">
        <f>VLOOKUP($F733*100,'风险(退款拒付)'!$AA$26:$AD$30,3,1)</f>
        <v>0</v>
      </c>
      <c r="I733">
        <f>VLOOKUP($F733*100,'风险(退款拒付)'!$AA$26:$AD$30,4,1)</f>
        <v>0</v>
      </c>
    </row>
    <row r="734" spans="1:9" x14ac:dyDescent="0.2">
      <c r="A734" t="s">
        <v>681</v>
      </c>
      <c r="B734" s="2">
        <v>27</v>
      </c>
      <c r="C734" s="2">
        <v>6626.15</v>
      </c>
      <c r="D734" s="2">
        <v>0</v>
      </c>
      <c r="E734" s="2">
        <v>0</v>
      </c>
      <c r="F734" s="26">
        <v>0</v>
      </c>
      <c r="G734" t="str">
        <f>VLOOKUP($F734*100,'风险(退款拒付)'!$AA$26:$AD$30,2,1)</f>
        <v>0</v>
      </c>
      <c r="H734" t="str">
        <f>VLOOKUP($F734*100,'风险(退款拒付)'!$AA$26:$AD$30,3,1)</f>
        <v>0</v>
      </c>
      <c r="I734">
        <f>VLOOKUP($F734*100,'风险(退款拒付)'!$AA$26:$AD$30,4,1)</f>
        <v>0</v>
      </c>
    </row>
    <row r="735" spans="1:9" x14ac:dyDescent="0.2">
      <c r="A735" t="s">
        <v>845</v>
      </c>
      <c r="B735" s="2">
        <v>26</v>
      </c>
      <c r="C735" s="2">
        <v>2703.9</v>
      </c>
      <c r="D735" s="2">
        <v>0</v>
      </c>
      <c r="E735" s="2">
        <v>0</v>
      </c>
      <c r="F735" s="26">
        <v>0</v>
      </c>
      <c r="G735" t="str">
        <f>VLOOKUP($F735*100,'风险(退款拒付)'!$AA$26:$AD$30,2,1)</f>
        <v>0</v>
      </c>
      <c r="H735" t="str">
        <f>VLOOKUP($F735*100,'风险(退款拒付)'!$AA$26:$AD$30,3,1)</f>
        <v>0</v>
      </c>
      <c r="I735">
        <f>VLOOKUP($F735*100,'风险(退款拒付)'!$AA$26:$AD$30,4,1)</f>
        <v>0</v>
      </c>
    </row>
    <row r="736" spans="1:9" x14ac:dyDescent="0.2">
      <c r="A736" t="s">
        <v>734</v>
      </c>
      <c r="B736" s="2">
        <v>26</v>
      </c>
      <c r="C736" s="2">
        <v>1852.33</v>
      </c>
      <c r="D736" s="2">
        <v>3</v>
      </c>
      <c r="E736" s="2">
        <v>3</v>
      </c>
      <c r="F736" s="26">
        <v>0.115</v>
      </c>
      <c r="G736" t="str">
        <f>VLOOKUP($F736*100,'风险(退款拒付)'!$AA$26:$AD$30,2,1)</f>
        <v>(10,20]</v>
      </c>
      <c r="H736" t="str">
        <f>VLOOKUP($F736*100,'风险(退款拒付)'!$AA$26:$AD$30,3,1)</f>
        <v>中</v>
      </c>
      <c r="I736">
        <f>VLOOKUP($F736*100,'风险(退款拒付)'!$AA$26:$AD$30,4,1)</f>
        <v>57</v>
      </c>
    </row>
    <row r="737" spans="1:9" x14ac:dyDescent="0.2">
      <c r="A737" t="s">
        <v>816</v>
      </c>
      <c r="B737" s="2">
        <v>26</v>
      </c>
      <c r="C737" s="2">
        <v>1271.1500000000001</v>
      </c>
      <c r="D737" s="2">
        <v>0</v>
      </c>
      <c r="E737" s="2">
        <v>0</v>
      </c>
      <c r="F737" s="26">
        <v>0</v>
      </c>
      <c r="G737" t="str">
        <f>VLOOKUP($F737*100,'风险(退款拒付)'!$AA$26:$AD$30,2,1)</f>
        <v>0</v>
      </c>
      <c r="H737" t="str">
        <f>VLOOKUP($F737*100,'风险(退款拒付)'!$AA$26:$AD$30,3,1)</f>
        <v>0</v>
      </c>
      <c r="I737">
        <f>VLOOKUP($F737*100,'风险(退款拒付)'!$AA$26:$AD$30,4,1)</f>
        <v>0</v>
      </c>
    </row>
    <row r="738" spans="1:9" x14ac:dyDescent="0.2">
      <c r="A738" t="s">
        <v>200</v>
      </c>
      <c r="B738" s="2">
        <v>26</v>
      </c>
      <c r="C738" s="2">
        <v>16.501117990000001</v>
      </c>
      <c r="D738" s="2">
        <v>0</v>
      </c>
      <c r="E738" s="2">
        <v>0</v>
      </c>
      <c r="F738" s="26">
        <v>0</v>
      </c>
      <c r="G738" t="str">
        <f>VLOOKUP($F738*100,'风险(退款拒付)'!$AA$26:$AD$30,2,1)</f>
        <v>0</v>
      </c>
      <c r="H738" t="str">
        <f>VLOOKUP($F738*100,'风险(退款拒付)'!$AA$26:$AD$30,3,1)</f>
        <v>0</v>
      </c>
      <c r="I738">
        <f>VLOOKUP($F738*100,'风险(退款拒付)'!$AA$26:$AD$30,4,1)</f>
        <v>0</v>
      </c>
    </row>
    <row r="739" spans="1:9" x14ac:dyDescent="0.2">
      <c r="A739" t="s">
        <v>932</v>
      </c>
      <c r="B739" s="2">
        <v>25</v>
      </c>
      <c r="C739" s="2">
        <v>552.91940656500003</v>
      </c>
      <c r="D739" s="2">
        <v>0</v>
      </c>
      <c r="E739" s="2">
        <v>0</v>
      </c>
      <c r="F739" s="26">
        <v>0</v>
      </c>
      <c r="G739" t="str">
        <f>VLOOKUP($F739*100,'风险(退款拒付)'!$AA$26:$AD$30,2,1)</f>
        <v>0</v>
      </c>
      <c r="H739" t="str">
        <f>VLOOKUP($F739*100,'风险(退款拒付)'!$AA$26:$AD$30,3,1)</f>
        <v>0</v>
      </c>
      <c r="I739">
        <f>VLOOKUP($F739*100,'风险(退款拒付)'!$AA$26:$AD$30,4,1)</f>
        <v>0</v>
      </c>
    </row>
    <row r="740" spans="1:9" x14ac:dyDescent="0.2">
      <c r="A740" t="s">
        <v>221</v>
      </c>
      <c r="B740" s="2">
        <v>25</v>
      </c>
      <c r="C740" s="2">
        <v>1001.5</v>
      </c>
      <c r="D740" s="2">
        <v>0</v>
      </c>
      <c r="E740" s="2">
        <v>0</v>
      </c>
      <c r="F740" s="26">
        <v>0</v>
      </c>
      <c r="G740" t="str">
        <f>VLOOKUP($F740*100,'风险(退款拒付)'!$AA$26:$AD$30,2,1)</f>
        <v>0</v>
      </c>
      <c r="H740" t="str">
        <f>VLOOKUP($F740*100,'风险(退款拒付)'!$AA$26:$AD$30,3,1)</f>
        <v>0</v>
      </c>
      <c r="I740">
        <f>VLOOKUP($F740*100,'风险(退款拒付)'!$AA$26:$AD$30,4,1)</f>
        <v>0</v>
      </c>
    </row>
    <row r="741" spans="1:9" x14ac:dyDescent="0.2">
      <c r="A741" t="s">
        <v>388</v>
      </c>
      <c r="B741" s="2">
        <v>25</v>
      </c>
      <c r="C741" s="2">
        <v>701.79</v>
      </c>
      <c r="D741" s="2">
        <v>1</v>
      </c>
      <c r="E741" s="2">
        <v>1</v>
      </c>
      <c r="F741" s="26">
        <v>0.04</v>
      </c>
      <c r="G741" t="str">
        <f>VLOOKUP($F741*100,'风险(退款拒付)'!$AA$26:$AD$30,2,1)</f>
        <v>(0,10]</v>
      </c>
      <c r="H741" t="str">
        <f>VLOOKUP($F741*100,'风险(退款拒付)'!$AA$26:$AD$30,3,1)</f>
        <v>低</v>
      </c>
      <c r="I741">
        <f>VLOOKUP($F741*100,'风险(退款拒付)'!$AA$26:$AD$30,4,1)</f>
        <v>11</v>
      </c>
    </row>
    <row r="742" spans="1:9" x14ac:dyDescent="0.2">
      <c r="A742" t="s">
        <v>596</v>
      </c>
      <c r="B742" s="2">
        <v>24</v>
      </c>
      <c r="C742" s="2">
        <v>5652.2558113499999</v>
      </c>
      <c r="D742" s="2">
        <v>3</v>
      </c>
      <c r="E742" s="2">
        <v>3</v>
      </c>
      <c r="F742" s="26">
        <v>0.125</v>
      </c>
      <c r="G742" t="str">
        <f>VLOOKUP($F742*100,'风险(退款拒付)'!$AA$26:$AD$30,2,1)</f>
        <v>(10,20]</v>
      </c>
      <c r="H742" t="str">
        <f>VLOOKUP($F742*100,'风险(退款拒付)'!$AA$26:$AD$30,3,1)</f>
        <v>中</v>
      </c>
      <c r="I742">
        <f>VLOOKUP($F742*100,'风险(退款拒付)'!$AA$26:$AD$30,4,1)</f>
        <v>57</v>
      </c>
    </row>
    <row r="743" spans="1:9" x14ac:dyDescent="0.2">
      <c r="A743" t="s">
        <v>263</v>
      </c>
      <c r="B743" s="2">
        <v>24</v>
      </c>
      <c r="C743" s="2">
        <v>1716.08</v>
      </c>
      <c r="D743" s="2">
        <v>0</v>
      </c>
      <c r="E743" s="2">
        <v>0</v>
      </c>
      <c r="F743" s="26">
        <v>0</v>
      </c>
      <c r="G743" t="str">
        <f>VLOOKUP($F743*100,'风险(退款拒付)'!$AA$26:$AD$30,2,1)</f>
        <v>0</v>
      </c>
      <c r="H743" t="str">
        <f>VLOOKUP($F743*100,'风险(退款拒付)'!$AA$26:$AD$30,3,1)</f>
        <v>0</v>
      </c>
      <c r="I743">
        <f>VLOOKUP($F743*100,'风险(退款拒付)'!$AA$26:$AD$30,4,1)</f>
        <v>0</v>
      </c>
    </row>
    <row r="744" spans="1:9" x14ac:dyDescent="0.2">
      <c r="A744" t="s">
        <v>699</v>
      </c>
      <c r="B744" s="2">
        <v>24</v>
      </c>
      <c r="C744" s="2">
        <v>660.26923962499995</v>
      </c>
      <c r="D744" s="2">
        <v>0</v>
      </c>
      <c r="E744" s="2">
        <v>0</v>
      </c>
      <c r="F744" s="26">
        <v>0</v>
      </c>
      <c r="G744" t="str">
        <f>VLOOKUP($F744*100,'风险(退款拒付)'!$AA$26:$AD$30,2,1)</f>
        <v>0</v>
      </c>
      <c r="H744" t="str">
        <f>VLOOKUP($F744*100,'风险(退款拒付)'!$AA$26:$AD$30,3,1)</f>
        <v>0</v>
      </c>
      <c r="I744">
        <f>VLOOKUP($F744*100,'风险(退款拒付)'!$AA$26:$AD$30,4,1)</f>
        <v>0</v>
      </c>
    </row>
    <row r="745" spans="1:9" x14ac:dyDescent="0.2">
      <c r="A745" t="s">
        <v>366</v>
      </c>
      <c r="B745" s="2">
        <v>24</v>
      </c>
      <c r="C745" s="2">
        <v>16192.577107999999</v>
      </c>
      <c r="D745" s="2">
        <v>0</v>
      </c>
      <c r="E745" s="2">
        <v>0</v>
      </c>
      <c r="F745" s="26">
        <v>0</v>
      </c>
      <c r="G745" t="str">
        <f>VLOOKUP($F745*100,'风险(退款拒付)'!$AA$26:$AD$30,2,1)</f>
        <v>0</v>
      </c>
      <c r="H745" t="str">
        <f>VLOOKUP($F745*100,'风险(退款拒付)'!$AA$26:$AD$30,3,1)</f>
        <v>0</v>
      </c>
      <c r="I745">
        <f>VLOOKUP($F745*100,'风险(退款拒付)'!$AA$26:$AD$30,4,1)</f>
        <v>0</v>
      </c>
    </row>
    <row r="746" spans="1:9" x14ac:dyDescent="0.2">
      <c r="A746" t="s">
        <v>564</v>
      </c>
      <c r="B746" s="2">
        <v>24</v>
      </c>
      <c r="C746" s="2">
        <v>1372.6045485</v>
      </c>
      <c r="D746" s="2">
        <v>0</v>
      </c>
      <c r="E746" s="2">
        <v>0</v>
      </c>
      <c r="F746" s="26">
        <v>0</v>
      </c>
      <c r="G746" t="str">
        <f>VLOOKUP($F746*100,'风险(退款拒付)'!$AA$26:$AD$30,2,1)</f>
        <v>0</v>
      </c>
      <c r="H746" t="str">
        <f>VLOOKUP($F746*100,'风险(退款拒付)'!$AA$26:$AD$30,3,1)</f>
        <v>0</v>
      </c>
      <c r="I746">
        <f>VLOOKUP($F746*100,'风险(退款拒付)'!$AA$26:$AD$30,4,1)</f>
        <v>0</v>
      </c>
    </row>
    <row r="747" spans="1:9" x14ac:dyDescent="0.2">
      <c r="A747" t="s">
        <v>308</v>
      </c>
      <c r="B747" s="2">
        <v>24</v>
      </c>
      <c r="C747" s="2">
        <v>697.49</v>
      </c>
      <c r="D747" s="2">
        <v>0</v>
      </c>
      <c r="E747" s="2">
        <v>0</v>
      </c>
      <c r="F747" s="26">
        <v>0</v>
      </c>
      <c r="G747" t="str">
        <f>VLOOKUP($F747*100,'风险(退款拒付)'!$AA$26:$AD$30,2,1)</f>
        <v>0</v>
      </c>
      <c r="H747" t="str">
        <f>VLOOKUP($F747*100,'风险(退款拒付)'!$AA$26:$AD$30,3,1)</f>
        <v>0</v>
      </c>
      <c r="I747">
        <f>VLOOKUP($F747*100,'风险(退款拒付)'!$AA$26:$AD$30,4,1)</f>
        <v>0</v>
      </c>
    </row>
    <row r="748" spans="1:9" x14ac:dyDescent="0.2">
      <c r="A748" t="s">
        <v>193</v>
      </c>
      <c r="B748" s="2">
        <v>23</v>
      </c>
      <c r="C748" s="2">
        <v>2959.8</v>
      </c>
      <c r="D748" s="2">
        <v>0</v>
      </c>
      <c r="E748" s="2">
        <v>0</v>
      </c>
      <c r="F748" s="26">
        <v>0</v>
      </c>
      <c r="G748" t="str">
        <f>VLOOKUP($F748*100,'风险(退款拒付)'!$AA$26:$AD$30,2,1)</f>
        <v>0</v>
      </c>
      <c r="H748" t="str">
        <f>VLOOKUP($F748*100,'风险(退款拒付)'!$AA$26:$AD$30,3,1)</f>
        <v>0</v>
      </c>
      <c r="I748">
        <f>VLOOKUP($F748*100,'风险(退款拒付)'!$AA$26:$AD$30,4,1)</f>
        <v>0</v>
      </c>
    </row>
    <row r="749" spans="1:9" x14ac:dyDescent="0.2">
      <c r="A749" t="s">
        <v>319</v>
      </c>
      <c r="B749" s="2">
        <v>23</v>
      </c>
      <c r="C749" s="2">
        <v>1045.93</v>
      </c>
      <c r="D749" s="2">
        <v>81</v>
      </c>
      <c r="E749" s="2">
        <v>97</v>
      </c>
      <c r="F749" s="26">
        <v>3.5219999999999998</v>
      </c>
      <c r="G749" t="str">
        <f>VLOOKUP($F749*100,'风险(退款拒付)'!$AA$26:$AD$30,2,1)</f>
        <v>(20,+)</v>
      </c>
      <c r="H749" t="str">
        <f>VLOOKUP($F749*100,'风险(退款拒付)'!$AA$26:$AD$30,3,1)</f>
        <v>高</v>
      </c>
      <c r="I749">
        <f>VLOOKUP($F749*100,'风险(退款拒付)'!$AA$26:$AD$30,4,1)</f>
        <v>100</v>
      </c>
    </row>
    <row r="750" spans="1:9" x14ac:dyDescent="0.2">
      <c r="A750" t="s">
        <v>708</v>
      </c>
      <c r="B750" s="2">
        <v>23</v>
      </c>
      <c r="C750" s="2">
        <v>538.79999999999995</v>
      </c>
      <c r="D750" s="2">
        <v>0</v>
      </c>
      <c r="E750" s="2">
        <v>0</v>
      </c>
      <c r="F750" s="26">
        <v>0</v>
      </c>
      <c r="G750" t="str">
        <f>VLOOKUP($F750*100,'风险(退款拒付)'!$AA$26:$AD$30,2,1)</f>
        <v>0</v>
      </c>
      <c r="H750" t="str">
        <f>VLOOKUP($F750*100,'风险(退款拒付)'!$AA$26:$AD$30,3,1)</f>
        <v>0</v>
      </c>
      <c r="I750">
        <f>VLOOKUP($F750*100,'风险(退款拒付)'!$AA$26:$AD$30,4,1)</f>
        <v>0</v>
      </c>
    </row>
    <row r="751" spans="1:9" x14ac:dyDescent="0.2">
      <c r="A751" t="s">
        <v>389</v>
      </c>
      <c r="B751" s="2">
        <v>23</v>
      </c>
      <c r="C751" s="2">
        <v>1150.77</v>
      </c>
      <c r="D751" s="2">
        <v>0</v>
      </c>
      <c r="E751" s="2">
        <v>0</v>
      </c>
      <c r="F751" s="26">
        <v>0</v>
      </c>
      <c r="G751" t="str">
        <f>VLOOKUP($F751*100,'风险(退款拒付)'!$AA$26:$AD$30,2,1)</f>
        <v>0</v>
      </c>
      <c r="H751" t="str">
        <f>VLOOKUP($F751*100,'风险(退款拒付)'!$AA$26:$AD$30,3,1)</f>
        <v>0</v>
      </c>
      <c r="I751">
        <f>VLOOKUP($F751*100,'风险(退款拒付)'!$AA$26:$AD$30,4,1)</f>
        <v>0</v>
      </c>
    </row>
    <row r="752" spans="1:9" x14ac:dyDescent="0.2">
      <c r="A752" t="s">
        <v>709</v>
      </c>
      <c r="B752" s="2">
        <v>22</v>
      </c>
      <c r="C752" s="2">
        <v>1832.5872083500001</v>
      </c>
      <c r="D752" s="2">
        <v>0</v>
      </c>
      <c r="E752" s="2">
        <v>0</v>
      </c>
      <c r="F752" s="26">
        <v>0</v>
      </c>
      <c r="G752" t="str">
        <f>VLOOKUP($F752*100,'风险(退款拒付)'!$AA$26:$AD$30,2,1)</f>
        <v>0</v>
      </c>
      <c r="H752" t="str">
        <f>VLOOKUP($F752*100,'风险(退款拒付)'!$AA$26:$AD$30,3,1)</f>
        <v>0</v>
      </c>
      <c r="I752">
        <f>VLOOKUP($F752*100,'风险(退款拒付)'!$AA$26:$AD$30,4,1)</f>
        <v>0</v>
      </c>
    </row>
    <row r="753" spans="1:9" x14ac:dyDescent="0.2">
      <c r="A753" t="s">
        <v>1021</v>
      </c>
      <c r="B753" s="2">
        <v>22</v>
      </c>
      <c r="C753" s="2">
        <v>28874.93</v>
      </c>
      <c r="D753" s="2">
        <v>5</v>
      </c>
      <c r="E753" s="2">
        <v>5</v>
      </c>
      <c r="F753" s="26">
        <v>0.22700000000000001</v>
      </c>
      <c r="G753" t="str">
        <f>VLOOKUP($F753*100,'风险(退款拒付)'!$AA$26:$AD$30,2,1)</f>
        <v>(20,+)</v>
      </c>
      <c r="H753" t="str">
        <f>VLOOKUP($F753*100,'风险(退款拒付)'!$AA$26:$AD$30,3,1)</f>
        <v>高</v>
      </c>
      <c r="I753">
        <f>VLOOKUP($F753*100,'风险(退款拒付)'!$AA$26:$AD$30,4,1)</f>
        <v>100</v>
      </c>
    </row>
    <row r="754" spans="1:9" x14ac:dyDescent="0.2">
      <c r="A754" t="s">
        <v>814</v>
      </c>
      <c r="B754" s="2">
        <v>22</v>
      </c>
      <c r="C754" s="2">
        <v>2630.41</v>
      </c>
      <c r="D754" s="2">
        <v>0</v>
      </c>
      <c r="E754" s="2">
        <v>0</v>
      </c>
      <c r="F754" s="26">
        <v>0</v>
      </c>
      <c r="G754" t="str">
        <f>VLOOKUP($F754*100,'风险(退款拒付)'!$AA$26:$AD$30,2,1)</f>
        <v>0</v>
      </c>
      <c r="H754" t="str">
        <f>VLOOKUP($F754*100,'风险(退款拒付)'!$AA$26:$AD$30,3,1)</f>
        <v>0</v>
      </c>
      <c r="I754">
        <f>VLOOKUP($F754*100,'风险(退款拒付)'!$AA$26:$AD$30,4,1)</f>
        <v>0</v>
      </c>
    </row>
    <row r="755" spans="1:9" x14ac:dyDescent="0.2">
      <c r="A755" t="s">
        <v>426</v>
      </c>
      <c r="B755" s="2">
        <v>21</v>
      </c>
      <c r="C755" s="2">
        <v>923.33</v>
      </c>
      <c r="D755" s="2">
        <v>0</v>
      </c>
      <c r="E755" s="2">
        <v>0</v>
      </c>
      <c r="F755" s="26">
        <v>0</v>
      </c>
      <c r="G755" t="str">
        <f>VLOOKUP($F755*100,'风险(退款拒付)'!$AA$26:$AD$30,2,1)</f>
        <v>0</v>
      </c>
      <c r="H755" t="str">
        <f>VLOOKUP($F755*100,'风险(退款拒付)'!$AA$26:$AD$30,3,1)</f>
        <v>0</v>
      </c>
      <c r="I755">
        <f>VLOOKUP($F755*100,'风险(退款拒付)'!$AA$26:$AD$30,4,1)</f>
        <v>0</v>
      </c>
    </row>
    <row r="756" spans="1:9" x14ac:dyDescent="0.2">
      <c r="A756" t="s">
        <v>1002</v>
      </c>
      <c r="B756" s="2">
        <v>21</v>
      </c>
      <c r="C756" s="2">
        <v>952.83641399999999</v>
      </c>
      <c r="D756" s="2">
        <v>0</v>
      </c>
      <c r="E756" s="2">
        <v>0</v>
      </c>
      <c r="F756" s="26">
        <v>0</v>
      </c>
      <c r="G756" t="str">
        <f>VLOOKUP($F756*100,'风险(退款拒付)'!$AA$26:$AD$30,2,1)</f>
        <v>0</v>
      </c>
      <c r="H756" t="str">
        <f>VLOOKUP($F756*100,'风险(退款拒付)'!$AA$26:$AD$30,3,1)</f>
        <v>0</v>
      </c>
      <c r="I756">
        <f>VLOOKUP($F756*100,'风险(退款拒付)'!$AA$26:$AD$30,4,1)</f>
        <v>0</v>
      </c>
    </row>
    <row r="757" spans="1:9" x14ac:dyDescent="0.2">
      <c r="A757" t="s">
        <v>752</v>
      </c>
      <c r="B757" s="2">
        <v>21</v>
      </c>
      <c r="C757" s="2">
        <v>1840.4391499999999</v>
      </c>
      <c r="D757" s="2">
        <v>0</v>
      </c>
      <c r="E757" s="2">
        <v>0</v>
      </c>
      <c r="F757" s="26">
        <v>0</v>
      </c>
      <c r="G757" t="str">
        <f>VLOOKUP($F757*100,'风险(退款拒付)'!$AA$26:$AD$30,2,1)</f>
        <v>0</v>
      </c>
      <c r="H757" t="str">
        <f>VLOOKUP($F757*100,'风险(退款拒付)'!$AA$26:$AD$30,3,1)</f>
        <v>0</v>
      </c>
      <c r="I757">
        <f>VLOOKUP($F757*100,'风险(退款拒付)'!$AA$26:$AD$30,4,1)</f>
        <v>0</v>
      </c>
    </row>
    <row r="758" spans="1:9" x14ac:dyDescent="0.2">
      <c r="A758" t="s">
        <v>113</v>
      </c>
      <c r="B758" s="2">
        <v>21</v>
      </c>
      <c r="C758" s="2">
        <v>1972.94</v>
      </c>
      <c r="D758" s="2">
        <v>0</v>
      </c>
      <c r="E758" s="2">
        <v>0</v>
      </c>
      <c r="F758" s="26">
        <v>0</v>
      </c>
      <c r="G758" t="str">
        <f>VLOOKUP($F758*100,'风险(退款拒付)'!$AA$26:$AD$30,2,1)</f>
        <v>0</v>
      </c>
      <c r="H758" t="str">
        <f>VLOOKUP($F758*100,'风险(退款拒付)'!$AA$26:$AD$30,3,1)</f>
        <v>0</v>
      </c>
      <c r="I758">
        <f>VLOOKUP($F758*100,'风险(退款拒付)'!$AA$26:$AD$30,4,1)</f>
        <v>0</v>
      </c>
    </row>
    <row r="759" spans="1:9" x14ac:dyDescent="0.2">
      <c r="A759" t="s">
        <v>587</v>
      </c>
      <c r="B759" s="2">
        <v>21</v>
      </c>
      <c r="C759" s="2">
        <v>9354.4</v>
      </c>
      <c r="D759" s="2">
        <v>0</v>
      </c>
      <c r="E759" s="2">
        <v>0</v>
      </c>
      <c r="F759" s="26">
        <v>0</v>
      </c>
      <c r="G759" t="str">
        <f>VLOOKUP($F759*100,'风险(退款拒付)'!$AA$26:$AD$30,2,1)</f>
        <v>0</v>
      </c>
      <c r="H759" t="str">
        <f>VLOOKUP($F759*100,'风险(退款拒付)'!$AA$26:$AD$30,3,1)</f>
        <v>0</v>
      </c>
      <c r="I759">
        <f>VLOOKUP($F759*100,'风险(退款拒付)'!$AA$26:$AD$30,4,1)</f>
        <v>0</v>
      </c>
    </row>
    <row r="760" spans="1:9" x14ac:dyDescent="0.2">
      <c r="A760" t="s">
        <v>509</v>
      </c>
      <c r="B760" s="2">
        <v>20</v>
      </c>
      <c r="C760" s="2">
        <v>896.94</v>
      </c>
      <c r="D760" s="2">
        <v>0</v>
      </c>
      <c r="E760" s="2">
        <v>0</v>
      </c>
      <c r="F760" s="26">
        <v>0</v>
      </c>
      <c r="G760" t="str">
        <f>VLOOKUP($F760*100,'风险(退款拒付)'!$AA$26:$AD$30,2,1)</f>
        <v>0</v>
      </c>
      <c r="H760" t="str">
        <f>VLOOKUP($F760*100,'风险(退款拒付)'!$AA$26:$AD$30,3,1)</f>
        <v>0</v>
      </c>
      <c r="I760">
        <f>VLOOKUP($F760*100,'风险(退款拒付)'!$AA$26:$AD$30,4,1)</f>
        <v>0</v>
      </c>
    </row>
    <row r="761" spans="1:9" x14ac:dyDescent="0.2">
      <c r="A761" t="s">
        <v>218</v>
      </c>
      <c r="B761" s="2">
        <v>20</v>
      </c>
      <c r="C761" s="2">
        <v>706.33</v>
      </c>
      <c r="D761" s="2">
        <v>2</v>
      </c>
      <c r="E761" s="2">
        <v>2</v>
      </c>
      <c r="F761" s="26">
        <v>0.1</v>
      </c>
      <c r="G761" t="str">
        <f>VLOOKUP($F761*100,'风险(退款拒付)'!$AA$26:$AD$30,2,1)</f>
        <v>(10,20]</v>
      </c>
      <c r="H761" t="str">
        <f>VLOOKUP($F761*100,'风险(退款拒付)'!$AA$26:$AD$30,3,1)</f>
        <v>中</v>
      </c>
      <c r="I761">
        <f>VLOOKUP($F761*100,'风险(退款拒付)'!$AA$26:$AD$30,4,1)</f>
        <v>57</v>
      </c>
    </row>
    <row r="762" spans="1:9" x14ac:dyDescent="0.2">
      <c r="A762" t="s">
        <v>624</v>
      </c>
      <c r="B762" s="2">
        <v>20</v>
      </c>
      <c r="C762" s="2">
        <v>30699.49</v>
      </c>
      <c r="D762" s="2">
        <v>0</v>
      </c>
      <c r="E762" s="2">
        <v>0</v>
      </c>
      <c r="F762" s="26">
        <v>0</v>
      </c>
      <c r="G762" t="str">
        <f>VLOOKUP($F762*100,'风险(退款拒付)'!$AA$26:$AD$30,2,1)</f>
        <v>0</v>
      </c>
      <c r="H762" t="str">
        <f>VLOOKUP($F762*100,'风险(退款拒付)'!$AA$26:$AD$30,3,1)</f>
        <v>0</v>
      </c>
      <c r="I762">
        <f>VLOOKUP($F762*100,'风险(退款拒付)'!$AA$26:$AD$30,4,1)</f>
        <v>0</v>
      </c>
    </row>
    <row r="763" spans="1:9" x14ac:dyDescent="0.2">
      <c r="A763" t="s">
        <v>240</v>
      </c>
      <c r="B763" s="2">
        <v>20</v>
      </c>
      <c r="C763" s="2">
        <v>16296.7</v>
      </c>
      <c r="D763" s="2">
        <v>0</v>
      </c>
      <c r="E763" s="2">
        <v>0</v>
      </c>
      <c r="F763" s="26">
        <v>0</v>
      </c>
      <c r="G763" t="str">
        <f>VLOOKUP($F763*100,'风险(退款拒付)'!$AA$26:$AD$30,2,1)</f>
        <v>0</v>
      </c>
      <c r="H763" t="str">
        <f>VLOOKUP($F763*100,'风险(退款拒付)'!$AA$26:$AD$30,3,1)</f>
        <v>0</v>
      </c>
      <c r="I763">
        <f>VLOOKUP($F763*100,'风险(退款拒付)'!$AA$26:$AD$30,4,1)</f>
        <v>0</v>
      </c>
    </row>
    <row r="764" spans="1:9" x14ac:dyDescent="0.2">
      <c r="A764" t="s">
        <v>658</v>
      </c>
      <c r="B764" s="2">
        <v>20</v>
      </c>
      <c r="C764" s="2">
        <v>478.6</v>
      </c>
      <c r="D764" s="2">
        <v>4</v>
      </c>
      <c r="E764" s="2">
        <v>6</v>
      </c>
      <c r="F764" s="26">
        <v>0.2</v>
      </c>
      <c r="G764" t="str">
        <f>VLOOKUP($F764*100,'风险(退款拒付)'!$AA$26:$AD$30,2,1)</f>
        <v>(20,+)</v>
      </c>
      <c r="H764" t="str">
        <f>VLOOKUP($F764*100,'风险(退款拒付)'!$AA$26:$AD$30,3,1)</f>
        <v>高</v>
      </c>
      <c r="I764">
        <f>VLOOKUP($F764*100,'风险(退款拒付)'!$AA$26:$AD$30,4,1)</f>
        <v>100</v>
      </c>
    </row>
    <row r="765" spans="1:9" x14ac:dyDescent="0.2">
      <c r="A765" t="s">
        <v>90</v>
      </c>
      <c r="B765" s="2">
        <v>19</v>
      </c>
      <c r="C765" s="2">
        <v>2337.33</v>
      </c>
      <c r="D765" s="2">
        <v>0</v>
      </c>
      <c r="E765" s="2">
        <v>0</v>
      </c>
      <c r="F765" s="26">
        <v>0</v>
      </c>
      <c r="G765" t="str">
        <f>VLOOKUP($F765*100,'风险(退款拒付)'!$AA$26:$AD$30,2,1)</f>
        <v>0</v>
      </c>
      <c r="H765" t="str">
        <f>VLOOKUP($F765*100,'风险(退款拒付)'!$AA$26:$AD$30,3,1)</f>
        <v>0</v>
      </c>
      <c r="I765">
        <f>VLOOKUP($F765*100,'风险(退款拒付)'!$AA$26:$AD$30,4,1)</f>
        <v>0</v>
      </c>
    </row>
    <row r="766" spans="1:9" x14ac:dyDescent="0.2">
      <c r="A766" t="s">
        <v>311</v>
      </c>
      <c r="B766" s="2">
        <v>19</v>
      </c>
      <c r="C766" s="2">
        <v>599.31880200000001</v>
      </c>
      <c r="D766" s="2">
        <v>0</v>
      </c>
      <c r="E766" s="2">
        <v>0</v>
      </c>
      <c r="F766" s="26">
        <v>0</v>
      </c>
      <c r="G766" t="str">
        <f>VLOOKUP($F766*100,'风险(退款拒付)'!$AA$26:$AD$30,2,1)</f>
        <v>0</v>
      </c>
      <c r="H766" t="str">
        <f>VLOOKUP($F766*100,'风险(退款拒付)'!$AA$26:$AD$30,3,1)</f>
        <v>0</v>
      </c>
      <c r="I766">
        <f>VLOOKUP($F766*100,'风险(退款拒付)'!$AA$26:$AD$30,4,1)</f>
        <v>0</v>
      </c>
    </row>
    <row r="767" spans="1:9" x14ac:dyDescent="0.2">
      <c r="A767" t="s">
        <v>682</v>
      </c>
      <c r="B767" s="2">
        <v>19</v>
      </c>
      <c r="C767" s="2">
        <v>1154.7201957299999</v>
      </c>
      <c r="D767" s="2">
        <v>0</v>
      </c>
      <c r="E767" s="2">
        <v>0</v>
      </c>
      <c r="F767" s="26">
        <v>0</v>
      </c>
      <c r="G767" t="str">
        <f>VLOOKUP($F767*100,'风险(退款拒付)'!$AA$26:$AD$30,2,1)</f>
        <v>0</v>
      </c>
      <c r="H767" t="str">
        <f>VLOOKUP($F767*100,'风险(退款拒付)'!$AA$26:$AD$30,3,1)</f>
        <v>0</v>
      </c>
      <c r="I767">
        <f>VLOOKUP($F767*100,'风险(退款拒付)'!$AA$26:$AD$30,4,1)</f>
        <v>0</v>
      </c>
    </row>
    <row r="768" spans="1:9" x14ac:dyDescent="0.2">
      <c r="A768" t="s">
        <v>123</v>
      </c>
      <c r="B768" s="2">
        <v>19</v>
      </c>
      <c r="C768" s="2">
        <v>13054.79</v>
      </c>
      <c r="D768" s="2">
        <v>0</v>
      </c>
      <c r="E768" s="2">
        <v>0</v>
      </c>
      <c r="F768" s="26">
        <v>0</v>
      </c>
      <c r="G768" t="str">
        <f>VLOOKUP($F768*100,'风险(退款拒付)'!$AA$26:$AD$30,2,1)</f>
        <v>0</v>
      </c>
      <c r="H768" t="str">
        <f>VLOOKUP($F768*100,'风险(退款拒付)'!$AA$26:$AD$30,3,1)</f>
        <v>0</v>
      </c>
      <c r="I768">
        <f>VLOOKUP($F768*100,'风险(退款拒付)'!$AA$26:$AD$30,4,1)</f>
        <v>0</v>
      </c>
    </row>
    <row r="769" spans="1:9" x14ac:dyDescent="0.2">
      <c r="A769" t="s">
        <v>376</v>
      </c>
      <c r="B769" s="2">
        <v>18</v>
      </c>
      <c r="C769" s="2">
        <v>1340.24</v>
      </c>
      <c r="D769" s="2">
        <v>0</v>
      </c>
      <c r="E769" s="2">
        <v>0</v>
      </c>
      <c r="F769" s="26">
        <v>0</v>
      </c>
      <c r="G769" t="str">
        <f>VLOOKUP($F769*100,'风险(退款拒付)'!$AA$26:$AD$30,2,1)</f>
        <v>0</v>
      </c>
      <c r="H769" t="str">
        <f>VLOOKUP($F769*100,'风险(退款拒付)'!$AA$26:$AD$30,3,1)</f>
        <v>0</v>
      </c>
      <c r="I769">
        <f>VLOOKUP($F769*100,'风险(退款拒付)'!$AA$26:$AD$30,4,1)</f>
        <v>0</v>
      </c>
    </row>
    <row r="770" spans="1:9" x14ac:dyDescent="0.2">
      <c r="A770" t="s">
        <v>967</v>
      </c>
      <c r="B770" s="2">
        <v>18</v>
      </c>
      <c r="C770" s="2">
        <v>911.01156324999999</v>
      </c>
      <c r="D770" s="2">
        <v>0</v>
      </c>
      <c r="E770" s="2">
        <v>0</v>
      </c>
      <c r="F770" s="26">
        <v>0</v>
      </c>
      <c r="G770" t="str">
        <f>VLOOKUP($F770*100,'风险(退款拒付)'!$AA$26:$AD$30,2,1)</f>
        <v>0</v>
      </c>
      <c r="H770" t="str">
        <f>VLOOKUP($F770*100,'风险(退款拒付)'!$AA$26:$AD$30,3,1)</f>
        <v>0</v>
      </c>
      <c r="I770">
        <f>VLOOKUP($F770*100,'风险(退款拒付)'!$AA$26:$AD$30,4,1)</f>
        <v>0</v>
      </c>
    </row>
    <row r="771" spans="1:9" x14ac:dyDescent="0.2">
      <c r="A771" t="s">
        <v>755</v>
      </c>
      <c r="B771" s="2">
        <v>18</v>
      </c>
      <c r="C771" s="2">
        <v>1051.8</v>
      </c>
      <c r="D771" s="2">
        <v>0</v>
      </c>
      <c r="E771" s="2">
        <v>0</v>
      </c>
      <c r="F771" s="26">
        <v>0</v>
      </c>
      <c r="G771" t="str">
        <f>VLOOKUP($F771*100,'风险(退款拒付)'!$AA$26:$AD$30,2,1)</f>
        <v>0</v>
      </c>
      <c r="H771" t="str">
        <f>VLOOKUP($F771*100,'风险(退款拒付)'!$AA$26:$AD$30,3,1)</f>
        <v>0</v>
      </c>
      <c r="I771">
        <f>VLOOKUP($F771*100,'风险(退款拒付)'!$AA$26:$AD$30,4,1)</f>
        <v>0</v>
      </c>
    </row>
    <row r="772" spans="1:9" x14ac:dyDescent="0.2">
      <c r="A772" t="s">
        <v>916</v>
      </c>
      <c r="B772" s="2">
        <v>18</v>
      </c>
      <c r="C772" s="2">
        <v>7002.5135035100002</v>
      </c>
      <c r="D772" s="2">
        <v>0</v>
      </c>
      <c r="E772" s="2">
        <v>0</v>
      </c>
      <c r="F772" s="26">
        <v>0</v>
      </c>
      <c r="G772" t="str">
        <f>VLOOKUP($F772*100,'风险(退款拒付)'!$AA$26:$AD$30,2,1)</f>
        <v>0</v>
      </c>
      <c r="H772" t="str">
        <f>VLOOKUP($F772*100,'风险(退款拒付)'!$AA$26:$AD$30,3,1)</f>
        <v>0</v>
      </c>
      <c r="I772">
        <f>VLOOKUP($F772*100,'风险(退款拒付)'!$AA$26:$AD$30,4,1)</f>
        <v>0</v>
      </c>
    </row>
    <row r="773" spans="1:9" x14ac:dyDescent="0.2">
      <c r="A773" t="s">
        <v>720</v>
      </c>
      <c r="B773" s="2">
        <v>17</v>
      </c>
      <c r="C773" s="2">
        <v>1347.7</v>
      </c>
      <c r="D773" s="2">
        <v>0</v>
      </c>
      <c r="E773" s="2">
        <v>0</v>
      </c>
      <c r="F773" s="26">
        <v>0</v>
      </c>
      <c r="G773" t="str">
        <f>VLOOKUP($F773*100,'风险(退款拒付)'!$AA$26:$AD$30,2,1)</f>
        <v>0</v>
      </c>
      <c r="H773" t="str">
        <f>VLOOKUP($F773*100,'风险(退款拒付)'!$AA$26:$AD$30,3,1)</f>
        <v>0</v>
      </c>
      <c r="I773">
        <f>VLOOKUP($F773*100,'风险(退款拒付)'!$AA$26:$AD$30,4,1)</f>
        <v>0</v>
      </c>
    </row>
    <row r="774" spans="1:9" x14ac:dyDescent="0.2">
      <c r="A774" t="s">
        <v>968</v>
      </c>
      <c r="B774" s="2">
        <v>17</v>
      </c>
      <c r="C774" s="2">
        <v>5157.54</v>
      </c>
      <c r="D774" s="2">
        <v>0</v>
      </c>
      <c r="E774" s="2">
        <v>0</v>
      </c>
      <c r="F774" s="26">
        <v>0</v>
      </c>
      <c r="G774" t="str">
        <f>VLOOKUP($F774*100,'风险(退款拒付)'!$AA$26:$AD$30,2,1)</f>
        <v>0</v>
      </c>
      <c r="H774" t="str">
        <f>VLOOKUP($F774*100,'风险(退款拒付)'!$AA$26:$AD$30,3,1)</f>
        <v>0</v>
      </c>
      <c r="I774">
        <f>VLOOKUP($F774*100,'风险(退款拒付)'!$AA$26:$AD$30,4,1)</f>
        <v>0</v>
      </c>
    </row>
    <row r="775" spans="1:9" x14ac:dyDescent="0.2">
      <c r="A775" t="s">
        <v>662</v>
      </c>
      <c r="B775" s="2">
        <v>17</v>
      </c>
      <c r="C775" s="2">
        <v>911.79</v>
      </c>
      <c r="D775" s="2">
        <v>0</v>
      </c>
      <c r="E775" s="2">
        <v>0</v>
      </c>
      <c r="F775" s="26">
        <v>0</v>
      </c>
      <c r="G775" t="str">
        <f>VLOOKUP($F775*100,'风险(退款拒付)'!$AA$26:$AD$30,2,1)</f>
        <v>0</v>
      </c>
      <c r="H775" t="str">
        <f>VLOOKUP($F775*100,'风险(退款拒付)'!$AA$26:$AD$30,3,1)</f>
        <v>0</v>
      </c>
      <c r="I775">
        <f>VLOOKUP($F775*100,'风险(退款拒付)'!$AA$26:$AD$30,4,1)</f>
        <v>0</v>
      </c>
    </row>
    <row r="776" spans="1:9" x14ac:dyDescent="0.2">
      <c r="A776" t="s">
        <v>116</v>
      </c>
      <c r="B776" s="2">
        <v>17</v>
      </c>
      <c r="C776" s="2">
        <v>813.9</v>
      </c>
      <c r="D776" s="2">
        <v>0</v>
      </c>
      <c r="E776" s="2">
        <v>0</v>
      </c>
      <c r="F776" s="26">
        <v>0</v>
      </c>
      <c r="G776" t="str">
        <f>VLOOKUP($F776*100,'风险(退款拒付)'!$AA$26:$AD$30,2,1)</f>
        <v>0</v>
      </c>
      <c r="H776" t="str">
        <f>VLOOKUP($F776*100,'风险(退款拒付)'!$AA$26:$AD$30,3,1)</f>
        <v>0</v>
      </c>
      <c r="I776">
        <f>VLOOKUP($F776*100,'风险(退款拒付)'!$AA$26:$AD$30,4,1)</f>
        <v>0</v>
      </c>
    </row>
    <row r="777" spans="1:9" x14ac:dyDescent="0.2">
      <c r="A777" t="s">
        <v>744</v>
      </c>
      <c r="B777" s="2">
        <v>16</v>
      </c>
      <c r="C777" s="2">
        <v>1636.13</v>
      </c>
      <c r="D777" s="2">
        <v>0</v>
      </c>
      <c r="E777" s="2">
        <v>0</v>
      </c>
      <c r="F777" s="26">
        <v>0</v>
      </c>
      <c r="G777" t="str">
        <f>VLOOKUP($F777*100,'风险(退款拒付)'!$AA$26:$AD$30,2,1)</f>
        <v>0</v>
      </c>
      <c r="H777" t="str">
        <f>VLOOKUP($F777*100,'风险(退款拒付)'!$AA$26:$AD$30,3,1)</f>
        <v>0</v>
      </c>
      <c r="I777">
        <f>VLOOKUP($F777*100,'风险(退款拒付)'!$AA$26:$AD$30,4,1)</f>
        <v>0</v>
      </c>
    </row>
    <row r="778" spans="1:9" x14ac:dyDescent="0.2">
      <c r="A778" t="s">
        <v>452</v>
      </c>
      <c r="B778" s="2">
        <v>16</v>
      </c>
      <c r="C778" s="2">
        <v>3324.35</v>
      </c>
      <c r="D778" s="2">
        <v>0</v>
      </c>
      <c r="E778" s="2">
        <v>0</v>
      </c>
      <c r="F778" s="26">
        <v>0</v>
      </c>
      <c r="G778" t="str">
        <f>VLOOKUP($F778*100,'风险(退款拒付)'!$AA$26:$AD$30,2,1)</f>
        <v>0</v>
      </c>
      <c r="H778" t="str">
        <f>VLOOKUP($F778*100,'风险(退款拒付)'!$AA$26:$AD$30,3,1)</f>
        <v>0</v>
      </c>
      <c r="I778">
        <f>VLOOKUP($F778*100,'风险(退款拒付)'!$AA$26:$AD$30,4,1)</f>
        <v>0</v>
      </c>
    </row>
    <row r="779" spans="1:9" x14ac:dyDescent="0.2">
      <c r="A779" t="s">
        <v>440</v>
      </c>
      <c r="B779" s="2">
        <v>16</v>
      </c>
      <c r="C779" s="2">
        <v>556.89</v>
      </c>
      <c r="D779" s="2">
        <v>0</v>
      </c>
      <c r="E779" s="2">
        <v>0</v>
      </c>
      <c r="F779" s="26">
        <v>0</v>
      </c>
      <c r="G779" t="str">
        <f>VLOOKUP($F779*100,'风险(退款拒付)'!$AA$26:$AD$30,2,1)</f>
        <v>0</v>
      </c>
      <c r="H779" t="str">
        <f>VLOOKUP($F779*100,'风险(退款拒付)'!$AA$26:$AD$30,3,1)</f>
        <v>0</v>
      </c>
      <c r="I779">
        <f>VLOOKUP($F779*100,'风险(退款拒付)'!$AA$26:$AD$30,4,1)</f>
        <v>0</v>
      </c>
    </row>
    <row r="780" spans="1:9" x14ac:dyDescent="0.2">
      <c r="A780" t="s">
        <v>423</v>
      </c>
      <c r="B780" s="2">
        <v>16</v>
      </c>
      <c r="C780" s="2">
        <v>301.77</v>
      </c>
      <c r="D780" s="2">
        <v>0</v>
      </c>
      <c r="E780" s="2">
        <v>0</v>
      </c>
      <c r="F780" s="26">
        <v>0</v>
      </c>
      <c r="G780" t="str">
        <f>VLOOKUP($F780*100,'风险(退款拒付)'!$AA$26:$AD$30,2,1)</f>
        <v>0</v>
      </c>
      <c r="H780" t="str">
        <f>VLOOKUP($F780*100,'风险(退款拒付)'!$AA$26:$AD$30,3,1)</f>
        <v>0</v>
      </c>
      <c r="I780">
        <f>VLOOKUP($F780*100,'风险(退款拒付)'!$AA$26:$AD$30,4,1)</f>
        <v>0</v>
      </c>
    </row>
    <row r="781" spans="1:9" x14ac:dyDescent="0.2">
      <c r="A781" t="s">
        <v>427</v>
      </c>
      <c r="B781" s="2">
        <v>16</v>
      </c>
      <c r="C781" s="2">
        <v>6661.06</v>
      </c>
      <c r="D781" s="2">
        <v>1</v>
      </c>
      <c r="E781" s="2">
        <v>1</v>
      </c>
      <c r="F781" s="26">
        <v>6.2E-2</v>
      </c>
      <c r="G781" t="str">
        <f>VLOOKUP($F781*100,'风险(退款拒付)'!$AA$26:$AD$30,2,1)</f>
        <v>(0,10]</v>
      </c>
      <c r="H781" t="str">
        <f>VLOOKUP($F781*100,'风险(退款拒付)'!$AA$26:$AD$30,3,1)</f>
        <v>低</v>
      </c>
      <c r="I781">
        <f>VLOOKUP($F781*100,'风险(退款拒付)'!$AA$26:$AD$30,4,1)</f>
        <v>11</v>
      </c>
    </row>
    <row r="782" spans="1:9" x14ac:dyDescent="0.2">
      <c r="A782" t="s">
        <v>646</v>
      </c>
      <c r="B782" s="2">
        <v>15</v>
      </c>
      <c r="C782" s="2">
        <v>16470.263707065002</v>
      </c>
      <c r="D782" s="2">
        <v>0</v>
      </c>
      <c r="E782" s="2">
        <v>0</v>
      </c>
      <c r="F782" s="26">
        <v>0</v>
      </c>
      <c r="G782" t="str">
        <f>VLOOKUP($F782*100,'风险(退款拒付)'!$AA$26:$AD$30,2,1)</f>
        <v>0</v>
      </c>
      <c r="H782" t="str">
        <f>VLOOKUP($F782*100,'风险(退款拒付)'!$AA$26:$AD$30,3,1)</f>
        <v>0</v>
      </c>
      <c r="I782">
        <f>VLOOKUP($F782*100,'风险(退款拒付)'!$AA$26:$AD$30,4,1)</f>
        <v>0</v>
      </c>
    </row>
    <row r="783" spans="1:9" x14ac:dyDescent="0.2">
      <c r="A783" t="s">
        <v>822</v>
      </c>
      <c r="B783" s="2">
        <v>15</v>
      </c>
      <c r="C783" s="2">
        <v>3289.98</v>
      </c>
      <c r="D783" s="2">
        <v>0</v>
      </c>
      <c r="E783" s="2">
        <v>0</v>
      </c>
      <c r="F783" s="26">
        <v>0</v>
      </c>
      <c r="G783" t="str">
        <f>VLOOKUP($F783*100,'风险(退款拒付)'!$AA$26:$AD$30,2,1)</f>
        <v>0</v>
      </c>
      <c r="H783" t="str">
        <f>VLOOKUP($F783*100,'风险(退款拒付)'!$AA$26:$AD$30,3,1)</f>
        <v>0</v>
      </c>
      <c r="I783">
        <f>VLOOKUP($F783*100,'风险(退款拒付)'!$AA$26:$AD$30,4,1)</f>
        <v>0</v>
      </c>
    </row>
    <row r="784" spans="1:9" x14ac:dyDescent="0.2">
      <c r="A784" t="s">
        <v>924</v>
      </c>
      <c r="B784" s="2">
        <v>15</v>
      </c>
      <c r="C784" s="2">
        <v>1413.6768024999999</v>
      </c>
      <c r="D784" s="2">
        <v>4</v>
      </c>
      <c r="E784" s="2">
        <v>6</v>
      </c>
      <c r="F784" s="26">
        <v>0.26700000000000002</v>
      </c>
      <c r="G784" t="str">
        <f>VLOOKUP($F784*100,'风险(退款拒付)'!$AA$26:$AD$30,2,1)</f>
        <v>(20,+)</v>
      </c>
      <c r="H784" t="str">
        <f>VLOOKUP($F784*100,'风险(退款拒付)'!$AA$26:$AD$30,3,1)</f>
        <v>高</v>
      </c>
      <c r="I784">
        <f>VLOOKUP($F784*100,'风险(退款拒付)'!$AA$26:$AD$30,4,1)</f>
        <v>100</v>
      </c>
    </row>
    <row r="785" spans="1:9" x14ac:dyDescent="0.2">
      <c r="A785" t="s">
        <v>379</v>
      </c>
      <c r="B785" s="2">
        <v>15</v>
      </c>
      <c r="C785" s="2">
        <v>12498.58</v>
      </c>
      <c r="D785" s="2">
        <v>0</v>
      </c>
      <c r="E785" s="2">
        <v>0</v>
      </c>
      <c r="F785" s="26">
        <v>0</v>
      </c>
      <c r="G785" t="str">
        <f>VLOOKUP($F785*100,'风险(退款拒付)'!$AA$26:$AD$30,2,1)</f>
        <v>0</v>
      </c>
      <c r="H785" t="str">
        <f>VLOOKUP($F785*100,'风险(退款拒付)'!$AA$26:$AD$30,3,1)</f>
        <v>0</v>
      </c>
      <c r="I785">
        <f>VLOOKUP($F785*100,'风险(退款拒付)'!$AA$26:$AD$30,4,1)</f>
        <v>0</v>
      </c>
    </row>
    <row r="786" spans="1:9" x14ac:dyDescent="0.2">
      <c r="A786" t="s">
        <v>355</v>
      </c>
      <c r="B786" s="2">
        <v>15</v>
      </c>
      <c r="C786" s="2">
        <v>241.25</v>
      </c>
      <c r="D786" s="2">
        <v>0</v>
      </c>
      <c r="E786" s="2">
        <v>0</v>
      </c>
      <c r="F786" s="26">
        <v>0</v>
      </c>
      <c r="G786" t="str">
        <f>VLOOKUP($F786*100,'风险(退款拒付)'!$AA$26:$AD$30,2,1)</f>
        <v>0</v>
      </c>
      <c r="H786" t="str">
        <f>VLOOKUP($F786*100,'风险(退款拒付)'!$AA$26:$AD$30,3,1)</f>
        <v>0</v>
      </c>
      <c r="I786">
        <f>VLOOKUP($F786*100,'风险(退款拒付)'!$AA$26:$AD$30,4,1)</f>
        <v>0</v>
      </c>
    </row>
    <row r="787" spans="1:9" x14ac:dyDescent="0.2">
      <c r="A787" t="s">
        <v>295</v>
      </c>
      <c r="B787" s="2">
        <v>15</v>
      </c>
      <c r="C787" s="2">
        <v>1488.71</v>
      </c>
      <c r="D787" s="2">
        <v>1</v>
      </c>
      <c r="E787" s="2">
        <v>1</v>
      </c>
      <c r="F787" s="26">
        <v>6.7000000000000004E-2</v>
      </c>
      <c r="G787" t="str">
        <f>VLOOKUP($F787*100,'风险(退款拒付)'!$AA$26:$AD$30,2,1)</f>
        <v>(0,10]</v>
      </c>
      <c r="H787" t="str">
        <f>VLOOKUP($F787*100,'风险(退款拒付)'!$AA$26:$AD$30,3,1)</f>
        <v>低</v>
      </c>
      <c r="I787">
        <f>VLOOKUP($F787*100,'风险(退款拒付)'!$AA$26:$AD$30,4,1)</f>
        <v>11</v>
      </c>
    </row>
    <row r="788" spans="1:9" x14ac:dyDescent="0.2">
      <c r="A788" t="s">
        <v>485</v>
      </c>
      <c r="B788" s="2">
        <v>14</v>
      </c>
      <c r="C788" s="2">
        <v>2196.9</v>
      </c>
      <c r="D788" s="2">
        <v>0</v>
      </c>
      <c r="E788" s="2">
        <v>0</v>
      </c>
      <c r="F788" s="26">
        <v>0</v>
      </c>
      <c r="G788" t="str">
        <f>VLOOKUP($F788*100,'风险(退款拒付)'!$AA$26:$AD$30,2,1)</f>
        <v>0</v>
      </c>
      <c r="H788" t="str">
        <f>VLOOKUP($F788*100,'风险(退款拒付)'!$AA$26:$AD$30,3,1)</f>
        <v>0</v>
      </c>
      <c r="I788">
        <f>VLOOKUP($F788*100,'风险(退款拒付)'!$AA$26:$AD$30,4,1)</f>
        <v>0</v>
      </c>
    </row>
    <row r="789" spans="1:9" x14ac:dyDescent="0.2">
      <c r="A789" t="s">
        <v>316</v>
      </c>
      <c r="B789" s="2">
        <v>14</v>
      </c>
      <c r="C789" s="2">
        <v>488.8</v>
      </c>
      <c r="D789" s="2">
        <v>1</v>
      </c>
      <c r="E789" s="2">
        <v>2</v>
      </c>
      <c r="F789" s="26">
        <v>7.0999999999999994E-2</v>
      </c>
      <c r="G789" t="str">
        <f>VLOOKUP($F789*100,'风险(退款拒付)'!$AA$26:$AD$30,2,1)</f>
        <v>(0,10]</v>
      </c>
      <c r="H789" t="str">
        <f>VLOOKUP($F789*100,'风险(退款拒付)'!$AA$26:$AD$30,3,1)</f>
        <v>低</v>
      </c>
      <c r="I789">
        <f>VLOOKUP($F789*100,'风险(退款拒付)'!$AA$26:$AD$30,4,1)</f>
        <v>11</v>
      </c>
    </row>
    <row r="790" spans="1:9" x14ac:dyDescent="0.2">
      <c r="A790" t="s">
        <v>99</v>
      </c>
      <c r="B790" s="2">
        <v>14</v>
      </c>
      <c r="C790" s="2">
        <v>6343.7</v>
      </c>
      <c r="D790" s="2">
        <v>0</v>
      </c>
      <c r="E790" s="2">
        <v>0</v>
      </c>
      <c r="F790" s="26">
        <v>0</v>
      </c>
      <c r="G790" t="str">
        <f>VLOOKUP($F790*100,'风险(退款拒付)'!$AA$26:$AD$30,2,1)</f>
        <v>0</v>
      </c>
      <c r="H790" t="str">
        <f>VLOOKUP($F790*100,'风险(退款拒付)'!$AA$26:$AD$30,3,1)</f>
        <v>0</v>
      </c>
      <c r="I790">
        <f>VLOOKUP($F790*100,'风险(退款拒付)'!$AA$26:$AD$30,4,1)</f>
        <v>0</v>
      </c>
    </row>
    <row r="791" spans="1:9" x14ac:dyDescent="0.2">
      <c r="A791" t="s">
        <v>857</v>
      </c>
      <c r="B791" s="2">
        <v>14</v>
      </c>
      <c r="C791" s="2">
        <v>705.22</v>
      </c>
      <c r="D791" s="2">
        <v>75</v>
      </c>
      <c r="E791" s="2">
        <v>86</v>
      </c>
      <c r="F791" s="26">
        <v>5.3570000000000002</v>
      </c>
      <c r="G791" t="str">
        <f>VLOOKUP($F791*100,'风险(退款拒付)'!$AA$26:$AD$30,2,1)</f>
        <v>(20,+)</v>
      </c>
      <c r="H791" t="str">
        <f>VLOOKUP($F791*100,'风险(退款拒付)'!$AA$26:$AD$30,3,1)</f>
        <v>高</v>
      </c>
      <c r="I791">
        <f>VLOOKUP($F791*100,'风险(退款拒付)'!$AA$26:$AD$30,4,1)</f>
        <v>100</v>
      </c>
    </row>
    <row r="792" spans="1:9" x14ac:dyDescent="0.2">
      <c r="A792" t="s">
        <v>652</v>
      </c>
      <c r="B792" s="2">
        <v>14</v>
      </c>
      <c r="C792" s="2">
        <v>691.12</v>
      </c>
      <c r="D792" s="2">
        <v>0</v>
      </c>
      <c r="E792" s="2">
        <v>0</v>
      </c>
      <c r="F792" s="26">
        <v>0</v>
      </c>
      <c r="G792" t="str">
        <f>VLOOKUP($F792*100,'风险(退款拒付)'!$AA$26:$AD$30,2,1)</f>
        <v>0</v>
      </c>
      <c r="H792" t="str">
        <f>VLOOKUP($F792*100,'风险(退款拒付)'!$AA$26:$AD$30,3,1)</f>
        <v>0</v>
      </c>
      <c r="I792">
        <f>VLOOKUP($F792*100,'风险(退款拒付)'!$AA$26:$AD$30,4,1)</f>
        <v>0</v>
      </c>
    </row>
    <row r="793" spans="1:9" x14ac:dyDescent="0.2">
      <c r="A793" t="s">
        <v>730</v>
      </c>
      <c r="B793" s="2">
        <v>14</v>
      </c>
      <c r="C793" s="2">
        <v>848.62</v>
      </c>
      <c r="D793" s="2">
        <v>1</v>
      </c>
      <c r="E793" s="2">
        <v>1</v>
      </c>
      <c r="F793" s="26">
        <v>7.0999999999999994E-2</v>
      </c>
      <c r="G793" t="str">
        <f>VLOOKUP($F793*100,'风险(退款拒付)'!$AA$26:$AD$30,2,1)</f>
        <v>(0,10]</v>
      </c>
      <c r="H793" t="str">
        <f>VLOOKUP($F793*100,'风险(退款拒付)'!$AA$26:$AD$30,3,1)</f>
        <v>低</v>
      </c>
      <c r="I793">
        <f>VLOOKUP($F793*100,'风险(退款拒付)'!$AA$26:$AD$30,4,1)</f>
        <v>11</v>
      </c>
    </row>
    <row r="794" spans="1:9" x14ac:dyDescent="0.2">
      <c r="A794" t="s">
        <v>896</v>
      </c>
      <c r="B794" s="2">
        <v>13</v>
      </c>
      <c r="C794" s="2">
        <v>183.21</v>
      </c>
      <c r="D794" s="2">
        <v>1</v>
      </c>
      <c r="E794" s="2">
        <v>1</v>
      </c>
      <c r="F794" s="26">
        <v>7.6999999999999999E-2</v>
      </c>
      <c r="G794" t="str">
        <f>VLOOKUP($F794*100,'风险(退款拒付)'!$AA$26:$AD$30,2,1)</f>
        <v>(0,10]</v>
      </c>
      <c r="H794" t="str">
        <f>VLOOKUP($F794*100,'风险(退款拒付)'!$AA$26:$AD$30,3,1)</f>
        <v>低</v>
      </c>
      <c r="I794">
        <f>VLOOKUP($F794*100,'风险(退款拒付)'!$AA$26:$AD$30,4,1)</f>
        <v>11</v>
      </c>
    </row>
    <row r="795" spans="1:9" x14ac:dyDescent="0.2">
      <c r="A795" t="s">
        <v>848</v>
      </c>
      <c r="B795" s="2">
        <v>13</v>
      </c>
      <c r="C795" s="2">
        <v>673.16652612999997</v>
      </c>
      <c r="D795" s="2">
        <v>1</v>
      </c>
      <c r="E795" s="2">
        <v>1</v>
      </c>
      <c r="F795" s="26">
        <v>7.6999999999999999E-2</v>
      </c>
      <c r="G795" t="str">
        <f>VLOOKUP($F795*100,'风险(退款拒付)'!$AA$26:$AD$30,2,1)</f>
        <v>(0,10]</v>
      </c>
      <c r="H795" t="str">
        <f>VLOOKUP($F795*100,'风险(退款拒付)'!$AA$26:$AD$30,3,1)</f>
        <v>低</v>
      </c>
      <c r="I795">
        <f>VLOOKUP($F795*100,'风险(退款拒付)'!$AA$26:$AD$30,4,1)</f>
        <v>11</v>
      </c>
    </row>
    <row r="796" spans="1:9" x14ac:dyDescent="0.2">
      <c r="A796" t="s">
        <v>683</v>
      </c>
      <c r="B796" s="2">
        <v>13</v>
      </c>
      <c r="C796" s="2">
        <v>1923.8</v>
      </c>
      <c r="D796" s="2">
        <v>2</v>
      </c>
      <c r="E796" s="2">
        <v>2</v>
      </c>
      <c r="F796" s="26">
        <v>0.154</v>
      </c>
      <c r="G796" t="str">
        <f>VLOOKUP($F796*100,'风险(退款拒付)'!$AA$26:$AD$30,2,1)</f>
        <v>(10,20]</v>
      </c>
      <c r="H796" t="str">
        <f>VLOOKUP($F796*100,'风险(退款拒付)'!$AA$26:$AD$30,3,1)</f>
        <v>中</v>
      </c>
      <c r="I796">
        <f>VLOOKUP($F796*100,'风险(退款拒付)'!$AA$26:$AD$30,4,1)</f>
        <v>57</v>
      </c>
    </row>
    <row r="797" spans="1:9" x14ac:dyDescent="0.2">
      <c r="A797" t="s">
        <v>831</v>
      </c>
      <c r="B797" s="2">
        <v>13</v>
      </c>
      <c r="C797" s="2">
        <v>400.31</v>
      </c>
      <c r="D797" s="2">
        <v>0</v>
      </c>
      <c r="E797" s="2">
        <v>0</v>
      </c>
      <c r="F797" s="26">
        <v>0</v>
      </c>
      <c r="G797" t="str">
        <f>VLOOKUP($F797*100,'风险(退款拒付)'!$AA$26:$AD$30,2,1)</f>
        <v>0</v>
      </c>
      <c r="H797" t="str">
        <f>VLOOKUP($F797*100,'风险(退款拒付)'!$AA$26:$AD$30,3,1)</f>
        <v>0</v>
      </c>
      <c r="I797">
        <f>VLOOKUP($F797*100,'风险(退款拒付)'!$AA$26:$AD$30,4,1)</f>
        <v>0</v>
      </c>
    </row>
    <row r="798" spans="1:9" x14ac:dyDescent="0.2">
      <c r="A798" t="s">
        <v>700</v>
      </c>
      <c r="B798" s="2">
        <v>13</v>
      </c>
      <c r="C798" s="2">
        <v>514.98</v>
      </c>
      <c r="D798" s="2">
        <v>5</v>
      </c>
      <c r="E798" s="2">
        <v>5</v>
      </c>
      <c r="F798" s="26">
        <v>0.38500000000000001</v>
      </c>
      <c r="G798" t="str">
        <f>VLOOKUP($F798*100,'风险(退款拒付)'!$AA$26:$AD$30,2,1)</f>
        <v>(20,+)</v>
      </c>
      <c r="H798" t="str">
        <f>VLOOKUP($F798*100,'风险(退款拒付)'!$AA$26:$AD$30,3,1)</f>
        <v>高</v>
      </c>
      <c r="I798">
        <f>VLOOKUP($F798*100,'风险(退款拒付)'!$AA$26:$AD$30,4,1)</f>
        <v>100</v>
      </c>
    </row>
    <row r="799" spans="1:9" x14ac:dyDescent="0.2">
      <c r="A799" t="s">
        <v>501</v>
      </c>
      <c r="B799" s="2">
        <v>13</v>
      </c>
      <c r="C799" s="2">
        <v>5125</v>
      </c>
      <c r="D799" s="2">
        <v>0</v>
      </c>
      <c r="E799" s="2">
        <v>0</v>
      </c>
      <c r="F799" s="26">
        <v>0</v>
      </c>
      <c r="G799" t="str">
        <f>VLOOKUP($F799*100,'风险(退款拒付)'!$AA$26:$AD$30,2,1)</f>
        <v>0</v>
      </c>
      <c r="H799" t="str">
        <f>VLOOKUP($F799*100,'风险(退款拒付)'!$AA$26:$AD$30,3,1)</f>
        <v>0</v>
      </c>
      <c r="I799">
        <f>VLOOKUP($F799*100,'风险(退款拒付)'!$AA$26:$AD$30,4,1)</f>
        <v>0</v>
      </c>
    </row>
    <row r="800" spans="1:9" x14ac:dyDescent="0.2">
      <c r="A800" t="s">
        <v>120</v>
      </c>
      <c r="B800" s="2">
        <v>13</v>
      </c>
      <c r="C800" s="2">
        <v>492.35</v>
      </c>
      <c r="D800" s="2">
        <v>1</v>
      </c>
      <c r="E800" s="2">
        <v>1</v>
      </c>
      <c r="F800" s="26">
        <v>7.6999999999999999E-2</v>
      </c>
      <c r="G800" t="str">
        <f>VLOOKUP($F800*100,'风险(退款拒付)'!$AA$26:$AD$30,2,1)</f>
        <v>(0,10]</v>
      </c>
      <c r="H800" t="str">
        <f>VLOOKUP($F800*100,'风险(退款拒付)'!$AA$26:$AD$30,3,1)</f>
        <v>低</v>
      </c>
      <c r="I800">
        <f>VLOOKUP($F800*100,'风险(退款拒付)'!$AA$26:$AD$30,4,1)</f>
        <v>11</v>
      </c>
    </row>
    <row r="801" spans="1:9" x14ac:dyDescent="0.2">
      <c r="A801" t="s">
        <v>442</v>
      </c>
      <c r="B801" s="2">
        <v>13</v>
      </c>
      <c r="C801" s="2">
        <v>502.45</v>
      </c>
      <c r="D801" s="2">
        <v>2</v>
      </c>
      <c r="E801" s="2">
        <v>4</v>
      </c>
      <c r="F801" s="26">
        <v>0.154</v>
      </c>
      <c r="G801" t="str">
        <f>VLOOKUP($F801*100,'风险(退款拒付)'!$AA$26:$AD$30,2,1)</f>
        <v>(10,20]</v>
      </c>
      <c r="H801" t="str">
        <f>VLOOKUP($F801*100,'风险(退款拒付)'!$AA$26:$AD$30,3,1)</f>
        <v>中</v>
      </c>
      <c r="I801">
        <f>VLOOKUP($F801*100,'风险(退款拒付)'!$AA$26:$AD$30,4,1)</f>
        <v>57</v>
      </c>
    </row>
    <row r="802" spans="1:9" x14ac:dyDescent="0.2">
      <c r="A802" t="s">
        <v>290</v>
      </c>
      <c r="B802" s="2">
        <v>13</v>
      </c>
      <c r="C802" s="2">
        <v>699.13</v>
      </c>
      <c r="D802" s="2">
        <v>0</v>
      </c>
      <c r="E802" s="2">
        <v>0</v>
      </c>
      <c r="F802" s="26">
        <v>0</v>
      </c>
      <c r="G802" t="str">
        <f>VLOOKUP($F802*100,'风险(退款拒付)'!$AA$26:$AD$30,2,1)</f>
        <v>0</v>
      </c>
      <c r="H802" t="str">
        <f>VLOOKUP($F802*100,'风险(退款拒付)'!$AA$26:$AD$30,3,1)</f>
        <v>0</v>
      </c>
      <c r="I802">
        <f>VLOOKUP($F802*100,'风险(退款拒付)'!$AA$26:$AD$30,4,1)</f>
        <v>0</v>
      </c>
    </row>
    <row r="803" spans="1:9" x14ac:dyDescent="0.2">
      <c r="A803" t="s">
        <v>936</v>
      </c>
      <c r="B803" s="2">
        <v>12</v>
      </c>
      <c r="C803" s="2">
        <v>4211.4799999999996</v>
      </c>
      <c r="D803" s="2">
        <v>0</v>
      </c>
      <c r="E803" s="2">
        <v>0</v>
      </c>
      <c r="F803" s="26">
        <v>0</v>
      </c>
      <c r="G803" t="str">
        <f>VLOOKUP($F803*100,'风险(退款拒付)'!$AA$26:$AD$30,2,1)</f>
        <v>0</v>
      </c>
      <c r="H803" t="str">
        <f>VLOOKUP($F803*100,'风险(退款拒付)'!$AA$26:$AD$30,3,1)</f>
        <v>0</v>
      </c>
      <c r="I803">
        <f>VLOOKUP($F803*100,'风险(退款拒付)'!$AA$26:$AD$30,4,1)</f>
        <v>0</v>
      </c>
    </row>
    <row r="804" spans="1:9" x14ac:dyDescent="0.2">
      <c r="A804" t="s">
        <v>511</v>
      </c>
      <c r="B804" s="2">
        <v>12</v>
      </c>
      <c r="C804" s="2">
        <v>1776.64</v>
      </c>
      <c r="D804" s="2">
        <v>0</v>
      </c>
      <c r="E804" s="2">
        <v>0</v>
      </c>
      <c r="F804" s="26">
        <v>0</v>
      </c>
      <c r="G804" t="str">
        <f>VLOOKUP($F804*100,'风险(退款拒付)'!$AA$26:$AD$30,2,1)</f>
        <v>0</v>
      </c>
      <c r="H804" t="str">
        <f>VLOOKUP($F804*100,'风险(退款拒付)'!$AA$26:$AD$30,3,1)</f>
        <v>0</v>
      </c>
      <c r="I804">
        <f>VLOOKUP($F804*100,'风险(退款拒付)'!$AA$26:$AD$30,4,1)</f>
        <v>0</v>
      </c>
    </row>
    <row r="805" spans="1:9" x14ac:dyDescent="0.2">
      <c r="A805" t="s">
        <v>973</v>
      </c>
      <c r="B805" s="2">
        <v>12</v>
      </c>
      <c r="C805" s="2">
        <v>590.03</v>
      </c>
      <c r="D805" s="2">
        <v>0</v>
      </c>
      <c r="E805" s="2">
        <v>0</v>
      </c>
      <c r="F805" s="26">
        <v>0</v>
      </c>
      <c r="G805" t="str">
        <f>VLOOKUP($F805*100,'风险(退款拒付)'!$AA$26:$AD$30,2,1)</f>
        <v>0</v>
      </c>
      <c r="H805" t="str">
        <f>VLOOKUP($F805*100,'风险(退款拒付)'!$AA$26:$AD$30,3,1)</f>
        <v>0</v>
      </c>
      <c r="I805">
        <f>VLOOKUP($F805*100,'风险(退款拒付)'!$AA$26:$AD$30,4,1)</f>
        <v>0</v>
      </c>
    </row>
    <row r="806" spans="1:9" x14ac:dyDescent="0.2">
      <c r="A806" t="s">
        <v>832</v>
      </c>
      <c r="B806" s="2">
        <v>12</v>
      </c>
      <c r="C806" s="2">
        <v>1.7643985200000001</v>
      </c>
      <c r="D806" s="2">
        <v>0</v>
      </c>
      <c r="E806" s="2">
        <v>0</v>
      </c>
      <c r="F806" s="26">
        <v>0</v>
      </c>
      <c r="G806" t="str">
        <f>VLOOKUP($F806*100,'风险(退款拒付)'!$AA$26:$AD$30,2,1)</f>
        <v>0</v>
      </c>
      <c r="H806" t="str">
        <f>VLOOKUP($F806*100,'风险(退款拒付)'!$AA$26:$AD$30,3,1)</f>
        <v>0</v>
      </c>
      <c r="I806">
        <f>VLOOKUP($F806*100,'风险(退款拒付)'!$AA$26:$AD$30,4,1)</f>
        <v>0</v>
      </c>
    </row>
    <row r="807" spans="1:9" x14ac:dyDescent="0.2">
      <c r="A807" t="s">
        <v>963</v>
      </c>
      <c r="B807" s="2">
        <v>12</v>
      </c>
      <c r="C807" s="2">
        <v>267.54000000000002</v>
      </c>
      <c r="D807" s="2">
        <v>0</v>
      </c>
      <c r="E807" s="2">
        <v>0</v>
      </c>
      <c r="F807" s="26">
        <v>0</v>
      </c>
      <c r="G807" t="str">
        <f>VLOOKUP($F807*100,'风险(退款拒付)'!$AA$26:$AD$30,2,1)</f>
        <v>0</v>
      </c>
      <c r="H807" t="str">
        <f>VLOOKUP($F807*100,'风险(退款拒付)'!$AA$26:$AD$30,3,1)</f>
        <v>0</v>
      </c>
      <c r="I807">
        <f>VLOOKUP($F807*100,'风险(退款拒付)'!$AA$26:$AD$30,4,1)</f>
        <v>0</v>
      </c>
    </row>
    <row r="808" spans="1:9" x14ac:dyDescent="0.2">
      <c r="A808" t="s">
        <v>201</v>
      </c>
      <c r="B808" s="2">
        <v>12</v>
      </c>
      <c r="C808" s="2">
        <v>1244.1500000000001</v>
      </c>
      <c r="D808" s="2">
        <v>0</v>
      </c>
      <c r="E808" s="2">
        <v>0</v>
      </c>
      <c r="F808" s="26">
        <v>0</v>
      </c>
      <c r="G808" t="str">
        <f>VLOOKUP($F808*100,'风险(退款拒付)'!$AA$26:$AD$30,2,1)</f>
        <v>0</v>
      </c>
      <c r="H808" t="str">
        <f>VLOOKUP($F808*100,'风险(退款拒付)'!$AA$26:$AD$30,3,1)</f>
        <v>0</v>
      </c>
      <c r="I808">
        <f>VLOOKUP($F808*100,'风险(退款拒付)'!$AA$26:$AD$30,4,1)</f>
        <v>0</v>
      </c>
    </row>
    <row r="809" spans="1:9" x14ac:dyDescent="0.2">
      <c r="A809" t="s">
        <v>1029</v>
      </c>
      <c r="B809" s="2">
        <v>12</v>
      </c>
      <c r="C809" s="2">
        <v>507.34</v>
      </c>
      <c r="D809" s="2">
        <v>2</v>
      </c>
      <c r="E809" s="2">
        <v>2</v>
      </c>
      <c r="F809" s="26">
        <v>0.16700000000000001</v>
      </c>
      <c r="G809" t="str">
        <f>VLOOKUP($F809*100,'风险(退款拒付)'!$AA$26:$AD$30,2,1)</f>
        <v>(10,20]</v>
      </c>
      <c r="H809" t="str">
        <f>VLOOKUP($F809*100,'风险(退款拒付)'!$AA$26:$AD$30,3,1)</f>
        <v>中</v>
      </c>
      <c r="I809">
        <f>VLOOKUP($F809*100,'风险(退款拒付)'!$AA$26:$AD$30,4,1)</f>
        <v>57</v>
      </c>
    </row>
    <row r="810" spans="1:9" x14ac:dyDescent="0.2">
      <c r="A810" t="s">
        <v>370</v>
      </c>
      <c r="B810" s="2">
        <v>11</v>
      </c>
      <c r="C810" s="2">
        <v>200.83</v>
      </c>
      <c r="D810" s="2">
        <v>0</v>
      </c>
      <c r="E810" s="2">
        <v>0</v>
      </c>
      <c r="F810" s="26">
        <v>0</v>
      </c>
      <c r="G810" t="str">
        <f>VLOOKUP($F810*100,'风险(退款拒付)'!$AA$26:$AD$30,2,1)</f>
        <v>0</v>
      </c>
      <c r="H810" t="str">
        <f>VLOOKUP($F810*100,'风险(退款拒付)'!$AA$26:$AD$30,3,1)</f>
        <v>0</v>
      </c>
      <c r="I810">
        <f>VLOOKUP($F810*100,'风险(退款拒付)'!$AA$26:$AD$30,4,1)</f>
        <v>0</v>
      </c>
    </row>
    <row r="811" spans="1:9" x14ac:dyDescent="0.2">
      <c r="A811" t="s">
        <v>898</v>
      </c>
      <c r="B811" s="2">
        <v>11</v>
      </c>
      <c r="C811" s="2">
        <v>3184.2</v>
      </c>
      <c r="D811" s="2">
        <v>0</v>
      </c>
      <c r="E811" s="2">
        <v>0</v>
      </c>
      <c r="F811" s="26">
        <v>0</v>
      </c>
      <c r="G811" t="str">
        <f>VLOOKUP($F811*100,'风险(退款拒付)'!$AA$26:$AD$30,2,1)</f>
        <v>0</v>
      </c>
      <c r="H811" t="str">
        <f>VLOOKUP($F811*100,'风险(退款拒付)'!$AA$26:$AD$30,3,1)</f>
        <v>0</v>
      </c>
      <c r="I811">
        <f>VLOOKUP($F811*100,'风险(退款拒付)'!$AA$26:$AD$30,4,1)</f>
        <v>0</v>
      </c>
    </row>
    <row r="812" spans="1:9" x14ac:dyDescent="0.2">
      <c r="A812" t="s">
        <v>513</v>
      </c>
      <c r="B812" s="2">
        <v>11</v>
      </c>
      <c r="C812" s="2">
        <v>920.2</v>
      </c>
      <c r="D812" s="2">
        <v>0</v>
      </c>
      <c r="E812" s="2">
        <v>0</v>
      </c>
      <c r="F812" s="26">
        <v>0</v>
      </c>
      <c r="G812" t="str">
        <f>VLOOKUP($F812*100,'风险(退款拒付)'!$AA$26:$AD$30,2,1)</f>
        <v>0</v>
      </c>
      <c r="H812" t="str">
        <f>VLOOKUP($F812*100,'风险(退款拒付)'!$AA$26:$AD$30,3,1)</f>
        <v>0</v>
      </c>
      <c r="I812">
        <f>VLOOKUP($F812*100,'风险(退款拒付)'!$AA$26:$AD$30,4,1)</f>
        <v>0</v>
      </c>
    </row>
    <row r="813" spans="1:9" x14ac:dyDescent="0.2">
      <c r="A813" t="s">
        <v>850</v>
      </c>
      <c r="B813" s="2">
        <v>11</v>
      </c>
      <c r="C813" s="2">
        <v>691.62</v>
      </c>
      <c r="D813" s="2">
        <v>0</v>
      </c>
      <c r="E813" s="2">
        <v>0</v>
      </c>
      <c r="F813" s="26">
        <v>0</v>
      </c>
      <c r="G813" t="str">
        <f>VLOOKUP($F813*100,'风险(退款拒付)'!$AA$26:$AD$30,2,1)</f>
        <v>0</v>
      </c>
      <c r="H813" t="str">
        <f>VLOOKUP($F813*100,'风险(退款拒付)'!$AA$26:$AD$30,3,1)</f>
        <v>0</v>
      </c>
      <c r="I813">
        <f>VLOOKUP($F813*100,'风险(退款拒付)'!$AA$26:$AD$30,4,1)</f>
        <v>0</v>
      </c>
    </row>
    <row r="814" spans="1:9" x14ac:dyDescent="0.2">
      <c r="A814" t="s">
        <v>457</v>
      </c>
      <c r="B814" s="2">
        <v>11</v>
      </c>
      <c r="C814" s="2">
        <v>748.45</v>
      </c>
      <c r="D814" s="2">
        <v>0</v>
      </c>
      <c r="E814" s="2">
        <v>0</v>
      </c>
      <c r="F814" s="26">
        <v>0</v>
      </c>
      <c r="G814" t="str">
        <f>VLOOKUP($F814*100,'风险(退款拒付)'!$AA$26:$AD$30,2,1)</f>
        <v>0</v>
      </c>
      <c r="H814" t="str">
        <f>VLOOKUP($F814*100,'风险(退款拒付)'!$AA$26:$AD$30,3,1)</f>
        <v>0</v>
      </c>
      <c r="I814">
        <f>VLOOKUP($F814*100,'风险(退款拒付)'!$AA$26:$AD$30,4,1)</f>
        <v>0</v>
      </c>
    </row>
    <row r="815" spans="1:9" x14ac:dyDescent="0.2">
      <c r="A815" t="s">
        <v>653</v>
      </c>
      <c r="B815" s="2">
        <v>11</v>
      </c>
      <c r="C815" s="2">
        <v>7545.95</v>
      </c>
      <c r="D815" s="2">
        <v>0</v>
      </c>
      <c r="E815" s="2">
        <v>0</v>
      </c>
      <c r="F815" s="26">
        <v>0</v>
      </c>
      <c r="G815" t="str">
        <f>VLOOKUP($F815*100,'风险(退款拒付)'!$AA$26:$AD$30,2,1)</f>
        <v>0</v>
      </c>
      <c r="H815" t="str">
        <f>VLOOKUP($F815*100,'风险(退款拒付)'!$AA$26:$AD$30,3,1)</f>
        <v>0</v>
      </c>
      <c r="I815">
        <f>VLOOKUP($F815*100,'风险(退款拒付)'!$AA$26:$AD$30,4,1)</f>
        <v>0</v>
      </c>
    </row>
    <row r="816" spans="1:9" x14ac:dyDescent="0.2">
      <c r="A816" t="s">
        <v>664</v>
      </c>
      <c r="B816" s="2">
        <v>11</v>
      </c>
      <c r="C816" s="2">
        <v>564.14</v>
      </c>
      <c r="D816" s="2">
        <v>0</v>
      </c>
      <c r="E816" s="2">
        <v>0</v>
      </c>
      <c r="F816" s="26">
        <v>0</v>
      </c>
      <c r="G816" t="str">
        <f>VLOOKUP($F816*100,'风险(退款拒付)'!$AA$26:$AD$30,2,1)</f>
        <v>0</v>
      </c>
      <c r="H816" t="str">
        <f>VLOOKUP($F816*100,'风险(退款拒付)'!$AA$26:$AD$30,3,1)</f>
        <v>0</v>
      </c>
      <c r="I816">
        <f>VLOOKUP($F816*100,'风险(退款拒付)'!$AA$26:$AD$30,4,1)</f>
        <v>0</v>
      </c>
    </row>
    <row r="817" spans="1:9" x14ac:dyDescent="0.2">
      <c r="A817" t="s">
        <v>154</v>
      </c>
      <c r="B817" s="2">
        <v>10</v>
      </c>
      <c r="C817" s="2">
        <v>484.95</v>
      </c>
      <c r="D817" s="2">
        <v>0</v>
      </c>
      <c r="E817" s="2">
        <v>0</v>
      </c>
      <c r="F817" s="26">
        <v>0</v>
      </c>
      <c r="G817" t="str">
        <f>VLOOKUP($F817*100,'风险(退款拒付)'!$AA$26:$AD$30,2,1)</f>
        <v>0</v>
      </c>
      <c r="H817" t="str">
        <f>VLOOKUP($F817*100,'风险(退款拒付)'!$AA$26:$AD$30,3,1)</f>
        <v>0</v>
      </c>
      <c r="I817">
        <f>VLOOKUP($F817*100,'风险(退款拒付)'!$AA$26:$AD$30,4,1)</f>
        <v>0</v>
      </c>
    </row>
    <row r="818" spans="1:9" x14ac:dyDescent="0.2">
      <c r="A818" t="s">
        <v>430</v>
      </c>
      <c r="B818" s="2">
        <v>10</v>
      </c>
      <c r="C818" s="2">
        <v>2254.92</v>
      </c>
      <c r="D818" s="2">
        <v>1</v>
      </c>
      <c r="E818" s="2">
        <v>1</v>
      </c>
      <c r="F818" s="26">
        <v>0.1</v>
      </c>
      <c r="G818" t="str">
        <f>VLOOKUP($F818*100,'风险(退款拒付)'!$AA$26:$AD$30,2,1)</f>
        <v>(10,20]</v>
      </c>
      <c r="H818" t="str">
        <f>VLOOKUP($F818*100,'风险(退款拒付)'!$AA$26:$AD$30,3,1)</f>
        <v>中</v>
      </c>
      <c r="I818">
        <f>VLOOKUP($F818*100,'风险(退款拒付)'!$AA$26:$AD$30,4,1)</f>
        <v>57</v>
      </c>
    </row>
    <row r="819" spans="1:9" x14ac:dyDescent="0.2">
      <c r="A819" t="s">
        <v>895</v>
      </c>
      <c r="B819" s="2">
        <v>10</v>
      </c>
      <c r="C819" s="2">
        <v>7264.83</v>
      </c>
      <c r="D819" s="2">
        <v>0</v>
      </c>
      <c r="E819" s="2">
        <v>0</v>
      </c>
      <c r="F819" s="26">
        <v>0</v>
      </c>
      <c r="G819" t="str">
        <f>VLOOKUP($F819*100,'风险(退款拒付)'!$AA$26:$AD$30,2,1)</f>
        <v>0</v>
      </c>
      <c r="H819" t="str">
        <f>VLOOKUP($F819*100,'风险(退款拒付)'!$AA$26:$AD$30,3,1)</f>
        <v>0</v>
      </c>
      <c r="I819">
        <f>VLOOKUP($F819*100,'风险(退款拒付)'!$AA$26:$AD$30,4,1)</f>
        <v>0</v>
      </c>
    </row>
    <row r="820" spans="1:9" x14ac:dyDescent="0.2">
      <c r="A820" t="s">
        <v>846</v>
      </c>
      <c r="B820" s="2">
        <v>10</v>
      </c>
      <c r="C820" s="2">
        <v>961.68</v>
      </c>
      <c r="D820" s="2">
        <v>2</v>
      </c>
      <c r="E820" s="2">
        <v>2</v>
      </c>
      <c r="F820" s="26">
        <v>0.2</v>
      </c>
      <c r="G820" t="str">
        <f>VLOOKUP($F820*100,'风险(退款拒付)'!$AA$26:$AD$30,2,1)</f>
        <v>(20,+)</v>
      </c>
      <c r="H820" t="str">
        <f>VLOOKUP($F820*100,'风险(退款拒付)'!$AA$26:$AD$30,3,1)</f>
        <v>高</v>
      </c>
      <c r="I820">
        <f>VLOOKUP($F820*100,'风险(退款拒付)'!$AA$26:$AD$30,4,1)</f>
        <v>100</v>
      </c>
    </row>
    <row r="821" spans="1:9" x14ac:dyDescent="0.2">
      <c r="A821" t="s">
        <v>923</v>
      </c>
      <c r="B821" s="2">
        <v>10</v>
      </c>
      <c r="C821" s="2">
        <v>1452.58</v>
      </c>
      <c r="D821" s="2">
        <v>0</v>
      </c>
      <c r="E821" s="2">
        <v>0</v>
      </c>
      <c r="F821" s="26">
        <v>0</v>
      </c>
      <c r="G821" t="str">
        <f>VLOOKUP($F821*100,'风险(退款拒付)'!$AA$26:$AD$30,2,1)</f>
        <v>0</v>
      </c>
      <c r="H821" t="str">
        <f>VLOOKUP($F821*100,'风险(退款拒付)'!$AA$26:$AD$30,3,1)</f>
        <v>0</v>
      </c>
      <c r="I821">
        <f>VLOOKUP($F821*100,'风险(退款拒付)'!$AA$26:$AD$30,4,1)</f>
        <v>0</v>
      </c>
    </row>
    <row r="822" spans="1:9" x14ac:dyDescent="0.2">
      <c r="A822" t="s">
        <v>926</v>
      </c>
      <c r="B822" s="2">
        <v>10</v>
      </c>
      <c r="C822" s="2">
        <v>935.89</v>
      </c>
      <c r="D822" s="2">
        <v>0</v>
      </c>
      <c r="E822" s="2">
        <v>0</v>
      </c>
      <c r="F822" s="26">
        <v>0</v>
      </c>
      <c r="G822" t="str">
        <f>VLOOKUP($F822*100,'风险(退款拒付)'!$AA$26:$AD$30,2,1)</f>
        <v>0</v>
      </c>
      <c r="H822" t="str">
        <f>VLOOKUP($F822*100,'风险(退款拒付)'!$AA$26:$AD$30,3,1)</f>
        <v>0</v>
      </c>
      <c r="I822">
        <f>VLOOKUP($F822*100,'风险(退款拒付)'!$AA$26:$AD$30,4,1)</f>
        <v>0</v>
      </c>
    </row>
    <row r="823" spans="1:9" x14ac:dyDescent="0.2">
      <c r="A823" t="s">
        <v>103</v>
      </c>
      <c r="B823" s="2">
        <v>9</v>
      </c>
      <c r="C823" s="2">
        <v>6445.48</v>
      </c>
      <c r="D823" s="2">
        <v>0</v>
      </c>
      <c r="E823" s="2">
        <v>0</v>
      </c>
      <c r="F823" s="26">
        <v>0</v>
      </c>
      <c r="G823" t="str">
        <f>VLOOKUP($F823*100,'风险(退款拒付)'!$AA$26:$AD$30,2,1)</f>
        <v>0</v>
      </c>
      <c r="H823" t="str">
        <f>VLOOKUP($F823*100,'风险(退款拒付)'!$AA$26:$AD$30,3,1)</f>
        <v>0</v>
      </c>
      <c r="I823">
        <f>VLOOKUP($F823*100,'风险(退款拒付)'!$AA$26:$AD$30,4,1)</f>
        <v>0</v>
      </c>
    </row>
    <row r="824" spans="1:9" x14ac:dyDescent="0.2">
      <c r="A824" t="s">
        <v>807</v>
      </c>
      <c r="B824" s="2">
        <v>9</v>
      </c>
      <c r="C824" s="2">
        <v>493.57</v>
      </c>
      <c r="D824" s="2">
        <v>0</v>
      </c>
      <c r="E824" s="2">
        <v>0</v>
      </c>
      <c r="F824" s="26">
        <v>0</v>
      </c>
      <c r="G824" t="str">
        <f>VLOOKUP($F824*100,'风险(退款拒付)'!$AA$26:$AD$30,2,1)</f>
        <v>0</v>
      </c>
      <c r="H824" t="str">
        <f>VLOOKUP($F824*100,'风险(退款拒付)'!$AA$26:$AD$30,3,1)</f>
        <v>0</v>
      </c>
      <c r="I824">
        <f>VLOOKUP($F824*100,'风险(退款拒付)'!$AA$26:$AD$30,4,1)</f>
        <v>0</v>
      </c>
    </row>
    <row r="825" spans="1:9" x14ac:dyDescent="0.2">
      <c r="A825" t="s">
        <v>931</v>
      </c>
      <c r="B825" s="2">
        <v>9</v>
      </c>
      <c r="C825" s="2">
        <v>135</v>
      </c>
      <c r="D825" s="2">
        <v>0</v>
      </c>
      <c r="E825" s="2">
        <v>0</v>
      </c>
      <c r="F825" s="26">
        <v>0</v>
      </c>
      <c r="G825" t="str">
        <f>VLOOKUP($F825*100,'风险(退款拒付)'!$AA$26:$AD$30,2,1)</f>
        <v>0</v>
      </c>
      <c r="H825" t="str">
        <f>VLOOKUP($F825*100,'风险(退款拒付)'!$AA$26:$AD$30,3,1)</f>
        <v>0</v>
      </c>
      <c r="I825">
        <f>VLOOKUP($F825*100,'风险(退款拒付)'!$AA$26:$AD$30,4,1)</f>
        <v>0</v>
      </c>
    </row>
    <row r="826" spans="1:9" x14ac:dyDescent="0.2">
      <c r="A826" t="s">
        <v>828</v>
      </c>
      <c r="B826" s="2">
        <v>9</v>
      </c>
      <c r="C826" s="2">
        <v>351.6</v>
      </c>
      <c r="D826" s="2">
        <v>0</v>
      </c>
      <c r="E826" s="2">
        <v>0</v>
      </c>
      <c r="F826" s="26">
        <v>0</v>
      </c>
      <c r="G826" t="str">
        <f>VLOOKUP($F826*100,'风险(退款拒付)'!$AA$26:$AD$30,2,1)</f>
        <v>0</v>
      </c>
      <c r="H826" t="str">
        <f>VLOOKUP($F826*100,'风险(退款拒付)'!$AA$26:$AD$30,3,1)</f>
        <v>0</v>
      </c>
      <c r="I826">
        <f>VLOOKUP($F826*100,'风险(退款拒付)'!$AA$26:$AD$30,4,1)</f>
        <v>0</v>
      </c>
    </row>
    <row r="827" spans="1:9" x14ac:dyDescent="0.2">
      <c r="A827" t="s">
        <v>349</v>
      </c>
      <c r="B827" s="2">
        <v>9</v>
      </c>
      <c r="C827" s="2">
        <v>495.3</v>
      </c>
      <c r="D827" s="2">
        <v>1</v>
      </c>
      <c r="E827" s="2">
        <v>1</v>
      </c>
      <c r="F827" s="26">
        <v>0.111</v>
      </c>
      <c r="G827" t="str">
        <f>VLOOKUP($F827*100,'风险(退款拒付)'!$AA$26:$AD$30,2,1)</f>
        <v>(10,20]</v>
      </c>
      <c r="H827" t="str">
        <f>VLOOKUP($F827*100,'风险(退款拒付)'!$AA$26:$AD$30,3,1)</f>
        <v>中</v>
      </c>
      <c r="I827">
        <f>VLOOKUP($F827*100,'风险(退款拒付)'!$AA$26:$AD$30,4,1)</f>
        <v>57</v>
      </c>
    </row>
    <row r="828" spans="1:9" x14ac:dyDescent="0.2">
      <c r="A828" t="s">
        <v>433</v>
      </c>
      <c r="B828" s="2">
        <v>9</v>
      </c>
      <c r="C828" s="2">
        <v>253</v>
      </c>
      <c r="D828" s="2">
        <v>1</v>
      </c>
      <c r="E828" s="2">
        <v>1</v>
      </c>
      <c r="F828" s="26">
        <v>0.111</v>
      </c>
      <c r="G828" t="str">
        <f>VLOOKUP($F828*100,'风险(退款拒付)'!$AA$26:$AD$30,2,1)</f>
        <v>(10,20]</v>
      </c>
      <c r="H828" t="str">
        <f>VLOOKUP($F828*100,'风险(退款拒付)'!$AA$26:$AD$30,3,1)</f>
        <v>中</v>
      </c>
      <c r="I828">
        <f>VLOOKUP($F828*100,'风险(退款拒付)'!$AA$26:$AD$30,4,1)</f>
        <v>57</v>
      </c>
    </row>
    <row r="829" spans="1:9" x14ac:dyDescent="0.2">
      <c r="A829" t="s">
        <v>133</v>
      </c>
      <c r="B829" s="2">
        <v>8</v>
      </c>
      <c r="C829" s="2">
        <v>350</v>
      </c>
      <c r="D829" s="2">
        <v>0</v>
      </c>
      <c r="E829" s="2">
        <v>0</v>
      </c>
      <c r="F829" s="26">
        <v>0</v>
      </c>
      <c r="G829" t="str">
        <f>VLOOKUP($F829*100,'风险(退款拒付)'!$AA$26:$AD$30,2,1)</f>
        <v>0</v>
      </c>
      <c r="H829" t="str">
        <f>VLOOKUP($F829*100,'风险(退款拒付)'!$AA$26:$AD$30,3,1)</f>
        <v>0</v>
      </c>
      <c r="I829">
        <f>VLOOKUP($F829*100,'风险(退款拒付)'!$AA$26:$AD$30,4,1)</f>
        <v>0</v>
      </c>
    </row>
    <row r="830" spans="1:9" x14ac:dyDescent="0.2">
      <c r="A830" t="s">
        <v>678</v>
      </c>
      <c r="B830" s="2">
        <v>8</v>
      </c>
      <c r="C830" s="2">
        <v>305.45</v>
      </c>
      <c r="D830" s="2">
        <v>0</v>
      </c>
      <c r="E830" s="2">
        <v>0</v>
      </c>
      <c r="F830" s="26">
        <v>0</v>
      </c>
      <c r="G830" t="str">
        <f>VLOOKUP($F830*100,'风险(退款拒付)'!$AA$26:$AD$30,2,1)</f>
        <v>0</v>
      </c>
      <c r="H830" t="str">
        <f>VLOOKUP($F830*100,'风险(退款拒付)'!$AA$26:$AD$30,3,1)</f>
        <v>0</v>
      </c>
      <c r="I830">
        <f>VLOOKUP($F830*100,'风险(退款拒付)'!$AA$26:$AD$30,4,1)</f>
        <v>0</v>
      </c>
    </row>
    <row r="831" spans="1:9" x14ac:dyDescent="0.2">
      <c r="A831" t="s">
        <v>860</v>
      </c>
      <c r="B831" s="2">
        <v>8</v>
      </c>
      <c r="C831" s="2">
        <v>403.66726104000003</v>
      </c>
      <c r="D831" s="2">
        <v>0</v>
      </c>
      <c r="E831" s="2">
        <v>0</v>
      </c>
      <c r="F831" s="26">
        <v>0</v>
      </c>
      <c r="G831" t="str">
        <f>VLOOKUP($F831*100,'风险(退款拒付)'!$AA$26:$AD$30,2,1)</f>
        <v>0</v>
      </c>
      <c r="H831" t="str">
        <f>VLOOKUP($F831*100,'风险(退款拒付)'!$AA$26:$AD$30,3,1)</f>
        <v>0</v>
      </c>
      <c r="I831">
        <f>VLOOKUP($F831*100,'风险(退款拒付)'!$AA$26:$AD$30,4,1)</f>
        <v>0</v>
      </c>
    </row>
    <row r="832" spans="1:9" x14ac:dyDescent="0.2">
      <c r="A832" t="s">
        <v>276</v>
      </c>
      <c r="B832" s="2">
        <v>7</v>
      </c>
      <c r="C832" s="2">
        <v>359.86</v>
      </c>
      <c r="D832" s="2">
        <v>1</v>
      </c>
      <c r="E832" s="2">
        <v>1</v>
      </c>
      <c r="F832" s="26">
        <v>0.14299999999999999</v>
      </c>
      <c r="G832" t="str">
        <f>VLOOKUP($F832*100,'风险(退款拒付)'!$AA$26:$AD$30,2,1)</f>
        <v>(10,20]</v>
      </c>
      <c r="H832" t="str">
        <f>VLOOKUP($F832*100,'风险(退款拒付)'!$AA$26:$AD$30,3,1)</f>
        <v>中</v>
      </c>
      <c r="I832">
        <f>VLOOKUP($F832*100,'风险(退款拒付)'!$AA$26:$AD$30,4,1)</f>
        <v>57</v>
      </c>
    </row>
    <row r="833" spans="1:9" x14ac:dyDescent="0.2">
      <c r="A833" t="s">
        <v>626</v>
      </c>
      <c r="B833" s="2">
        <v>7</v>
      </c>
      <c r="C833" s="2">
        <v>317.39999999999998</v>
      </c>
      <c r="D833" s="2">
        <v>2</v>
      </c>
      <c r="E833" s="2">
        <v>3</v>
      </c>
      <c r="F833" s="26">
        <v>0.28599999999999998</v>
      </c>
      <c r="G833" t="str">
        <f>VLOOKUP($F833*100,'风险(退款拒付)'!$AA$26:$AD$30,2,1)</f>
        <v>(20,+)</v>
      </c>
      <c r="H833" t="str">
        <f>VLOOKUP($F833*100,'风险(退款拒付)'!$AA$26:$AD$30,3,1)</f>
        <v>高</v>
      </c>
      <c r="I833">
        <f>VLOOKUP($F833*100,'风险(退款拒付)'!$AA$26:$AD$30,4,1)</f>
        <v>100</v>
      </c>
    </row>
    <row r="834" spans="1:9" x14ac:dyDescent="0.2">
      <c r="A834" t="s">
        <v>815</v>
      </c>
      <c r="B834" s="2">
        <v>7</v>
      </c>
      <c r="C834" s="2">
        <v>2340.30158656</v>
      </c>
      <c r="D834" s="2">
        <v>0</v>
      </c>
      <c r="E834" s="2">
        <v>0</v>
      </c>
      <c r="F834" s="26">
        <v>0</v>
      </c>
      <c r="G834" t="str">
        <f>VLOOKUP($F834*100,'风险(退款拒付)'!$AA$26:$AD$30,2,1)</f>
        <v>0</v>
      </c>
      <c r="H834" t="str">
        <f>VLOOKUP($F834*100,'风险(退款拒付)'!$AA$26:$AD$30,3,1)</f>
        <v>0</v>
      </c>
      <c r="I834">
        <f>VLOOKUP($F834*100,'风险(退款拒付)'!$AA$26:$AD$30,4,1)</f>
        <v>0</v>
      </c>
    </row>
    <row r="835" spans="1:9" x14ac:dyDescent="0.2">
      <c r="A835" t="s">
        <v>368</v>
      </c>
      <c r="B835" s="2">
        <v>7</v>
      </c>
      <c r="C835" s="2">
        <v>8.8455220000000001E-2</v>
      </c>
      <c r="D835" s="2">
        <v>0</v>
      </c>
      <c r="E835" s="2">
        <v>0</v>
      </c>
      <c r="F835" s="26">
        <v>0</v>
      </c>
      <c r="G835" t="str">
        <f>VLOOKUP($F835*100,'风险(退款拒付)'!$AA$26:$AD$30,2,1)</f>
        <v>0</v>
      </c>
      <c r="H835" t="str">
        <f>VLOOKUP($F835*100,'风险(退款拒付)'!$AA$26:$AD$30,3,1)</f>
        <v>0</v>
      </c>
      <c r="I835">
        <f>VLOOKUP($F835*100,'风险(退款拒付)'!$AA$26:$AD$30,4,1)</f>
        <v>0</v>
      </c>
    </row>
    <row r="836" spans="1:9" x14ac:dyDescent="0.2">
      <c r="A836" t="s">
        <v>711</v>
      </c>
      <c r="B836" s="2">
        <v>7</v>
      </c>
      <c r="C836" s="2">
        <v>374.86</v>
      </c>
      <c r="D836" s="2">
        <v>100</v>
      </c>
      <c r="E836" s="2">
        <v>117</v>
      </c>
      <c r="F836" s="26">
        <v>14.286</v>
      </c>
      <c r="G836" t="str">
        <f>VLOOKUP($F836*100,'风险(退款拒付)'!$AA$26:$AD$30,2,1)</f>
        <v>(20,+)</v>
      </c>
      <c r="H836" t="str">
        <f>VLOOKUP($F836*100,'风险(退款拒付)'!$AA$26:$AD$30,3,1)</f>
        <v>高</v>
      </c>
      <c r="I836">
        <f>VLOOKUP($F836*100,'风险(退款拒付)'!$AA$26:$AD$30,4,1)</f>
        <v>100</v>
      </c>
    </row>
    <row r="837" spans="1:9" x14ac:dyDescent="0.2">
      <c r="A837" t="s">
        <v>289</v>
      </c>
      <c r="B837" s="2">
        <v>7</v>
      </c>
      <c r="C837" s="2">
        <v>1011.99</v>
      </c>
      <c r="D837" s="2">
        <v>0</v>
      </c>
      <c r="E837" s="2">
        <v>0</v>
      </c>
      <c r="F837" s="26">
        <v>0</v>
      </c>
      <c r="G837" t="str">
        <f>VLOOKUP($F837*100,'风险(退款拒付)'!$AA$26:$AD$30,2,1)</f>
        <v>0</v>
      </c>
      <c r="H837" t="str">
        <f>VLOOKUP($F837*100,'风险(退款拒付)'!$AA$26:$AD$30,3,1)</f>
        <v>0</v>
      </c>
      <c r="I837">
        <f>VLOOKUP($F837*100,'风险(退款拒付)'!$AA$26:$AD$30,4,1)</f>
        <v>0</v>
      </c>
    </row>
    <row r="838" spans="1:9" x14ac:dyDescent="0.2">
      <c r="A838" t="s">
        <v>701</v>
      </c>
      <c r="B838" s="2">
        <v>7</v>
      </c>
      <c r="C838" s="2">
        <v>1216</v>
      </c>
      <c r="D838" s="2">
        <v>0</v>
      </c>
      <c r="E838" s="2">
        <v>0</v>
      </c>
      <c r="F838" s="26">
        <v>0</v>
      </c>
      <c r="G838" t="str">
        <f>VLOOKUP($F838*100,'风险(退款拒付)'!$AA$26:$AD$30,2,1)</f>
        <v>0</v>
      </c>
      <c r="H838" t="str">
        <f>VLOOKUP($F838*100,'风险(退款拒付)'!$AA$26:$AD$30,3,1)</f>
        <v>0</v>
      </c>
      <c r="I838">
        <f>VLOOKUP($F838*100,'风险(退款拒付)'!$AA$26:$AD$30,4,1)</f>
        <v>0</v>
      </c>
    </row>
    <row r="839" spans="1:9" x14ac:dyDescent="0.2">
      <c r="A839" t="s">
        <v>315</v>
      </c>
      <c r="B839" s="2">
        <v>7</v>
      </c>
      <c r="C839" s="2">
        <v>275.94</v>
      </c>
      <c r="D839" s="2">
        <v>1</v>
      </c>
      <c r="E839" s="2">
        <v>1</v>
      </c>
      <c r="F839" s="26">
        <v>0.14299999999999999</v>
      </c>
      <c r="G839" t="str">
        <f>VLOOKUP($F839*100,'风险(退款拒付)'!$AA$26:$AD$30,2,1)</f>
        <v>(10,20]</v>
      </c>
      <c r="H839" t="str">
        <f>VLOOKUP($F839*100,'风险(退款拒付)'!$AA$26:$AD$30,3,1)</f>
        <v>中</v>
      </c>
      <c r="I839">
        <f>VLOOKUP($F839*100,'风险(退款拒付)'!$AA$26:$AD$30,4,1)</f>
        <v>57</v>
      </c>
    </row>
    <row r="840" spans="1:9" x14ac:dyDescent="0.2">
      <c r="A840" t="s">
        <v>1011</v>
      </c>
      <c r="B840" s="2">
        <v>7</v>
      </c>
      <c r="C840" s="2">
        <v>603.29999999999995</v>
      </c>
      <c r="D840" s="2">
        <v>0</v>
      </c>
      <c r="E840" s="2">
        <v>0</v>
      </c>
      <c r="F840" s="26">
        <v>0</v>
      </c>
      <c r="G840" t="str">
        <f>VLOOKUP($F840*100,'风险(退款拒付)'!$AA$26:$AD$30,2,1)</f>
        <v>0</v>
      </c>
      <c r="H840" t="str">
        <f>VLOOKUP($F840*100,'风险(退款拒付)'!$AA$26:$AD$30,3,1)</f>
        <v>0</v>
      </c>
      <c r="I840">
        <f>VLOOKUP($F840*100,'风险(退款拒付)'!$AA$26:$AD$30,4,1)</f>
        <v>0</v>
      </c>
    </row>
    <row r="841" spans="1:9" x14ac:dyDescent="0.2">
      <c r="A841" t="s">
        <v>228</v>
      </c>
      <c r="B841" s="2">
        <v>7</v>
      </c>
      <c r="C841" s="2">
        <v>1310.6400000000001</v>
      </c>
      <c r="D841" s="2">
        <v>1</v>
      </c>
      <c r="E841" s="2">
        <v>1</v>
      </c>
      <c r="F841" s="26">
        <v>0.14299999999999999</v>
      </c>
      <c r="G841" t="str">
        <f>VLOOKUP($F841*100,'风险(退款拒付)'!$AA$26:$AD$30,2,1)</f>
        <v>(10,20]</v>
      </c>
      <c r="H841" t="str">
        <f>VLOOKUP($F841*100,'风险(退款拒付)'!$AA$26:$AD$30,3,1)</f>
        <v>中</v>
      </c>
      <c r="I841">
        <f>VLOOKUP($F841*100,'风险(退款拒付)'!$AA$26:$AD$30,4,1)</f>
        <v>57</v>
      </c>
    </row>
    <row r="842" spans="1:9" x14ac:dyDescent="0.2">
      <c r="A842" t="s">
        <v>1018</v>
      </c>
      <c r="B842" s="2">
        <v>7</v>
      </c>
      <c r="C842" s="2">
        <v>407.02</v>
      </c>
      <c r="D842" s="2">
        <v>0</v>
      </c>
      <c r="E842" s="2">
        <v>0</v>
      </c>
      <c r="F842" s="26">
        <v>0</v>
      </c>
      <c r="G842" t="str">
        <f>VLOOKUP($F842*100,'风险(退款拒付)'!$AA$26:$AD$30,2,1)</f>
        <v>0</v>
      </c>
      <c r="H842" t="str">
        <f>VLOOKUP($F842*100,'风险(退款拒付)'!$AA$26:$AD$30,3,1)</f>
        <v>0</v>
      </c>
      <c r="I842">
        <f>VLOOKUP($F842*100,'风险(退款拒付)'!$AA$26:$AD$30,4,1)</f>
        <v>0</v>
      </c>
    </row>
    <row r="843" spans="1:9" x14ac:dyDescent="0.2">
      <c r="A843" t="s">
        <v>226</v>
      </c>
      <c r="B843" s="2">
        <v>7</v>
      </c>
      <c r="C843" s="2">
        <v>321.89971079999998</v>
      </c>
      <c r="D843" s="2">
        <v>0</v>
      </c>
      <c r="E843" s="2">
        <v>0</v>
      </c>
      <c r="F843" s="26">
        <v>0</v>
      </c>
      <c r="G843" t="str">
        <f>VLOOKUP($F843*100,'风险(退款拒付)'!$AA$26:$AD$30,2,1)</f>
        <v>0</v>
      </c>
      <c r="H843" t="str">
        <f>VLOOKUP($F843*100,'风险(退款拒付)'!$AA$26:$AD$30,3,1)</f>
        <v>0</v>
      </c>
      <c r="I843">
        <f>VLOOKUP($F843*100,'风险(退款拒付)'!$AA$26:$AD$30,4,1)</f>
        <v>0</v>
      </c>
    </row>
    <row r="844" spans="1:9" x14ac:dyDescent="0.2">
      <c r="A844" t="s">
        <v>428</v>
      </c>
      <c r="B844" s="2">
        <v>7</v>
      </c>
      <c r="C844" s="2">
        <v>3863.76</v>
      </c>
      <c r="D844" s="2">
        <v>0</v>
      </c>
      <c r="E844" s="2">
        <v>0</v>
      </c>
      <c r="F844" s="26">
        <v>0</v>
      </c>
      <c r="G844" t="str">
        <f>VLOOKUP($F844*100,'风险(退款拒付)'!$AA$26:$AD$30,2,1)</f>
        <v>0</v>
      </c>
      <c r="H844" t="str">
        <f>VLOOKUP($F844*100,'风险(退款拒付)'!$AA$26:$AD$30,3,1)</f>
        <v>0</v>
      </c>
      <c r="I844">
        <f>VLOOKUP($F844*100,'风险(退款拒付)'!$AA$26:$AD$30,4,1)</f>
        <v>0</v>
      </c>
    </row>
    <row r="845" spans="1:9" x14ac:dyDescent="0.2">
      <c r="A845" t="s">
        <v>153</v>
      </c>
      <c r="B845" s="2">
        <v>7</v>
      </c>
      <c r="C845" s="2">
        <v>139.93</v>
      </c>
      <c r="D845" s="2">
        <v>0</v>
      </c>
      <c r="E845" s="2">
        <v>0</v>
      </c>
      <c r="F845" s="26">
        <v>0</v>
      </c>
      <c r="G845" t="str">
        <f>VLOOKUP($F845*100,'风险(退款拒付)'!$AA$26:$AD$30,2,1)</f>
        <v>0</v>
      </c>
      <c r="H845" t="str">
        <f>VLOOKUP($F845*100,'风险(退款拒付)'!$AA$26:$AD$30,3,1)</f>
        <v>0</v>
      </c>
      <c r="I845">
        <f>VLOOKUP($F845*100,'风险(退款拒付)'!$AA$26:$AD$30,4,1)</f>
        <v>0</v>
      </c>
    </row>
    <row r="846" spans="1:9" x14ac:dyDescent="0.2">
      <c r="A846" t="s">
        <v>144</v>
      </c>
      <c r="B846" s="2">
        <v>7</v>
      </c>
      <c r="C846" s="2">
        <v>419.88392934000001</v>
      </c>
      <c r="D846" s="2">
        <v>1</v>
      </c>
      <c r="E846" s="2">
        <v>1</v>
      </c>
      <c r="F846" s="26">
        <v>0.14299999999999999</v>
      </c>
      <c r="G846" t="str">
        <f>VLOOKUP($F846*100,'风险(退款拒付)'!$AA$26:$AD$30,2,1)</f>
        <v>(10,20]</v>
      </c>
      <c r="H846" t="str">
        <f>VLOOKUP($F846*100,'风险(退款拒付)'!$AA$26:$AD$30,3,1)</f>
        <v>中</v>
      </c>
      <c r="I846">
        <f>VLOOKUP($F846*100,'风险(退款拒付)'!$AA$26:$AD$30,4,1)</f>
        <v>57</v>
      </c>
    </row>
    <row r="847" spans="1:9" x14ac:dyDescent="0.2">
      <c r="A847" t="s">
        <v>306</v>
      </c>
      <c r="B847" s="2">
        <v>6</v>
      </c>
      <c r="C847" s="2">
        <v>283.36175500000002</v>
      </c>
      <c r="D847" s="2">
        <v>0</v>
      </c>
      <c r="E847" s="2">
        <v>0</v>
      </c>
      <c r="F847" s="26">
        <v>0</v>
      </c>
      <c r="G847" t="str">
        <f>VLOOKUP($F847*100,'风险(退款拒付)'!$AA$26:$AD$30,2,1)</f>
        <v>0</v>
      </c>
      <c r="H847" t="str">
        <f>VLOOKUP($F847*100,'风险(退款拒付)'!$AA$26:$AD$30,3,1)</f>
        <v>0</v>
      </c>
      <c r="I847">
        <f>VLOOKUP($F847*100,'风险(退款拒付)'!$AA$26:$AD$30,4,1)</f>
        <v>0</v>
      </c>
    </row>
    <row r="848" spans="1:9" x14ac:dyDescent="0.2">
      <c r="A848" t="s">
        <v>508</v>
      </c>
      <c r="B848" s="2">
        <v>6</v>
      </c>
      <c r="C848" s="2">
        <v>349.06</v>
      </c>
      <c r="D848" s="2">
        <v>3</v>
      </c>
      <c r="E848" s="2">
        <v>4</v>
      </c>
      <c r="F848" s="26">
        <v>0.5</v>
      </c>
      <c r="G848" t="str">
        <f>VLOOKUP($F848*100,'风险(退款拒付)'!$AA$26:$AD$30,2,1)</f>
        <v>(20,+)</v>
      </c>
      <c r="H848" t="str">
        <f>VLOOKUP($F848*100,'风险(退款拒付)'!$AA$26:$AD$30,3,1)</f>
        <v>高</v>
      </c>
      <c r="I848">
        <f>VLOOKUP($F848*100,'风险(退款拒付)'!$AA$26:$AD$30,4,1)</f>
        <v>100</v>
      </c>
    </row>
    <row r="849" spans="1:9" x14ac:dyDescent="0.2">
      <c r="A849" t="s">
        <v>124</v>
      </c>
      <c r="B849" s="2">
        <v>6</v>
      </c>
      <c r="C849" s="2">
        <v>209.35</v>
      </c>
      <c r="D849" s="2">
        <v>0</v>
      </c>
      <c r="E849" s="2">
        <v>0</v>
      </c>
      <c r="F849" s="26">
        <v>0</v>
      </c>
      <c r="G849" t="str">
        <f>VLOOKUP($F849*100,'风险(退款拒付)'!$AA$26:$AD$30,2,1)</f>
        <v>0</v>
      </c>
      <c r="H849" t="str">
        <f>VLOOKUP($F849*100,'风险(退款拒付)'!$AA$26:$AD$30,3,1)</f>
        <v>0</v>
      </c>
      <c r="I849">
        <f>VLOOKUP($F849*100,'风险(退款拒付)'!$AA$26:$AD$30,4,1)</f>
        <v>0</v>
      </c>
    </row>
    <row r="850" spans="1:9" x14ac:dyDescent="0.2">
      <c r="A850" t="s">
        <v>378</v>
      </c>
      <c r="B850" s="2">
        <v>6</v>
      </c>
      <c r="C850" s="2">
        <v>407.38</v>
      </c>
      <c r="D850" s="2">
        <v>0</v>
      </c>
      <c r="E850" s="2">
        <v>0</v>
      </c>
      <c r="F850" s="26">
        <v>0</v>
      </c>
      <c r="G850" t="str">
        <f>VLOOKUP($F850*100,'风险(退款拒付)'!$AA$26:$AD$30,2,1)</f>
        <v>0</v>
      </c>
      <c r="H850" t="str">
        <f>VLOOKUP($F850*100,'风险(退款拒付)'!$AA$26:$AD$30,3,1)</f>
        <v>0</v>
      </c>
      <c r="I850">
        <f>VLOOKUP($F850*100,'风险(退款拒付)'!$AA$26:$AD$30,4,1)</f>
        <v>0</v>
      </c>
    </row>
    <row r="851" spans="1:9" x14ac:dyDescent="0.2">
      <c r="A851" t="s">
        <v>500</v>
      </c>
      <c r="B851" s="2">
        <v>6</v>
      </c>
      <c r="C851" s="2">
        <v>947.96</v>
      </c>
      <c r="D851" s="2">
        <v>1</v>
      </c>
      <c r="E851" s="2">
        <v>1</v>
      </c>
      <c r="F851" s="26">
        <v>0.16700000000000001</v>
      </c>
      <c r="G851" t="str">
        <f>VLOOKUP($F851*100,'风险(退款拒付)'!$AA$26:$AD$30,2,1)</f>
        <v>(10,20]</v>
      </c>
      <c r="H851" t="str">
        <f>VLOOKUP($F851*100,'风险(退款拒付)'!$AA$26:$AD$30,3,1)</f>
        <v>中</v>
      </c>
      <c r="I851">
        <f>VLOOKUP($F851*100,'风险(退款拒付)'!$AA$26:$AD$30,4,1)</f>
        <v>57</v>
      </c>
    </row>
    <row r="852" spans="1:9" x14ac:dyDescent="0.2">
      <c r="A852" t="s">
        <v>114</v>
      </c>
      <c r="B852" s="2">
        <v>6</v>
      </c>
      <c r="C852" s="2">
        <v>669.94</v>
      </c>
      <c r="D852" s="2">
        <v>0</v>
      </c>
      <c r="E852" s="2">
        <v>0</v>
      </c>
      <c r="F852" s="26">
        <v>0</v>
      </c>
      <c r="G852" t="str">
        <f>VLOOKUP($F852*100,'风险(退款拒付)'!$AA$26:$AD$30,2,1)</f>
        <v>0</v>
      </c>
      <c r="H852" t="str">
        <f>VLOOKUP($F852*100,'风险(退款拒付)'!$AA$26:$AD$30,3,1)</f>
        <v>0</v>
      </c>
      <c r="I852">
        <f>VLOOKUP($F852*100,'风险(退款拒付)'!$AA$26:$AD$30,4,1)</f>
        <v>0</v>
      </c>
    </row>
    <row r="853" spans="1:9" x14ac:dyDescent="0.2">
      <c r="A853" t="s">
        <v>505</v>
      </c>
      <c r="B853" s="2">
        <v>6</v>
      </c>
      <c r="C853" s="2">
        <v>476.93</v>
      </c>
      <c r="D853" s="2">
        <v>0</v>
      </c>
      <c r="E853" s="2">
        <v>0</v>
      </c>
      <c r="F853" s="26">
        <v>0</v>
      </c>
      <c r="G853" t="str">
        <f>VLOOKUP($F853*100,'风险(退款拒付)'!$AA$26:$AD$30,2,1)</f>
        <v>0</v>
      </c>
      <c r="H853" t="str">
        <f>VLOOKUP($F853*100,'风险(退款拒付)'!$AA$26:$AD$30,3,1)</f>
        <v>0</v>
      </c>
      <c r="I853">
        <f>VLOOKUP($F853*100,'风险(退款拒付)'!$AA$26:$AD$30,4,1)</f>
        <v>0</v>
      </c>
    </row>
    <row r="854" spans="1:9" x14ac:dyDescent="0.2">
      <c r="A854" t="s">
        <v>77</v>
      </c>
      <c r="B854" s="2">
        <v>6</v>
      </c>
      <c r="C854" s="2">
        <v>327.87</v>
      </c>
      <c r="D854" s="2">
        <v>1</v>
      </c>
      <c r="E854" s="2">
        <v>1</v>
      </c>
      <c r="F854" s="26">
        <v>0.16700000000000001</v>
      </c>
      <c r="G854" t="str">
        <f>VLOOKUP($F854*100,'风险(退款拒付)'!$AA$26:$AD$30,2,1)</f>
        <v>(10,20]</v>
      </c>
      <c r="H854" t="str">
        <f>VLOOKUP($F854*100,'风险(退款拒付)'!$AA$26:$AD$30,3,1)</f>
        <v>中</v>
      </c>
      <c r="I854">
        <f>VLOOKUP($F854*100,'风险(退款拒付)'!$AA$26:$AD$30,4,1)</f>
        <v>57</v>
      </c>
    </row>
    <row r="855" spans="1:9" x14ac:dyDescent="0.2">
      <c r="A855" t="s">
        <v>453</v>
      </c>
      <c r="B855" s="2">
        <v>5</v>
      </c>
      <c r="C855" s="2">
        <v>266.51299999999998</v>
      </c>
      <c r="D855" s="2">
        <v>0</v>
      </c>
      <c r="E855" s="2">
        <v>0</v>
      </c>
      <c r="F855" s="26">
        <v>0</v>
      </c>
      <c r="G855" t="str">
        <f>VLOOKUP($F855*100,'风险(退款拒付)'!$AA$26:$AD$30,2,1)</f>
        <v>0</v>
      </c>
      <c r="H855" t="str">
        <f>VLOOKUP($F855*100,'风险(退款拒付)'!$AA$26:$AD$30,3,1)</f>
        <v>0</v>
      </c>
      <c r="I855">
        <f>VLOOKUP($F855*100,'风险(退款拒付)'!$AA$26:$AD$30,4,1)</f>
        <v>0</v>
      </c>
    </row>
    <row r="856" spans="1:9" x14ac:dyDescent="0.2">
      <c r="A856" t="s">
        <v>91</v>
      </c>
      <c r="B856" s="2">
        <v>5</v>
      </c>
      <c r="C856" s="2">
        <v>9653</v>
      </c>
      <c r="D856" s="2">
        <v>2</v>
      </c>
      <c r="E856" s="2">
        <v>2</v>
      </c>
      <c r="F856" s="26">
        <v>0.4</v>
      </c>
      <c r="G856" t="str">
        <f>VLOOKUP($F856*100,'风险(退款拒付)'!$AA$26:$AD$30,2,1)</f>
        <v>(20,+)</v>
      </c>
      <c r="H856" t="str">
        <f>VLOOKUP($F856*100,'风险(退款拒付)'!$AA$26:$AD$30,3,1)</f>
        <v>高</v>
      </c>
      <c r="I856">
        <f>VLOOKUP($F856*100,'风险(退款拒付)'!$AA$26:$AD$30,4,1)</f>
        <v>100</v>
      </c>
    </row>
    <row r="857" spans="1:9" x14ac:dyDescent="0.2">
      <c r="A857" t="s">
        <v>431</v>
      </c>
      <c r="B857" s="2">
        <v>5</v>
      </c>
      <c r="C857" s="2">
        <v>4888.1499999999996</v>
      </c>
      <c r="D857" s="2">
        <v>0</v>
      </c>
      <c r="E857" s="2">
        <v>0</v>
      </c>
      <c r="F857" s="26">
        <v>0</v>
      </c>
      <c r="G857" t="str">
        <f>VLOOKUP($F857*100,'风险(退款拒付)'!$AA$26:$AD$30,2,1)</f>
        <v>0</v>
      </c>
      <c r="H857" t="str">
        <f>VLOOKUP($F857*100,'风险(退款拒付)'!$AA$26:$AD$30,3,1)</f>
        <v>0</v>
      </c>
      <c r="I857">
        <f>VLOOKUP($F857*100,'风险(退款拒付)'!$AA$26:$AD$30,4,1)</f>
        <v>0</v>
      </c>
    </row>
    <row r="858" spans="1:9" x14ac:dyDescent="0.2">
      <c r="A858" t="s">
        <v>92</v>
      </c>
      <c r="B858" s="2">
        <v>5</v>
      </c>
      <c r="C858" s="2">
        <v>90.200682</v>
      </c>
      <c r="D858" s="2">
        <v>0</v>
      </c>
      <c r="E858" s="2">
        <v>0</v>
      </c>
      <c r="F858" s="26">
        <v>0</v>
      </c>
      <c r="G858" t="str">
        <f>VLOOKUP($F858*100,'风险(退款拒付)'!$AA$26:$AD$30,2,1)</f>
        <v>0</v>
      </c>
      <c r="H858" t="str">
        <f>VLOOKUP($F858*100,'风险(退款拒付)'!$AA$26:$AD$30,3,1)</f>
        <v>0</v>
      </c>
      <c r="I858">
        <f>VLOOKUP($F858*100,'风险(退款拒付)'!$AA$26:$AD$30,4,1)</f>
        <v>0</v>
      </c>
    </row>
    <row r="859" spans="1:9" x14ac:dyDescent="0.2">
      <c r="A859" t="s">
        <v>507</v>
      </c>
      <c r="B859" s="2">
        <v>5</v>
      </c>
      <c r="C859" s="2">
        <v>175.62</v>
      </c>
      <c r="D859" s="2">
        <v>1</v>
      </c>
      <c r="E859" s="2">
        <v>1</v>
      </c>
      <c r="F859" s="26">
        <v>0.2</v>
      </c>
      <c r="G859" t="str">
        <f>VLOOKUP($F859*100,'风险(退款拒付)'!$AA$26:$AD$30,2,1)</f>
        <v>(20,+)</v>
      </c>
      <c r="H859" t="str">
        <f>VLOOKUP($F859*100,'风险(退款拒付)'!$AA$26:$AD$30,3,1)</f>
        <v>高</v>
      </c>
      <c r="I859">
        <f>VLOOKUP($F859*100,'风险(退款拒付)'!$AA$26:$AD$30,4,1)</f>
        <v>100</v>
      </c>
    </row>
    <row r="860" spans="1:9" x14ac:dyDescent="0.2">
      <c r="A860" t="s">
        <v>713</v>
      </c>
      <c r="B860" s="2">
        <v>5</v>
      </c>
      <c r="C860" s="2">
        <v>163.66</v>
      </c>
      <c r="D860" s="2">
        <v>0</v>
      </c>
      <c r="E860" s="2">
        <v>0</v>
      </c>
      <c r="F860" s="26">
        <v>0</v>
      </c>
      <c r="G860" t="str">
        <f>VLOOKUP($F860*100,'风险(退款拒付)'!$AA$26:$AD$30,2,1)</f>
        <v>0</v>
      </c>
      <c r="H860" t="str">
        <f>VLOOKUP($F860*100,'风险(退款拒付)'!$AA$26:$AD$30,3,1)</f>
        <v>0</v>
      </c>
      <c r="I860">
        <f>VLOOKUP($F860*100,'风险(退款拒付)'!$AA$26:$AD$30,4,1)</f>
        <v>0</v>
      </c>
    </row>
    <row r="861" spans="1:9" x14ac:dyDescent="0.2">
      <c r="A861" t="s">
        <v>1026</v>
      </c>
      <c r="B861" s="2">
        <v>5</v>
      </c>
      <c r="C861" s="2">
        <v>349.5</v>
      </c>
      <c r="D861" s="2">
        <v>1</v>
      </c>
      <c r="E861" s="2">
        <v>1</v>
      </c>
      <c r="F861" s="26">
        <v>0.2</v>
      </c>
      <c r="G861" t="str">
        <f>VLOOKUP($F861*100,'风险(退款拒付)'!$AA$26:$AD$30,2,1)</f>
        <v>(20,+)</v>
      </c>
      <c r="H861" t="str">
        <f>VLOOKUP($F861*100,'风险(退款拒付)'!$AA$26:$AD$30,3,1)</f>
        <v>高</v>
      </c>
      <c r="I861">
        <f>VLOOKUP($F861*100,'风险(退款拒付)'!$AA$26:$AD$30,4,1)</f>
        <v>100</v>
      </c>
    </row>
    <row r="862" spans="1:9" x14ac:dyDescent="0.2">
      <c r="A862" t="s">
        <v>635</v>
      </c>
      <c r="B862" s="2">
        <v>5</v>
      </c>
      <c r="C862" s="2">
        <v>2.9112800000000001</v>
      </c>
      <c r="D862" s="2">
        <v>0</v>
      </c>
      <c r="E862" s="2">
        <v>0</v>
      </c>
      <c r="F862" s="26">
        <v>0</v>
      </c>
      <c r="G862" t="str">
        <f>VLOOKUP($F862*100,'风险(退款拒付)'!$AA$26:$AD$30,2,1)</f>
        <v>0</v>
      </c>
      <c r="H862" t="str">
        <f>VLOOKUP($F862*100,'风险(退款拒付)'!$AA$26:$AD$30,3,1)</f>
        <v>0</v>
      </c>
      <c r="I862">
        <f>VLOOKUP($F862*100,'风险(退款拒付)'!$AA$26:$AD$30,4,1)</f>
        <v>0</v>
      </c>
    </row>
    <row r="863" spans="1:9" x14ac:dyDescent="0.2">
      <c r="A863" t="s">
        <v>1012</v>
      </c>
      <c r="B863" s="2">
        <v>5</v>
      </c>
      <c r="C863" s="2">
        <v>657.15</v>
      </c>
      <c r="D863" s="2">
        <v>0</v>
      </c>
      <c r="E863" s="2">
        <v>0</v>
      </c>
      <c r="F863" s="26">
        <v>0</v>
      </c>
      <c r="G863" t="str">
        <f>VLOOKUP($F863*100,'风险(退款拒付)'!$AA$26:$AD$30,2,1)</f>
        <v>0</v>
      </c>
      <c r="H863" t="str">
        <f>VLOOKUP($F863*100,'风险(退款拒付)'!$AA$26:$AD$30,3,1)</f>
        <v>0</v>
      </c>
      <c r="I863">
        <f>VLOOKUP($F863*100,'风险(退款拒付)'!$AA$26:$AD$30,4,1)</f>
        <v>0</v>
      </c>
    </row>
    <row r="864" spans="1:9" x14ac:dyDescent="0.2">
      <c r="A864" t="s">
        <v>790</v>
      </c>
      <c r="B864" s="2">
        <v>5</v>
      </c>
      <c r="C864" s="2">
        <v>422.5</v>
      </c>
      <c r="D864" s="2">
        <v>0</v>
      </c>
      <c r="E864" s="2">
        <v>0</v>
      </c>
      <c r="F864" s="26">
        <v>0</v>
      </c>
      <c r="G864" t="str">
        <f>VLOOKUP($F864*100,'风险(退款拒付)'!$AA$26:$AD$30,2,1)</f>
        <v>0</v>
      </c>
      <c r="H864" t="str">
        <f>VLOOKUP($F864*100,'风险(退款拒付)'!$AA$26:$AD$30,3,1)</f>
        <v>0</v>
      </c>
      <c r="I864">
        <f>VLOOKUP($F864*100,'风险(退款拒付)'!$AA$26:$AD$30,4,1)</f>
        <v>0</v>
      </c>
    </row>
    <row r="865" spans="1:9" x14ac:dyDescent="0.2">
      <c r="A865" t="s">
        <v>999</v>
      </c>
      <c r="B865" s="2">
        <v>5</v>
      </c>
      <c r="C865" s="2">
        <v>89.9</v>
      </c>
      <c r="D865" s="2">
        <v>0</v>
      </c>
      <c r="E865" s="2">
        <v>0</v>
      </c>
      <c r="F865" s="26">
        <v>0</v>
      </c>
      <c r="G865" t="str">
        <f>VLOOKUP($F865*100,'风险(退款拒付)'!$AA$26:$AD$30,2,1)</f>
        <v>0</v>
      </c>
      <c r="H865" t="str">
        <f>VLOOKUP($F865*100,'风险(退款拒付)'!$AA$26:$AD$30,3,1)</f>
        <v>0</v>
      </c>
      <c r="I865">
        <f>VLOOKUP($F865*100,'风险(退款拒付)'!$AA$26:$AD$30,4,1)</f>
        <v>0</v>
      </c>
    </row>
    <row r="866" spans="1:9" x14ac:dyDescent="0.2">
      <c r="A866" t="s">
        <v>904</v>
      </c>
      <c r="B866" s="2">
        <v>5</v>
      </c>
      <c r="C866" s="2">
        <v>312.48</v>
      </c>
      <c r="D866" s="2">
        <v>197</v>
      </c>
      <c r="E866" s="2">
        <v>237</v>
      </c>
      <c r="F866" s="26">
        <v>39.4</v>
      </c>
      <c r="G866" t="str">
        <f>VLOOKUP($F866*100,'风险(退款拒付)'!$AA$26:$AD$30,2,1)</f>
        <v>(20,+)</v>
      </c>
      <c r="H866" t="str">
        <f>VLOOKUP($F866*100,'风险(退款拒付)'!$AA$26:$AD$30,3,1)</f>
        <v>高</v>
      </c>
      <c r="I866">
        <f>VLOOKUP($F866*100,'风险(退款拒付)'!$AA$26:$AD$30,4,1)</f>
        <v>100</v>
      </c>
    </row>
    <row r="867" spans="1:9" x14ac:dyDescent="0.2">
      <c r="A867" t="s">
        <v>937</v>
      </c>
      <c r="B867" s="2">
        <v>5</v>
      </c>
      <c r="C867" s="2">
        <v>2651</v>
      </c>
      <c r="D867" s="2">
        <v>0</v>
      </c>
      <c r="E867" s="2">
        <v>0</v>
      </c>
      <c r="F867" s="26">
        <v>0</v>
      </c>
      <c r="G867" t="str">
        <f>VLOOKUP($F867*100,'风险(退款拒付)'!$AA$26:$AD$30,2,1)</f>
        <v>0</v>
      </c>
      <c r="H867" t="str">
        <f>VLOOKUP($F867*100,'风险(退款拒付)'!$AA$26:$AD$30,3,1)</f>
        <v>0</v>
      </c>
      <c r="I867">
        <f>VLOOKUP($F867*100,'风险(退款拒付)'!$AA$26:$AD$30,4,1)</f>
        <v>0</v>
      </c>
    </row>
    <row r="868" spans="1:9" x14ac:dyDescent="0.2">
      <c r="A868" t="s">
        <v>1013</v>
      </c>
      <c r="B868" s="2">
        <v>5</v>
      </c>
      <c r="C868" s="2">
        <v>1308.26</v>
      </c>
      <c r="D868" s="2">
        <v>0</v>
      </c>
      <c r="E868" s="2">
        <v>0</v>
      </c>
      <c r="F868" s="26">
        <v>0</v>
      </c>
      <c r="G868" t="str">
        <f>VLOOKUP($F868*100,'风险(退款拒付)'!$AA$26:$AD$30,2,1)</f>
        <v>0</v>
      </c>
      <c r="H868" t="str">
        <f>VLOOKUP($F868*100,'风险(退款拒付)'!$AA$26:$AD$30,3,1)</f>
        <v>0</v>
      </c>
      <c r="I868">
        <f>VLOOKUP($F868*100,'风险(退款拒付)'!$AA$26:$AD$30,4,1)</f>
        <v>0</v>
      </c>
    </row>
    <row r="869" spans="1:9" x14ac:dyDescent="0.2">
      <c r="A869" t="s">
        <v>245</v>
      </c>
      <c r="B869" s="2">
        <v>4</v>
      </c>
      <c r="C869" s="2">
        <v>305.95999999999998</v>
      </c>
      <c r="D869" s="2">
        <v>1</v>
      </c>
      <c r="E869" s="2">
        <v>1</v>
      </c>
      <c r="F869" s="26">
        <v>0.25</v>
      </c>
      <c r="G869" t="str">
        <f>VLOOKUP($F869*100,'风险(退款拒付)'!$AA$26:$AD$30,2,1)</f>
        <v>(20,+)</v>
      </c>
      <c r="H869" t="str">
        <f>VLOOKUP($F869*100,'风险(退款拒付)'!$AA$26:$AD$30,3,1)</f>
        <v>高</v>
      </c>
      <c r="I869">
        <f>VLOOKUP($F869*100,'风险(退款拒付)'!$AA$26:$AD$30,4,1)</f>
        <v>100</v>
      </c>
    </row>
    <row r="870" spans="1:9" x14ac:dyDescent="0.2">
      <c r="A870" t="s">
        <v>821</v>
      </c>
      <c r="B870" s="2">
        <v>4</v>
      </c>
      <c r="C870" s="2">
        <v>1504.849145805</v>
      </c>
      <c r="D870" s="2">
        <v>0</v>
      </c>
      <c r="E870" s="2">
        <v>0</v>
      </c>
      <c r="F870" s="26">
        <v>0</v>
      </c>
      <c r="G870" t="str">
        <f>VLOOKUP($F870*100,'风险(退款拒付)'!$AA$26:$AD$30,2,1)</f>
        <v>0</v>
      </c>
      <c r="H870" t="str">
        <f>VLOOKUP($F870*100,'风险(退款拒付)'!$AA$26:$AD$30,3,1)</f>
        <v>0</v>
      </c>
      <c r="I870">
        <f>VLOOKUP($F870*100,'风险(退款拒付)'!$AA$26:$AD$30,4,1)</f>
        <v>0</v>
      </c>
    </row>
    <row r="871" spans="1:9" x14ac:dyDescent="0.2">
      <c r="A871" t="s">
        <v>268</v>
      </c>
      <c r="B871" s="2">
        <v>4</v>
      </c>
      <c r="C871" s="2">
        <v>159.80000000000001</v>
      </c>
      <c r="D871" s="2">
        <v>0</v>
      </c>
      <c r="E871" s="2">
        <v>0</v>
      </c>
      <c r="F871" s="26">
        <v>0</v>
      </c>
      <c r="G871" t="str">
        <f>VLOOKUP($F871*100,'风险(退款拒付)'!$AA$26:$AD$30,2,1)</f>
        <v>0</v>
      </c>
      <c r="H871" t="str">
        <f>VLOOKUP($F871*100,'风险(退款拒付)'!$AA$26:$AD$30,3,1)</f>
        <v>0</v>
      </c>
      <c r="I871">
        <f>VLOOKUP($F871*100,'风险(退款拒付)'!$AA$26:$AD$30,4,1)</f>
        <v>0</v>
      </c>
    </row>
    <row r="872" spans="1:9" x14ac:dyDescent="0.2">
      <c r="A872" t="s">
        <v>818</v>
      </c>
      <c r="B872" s="2">
        <v>4</v>
      </c>
      <c r="C872" s="2">
        <v>171.55</v>
      </c>
      <c r="D872" s="2">
        <v>2</v>
      </c>
      <c r="E872" s="2">
        <v>2</v>
      </c>
      <c r="F872" s="26">
        <v>0.5</v>
      </c>
      <c r="G872" t="str">
        <f>VLOOKUP($F872*100,'风险(退款拒付)'!$AA$26:$AD$30,2,1)</f>
        <v>(20,+)</v>
      </c>
      <c r="H872" t="str">
        <f>VLOOKUP($F872*100,'风险(退款拒付)'!$AA$26:$AD$30,3,1)</f>
        <v>高</v>
      </c>
      <c r="I872">
        <f>VLOOKUP($F872*100,'风险(退款拒付)'!$AA$26:$AD$30,4,1)</f>
        <v>100</v>
      </c>
    </row>
    <row r="873" spans="1:9" x14ac:dyDescent="0.2">
      <c r="A873" t="s">
        <v>82</v>
      </c>
      <c r="B873" s="2">
        <v>4</v>
      </c>
      <c r="C873" s="2">
        <v>44.130360000000003</v>
      </c>
      <c r="D873" s="2">
        <v>0</v>
      </c>
      <c r="E873" s="2">
        <v>0</v>
      </c>
      <c r="F873" s="26">
        <v>0</v>
      </c>
      <c r="G873" t="str">
        <f>VLOOKUP($F873*100,'风险(退款拒付)'!$AA$26:$AD$30,2,1)</f>
        <v>0</v>
      </c>
      <c r="H873" t="str">
        <f>VLOOKUP($F873*100,'风险(退款拒付)'!$AA$26:$AD$30,3,1)</f>
        <v>0</v>
      </c>
      <c r="I873">
        <f>VLOOKUP($F873*100,'风险(退款拒付)'!$AA$26:$AD$30,4,1)</f>
        <v>0</v>
      </c>
    </row>
    <row r="874" spans="1:9" x14ac:dyDescent="0.2">
      <c r="A874" t="s">
        <v>687</v>
      </c>
      <c r="B874" s="2">
        <v>4</v>
      </c>
      <c r="C874" s="2">
        <v>175</v>
      </c>
      <c r="D874" s="2">
        <v>0</v>
      </c>
      <c r="E874" s="2">
        <v>0</v>
      </c>
      <c r="F874" s="26">
        <v>0</v>
      </c>
      <c r="G874" t="str">
        <f>VLOOKUP($F874*100,'风险(退款拒付)'!$AA$26:$AD$30,2,1)</f>
        <v>0</v>
      </c>
      <c r="H874" t="str">
        <f>VLOOKUP($F874*100,'风险(退款拒付)'!$AA$26:$AD$30,3,1)</f>
        <v>0</v>
      </c>
      <c r="I874">
        <f>VLOOKUP($F874*100,'风险(退款拒付)'!$AA$26:$AD$30,4,1)</f>
        <v>0</v>
      </c>
    </row>
    <row r="875" spans="1:9" x14ac:dyDescent="0.2">
      <c r="A875" t="s">
        <v>549</v>
      </c>
      <c r="B875" s="2">
        <v>4</v>
      </c>
      <c r="C875" s="2">
        <v>114.92</v>
      </c>
      <c r="D875" s="2">
        <v>0</v>
      </c>
      <c r="E875" s="2">
        <v>0</v>
      </c>
      <c r="F875" s="26">
        <v>0</v>
      </c>
      <c r="G875" t="str">
        <f>VLOOKUP($F875*100,'风险(退款拒付)'!$AA$26:$AD$30,2,1)</f>
        <v>0</v>
      </c>
      <c r="H875" t="str">
        <f>VLOOKUP($F875*100,'风险(退款拒付)'!$AA$26:$AD$30,3,1)</f>
        <v>0</v>
      </c>
      <c r="I875">
        <f>VLOOKUP($F875*100,'风险(退款拒付)'!$AA$26:$AD$30,4,1)</f>
        <v>0</v>
      </c>
    </row>
    <row r="876" spans="1:9" x14ac:dyDescent="0.2">
      <c r="A876" t="s">
        <v>634</v>
      </c>
      <c r="B876" s="2">
        <v>4</v>
      </c>
      <c r="C876" s="2">
        <v>350.7</v>
      </c>
      <c r="D876" s="2">
        <v>0</v>
      </c>
      <c r="E876" s="2">
        <v>0</v>
      </c>
      <c r="F876" s="26">
        <v>0</v>
      </c>
      <c r="G876" t="str">
        <f>VLOOKUP($F876*100,'风险(退款拒付)'!$AA$26:$AD$30,2,1)</f>
        <v>0</v>
      </c>
      <c r="H876" t="str">
        <f>VLOOKUP($F876*100,'风险(退款拒付)'!$AA$26:$AD$30,3,1)</f>
        <v>0</v>
      </c>
      <c r="I876">
        <f>VLOOKUP($F876*100,'风险(退款拒付)'!$AA$26:$AD$30,4,1)</f>
        <v>0</v>
      </c>
    </row>
    <row r="877" spans="1:9" x14ac:dyDescent="0.2">
      <c r="A877" t="s">
        <v>466</v>
      </c>
      <c r="B877" s="2">
        <v>4</v>
      </c>
      <c r="C877" s="2">
        <v>197.38401447999999</v>
      </c>
      <c r="D877" s="2">
        <v>0</v>
      </c>
      <c r="E877" s="2">
        <v>0</v>
      </c>
      <c r="F877" s="26">
        <v>0</v>
      </c>
      <c r="G877" t="str">
        <f>VLOOKUP($F877*100,'风险(退款拒付)'!$AA$26:$AD$30,2,1)</f>
        <v>0</v>
      </c>
      <c r="H877" t="str">
        <f>VLOOKUP($F877*100,'风险(退款拒付)'!$AA$26:$AD$30,3,1)</f>
        <v>0</v>
      </c>
      <c r="I877">
        <f>VLOOKUP($F877*100,'风险(退款拒付)'!$AA$26:$AD$30,4,1)</f>
        <v>0</v>
      </c>
    </row>
    <row r="878" spans="1:9" x14ac:dyDescent="0.2">
      <c r="A878" t="s">
        <v>627</v>
      </c>
      <c r="B878" s="2">
        <v>4</v>
      </c>
      <c r="C878" s="2">
        <v>99.92</v>
      </c>
      <c r="D878" s="2">
        <v>0</v>
      </c>
      <c r="E878" s="2">
        <v>0</v>
      </c>
      <c r="F878" s="26">
        <v>0</v>
      </c>
      <c r="G878" t="str">
        <f>VLOOKUP($F878*100,'风险(退款拒付)'!$AA$26:$AD$30,2,1)</f>
        <v>0</v>
      </c>
      <c r="H878" t="str">
        <f>VLOOKUP($F878*100,'风险(退款拒付)'!$AA$26:$AD$30,3,1)</f>
        <v>0</v>
      </c>
      <c r="I878">
        <f>VLOOKUP($F878*100,'风险(退款拒付)'!$AA$26:$AD$30,4,1)</f>
        <v>0</v>
      </c>
    </row>
    <row r="879" spans="1:9" x14ac:dyDescent="0.2">
      <c r="A879" t="s">
        <v>488</v>
      </c>
      <c r="B879" s="2">
        <v>4</v>
      </c>
      <c r="C879" s="2">
        <v>136.91999999999999</v>
      </c>
      <c r="D879" s="2">
        <v>0</v>
      </c>
      <c r="E879" s="2">
        <v>0</v>
      </c>
      <c r="F879" s="26">
        <v>0</v>
      </c>
      <c r="G879" t="str">
        <f>VLOOKUP($F879*100,'风险(退款拒付)'!$AA$26:$AD$30,2,1)</f>
        <v>0</v>
      </c>
      <c r="H879" t="str">
        <f>VLOOKUP($F879*100,'风险(退款拒付)'!$AA$26:$AD$30,3,1)</f>
        <v>0</v>
      </c>
      <c r="I879">
        <f>VLOOKUP($F879*100,'风险(退款拒付)'!$AA$26:$AD$30,4,1)</f>
        <v>0</v>
      </c>
    </row>
    <row r="880" spans="1:9" x14ac:dyDescent="0.2">
      <c r="A880" t="s">
        <v>737</v>
      </c>
      <c r="B880" s="2">
        <v>4</v>
      </c>
      <c r="C880" s="2">
        <v>198.07072318499999</v>
      </c>
      <c r="D880" s="2">
        <v>2</v>
      </c>
      <c r="E880" s="2">
        <v>2</v>
      </c>
      <c r="F880" s="26">
        <v>0.5</v>
      </c>
      <c r="G880" t="str">
        <f>VLOOKUP($F880*100,'风险(退款拒付)'!$AA$26:$AD$30,2,1)</f>
        <v>(20,+)</v>
      </c>
      <c r="H880" t="str">
        <f>VLOOKUP($F880*100,'风险(退款拒付)'!$AA$26:$AD$30,3,1)</f>
        <v>高</v>
      </c>
      <c r="I880">
        <f>VLOOKUP($F880*100,'风险(退款拒付)'!$AA$26:$AD$30,4,1)</f>
        <v>100</v>
      </c>
    </row>
    <row r="881" spans="1:9" x14ac:dyDescent="0.2">
      <c r="A881" t="s">
        <v>636</v>
      </c>
      <c r="B881" s="2">
        <v>4</v>
      </c>
      <c r="C881" s="2">
        <v>548.99300137499995</v>
      </c>
      <c r="D881" s="2">
        <v>0</v>
      </c>
      <c r="E881" s="2">
        <v>0</v>
      </c>
      <c r="F881" s="26">
        <v>0</v>
      </c>
      <c r="G881" t="str">
        <f>VLOOKUP($F881*100,'风险(退款拒付)'!$AA$26:$AD$30,2,1)</f>
        <v>0</v>
      </c>
      <c r="H881" t="str">
        <f>VLOOKUP($F881*100,'风险(退款拒付)'!$AA$26:$AD$30,3,1)</f>
        <v>0</v>
      </c>
      <c r="I881">
        <f>VLOOKUP($F881*100,'风险(退款拒付)'!$AA$26:$AD$30,4,1)</f>
        <v>0</v>
      </c>
    </row>
    <row r="882" spans="1:9" x14ac:dyDescent="0.2">
      <c r="A882" t="s">
        <v>706</v>
      </c>
      <c r="B882" s="2">
        <v>4</v>
      </c>
      <c r="C882" s="2">
        <v>509.96</v>
      </c>
      <c r="D882" s="2">
        <v>0</v>
      </c>
      <c r="E882" s="2">
        <v>0</v>
      </c>
      <c r="F882" s="26">
        <v>0</v>
      </c>
      <c r="G882" t="str">
        <f>VLOOKUP($F882*100,'风险(退款拒付)'!$AA$26:$AD$30,2,1)</f>
        <v>0</v>
      </c>
      <c r="H882" t="str">
        <f>VLOOKUP($F882*100,'风险(退款拒付)'!$AA$26:$AD$30,3,1)</f>
        <v>0</v>
      </c>
      <c r="I882">
        <f>VLOOKUP($F882*100,'风险(退款拒付)'!$AA$26:$AD$30,4,1)</f>
        <v>0</v>
      </c>
    </row>
    <row r="883" spans="1:9" x14ac:dyDescent="0.2">
      <c r="A883" t="s">
        <v>901</v>
      </c>
      <c r="B883" s="2">
        <v>3</v>
      </c>
      <c r="C883" s="2">
        <v>184.67</v>
      </c>
      <c r="D883" s="2">
        <v>0</v>
      </c>
      <c r="E883" s="2">
        <v>0</v>
      </c>
      <c r="F883" s="26">
        <v>0</v>
      </c>
      <c r="G883" t="str">
        <f>VLOOKUP($F883*100,'风险(退款拒付)'!$AA$26:$AD$30,2,1)</f>
        <v>0</v>
      </c>
      <c r="H883" t="str">
        <f>VLOOKUP($F883*100,'风险(退款拒付)'!$AA$26:$AD$30,3,1)</f>
        <v>0</v>
      </c>
      <c r="I883">
        <f>VLOOKUP($F883*100,'风险(退款拒付)'!$AA$26:$AD$30,4,1)</f>
        <v>0</v>
      </c>
    </row>
    <row r="884" spans="1:9" x14ac:dyDescent="0.2">
      <c r="A884" t="s">
        <v>469</v>
      </c>
      <c r="B884" s="2">
        <v>3</v>
      </c>
      <c r="C884" s="2">
        <v>437</v>
      </c>
      <c r="D884" s="2">
        <v>0</v>
      </c>
      <c r="E884" s="2">
        <v>0</v>
      </c>
      <c r="F884" s="26">
        <v>0</v>
      </c>
      <c r="G884" t="str">
        <f>VLOOKUP($F884*100,'风险(退款拒付)'!$AA$26:$AD$30,2,1)</f>
        <v>0</v>
      </c>
      <c r="H884" t="str">
        <f>VLOOKUP($F884*100,'风险(退款拒付)'!$AA$26:$AD$30,3,1)</f>
        <v>0</v>
      </c>
      <c r="I884">
        <f>VLOOKUP($F884*100,'风险(退款拒付)'!$AA$26:$AD$30,4,1)</f>
        <v>0</v>
      </c>
    </row>
    <row r="885" spans="1:9" x14ac:dyDescent="0.2">
      <c r="A885" t="s">
        <v>714</v>
      </c>
      <c r="B885" s="2">
        <v>3</v>
      </c>
      <c r="C885" s="2">
        <v>603.20000000000005</v>
      </c>
      <c r="D885" s="2">
        <v>0</v>
      </c>
      <c r="E885" s="2">
        <v>0</v>
      </c>
      <c r="F885" s="26">
        <v>0</v>
      </c>
      <c r="G885" t="str">
        <f>VLOOKUP($F885*100,'风险(退款拒付)'!$AA$26:$AD$30,2,1)</f>
        <v>0</v>
      </c>
      <c r="H885" t="str">
        <f>VLOOKUP($F885*100,'风险(退款拒付)'!$AA$26:$AD$30,3,1)</f>
        <v>0</v>
      </c>
      <c r="I885">
        <f>VLOOKUP($F885*100,'风险(退款拒付)'!$AA$26:$AD$30,4,1)</f>
        <v>0</v>
      </c>
    </row>
    <row r="886" spans="1:9" x14ac:dyDescent="0.2">
      <c r="A886" t="s">
        <v>966</v>
      </c>
      <c r="B886" s="2">
        <v>3</v>
      </c>
      <c r="C886" s="2">
        <v>178</v>
      </c>
      <c r="D886" s="2">
        <v>1</v>
      </c>
      <c r="E886" s="2">
        <v>1</v>
      </c>
      <c r="F886" s="26">
        <v>0.33300000000000002</v>
      </c>
      <c r="G886" t="str">
        <f>VLOOKUP($F886*100,'风险(退款拒付)'!$AA$26:$AD$30,2,1)</f>
        <v>(20,+)</v>
      </c>
      <c r="H886" t="str">
        <f>VLOOKUP($F886*100,'风险(退款拒付)'!$AA$26:$AD$30,3,1)</f>
        <v>高</v>
      </c>
      <c r="I886">
        <f>VLOOKUP($F886*100,'风险(退款拒付)'!$AA$26:$AD$30,4,1)</f>
        <v>100</v>
      </c>
    </row>
    <row r="887" spans="1:9" x14ac:dyDescent="0.2">
      <c r="A887" t="s">
        <v>465</v>
      </c>
      <c r="B887" s="2">
        <v>3</v>
      </c>
      <c r="C887" s="2">
        <v>181.56237496</v>
      </c>
      <c r="D887" s="2">
        <v>0</v>
      </c>
      <c r="E887" s="2">
        <v>0</v>
      </c>
      <c r="F887" s="26">
        <v>0</v>
      </c>
      <c r="G887" t="str">
        <f>VLOOKUP($F887*100,'风险(退款拒付)'!$AA$26:$AD$30,2,1)</f>
        <v>0</v>
      </c>
      <c r="H887" t="str">
        <f>VLOOKUP($F887*100,'风险(退款拒付)'!$AA$26:$AD$30,3,1)</f>
        <v>0</v>
      </c>
      <c r="I887">
        <f>VLOOKUP($F887*100,'风险(退款拒付)'!$AA$26:$AD$30,4,1)</f>
        <v>0</v>
      </c>
    </row>
    <row r="888" spans="1:9" x14ac:dyDescent="0.2">
      <c r="A888" t="s">
        <v>731</v>
      </c>
      <c r="B888" s="2">
        <v>3</v>
      </c>
      <c r="C888" s="2">
        <v>284.69</v>
      </c>
      <c r="D888" s="2">
        <v>0</v>
      </c>
      <c r="E888" s="2">
        <v>0</v>
      </c>
      <c r="F888" s="26">
        <v>0</v>
      </c>
      <c r="G888" t="str">
        <f>VLOOKUP($F888*100,'风险(退款拒付)'!$AA$26:$AD$30,2,1)</f>
        <v>0</v>
      </c>
      <c r="H888" t="str">
        <f>VLOOKUP($F888*100,'风险(退款拒付)'!$AA$26:$AD$30,3,1)</f>
        <v>0</v>
      </c>
      <c r="I888">
        <f>VLOOKUP($F888*100,'风险(退款拒付)'!$AA$26:$AD$30,4,1)</f>
        <v>0</v>
      </c>
    </row>
    <row r="889" spans="1:9" x14ac:dyDescent="0.2">
      <c r="A889" t="s">
        <v>954</v>
      </c>
      <c r="B889" s="2">
        <v>3</v>
      </c>
      <c r="C889" s="2">
        <v>65.489999999999995</v>
      </c>
      <c r="D889" s="2">
        <v>0</v>
      </c>
      <c r="E889" s="2">
        <v>0</v>
      </c>
      <c r="F889" s="26">
        <v>0</v>
      </c>
      <c r="G889" t="str">
        <f>VLOOKUP($F889*100,'风险(退款拒付)'!$AA$26:$AD$30,2,1)</f>
        <v>0</v>
      </c>
      <c r="H889" t="str">
        <f>VLOOKUP($F889*100,'风险(退款拒付)'!$AA$26:$AD$30,3,1)</f>
        <v>0</v>
      </c>
      <c r="I889">
        <f>VLOOKUP($F889*100,'风险(退款拒付)'!$AA$26:$AD$30,4,1)</f>
        <v>0</v>
      </c>
    </row>
    <row r="890" spans="1:9" x14ac:dyDescent="0.2">
      <c r="A890" t="s">
        <v>496</v>
      </c>
      <c r="B890" s="2">
        <v>3</v>
      </c>
      <c r="C890" s="2">
        <v>208.99</v>
      </c>
      <c r="D890" s="2">
        <v>0</v>
      </c>
      <c r="E890" s="2">
        <v>0</v>
      </c>
      <c r="F890" s="26">
        <v>0</v>
      </c>
      <c r="G890" t="str">
        <f>VLOOKUP($F890*100,'风险(退款拒付)'!$AA$26:$AD$30,2,1)</f>
        <v>0</v>
      </c>
      <c r="H890" t="str">
        <f>VLOOKUP($F890*100,'风险(退款拒付)'!$AA$26:$AD$30,3,1)</f>
        <v>0</v>
      </c>
      <c r="I890">
        <f>VLOOKUP($F890*100,'风险(退款拒付)'!$AA$26:$AD$30,4,1)</f>
        <v>0</v>
      </c>
    </row>
    <row r="891" spans="1:9" x14ac:dyDescent="0.2">
      <c r="A891" t="s">
        <v>961</v>
      </c>
      <c r="B891" s="2">
        <v>3</v>
      </c>
      <c r="C891" s="2">
        <v>11.97</v>
      </c>
      <c r="D891" s="2">
        <v>0</v>
      </c>
      <c r="E891" s="2">
        <v>0</v>
      </c>
      <c r="F891" s="26">
        <v>0</v>
      </c>
      <c r="G891" t="str">
        <f>VLOOKUP($F891*100,'风险(退款拒付)'!$AA$26:$AD$30,2,1)</f>
        <v>0</v>
      </c>
      <c r="H891" t="str">
        <f>VLOOKUP($F891*100,'风险(退款拒付)'!$AA$26:$AD$30,3,1)</f>
        <v>0</v>
      </c>
      <c r="I891">
        <f>VLOOKUP($F891*100,'风险(退款拒付)'!$AA$26:$AD$30,4,1)</f>
        <v>0</v>
      </c>
    </row>
    <row r="892" spans="1:9" x14ac:dyDescent="0.2">
      <c r="A892" t="s">
        <v>307</v>
      </c>
      <c r="B892" s="2">
        <v>3</v>
      </c>
      <c r="C892" s="2">
        <v>62.97</v>
      </c>
      <c r="D892" s="2">
        <v>0</v>
      </c>
      <c r="E892" s="2">
        <v>0</v>
      </c>
      <c r="F892" s="26">
        <v>0</v>
      </c>
      <c r="G892" t="str">
        <f>VLOOKUP($F892*100,'风险(退款拒付)'!$AA$26:$AD$30,2,1)</f>
        <v>0</v>
      </c>
      <c r="H892" t="str">
        <f>VLOOKUP($F892*100,'风险(退款拒付)'!$AA$26:$AD$30,3,1)</f>
        <v>0</v>
      </c>
      <c r="I892">
        <f>VLOOKUP($F892*100,'风险(退款拒付)'!$AA$26:$AD$30,4,1)</f>
        <v>0</v>
      </c>
    </row>
    <row r="893" spans="1:9" x14ac:dyDescent="0.2">
      <c r="A893" t="s">
        <v>905</v>
      </c>
      <c r="B893" s="2">
        <v>3</v>
      </c>
      <c r="C893" s="2">
        <v>335.66</v>
      </c>
      <c r="D893" s="2">
        <v>0</v>
      </c>
      <c r="E893" s="2">
        <v>0</v>
      </c>
      <c r="F893" s="26">
        <v>0</v>
      </c>
      <c r="G893" t="str">
        <f>VLOOKUP($F893*100,'风险(退款拒付)'!$AA$26:$AD$30,2,1)</f>
        <v>0</v>
      </c>
      <c r="H893" t="str">
        <f>VLOOKUP($F893*100,'风险(退款拒付)'!$AA$26:$AD$30,3,1)</f>
        <v>0</v>
      </c>
      <c r="I893">
        <f>VLOOKUP($F893*100,'风险(退款拒付)'!$AA$26:$AD$30,4,1)</f>
        <v>0</v>
      </c>
    </row>
    <row r="894" spans="1:9" x14ac:dyDescent="0.2">
      <c r="A894" t="s">
        <v>402</v>
      </c>
      <c r="B894" s="2">
        <v>3</v>
      </c>
      <c r="C894" s="2">
        <v>2670</v>
      </c>
      <c r="D894" s="2">
        <v>0</v>
      </c>
      <c r="E894" s="2">
        <v>0</v>
      </c>
      <c r="F894" s="26">
        <v>0</v>
      </c>
      <c r="G894" t="str">
        <f>VLOOKUP($F894*100,'风险(退款拒付)'!$AA$26:$AD$30,2,1)</f>
        <v>0</v>
      </c>
      <c r="H894" t="str">
        <f>VLOOKUP($F894*100,'风险(退款拒付)'!$AA$26:$AD$30,3,1)</f>
        <v>0</v>
      </c>
      <c r="I894">
        <f>VLOOKUP($F894*100,'风险(退款拒付)'!$AA$26:$AD$30,4,1)</f>
        <v>0</v>
      </c>
    </row>
    <row r="895" spans="1:9" x14ac:dyDescent="0.2">
      <c r="A895" t="s">
        <v>149</v>
      </c>
      <c r="B895" s="2">
        <v>3</v>
      </c>
      <c r="C895" s="2">
        <v>69.66</v>
      </c>
      <c r="D895" s="2">
        <v>1</v>
      </c>
      <c r="E895" s="2">
        <v>2</v>
      </c>
      <c r="F895" s="26">
        <v>0.33300000000000002</v>
      </c>
      <c r="G895" t="str">
        <f>VLOOKUP($F895*100,'风险(退款拒付)'!$AA$26:$AD$30,2,1)</f>
        <v>(20,+)</v>
      </c>
      <c r="H895" t="str">
        <f>VLOOKUP($F895*100,'风险(退款拒付)'!$AA$26:$AD$30,3,1)</f>
        <v>高</v>
      </c>
      <c r="I895">
        <f>VLOOKUP($F895*100,'风险(退款拒付)'!$AA$26:$AD$30,4,1)</f>
        <v>100</v>
      </c>
    </row>
    <row r="896" spans="1:9" x14ac:dyDescent="0.2">
      <c r="A896" t="s">
        <v>243</v>
      </c>
      <c r="B896" s="2">
        <v>3</v>
      </c>
      <c r="C896" s="2">
        <v>1424.9</v>
      </c>
      <c r="D896" s="2">
        <v>0</v>
      </c>
      <c r="E896" s="2">
        <v>0</v>
      </c>
      <c r="F896" s="26">
        <v>0</v>
      </c>
      <c r="G896" t="str">
        <f>VLOOKUP($F896*100,'风险(退款拒付)'!$AA$26:$AD$30,2,1)</f>
        <v>0</v>
      </c>
      <c r="H896" t="str">
        <f>VLOOKUP($F896*100,'风险(退款拒付)'!$AA$26:$AD$30,3,1)</f>
        <v>0</v>
      </c>
      <c r="I896">
        <f>VLOOKUP($F896*100,'风险(退款拒付)'!$AA$26:$AD$30,4,1)</f>
        <v>0</v>
      </c>
    </row>
    <row r="897" spans="1:9" x14ac:dyDescent="0.2">
      <c r="A897" t="s">
        <v>177</v>
      </c>
      <c r="B897" s="2">
        <v>3</v>
      </c>
      <c r="C897" s="2">
        <v>87.47</v>
      </c>
      <c r="D897" s="2">
        <v>68</v>
      </c>
      <c r="E897" s="2">
        <v>80</v>
      </c>
      <c r="F897" s="26">
        <v>22.667000000000002</v>
      </c>
      <c r="G897" t="str">
        <f>VLOOKUP($F897*100,'风险(退款拒付)'!$AA$26:$AD$30,2,1)</f>
        <v>(20,+)</v>
      </c>
      <c r="H897" t="str">
        <f>VLOOKUP($F897*100,'风险(退款拒付)'!$AA$26:$AD$30,3,1)</f>
        <v>高</v>
      </c>
      <c r="I897">
        <f>VLOOKUP($F897*100,'风险(退款拒付)'!$AA$26:$AD$30,4,1)</f>
        <v>100</v>
      </c>
    </row>
    <row r="898" spans="1:9" x14ac:dyDescent="0.2">
      <c r="A898" t="s">
        <v>874</v>
      </c>
      <c r="B898" s="2">
        <v>3</v>
      </c>
      <c r="C898" s="2">
        <v>140.66999999999999</v>
      </c>
      <c r="D898" s="2">
        <v>0</v>
      </c>
      <c r="E898" s="2">
        <v>0</v>
      </c>
      <c r="F898" s="26">
        <v>0</v>
      </c>
      <c r="G898" t="str">
        <f>VLOOKUP($F898*100,'风险(退款拒付)'!$AA$26:$AD$30,2,1)</f>
        <v>0</v>
      </c>
      <c r="H898" t="str">
        <f>VLOOKUP($F898*100,'风险(退款拒付)'!$AA$26:$AD$30,3,1)</f>
        <v>0</v>
      </c>
      <c r="I898">
        <f>VLOOKUP($F898*100,'风险(退款拒付)'!$AA$26:$AD$30,4,1)</f>
        <v>0</v>
      </c>
    </row>
    <row r="899" spans="1:9" x14ac:dyDescent="0.2">
      <c r="A899" t="s">
        <v>95</v>
      </c>
      <c r="B899" s="2">
        <v>3</v>
      </c>
      <c r="C899" s="2">
        <v>131.91999999999999</v>
      </c>
      <c r="D899" s="2">
        <v>0</v>
      </c>
      <c r="E899" s="2">
        <v>0</v>
      </c>
      <c r="F899" s="26">
        <v>0</v>
      </c>
      <c r="G899" t="str">
        <f>VLOOKUP($F899*100,'风险(退款拒付)'!$AA$26:$AD$30,2,1)</f>
        <v>0</v>
      </c>
      <c r="H899" t="str">
        <f>VLOOKUP($F899*100,'风险(退款拒付)'!$AA$26:$AD$30,3,1)</f>
        <v>0</v>
      </c>
      <c r="I899">
        <f>VLOOKUP($F899*100,'风险(退款拒付)'!$AA$26:$AD$30,4,1)</f>
        <v>0</v>
      </c>
    </row>
    <row r="900" spans="1:9" x14ac:dyDescent="0.2">
      <c r="A900" t="s">
        <v>847</v>
      </c>
      <c r="B900" s="2">
        <v>3</v>
      </c>
      <c r="C900" s="2">
        <v>345.66</v>
      </c>
      <c r="D900" s="2">
        <v>0</v>
      </c>
      <c r="E900" s="2">
        <v>0</v>
      </c>
      <c r="F900" s="26">
        <v>0</v>
      </c>
      <c r="G900" t="str">
        <f>VLOOKUP($F900*100,'风险(退款拒付)'!$AA$26:$AD$30,2,1)</f>
        <v>0</v>
      </c>
      <c r="H900" t="str">
        <f>VLOOKUP($F900*100,'风险(退款拒付)'!$AA$26:$AD$30,3,1)</f>
        <v>0</v>
      </c>
      <c r="I900">
        <f>VLOOKUP($F900*100,'风险(退款拒付)'!$AA$26:$AD$30,4,1)</f>
        <v>0</v>
      </c>
    </row>
    <row r="901" spans="1:9" x14ac:dyDescent="0.2">
      <c r="A901" t="s">
        <v>187</v>
      </c>
      <c r="B901" s="2">
        <v>3</v>
      </c>
      <c r="C901" s="2">
        <v>424.98</v>
      </c>
      <c r="D901" s="2">
        <v>0</v>
      </c>
      <c r="E901" s="2">
        <v>0</v>
      </c>
      <c r="F901" s="26">
        <v>0</v>
      </c>
      <c r="G901" t="str">
        <f>VLOOKUP($F901*100,'风险(退款拒付)'!$AA$26:$AD$30,2,1)</f>
        <v>0</v>
      </c>
      <c r="H901" t="str">
        <f>VLOOKUP($F901*100,'风险(退款拒付)'!$AA$26:$AD$30,3,1)</f>
        <v>0</v>
      </c>
      <c r="I901">
        <f>VLOOKUP($F901*100,'风险(退款拒付)'!$AA$26:$AD$30,4,1)</f>
        <v>0</v>
      </c>
    </row>
    <row r="902" spans="1:9" x14ac:dyDescent="0.2">
      <c r="A902" t="s">
        <v>799</v>
      </c>
      <c r="B902" s="2">
        <v>3</v>
      </c>
      <c r="C902" s="2">
        <v>155.6</v>
      </c>
      <c r="D902" s="2">
        <v>1</v>
      </c>
      <c r="E902" s="2">
        <v>2</v>
      </c>
      <c r="F902" s="26">
        <v>0.33300000000000002</v>
      </c>
      <c r="G902" t="str">
        <f>VLOOKUP($F902*100,'风险(退款拒付)'!$AA$26:$AD$30,2,1)</f>
        <v>(20,+)</v>
      </c>
      <c r="H902" t="str">
        <f>VLOOKUP($F902*100,'风险(退款拒付)'!$AA$26:$AD$30,3,1)</f>
        <v>高</v>
      </c>
      <c r="I902">
        <f>VLOOKUP($F902*100,'风险(退款拒付)'!$AA$26:$AD$30,4,1)</f>
        <v>100</v>
      </c>
    </row>
    <row r="903" spans="1:9" x14ac:dyDescent="0.2">
      <c r="A903" t="s">
        <v>849</v>
      </c>
      <c r="B903" s="2">
        <v>3</v>
      </c>
      <c r="C903" s="2">
        <v>22.19</v>
      </c>
      <c r="D903" s="2">
        <v>0</v>
      </c>
      <c r="E903" s="2">
        <v>0</v>
      </c>
      <c r="F903" s="26">
        <v>0</v>
      </c>
      <c r="G903" t="str">
        <f>VLOOKUP($F903*100,'风险(退款拒付)'!$AA$26:$AD$30,2,1)</f>
        <v>0</v>
      </c>
      <c r="H903" t="str">
        <f>VLOOKUP($F903*100,'风险(退款拒付)'!$AA$26:$AD$30,3,1)</f>
        <v>0</v>
      </c>
      <c r="I903">
        <f>VLOOKUP($F903*100,'风险(退款拒付)'!$AA$26:$AD$30,4,1)</f>
        <v>0</v>
      </c>
    </row>
    <row r="904" spans="1:9" x14ac:dyDescent="0.2">
      <c r="A904" t="s">
        <v>651</v>
      </c>
      <c r="B904" s="2">
        <v>2</v>
      </c>
      <c r="C904" s="2">
        <v>95.95</v>
      </c>
      <c r="D904" s="2">
        <v>0</v>
      </c>
      <c r="E904" s="2">
        <v>0</v>
      </c>
      <c r="F904" s="26">
        <v>0</v>
      </c>
      <c r="G904" t="str">
        <f>VLOOKUP($F904*100,'风险(退款拒付)'!$AA$26:$AD$30,2,1)</f>
        <v>0</v>
      </c>
      <c r="H904" t="str">
        <f>VLOOKUP($F904*100,'风险(退款拒付)'!$AA$26:$AD$30,3,1)</f>
        <v>0</v>
      </c>
      <c r="I904">
        <f>VLOOKUP($F904*100,'风险(退款拒付)'!$AA$26:$AD$30,4,1)</f>
        <v>0</v>
      </c>
    </row>
    <row r="905" spans="1:9" x14ac:dyDescent="0.2">
      <c r="A905" t="s">
        <v>229</v>
      </c>
      <c r="B905" s="2">
        <v>2</v>
      </c>
      <c r="C905" s="2">
        <v>61.6</v>
      </c>
      <c r="D905" s="2">
        <v>0</v>
      </c>
      <c r="E905" s="2">
        <v>0</v>
      </c>
      <c r="F905" s="26">
        <v>0</v>
      </c>
      <c r="G905" t="str">
        <f>VLOOKUP($F905*100,'风险(退款拒付)'!$AA$26:$AD$30,2,1)</f>
        <v>0</v>
      </c>
      <c r="H905" t="str">
        <f>VLOOKUP($F905*100,'风险(退款拒付)'!$AA$26:$AD$30,3,1)</f>
        <v>0</v>
      </c>
      <c r="I905">
        <f>VLOOKUP($F905*100,'风险(退款拒付)'!$AA$26:$AD$30,4,1)</f>
        <v>0</v>
      </c>
    </row>
    <row r="906" spans="1:9" x14ac:dyDescent="0.2">
      <c r="A906" t="s">
        <v>772</v>
      </c>
      <c r="B906" s="2">
        <v>2</v>
      </c>
      <c r="C906" s="2">
        <v>95.470160000000007</v>
      </c>
      <c r="D906" s="2">
        <v>0</v>
      </c>
      <c r="E906" s="2">
        <v>0</v>
      </c>
      <c r="F906" s="26">
        <v>0</v>
      </c>
      <c r="G906" t="str">
        <f>VLOOKUP($F906*100,'风险(退款拒付)'!$AA$26:$AD$30,2,1)</f>
        <v>0</v>
      </c>
      <c r="H906" t="str">
        <f>VLOOKUP($F906*100,'风险(退款拒付)'!$AA$26:$AD$30,3,1)</f>
        <v>0</v>
      </c>
      <c r="I906">
        <f>VLOOKUP($F906*100,'风险(退款拒付)'!$AA$26:$AD$30,4,1)</f>
        <v>0</v>
      </c>
    </row>
    <row r="907" spans="1:9" x14ac:dyDescent="0.2">
      <c r="A907" t="s">
        <v>583</v>
      </c>
      <c r="B907" s="2">
        <v>2</v>
      </c>
      <c r="C907" s="2">
        <v>179.98</v>
      </c>
      <c r="D907" s="2">
        <v>0</v>
      </c>
      <c r="E907" s="2">
        <v>0</v>
      </c>
      <c r="F907" s="26">
        <v>0</v>
      </c>
      <c r="G907" t="str">
        <f>VLOOKUP($F907*100,'风险(退款拒付)'!$AA$26:$AD$30,2,1)</f>
        <v>0</v>
      </c>
      <c r="H907" t="str">
        <f>VLOOKUP($F907*100,'风险(退款拒付)'!$AA$26:$AD$30,3,1)</f>
        <v>0</v>
      </c>
      <c r="I907">
        <f>VLOOKUP($F907*100,'风险(退款拒付)'!$AA$26:$AD$30,4,1)</f>
        <v>0</v>
      </c>
    </row>
    <row r="908" spans="1:9" x14ac:dyDescent="0.2">
      <c r="A908" t="s">
        <v>161</v>
      </c>
      <c r="B908" s="2">
        <v>2</v>
      </c>
      <c r="C908" s="2">
        <v>79.98</v>
      </c>
      <c r="D908" s="2">
        <v>0</v>
      </c>
      <c r="E908" s="2">
        <v>0</v>
      </c>
      <c r="F908" s="26">
        <v>0</v>
      </c>
      <c r="G908" t="str">
        <f>VLOOKUP($F908*100,'风险(退款拒付)'!$AA$26:$AD$30,2,1)</f>
        <v>0</v>
      </c>
      <c r="H908" t="str">
        <f>VLOOKUP($F908*100,'风险(退款拒付)'!$AA$26:$AD$30,3,1)</f>
        <v>0</v>
      </c>
      <c r="I908">
        <f>VLOOKUP($F908*100,'风险(退款拒付)'!$AA$26:$AD$30,4,1)</f>
        <v>0</v>
      </c>
    </row>
    <row r="909" spans="1:9" x14ac:dyDescent="0.2">
      <c r="A909" t="s">
        <v>791</v>
      </c>
      <c r="B909" s="2">
        <v>2</v>
      </c>
      <c r="C909" s="2">
        <v>0.23</v>
      </c>
      <c r="D909" s="2">
        <v>0</v>
      </c>
      <c r="E909" s="2">
        <v>0</v>
      </c>
      <c r="F909" s="26">
        <v>0</v>
      </c>
      <c r="G909" t="str">
        <f>VLOOKUP($F909*100,'风险(退款拒付)'!$AA$26:$AD$30,2,1)</f>
        <v>0</v>
      </c>
      <c r="H909" t="str">
        <f>VLOOKUP($F909*100,'风险(退款拒付)'!$AA$26:$AD$30,3,1)</f>
        <v>0</v>
      </c>
      <c r="I909">
        <f>VLOOKUP($F909*100,'风险(退款拒付)'!$AA$26:$AD$30,4,1)</f>
        <v>0</v>
      </c>
    </row>
    <row r="910" spans="1:9" x14ac:dyDescent="0.2">
      <c r="A910" t="s">
        <v>186</v>
      </c>
      <c r="B910" s="2">
        <v>2</v>
      </c>
      <c r="C910" s="2">
        <v>248</v>
      </c>
      <c r="D910" s="2">
        <v>0</v>
      </c>
      <c r="E910" s="2">
        <v>0</v>
      </c>
      <c r="F910" s="26">
        <v>0</v>
      </c>
      <c r="G910" t="str">
        <f>VLOOKUP($F910*100,'风险(退款拒付)'!$AA$26:$AD$30,2,1)</f>
        <v>0</v>
      </c>
      <c r="H910" t="str">
        <f>VLOOKUP($F910*100,'风险(退款拒付)'!$AA$26:$AD$30,3,1)</f>
        <v>0</v>
      </c>
      <c r="I910">
        <f>VLOOKUP($F910*100,'风险(退款拒付)'!$AA$26:$AD$30,4,1)</f>
        <v>0</v>
      </c>
    </row>
    <row r="911" spans="1:9" x14ac:dyDescent="0.2">
      <c r="A911" t="s">
        <v>794</v>
      </c>
      <c r="B911" s="2">
        <v>2</v>
      </c>
      <c r="C911" s="2">
        <v>320</v>
      </c>
      <c r="D911" s="2">
        <v>0</v>
      </c>
      <c r="E911" s="2">
        <v>0</v>
      </c>
      <c r="F911" s="26">
        <v>0</v>
      </c>
      <c r="G911" t="str">
        <f>VLOOKUP($F911*100,'风险(退款拒付)'!$AA$26:$AD$30,2,1)</f>
        <v>0</v>
      </c>
      <c r="H911" t="str">
        <f>VLOOKUP($F911*100,'风险(退款拒付)'!$AA$26:$AD$30,3,1)</f>
        <v>0</v>
      </c>
      <c r="I911">
        <f>VLOOKUP($F911*100,'风险(退款拒付)'!$AA$26:$AD$30,4,1)</f>
        <v>0</v>
      </c>
    </row>
    <row r="912" spans="1:9" x14ac:dyDescent="0.2">
      <c r="A912" t="s">
        <v>158</v>
      </c>
      <c r="B912" s="2">
        <v>2</v>
      </c>
      <c r="C912" s="2">
        <v>0.18698400000000001</v>
      </c>
      <c r="D912" s="2">
        <v>0</v>
      </c>
      <c r="E912" s="2">
        <v>0</v>
      </c>
      <c r="F912" s="26">
        <v>0</v>
      </c>
      <c r="G912" t="str">
        <f>VLOOKUP($F912*100,'风险(退款拒付)'!$AA$26:$AD$30,2,1)</f>
        <v>0</v>
      </c>
      <c r="H912" t="str">
        <f>VLOOKUP($F912*100,'风险(退款拒付)'!$AA$26:$AD$30,3,1)</f>
        <v>0</v>
      </c>
      <c r="I912">
        <f>VLOOKUP($F912*100,'风险(退款拒付)'!$AA$26:$AD$30,4,1)</f>
        <v>0</v>
      </c>
    </row>
    <row r="913" spans="1:9" x14ac:dyDescent="0.2">
      <c r="A913" t="s">
        <v>853</v>
      </c>
      <c r="B913" s="2">
        <v>2</v>
      </c>
      <c r="C913" s="2">
        <v>98.93</v>
      </c>
      <c r="D913" s="2">
        <v>0</v>
      </c>
      <c r="E913" s="2">
        <v>0</v>
      </c>
      <c r="F913" s="26">
        <v>0</v>
      </c>
      <c r="G913" t="str">
        <f>VLOOKUP($F913*100,'风险(退款拒付)'!$AA$26:$AD$30,2,1)</f>
        <v>0</v>
      </c>
      <c r="H913" t="str">
        <f>VLOOKUP($F913*100,'风险(退款拒付)'!$AA$26:$AD$30,3,1)</f>
        <v>0</v>
      </c>
      <c r="I913">
        <f>VLOOKUP($F913*100,'风险(退款拒付)'!$AA$26:$AD$30,4,1)</f>
        <v>0</v>
      </c>
    </row>
    <row r="914" spans="1:9" x14ac:dyDescent="0.2">
      <c r="A914" t="s">
        <v>87</v>
      </c>
      <c r="B914" s="2">
        <v>2</v>
      </c>
      <c r="C914" s="2">
        <v>35.36</v>
      </c>
      <c r="D914" s="2">
        <v>0</v>
      </c>
      <c r="E914" s="2">
        <v>0</v>
      </c>
      <c r="F914" s="26">
        <v>0</v>
      </c>
      <c r="G914" t="str">
        <f>VLOOKUP($F914*100,'风险(退款拒付)'!$AA$26:$AD$30,2,1)</f>
        <v>0</v>
      </c>
      <c r="H914" t="str">
        <f>VLOOKUP($F914*100,'风险(退款拒付)'!$AA$26:$AD$30,3,1)</f>
        <v>0</v>
      </c>
      <c r="I914">
        <f>VLOOKUP($F914*100,'风险(退款拒付)'!$AA$26:$AD$30,4,1)</f>
        <v>0</v>
      </c>
    </row>
    <row r="915" spans="1:9" x14ac:dyDescent="0.2">
      <c r="A915" t="s">
        <v>544</v>
      </c>
      <c r="B915" s="2">
        <v>2</v>
      </c>
      <c r="C915" s="2">
        <v>57.5</v>
      </c>
      <c r="D915" s="2">
        <v>0</v>
      </c>
      <c r="E915" s="2">
        <v>0</v>
      </c>
      <c r="F915" s="26">
        <v>0</v>
      </c>
      <c r="G915" t="str">
        <f>VLOOKUP($F915*100,'风险(退款拒付)'!$AA$26:$AD$30,2,1)</f>
        <v>0</v>
      </c>
      <c r="H915" t="str">
        <f>VLOOKUP($F915*100,'风险(退款拒付)'!$AA$26:$AD$30,3,1)</f>
        <v>0</v>
      </c>
      <c r="I915">
        <f>VLOOKUP($F915*100,'风险(退款拒付)'!$AA$26:$AD$30,4,1)</f>
        <v>0</v>
      </c>
    </row>
    <row r="916" spans="1:9" x14ac:dyDescent="0.2">
      <c r="A916" t="s">
        <v>269</v>
      </c>
      <c r="B916" s="2">
        <v>2</v>
      </c>
      <c r="C916" s="2">
        <v>86.96</v>
      </c>
      <c r="D916" s="2">
        <v>0</v>
      </c>
      <c r="E916" s="2">
        <v>0</v>
      </c>
      <c r="F916" s="26">
        <v>0</v>
      </c>
      <c r="G916" t="str">
        <f>VLOOKUP($F916*100,'风险(退款拒付)'!$AA$26:$AD$30,2,1)</f>
        <v>0</v>
      </c>
      <c r="H916" t="str">
        <f>VLOOKUP($F916*100,'风险(退款拒付)'!$AA$26:$AD$30,3,1)</f>
        <v>0</v>
      </c>
      <c r="I916">
        <f>VLOOKUP($F916*100,'风险(退款拒付)'!$AA$26:$AD$30,4,1)</f>
        <v>0</v>
      </c>
    </row>
    <row r="917" spans="1:9" x14ac:dyDescent="0.2">
      <c r="A917" t="s">
        <v>490</v>
      </c>
      <c r="B917" s="2">
        <v>2</v>
      </c>
      <c r="C917" s="2">
        <v>108.96</v>
      </c>
      <c r="D917" s="2">
        <v>0</v>
      </c>
      <c r="E917" s="2">
        <v>0</v>
      </c>
      <c r="F917" s="26">
        <v>0</v>
      </c>
      <c r="G917" t="str">
        <f>VLOOKUP($F917*100,'风险(退款拒付)'!$AA$26:$AD$30,2,1)</f>
        <v>0</v>
      </c>
      <c r="H917" t="str">
        <f>VLOOKUP($F917*100,'风险(退款拒付)'!$AA$26:$AD$30,3,1)</f>
        <v>0</v>
      </c>
      <c r="I917">
        <f>VLOOKUP($F917*100,'风险(退款拒付)'!$AA$26:$AD$30,4,1)</f>
        <v>0</v>
      </c>
    </row>
    <row r="918" spans="1:9" x14ac:dyDescent="0.2">
      <c r="A918" t="s">
        <v>310</v>
      </c>
      <c r="B918" s="2">
        <v>2</v>
      </c>
      <c r="C918" s="2">
        <v>433.22609499999999</v>
      </c>
      <c r="D918" s="2">
        <v>0</v>
      </c>
      <c r="E918" s="2">
        <v>0</v>
      </c>
      <c r="F918" s="26">
        <v>0</v>
      </c>
      <c r="G918" t="str">
        <f>VLOOKUP($F918*100,'风险(退款拒付)'!$AA$26:$AD$30,2,1)</f>
        <v>0</v>
      </c>
      <c r="H918" t="str">
        <f>VLOOKUP($F918*100,'风险(退款拒付)'!$AA$26:$AD$30,3,1)</f>
        <v>0</v>
      </c>
      <c r="I918">
        <f>VLOOKUP($F918*100,'风险(退款拒付)'!$AA$26:$AD$30,4,1)</f>
        <v>0</v>
      </c>
    </row>
    <row r="919" spans="1:9" x14ac:dyDescent="0.2">
      <c r="A919" t="s">
        <v>548</v>
      </c>
      <c r="B919" s="2">
        <v>2</v>
      </c>
      <c r="C919" s="2">
        <v>54.98</v>
      </c>
      <c r="D919" s="2">
        <v>0</v>
      </c>
      <c r="E919" s="2">
        <v>0</v>
      </c>
      <c r="F919" s="26">
        <v>0</v>
      </c>
      <c r="G919" t="str">
        <f>VLOOKUP($F919*100,'风险(退款拒付)'!$AA$26:$AD$30,2,1)</f>
        <v>0</v>
      </c>
      <c r="H919" t="str">
        <f>VLOOKUP($F919*100,'风险(退款拒付)'!$AA$26:$AD$30,3,1)</f>
        <v>0</v>
      </c>
      <c r="I919">
        <f>VLOOKUP($F919*100,'风险(退款拒付)'!$AA$26:$AD$30,4,1)</f>
        <v>0</v>
      </c>
    </row>
    <row r="920" spans="1:9" x14ac:dyDescent="0.2">
      <c r="A920" t="s">
        <v>321</v>
      </c>
      <c r="B920" s="2">
        <v>2</v>
      </c>
      <c r="C920" s="2">
        <v>123</v>
      </c>
      <c r="D920" s="2">
        <v>0</v>
      </c>
      <c r="E920" s="2">
        <v>0</v>
      </c>
      <c r="F920" s="26">
        <v>0</v>
      </c>
      <c r="G920" t="str">
        <f>VLOOKUP($F920*100,'风险(退款拒付)'!$AA$26:$AD$30,2,1)</f>
        <v>0</v>
      </c>
      <c r="H920" t="str">
        <f>VLOOKUP($F920*100,'风险(退款拒付)'!$AA$26:$AD$30,3,1)</f>
        <v>0</v>
      </c>
      <c r="I920">
        <f>VLOOKUP($F920*100,'风险(退款拒付)'!$AA$26:$AD$30,4,1)</f>
        <v>0</v>
      </c>
    </row>
    <row r="921" spans="1:9" x14ac:dyDescent="0.2">
      <c r="A921" t="s">
        <v>556</v>
      </c>
      <c r="B921" s="2">
        <v>2</v>
      </c>
      <c r="C921" s="2">
        <v>2.85</v>
      </c>
      <c r="D921" s="2">
        <v>0</v>
      </c>
      <c r="E921" s="2">
        <v>0</v>
      </c>
      <c r="F921" s="26">
        <v>0</v>
      </c>
      <c r="G921" t="str">
        <f>VLOOKUP($F921*100,'风险(退款拒付)'!$AA$26:$AD$30,2,1)</f>
        <v>0</v>
      </c>
      <c r="H921" t="str">
        <f>VLOOKUP($F921*100,'风险(退款拒付)'!$AA$26:$AD$30,3,1)</f>
        <v>0</v>
      </c>
      <c r="I921">
        <f>VLOOKUP($F921*100,'风险(退款拒付)'!$AA$26:$AD$30,4,1)</f>
        <v>0</v>
      </c>
    </row>
    <row r="922" spans="1:9" x14ac:dyDescent="0.2">
      <c r="A922" t="s">
        <v>280</v>
      </c>
      <c r="B922" s="2">
        <v>2</v>
      </c>
      <c r="C922" s="2">
        <v>6.09</v>
      </c>
      <c r="D922" s="2">
        <v>0</v>
      </c>
      <c r="E922" s="2">
        <v>0</v>
      </c>
      <c r="F922" s="26">
        <v>0</v>
      </c>
      <c r="G922" t="str">
        <f>VLOOKUP($F922*100,'风险(退款拒付)'!$AA$26:$AD$30,2,1)</f>
        <v>0</v>
      </c>
      <c r="H922" t="str">
        <f>VLOOKUP($F922*100,'风险(退款拒付)'!$AA$26:$AD$30,3,1)</f>
        <v>0</v>
      </c>
      <c r="I922">
        <f>VLOOKUP($F922*100,'风险(退款拒付)'!$AA$26:$AD$30,4,1)</f>
        <v>0</v>
      </c>
    </row>
    <row r="923" spans="1:9" x14ac:dyDescent="0.2">
      <c r="A923" t="s">
        <v>984</v>
      </c>
      <c r="B923" s="2">
        <v>2</v>
      </c>
      <c r="C923" s="2">
        <v>63.75</v>
      </c>
      <c r="D923" s="2">
        <v>0</v>
      </c>
      <c r="E923" s="2">
        <v>0</v>
      </c>
      <c r="F923" s="26">
        <v>0</v>
      </c>
      <c r="G923" t="str">
        <f>VLOOKUP($F923*100,'风险(退款拒付)'!$AA$26:$AD$30,2,1)</f>
        <v>0</v>
      </c>
      <c r="H923" t="str">
        <f>VLOOKUP($F923*100,'风险(退款拒付)'!$AA$26:$AD$30,3,1)</f>
        <v>0</v>
      </c>
      <c r="I923">
        <f>VLOOKUP($F923*100,'风险(退款拒付)'!$AA$26:$AD$30,4,1)</f>
        <v>0</v>
      </c>
    </row>
    <row r="924" spans="1:9" x14ac:dyDescent="0.2">
      <c r="A924" t="s">
        <v>369</v>
      </c>
      <c r="B924" s="2">
        <v>2</v>
      </c>
      <c r="C924" s="2">
        <v>47.74</v>
      </c>
      <c r="D924" s="2">
        <v>3</v>
      </c>
      <c r="E924" s="2">
        <v>3</v>
      </c>
      <c r="F924" s="26">
        <v>1.5</v>
      </c>
      <c r="G924" t="str">
        <f>VLOOKUP($F924*100,'风险(退款拒付)'!$AA$26:$AD$30,2,1)</f>
        <v>(20,+)</v>
      </c>
      <c r="H924" t="str">
        <f>VLOOKUP($F924*100,'风险(退款拒付)'!$AA$26:$AD$30,3,1)</f>
        <v>高</v>
      </c>
      <c r="I924">
        <f>VLOOKUP($F924*100,'风险(退款拒付)'!$AA$26:$AD$30,4,1)</f>
        <v>100</v>
      </c>
    </row>
    <row r="925" spans="1:9" x14ac:dyDescent="0.2">
      <c r="A925" t="s">
        <v>935</v>
      </c>
      <c r="B925" s="2">
        <v>2</v>
      </c>
      <c r="C925" s="2">
        <v>56.19</v>
      </c>
      <c r="D925" s="2">
        <v>0</v>
      </c>
      <c r="E925" s="2">
        <v>0</v>
      </c>
      <c r="F925" s="26">
        <v>0</v>
      </c>
      <c r="G925" t="str">
        <f>VLOOKUP($F925*100,'风险(退款拒付)'!$AA$26:$AD$30,2,1)</f>
        <v>0</v>
      </c>
      <c r="H925" t="str">
        <f>VLOOKUP($F925*100,'风险(退款拒付)'!$AA$26:$AD$30,3,1)</f>
        <v>0</v>
      </c>
      <c r="I925">
        <f>VLOOKUP($F925*100,'风险(退款拒付)'!$AA$26:$AD$30,4,1)</f>
        <v>0</v>
      </c>
    </row>
    <row r="926" spans="1:9" x14ac:dyDescent="0.2">
      <c r="A926" t="s">
        <v>329</v>
      </c>
      <c r="B926" s="2">
        <v>2</v>
      </c>
      <c r="C926" s="2">
        <v>1498</v>
      </c>
      <c r="D926" s="2">
        <v>0</v>
      </c>
      <c r="E926" s="2">
        <v>0</v>
      </c>
      <c r="F926" s="26">
        <v>0</v>
      </c>
      <c r="G926" t="str">
        <f>VLOOKUP($F926*100,'风险(退款拒付)'!$AA$26:$AD$30,2,1)</f>
        <v>0</v>
      </c>
      <c r="H926" t="str">
        <f>VLOOKUP($F926*100,'风险(退款拒付)'!$AA$26:$AD$30,3,1)</f>
        <v>0</v>
      </c>
      <c r="I926">
        <f>VLOOKUP($F926*100,'风险(退款拒付)'!$AA$26:$AD$30,4,1)</f>
        <v>0</v>
      </c>
    </row>
    <row r="927" spans="1:9" x14ac:dyDescent="0.2">
      <c r="A927" t="s">
        <v>934</v>
      </c>
      <c r="B927" s="2">
        <v>2</v>
      </c>
      <c r="C927" s="2">
        <v>13.7</v>
      </c>
      <c r="D927" s="2">
        <v>0</v>
      </c>
      <c r="E927" s="2">
        <v>0</v>
      </c>
      <c r="F927" s="26">
        <v>0</v>
      </c>
      <c r="G927" t="str">
        <f>VLOOKUP($F927*100,'风险(退款拒付)'!$AA$26:$AD$30,2,1)</f>
        <v>0</v>
      </c>
      <c r="H927" t="str">
        <f>VLOOKUP($F927*100,'风险(退款拒付)'!$AA$26:$AD$30,3,1)</f>
        <v>0</v>
      </c>
      <c r="I927">
        <f>VLOOKUP($F927*100,'风险(退款拒付)'!$AA$26:$AD$30,4,1)</f>
        <v>0</v>
      </c>
    </row>
    <row r="928" spans="1:9" x14ac:dyDescent="0.2">
      <c r="A928" t="s">
        <v>265</v>
      </c>
      <c r="B928" s="2">
        <v>2</v>
      </c>
      <c r="C928" s="2">
        <v>82.793125799999999</v>
      </c>
      <c r="D928" s="2">
        <v>0</v>
      </c>
      <c r="E928" s="2">
        <v>0</v>
      </c>
      <c r="F928" s="26">
        <v>0</v>
      </c>
      <c r="G928" t="str">
        <f>VLOOKUP($F928*100,'风险(退款拒付)'!$AA$26:$AD$30,2,1)</f>
        <v>0</v>
      </c>
      <c r="H928" t="str">
        <f>VLOOKUP($F928*100,'风险(退款拒付)'!$AA$26:$AD$30,3,1)</f>
        <v>0</v>
      </c>
      <c r="I928">
        <f>VLOOKUP($F928*100,'风险(退款拒付)'!$AA$26:$AD$30,4,1)</f>
        <v>0</v>
      </c>
    </row>
    <row r="929" spans="1:9" x14ac:dyDescent="0.2">
      <c r="A929" t="s">
        <v>267</v>
      </c>
      <c r="B929" s="2">
        <v>2</v>
      </c>
      <c r="C929" s="2">
        <v>88.78</v>
      </c>
      <c r="D929" s="2">
        <v>0</v>
      </c>
      <c r="E929" s="2">
        <v>0</v>
      </c>
      <c r="F929" s="26">
        <v>0</v>
      </c>
      <c r="G929" t="str">
        <f>VLOOKUP($F929*100,'风险(退款拒付)'!$AA$26:$AD$30,2,1)</f>
        <v>0</v>
      </c>
      <c r="H929" t="str">
        <f>VLOOKUP($F929*100,'风险(退款拒付)'!$AA$26:$AD$30,3,1)</f>
        <v>0</v>
      </c>
      <c r="I929">
        <f>VLOOKUP($F929*100,'风险(退款拒付)'!$AA$26:$AD$30,4,1)</f>
        <v>0</v>
      </c>
    </row>
    <row r="930" spans="1:9" x14ac:dyDescent="0.2">
      <c r="A930" t="s">
        <v>356</v>
      </c>
      <c r="B930" s="2">
        <v>2</v>
      </c>
      <c r="C930" s="2">
        <v>95.96</v>
      </c>
      <c r="D930" s="2">
        <v>0</v>
      </c>
      <c r="E930" s="2">
        <v>0</v>
      </c>
      <c r="F930" s="26">
        <v>0</v>
      </c>
      <c r="G930" t="str">
        <f>VLOOKUP($F930*100,'风险(退款拒付)'!$AA$26:$AD$30,2,1)</f>
        <v>0</v>
      </c>
      <c r="H930" t="str">
        <f>VLOOKUP($F930*100,'风险(退款拒付)'!$AA$26:$AD$30,3,1)</f>
        <v>0</v>
      </c>
      <c r="I930">
        <f>VLOOKUP($F930*100,'风险(退款拒付)'!$AA$26:$AD$30,4,1)</f>
        <v>0</v>
      </c>
    </row>
    <row r="931" spans="1:9" x14ac:dyDescent="0.2">
      <c r="A931" t="s">
        <v>377</v>
      </c>
      <c r="B931" s="2">
        <v>2</v>
      </c>
      <c r="C931" s="2">
        <v>72.95</v>
      </c>
      <c r="D931" s="2">
        <v>0</v>
      </c>
      <c r="E931" s="2">
        <v>0</v>
      </c>
      <c r="F931" s="26">
        <v>0</v>
      </c>
      <c r="G931" t="str">
        <f>VLOOKUP($F931*100,'风险(退款拒付)'!$AA$26:$AD$30,2,1)</f>
        <v>0</v>
      </c>
      <c r="H931" t="str">
        <f>VLOOKUP($F931*100,'风险(退款拒付)'!$AA$26:$AD$30,3,1)</f>
        <v>0</v>
      </c>
      <c r="I931">
        <f>VLOOKUP($F931*100,'风险(退款拒付)'!$AA$26:$AD$30,4,1)</f>
        <v>0</v>
      </c>
    </row>
    <row r="932" spans="1:9" x14ac:dyDescent="0.2">
      <c r="A932" t="s">
        <v>344</v>
      </c>
      <c r="B932" s="2">
        <v>2</v>
      </c>
      <c r="C932" s="2">
        <v>238.4</v>
      </c>
      <c r="D932" s="2">
        <v>0</v>
      </c>
      <c r="E932" s="2">
        <v>0</v>
      </c>
      <c r="F932" s="26">
        <v>0</v>
      </c>
      <c r="G932" t="str">
        <f>VLOOKUP($F932*100,'风险(退款拒付)'!$AA$26:$AD$30,2,1)</f>
        <v>0</v>
      </c>
      <c r="H932" t="str">
        <f>VLOOKUP($F932*100,'风险(退款拒付)'!$AA$26:$AD$30,3,1)</f>
        <v>0</v>
      </c>
      <c r="I932">
        <f>VLOOKUP($F932*100,'风险(退款拒付)'!$AA$26:$AD$30,4,1)</f>
        <v>0</v>
      </c>
    </row>
    <row r="933" spans="1:9" x14ac:dyDescent="0.2">
      <c r="A933" t="s">
        <v>736</v>
      </c>
      <c r="B933" s="2">
        <v>1</v>
      </c>
      <c r="C933" s="2">
        <v>30.01</v>
      </c>
      <c r="D933" s="2">
        <v>0</v>
      </c>
      <c r="E933" s="2">
        <v>0</v>
      </c>
      <c r="F933" s="26">
        <v>0</v>
      </c>
      <c r="G933" t="str">
        <f>VLOOKUP($F933*100,'风险(退款拒付)'!$AA$26:$AD$30,2,1)</f>
        <v>0</v>
      </c>
      <c r="H933" t="str">
        <f>VLOOKUP($F933*100,'风险(退款拒付)'!$AA$26:$AD$30,3,1)</f>
        <v>0</v>
      </c>
      <c r="I933">
        <f>VLOOKUP($F933*100,'风险(退款拒付)'!$AA$26:$AD$30,4,1)</f>
        <v>0</v>
      </c>
    </row>
    <row r="934" spans="1:9" x14ac:dyDescent="0.2">
      <c r="A934" t="s">
        <v>906</v>
      </c>
      <c r="B934" s="2">
        <v>1</v>
      </c>
      <c r="C934" s="2">
        <v>462.93907779</v>
      </c>
      <c r="D934" s="2">
        <v>0</v>
      </c>
      <c r="E934" s="2">
        <v>0</v>
      </c>
      <c r="F934" s="26">
        <v>0</v>
      </c>
      <c r="G934" t="str">
        <f>VLOOKUP($F934*100,'风险(退款拒付)'!$AA$26:$AD$30,2,1)</f>
        <v>0</v>
      </c>
      <c r="H934" t="str">
        <f>VLOOKUP($F934*100,'风险(退款拒付)'!$AA$26:$AD$30,3,1)</f>
        <v>0</v>
      </c>
      <c r="I934">
        <f>VLOOKUP($F934*100,'风险(退款拒付)'!$AA$26:$AD$30,4,1)</f>
        <v>0</v>
      </c>
    </row>
    <row r="935" spans="1:9" x14ac:dyDescent="0.2">
      <c r="A935" t="s">
        <v>296</v>
      </c>
      <c r="B935" s="2">
        <v>1</v>
      </c>
      <c r="C935" s="2">
        <v>110.29</v>
      </c>
      <c r="D935" s="2">
        <v>0</v>
      </c>
      <c r="E935" s="2">
        <v>0</v>
      </c>
      <c r="F935" s="26">
        <v>0</v>
      </c>
      <c r="G935" t="str">
        <f>VLOOKUP($F935*100,'风险(退款拒付)'!$AA$26:$AD$30,2,1)</f>
        <v>0</v>
      </c>
      <c r="H935" t="str">
        <f>VLOOKUP($F935*100,'风险(退款拒付)'!$AA$26:$AD$30,3,1)</f>
        <v>0</v>
      </c>
      <c r="I935">
        <f>VLOOKUP($F935*100,'风险(退款拒付)'!$AA$26:$AD$30,4,1)</f>
        <v>0</v>
      </c>
    </row>
    <row r="936" spans="1:9" x14ac:dyDescent="0.2">
      <c r="A936" t="s">
        <v>600</v>
      </c>
      <c r="B936" s="2">
        <v>1</v>
      </c>
      <c r="C936" s="2">
        <v>167.43789749999999</v>
      </c>
      <c r="D936" s="2">
        <v>0</v>
      </c>
      <c r="E936" s="2">
        <v>0</v>
      </c>
      <c r="F936" s="26">
        <v>0</v>
      </c>
      <c r="G936" t="str">
        <f>VLOOKUP($F936*100,'风险(退款拒付)'!$AA$26:$AD$30,2,1)</f>
        <v>0</v>
      </c>
      <c r="H936" t="str">
        <f>VLOOKUP($F936*100,'风险(退款拒付)'!$AA$26:$AD$30,3,1)</f>
        <v>0</v>
      </c>
      <c r="I936">
        <f>VLOOKUP($F936*100,'风险(退款拒付)'!$AA$26:$AD$30,4,1)</f>
        <v>0</v>
      </c>
    </row>
    <row r="937" spans="1:9" x14ac:dyDescent="0.2">
      <c r="A937" t="s">
        <v>983</v>
      </c>
      <c r="B937" s="2">
        <v>1</v>
      </c>
      <c r="C937" s="2">
        <v>19.29</v>
      </c>
      <c r="D937" s="2">
        <v>0</v>
      </c>
      <c r="E937" s="2">
        <v>0</v>
      </c>
      <c r="F937" s="26">
        <v>0</v>
      </c>
      <c r="G937" t="str">
        <f>VLOOKUP($F937*100,'风险(退款拒付)'!$AA$26:$AD$30,2,1)</f>
        <v>0</v>
      </c>
      <c r="H937" t="str">
        <f>VLOOKUP($F937*100,'风险(退款拒付)'!$AA$26:$AD$30,3,1)</f>
        <v>0</v>
      </c>
      <c r="I937">
        <f>VLOOKUP($F937*100,'风险(退款拒付)'!$AA$26:$AD$30,4,1)</f>
        <v>0</v>
      </c>
    </row>
    <row r="938" spans="1:9" x14ac:dyDescent="0.2">
      <c r="A938" t="s">
        <v>270</v>
      </c>
      <c r="B938" s="2">
        <v>1</v>
      </c>
      <c r="C938" s="2">
        <v>2.79</v>
      </c>
      <c r="D938" s="2">
        <v>0</v>
      </c>
      <c r="E938" s="2">
        <v>0</v>
      </c>
      <c r="F938" s="26">
        <v>0</v>
      </c>
      <c r="G938" t="str">
        <f>VLOOKUP($F938*100,'风险(退款拒付)'!$AA$26:$AD$30,2,1)</f>
        <v>0</v>
      </c>
      <c r="H938" t="str">
        <f>VLOOKUP($F938*100,'风险(退款拒付)'!$AA$26:$AD$30,3,1)</f>
        <v>0</v>
      </c>
      <c r="I938">
        <f>VLOOKUP($F938*100,'风险(退款拒付)'!$AA$26:$AD$30,4,1)</f>
        <v>0</v>
      </c>
    </row>
    <row r="939" spans="1:9" x14ac:dyDescent="0.2">
      <c r="A939" t="s">
        <v>715</v>
      </c>
      <c r="B939" s="2">
        <v>1</v>
      </c>
      <c r="C939" s="2">
        <v>35.847617</v>
      </c>
      <c r="D939" s="2">
        <v>0</v>
      </c>
      <c r="E939" s="2">
        <v>0</v>
      </c>
      <c r="F939" s="26">
        <v>0</v>
      </c>
      <c r="G939" t="str">
        <f>VLOOKUP($F939*100,'风险(退款拒付)'!$AA$26:$AD$30,2,1)</f>
        <v>0</v>
      </c>
      <c r="H939" t="str">
        <f>VLOOKUP($F939*100,'风险(退款拒付)'!$AA$26:$AD$30,3,1)</f>
        <v>0</v>
      </c>
      <c r="I939">
        <f>VLOOKUP($F939*100,'风险(退款拒付)'!$AA$26:$AD$30,4,1)</f>
        <v>0</v>
      </c>
    </row>
    <row r="940" spans="1:9" x14ac:dyDescent="0.2">
      <c r="A940" t="s">
        <v>987</v>
      </c>
      <c r="B940" s="2">
        <v>1</v>
      </c>
      <c r="C940" s="2">
        <v>1.93788066</v>
      </c>
      <c r="D940" s="2">
        <v>0</v>
      </c>
      <c r="E940" s="2">
        <v>0</v>
      </c>
      <c r="F940" s="26">
        <v>0</v>
      </c>
      <c r="G940" t="str">
        <f>VLOOKUP($F940*100,'风险(退款拒付)'!$AA$26:$AD$30,2,1)</f>
        <v>0</v>
      </c>
      <c r="H940" t="str">
        <f>VLOOKUP($F940*100,'风险(退款拒付)'!$AA$26:$AD$30,3,1)</f>
        <v>0</v>
      </c>
      <c r="I940">
        <f>VLOOKUP($F940*100,'风险(退款拒付)'!$AA$26:$AD$30,4,1)</f>
        <v>0</v>
      </c>
    </row>
    <row r="941" spans="1:9" x14ac:dyDescent="0.2">
      <c r="A941" t="s">
        <v>317</v>
      </c>
      <c r="B941" s="2">
        <v>1</v>
      </c>
      <c r="C941" s="2">
        <v>1</v>
      </c>
      <c r="D941" s="2">
        <v>0</v>
      </c>
      <c r="E941" s="2">
        <v>0</v>
      </c>
      <c r="F941" s="26">
        <v>0</v>
      </c>
      <c r="G941" t="str">
        <f>VLOOKUP($F941*100,'风险(退款拒付)'!$AA$26:$AD$30,2,1)</f>
        <v>0</v>
      </c>
      <c r="H941" t="str">
        <f>VLOOKUP($F941*100,'风险(退款拒付)'!$AA$26:$AD$30,3,1)</f>
        <v>0</v>
      </c>
      <c r="I941">
        <f>VLOOKUP($F941*100,'风险(退款拒付)'!$AA$26:$AD$30,4,1)</f>
        <v>0</v>
      </c>
    </row>
    <row r="942" spans="1:9" x14ac:dyDescent="0.2">
      <c r="A942" t="s">
        <v>515</v>
      </c>
      <c r="B942" s="2">
        <v>1</v>
      </c>
      <c r="C942" s="2">
        <v>36.979999999999997</v>
      </c>
      <c r="D942" s="2">
        <v>0</v>
      </c>
      <c r="E942" s="2">
        <v>0</v>
      </c>
      <c r="F942" s="26">
        <v>0</v>
      </c>
      <c r="G942" t="str">
        <f>VLOOKUP($F942*100,'风险(退款拒付)'!$AA$26:$AD$30,2,1)</f>
        <v>0</v>
      </c>
      <c r="H942" t="str">
        <f>VLOOKUP($F942*100,'风险(退款拒付)'!$AA$26:$AD$30,3,1)</f>
        <v>0</v>
      </c>
      <c r="I942">
        <f>VLOOKUP($F942*100,'风险(退款拒付)'!$AA$26:$AD$30,4,1)</f>
        <v>0</v>
      </c>
    </row>
    <row r="943" spans="1:9" x14ac:dyDescent="0.2">
      <c r="A943" t="s">
        <v>929</v>
      </c>
      <c r="B943" s="2">
        <v>1</v>
      </c>
      <c r="C943" s="2">
        <v>37.76</v>
      </c>
      <c r="D943" s="2">
        <v>0</v>
      </c>
      <c r="E943" s="2">
        <v>0</v>
      </c>
      <c r="F943" s="26">
        <v>0</v>
      </c>
      <c r="G943" t="str">
        <f>VLOOKUP($F943*100,'风险(退款拒付)'!$AA$26:$AD$30,2,1)</f>
        <v>0</v>
      </c>
      <c r="H943" t="str">
        <f>VLOOKUP($F943*100,'风险(退款拒付)'!$AA$26:$AD$30,3,1)</f>
        <v>0</v>
      </c>
      <c r="I943">
        <f>VLOOKUP($F943*100,'风险(退款拒付)'!$AA$26:$AD$30,4,1)</f>
        <v>0</v>
      </c>
    </row>
    <row r="944" spans="1:9" x14ac:dyDescent="0.2">
      <c r="A944" t="s">
        <v>244</v>
      </c>
      <c r="B944" s="2">
        <v>1</v>
      </c>
      <c r="C944" s="2">
        <v>1.4170185</v>
      </c>
      <c r="D944" s="2">
        <v>0</v>
      </c>
      <c r="E944" s="2">
        <v>0</v>
      </c>
      <c r="F944" s="26">
        <v>0</v>
      </c>
      <c r="G944" t="str">
        <f>VLOOKUP($F944*100,'风险(退款拒付)'!$AA$26:$AD$30,2,1)</f>
        <v>0</v>
      </c>
      <c r="H944" t="str">
        <f>VLOOKUP($F944*100,'风险(退款拒付)'!$AA$26:$AD$30,3,1)</f>
        <v>0</v>
      </c>
      <c r="I944">
        <f>VLOOKUP($F944*100,'风险(退款拒付)'!$AA$26:$AD$30,4,1)</f>
        <v>0</v>
      </c>
    </row>
    <row r="945" spans="1:9" x14ac:dyDescent="0.2">
      <c r="A945" t="s">
        <v>514</v>
      </c>
      <c r="B945" s="2">
        <v>1</v>
      </c>
      <c r="C945" s="2">
        <v>5.6489345999999996</v>
      </c>
      <c r="D945" s="2">
        <v>0</v>
      </c>
      <c r="E945" s="2">
        <v>0</v>
      </c>
      <c r="F945" s="26">
        <v>0</v>
      </c>
      <c r="G945" t="str">
        <f>VLOOKUP($F945*100,'风险(退款拒付)'!$AA$26:$AD$30,2,1)</f>
        <v>0</v>
      </c>
      <c r="H945" t="str">
        <f>VLOOKUP($F945*100,'风险(退款拒付)'!$AA$26:$AD$30,3,1)</f>
        <v>0</v>
      </c>
      <c r="I945">
        <f>VLOOKUP($F945*100,'风险(退款拒付)'!$AA$26:$AD$30,4,1)</f>
        <v>0</v>
      </c>
    </row>
    <row r="946" spans="1:9" x14ac:dyDescent="0.2">
      <c r="A946" t="s">
        <v>192</v>
      </c>
      <c r="B946" s="2">
        <v>1</v>
      </c>
      <c r="C946" s="2">
        <v>589</v>
      </c>
      <c r="D946" s="2">
        <v>0</v>
      </c>
      <c r="E946" s="2">
        <v>0</v>
      </c>
      <c r="F946" s="26">
        <v>0</v>
      </c>
      <c r="G946" t="str">
        <f>VLOOKUP($F946*100,'风险(退款拒付)'!$AA$26:$AD$30,2,1)</f>
        <v>0</v>
      </c>
      <c r="H946" t="str">
        <f>VLOOKUP($F946*100,'风险(退款拒付)'!$AA$26:$AD$30,3,1)</f>
        <v>0</v>
      </c>
      <c r="I946">
        <f>VLOOKUP($F946*100,'风险(退款拒付)'!$AA$26:$AD$30,4,1)</f>
        <v>0</v>
      </c>
    </row>
    <row r="947" spans="1:9" x14ac:dyDescent="0.2">
      <c r="A947" t="s">
        <v>320</v>
      </c>
      <c r="B947" s="2">
        <v>1</v>
      </c>
      <c r="C947" s="2">
        <v>29.99</v>
      </c>
      <c r="D947" s="2">
        <v>0</v>
      </c>
      <c r="E947" s="2">
        <v>0</v>
      </c>
      <c r="F947" s="26">
        <v>0</v>
      </c>
      <c r="G947" t="str">
        <f>VLOOKUP($F947*100,'风险(退款拒付)'!$AA$26:$AD$30,2,1)</f>
        <v>0</v>
      </c>
      <c r="H947" t="str">
        <f>VLOOKUP($F947*100,'风险(退款拒付)'!$AA$26:$AD$30,3,1)</f>
        <v>0</v>
      </c>
      <c r="I947">
        <f>VLOOKUP($F947*100,'风险(退款拒付)'!$AA$26:$AD$30,4,1)</f>
        <v>0</v>
      </c>
    </row>
    <row r="948" spans="1:9" x14ac:dyDescent="0.2">
      <c r="A948" t="s">
        <v>486</v>
      </c>
      <c r="B948" s="2">
        <v>1</v>
      </c>
      <c r="C948" s="2">
        <v>0.4</v>
      </c>
      <c r="D948" s="2">
        <v>0</v>
      </c>
      <c r="E948" s="2">
        <v>0</v>
      </c>
      <c r="F948" s="26">
        <v>0</v>
      </c>
      <c r="G948" t="str">
        <f>VLOOKUP($F948*100,'风险(退款拒付)'!$AA$26:$AD$30,2,1)</f>
        <v>0</v>
      </c>
      <c r="H948" t="str">
        <f>VLOOKUP($F948*100,'风险(退款拒付)'!$AA$26:$AD$30,3,1)</f>
        <v>0</v>
      </c>
      <c r="I948">
        <f>VLOOKUP($F948*100,'风险(退款拒付)'!$AA$26:$AD$30,4,1)</f>
        <v>0</v>
      </c>
    </row>
    <row r="949" spans="1:9" x14ac:dyDescent="0.2">
      <c r="A949" t="s">
        <v>126</v>
      </c>
      <c r="B949" s="2">
        <v>1</v>
      </c>
      <c r="C949" s="2">
        <v>38.159999999999997</v>
      </c>
      <c r="D949" s="2">
        <v>0</v>
      </c>
      <c r="E949" s="2">
        <v>0</v>
      </c>
      <c r="F949" s="26">
        <v>0</v>
      </c>
      <c r="G949" t="str">
        <f>VLOOKUP($F949*100,'风险(退款拒付)'!$AA$26:$AD$30,2,1)</f>
        <v>0</v>
      </c>
      <c r="H949" t="str">
        <f>VLOOKUP($F949*100,'风险(退款拒付)'!$AA$26:$AD$30,3,1)</f>
        <v>0</v>
      </c>
      <c r="I949">
        <f>VLOOKUP($F949*100,'风险(退款拒付)'!$AA$26:$AD$30,4,1)</f>
        <v>0</v>
      </c>
    </row>
    <row r="950" spans="1:9" x14ac:dyDescent="0.2">
      <c r="A950" t="s">
        <v>271</v>
      </c>
      <c r="B950" s="2">
        <v>1</v>
      </c>
      <c r="C950" s="2">
        <v>73.98</v>
      </c>
      <c r="D950" s="2">
        <v>2</v>
      </c>
      <c r="E950" s="2">
        <v>3</v>
      </c>
      <c r="F950" s="26">
        <v>2</v>
      </c>
      <c r="G950" t="str">
        <f>VLOOKUP($F950*100,'风险(退款拒付)'!$AA$26:$AD$30,2,1)</f>
        <v>(20,+)</v>
      </c>
      <c r="H950" t="str">
        <f>VLOOKUP($F950*100,'风险(退款拒付)'!$AA$26:$AD$30,3,1)</f>
        <v>高</v>
      </c>
      <c r="I950">
        <f>VLOOKUP($F950*100,'风险(退款拒付)'!$AA$26:$AD$30,4,1)</f>
        <v>100</v>
      </c>
    </row>
    <row r="951" spans="1:9" x14ac:dyDescent="0.2">
      <c r="A951" t="s">
        <v>443</v>
      </c>
      <c r="B951" s="2">
        <v>1</v>
      </c>
      <c r="C951" s="2">
        <v>0.13433293499999999</v>
      </c>
      <c r="D951" s="2">
        <v>0</v>
      </c>
      <c r="E951" s="2">
        <v>0</v>
      </c>
      <c r="F951" s="26">
        <v>0</v>
      </c>
      <c r="G951" t="str">
        <f>VLOOKUP($F951*100,'风险(退款拒付)'!$AA$26:$AD$30,2,1)</f>
        <v>0</v>
      </c>
      <c r="H951" t="str">
        <f>VLOOKUP($F951*100,'风险(退款拒付)'!$AA$26:$AD$30,3,1)</f>
        <v>0</v>
      </c>
      <c r="I951">
        <f>VLOOKUP($F951*100,'风险(退款拒付)'!$AA$26:$AD$30,4,1)</f>
        <v>0</v>
      </c>
    </row>
    <row r="952" spans="1:9" x14ac:dyDescent="0.2">
      <c r="A952" t="s">
        <v>798</v>
      </c>
      <c r="B952" s="2">
        <v>1</v>
      </c>
      <c r="C952" s="2">
        <v>79.766212499999995</v>
      </c>
      <c r="D952" s="2">
        <v>0</v>
      </c>
      <c r="E952" s="2">
        <v>0</v>
      </c>
      <c r="F952" s="26">
        <v>0</v>
      </c>
      <c r="G952" t="str">
        <f>VLOOKUP($F952*100,'风险(退款拒付)'!$AA$26:$AD$30,2,1)</f>
        <v>0</v>
      </c>
      <c r="H952" t="str">
        <f>VLOOKUP($F952*100,'风险(退款拒付)'!$AA$26:$AD$30,3,1)</f>
        <v>0</v>
      </c>
      <c r="I952">
        <f>VLOOKUP($F952*100,'风险(退款拒付)'!$AA$26:$AD$30,4,1)</f>
        <v>0</v>
      </c>
    </row>
    <row r="953" spans="1:9" x14ac:dyDescent="0.2">
      <c r="A953" t="s">
        <v>222</v>
      </c>
      <c r="B953" s="2">
        <v>1</v>
      </c>
      <c r="C953" s="2">
        <v>15.33</v>
      </c>
      <c r="D953" s="2">
        <v>0</v>
      </c>
      <c r="E953" s="2">
        <v>0</v>
      </c>
      <c r="F953" s="26">
        <v>0</v>
      </c>
      <c r="G953" t="str">
        <f>VLOOKUP($F953*100,'风险(退款拒付)'!$AA$26:$AD$30,2,1)</f>
        <v>0</v>
      </c>
      <c r="H953" t="str">
        <f>VLOOKUP($F953*100,'风险(退款拒付)'!$AA$26:$AD$30,3,1)</f>
        <v>0</v>
      </c>
      <c r="I953">
        <f>VLOOKUP($F953*100,'风险(退款拒付)'!$AA$26:$AD$30,4,1)</f>
        <v>0</v>
      </c>
    </row>
    <row r="954" spans="1:9" x14ac:dyDescent="0.2">
      <c r="A954" t="s">
        <v>875</v>
      </c>
      <c r="B954" s="2">
        <v>1</v>
      </c>
      <c r="C954" s="2">
        <v>71.91</v>
      </c>
      <c r="D954" s="2">
        <v>0</v>
      </c>
      <c r="E954" s="2">
        <v>0</v>
      </c>
      <c r="F954" s="26">
        <v>0</v>
      </c>
      <c r="G954" t="str">
        <f>VLOOKUP($F954*100,'风险(退款拒付)'!$AA$26:$AD$30,2,1)</f>
        <v>0</v>
      </c>
      <c r="H954" t="str">
        <f>VLOOKUP($F954*100,'风险(退款拒付)'!$AA$26:$AD$30,3,1)</f>
        <v>0</v>
      </c>
      <c r="I954">
        <f>VLOOKUP($F954*100,'风险(退款拒付)'!$AA$26:$AD$30,4,1)</f>
        <v>0</v>
      </c>
    </row>
    <row r="955" spans="1:9" x14ac:dyDescent="0.2">
      <c r="A955" t="s">
        <v>178</v>
      </c>
      <c r="B955" s="2">
        <v>1</v>
      </c>
      <c r="C955" s="2">
        <v>90.949600000000004</v>
      </c>
      <c r="D955" s="2">
        <v>0</v>
      </c>
      <c r="E955" s="2">
        <v>0</v>
      </c>
      <c r="F955" s="26">
        <v>0</v>
      </c>
      <c r="G955" t="str">
        <f>VLOOKUP($F955*100,'风险(退款拒付)'!$AA$26:$AD$30,2,1)</f>
        <v>0</v>
      </c>
      <c r="H955" t="str">
        <f>VLOOKUP($F955*100,'风险(退款拒付)'!$AA$26:$AD$30,3,1)</f>
        <v>0</v>
      </c>
      <c r="I955">
        <f>VLOOKUP($F955*100,'风险(退款拒付)'!$AA$26:$AD$30,4,1)</f>
        <v>0</v>
      </c>
    </row>
    <row r="956" spans="1:9" x14ac:dyDescent="0.2">
      <c r="A956" t="s">
        <v>773</v>
      </c>
      <c r="B956" s="2">
        <v>1</v>
      </c>
      <c r="C956" s="2">
        <v>69.8</v>
      </c>
      <c r="D956" s="2">
        <v>40</v>
      </c>
      <c r="E956" s="2">
        <v>54</v>
      </c>
      <c r="F956" s="26">
        <v>40</v>
      </c>
      <c r="G956" t="str">
        <f>VLOOKUP($F956*100,'风险(退款拒付)'!$AA$26:$AD$30,2,1)</f>
        <v>(20,+)</v>
      </c>
      <c r="H956" t="str">
        <f>VLOOKUP($F956*100,'风险(退款拒付)'!$AA$26:$AD$30,3,1)</f>
        <v>高</v>
      </c>
      <c r="I956">
        <f>VLOOKUP($F956*100,'风险(退款拒付)'!$AA$26:$AD$30,4,1)</f>
        <v>100</v>
      </c>
    </row>
    <row r="957" spans="1:9" x14ac:dyDescent="0.2">
      <c r="A957" t="s">
        <v>219</v>
      </c>
      <c r="B957" s="2">
        <v>1</v>
      </c>
      <c r="C957" s="2">
        <v>55</v>
      </c>
      <c r="D957" s="2">
        <v>0</v>
      </c>
      <c r="E957" s="2">
        <v>0</v>
      </c>
      <c r="F957" s="26">
        <v>0</v>
      </c>
      <c r="G957" t="str">
        <f>VLOOKUP($F957*100,'风险(退款拒付)'!$AA$26:$AD$30,2,1)</f>
        <v>0</v>
      </c>
      <c r="H957" t="str">
        <f>VLOOKUP($F957*100,'风险(退款拒付)'!$AA$26:$AD$30,3,1)</f>
        <v>0</v>
      </c>
      <c r="I957">
        <f>VLOOKUP($F957*100,'风险(退款拒付)'!$AA$26:$AD$30,4,1)</f>
        <v>0</v>
      </c>
    </row>
    <row r="958" spans="1:9" x14ac:dyDescent="0.2">
      <c r="A958" t="s">
        <v>876</v>
      </c>
      <c r="B958" s="2">
        <v>1</v>
      </c>
      <c r="C958" s="2">
        <v>50.39</v>
      </c>
      <c r="D958" s="2">
        <v>0</v>
      </c>
      <c r="E958" s="2">
        <v>0</v>
      </c>
      <c r="F958" s="26">
        <v>0</v>
      </c>
      <c r="G958" t="str">
        <f>VLOOKUP($F958*100,'风险(退款拒付)'!$AA$26:$AD$30,2,1)</f>
        <v>0</v>
      </c>
      <c r="H958" t="str">
        <f>VLOOKUP($F958*100,'风险(退款拒付)'!$AA$26:$AD$30,3,1)</f>
        <v>0</v>
      </c>
      <c r="I958">
        <f>VLOOKUP($F958*100,'风险(退款拒付)'!$AA$26:$AD$30,4,1)</f>
        <v>0</v>
      </c>
    </row>
    <row r="959" spans="1:9" x14ac:dyDescent="0.2">
      <c r="A959" t="s">
        <v>160</v>
      </c>
      <c r="B959" s="2">
        <v>1</v>
      </c>
      <c r="C959" s="2">
        <v>19</v>
      </c>
      <c r="D959" s="2">
        <v>0</v>
      </c>
      <c r="E959" s="2">
        <v>0</v>
      </c>
      <c r="F959" s="26">
        <v>0</v>
      </c>
      <c r="G959" t="str">
        <f>VLOOKUP($F959*100,'风险(退款拒付)'!$AA$26:$AD$30,2,1)</f>
        <v>0</v>
      </c>
      <c r="H959" t="str">
        <f>VLOOKUP($F959*100,'风险(退款拒付)'!$AA$26:$AD$30,3,1)</f>
        <v>0</v>
      </c>
      <c r="I959">
        <f>VLOOKUP($F959*100,'风险(退款拒付)'!$AA$26:$AD$30,4,1)</f>
        <v>0</v>
      </c>
    </row>
    <row r="960" spans="1:9" x14ac:dyDescent="0.2">
      <c r="A960" t="s">
        <v>776</v>
      </c>
      <c r="B960" s="2">
        <v>1</v>
      </c>
      <c r="C960" s="2">
        <v>35.979999999999997</v>
      </c>
      <c r="D960" s="2">
        <v>0</v>
      </c>
      <c r="E960" s="2">
        <v>0</v>
      </c>
      <c r="F960" s="26">
        <v>0</v>
      </c>
      <c r="G960" t="str">
        <f>VLOOKUP($F960*100,'风险(退款拒付)'!$AA$26:$AD$30,2,1)</f>
        <v>0</v>
      </c>
      <c r="H960" t="str">
        <f>VLOOKUP($F960*100,'风险(退款拒付)'!$AA$26:$AD$30,3,1)</f>
        <v>0</v>
      </c>
      <c r="I960">
        <f>VLOOKUP($F960*100,'风险(退款拒付)'!$AA$26:$AD$30,4,1)</f>
        <v>0</v>
      </c>
    </row>
    <row r="961" spans="1:9" x14ac:dyDescent="0.2">
      <c r="A961" t="s">
        <v>125</v>
      </c>
      <c r="B961" s="2">
        <v>1</v>
      </c>
      <c r="C961" s="2">
        <v>329.4</v>
      </c>
      <c r="D961" s="2">
        <v>0</v>
      </c>
      <c r="E961" s="2">
        <v>0</v>
      </c>
      <c r="F961" s="26">
        <v>0</v>
      </c>
      <c r="G961" t="str">
        <f>VLOOKUP($F961*100,'风险(退款拒付)'!$AA$26:$AD$30,2,1)</f>
        <v>0</v>
      </c>
      <c r="H961" t="str">
        <f>VLOOKUP($F961*100,'风险(退款拒付)'!$AA$26:$AD$30,3,1)</f>
        <v>0</v>
      </c>
      <c r="I961">
        <f>VLOOKUP($F961*100,'风险(退款拒付)'!$AA$26:$AD$30,4,1)</f>
        <v>0</v>
      </c>
    </row>
    <row r="962" spans="1:9" x14ac:dyDescent="0.2">
      <c r="A962" t="s">
        <v>766</v>
      </c>
      <c r="B962" s="2">
        <v>1</v>
      </c>
      <c r="C962" s="2">
        <v>0.1</v>
      </c>
      <c r="D962" s="2">
        <v>0</v>
      </c>
      <c r="E962" s="2">
        <v>0</v>
      </c>
      <c r="F962" s="26">
        <v>0</v>
      </c>
      <c r="G962" t="str">
        <f>VLOOKUP($F962*100,'风险(退款拒付)'!$AA$26:$AD$30,2,1)</f>
        <v>0</v>
      </c>
      <c r="H962" t="str">
        <f>VLOOKUP($F962*100,'风险(退款拒付)'!$AA$26:$AD$30,3,1)</f>
        <v>0</v>
      </c>
      <c r="I962">
        <f>VLOOKUP($F962*100,'风险(退款拒付)'!$AA$26:$AD$30,4,1)</f>
        <v>0</v>
      </c>
    </row>
    <row r="963" spans="1:9" x14ac:dyDescent="0.2">
      <c r="A963" t="s">
        <v>117</v>
      </c>
      <c r="B963" s="2">
        <v>1</v>
      </c>
      <c r="C963" s="2">
        <v>46.98</v>
      </c>
      <c r="D963" s="2">
        <v>0</v>
      </c>
      <c r="E963" s="2">
        <v>0</v>
      </c>
      <c r="F963" s="26">
        <v>0</v>
      </c>
      <c r="G963" t="str">
        <f>VLOOKUP($F963*100,'风险(退款拒付)'!$AA$26:$AD$30,2,1)</f>
        <v>0</v>
      </c>
      <c r="H963" t="str">
        <f>VLOOKUP($F963*100,'风险(退款拒付)'!$AA$26:$AD$30,3,1)</f>
        <v>0</v>
      </c>
      <c r="I963">
        <f>VLOOKUP($F963*100,'风险(退款拒付)'!$AA$26:$AD$30,4,1)</f>
        <v>0</v>
      </c>
    </row>
    <row r="964" spans="1:9" x14ac:dyDescent="0.2">
      <c r="A964" t="s">
        <v>877</v>
      </c>
      <c r="B964" s="2">
        <v>1</v>
      </c>
      <c r="C964" s="2">
        <v>29.99</v>
      </c>
      <c r="D964" s="2">
        <v>0</v>
      </c>
      <c r="E964" s="2">
        <v>0</v>
      </c>
      <c r="F964" s="26">
        <v>0</v>
      </c>
      <c r="G964" t="str">
        <f>VLOOKUP($F964*100,'风险(退款拒付)'!$AA$26:$AD$30,2,1)</f>
        <v>0</v>
      </c>
      <c r="H964" t="str">
        <f>VLOOKUP($F964*100,'风险(退款拒付)'!$AA$26:$AD$30,3,1)</f>
        <v>0</v>
      </c>
      <c r="I964">
        <f>VLOOKUP($F964*100,'风险(退款拒付)'!$AA$26:$AD$30,4,1)</f>
        <v>0</v>
      </c>
    </row>
  </sheetData>
  <autoFilter ref="A1:I964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1" sqref="E21"/>
    </sheetView>
  </sheetViews>
  <sheetFormatPr defaultRowHeight="14.25" x14ac:dyDescent="0.2"/>
  <cols>
    <col min="1" max="1" width="29.25" customWidth="1"/>
    <col min="2" max="2" width="22.5" style="2" customWidth="1"/>
    <col min="3" max="3" width="18.125" style="2" bestFit="1" customWidth="1"/>
    <col min="4" max="4" width="19.25" style="2" bestFit="1" customWidth="1"/>
    <col min="5" max="5" width="17.25" style="26" bestFit="1" customWidth="1"/>
    <col min="6" max="6" width="21" bestFit="1" customWidth="1"/>
    <col min="7" max="7" width="12.75" bestFit="1" customWidth="1"/>
    <col min="8" max="8" width="12.375" style="2" bestFit="1" customWidth="1"/>
    <col min="9" max="9" width="10.875" bestFit="1" customWidth="1"/>
    <col min="10" max="10" width="15.5" bestFit="1" customWidth="1"/>
    <col min="11" max="11" width="18" bestFit="1" customWidth="1"/>
  </cols>
  <sheetData>
    <row r="1" spans="1:13" x14ac:dyDescent="0.2">
      <c r="A1" s="44" t="s">
        <v>1148</v>
      </c>
      <c r="B1" s="38" t="s">
        <v>1032</v>
      </c>
      <c r="C1" s="38" t="s">
        <v>13</v>
      </c>
      <c r="D1" s="38" t="s">
        <v>16</v>
      </c>
      <c r="E1" s="42" t="s">
        <v>1142</v>
      </c>
      <c r="F1" s="39" t="s">
        <v>1143</v>
      </c>
      <c r="G1" s="39" t="s">
        <v>1144</v>
      </c>
      <c r="H1" s="38" t="s">
        <v>1031</v>
      </c>
      <c r="I1" s="40" t="s">
        <v>3</v>
      </c>
      <c r="J1" s="40" t="s">
        <v>4</v>
      </c>
      <c r="K1" s="41" t="s">
        <v>1076</v>
      </c>
      <c r="L1" s="43" t="s">
        <v>1147</v>
      </c>
      <c r="M1" s="43" t="s">
        <v>1154</v>
      </c>
    </row>
    <row r="2" spans="1:13" x14ac:dyDescent="0.2">
      <c r="A2" t="s">
        <v>1129</v>
      </c>
      <c r="B2" s="2">
        <f>VLOOKUP($A2,活跃!$B:$J,3,0)</f>
        <v>424</v>
      </c>
      <c r="C2" s="2">
        <f>VLOOKUP($A2,活跃!$B:$J,4,0)</f>
        <v>0</v>
      </c>
      <c r="D2" s="2">
        <f>VLOOKUP($A2,活跃!$B:$J,6,0)</f>
        <v>0</v>
      </c>
      <c r="E2" s="26">
        <f>VLOOKUP($A2,'交易量(贡献率)'!$A:$K,11,0)/100</f>
        <v>0.10247210087738474</v>
      </c>
      <c r="F2" s="2">
        <f>VLOOKUP($A2,交易量等级!$A:$G,2,0)</f>
        <v>178162.66500000001</v>
      </c>
      <c r="G2" s="2">
        <f>VLOOKUP($A2,交易量等级!$A:$G,5,0)</f>
        <v>54041484.977361597</v>
      </c>
      <c r="H2" s="2">
        <f>VLOOKUP($A2,活跃!$B:$J,2,0)</f>
        <v>1</v>
      </c>
      <c r="I2" s="1">
        <f>VLOOKUP($A2,'风险(退款拒付)'!$A:$F,4,0)</f>
        <v>0.126</v>
      </c>
      <c r="J2" s="1">
        <f>VLOOKUP($A2,'风险(退款拒付)'!$A:$F,5,0)</f>
        <v>2.7E-2</v>
      </c>
      <c r="K2" s="1">
        <f>VLOOKUP($A2,'风险(预警)'!$A:$F,6,0)</f>
        <v>0.126</v>
      </c>
      <c r="L2" s="1">
        <v>0.39415388583253808</v>
      </c>
      <c r="M2" s="2">
        <f>100/MAX(L:L)*L2</f>
        <v>93.059233555619372</v>
      </c>
    </row>
    <row r="3" spans="1:13" x14ac:dyDescent="0.2">
      <c r="A3" t="s">
        <v>1130</v>
      </c>
      <c r="B3" s="2">
        <f>VLOOKUP($A3,活跃!$B:$J,3,0)</f>
        <v>486</v>
      </c>
      <c r="C3" s="2">
        <f>VLOOKUP($A3,活跃!$B:$J,4,0)</f>
        <v>0</v>
      </c>
      <c r="D3" s="2">
        <f>VLOOKUP($A3,活跃!$B:$J,6,0)</f>
        <v>0</v>
      </c>
      <c r="E3" s="26">
        <f>VLOOKUP($A3,'交易量(贡献率)'!$A:$K,11,0)/100</f>
        <v>9.3360514393875285E-2</v>
      </c>
      <c r="F3" s="2">
        <f>VLOOKUP($A3,交易量等级!$A:$G,2,0)</f>
        <v>146328.16500000001</v>
      </c>
      <c r="G3" s="2">
        <f>VLOOKUP($A3,交易量等级!$A:$G,5,0)</f>
        <v>49236238.867908798</v>
      </c>
      <c r="H3" s="2">
        <f>VLOOKUP($A3,活跃!$B:$J,2,0)</f>
        <v>1</v>
      </c>
      <c r="I3" s="1">
        <f>VLOOKUP($A3,'风险(退款拒付)'!$A:$F,4,0)</f>
        <v>0.17</v>
      </c>
      <c r="J3" s="1">
        <f>VLOOKUP($A3,'风险(退款拒付)'!$A:$F,5,0)</f>
        <v>3.3000000000000002E-2</v>
      </c>
      <c r="K3" s="1">
        <f>VLOOKUP($A3,'风险(预警)'!$A:$F,6,0)</f>
        <v>0.161</v>
      </c>
      <c r="L3" s="1">
        <v>0.3516605095119828</v>
      </c>
      <c r="M3" s="2">
        <f t="shared" ref="M3:M66" si="0">100/MAX(L:L)*L3</f>
        <v>83.026601191158903</v>
      </c>
    </row>
    <row r="4" spans="1:13" x14ac:dyDescent="0.2">
      <c r="A4" t="s">
        <v>1131</v>
      </c>
      <c r="B4" s="2">
        <f>VLOOKUP($A4,活跃!$B:$J,3,0)</f>
        <v>194</v>
      </c>
      <c r="C4" s="2">
        <f>VLOOKUP($A4,活跃!$B:$J,4,0)</f>
        <v>0</v>
      </c>
      <c r="D4" s="2">
        <f>VLOOKUP($A4,活跃!$B:$J,6,0)</f>
        <v>0</v>
      </c>
      <c r="E4" s="26">
        <f>VLOOKUP($A4,'交易量(贡献率)'!$A:$K,11,0)/100</f>
        <v>9.4411702533869699E-3</v>
      </c>
      <c r="F4" s="2">
        <f>VLOOKUP($A4,交易量等级!$A:$G,2,0)</f>
        <v>229645.98989999999</v>
      </c>
      <c r="G4" s="2">
        <f>VLOOKUP($A4,交易量等级!$A:$G,5,0)</f>
        <v>4979061.1888365</v>
      </c>
      <c r="H4" s="2">
        <f>VLOOKUP($A4,活跃!$B:$J,2,0)</f>
        <v>1</v>
      </c>
      <c r="I4" s="1">
        <f>VLOOKUP($A4,'风险(退款拒付)'!$A:$F,4,0)</f>
        <v>0</v>
      </c>
      <c r="J4" s="1">
        <f>VLOOKUP($A4,'风险(退款拒付)'!$A:$F,5,0)</f>
        <v>0</v>
      </c>
      <c r="K4" s="1">
        <f>VLOOKUP($A4,'风险(预警)'!$A:$F,6,0)</f>
        <v>0</v>
      </c>
      <c r="L4" s="1">
        <v>0.15206599301244761</v>
      </c>
      <c r="M4" s="2">
        <f t="shared" si="0"/>
        <v>35.902588476889612</v>
      </c>
    </row>
    <row r="5" spans="1:13" x14ac:dyDescent="0.2">
      <c r="A5" t="s">
        <v>1132</v>
      </c>
      <c r="B5" s="2">
        <f>VLOOKUP($A5,活跃!$B:$J,3,0)</f>
        <v>217</v>
      </c>
      <c r="C5" s="2">
        <f>VLOOKUP($A5,活跃!$B:$J,4,0)</f>
        <v>0</v>
      </c>
      <c r="D5" s="2">
        <f>VLOOKUP($A5,活跃!$B:$J,6,0)</f>
        <v>0</v>
      </c>
      <c r="E5" s="26">
        <f>VLOOKUP($A5,'交易量(贡献率)'!$A:$K,11,0)/100</f>
        <v>4.4437407385307728E-3</v>
      </c>
      <c r="F5" s="2">
        <f>VLOOKUP($A5,交易量等级!$A:$G,2,0)</f>
        <v>97550.699550000005</v>
      </c>
      <c r="G5" s="2">
        <f>VLOOKUP($A5,交易量等级!$A:$G,5,0)</f>
        <v>2343529.0806807298</v>
      </c>
      <c r="H5" s="2">
        <f>VLOOKUP($A5,活跃!$B:$J,2,0)</f>
        <v>1</v>
      </c>
      <c r="I5" s="1">
        <f>VLOOKUP($A5,'风险(退款拒付)'!$A:$F,4,0)</f>
        <v>0</v>
      </c>
      <c r="J5" s="1">
        <f>VLOOKUP($A5,'风险(退款拒付)'!$A:$F,5,0)</f>
        <v>0</v>
      </c>
      <c r="K5" s="1">
        <f>VLOOKUP($A5,'风险(预警)'!$A:$F,6,0)</f>
        <v>0</v>
      </c>
      <c r="L5" s="1">
        <v>6.6920954513064748E-2</v>
      </c>
      <c r="M5" s="2">
        <f t="shared" si="0"/>
        <v>15.799952657176551</v>
      </c>
    </row>
    <row r="6" spans="1:13" x14ac:dyDescent="0.2">
      <c r="A6" t="s">
        <v>413</v>
      </c>
      <c r="B6" s="2">
        <f>VLOOKUP($A6,活跃!$B:$J,3,0)</f>
        <v>836</v>
      </c>
      <c r="C6" s="2">
        <f>VLOOKUP($A6,活跃!$B:$J,4,0)</f>
        <v>4785</v>
      </c>
      <c r="D6" s="2">
        <f>VLOOKUP($A6,活跃!$B:$J,6,0)</f>
        <v>28212</v>
      </c>
      <c r="E6" s="26">
        <f>VLOOKUP($A6,'交易量(贡献率)'!$A:$K,11,0)/100</f>
        <v>2.4515480730781823E-2</v>
      </c>
      <c r="F6" s="2">
        <f>VLOOKUP($A6,交易量等级!$A:$G,2,0)</f>
        <v>37591.698799999998</v>
      </c>
      <c r="G6" s="2">
        <f>VLOOKUP($A6,交易量等级!$A:$G,5,0)</f>
        <v>12928914.0388624</v>
      </c>
      <c r="H6" s="2">
        <f>VLOOKUP($A6,活跃!$B:$J,2,0)</f>
        <v>1</v>
      </c>
      <c r="I6" s="1">
        <f>VLOOKUP($A6,'风险(退款拒付)'!$A:$F,4,0)</f>
        <v>1.4E-2</v>
      </c>
      <c r="J6" s="1">
        <f>VLOOKUP($A6,'风险(退款拒付)'!$A:$F,5,0)</f>
        <v>2E-3</v>
      </c>
      <c r="K6" s="1">
        <f>VLOOKUP($A6,'风险(预警)'!$A:$F,6,0)</f>
        <v>6.0000000000000001E-3</v>
      </c>
      <c r="L6" s="1">
        <v>9.5142819822256391E-2</v>
      </c>
      <c r="M6" s="2">
        <f t="shared" si="0"/>
        <v>22.463099335626705</v>
      </c>
    </row>
    <row r="7" spans="1:13" x14ac:dyDescent="0.2">
      <c r="A7" t="s">
        <v>907</v>
      </c>
      <c r="B7" s="2">
        <f>VLOOKUP($A7,活跃!$B:$J,3,0)</f>
        <v>272</v>
      </c>
      <c r="C7" s="2">
        <f>VLOOKUP($A7,活跃!$B:$J,4,0)</f>
        <v>0</v>
      </c>
      <c r="D7" s="2">
        <f>VLOOKUP($A7,活跃!$B:$J,6,0)</f>
        <v>0</v>
      </c>
      <c r="E7" s="26">
        <f>VLOOKUP($A7,'交易量(贡献率)'!$A:$K,11,0)/100</f>
        <v>3.6251289897087521E-2</v>
      </c>
      <c r="F7" s="2">
        <f>VLOOKUP($A7,交易量等级!$A:$G,2,0)</f>
        <v>20751.989399999999</v>
      </c>
      <c r="G7" s="2">
        <f>VLOOKUP($A7,交易量等级!$A:$G,5,0)</f>
        <v>19118116.263934199</v>
      </c>
      <c r="H7" s="2">
        <f>VLOOKUP($A7,活跃!$B:$J,2,0)</f>
        <v>1</v>
      </c>
      <c r="I7" s="1">
        <f>VLOOKUP($A7,'风险(退款拒付)'!$A:$F,4,0)</f>
        <v>0.33500000000000002</v>
      </c>
      <c r="J7" s="1">
        <f>VLOOKUP($A7,'风险(退款拒付)'!$A:$F,5,0)</f>
        <v>2.1999999999999999E-2</v>
      </c>
      <c r="K7" s="1">
        <f>VLOOKUP($A7,'风险(预警)'!$A:$F,6,0)</f>
        <v>0.23400000000000001</v>
      </c>
      <c r="L7" s="1">
        <v>0.12022280700875131</v>
      </c>
      <c r="M7" s="2">
        <f t="shared" si="0"/>
        <v>28.384452566054001</v>
      </c>
    </row>
    <row r="8" spans="1:13" x14ac:dyDescent="0.2">
      <c r="A8" t="s">
        <v>571</v>
      </c>
      <c r="B8" s="2">
        <f>VLOOKUP($A8,活跃!$B:$J,3,0)</f>
        <v>920</v>
      </c>
      <c r="C8" s="2">
        <f>VLOOKUP($A8,活跃!$B:$J,4,0)</f>
        <v>0</v>
      </c>
      <c r="D8" s="2">
        <f>VLOOKUP($A8,活跃!$B:$J,6,0)</f>
        <v>0</v>
      </c>
      <c r="E8" s="26">
        <f>VLOOKUP($A8,'交易量(贡献率)'!$A:$K,11,0)/100</f>
        <v>2.2795666968184348E-2</v>
      </c>
      <c r="F8" s="2">
        <f>VLOOKUP($A8,交易量等级!$A:$G,2,0)</f>
        <v>43666.861550000001</v>
      </c>
      <c r="G8" s="2">
        <f>VLOOKUP($A8,交易量等级!$A:$G,5,0)</f>
        <v>12021922.879127299</v>
      </c>
      <c r="H8" s="2">
        <f>VLOOKUP($A8,活跃!$B:$J,2,0)</f>
        <v>1</v>
      </c>
      <c r="I8" s="1">
        <f>VLOOKUP($A8,'风险(退款拒付)'!$A:$F,4,0)</f>
        <v>4.0000000000000001E-3</v>
      </c>
      <c r="J8" s="1">
        <f>VLOOKUP($A8,'风险(退款拒付)'!$A:$F,5,0)</f>
        <v>0.02</v>
      </c>
      <c r="K8" s="1">
        <f>VLOOKUP($A8,'风险(预警)'!$A:$F,6,0)</f>
        <v>7.3999999999999996E-2</v>
      </c>
      <c r="L8" s="1">
        <v>9.1480168519062835E-2</v>
      </c>
      <c r="M8" s="2">
        <f t="shared" si="0"/>
        <v>21.59835199884288</v>
      </c>
    </row>
    <row r="9" spans="1:13" x14ac:dyDescent="0.2">
      <c r="A9" t="s">
        <v>1133</v>
      </c>
      <c r="B9" s="2">
        <f>VLOOKUP($A9,活跃!$B:$J,3,0)</f>
        <v>578</v>
      </c>
      <c r="C9" s="2">
        <f>VLOOKUP($A9,活跃!$B:$J,4,0)</f>
        <v>4486</v>
      </c>
      <c r="D9" s="2">
        <f>VLOOKUP($A9,活跃!$B:$J,6,0)</f>
        <v>16452</v>
      </c>
      <c r="E9" s="26">
        <f>VLOOKUP($A9,'交易量(贡献率)'!$A:$K,11,0)/100</f>
        <v>5.6979234449325851E-2</v>
      </c>
      <c r="F9" s="2">
        <f>VLOOKUP($A9,交易量等级!$A:$G,2,0)</f>
        <v>97337.737500000003</v>
      </c>
      <c r="G9" s="2">
        <f>VLOOKUP($A9,交易量等级!$A:$G,5,0)</f>
        <v>30049568.771887898</v>
      </c>
      <c r="H9" s="2">
        <f>VLOOKUP($A9,活跃!$B:$J,2,0)</f>
        <v>1</v>
      </c>
      <c r="I9" s="1">
        <f>VLOOKUP($A9,'风险(退款拒付)'!$A:$F,4,0)</f>
        <v>6.9000000000000006E-2</v>
      </c>
      <c r="J9" s="1">
        <f>VLOOKUP($A9,'风险(退款拒付)'!$A:$F,5,0)</f>
        <v>4.0000000000000001E-3</v>
      </c>
      <c r="K9" s="1">
        <f>VLOOKUP($A9,'风险(预警)'!$A:$F,6,0)</f>
        <v>1.0999999999999999E-2</v>
      </c>
      <c r="L9" s="1">
        <v>0.21741003573877229</v>
      </c>
      <c r="M9" s="2">
        <f t="shared" si="0"/>
        <v>51.33023425714957</v>
      </c>
    </row>
    <row r="10" spans="1:13" x14ac:dyDescent="0.2">
      <c r="A10" t="s">
        <v>393</v>
      </c>
      <c r="B10" s="2">
        <f>VLOOKUP($A10,活跃!$B:$J,3,0)</f>
        <v>373</v>
      </c>
      <c r="C10" s="2">
        <f>VLOOKUP($A10,活跃!$B:$J,4,0)</f>
        <v>0</v>
      </c>
      <c r="D10" s="2">
        <f>VLOOKUP($A10,活跃!$B:$J,6,0)</f>
        <v>0</v>
      </c>
      <c r="E10" s="26">
        <f>VLOOKUP($A10,'交易量(贡献率)'!$A:$K,11,0)/100</f>
        <v>1.66493738672246E-2</v>
      </c>
      <c r="F10" s="2">
        <f>VLOOKUP($A10,交易量等级!$A:$G,2,0)</f>
        <v>24216.36</v>
      </c>
      <c r="G10" s="2">
        <f>VLOOKUP($A10,交易量等级!$A:$G,5,0)</f>
        <v>8780505.9135531802</v>
      </c>
      <c r="H10" s="2">
        <f>VLOOKUP($A10,活跃!$B:$J,2,0)</f>
        <v>1</v>
      </c>
      <c r="I10" s="1">
        <f>VLOOKUP($A10,'风险(退款拒付)'!$A:$F,4,0)</f>
        <v>0.14399999999999999</v>
      </c>
      <c r="J10" s="1">
        <f>VLOOKUP($A10,'风险(退款拒付)'!$A:$F,5,0)</f>
        <v>2.5999999999999999E-2</v>
      </c>
      <c r="K10" s="1">
        <f>VLOOKUP($A10,'风险(预警)'!$A:$F,6,0)</f>
        <v>0.126</v>
      </c>
      <c r="L10" s="1">
        <v>6.3113541230887721E-2</v>
      </c>
      <c r="M10" s="2">
        <f t="shared" si="0"/>
        <v>14.901027200383222</v>
      </c>
    </row>
    <row r="11" spans="1:13" x14ac:dyDescent="0.2">
      <c r="A11" t="s">
        <v>429</v>
      </c>
      <c r="B11" s="2">
        <f>VLOOKUP($A11,活跃!$B:$J,3,0)</f>
        <v>814</v>
      </c>
      <c r="C11" s="2">
        <f>VLOOKUP($A11,活跃!$B:$J,4,0)</f>
        <v>0</v>
      </c>
      <c r="D11" s="2">
        <f>VLOOKUP($A11,活跃!$B:$J,6,0)</f>
        <v>0</v>
      </c>
      <c r="E11" s="26">
        <f>VLOOKUP($A11,'交易量(贡献率)'!$A:$K,11,0)/100</f>
        <v>1.3315459057691775E-2</v>
      </c>
      <c r="F11" s="2">
        <f>VLOOKUP($A11,交易量等级!$A:$G,2,0)</f>
        <v>35980.29</v>
      </c>
      <c r="G11" s="2">
        <f>VLOOKUP($A11,交易量等级!$A:$G,5,0)</f>
        <v>7022274.1065293597</v>
      </c>
      <c r="H11" s="2">
        <f>VLOOKUP($A11,活跃!$B:$J,2,0)</f>
        <v>1</v>
      </c>
      <c r="I11" s="1">
        <f>VLOOKUP($A11,'风险(退款拒付)'!$A:$F,4,0)</f>
        <v>9.4E-2</v>
      </c>
      <c r="J11" s="1">
        <f>VLOOKUP($A11,'风险(退款拒付)'!$A:$F,5,0)</f>
        <v>2.7E-2</v>
      </c>
      <c r="K11" s="1">
        <f>VLOOKUP($A11,'风险(预警)'!$A:$F,6,0)</f>
        <v>0.114</v>
      </c>
      <c r="L11" s="1">
        <v>5.982587812980987E-2</v>
      </c>
      <c r="M11" s="2">
        <f t="shared" si="0"/>
        <v>14.12481410348791</v>
      </c>
    </row>
    <row r="12" spans="1:13" x14ac:dyDescent="0.2">
      <c r="A12" t="s">
        <v>947</v>
      </c>
      <c r="B12" s="2">
        <f>VLOOKUP($A12,活跃!$B:$J,3,0)</f>
        <v>766</v>
      </c>
      <c r="C12" s="2">
        <f>VLOOKUP($A12,活跃!$B:$J,4,0)</f>
        <v>6419</v>
      </c>
      <c r="D12" s="2">
        <f>VLOOKUP($A12,活跃!$B:$J,6,0)</f>
        <v>13071</v>
      </c>
      <c r="E12" s="26">
        <f>VLOOKUP($A12,'交易量(贡献率)'!$A:$K,11,0)/100</f>
        <v>1.349662595216356E-2</v>
      </c>
      <c r="F12" s="2">
        <f>VLOOKUP($A12,交易量等级!$A:$G,2,0)</f>
        <v>21184.395</v>
      </c>
      <c r="G12" s="2">
        <f>VLOOKUP($A12,交易量等级!$A:$G,5,0)</f>
        <v>7117817.4585458003</v>
      </c>
      <c r="H12" s="2">
        <f>VLOOKUP($A12,活跃!$B:$J,2,0)</f>
        <v>1</v>
      </c>
      <c r="I12" s="1">
        <f>VLOOKUP($A12,'风险(退款拒付)'!$A:$F,4,0)</f>
        <v>5.2999999999999999E-2</v>
      </c>
      <c r="J12" s="1">
        <f>VLOOKUP($A12,'风险(退款拒付)'!$A:$F,5,0)</f>
        <v>1.0999999999999999E-2</v>
      </c>
      <c r="K12" s="1">
        <f>VLOOKUP($A12,'风险(预警)'!$A:$F,6,0)</f>
        <v>0.06</v>
      </c>
      <c r="L12" s="1">
        <v>0.1513963357059076</v>
      </c>
      <c r="M12" s="2">
        <f t="shared" si="0"/>
        <v>35.744483234415839</v>
      </c>
    </row>
    <row r="13" spans="1:13" x14ac:dyDescent="0.2">
      <c r="A13" t="s">
        <v>631</v>
      </c>
      <c r="B13" s="2">
        <f>VLOOKUP($A13,活跃!$B:$J,3,0)</f>
        <v>556</v>
      </c>
      <c r="C13" s="2">
        <f>VLOOKUP($A13,活跃!$B:$J,4,0)</f>
        <v>0</v>
      </c>
      <c r="D13" s="2">
        <f>VLOOKUP($A13,活跃!$B:$J,6,0)</f>
        <v>0</v>
      </c>
      <c r="E13" s="26">
        <f>VLOOKUP($A13,'交易量(贡献率)'!$A:$K,11,0)/100</f>
        <v>2.5671755919369495E-2</v>
      </c>
      <c r="F13" s="2">
        <f>VLOOKUP($A13,交易量等级!$A:$G,2,0)</f>
        <v>39643.49</v>
      </c>
      <c r="G13" s="2">
        <f>VLOOKUP($A13,交易量等级!$A:$G,5,0)</f>
        <v>13538707.6090023</v>
      </c>
      <c r="H13" s="2">
        <f>VLOOKUP($A13,活跃!$B:$J,2,0)</f>
        <v>1</v>
      </c>
      <c r="I13" s="1">
        <f>VLOOKUP($A13,'风险(退款拒付)'!$A:$F,4,0)</f>
        <v>0.20300000000000001</v>
      </c>
      <c r="J13" s="1">
        <f>VLOOKUP($A13,'风险(退款拒付)'!$A:$F,5,0)</f>
        <v>5.0999999999999997E-2</v>
      </c>
      <c r="K13" s="1">
        <f>VLOOKUP($A13,'风险(预警)'!$A:$F,6,0)</f>
        <v>0.17399999999999999</v>
      </c>
      <c r="L13" s="1">
        <v>0.1001558223209589</v>
      </c>
      <c r="M13" s="2">
        <f t="shared" si="0"/>
        <v>23.646662880500298</v>
      </c>
    </row>
    <row r="14" spans="1:13" x14ac:dyDescent="0.2">
      <c r="A14" t="s">
        <v>357</v>
      </c>
      <c r="B14" s="2">
        <f>VLOOKUP($A14,活跃!$B:$J,3,0)</f>
        <v>464</v>
      </c>
      <c r="C14" s="2">
        <f>VLOOKUP($A14,活跃!$B:$J,4,0)</f>
        <v>0</v>
      </c>
      <c r="D14" s="2">
        <f>VLOOKUP($A14,活跃!$B:$J,6,0)</f>
        <v>2</v>
      </c>
      <c r="E14" s="26">
        <f>VLOOKUP($A14,'交易量(贡献率)'!$A:$K,11,0)/100</f>
        <v>1.2153534697237582E-2</v>
      </c>
      <c r="F14" s="2">
        <f>VLOOKUP($A14,交易量等级!$A:$G,2,0)</f>
        <v>20288.080000000002</v>
      </c>
      <c r="G14" s="2">
        <f>VLOOKUP($A14,交易量等级!$A:$G,5,0)</f>
        <v>6409501.29</v>
      </c>
      <c r="H14" s="2">
        <f>VLOOKUP($A14,活跃!$B:$J,2,0)</f>
        <v>1</v>
      </c>
      <c r="I14" s="1">
        <f>VLOOKUP($A14,'风险(退款拒付)'!$A:$F,4,0)</f>
        <v>6.3E-2</v>
      </c>
      <c r="J14" s="1">
        <f>VLOOKUP($A14,'风险(退款拒付)'!$A:$F,5,0)</f>
        <v>7.0000000000000001E-3</v>
      </c>
      <c r="K14" s="1">
        <f>VLOOKUP($A14,'风险(预警)'!$A:$F,6,0)</f>
        <v>4.4999999999999998E-2</v>
      </c>
      <c r="L14" s="1">
        <v>0.42355161414150411</v>
      </c>
      <c r="M14" s="2">
        <f t="shared" si="0"/>
        <v>100</v>
      </c>
    </row>
    <row r="15" spans="1:13" x14ac:dyDescent="0.2">
      <c r="A15" t="s">
        <v>601</v>
      </c>
      <c r="B15" s="2">
        <f>VLOOKUP($A15,活跃!$B:$J,3,0)</f>
        <v>495</v>
      </c>
      <c r="C15" s="2">
        <f>VLOOKUP($A15,活跃!$B:$J,4,0)</f>
        <v>5086</v>
      </c>
      <c r="D15" s="2">
        <f>VLOOKUP($A15,活跃!$B:$J,6,0)</f>
        <v>21685</v>
      </c>
      <c r="E15" s="26">
        <f>VLOOKUP($A15,'交易量(贡献率)'!$A:$K,11,0)/100</f>
        <v>1.2911668473097508E-2</v>
      </c>
      <c r="F15" s="2">
        <f>VLOOKUP($A15,交易量等级!$A:$G,2,0)</f>
        <v>20737.044900000001</v>
      </c>
      <c r="G15" s="2">
        <f>VLOOKUP($A15,交易量等级!$A:$G,5,0)</f>
        <v>6809324.0193884503</v>
      </c>
      <c r="H15" s="2">
        <f>VLOOKUP($A15,活跃!$B:$J,2,0)</f>
        <v>1</v>
      </c>
      <c r="I15" s="1">
        <f>VLOOKUP($A15,'风险(退款拒付)'!$A:$F,4,0)</f>
        <v>1.4999999999999999E-2</v>
      </c>
      <c r="J15" s="1">
        <f>VLOOKUP($A15,'风险(退款拒付)'!$A:$F,5,0)</f>
        <v>2E-3</v>
      </c>
      <c r="K15" s="1">
        <f>VLOOKUP($A15,'风险(预警)'!$A:$F,6,0)</f>
        <v>2.1000000000000001E-2</v>
      </c>
      <c r="L15" s="1">
        <v>6.4988006581620544E-2</v>
      </c>
      <c r="M15" s="2">
        <f t="shared" si="0"/>
        <v>15.343586097138267</v>
      </c>
    </row>
    <row r="16" spans="1:13" x14ac:dyDescent="0.2">
      <c r="A16" t="s">
        <v>517</v>
      </c>
      <c r="B16" s="2">
        <f>VLOOKUP($A16,活跃!$B:$J,3,0)</f>
        <v>382</v>
      </c>
      <c r="C16" s="2">
        <f>VLOOKUP($A16,活跃!$B:$J,4,0)</f>
        <v>0</v>
      </c>
      <c r="D16" s="2">
        <f>VLOOKUP($A16,活跃!$B:$J,6,0)</f>
        <v>0</v>
      </c>
      <c r="E16" s="26">
        <f>VLOOKUP($A16,'交易量(贡献率)'!$A:$K,11,0)/100</f>
        <v>1.4973187279330523E-2</v>
      </c>
      <c r="F16" s="2">
        <f>VLOOKUP($A16,交易量等级!$A:$G,2,0)</f>
        <v>27923.862150000001</v>
      </c>
      <c r="G16" s="2">
        <f>VLOOKUP($A16,交易量等级!$A:$G,5,0)</f>
        <v>7896522.7461023396</v>
      </c>
      <c r="H16" s="2">
        <f>VLOOKUP($A16,活跃!$B:$J,2,0)</f>
        <v>1</v>
      </c>
      <c r="I16" s="1">
        <f>VLOOKUP($A16,'风险(退款拒付)'!$A:$F,4,0)</f>
        <v>0.06</v>
      </c>
      <c r="J16" s="1">
        <f>VLOOKUP($A16,'风险(退款拒付)'!$A:$F,5,0)</f>
        <v>0.01</v>
      </c>
      <c r="K16" s="1">
        <f>VLOOKUP($A16,'风险(预警)'!$A:$F,6,0)</f>
        <v>0.126</v>
      </c>
      <c r="L16" s="1">
        <v>7.8495987335408274E-2</v>
      </c>
      <c r="M16" s="2">
        <f t="shared" si="0"/>
        <v>18.532803255752341</v>
      </c>
    </row>
    <row r="17" spans="1:13" x14ac:dyDescent="0.2">
      <c r="A17" t="s">
        <v>974</v>
      </c>
      <c r="B17" s="2">
        <f>VLOOKUP($A17,活跃!$B:$J,3,0)</f>
        <v>382</v>
      </c>
      <c r="C17" s="2">
        <f>VLOOKUP($A17,活跃!$B:$J,4,0)</f>
        <v>0</v>
      </c>
      <c r="D17" s="2">
        <f>VLOOKUP($A17,活跃!$B:$J,6,0)</f>
        <v>0</v>
      </c>
      <c r="E17" s="26">
        <f>VLOOKUP($A17,'交易量(贡献率)'!$A:$K,11,0)/100</f>
        <v>1.0203733367666052E-2</v>
      </c>
      <c r="F17" s="2">
        <f>VLOOKUP($A17,交易量等级!$A:$G,2,0)</f>
        <v>16644.174999999999</v>
      </c>
      <c r="G17" s="2">
        <f>VLOOKUP($A17,交易量等级!$A:$G,5,0)</f>
        <v>5381219.8518457999</v>
      </c>
      <c r="H17" s="2">
        <f>VLOOKUP($A17,活跃!$B:$J,2,0)</f>
        <v>1</v>
      </c>
      <c r="I17" s="1">
        <f>VLOOKUP($A17,'风险(退款拒付)'!$A:$F,4,0)</f>
        <v>0.15</v>
      </c>
      <c r="J17" s="1">
        <f>VLOOKUP($A17,'风险(退款拒付)'!$A:$F,5,0)</f>
        <v>1.4999999999999999E-2</v>
      </c>
      <c r="K17" s="1">
        <f>VLOOKUP($A17,'风险(预警)'!$A:$F,6,0)</f>
        <v>7.6999999999999999E-2</v>
      </c>
      <c r="L17" s="1">
        <v>4.2215833537112377E-2</v>
      </c>
      <c r="M17" s="2">
        <f t="shared" si="0"/>
        <v>9.9671048645817493</v>
      </c>
    </row>
    <row r="18" spans="1:13" x14ac:dyDescent="0.2">
      <c r="A18" t="s">
        <v>1146</v>
      </c>
      <c r="B18" s="2">
        <f>VLOOKUP($A18,活跃!$B:$J,3,0)</f>
        <v>405</v>
      </c>
      <c r="C18" s="2">
        <f>VLOOKUP($A18,活跃!$B:$J,4,0)</f>
        <v>5993</v>
      </c>
      <c r="D18" s="2">
        <f>VLOOKUP($A18,活跃!$B:$J,6,0)</f>
        <v>10919</v>
      </c>
      <c r="E18" s="26">
        <f>VLOOKUP($A18,'交易量(贡献率)'!$A:$K,11,0)/100</f>
        <v>9.9874618503111058E-3</v>
      </c>
      <c r="F18" s="2">
        <f>VLOOKUP($A18,交易量等级!$A:$G,2,0)</f>
        <v>15274.99</v>
      </c>
      <c r="G18" s="2">
        <f>VLOOKUP($A18,交易量等级!$A:$G,5,0)</f>
        <v>5267163.1100000003</v>
      </c>
      <c r="H18" s="2">
        <f>VLOOKUP($A18,活跃!$B:$J,2,0)</f>
        <v>1</v>
      </c>
      <c r="I18" s="1">
        <f>VLOOKUP($A18,'风险(退款拒付)'!$A:$F,4,0)</f>
        <v>0.01</v>
      </c>
      <c r="J18" s="1">
        <f>VLOOKUP($A18,'风险(退款拒付)'!$A:$F,5,0)</f>
        <v>1.0999999999999999E-2</v>
      </c>
      <c r="K18" s="1">
        <f>VLOOKUP($A18,'风险(预警)'!$A:$F,6,0)</f>
        <v>6.6000000000000003E-2</v>
      </c>
      <c r="L18" s="1">
        <v>3.9723037584089307E-2</v>
      </c>
      <c r="M18" s="2">
        <f t="shared" si="0"/>
        <v>9.3785588952609356</v>
      </c>
    </row>
    <row r="19" spans="1:13" x14ac:dyDescent="0.2">
      <c r="A19" t="s">
        <v>392</v>
      </c>
      <c r="B19" s="2">
        <f>VLOOKUP($A19,活跃!$B:$J,3,0)</f>
        <v>668</v>
      </c>
      <c r="C19" s="2">
        <f>VLOOKUP($A19,活跃!$B:$J,4,0)</f>
        <v>0</v>
      </c>
      <c r="D19" s="2">
        <f>VLOOKUP($A19,活跃!$B:$J,6,0)</f>
        <v>0</v>
      </c>
      <c r="E19" s="26">
        <f>VLOOKUP($A19,'交易量(贡献率)'!$A:$K,11,0)/100</f>
        <v>9.7708495620739827E-3</v>
      </c>
      <c r="F19" s="2">
        <f>VLOOKUP($A19,交易量等级!$A:$G,2,0)</f>
        <v>15341.52</v>
      </c>
      <c r="G19" s="2">
        <f>VLOOKUP($A19,交易量等级!$A:$G,5,0)</f>
        <v>5152926.6532429997</v>
      </c>
      <c r="H19" s="2">
        <f>VLOOKUP($A19,活跃!$B:$J,2,0)</f>
        <v>1</v>
      </c>
      <c r="I19" s="1">
        <f>VLOOKUP($A19,'风险(退款拒付)'!$A:$F,4,0)</f>
        <v>3.6999999999999998E-2</v>
      </c>
      <c r="J19" s="1">
        <f>VLOOKUP($A19,'风险(退款拒付)'!$A:$F,5,0)</f>
        <v>0.01</v>
      </c>
      <c r="K19" s="1">
        <f>VLOOKUP($A19,'风险(预警)'!$A:$F,6,0)</f>
        <v>6.9000000000000006E-2</v>
      </c>
      <c r="L19" s="1">
        <v>5.4695622816832913E-2</v>
      </c>
      <c r="M19" s="2">
        <f t="shared" si="0"/>
        <v>12.913567317573646</v>
      </c>
    </row>
    <row r="20" spans="1:13" x14ac:dyDescent="0.2">
      <c r="A20" t="s">
        <v>416</v>
      </c>
      <c r="B20" s="2">
        <f>VLOOKUP($A20,活跃!$B:$J,3,0)</f>
        <v>795</v>
      </c>
      <c r="C20" s="2">
        <f>VLOOKUP($A20,活跃!$B:$J,4,0)</f>
        <v>4720</v>
      </c>
      <c r="D20" s="2">
        <f>VLOOKUP($A20,活跃!$B:$J,6,0)</f>
        <v>15761</v>
      </c>
      <c r="E20" s="26">
        <f>VLOOKUP($A20,'交易量(贡献率)'!$A:$K,11,0)/100</f>
        <v>1.5045768209153734E-2</v>
      </c>
      <c r="F20" s="2">
        <f>VLOOKUP($A20,交易量等级!$A:$G,2,0)</f>
        <v>23710.061099999999</v>
      </c>
      <c r="G20" s="2">
        <f>VLOOKUP($A20,交易量等级!$A:$G,5,0)</f>
        <v>7934800.2986761602</v>
      </c>
      <c r="H20" s="2">
        <f>VLOOKUP($A20,活跃!$B:$J,2,0)</f>
        <v>1</v>
      </c>
      <c r="I20" s="1">
        <f>VLOOKUP($A20,'风险(退款拒付)'!$A:$F,4,0)</f>
        <v>5.3999999999999999E-2</v>
      </c>
      <c r="J20" s="1">
        <f>VLOOKUP($A20,'风险(退款拒付)'!$A:$F,5,0)</f>
        <v>1E-3</v>
      </c>
      <c r="K20" s="1">
        <f>VLOOKUP($A20,'风险(预警)'!$A:$F,6,0)</f>
        <v>1E-3</v>
      </c>
      <c r="L20" s="1">
        <v>6.804740845864185E-2</v>
      </c>
      <c r="M20" s="2">
        <f t="shared" si="0"/>
        <v>16.065907007949196</v>
      </c>
    </row>
    <row r="21" spans="1:13" x14ac:dyDescent="0.2">
      <c r="A21" t="s">
        <v>693</v>
      </c>
      <c r="B21" s="2">
        <f>VLOOKUP($A21,活跃!$B:$J,3,0)</f>
        <v>368</v>
      </c>
      <c r="C21" s="2">
        <f>VLOOKUP($A21,活跃!$B:$J,4,0)</f>
        <v>0</v>
      </c>
      <c r="D21" s="2">
        <f>VLOOKUP($A21,活跃!$B:$J,6,0)</f>
        <v>0</v>
      </c>
      <c r="E21" s="26">
        <f>VLOOKUP($A21,'交易量(贡献率)'!$A:$K,11,0)/100</f>
        <v>8.966403380935609E-3</v>
      </c>
      <c r="F21" s="2">
        <f>VLOOKUP($A21,交易量等级!$A:$G,2,0)</f>
        <v>16413.59</v>
      </c>
      <c r="G21" s="2">
        <f>VLOOKUP($A21,交易量等级!$A:$G,5,0)</f>
        <v>4728679.8012622399</v>
      </c>
      <c r="H21" s="2">
        <f>VLOOKUP($A21,活跃!$B:$J,2,0)</f>
        <v>1</v>
      </c>
      <c r="I21" s="1">
        <f>VLOOKUP($A21,'风险(退款拒付)'!$A:$F,4,0)</f>
        <v>8.7999999999999995E-2</v>
      </c>
      <c r="J21" s="1">
        <f>VLOOKUP($A21,'风险(退款拒付)'!$A:$F,5,0)</f>
        <v>1.6E-2</v>
      </c>
      <c r="K21" s="1">
        <f>VLOOKUP($A21,'风险(预警)'!$A:$F,6,0)</f>
        <v>9.1999999999999998E-2</v>
      </c>
      <c r="L21" s="1">
        <v>4.9186389003927147E-2</v>
      </c>
      <c r="M21" s="2">
        <f t="shared" si="0"/>
        <v>11.612844187507806</v>
      </c>
    </row>
    <row r="22" spans="1:13" x14ac:dyDescent="0.2">
      <c r="A22" t="s">
        <v>326</v>
      </c>
      <c r="B22" s="2">
        <f>VLOOKUP($A22,活跃!$B:$J,3,0)</f>
        <v>121</v>
      </c>
      <c r="C22" s="2">
        <f>VLOOKUP($A22,活跃!$B:$J,4,0)</f>
        <v>0</v>
      </c>
      <c r="D22" s="2">
        <f>VLOOKUP($A22,活跃!$B:$J,6,0)</f>
        <v>0</v>
      </c>
      <c r="E22" s="26">
        <f>VLOOKUP($A22,'交易量(贡献率)'!$A:$K,11,0)/100</f>
        <v>7.158883007246131E-4</v>
      </c>
      <c r="F22" s="2">
        <f>VLOOKUP($A22,交易量等级!$A:$G,2,0)</f>
        <v>10412.0237</v>
      </c>
      <c r="G22" s="2">
        <f>VLOOKUP($A22,交易量等级!$A:$G,5,0)</f>
        <v>377543.414430145</v>
      </c>
      <c r="H22" s="2">
        <f>VLOOKUP($A22,活跃!$B:$J,2,0)</f>
        <v>1</v>
      </c>
      <c r="I22" s="1">
        <f>VLOOKUP($A22,'风险(退款拒付)'!$A:$F,4,0)</f>
        <v>0</v>
      </c>
      <c r="J22" s="1">
        <f>VLOOKUP($A22,'风险(退款拒付)'!$A:$F,5,0)</f>
        <v>0</v>
      </c>
      <c r="K22" s="1">
        <f>VLOOKUP($A22,'风险(预警)'!$A:$F,6,0)</f>
        <v>0</v>
      </c>
      <c r="L22" s="1">
        <v>1.9548845030247491E-2</v>
      </c>
      <c r="M22" s="2">
        <f t="shared" si="0"/>
        <v>4.6154575682283738</v>
      </c>
    </row>
    <row r="23" spans="1:13" x14ac:dyDescent="0.2">
      <c r="A23" t="s">
        <v>262</v>
      </c>
      <c r="B23" s="2">
        <f>VLOOKUP($A23,活跃!$B:$J,3,0)</f>
        <v>321</v>
      </c>
      <c r="C23" s="2">
        <f>VLOOKUP($A23,活跃!$B:$J,4,0)</f>
        <v>1</v>
      </c>
      <c r="D23" s="2">
        <f>VLOOKUP($A23,活跃!$B:$J,6,0)</f>
        <v>6</v>
      </c>
      <c r="E23" s="26">
        <f>VLOOKUP($A23,'交易量(贡献率)'!$A:$K,11,0)/100</f>
        <v>8.4500914470248805E-3</v>
      </c>
      <c r="F23" s="2">
        <f>VLOOKUP($A23,交易量等级!$A:$G,2,0)</f>
        <v>16145.2</v>
      </c>
      <c r="G23" s="2">
        <f>VLOOKUP($A23,交易量等级!$A:$G,5,0)</f>
        <v>4456388.4811744802</v>
      </c>
      <c r="H23" s="2">
        <f>VLOOKUP($A23,活跃!$B:$J,2,0)</f>
        <v>1</v>
      </c>
      <c r="I23" s="1">
        <f>VLOOKUP($A23,'风险(退款拒付)'!$A:$F,4,0)</f>
        <v>0.13900000000000001</v>
      </c>
      <c r="J23" s="1">
        <f>VLOOKUP($A23,'风险(退款拒付)'!$A:$F,5,0)</f>
        <v>2.1000000000000001E-2</v>
      </c>
      <c r="K23" s="1">
        <f>VLOOKUP($A23,'风险(预警)'!$A:$F,6,0)</f>
        <v>0.11700000000000001</v>
      </c>
      <c r="L23" s="1">
        <v>3.7042231281389677E-2</v>
      </c>
      <c r="M23" s="2">
        <f t="shared" si="0"/>
        <v>8.7456239203504147</v>
      </c>
    </row>
    <row r="24" spans="1:13" x14ac:dyDescent="0.2">
      <c r="A24" t="s">
        <v>953</v>
      </c>
      <c r="B24" s="2">
        <f>VLOOKUP($A24,活跃!$B:$J,3,0)</f>
        <v>352</v>
      </c>
      <c r="C24" s="2">
        <f>VLOOKUP($A24,活跃!$B:$J,4,0)</f>
        <v>0</v>
      </c>
      <c r="D24" s="2">
        <f>VLOOKUP($A24,活跃!$B:$J,6,0)</f>
        <v>0</v>
      </c>
      <c r="E24" s="26">
        <f>VLOOKUP($A24,'交易量(贡献率)'!$A:$K,11,0)/100</f>
        <v>8.8826874326694387E-3</v>
      </c>
      <c r="F24" s="2">
        <f>VLOOKUP($A24,交易量等级!$A:$G,2,0)</f>
        <v>10508.19</v>
      </c>
      <c r="G24" s="2">
        <f>VLOOKUP($A24,交易量等级!$A:$G,5,0)</f>
        <v>4684529.8899999997</v>
      </c>
      <c r="H24" s="2">
        <f>VLOOKUP($A24,活跃!$B:$J,2,0)</f>
        <v>1</v>
      </c>
      <c r="I24" s="1">
        <f>VLOOKUP($A24,'风险(退款拒付)'!$A:$F,4,0)</f>
        <v>8.4000000000000005E-2</v>
      </c>
      <c r="J24" s="1">
        <f>VLOOKUP($A24,'风险(退款拒付)'!$A:$F,5,0)</f>
        <v>1.2999999999999999E-2</v>
      </c>
      <c r="K24" s="1">
        <f>VLOOKUP($A24,'风险(预警)'!$A:$F,6,0)</f>
        <v>8.2000000000000003E-2</v>
      </c>
      <c r="L24" s="1">
        <v>4.1439490790463447E-2</v>
      </c>
      <c r="M24" s="2">
        <f t="shared" si="0"/>
        <v>9.7838113247324205</v>
      </c>
    </row>
    <row r="25" spans="1:13" x14ac:dyDescent="0.2">
      <c r="A25" t="s">
        <v>225</v>
      </c>
      <c r="B25" s="2">
        <f>VLOOKUP($A25,活跃!$B:$J,3,0)</f>
        <v>373</v>
      </c>
      <c r="C25" s="2">
        <f>VLOOKUP($A25,活跃!$B:$J,4,0)</f>
        <v>0</v>
      </c>
      <c r="D25" s="2">
        <f>VLOOKUP($A25,活跃!$B:$J,6,0)</f>
        <v>0</v>
      </c>
      <c r="E25" s="26">
        <f>VLOOKUP($A25,'交易量(贡献率)'!$A:$K,11,0)/100</f>
        <v>7.566643124025307E-3</v>
      </c>
      <c r="F25" s="2">
        <f>VLOOKUP($A25,交易量等级!$A:$G,2,0)</f>
        <v>27531.875</v>
      </c>
      <c r="G25" s="2">
        <f>VLOOKUP($A25,交易量等级!$A:$G,5,0)</f>
        <v>3990477.67358028</v>
      </c>
      <c r="H25" s="2">
        <f>VLOOKUP($A25,活跃!$B:$J,2,0)</f>
        <v>1</v>
      </c>
      <c r="I25" s="1">
        <f>VLOOKUP($A25,'风险(退款拒付)'!$A:$F,4,0)</f>
        <v>0.16800000000000001</v>
      </c>
      <c r="J25" s="1">
        <f>VLOOKUP($A25,'风险(退款拒付)'!$A:$F,5,0)</f>
        <v>3.3000000000000002E-2</v>
      </c>
      <c r="K25" s="1">
        <f>VLOOKUP($A25,'风险(预警)'!$A:$F,6,0)</f>
        <v>0.129</v>
      </c>
      <c r="L25" s="1">
        <v>4.0570719411798198E-2</v>
      </c>
      <c r="M25" s="2">
        <f t="shared" si="0"/>
        <v>9.5786955018530389</v>
      </c>
    </row>
    <row r="26" spans="1:13" x14ac:dyDescent="0.2">
      <c r="A26" t="s">
        <v>197</v>
      </c>
      <c r="B26" s="2">
        <f>VLOOKUP($A26,活跃!$B:$J,3,0)</f>
        <v>227</v>
      </c>
      <c r="C26" s="2">
        <f>VLOOKUP($A26,活跃!$B:$J,4,0)</f>
        <v>0</v>
      </c>
      <c r="D26" s="2">
        <f>VLOOKUP($A26,活跃!$B:$J,6,0)</f>
        <v>0</v>
      </c>
      <c r="E26" s="26">
        <f>VLOOKUP($A26,'交易量(贡献率)'!$A:$K,11,0)/100</f>
        <v>1.3816509050880595E-3</v>
      </c>
      <c r="F26" s="2">
        <f>VLOOKUP($A26,交易量等级!$A:$G,2,0)</f>
        <v>7807.7539999999999</v>
      </c>
      <c r="G26" s="2">
        <f>VLOOKUP($A26,交易量等级!$A:$G,5,0)</f>
        <v>728651.66217894002</v>
      </c>
      <c r="H26" s="2">
        <f>VLOOKUP($A26,活跃!$B:$J,2,0)</f>
        <v>1</v>
      </c>
      <c r="I26" s="1">
        <f>VLOOKUP($A26,'风险(退款拒付)'!$A:$F,4,0)</f>
        <v>1E-3</v>
      </c>
      <c r="J26" s="1">
        <f>VLOOKUP($A26,'风险(退款拒付)'!$A:$F,5,0)</f>
        <v>0</v>
      </c>
      <c r="K26" s="1">
        <f>VLOOKUP($A26,'风险(预警)'!$A:$F,6,0)</f>
        <v>0</v>
      </c>
      <c r="L26" s="1">
        <v>1.7206858256017501E-2</v>
      </c>
      <c r="M26" s="2">
        <f t="shared" si="0"/>
        <v>4.0625174551380345</v>
      </c>
    </row>
    <row r="27" spans="1:13" x14ac:dyDescent="0.2">
      <c r="A27" t="s">
        <v>394</v>
      </c>
      <c r="B27" s="2">
        <f>VLOOKUP($A27,活跃!$B:$J,3,0)</f>
        <v>474</v>
      </c>
      <c r="C27" s="2">
        <f>VLOOKUP($A27,活跃!$B:$J,4,0)</f>
        <v>0</v>
      </c>
      <c r="D27" s="2">
        <f>VLOOKUP($A27,活跃!$B:$J,6,0)</f>
        <v>0</v>
      </c>
      <c r="E27" s="26">
        <f>VLOOKUP($A27,'交易量(贡献率)'!$A:$K,11,0)/100</f>
        <v>7.0825054383564208E-3</v>
      </c>
      <c r="F27" s="2">
        <f>VLOOKUP($A27,交易量等级!$A:$G,2,0)</f>
        <v>9572.6049999999996</v>
      </c>
      <c r="G27" s="2">
        <f>VLOOKUP($A27,交易量等级!$A:$G,5,0)</f>
        <v>3735154.3295380198</v>
      </c>
      <c r="H27" s="2">
        <f>VLOOKUP($A27,活跃!$B:$J,2,0)</f>
        <v>1</v>
      </c>
      <c r="I27" s="1">
        <f>VLOOKUP($A27,'风险(退款拒付)'!$A:$F,4,0)</f>
        <v>1.7000000000000001E-2</v>
      </c>
      <c r="J27" s="1">
        <f>VLOOKUP($A27,'风险(退款拒付)'!$A:$F,5,0)</f>
        <v>8.9999999999999993E-3</v>
      </c>
      <c r="K27" s="1">
        <f>VLOOKUP($A27,'风险(预警)'!$A:$F,6,0)</f>
        <v>5.8000000000000003E-2</v>
      </c>
      <c r="L27" s="1">
        <v>3.2805438548025478E-2</v>
      </c>
      <c r="M27" s="2">
        <f t="shared" si="0"/>
        <v>7.7453225186070309</v>
      </c>
    </row>
    <row r="28" spans="1:13" x14ac:dyDescent="0.2">
      <c r="A28" t="s">
        <v>595</v>
      </c>
      <c r="B28" s="2">
        <f>VLOOKUP($A28,活跃!$B:$J,3,0)</f>
        <v>226</v>
      </c>
      <c r="C28" s="2">
        <f>VLOOKUP($A28,活跃!$B:$J,4,0)</f>
        <v>3113</v>
      </c>
      <c r="D28" s="2">
        <f>VLOOKUP($A28,活跃!$B:$J,6,0)</f>
        <v>13507</v>
      </c>
      <c r="E28" s="26">
        <f>VLOOKUP($A28,'交易量(贡献率)'!$A:$K,11,0)/100</f>
        <v>1.8154947237028006E-3</v>
      </c>
      <c r="F28" s="2">
        <f>VLOOKUP($A28,交易量等级!$A:$G,2,0)</f>
        <v>5059.0833000000002</v>
      </c>
      <c r="G28" s="2">
        <f>VLOOKUP($A28,交易量等级!$A:$G,5,0)</f>
        <v>957451.15009267</v>
      </c>
      <c r="H28" s="2">
        <f>VLOOKUP($A28,活跃!$B:$J,2,0)</f>
        <v>1</v>
      </c>
      <c r="I28" s="1">
        <f>VLOOKUP($A28,'风险(退款拒付)'!$A:$F,4,0)</f>
        <v>1E-3</v>
      </c>
      <c r="J28" s="1">
        <f>VLOOKUP($A28,'风险(退款拒付)'!$A:$F,5,0)</f>
        <v>0</v>
      </c>
      <c r="K28" s="1">
        <f>VLOOKUP($A28,'风险(预警)'!$A:$F,6,0)</f>
        <v>0</v>
      </c>
      <c r="L28" s="1">
        <v>8.8571101019212541E-3</v>
      </c>
      <c r="M28" s="2">
        <f t="shared" si="0"/>
        <v>2.091152484420042</v>
      </c>
    </row>
    <row r="29" spans="1:13" x14ac:dyDescent="0.2">
      <c r="A29" t="s">
        <v>330</v>
      </c>
      <c r="B29" s="2">
        <f>VLOOKUP($A29,活跃!$B:$J,3,0)</f>
        <v>523</v>
      </c>
      <c r="C29" s="2">
        <f>VLOOKUP($A29,活跃!$B:$J,4,0)</f>
        <v>0</v>
      </c>
      <c r="D29" s="2">
        <f>VLOOKUP($A29,活跃!$B:$J,6,0)</f>
        <v>0</v>
      </c>
      <c r="E29" s="26">
        <f>VLOOKUP($A29,'交易量(贡献率)'!$A:$K,11,0)/100</f>
        <v>5.779553159052985E-3</v>
      </c>
      <c r="F29" s="2">
        <f>VLOOKUP($A29,交易量等级!$A:$G,2,0)</f>
        <v>11086.48</v>
      </c>
      <c r="G29" s="2">
        <f>VLOOKUP($A29,交易量等级!$A:$G,5,0)</f>
        <v>3048006.5554092298</v>
      </c>
      <c r="H29" s="2">
        <f>VLOOKUP($A29,活跃!$B:$J,2,0)</f>
        <v>1</v>
      </c>
      <c r="I29" s="1">
        <f>VLOOKUP($A29,'风险(退款拒付)'!$A:$F,4,0)</f>
        <v>0.05</v>
      </c>
      <c r="J29" s="1">
        <f>VLOOKUP($A29,'风险(退款拒付)'!$A:$F,5,0)</f>
        <v>7.0000000000000001E-3</v>
      </c>
      <c r="K29" s="1">
        <f>VLOOKUP($A29,'风险(预警)'!$A:$F,6,0)</f>
        <v>4.8000000000000001E-2</v>
      </c>
      <c r="L29" s="1">
        <v>3.5052239683691332E-2</v>
      </c>
      <c r="M29" s="2">
        <f t="shared" si="0"/>
        <v>8.2757894229109823</v>
      </c>
    </row>
    <row r="30" spans="1:13" x14ac:dyDescent="0.2">
      <c r="A30" t="s">
        <v>1139</v>
      </c>
      <c r="B30" s="2">
        <f>VLOOKUP($A30,活跃!$B:$J,3,0)</f>
        <v>314</v>
      </c>
      <c r="C30" s="2">
        <f>VLOOKUP($A30,活跃!$B:$J,4,0)</f>
        <v>7312</v>
      </c>
      <c r="D30" s="2">
        <f>VLOOKUP($A30,活跃!$B:$J,6,0)</f>
        <v>30632</v>
      </c>
      <c r="E30" s="26">
        <f>VLOOKUP($A30,'交易量(贡献率)'!$A:$K,11,0)/100</f>
        <v>1.1072417646732191E-2</v>
      </c>
      <c r="F30" s="2">
        <f>VLOOKUP($A30,交易量等级!$A:$G,2,0)</f>
        <v>2915.91</v>
      </c>
      <c r="G30" s="2">
        <f>VLOOKUP($A30,交易量等级!$A:$G,5,0)</f>
        <v>5839344.4341981802</v>
      </c>
      <c r="H30" s="2">
        <f>VLOOKUP($A30,活跃!$B:$J,2,0)</f>
        <v>1</v>
      </c>
      <c r="I30" s="1">
        <f>VLOOKUP($A30,'风险(退款拒付)'!$A:$F,4,0)</f>
        <v>2.1999999999999999E-2</v>
      </c>
      <c r="J30" s="1">
        <f>VLOOKUP($A30,'风险(退款拒付)'!$A:$F,5,0)</f>
        <v>5.0000000000000001E-3</v>
      </c>
      <c r="K30" s="1">
        <f>VLOOKUP($A30,'风险(预警)'!$A:$F,6,0)</f>
        <v>5.0000000000000001E-3</v>
      </c>
      <c r="L30" s="1">
        <v>3.7336738119310257E-2</v>
      </c>
      <c r="M30" s="2">
        <f t="shared" si="0"/>
        <v>8.8151566120195319</v>
      </c>
    </row>
    <row r="31" spans="1:13" x14ac:dyDescent="0.2">
      <c r="A31" t="s">
        <v>1135</v>
      </c>
      <c r="B31" s="2">
        <f>VLOOKUP($A31,活跃!$B:$J,3,0)</f>
        <v>268</v>
      </c>
      <c r="C31" s="2">
        <f>VLOOKUP($A31,活跃!$B:$J,4,0)</f>
        <v>0</v>
      </c>
      <c r="D31" s="2">
        <f>VLOOKUP($A31,活跃!$B:$J,6,0)</f>
        <v>0</v>
      </c>
      <c r="E31" s="26">
        <f>VLOOKUP($A31,'交易量(贡献率)'!$A:$K,11,0)/100</f>
        <v>8.823845793994289E-3</v>
      </c>
      <c r="F31" s="2">
        <f>VLOOKUP($A31,交易量等级!$A:$G,2,0)</f>
        <v>7043.04</v>
      </c>
      <c r="G31" s="2">
        <f>VLOOKUP($A31,交易量等级!$A:$G,5,0)</f>
        <v>4653498.1310599605</v>
      </c>
      <c r="H31" s="2">
        <f>VLOOKUP($A31,活跃!$B:$J,2,0)</f>
        <v>1</v>
      </c>
      <c r="I31" s="1">
        <f>VLOOKUP($A31,'风险(退款拒付)'!$A:$F,4,0)</f>
        <v>0.16600000000000001</v>
      </c>
      <c r="J31" s="1">
        <f>VLOOKUP($A31,'风险(退款拒付)'!$A:$F,5,0)</f>
        <v>1.7000000000000001E-2</v>
      </c>
      <c r="K31" s="1">
        <f>VLOOKUP($A31,'风险(预警)'!$A:$F,6,0)</f>
        <v>0.13900000000000001</v>
      </c>
      <c r="L31" s="1">
        <v>3.7147763506295957E-2</v>
      </c>
      <c r="M31" s="2">
        <f t="shared" si="0"/>
        <v>8.7705399450762762</v>
      </c>
    </row>
    <row r="32" spans="1:13" x14ac:dyDescent="0.2">
      <c r="A32" t="s">
        <v>489</v>
      </c>
      <c r="B32" s="2">
        <f>VLOOKUP($A32,活跃!$B:$J,3,0)</f>
        <v>457</v>
      </c>
      <c r="C32" s="2">
        <f>VLOOKUP($A32,活跃!$B:$J,4,0)</f>
        <v>0</v>
      </c>
      <c r="D32" s="2">
        <f>VLOOKUP($A32,活跃!$B:$J,6,0)</f>
        <v>0</v>
      </c>
      <c r="E32" s="26">
        <f>VLOOKUP($A32,'交易量(贡献率)'!$A:$K,11,0)/100</f>
        <v>4.4138991557138409E-3</v>
      </c>
      <c r="F32" s="2">
        <f>VLOOKUP($A32,交易量等级!$A:$G,2,0)</f>
        <v>15503.155000000001</v>
      </c>
      <c r="G32" s="2">
        <f>VLOOKUP($A32,交易量等级!$A:$G,5,0)</f>
        <v>2327791.2999999998</v>
      </c>
      <c r="H32" s="2">
        <f>VLOOKUP($A32,活跃!$B:$J,2,0)</f>
        <v>1</v>
      </c>
      <c r="I32" s="1">
        <f>VLOOKUP($A32,'风险(退款拒付)'!$A:$F,4,0)</f>
        <v>0.06</v>
      </c>
      <c r="J32" s="1">
        <f>VLOOKUP($A32,'风险(退款拒付)'!$A:$F,5,0)</f>
        <v>2.5999999999999999E-2</v>
      </c>
      <c r="K32" s="1">
        <f>VLOOKUP($A32,'风险(预警)'!$A:$F,6,0)</f>
        <v>0.113</v>
      </c>
      <c r="L32" s="1">
        <v>2.7494171695641969E-2</v>
      </c>
      <c r="M32" s="2">
        <f t="shared" si="0"/>
        <v>6.4913391373492573</v>
      </c>
    </row>
    <row r="33" spans="1:13" x14ac:dyDescent="0.2">
      <c r="A33" t="s">
        <v>885</v>
      </c>
      <c r="B33" s="2">
        <f>VLOOKUP($A33,活跃!$B:$J,3,0)</f>
        <v>909</v>
      </c>
      <c r="C33" s="2">
        <f>VLOOKUP($A33,活跃!$B:$J,4,0)</f>
        <v>3519</v>
      </c>
      <c r="D33" s="2">
        <f>VLOOKUP($A33,活跃!$B:$J,6,0)</f>
        <v>14423</v>
      </c>
      <c r="E33" s="26">
        <f>VLOOKUP($A33,'交易量(贡献率)'!$A:$K,11,0)/100</f>
        <v>8.7456035429477556E-3</v>
      </c>
      <c r="F33" s="2">
        <f>VLOOKUP($A33,交易量等级!$A:$G,2,0)</f>
        <v>12003.45615</v>
      </c>
      <c r="G33" s="2">
        <f>VLOOKUP($A33,交易量等级!$A:$G,5,0)</f>
        <v>4612234.9247987196</v>
      </c>
      <c r="H33" s="2">
        <f>VLOOKUP($A33,活跃!$B:$J,2,0)</f>
        <v>1</v>
      </c>
      <c r="I33" s="1">
        <f>VLOOKUP($A33,'风险(退款拒付)'!$A:$F,4,0)</f>
        <v>3.0000000000000001E-3</v>
      </c>
      <c r="J33" s="1">
        <f>VLOOKUP($A33,'风险(退款拒付)'!$A:$F,5,0)</f>
        <v>6.0000000000000001E-3</v>
      </c>
      <c r="K33" s="1">
        <f>VLOOKUP($A33,'风险(预警)'!$A:$F,6,0)</f>
        <v>2.3E-2</v>
      </c>
      <c r="L33" s="1">
        <v>0.23122322448869451</v>
      </c>
      <c r="M33" s="2">
        <f t="shared" si="0"/>
        <v>54.591510637342367</v>
      </c>
    </row>
    <row r="34" spans="1:13" x14ac:dyDescent="0.2">
      <c r="A34" t="s">
        <v>359</v>
      </c>
      <c r="B34" s="2">
        <f>VLOOKUP($A34,活跃!$B:$J,3,0)</f>
        <v>436</v>
      </c>
      <c r="C34" s="2">
        <f>VLOOKUP($A34,活跃!$B:$J,4,0)</f>
        <v>0</v>
      </c>
      <c r="D34" s="2">
        <f>VLOOKUP($A34,活跃!$B:$J,6,0)</f>
        <v>0</v>
      </c>
      <c r="E34" s="26">
        <f>VLOOKUP($A34,'交易量(贡献率)'!$A:$K,11,0)/100</f>
        <v>6.573679148436826E-3</v>
      </c>
      <c r="F34" s="2">
        <f>VLOOKUP($A34,交易量等级!$A:$G,2,0)</f>
        <v>12367.365</v>
      </c>
      <c r="G34" s="2">
        <f>VLOOKUP($A34,交易量等级!$A:$G,5,0)</f>
        <v>3466810.77</v>
      </c>
      <c r="H34" s="2">
        <f>VLOOKUP($A34,活跃!$B:$J,2,0)</f>
        <v>1</v>
      </c>
      <c r="I34" s="1">
        <f>VLOOKUP($A34,'风险(退款拒付)'!$A:$F,4,0)</f>
        <v>1.2E-2</v>
      </c>
      <c r="J34" s="1">
        <f>VLOOKUP($A34,'风险(退款拒付)'!$A:$F,5,0)</f>
        <v>6.0000000000000001E-3</v>
      </c>
      <c r="K34" s="1">
        <f>VLOOKUP($A34,'风险(预警)'!$A:$F,6,0)</f>
        <v>2.1999999999999999E-2</v>
      </c>
      <c r="L34" s="1">
        <v>3.2166260527530972E-2</v>
      </c>
      <c r="M34" s="2">
        <f t="shared" si="0"/>
        <v>7.5944133969902818</v>
      </c>
    </row>
    <row r="35" spans="1:13" x14ac:dyDescent="0.2">
      <c r="A35" t="s">
        <v>886</v>
      </c>
      <c r="B35" s="2">
        <f>VLOOKUP($A35,活跃!$B:$J,3,0)</f>
        <v>1482</v>
      </c>
      <c r="C35" s="2">
        <f>VLOOKUP($A35,活跃!$B:$J,4,0)</f>
        <v>156</v>
      </c>
      <c r="D35" s="2">
        <f>VLOOKUP($A35,活跃!$B:$J,6,0)</f>
        <v>640</v>
      </c>
      <c r="E35" s="26">
        <f>VLOOKUP($A35,'交易量(贡献率)'!$A:$K,11,0)/100</f>
        <v>6.2662914934014302E-3</v>
      </c>
      <c r="F35" s="2">
        <f>VLOOKUP($A35,交易量等级!$A:$G,2,0)</f>
        <v>5578.7790999999997</v>
      </c>
      <c r="G35" s="2">
        <f>VLOOKUP($A35,交易量等级!$A:$G,5,0)</f>
        <v>3304701.4231671598</v>
      </c>
      <c r="H35" s="2">
        <f>VLOOKUP($A35,活跃!$B:$J,2,0)</f>
        <v>1</v>
      </c>
      <c r="I35" s="1">
        <f>VLOOKUP($A35,'风险(退款拒付)'!$A:$F,4,0)</f>
        <v>4.2999999999999997E-2</v>
      </c>
      <c r="J35" s="1">
        <f>VLOOKUP($A35,'风险(退款拒付)'!$A:$F,5,0)</f>
        <v>4.0000000000000001E-3</v>
      </c>
      <c r="K35" s="1">
        <f>VLOOKUP($A35,'风险(预警)'!$A:$F,6,0)</f>
        <v>2.5999999999999999E-2</v>
      </c>
      <c r="L35" s="1">
        <v>2.5917000346862271E-2</v>
      </c>
      <c r="M35" s="2">
        <f t="shared" si="0"/>
        <v>6.1189709781636372</v>
      </c>
    </row>
    <row r="36" spans="1:13" x14ac:dyDescent="0.2">
      <c r="A36" t="s">
        <v>239</v>
      </c>
      <c r="B36" s="2">
        <f>VLOOKUP($A36,活跃!$B:$J,3,0)</f>
        <v>108</v>
      </c>
      <c r="C36" s="2">
        <f>VLOOKUP($A36,活跃!$B:$J,4,0)</f>
        <v>0</v>
      </c>
      <c r="D36" s="2">
        <f>VLOOKUP($A36,活跃!$B:$J,6,0)</f>
        <v>0</v>
      </c>
      <c r="E36" s="26">
        <f>VLOOKUP($A36,'交易量(贡献率)'!$A:$K,11,0)/100</f>
        <v>4.3614577700528507E-4</v>
      </c>
      <c r="F36" s="2">
        <f>VLOOKUP($A36,交易量等级!$A:$G,2,0)</f>
        <v>4385.2694499999998</v>
      </c>
      <c r="G36" s="2">
        <f>VLOOKUP($A36,交易量等级!$A:$G,5,0)</f>
        <v>230013.48907810499</v>
      </c>
      <c r="H36" s="2">
        <f>VLOOKUP($A36,活跃!$B:$J,2,0)</f>
        <v>1</v>
      </c>
      <c r="I36" s="1">
        <f>VLOOKUP($A36,'风险(退款拒付)'!$A:$F,4,0)</f>
        <v>1E-3</v>
      </c>
      <c r="J36" s="1">
        <f>VLOOKUP($A36,'风险(退款拒付)'!$A:$F,5,0)</f>
        <v>0</v>
      </c>
      <c r="K36" s="1">
        <f>VLOOKUP($A36,'风险(预警)'!$A:$F,6,0)</f>
        <v>0</v>
      </c>
      <c r="L36" s="1">
        <v>0.30828455521811832</v>
      </c>
      <c r="M36" s="2">
        <f t="shared" si="0"/>
        <v>72.785593284298926</v>
      </c>
    </row>
    <row r="37" spans="1:13" x14ac:dyDescent="0.2">
      <c r="A37" t="s">
        <v>327</v>
      </c>
      <c r="B37" s="2">
        <f>VLOOKUP($A37,活跃!$B:$J,3,0)</f>
        <v>121</v>
      </c>
      <c r="C37" s="2">
        <f>VLOOKUP($A37,活跃!$B:$J,4,0)</f>
        <v>0</v>
      </c>
      <c r="D37" s="2">
        <f>VLOOKUP($A37,活跃!$B:$J,6,0)</f>
        <v>0</v>
      </c>
      <c r="E37" s="26">
        <f>VLOOKUP($A37,'交易量(贡献率)'!$A:$K,11,0)/100</f>
        <v>6.3312112747600181E-4</v>
      </c>
      <c r="F37" s="2">
        <f>VLOOKUP($A37,交易量等级!$A:$G,2,0)</f>
        <v>7919.5335500000001</v>
      </c>
      <c r="G37" s="2">
        <f>VLOOKUP($A37,交易量等级!$A:$G,5,0)</f>
        <v>333893.86580729001</v>
      </c>
      <c r="H37" s="2">
        <f>VLOOKUP($A37,活跃!$B:$J,2,0)</f>
        <v>1</v>
      </c>
      <c r="I37" s="1">
        <f>VLOOKUP($A37,'风险(退款拒付)'!$A:$F,4,0)</f>
        <v>2E-3</v>
      </c>
      <c r="J37" s="1">
        <f>VLOOKUP($A37,'风险(退款拒付)'!$A:$F,5,0)</f>
        <v>0</v>
      </c>
      <c r="K37" s="1">
        <f>VLOOKUP($A37,'风险(预警)'!$A:$F,6,0)</f>
        <v>0</v>
      </c>
      <c r="L37" s="1">
        <v>1.4442144129570979E-2</v>
      </c>
      <c r="M37" s="2">
        <f t="shared" si="0"/>
        <v>3.4097719492448948</v>
      </c>
    </row>
    <row r="38" spans="1:13" x14ac:dyDescent="0.2">
      <c r="A38" t="s">
        <v>992</v>
      </c>
      <c r="B38" s="2">
        <f>VLOOKUP($A38,活跃!$B:$J,3,0)</f>
        <v>978</v>
      </c>
      <c r="C38" s="2">
        <f>VLOOKUP($A38,活跃!$B:$J,4,0)</f>
        <v>4339</v>
      </c>
      <c r="D38" s="2">
        <f>VLOOKUP($A38,活跃!$B:$J,6,0)</f>
        <v>16248</v>
      </c>
      <c r="E38" s="26">
        <f>VLOOKUP($A38,'交易量(贡献率)'!$A:$K,11,0)/100</f>
        <v>5.2998807997709195E-3</v>
      </c>
      <c r="F38" s="2">
        <f>VLOOKUP($A38,交易量等级!$A:$G,2,0)</f>
        <v>7039.6368499999999</v>
      </c>
      <c r="G38" s="2">
        <f>VLOOKUP($A38,交易量等级!$A:$G,5,0)</f>
        <v>2795038.1242338498</v>
      </c>
      <c r="H38" s="2">
        <f>VLOOKUP($A38,活跃!$B:$J,2,0)</f>
        <v>1</v>
      </c>
      <c r="I38" s="1">
        <f>VLOOKUP($A38,'风险(退款拒付)'!$A:$F,4,0)</f>
        <v>2E-3</v>
      </c>
      <c r="J38" s="1">
        <f>VLOOKUP($A38,'风险(退款拒付)'!$A:$F,5,0)</f>
        <v>1E-3</v>
      </c>
      <c r="K38" s="1">
        <f>VLOOKUP($A38,'风险(预警)'!$A:$F,6,0)</f>
        <v>0.01</v>
      </c>
      <c r="L38" s="1">
        <v>6.6670848389028037E-2</v>
      </c>
      <c r="M38" s="2">
        <f t="shared" si="0"/>
        <v>15.740902917856431</v>
      </c>
    </row>
    <row r="39" spans="1:13" x14ac:dyDescent="0.2">
      <c r="A39" t="s">
        <v>281</v>
      </c>
      <c r="B39" s="2">
        <f>VLOOKUP($A39,活跃!$B:$J,3,0)</f>
        <v>758</v>
      </c>
      <c r="C39" s="2">
        <f>VLOOKUP($A39,活跃!$B:$J,4,0)</f>
        <v>178</v>
      </c>
      <c r="D39" s="2">
        <f>VLOOKUP($A39,活跃!$B:$J,6,0)</f>
        <v>687</v>
      </c>
      <c r="E39" s="26">
        <f>VLOOKUP($A39,'交易量(贡献率)'!$A:$K,11,0)/100</f>
        <v>5.7554871981053517E-3</v>
      </c>
      <c r="F39" s="2">
        <f>VLOOKUP($A39,交易量等级!$A:$G,2,0)</f>
        <v>7490.8850000000002</v>
      </c>
      <c r="G39" s="2">
        <f>VLOOKUP($A39,交易量等级!$A:$G,5,0)</f>
        <v>3035314.7080099699</v>
      </c>
      <c r="H39" s="2">
        <f>VLOOKUP($A39,活跃!$B:$J,2,0)</f>
        <v>1</v>
      </c>
      <c r="I39" s="1">
        <f>VLOOKUP($A39,'风险(退款拒付)'!$A:$F,4,0)</f>
        <v>6.0000000000000001E-3</v>
      </c>
      <c r="J39" s="1">
        <f>VLOOKUP($A39,'风险(退款拒付)'!$A:$F,5,0)</f>
        <v>5.0000000000000001E-3</v>
      </c>
      <c r="K39" s="1">
        <f>VLOOKUP($A39,'风险(预警)'!$A:$F,6,0)</f>
        <v>2.4E-2</v>
      </c>
      <c r="L39" s="1">
        <v>2.2432456380498539E-2</v>
      </c>
      <c r="M39" s="2">
        <f t="shared" si="0"/>
        <v>5.2962745581708708</v>
      </c>
    </row>
    <row r="40" spans="1:13" x14ac:dyDescent="0.2">
      <c r="A40" t="s">
        <v>698</v>
      </c>
      <c r="B40" s="2">
        <f>VLOOKUP($A40,活跃!$B:$J,3,0)</f>
        <v>108</v>
      </c>
      <c r="C40" s="2">
        <f>VLOOKUP($A40,活跃!$B:$J,4,0)</f>
        <v>0</v>
      </c>
      <c r="D40" s="2">
        <f>VLOOKUP($A40,活跃!$B:$J,6,0)</f>
        <v>0</v>
      </c>
      <c r="E40" s="26">
        <f>VLOOKUP($A40,'交易量(贡献率)'!$A:$K,11,0)/100</f>
        <v>5.8717161222009942E-4</v>
      </c>
      <c r="F40" s="2">
        <f>VLOOKUP($A40,交易量等级!$A:$G,2,0)</f>
        <v>6387.2333500000004</v>
      </c>
      <c r="G40" s="2">
        <f>VLOOKUP($A40,交易量等级!$A:$G,5,0)</f>
        <v>309661.12326412502</v>
      </c>
      <c r="H40" s="2">
        <f>VLOOKUP($A40,活跃!$B:$J,2,0)</f>
        <v>1</v>
      </c>
      <c r="I40" s="1">
        <f>VLOOKUP($A40,'风险(退款拒付)'!$A:$F,4,0)</f>
        <v>0</v>
      </c>
      <c r="J40" s="1">
        <f>VLOOKUP($A40,'风险(退款拒付)'!$A:$F,5,0)</f>
        <v>0</v>
      </c>
      <c r="K40" s="1">
        <f>VLOOKUP($A40,'风险(预警)'!$A:$F,6,0)</f>
        <v>0</v>
      </c>
      <c r="L40" s="1">
        <v>2.1199474397105109E-2</v>
      </c>
      <c r="M40" s="2">
        <f t="shared" si="0"/>
        <v>5.0051690725047235</v>
      </c>
    </row>
    <row r="41" spans="1:13" x14ac:dyDescent="0.2">
      <c r="A41" t="s">
        <v>247</v>
      </c>
      <c r="B41" s="2">
        <f>VLOOKUP($A41,活跃!$B:$J,3,0)</f>
        <v>433</v>
      </c>
      <c r="C41" s="2">
        <f>VLOOKUP($A41,活跃!$B:$J,4,0)</f>
        <v>41</v>
      </c>
      <c r="D41" s="2">
        <f>VLOOKUP($A41,活跃!$B:$J,6,0)</f>
        <v>186</v>
      </c>
      <c r="E41" s="26">
        <f>VLOOKUP($A41,'交易量(贡献率)'!$A:$K,11,0)/100</f>
        <v>5.9319183960144881E-3</v>
      </c>
      <c r="F41" s="2">
        <f>VLOOKUP($A41,交易量等级!$A:$G,2,0)</f>
        <v>8843.2950000000001</v>
      </c>
      <c r="G41" s="2">
        <f>VLOOKUP($A41,交易量等级!$A:$G,5,0)</f>
        <v>3128360.56</v>
      </c>
      <c r="H41" s="2">
        <f>VLOOKUP($A41,活跃!$B:$J,2,0)</f>
        <v>1</v>
      </c>
      <c r="I41" s="1">
        <f>VLOOKUP($A41,'风险(退款拒付)'!$A:$F,4,0)</f>
        <v>1.7999999999999999E-2</v>
      </c>
      <c r="J41" s="1">
        <f>VLOOKUP($A41,'风险(退款拒付)'!$A:$F,5,0)</f>
        <v>4.0000000000000001E-3</v>
      </c>
      <c r="K41" s="1">
        <f>VLOOKUP($A41,'风险(预警)'!$A:$F,6,0)</f>
        <v>2.1000000000000001E-2</v>
      </c>
      <c r="L41" s="1">
        <v>2.3981309570905881E-2</v>
      </c>
      <c r="M41" s="2">
        <f t="shared" si="0"/>
        <v>5.6619568360077075</v>
      </c>
    </row>
    <row r="42" spans="1:13" x14ac:dyDescent="0.2">
      <c r="A42" t="s">
        <v>237</v>
      </c>
      <c r="B42" s="2">
        <f>VLOOKUP($A42,活跃!$B:$J,3,0)</f>
        <v>121</v>
      </c>
      <c r="C42" s="2">
        <f>VLOOKUP($A42,活跃!$B:$J,4,0)</f>
        <v>0</v>
      </c>
      <c r="D42" s="2">
        <f>VLOOKUP($A42,活跃!$B:$J,6,0)</f>
        <v>0</v>
      </c>
      <c r="E42" s="26">
        <f>VLOOKUP($A42,'交易量(贡献率)'!$A:$K,11,0)/100</f>
        <v>5.2843450996865058E-4</v>
      </c>
      <c r="F42" s="2">
        <f>VLOOKUP($A42,交易量等级!$A:$G,2,0)</f>
        <v>6747.9844999999996</v>
      </c>
      <c r="G42" s="2">
        <f>VLOOKUP($A42,交易量等级!$A:$G,5,0)</f>
        <v>278684.494486565</v>
      </c>
      <c r="H42" s="2">
        <f>VLOOKUP($A42,活跃!$B:$J,2,0)</f>
        <v>1</v>
      </c>
      <c r="I42" s="1">
        <f>VLOOKUP($A42,'风险(退款拒付)'!$A:$F,4,0)</f>
        <v>1E-3</v>
      </c>
      <c r="J42" s="1">
        <f>VLOOKUP($A42,'风险(退款拒付)'!$A:$F,5,0)</f>
        <v>0</v>
      </c>
      <c r="K42" s="1">
        <f>VLOOKUP($A42,'风险(预警)'!$A:$F,6,0)</f>
        <v>0</v>
      </c>
      <c r="L42" s="1">
        <v>2.0425977566110119E-2</v>
      </c>
      <c r="M42" s="2">
        <f t="shared" si="0"/>
        <v>4.8225474497391518</v>
      </c>
    </row>
    <row r="43" spans="1:13" x14ac:dyDescent="0.2">
      <c r="A43" t="s">
        <v>550</v>
      </c>
      <c r="B43" s="2">
        <f>VLOOKUP($A43,活跃!$B:$J,3,0)</f>
        <v>298</v>
      </c>
      <c r="C43" s="2">
        <f>VLOOKUP($A43,活跃!$B:$J,4,0)</f>
        <v>0</v>
      </c>
      <c r="D43" s="2">
        <f>VLOOKUP($A43,活跃!$B:$J,6,0)</f>
        <v>0</v>
      </c>
      <c r="E43" s="26">
        <f>VLOOKUP($A43,'交易量(贡献率)'!$A:$K,11,0)/100</f>
        <v>3.7465235091200312E-3</v>
      </c>
      <c r="F43" s="2">
        <f>VLOOKUP($A43,交易量等级!$A:$G,2,0)</f>
        <v>8138.08</v>
      </c>
      <c r="G43" s="2">
        <f>VLOOKUP($A43,交易量等级!$A:$G,5,0)</f>
        <v>1975832.37</v>
      </c>
      <c r="H43" s="2">
        <f>VLOOKUP($A43,活跃!$B:$J,2,0)</f>
        <v>1</v>
      </c>
      <c r="I43" s="1">
        <f>VLOOKUP($A43,'风险(退款拒付)'!$A:$F,4,0)</f>
        <v>5.5E-2</v>
      </c>
      <c r="J43" s="1">
        <f>VLOOKUP($A43,'风险(退款拒付)'!$A:$F,5,0)</f>
        <v>5.0000000000000001E-3</v>
      </c>
      <c r="K43" s="1">
        <f>VLOOKUP($A43,'风险(预警)'!$A:$F,6,0)</f>
        <v>4.1000000000000002E-2</v>
      </c>
      <c r="L43" s="1">
        <v>3.5336736074892683E-2</v>
      </c>
      <c r="M43" s="2">
        <f t="shared" si="0"/>
        <v>8.3429586607801358</v>
      </c>
    </row>
    <row r="44" spans="1:13" x14ac:dyDescent="0.2">
      <c r="A44" t="s">
        <v>141</v>
      </c>
      <c r="B44" s="2">
        <f>VLOOKUP($A44,活跃!$B:$J,3,0)</f>
        <v>108</v>
      </c>
      <c r="C44" s="2">
        <f>VLOOKUP($A44,活跃!$B:$J,4,0)</f>
        <v>0</v>
      </c>
      <c r="D44" s="2">
        <f>VLOOKUP($A44,活跃!$B:$J,6,0)</f>
        <v>0</v>
      </c>
      <c r="E44" s="26">
        <f>VLOOKUP($A44,'交易量(贡献率)'!$A:$K,11,0)/100</f>
        <v>4.1539277072996021E-4</v>
      </c>
      <c r="F44" s="2">
        <f>VLOOKUP($A44,交易量等级!$A:$G,2,0)</f>
        <v>10855.6607</v>
      </c>
      <c r="G44" s="2">
        <f>VLOOKUP($A44,交易量等级!$A:$G,5,0)</f>
        <v>219068.81958015999</v>
      </c>
      <c r="H44" s="2">
        <f>VLOOKUP($A44,活跃!$B:$J,2,0)</f>
        <v>1</v>
      </c>
      <c r="I44" s="1">
        <f>VLOOKUP($A44,'风险(退款拒付)'!$A:$F,4,0)</f>
        <v>0</v>
      </c>
      <c r="J44" s="1">
        <f>VLOOKUP($A44,'风险(退款拒付)'!$A:$F,5,0)</f>
        <v>0</v>
      </c>
      <c r="K44" s="1">
        <f>VLOOKUP($A44,'风险(预警)'!$A:$F,6,0)</f>
        <v>0</v>
      </c>
      <c r="L44" s="1">
        <v>1.7684047810046261E-2</v>
      </c>
      <c r="M44" s="2">
        <f t="shared" si="0"/>
        <v>4.175181304854668</v>
      </c>
    </row>
    <row r="45" spans="1:13" x14ac:dyDescent="0.2">
      <c r="A45" t="s">
        <v>579</v>
      </c>
      <c r="B45" s="2">
        <f>VLOOKUP($A45,活跃!$B:$J,3,0)</f>
        <v>413</v>
      </c>
      <c r="C45" s="2">
        <f>VLOOKUP($A45,活跃!$B:$J,4,0)</f>
        <v>0</v>
      </c>
      <c r="D45" s="2">
        <f>VLOOKUP($A45,活跃!$B:$J,6,0)</f>
        <v>0</v>
      </c>
      <c r="E45" s="26">
        <f>VLOOKUP($A45,'交易量(贡献率)'!$A:$K,11,0)/100</f>
        <v>3.6679930324176259E-3</v>
      </c>
      <c r="F45" s="2">
        <f>VLOOKUP($A45,交易量等级!$A:$G,2,0)</f>
        <v>7727.25</v>
      </c>
      <c r="G45" s="2">
        <f>VLOOKUP($A45,交易量等级!$A:$G,5,0)</f>
        <v>1934417.16</v>
      </c>
      <c r="H45" s="2">
        <f>VLOOKUP($A45,活跃!$B:$J,2,0)</f>
        <v>1</v>
      </c>
      <c r="I45" s="1">
        <f>VLOOKUP($A45,'风险(退款拒付)'!$A:$F,4,0)</f>
        <v>3.9E-2</v>
      </c>
      <c r="J45" s="1">
        <f>VLOOKUP($A45,'风险(退款拒付)'!$A:$F,5,0)</f>
        <v>1.0999999999999999E-2</v>
      </c>
      <c r="K45" s="1">
        <f>VLOOKUP($A45,'风险(预警)'!$A:$F,6,0)</f>
        <v>6.6000000000000003E-2</v>
      </c>
      <c r="L45" s="1">
        <v>2.383907711755431E-2</v>
      </c>
      <c r="M45" s="2">
        <f t="shared" si="0"/>
        <v>5.6283759337982184</v>
      </c>
    </row>
    <row r="46" spans="1:13" x14ac:dyDescent="0.2">
      <c r="A46" t="s">
        <v>298</v>
      </c>
      <c r="B46" s="2">
        <f>VLOOKUP($A46,活跃!$B:$J,3,0)</f>
        <v>301</v>
      </c>
      <c r="C46" s="2">
        <f>VLOOKUP($A46,活跃!$B:$J,4,0)</f>
        <v>0</v>
      </c>
      <c r="D46" s="2">
        <f>VLOOKUP($A46,活跃!$B:$J,6,0)</f>
        <v>0</v>
      </c>
      <c r="E46" s="26">
        <f>VLOOKUP($A46,'交易量(贡献率)'!$A:$K,11,0)/100</f>
        <v>4.7242316971258889E-3</v>
      </c>
      <c r="F46" s="2">
        <f>VLOOKUP($A46,交易量等级!$A:$G,2,0)</f>
        <v>19601.32</v>
      </c>
      <c r="G46" s="2">
        <f>VLOOKUP($A46,交易量等级!$A:$G,5,0)</f>
        <v>2491453.7137800502</v>
      </c>
      <c r="H46" s="2">
        <f>VLOOKUP($A46,活跃!$B:$J,2,0)</f>
        <v>1</v>
      </c>
      <c r="I46" s="1">
        <f>VLOOKUP($A46,'风险(退款拒付)'!$A:$F,4,0)</f>
        <v>0.11700000000000001</v>
      </c>
      <c r="J46" s="1">
        <f>VLOOKUP($A46,'风险(退款拒付)'!$A:$F,5,0)</f>
        <v>2.1000000000000001E-2</v>
      </c>
      <c r="K46" s="1">
        <f>VLOOKUP($A46,'风险(预警)'!$A:$F,6,0)</f>
        <v>0.109</v>
      </c>
      <c r="L46" s="1">
        <v>3.5057819768334969E-2</v>
      </c>
      <c r="M46" s="2">
        <f t="shared" si="0"/>
        <v>8.2771068738325067</v>
      </c>
    </row>
    <row r="47" spans="1:13" x14ac:dyDescent="0.2">
      <c r="A47" t="s">
        <v>801</v>
      </c>
      <c r="B47" s="2">
        <f>VLOOKUP($A47,活跃!$B:$J,3,0)</f>
        <v>380</v>
      </c>
      <c r="C47" s="2">
        <f>VLOOKUP($A47,活跃!$B:$J,4,0)</f>
        <v>3108</v>
      </c>
      <c r="D47" s="2">
        <f>VLOOKUP($A47,活跃!$B:$J,6,0)</f>
        <v>11532</v>
      </c>
      <c r="E47" s="26">
        <f>VLOOKUP($A47,'交易量(贡献率)'!$A:$K,11,0)/100</f>
        <v>5.5533212450275182E-3</v>
      </c>
      <c r="F47" s="2">
        <f>VLOOKUP($A47,交易量等级!$A:$G,2,0)</f>
        <v>9267.8811000000005</v>
      </c>
      <c r="G47" s="2">
        <f>VLOOKUP($A47,交易量等级!$A:$G,5,0)</f>
        <v>2928696.9240215002</v>
      </c>
      <c r="H47" s="2">
        <f>VLOOKUP($A47,活跃!$B:$J,2,0)</f>
        <v>1</v>
      </c>
      <c r="I47" s="1">
        <f>VLOOKUP($A47,'风险(退款拒付)'!$A:$F,4,0)</f>
        <v>3.4000000000000002E-2</v>
      </c>
      <c r="J47" s="1">
        <f>VLOOKUP($A47,'风险(退款拒付)'!$A:$F,5,0)</f>
        <v>8.0000000000000002E-3</v>
      </c>
      <c r="K47" s="1">
        <f>VLOOKUP($A47,'风险(预警)'!$A:$F,6,0)</f>
        <v>0</v>
      </c>
      <c r="L47" s="1">
        <v>2.3857399072435309E-2</v>
      </c>
      <c r="M47" s="2">
        <f t="shared" si="0"/>
        <v>5.6327017241551118</v>
      </c>
    </row>
    <row r="48" spans="1:13" x14ac:dyDescent="0.2">
      <c r="A48" t="s">
        <v>67</v>
      </c>
      <c r="B48" s="2">
        <f>VLOOKUP($A48,活跃!$B:$J,3,0)</f>
        <v>282</v>
      </c>
      <c r="C48" s="2">
        <f>VLOOKUP($A48,活跃!$B:$J,4,0)</f>
        <v>0</v>
      </c>
      <c r="D48" s="2">
        <f>VLOOKUP($A48,活跃!$B:$J,6,0)</f>
        <v>0</v>
      </c>
      <c r="E48" s="26">
        <f>VLOOKUP($A48,'交易量(贡献率)'!$A:$K,11,0)/100</f>
        <v>3.4564316356774246E-3</v>
      </c>
      <c r="F48" s="2">
        <f>VLOOKUP($A48,交易量等级!$A:$G,2,0)</f>
        <v>6693.93</v>
      </c>
      <c r="G48" s="2">
        <f>VLOOKUP($A48,交易量等级!$A:$G,5,0)</f>
        <v>1822844.43</v>
      </c>
      <c r="H48" s="2">
        <f>VLOOKUP($A48,活跃!$B:$J,2,0)</f>
        <v>1</v>
      </c>
      <c r="I48" s="1">
        <f>VLOOKUP($A48,'风险(退款拒付)'!$A:$F,4,0)</f>
        <v>5.3999999999999999E-2</v>
      </c>
      <c r="J48" s="1">
        <f>VLOOKUP($A48,'风险(退款拒付)'!$A:$F,5,0)</f>
        <v>8.9999999999999993E-3</v>
      </c>
      <c r="K48" s="1">
        <f>VLOOKUP($A48,'风险(预警)'!$A:$F,6,0)</f>
        <v>0.04</v>
      </c>
      <c r="L48" s="1">
        <v>2.30215449811173E-2</v>
      </c>
      <c r="M48" s="2">
        <f t="shared" si="0"/>
        <v>5.435357631154262</v>
      </c>
    </row>
    <row r="49" spans="1:13" x14ac:dyDescent="0.2">
      <c r="A49" t="s">
        <v>989</v>
      </c>
      <c r="B49" s="2">
        <f>VLOOKUP($A49,活跃!$B:$J,3,0)</f>
        <v>108</v>
      </c>
      <c r="C49" s="2">
        <f>VLOOKUP($A49,活跃!$B:$J,4,0)</f>
        <v>0</v>
      </c>
      <c r="D49" s="2">
        <f>VLOOKUP($A49,活跃!$B:$J,6,0)</f>
        <v>0</v>
      </c>
      <c r="E49" s="26">
        <f>VLOOKUP($A49,'交易量(贡献率)'!$A:$K,11,0)/100</f>
        <v>4.1627810016991383E-4</v>
      </c>
      <c r="F49" s="2">
        <f>VLOOKUP($A49,交易量等级!$A:$G,2,0)</f>
        <v>5861.3136999999997</v>
      </c>
      <c r="G49" s="2">
        <f>VLOOKUP($A49,交易量等级!$A:$G,5,0)</f>
        <v>219535.722446595</v>
      </c>
      <c r="H49" s="2">
        <f>VLOOKUP($A49,活跃!$B:$J,2,0)</f>
        <v>1</v>
      </c>
      <c r="I49" s="1">
        <f>VLOOKUP($A49,'风险(退款拒付)'!$A:$F,4,0)</f>
        <v>1E-3</v>
      </c>
      <c r="J49" s="1">
        <f>VLOOKUP($A49,'风险(退款拒付)'!$A:$F,5,0)</f>
        <v>0</v>
      </c>
      <c r="K49" s="1">
        <f>VLOOKUP($A49,'风险(预警)'!$A:$F,6,0)</f>
        <v>0</v>
      </c>
      <c r="L49" s="1">
        <v>1.006648216624597E-2</v>
      </c>
      <c r="M49" s="2">
        <f t="shared" si="0"/>
        <v>2.3766836980776715</v>
      </c>
    </row>
    <row r="50" spans="1:13" x14ac:dyDescent="0.2">
      <c r="A50" t="s">
        <v>277</v>
      </c>
      <c r="B50" s="2">
        <f>VLOOKUP($A50,活跃!$B:$J,3,0)</f>
        <v>1663</v>
      </c>
      <c r="C50" s="2">
        <f>VLOOKUP($A50,活跃!$B:$J,4,0)</f>
        <v>2669</v>
      </c>
      <c r="D50" s="2">
        <f>VLOOKUP($A50,活跃!$B:$J,6,0)</f>
        <v>7405</v>
      </c>
      <c r="E50" s="26">
        <f>VLOOKUP($A50,'交易量(贡献率)'!$A:$K,11,0)/100</f>
        <v>7.8060657487068518E-3</v>
      </c>
      <c r="F50" s="2">
        <f>VLOOKUP($A50,交易量等级!$A:$G,2,0)</f>
        <v>12190.485549999999</v>
      </c>
      <c r="G50" s="2">
        <f>VLOOKUP($A50,交易量等级!$A:$G,5,0)</f>
        <v>4116743.7895687702</v>
      </c>
      <c r="H50" s="2">
        <f>VLOOKUP($A50,活跃!$B:$J,2,0)</f>
        <v>1</v>
      </c>
      <c r="I50" s="1">
        <f>VLOOKUP($A50,'风险(退款拒付)'!$A:$F,4,0)</f>
        <v>3.3000000000000002E-2</v>
      </c>
      <c r="J50" s="1">
        <f>VLOOKUP($A50,'风险(退款拒付)'!$A:$F,5,0)</f>
        <v>4.0000000000000001E-3</v>
      </c>
      <c r="K50" s="1">
        <f>VLOOKUP($A50,'风险(预警)'!$A:$F,6,0)</f>
        <v>2E-3</v>
      </c>
      <c r="L50" s="1">
        <v>3.2530377070304567E-2</v>
      </c>
      <c r="M50" s="2">
        <f t="shared" si="0"/>
        <v>7.680380851868625</v>
      </c>
    </row>
    <row r="51" spans="1:13" x14ac:dyDescent="0.2">
      <c r="A51" t="s">
        <v>521</v>
      </c>
      <c r="B51" s="2">
        <f>VLOOKUP($A51,活跃!$B:$J,3,0)</f>
        <v>284</v>
      </c>
      <c r="C51" s="2">
        <f>VLOOKUP($A51,活跃!$B:$J,4,0)</f>
        <v>0</v>
      </c>
      <c r="D51" s="2">
        <f>VLOOKUP($A51,活跃!$B:$J,6,0)</f>
        <v>0</v>
      </c>
      <c r="E51" s="26">
        <f>VLOOKUP($A51,'交易量(贡献率)'!$A:$K,11,0)/100</f>
        <v>3.575816677027097E-3</v>
      </c>
      <c r="F51" s="2">
        <f>VLOOKUP($A51,交易量等级!$A:$G,2,0)</f>
        <v>8106.8050000000003</v>
      </c>
      <c r="G51" s="2">
        <f>VLOOKUP($A51,交易量等级!$A:$G,5,0)</f>
        <v>1885805.42</v>
      </c>
      <c r="H51" s="2">
        <f>VLOOKUP($A51,活跃!$B:$J,2,0)</f>
        <v>1</v>
      </c>
      <c r="I51" s="1">
        <f>VLOOKUP($A51,'风险(退款拒付)'!$A:$F,4,0)</f>
        <v>0.18</v>
      </c>
      <c r="J51" s="1">
        <f>VLOOKUP($A51,'风险(退款拒付)'!$A:$F,5,0)</f>
        <v>1.9E-2</v>
      </c>
      <c r="K51" s="1">
        <f>VLOOKUP($A51,'风险(预警)'!$A:$F,6,0)</f>
        <v>0.105</v>
      </c>
      <c r="L51" s="1">
        <v>1.55587519067448E-2</v>
      </c>
      <c r="M51" s="2">
        <f t="shared" si="0"/>
        <v>3.6734016321200431</v>
      </c>
    </row>
    <row r="52" spans="1:13" x14ac:dyDescent="0.2">
      <c r="A52" t="s">
        <v>275</v>
      </c>
      <c r="B52" s="2">
        <f>VLOOKUP($A52,活跃!$B:$J,3,0)</f>
        <v>142</v>
      </c>
      <c r="C52" s="2">
        <f>VLOOKUP($A52,活跃!$B:$J,4,0)</f>
        <v>0</v>
      </c>
      <c r="D52" s="2">
        <f>VLOOKUP($A52,活跃!$B:$J,6,0)</f>
        <v>0</v>
      </c>
      <c r="E52" s="26">
        <f>VLOOKUP($A52,'交易量(贡献率)'!$A:$K,11,0)/100</f>
        <v>5.1437985592040578E-3</v>
      </c>
      <c r="F52" s="2">
        <f>VLOOKUP($A52,交易量等级!$A:$G,2,0)</f>
        <v>26614.91</v>
      </c>
      <c r="G52" s="2">
        <f>VLOOKUP($A52,交易量等级!$A:$G,5,0)</f>
        <v>2712723.8554074499</v>
      </c>
      <c r="H52" s="2">
        <f>VLOOKUP($A52,活跃!$B:$J,2,0)</f>
        <v>1</v>
      </c>
      <c r="I52" s="1">
        <f>VLOOKUP($A52,'风险(退款拒付)'!$A:$F,4,0)</f>
        <v>7.8E-2</v>
      </c>
      <c r="J52" s="1">
        <f>VLOOKUP($A52,'风险(退款拒付)'!$A:$F,5,0)</f>
        <v>1.4999999999999999E-2</v>
      </c>
      <c r="K52" s="1">
        <f>VLOOKUP($A52,'风险(预警)'!$A:$F,6,0)</f>
        <v>0.112</v>
      </c>
      <c r="L52" s="1">
        <v>3.1810636441967841E-2</v>
      </c>
      <c r="M52" s="2">
        <f t="shared" si="0"/>
        <v>7.5104510005102334</v>
      </c>
    </row>
    <row r="53" spans="1:13" x14ac:dyDescent="0.2">
      <c r="A53" t="s">
        <v>184</v>
      </c>
      <c r="B53" s="2">
        <f>VLOOKUP($A53,活跃!$B:$J,3,0)</f>
        <v>108</v>
      </c>
      <c r="C53" s="2">
        <f>VLOOKUP($A53,活跃!$B:$J,4,0)</f>
        <v>0</v>
      </c>
      <c r="D53" s="2">
        <f>VLOOKUP($A53,活跃!$B:$J,6,0)</f>
        <v>0</v>
      </c>
      <c r="E53" s="26">
        <f>VLOOKUP($A53,'交易量(贡献率)'!$A:$K,11,0)/100</f>
        <v>4.252577468066931E-4</v>
      </c>
      <c r="F53" s="2">
        <f>VLOOKUP($A53,交易量等级!$A:$G,2,0)</f>
        <v>6013.9353000000001</v>
      </c>
      <c r="G53" s="2">
        <f>VLOOKUP($A53,交易量等级!$A:$G,5,0)</f>
        <v>224271.38644361001</v>
      </c>
      <c r="H53" s="2">
        <f>VLOOKUP($A53,活跃!$B:$J,2,0)</f>
        <v>1</v>
      </c>
      <c r="I53" s="1">
        <f>VLOOKUP($A53,'风险(退款拒付)'!$A:$F,4,0)</f>
        <v>1E-3</v>
      </c>
      <c r="J53" s="1">
        <f>VLOOKUP($A53,'风险(退款拒付)'!$A:$F,5,0)</f>
        <v>0</v>
      </c>
      <c r="K53" s="1">
        <f>VLOOKUP($A53,'风险(预警)'!$A:$F,6,0)</f>
        <v>0</v>
      </c>
      <c r="L53" s="1">
        <v>9.3763700122111299E-3</v>
      </c>
      <c r="M53" s="2">
        <f t="shared" si="0"/>
        <v>2.2137490920005285</v>
      </c>
    </row>
    <row r="54" spans="1:13" x14ac:dyDescent="0.2">
      <c r="A54" t="s">
        <v>477</v>
      </c>
      <c r="B54" s="2">
        <f>VLOOKUP($A54,活跃!$B:$J,3,0)</f>
        <v>822</v>
      </c>
      <c r="C54" s="2">
        <f>VLOOKUP($A54,活跃!$B:$J,4,0)</f>
        <v>0</v>
      </c>
      <c r="D54" s="2">
        <f>VLOOKUP($A54,活跃!$B:$J,6,0)</f>
        <v>0</v>
      </c>
      <c r="E54" s="26">
        <f>VLOOKUP($A54,'交易量(贡献率)'!$A:$K,11,0)/100</f>
        <v>3.3021661369034925E-3</v>
      </c>
      <c r="F54" s="2">
        <f>VLOOKUP($A54,交易量等级!$A:$G,2,0)</f>
        <v>6684.78</v>
      </c>
      <c r="G54" s="2">
        <f>VLOOKUP($A54,交易量等级!$A:$G,5,0)</f>
        <v>1741488.27</v>
      </c>
      <c r="H54" s="2">
        <f>VLOOKUP($A54,活跃!$B:$J,2,0)</f>
        <v>1</v>
      </c>
      <c r="I54" s="1">
        <f>VLOOKUP($A54,'风险(退款拒付)'!$A:$F,4,0)</f>
        <v>0.05</v>
      </c>
      <c r="J54" s="1">
        <f>VLOOKUP($A54,'风险(退款拒付)'!$A:$F,5,0)</f>
        <v>1.2999999999999999E-2</v>
      </c>
      <c r="K54" s="1">
        <f>VLOOKUP($A54,'风险(预警)'!$A:$F,6,0)</f>
        <v>0.06</v>
      </c>
      <c r="L54" s="1">
        <v>2.4046108383155611E-2</v>
      </c>
      <c r="M54" s="2">
        <f t="shared" si="0"/>
        <v>5.6772557535625543</v>
      </c>
    </row>
    <row r="55" spans="1:13" x14ac:dyDescent="0.2">
      <c r="A55" t="s">
        <v>1019</v>
      </c>
      <c r="B55" s="2">
        <f>VLOOKUP($A55,活跃!$B:$J,3,0)</f>
        <v>380</v>
      </c>
      <c r="C55" s="2">
        <f>VLOOKUP($A55,活跃!$B:$J,4,0)</f>
        <v>0</v>
      </c>
      <c r="D55" s="2">
        <f>VLOOKUP($A55,活跃!$B:$J,6,0)</f>
        <v>0</v>
      </c>
      <c r="E55" s="26">
        <f>VLOOKUP($A55,'交易量(贡献率)'!$A:$K,11,0)/100</f>
        <v>4.8364730065954889E-3</v>
      </c>
      <c r="F55" s="2">
        <f>VLOOKUP($A55,交易量等级!$A:$G,2,0)</f>
        <v>6620.62</v>
      </c>
      <c r="G55" s="2">
        <f>VLOOKUP($A55,交易量等级!$A:$G,5,0)</f>
        <v>2550647.2599999998</v>
      </c>
      <c r="H55" s="2">
        <f>VLOOKUP($A55,活跃!$B:$J,2,0)</f>
        <v>1</v>
      </c>
      <c r="I55" s="1">
        <f>VLOOKUP($A55,'风险(退款拒付)'!$A:$F,4,0)</f>
        <v>0.215</v>
      </c>
      <c r="J55" s="1">
        <f>VLOOKUP($A55,'风险(退款拒付)'!$A:$F,5,0)</f>
        <v>2.4E-2</v>
      </c>
      <c r="K55" s="1">
        <f>VLOOKUP($A55,'风险(预警)'!$A:$F,6,0)</f>
        <v>0.14099999999999999</v>
      </c>
      <c r="L55" s="1">
        <v>2.1548364231196181E-2</v>
      </c>
      <c r="M55" s="2">
        <f t="shared" si="0"/>
        <v>5.087541520735912</v>
      </c>
    </row>
    <row r="56" spans="1:13" x14ac:dyDescent="0.2">
      <c r="A56" t="s">
        <v>434</v>
      </c>
      <c r="B56" s="2">
        <f>VLOOKUP($A56,活跃!$B:$J,3,0)</f>
        <v>535</v>
      </c>
      <c r="C56" s="2">
        <f>VLOOKUP($A56,活跃!$B:$J,4,0)</f>
        <v>0</v>
      </c>
      <c r="D56" s="2">
        <f>VLOOKUP($A56,活跃!$B:$J,6,0)</f>
        <v>0</v>
      </c>
      <c r="E56" s="26">
        <f>VLOOKUP($A56,'交易量(贡献率)'!$A:$K,11,0)/100</f>
        <v>5.7542940381848096E-3</v>
      </c>
      <c r="F56" s="2">
        <f>VLOOKUP($A56,交易量等级!$A:$G,2,0)</f>
        <v>8683.4950000000008</v>
      </c>
      <c r="G56" s="2">
        <f>VLOOKUP($A56,交易量等级!$A:$G,5,0)</f>
        <v>3034685.4622604498</v>
      </c>
      <c r="H56" s="2">
        <f>VLOOKUP($A56,活跃!$B:$J,2,0)</f>
        <v>1</v>
      </c>
      <c r="I56" s="1">
        <f>VLOOKUP($A56,'风险(退款拒付)'!$A:$F,4,0)</f>
        <v>7.8E-2</v>
      </c>
      <c r="J56" s="1">
        <f>VLOOKUP($A56,'风险(退款拒付)'!$A:$F,5,0)</f>
        <v>1.4E-2</v>
      </c>
      <c r="K56" s="1">
        <f>VLOOKUP($A56,'风险(预警)'!$A:$F,6,0)</f>
        <v>3.2000000000000001E-2</v>
      </c>
      <c r="L56" s="1">
        <v>2.956899886663714E-2</v>
      </c>
      <c r="M56" s="2">
        <f t="shared" si="0"/>
        <v>6.9812032062657776</v>
      </c>
    </row>
    <row r="57" spans="1:13" x14ac:dyDescent="0.2">
      <c r="A57" t="s">
        <v>599</v>
      </c>
      <c r="B57" s="2">
        <f>VLOOKUP($A57,活跃!$B:$J,3,0)</f>
        <v>1126</v>
      </c>
      <c r="C57" s="2">
        <f>VLOOKUP($A57,活跃!$B:$J,4,0)</f>
        <v>1243</v>
      </c>
      <c r="D57" s="2">
        <f>VLOOKUP($A57,活跃!$B:$J,6,0)</f>
        <v>3774</v>
      </c>
      <c r="E57" s="26">
        <f>VLOOKUP($A57,'交易量(贡献率)'!$A:$K,11,0)/100</f>
        <v>3.2904429818527954E-3</v>
      </c>
      <c r="F57" s="2">
        <f>VLOOKUP($A57,交易量等级!$A:$G,2,0)</f>
        <v>3699.0374999999999</v>
      </c>
      <c r="G57" s="2">
        <f>VLOOKUP($A57,交易量等级!$A:$G,5,0)</f>
        <v>1735305.7412713501</v>
      </c>
      <c r="H57" s="2">
        <f>VLOOKUP($A57,活跃!$B:$J,2,0)</f>
        <v>1</v>
      </c>
      <c r="I57" s="1">
        <f>VLOOKUP($A57,'风险(退款拒付)'!$A:$F,4,0)</f>
        <v>0.02</v>
      </c>
      <c r="J57" s="1">
        <f>VLOOKUP($A57,'风险(退款拒付)'!$A:$F,5,0)</f>
        <v>2E-3</v>
      </c>
      <c r="K57" s="1">
        <f>VLOOKUP($A57,'风险(预警)'!$A:$F,6,0)</f>
        <v>6.0000000000000001E-3</v>
      </c>
      <c r="L57" s="1">
        <v>1.6659131804221981E-2</v>
      </c>
      <c r="M57" s="2">
        <f t="shared" si="0"/>
        <v>3.9331999331388077</v>
      </c>
    </row>
    <row r="58" spans="1:13" x14ac:dyDescent="0.2">
      <c r="A58" t="s">
        <v>661</v>
      </c>
      <c r="B58" s="2">
        <f>VLOOKUP($A58,活跃!$B:$J,3,0)</f>
        <v>94</v>
      </c>
      <c r="C58" s="2">
        <f>VLOOKUP($A58,活跃!$B:$J,4,0)</f>
        <v>0</v>
      </c>
      <c r="D58" s="2">
        <f>VLOOKUP($A58,活跃!$B:$J,6,0)</f>
        <v>0</v>
      </c>
      <c r="E58" s="26">
        <f>VLOOKUP($A58,'交易量(贡献率)'!$A:$K,11,0)/100</f>
        <v>3.4837940732877341E-3</v>
      </c>
      <c r="F58" s="2">
        <f>VLOOKUP($A58,交易量等级!$A:$G,2,0)</f>
        <v>31874.42</v>
      </c>
      <c r="G58" s="2">
        <f>VLOOKUP($A58,交易量等级!$A:$G,5,0)</f>
        <v>1837274.7651683099</v>
      </c>
      <c r="H58" s="2">
        <f>VLOOKUP($A58,活跃!$B:$J,2,0)</f>
        <v>1</v>
      </c>
      <c r="I58" s="1">
        <f>VLOOKUP($A58,'风险(退款拒付)'!$A:$F,4,0)</f>
        <v>0.16</v>
      </c>
      <c r="J58" s="1">
        <f>VLOOKUP($A58,'风险(退款拒付)'!$A:$F,5,0)</f>
        <v>3.2000000000000001E-2</v>
      </c>
      <c r="K58" s="1">
        <f>VLOOKUP($A58,'风险(预警)'!$A:$F,6,0)</f>
        <v>0.14599999999999999</v>
      </c>
      <c r="L58" s="1">
        <v>3.0201664177621119E-2</v>
      </c>
      <c r="M58" s="2">
        <f t="shared" si="0"/>
        <v>7.130574685410374</v>
      </c>
    </row>
    <row r="59" spans="1:13" x14ac:dyDescent="0.2">
      <c r="A59" t="s">
        <v>994</v>
      </c>
      <c r="B59" s="2">
        <f>VLOOKUP($A59,活跃!$B:$J,3,0)</f>
        <v>268</v>
      </c>
      <c r="C59" s="2">
        <f>VLOOKUP($A59,活跃!$B:$J,4,0)</f>
        <v>3438</v>
      </c>
      <c r="D59" s="2">
        <f>VLOOKUP($A59,活跃!$B:$J,6,0)</f>
        <v>13808</v>
      </c>
      <c r="E59" s="26">
        <f>VLOOKUP($A59,'交易量(贡献率)'!$A:$K,11,0)/100</f>
        <v>4.576244545078832E-3</v>
      </c>
      <c r="F59" s="2">
        <f>VLOOKUP($A59,交易量等级!$A:$G,2,0)</f>
        <v>7306.3778499999999</v>
      </c>
      <c r="G59" s="2">
        <f>VLOOKUP($A59,交易量等级!$A:$G,5,0)</f>
        <v>2413408.6128626498</v>
      </c>
      <c r="H59" s="2">
        <f>VLOOKUP($A59,活跃!$B:$J,2,0)</f>
        <v>1</v>
      </c>
      <c r="I59" s="1">
        <f>VLOOKUP($A59,'风险(退款拒付)'!$A:$F,4,0)</f>
        <v>0.13900000000000001</v>
      </c>
      <c r="J59" s="1">
        <f>VLOOKUP($A59,'风险(退款拒付)'!$A:$F,5,0)</f>
        <v>8.9999999999999993E-3</v>
      </c>
      <c r="K59" s="1">
        <f>VLOOKUP($A59,'风险(预警)'!$A:$F,6,0)</f>
        <v>0</v>
      </c>
      <c r="L59" s="1">
        <v>2.3128027999492859E-2</v>
      </c>
      <c r="M59" s="2">
        <f t="shared" si="0"/>
        <v>5.4604981370147794</v>
      </c>
    </row>
    <row r="60" spans="1:13" x14ac:dyDescent="0.2">
      <c r="A60" t="s">
        <v>383</v>
      </c>
      <c r="B60" s="2">
        <f>VLOOKUP($A60,活跃!$B:$J,3,0)</f>
        <v>108</v>
      </c>
      <c r="C60" s="2">
        <f>VLOOKUP($A60,活跃!$B:$J,4,0)</f>
        <v>0</v>
      </c>
      <c r="D60" s="2">
        <f>VLOOKUP($A60,活跃!$B:$J,6,0)</f>
        <v>0</v>
      </c>
      <c r="E60" s="26">
        <f>VLOOKUP($A60,'交易量(贡献率)'!$A:$K,11,0)/100</f>
        <v>3.2167693332598986E-4</v>
      </c>
      <c r="F60" s="2">
        <f>VLOOKUP($A60,交易量等级!$A:$G,2,0)</f>
        <v>4128.3816500000003</v>
      </c>
      <c r="G60" s="2">
        <f>VLOOKUP($A60,交易量等级!$A:$G,5,0)</f>
        <v>169645.19133555499</v>
      </c>
      <c r="H60" s="2">
        <f>VLOOKUP($A60,活跃!$B:$J,2,0)</f>
        <v>1</v>
      </c>
      <c r="I60" s="1">
        <f>VLOOKUP($A60,'风险(退款拒付)'!$A:$F,4,0)</f>
        <v>1E-3</v>
      </c>
      <c r="J60" s="1">
        <f>VLOOKUP($A60,'风险(退款拒付)'!$A:$F,5,0)</f>
        <v>0</v>
      </c>
      <c r="K60" s="1">
        <f>VLOOKUP($A60,'风险(预警)'!$A:$F,6,0)</f>
        <v>0</v>
      </c>
      <c r="L60" s="1">
        <v>7.2346348150398631E-3</v>
      </c>
      <c r="M60" s="2">
        <f t="shared" si="0"/>
        <v>1.7080881227908267</v>
      </c>
    </row>
    <row r="61" spans="1:13" x14ac:dyDescent="0.2">
      <c r="A61" t="s">
        <v>213</v>
      </c>
      <c r="B61" s="2">
        <f>VLOOKUP($A61,活跃!$B:$J,3,0)</f>
        <v>556</v>
      </c>
      <c r="C61" s="2">
        <f>VLOOKUP($A61,活跃!$B:$J,4,0)</f>
        <v>3</v>
      </c>
      <c r="D61" s="2">
        <f>VLOOKUP($A61,活跃!$B:$J,6,0)</f>
        <v>15</v>
      </c>
      <c r="E61" s="26">
        <f>VLOOKUP($A61,'交易量(贡献率)'!$A:$K,11,0)/100</f>
        <v>1.7699078565201029E-3</v>
      </c>
      <c r="F61" s="2">
        <f>VLOOKUP($A61,交易量等级!$A:$G,2,0)</f>
        <v>1972.69</v>
      </c>
      <c r="G61" s="2">
        <f>VLOOKUP($A61,交易量等级!$A:$G,5,0)</f>
        <v>933409.66</v>
      </c>
      <c r="H61" s="2">
        <f>VLOOKUP($A61,活跃!$B:$J,2,0)</f>
        <v>1</v>
      </c>
      <c r="I61" s="1">
        <f>VLOOKUP($A61,'风险(退款拒付)'!$A:$F,4,0)</f>
        <v>8.3000000000000004E-2</v>
      </c>
      <c r="J61" s="1">
        <f>VLOOKUP($A61,'风险(退款拒付)'!$A:$F,5,0)</f>
        <v>7.0000000000000001E-3</v>
      </c>
      <c r="K61" s="1">
        <f>VLOOKUP($A61,'风险(预警)'!$A:$F,6,0)</f>
        <v>1.2999999999999999E-2</v>
      </c>
      <c r="L61" s="1">
        <v>0.21108084933323121</v>
      </c>
      <c r="M61" s="2">
        <f t="shared" si="0"/>
        <v>49.835921357794973</v>
      </c>
    </row>
    <row r="62" spans="1:13" x14ac:dyDescent="0.2">
      <c r="A62" t="s">
        <v>764</v>
      </c>
      <c r="B62" s="2">
        <f>VLOOKUP($A62,活跃!$B:$J,3,0)</f>
        <v>138</v>
      </c>
      <c r="C62" s="2">
        <f>VLOOKUP($A62,活跃!$B:$J,4,0)</f>
        <v>0</v>
      </c>
      <c r="D62" s="2">
        <f>VLOOKUP($A62,活跃!$B:$J,6,0)</f>
        <v>0</v>
      </c>
      <c r="E62" s="26">
        <f>VLOOKUP($A62,'交易量(贡献率)'!$A:$K,11,0)/100</f>
        <v>3.5596008456111603E-4</v>
      </c>
      <c r="F62" s="2">
        <f>VLOOKUP($A62,交易量等级!$A:$G,2,0)</f>
        <v>12952.411</v>
      </c>
      <c r="G62" s="2">
        <f>VLOOKUP($A62,交易量等级!$A:$G,5,0)</f>
        <v>187725.35546399999</v>
      </c>
      <c r="H62" s="2">
        <f>VLOOKUP($A62,活跃!$B:$J,2,0)</f>
        <v>1</v>
      </c>
      <c r="I62" s="1">
        <f>VLOOKUP($A62,'风险(退款拒付)'!$A:$F,4,0)</f>
        <v>0</v>
      </c>
      <c r="J62" s="1">
        <f>VLOOKUP($A62,'风险(退款拒付)'!$A:$F,5,0)</f>
        <v>0</v>
      </c>
      <c r="K62" s="1">
        <f>VLOOKUP($A62,'风险(预警)'!$A:$F,6,0)</f>
        <v>0</v>
      </c>
      <c r="L62" s="1">
        <v>0.1369040161626752</v>
      </c>
      <c r="M62" s="2">
        <f t="shared" si="0"/>
        <v>32.322864933513628</v>
      </c>
    </row>
    <row r="63" spans="1:13" x14ac:dyDescent="0.2">
      <c r="A63" t="s">
        <v>746</v>
      </c>
      <c r="B63" s="2">
        <f>VLOOKUP($A63,活跃!$B:$J,3,0)</f>
        <v>376</v>
      </c>
      <c r="C63" s="2">
        <f>VLOOKUP($A63,活跃!$B:$J,4,0)</f>
        <v>948</v>
      </c>
      <c r="D63" s="2">
        <f>VLOOKUP($A63,活跃!$B:$J,6,0)</f>
        <v>2446</v>
      </c>
      <c r="E63" s="26">
        <f>VLOOKUP($A63,'交易量(贡献率)'!$A:$K,11,0)/100</f>
        <v>3.5992325962681754E-3</v>
      </c>
      <c r="F63" s="2">
        <f>VLOOKUP($A63,交易量等级!$A:$G,2,0)</f>
        <v>5096.3900000000003</v>
      </c>
      <c r="G63" s="2">
        <f>VLOOKUP($A63,交易量等级!$A:$G,5,0)</f>
        <v>1898154.45</v>
      </c>
      <c r="H63" s="2">
        <f>VLOOKUP($A63,活跃!$B:$J,2,0)</f>
        <v>1</v>
      </c>
      <c r="I63" s="1">
        <f>VLOOKUP($A63,'风险(退款拒付)'!$A:$F,4,0)</f>
        <v>1.0999999999999999E-2</v>
      </c>
      <c r="J63" s="1">
        <f>VLOOKUP($A63,'风险(退款拒付)'!$A:$F,5,0)</f>
        <v>2E-3</v>
      </c>
      <c r="K63" s="1">
        <f>VLOOKUP($A63,'风险(预警)'!$A:$F,6,0)</f>
        <v>6.0000000000000001E-3</v>
      </c>
      <c r="L63" s="1">
        <v>1.5533410937123369E-2</v>
      </c>
      <c r="M63" s="2">
        <f t="shared" si="0"/>
        <v>3.667418661267059</v>
      </c>
    </row>
    <row r="64" spans="1:13" x14ac:dyDescent="0.2">
      <c r="A64" t="s">
        <v>597</v>
      </c>
      <c r="B64" s="2">
        <f>VLOOKUP($A64,活跃!$B:$J,3,0)</f>
        <v>138</v>
      </c>
      <c r="C64" s="2">
        <f>VLOOKUP($A64,活跃!$B:$J,4,0)</f>
        <v>0</v>
      </c>
      <c r="D64" s="2">
        <f>VLOOKUP($A64,活跃!$B:$J,6,0)</f>
        <v>0</v>
      </c>
      <c r="E64" s="26">
        <f>VLOOKUP($A64,'交易量(贡献率)'!$A:$K,11,0)/100</f>
        <v>3.423592363083637E-4</v>
      </c>
      <c r="F64" s="2">
        <f>VLOOKUP($A64,交易量等级!$A:$G,2,0)</f>
        <v>4425.2196999999996</v>
      </c>
      <c r="G64" s="2">
        <f>VLOOKUP($A64,交易量等级!$A:$G,5,0)</f>
        <v>180552.57350445</v>
      </c>
      <c r="H64" s="2">
        <f>VLOOKUP($A64,活跃!$B:$J,2,0)</f>
        <v>1</v>
      </c>
      <c r="I64" s="1">
        <f>VLOOKUP($A64,'风险(退款拒付)'!$A:$F,4,0)</f>
        <v>1E-3</v>
      </c>
      <c r="J64" s="1">
        <f>VLOOKUP($A64,'风险(退款拒付)'!$A:$F,5,0)</f>
        <v>0</v>
      </c>
      <c r="K64" s="1">
        <f>VLOOKUP($A64,'风险(预警)'!$A:$F,6,0)</f>
        <v>0</v>
      </c>
      <c r="L64" s="1">
        <v>5.0969058350509942E-3</v>
      </c>
      <c r="M64" s="2">
        <f t="shared" si="0"/>
        <v>1.2033730163871297</v>
      </c>
    </row>
    <row r="65" spans="1:13" x14ac:dyDescent="0.2">
      <c r="A65" t="s">
        <v>688</v>
      </c>
      <c r="B65" s="2">
        <f>VLOOKUP($A65,活跃!$B:$J,3,0)</f>
        <v>760</v>
      </c>
      <c r="C65" s="2">
        <f>VLOOKUP($A65,活跃!$B:$J,4,0)</f>
        <v>2988</v>
      </c>
      <c r="D65" s="2">
        <f>VLOOKUP($A65,活跃!$B:$J,6,0)</f>
        <v>7242</v>
      </c>
      <c r="E65" s="26">
        <f>VLOOKUP($A65,'交易量(贡献率)'!$A:$K,11,0)/100</f>
        <v>7.4579173776347183E-3</v>
      </c>
      <c r="F65" s="2">
        <f>VLOOKUP($A65,交易量等级!$A:$G,2,0)</f>
        <v>9556.3942999999999</v>
      </c>
      <c r="G65" s="2">
        <f>VLOOKUP($A65,交易量等级!$A:$G,5,0)</f>
        <v>3933138.1563857398</v>
      </c>
      <c r="H65" s="2">
        <f>VLOOKUP($A65,活跃!$B:$J,2,0)</f>
        <v>1</v>
      </c>
      <c r="I65" s="1">
        <f>VLOOKUP($A65,'风险(退款拒付)'!$A:$F,4,0)</f>
        <v>6.7000000000000004E-2</v>
      </c>
      <c r="J65" s="1">
        <f>VLOOKUP($A65,'风险(退款拒付)'!$A:$F,5,0)</f>
        <v>1.6E-2</v>
      </c>
      <c r="K65" s="1">
        <f>VLOOKUP($A65,'风险(预警)'!$A:$F,6,0)</f>
        <v>2.1000000000000001E-2</v>
      </c>
      <c r="L65" s="1">
        <v>2.9137201827652962E-2</v>
      </c>
      <c r="M65" s="2">
        <f t="shared" si="0"/>
        <v>6.8792564718968423</v>
      </c>
    </row>
    <row r="66" spans="1:13" x14ac:dyDescent="0.2">
      <c r="A66" t="s">
        <v>988</v>
      </c>
      <c r="B66" s="2">
        <f>VLOOKUP($A66,活跃!$B:$J,3,0)</f>
        <v>115</v>
      </c>
      <c r="C66" s="2">
        <f>VLOOKUP($A66,活跃!$B:$J,4,0)</f>
        <v>0</v>
      </c>
      <c r="D66" s="2">
        <f>VLOOKUP($A66,活跃!$B:$J,6,0)</f>
        <v>0</v>
      </c>
      <c r="E66" s="26">
        <f>VLOOKUP($A66,'交易量(贡献率)'!$A:$K,11,0)/100</f>
        <v>3.0463951160314574E-3</v>
      </c>
      <c r="F66" s="2">
        <f>VLOOKUP($A66,交易量等级!$A:$G,2,0)</f>
        <v>38686.145400000001</v>
      </c>
      <c r="G66" s="2">
        <f>VLOOKUP($A66,交易量等级!$A:$G,5,0)</f>
        <v>1606600.37696617</v>
      </c>
      <c r="H66" s="2">
        <f>VLOOKUP($A66,活跃!$B:$J,2,0)</f>
        <v>0</v>
      </c>
      <c r="I66" s="1">
        <f>VLOOKUP($A66,'风险(退款拒付)'!$A:$F,4,0)</f>
        <v>0.16700000000000001</v>
      </c>
      <c r="J66" s="1">
        <f>VLOOKUP($A66,'风险(退款拒付)'!$A:$F,5,0)</f>
        <v>1.7999999999999999E-2</v>
      </c>
      <c r="K66" s="1">
        <f>VLOOKUP($A66,'风险(预警)'!$A:$F,6,0)</f>
        <v>0.23499999999999999</v>
      </c>
      <c r="L66" s="1">
        <v>3.3047367882312238E-2</v>
      </c>
      <c r="M66" s="2">
        <f t="shared" si="0"/>
        <v>7.8024417282167322</v>
      </c>
    </row>
    <row r="67" spans="1:13" x14ac:dyDescent="0.2">
      <c r="A67" t="s">
        <v>941</v>
      </c>
      <c r="B67" s="2">
        <f>VLOOKUP($A67,活跃!$B:$J,3,0)</f>
        <v>128</v>
      </c>
      <c r="C67" s="2">
        <f>VLOOKUP($A67,活跃!$B:$J,4,0)</f>
        <v>0</v>
      </c>
      <c r="D67" s="2">
        <f>VLOOKUP($A67,活跃!$B:$J,6,0)</f>
        <v>0</v>
      </c>
      <c r="E67" s="26">
        <f>VLOOKUP($A67,'交易量(贡献率)'!$A:$K,11,0)/100</f>
        <v>3.2970022272404008E-3</v>
      </c>
      <c r="F67" s="2">
        <f>VLOOKUP($A67,交易量等级!$A:$G,2,0)</f>
        <v>26980.12</v>
      </c>
      <c r="G67" s="2">
        <f>VLOOKUP($A67,交易量等级!$A:$G,5,0)</f>
        <v>1738764.94</v>
      </c>
      <c r="H67" s="2">
        <f>VLOOKUP($A67,活跃!$B:$J,2,0)</f>
        <v>1</v>
      </c>
      <c r="I67" s="1">
        <f>VLOOKUP($A67,'风险(退款拒付)'!$A:$F,4,0)</f>
        <v>0.14299999999999999</v>
      </c>
      <c r="J67" s="1">
        <f>VLOOKUP($A67,'风险(退款拒付)'!$A:$F,5,0)</f>
        <v>1.4999999999999999E-2</v>
      </c>
      <c r="K67" s="1">
        <f>VLOOKUP($A67,'风险(预警)'!$A:$F,6,0)</f>
        <v>0.126</v>
      </c>
      <c r="L67" s="1">
        <v>3.0996140772497151E-2</v>
      </c>
      <c r="M67" s="2">
        <f t="shared" ref="M67:M130" si="1">100/MAX(L:L)*L67</f>
        <v>7.3181496038737013</v>
      </c>
    </row>
    <row r="68" spans="1:13" x14ac:dyDescent="0.2">
      <c r="A68" t="s">
        <v>566</v>
      </c>
      <c r="B68" s="2">
        <f>VLOOKUP($A68,活跃!$B:$J,3,0)</f>
        <v>324</v>
      </c>
      <c r="C68" s="2">
        <f>VLOOKUP($A68,活跃!$B:$J,4,0)</f>
        <v>0</v>
      </c>
      <c r="D68" s="2">
        <f>VLOOKUP($A68,活跃!$B:$J,6,0)</f>
        <v>0</v>
      </c>
      <c r="E68" s="26">
        <f>VLOOKUP($A68,'交易量(贡献率)'!$A:$K,11,0)/100</f>
        <v>2.6358497978429753E-3</v>
      </c>
      <c r="F68" s="2">
        <f>VLOOKUP($A68,交易量等级!$A:$G,2,0)</f>
        <v>4645.3149999999996</v>
      </c>
      <c r="G68" s="2">
        <f>VLOOKUP($A68,交易量等级!$A:$G,5,0)</f>
        <v>1390087.9950061601</v>
      </c>
      <c r="H68" s="2">
        <f>VLOOKUP($A68,活跃!$B:$J,2,0)</f>
        <v>0</v>
      </c>
      <c r="I68" s="1">
        <f>VLOOKUP($A68,'风险(退款拒付)'!$A:$F,4,0)</f>
        <v>0.14299999999999999</v>
      </c>
      <c r="J68" s="1">
        <f>VLOOKUP($A68,'风险(退款拒付)'!$A:$F,5,0)</f>
        <v>3.5999999999999997E-2</v>
      </c>
      <c r="K68" s="1">
        <f>VLOOKUP($A68,'风险(预警)'!$A:$F,6,0)</f>
        <v>0.13800000000000001</v>
      </c>
      <c r="L68" s="1">
        <v>1.171158428018125E-2</v>
      </c>
      <c r="M68" s="2">
        <f t="shared" si="1"/>
        <v>2.765090224935026</v>
      </c>
    </row>
    <row r="69" spans="1:13" x14ac:dyDescent="0.2">
      <c r="A69" t="s">
        <v>602</v>
      </c>
      <c r="B69" s="2">
        <f>VLOOKUP($A69,活跃!$B:$J,3,0)</f>
        <v>333</v>
      </c>
      <c r="C69" s="2">
        <f>VLOOKUP($A69,活跃!$B:$J,4,0)</f>
        <v>0</v>
      </c>
      <c r="D69" s="2">
        <f>VLOOKUP($A69,活跃!$B:$J,6,0)</f>
        <v>3</v>
      </c>
      <c r="E69" s="26">
        <f>VLOOKUP($A69,'交易量(贡献率)'!$A:$K,11,0)/100</f>
        <v>5.2119378740891646E-3</v>
      </c>
      <c r="F69" s="2">
        <f>VLOOKUP($A69,交易量等级!$A:$G,2,0)</f>
        <v>8952.84</v>
      </c>
      <c r="G69" s="2">
        <f>VLOOKUP($A69,交易量等级!$A:$G,5,0)</f>
        <v>2748659</v>
      </c>
      <c r="H69" s="2">
        <f>VLOOKUP($A69,活跃!$B:$J,2,0)</f>
        <v>1</v>
      </c>
      <c r="I69" s="1">
        <f>VLOOKUP($A69,'风险(退款拒付)'!$A:$F,4,0)</f>
        <v>0.191</v>
      </c>
      <c r="J69" s="1">
        <f>VLOOKUP($A69,'风险(退款拒付)'!$A:$F,5,0)</f>
        <v>2.3E-2</v>
      </c>
      <c r="K69" s="1">
        <f>VLOOKUP($A69,'风险(预警)'!$A:$F,6,0)</f>
        <v>0.127</v>
      </c>
      <c r="L69" s="1">
        <v>2.2324090027883371E-2</v>
      </c>
      <c r="M69" s="2">
        <f t="shared" si="1"/>
        <v>5.2706893994801609</v>
      </c>
    </row>
    <row r="70" spans="1:13" x14ac:dyDescent="0.2">
      <c r="A70" t="s">
        <v>463</v>
      </c>
      <c r="B70" s="2">
        <f>VLOOKUP($A70,活跃!$B:$J,3,0)</f>
        <v>376</v>
      </c>
      <c r="C70" s="2">
        <f>VLOOKUP($A70,活跃!$B:$J,4,0)</f>
        <v>0</v>
      </c>
      <c r="D70" s="2">
        <f>VLOOKUP($A70,活跃!$B:$J,6,0)</f>
        <v>0</v>
      </c>
      <c r="E70" s="26">
        <f>VLOOKUP($A70,'交易量(贡献率)'!$A:$K,11,0)/100</f>
        <v>1.0583976990301586E-3</v>
      </c>
      <c r="F70" s="2">
        <f>VLOOKUP($A70,交易量等级!$A:$G,2,0)</f>
        <v>5948.56</v>
      </c>
      <c r="G70" s="2">
        <f>VLOOKUP($A70,交易量等级!$A:$G,5,0)</f>
        <v>558175.18000000005</v>
      </c>
      <c r="H70" s="2">
        <f>VLOOKUP($A70,活跃!$B:$J,2,0)</f>
        <v>0</v>
      </c>
      <c r="I70" s="1">
        <f>VLOOKUP($A70,'风险(退款拒付)'!$A:$F,4,0)</f>
        <v>0</v>
      </c>
      <c r="J70" s="1">
        <f>VLOOKUP($A70,'风险(退款拒付)'!$A:$F,5,0)</f>
        <v>6.0000000000000001E-3</v>
      </c>
      <c r="K70" s="1">
        <f>VLOOKUP($A70,'风险(预警)'!$A:$F,6,0)</f>
        <v>4.2000000000000003E-2</v>
      </c>
      <c r="L70" s="1">
        <v>9.0454304646584056E-3</v>
      </c>
      <c r="M70" s="2">
        <f t="shared" si="1"/>
        <v>2.1356146837009629</v>
      </c>
    </row>
    <row r="71" spans="1:13" x14ac:dyDescent="0.2">
      <c r="A71" t="s">
        <v>474</v>
      </c>
      <c r="B71" s="2">
        <f>VLOOKUP($A71,活跃!$B:$J,3,0)</f>
        <v>138</v>
      </c>
      <c r="C71" s="2">
        <f>VLOOKUP($A71,活跃!$B:$J,4,0)</f>
        <v>0</v>
      </c>
      <c r="D71" s="2">
        <f>VLOOKUP($A71,活跃!$B:$J,6,0)</f>
        <v>0</v>
      </c>
      <c r="E71" s="26">
        <f>VLOOKUP($A71,'交易量(贡献率)'!$A:$K,11,0)/100</f>
        <v>3.1761958901981919E-4</v>
      </c>
      <c r="F71" s="2">
        <f>VLOOKUP($A71,交易量等级!$A:$G,2,0)</f>
        <v>4414.7369500000004</v>
      </c>
      <c r="G71" s="2">
        <f>VLOOKUP($A71,交易量等级!$A:$G,5,0)</f>
        <v>167505.439056715</v>
      </c>
      <c r="H71" s="2">
        <f>VLOOKUP($A71,活跃!$B:$J,2,0)</f>
        <v>1</v>
      </c>
      <c r="I71" s="1">
        <f>VLOOKUP($A71,'风险(退款拒付)'!$A:$F,4,0)</f>
        <v>2E-3</v>
      </c>
      <c r="J71" s="1">
        <f>VLOOKUP($A71,'风险(退款拒付)'!$A:$F,5,0)</f>
        <v>0</v>
      </c>
      <c r="K71" s="1">
        <f>VLOOKUP($A71,'风险(预警)'!$A:$F,6,0)</f>
        <v>0</v>
      </c>
      <c r="L71" s="1">
        <v>8.2230445809210878E-3</v>
      </c>
      <c r="M71" s="2">
        <f t="shared" si="1"/>
        <v>1.941450417462901</v>
      </c>
    </row>
    <row r="72" spans="1:13" x14ac:dyDescent="0.2">
      <c r="A72" t="s">
        <v>136</v>
      </c>
      <c r="B72" s="2">
        <f>VLOOKUP($A72,活跃!$B:$J,3,0)</f>
        <v>367</v>
      </c>
      <c r="C72" s="2">
        <f>VLOOKUP($A72,活跃!$B:$J,4,0)</f>
        <v>221</v>
      </c>
      <c r="D72" s="2">
        <f>VLOOKUP($A72,活跃!$B:$J,6,0)</f>
        <v>1023</v>
      </c>
      <c r="E72" s="26">
        <f>VLOOKUP($A72,'交易量(贡献率)'!$A:$K,11,0)/100</f>
        <v>1.1161506254393317E-2</v>
      </c>
      <c r="F72" s="2">
        <f>VLOOKUP($A72,交易量等级!$A:$G,2,0)</f>
        <v>11978.920099999999</v>
      </c>
      <c r="G72" s="2">
        <f>VLOOKUP($A72,交易量等级!$A:$G,5,0)</f>
        <v>5886327.7653815001</v>
      </c>
      <c r="H72" s="2">
        <f>VLOOKUP($A72,活跃!$B:$J,2,0)</f>
        <v>1</v>
      </c>
      <c r="I72" s="1">
        <f>VLOOKUP($A72,'风险(退款拒付)'!$A:$F,4,0)</f>
        <v>7.0000000000000007E-2</v>
      </c>
      <c r="J72" s="1">
        <f>VLOOKUP($A72,'风险(退款拒付)'!$A:$F,5,0)</f>
        <v>0.02</v>
      </c>
      <c r="K72" s="1">
        <f>VLOOKUP($A72,'风险(预警)'!$A:$F,6,0)</f>
        <v>1.2E-2</v>
      </c>
      <c r="L72" s="1">
        <v>4.399128404195822E-2</v>
      </c>
      <c r="M72" s="2">
        <f t="shared" si="1"/>
        <v>10.386286481548197</v>
      </c>
    </row>
    <row r="73" spans="1:13" x14ac:dyDescent="0.2">
      <c r="A73" t="s">
        <v>255</v>
      </c>
      <c r="B73" s="2">
        <f>VLOOKUP($A73,活跃!$B:$J,3,0)</f>
        <v>894</v>
      </c>
      <c r="C73" s="2">
        <f>VLOOKUP($A73,活跃!$B:$J,4,0)</f>
        <v>56</v>
      </c>
      <c r="D73" s="2">
        <f>VLOOKUP($A73,活跃!$B:$J,6,0)</f>
        <v>586</v>
      </c>
      <c r="E73" s="26">
        <f>VLOOKUP($A73,'交易量(贡献率)'!$A:$K,11,0)/100</f>
        <v>3.009405896767793E-3</v>
      </c>
      <c r="F73" s="2">
        <f>VLOOKUP($A73,交易量等级!$A:$G,2,0)</f>
        <v>2323.48</v>
      </c>
      <c r="G73" s="2">
        <f>VLOOKUP($A73,交易量等级!$A:$G,5,0)</f>
        <v>1587093.09332461</v>
      </c>
      <c r="H73" s="2">
        <f>VLOOKUP($A73,活跃!$B:$J,2,0)</f>
        <v>1</v>
      </c>
      <c r="I73" s="1">
        <f>VLOOKUP($A73,'风险(退款拒付)'!$A:$F,4,0)</f>
        <v>3.1E-2</v>
      </c>
      <c r="J73" s="1">
        <f>VLOOKUP($A73,'风险(退款拒付)'!$A:$F,5,0)</f>
        <v>2.5000000000000001E-2</v>
      </c>
      <c r="K73" s="1">
        <f>VLOOKUP($A73,'风险(预警)'!$A:$F,6,0)</f>
        <v>3.1E-2</v>
      </c>
      <c r="L73" s="1">
        <v>1.408384568826695E-2</v>
      </c>
      <c r="M73" s="2">
        <f t="shared" si="1"/>
        <v>3.3251781407594132</v>
      </c>
    </row>
    <row r="74" spans="1:13" x14ac:dyDescent="0.2">
      <c r="A74" t="s">
        <v>890</v>
      </c>
      <c r="B74" s="2">
        <f>VLOOKUP($A74,活跃!$B:$J,3,0)</f>
        <v>864</v>
      </c>
      <c r="C74" s="2">
        <f>VLOOKUP($A74,活跃!$B:$J,4,0)</f>
        <v>7</v>
      </c>
      <c r="D74" s="2">
        <f>VLOOKUP($A74,活跃!$B:$J,6,0)</f>
        <v>18</v>
      </c>
      <c r="E74" s="26">
        <f>VLOOKUP($A74,'交易量(贡献率)'!$A:$K,11,0)/100</f>
        <v>5.1326933134234376E-4</v>
      </c>
      <c r="F74" s="2">
        <f>VLOOKUP($A74,交易量等级!$A:$G,2,0)</f>
        <v>1102.8167000000001</v>
      </c>
      <c r="G74" s="2">
        <f>VLOOKUP($A74,交易量等级!$A:$G,5,0)</f>
        <v>270686.71981525997</v>
      </c>
      <c r="H74" s="2">
        <f>VLOOKUP($A74,活跃!$B:$J,2,0)</f>
        <v>1</v>
      </c>
      <c r="I74" s="1">
        <f>VLOOKUP($A74,'风险(退款拒付)'!$A:$F,4,0)</f>
        <v>0.10100000000000001</v>
      </c>
      <c r="J74" s="1">
        <f>VLOOKUP($A74,'风险(退款拒付)'!$A:$F,5,0)</f>
        <v>2E-3</v>
      </c>
      <c r="K74" s="1">
        <f>VLOOKUP($A74,'风险(预警)'!$A:$F,6,0)</f>
        <v>0</v>
      </c>
      <c r="L74" s="1">
        <v>1.075203077979142E-2</v>
      </c>
      <c r="M74" s="2">
        <f t="shared" si="1"/>
        <v>2.5385408580214452</v>
      </c>
    </row>
    <row r="75" spans="1:13" x14ac:dyDescent="0.2">
      <c r="A75" t="s">
        <v>417</v>
      </c>
      <c r="B75" s="2">
        <f>VLOOKUP($A75,活跃!$B:$J,3,0)</f>
        <v>643</v>
      </c>
      <c r="C75" s="2">
        <f>VLOOKUP($A75,活跃!$B:$J,4,0)</f>
        <v>351</v>
      </c>
      <c r="D75" s="2">
        <f>VLOOKUP($A75,活跃!$B:$J,6,0)</f>
        <v>1690</v>
      </c>
      <c r="E75" s="26">
        <f>VLOOKUP($A75,'交易量(贡献率)'!$A:$K,11,0)/100</f>
        <v>3.1386316428004216E-3</v>
      </c>
      <c r="F75" s="2">
        <f>VLOOKUP($A75,交易量等级!$A:$G,2,0)</f>
        <v>4374.9549999999999</v>
      </c>
      <c r="G75" s="2">
        <f>VLOOKUP($A75,交易量等级!$A:$G,5,0)</f>
        <v>1655243.85</v>
      </c>
      <c r="H75" s="2">
        <f>VLOOKUP($A75,活跃!$B:$J,2,0)</f>
        <v>1</v>
      </c>
      <c r="I75" s="1">
        <f>VLOOKUP($A75,'风险(退款拒付)'!$A:$F,4,0)</f>
        <v>2.5999999999999999E-2</v>
      </c>
      <c r="J75" s="1">
        <f>VLOOKUP($A75,'风险(退款拒付)'!$A:$F,5,0)</f>
        <v>1E-3</v>
      </c>
      <c r="K75" s="1">
        <f>VLOOKUP($A75,'风险(预警)'!$A:$F,6,0)</f>
        <v>5.0000000000000001E-3</v>
      </c>
      <c r="L75" s="1">
        <v>2.336300282543901E-2</v>
      </c>
      <c r="M75" s="2">
        <f t="shared" si="1"/>
        <v>5.5159753960077404</v>
      </c>
    </row>
    <row r="76" spans="1:13" x14ac:dyDescent="0.2">
      <c r="A76" t="s">
        <v>659</v>
      </c>
      <c r="B76" s="2">
        <f>VLOOKUP($A76,活跃!$B:$J,3,0)</f>
        <v>108</v>
      </c>
      <c r="C76" s="2">
        <f>VLOOKUP($A76,活跃!$B:$J,4,0)</f>
        <v>0</v>
      </c>
      <c r="D76" s="2">
        <f>VLOOKUP($A76,活跃!$B:$J,6,0)</f>
        <v>0</v>
      </c>
      <c r="E76" s="26">
        <f>VLOOKUP($A76,'交易量(贡献率)'!$A:$K,11,0)/100</f>
        <v>2.4916051601393471E-4</v>
      </c>
      <c r="F76" s="2">
        <f>VLOOKUP($A76,交易量等级!$A:$G,2,0)</f>
        <v>13076.687449999999</v>
      </c>
      <c r="G76" s="2">
        <f>VLOOKUP($A76,交易量等级!$A:$G,5,0)</f>
        <v>131401.66121148001</v>
      </c>
      <c r="H76" s="2">
        <f>VLOOKUP($A76,活跃!$B:$J,2,0)</f>
        <v>1</v>
      </c>
      <c r="I76" s="1">
        <f>VLOOKUP($A76,'风险(退款拒付)'!$A:$F,4,0)</f>
        <v>0</v>
      </c>
      <c r="J76" s="1">
        <f>VLOOKUP($A76,'风险(退款拒付)'!$A:$F,5,0)</f>
        <v>0</v>
      </c>
      <c r="K76" s="1">
        <f>VLOOKUP($A76,'风险(预警)'!$A:$F,6,0)</f>
        <v>0</v>
      </c>
      <c r="L76" s="1">
        <v>8.652680693550888E-3</v>
      </c>
      <c r="M76" s="2">
        <f t="shared" si="1"/>
        <v>2.0428869598547013</v>
      </c>
    </row>
    <row r="77" spans="1:13" x14ac:dyDescent="0.2">
      <c r="A77" t="s">
        <v>436</v>
      </c>
      <c r="B77" s="2">
        <f>VLOOKUP($A77,活跃!$B:$J,3,0)</f>
        <v>159</v>
      </c>
      <c r="C77" s="2">
        <f>VLOOKUP($A77,活跃!$B:$J,4,0)</f>
        <v>0</v>
      </c>
      <c r="D77" s="2">
        <f>VLOOKUP($A77,活跃!$B:$J,6,0)</f>
        <v>0</v>
      </c>
      <c r="E77" s="26">
        <f>VLOOKUP($A77,'交易量(贡献率)'!$A:$K,11,0)/100</f>
        <v>2.5965140094453163E-3</v>
      </c>
      <c r="F77" s="2">
        <f>VLOOKUP($A77,交易量等级!$A:$G,2,0)</f>
        <v>8290.8349999999991</v>
      </c>
      <c r="G77" s="2">
        <f>VLOOKUP($A77,交易量等级!$A:$G,5,0)</f>
        <v>1369343.1834958701</v>
      </c>
      <c r="H77" s="2">
        <f>VLOOKUP($A77,活跃!$B:$J,2,0)</f>
        <v>1</v>
      </c>
      <c r="I77" s="1">
        <f>VLOOKUP($A77,'风险(退款拒付)'!$A:$F,4,0)</f>
        <v>9.1999999999999998E-2</v>
      </c>
      <c r="J77" s="1">
        <f>VLOOKUP($A77,'风险(退款拒付)'!$A:$F,5,0)</f>
        <v>1.2E-2</v>
      </c>
      <c r="K77" s="1">
        <f>VLOOKUP($A77,'风险(预警)'!$A:$F,6,0)</f>
        <v>0.151</v>
      </c>
      <c r="L77" s="1">
        <v>3.4236321297154912E-2</v>
      </c>
      <c r="M77" s="2">
        <f t="shared" si="1"/>
        <v>8.0831521245759959</v>
      </c>
    </row>
    <row r="78" spans="1:13" x14ac:dyDescent="0.2">
      <c r="A78" t="s">
        <v>479</v>
      </c>
      <c r="B78" s="2">
        <f>VLOOKUP($A78,活跃!$B:$J,3,0)</f>
        <v>426</v>
      </c>
      <c r="C78" s="2">
        <f>VLOOKUP($A78,活跃!$B:$J,4,0)</f>
        <v>748</v>
      </c>
      <c r="D78" s="2">
        <f>VLOOKUP($A78,活跃!$B:$J,6,0)</f>
        <v>3010</v>
      </c>
      <c r="E78" s="26">
        <f>VLOOKUP($A78,'交易量(贡献率)'!$A:$K,11,0)/100</f>
        <v>2.2880253658132516E-3</v>
      </c>
      <c r="F78" s="2">
        <f>VLOOKUP($A78,交易量等级!$A:$G,2,0)</f>
        <v>3617.6</v>
      </c>
      <c r="G78" s="2">
        <f>VLOOKUP($A78,交易量等级!$A:$G,5,0)</f>
        <v>1206653.2</v>
      </c>
      <c r="H78" s="2">
        <f>VLOOKUP($A78,活跃!$B:$J,2,0)</f>
        <v>1</v>
      </c>
      <c r="I78" s="1">
        <f>VLOOKUP($A78,'风险(退款拒付)'!$A:$F,4,0)</f>
        <v>1.0999999999999999E-2</v>
      </c>
      <c r="J78" s="1">
        <f>VLOOKUP($A78,'风险(退款拒付)'!$A:$F,5,0)</f>
        <v>3.0000000000000001E-3</v>
      </c>
      <c r="K78" s="1">
        <f>VLOOKUP($A78,'风险(预警)'!$A:$F,6,0)</f>
        <v>8.0000000000000002E-3</v>
      </c>
      <c r="L78" s="1">
        <v>1.6203874874021831E-2</v>
      </c>
      <c r="M78" s="2">
        <f t="shared" si="1"/>
        <v>3.8257143481474936</v>
      </c>
    </row>
    <row r="79" spans="1:13" x14ac:dyDescent="0.2">
      <c r="A79" t="s">
        <v>1017</v>
      </c>
      <c r="B79" s="2">
        <f>VLOOKUP($A79,活跃!$B:$J,3,0)</f>
        <v>68</v>
      </c>
      <c r="C79" s="2">
        <f>VLOOKUP($A79,活跃!$B:$J,4,0)</f>
        <v>1940</v>
      </c>
      <c r="D79" s="2">
        <f>VLOOKUP($A79,活跃!$B:$J,6,0)</f>
        <v>16709</v>
      </c>
      <c r="E79" s="26">
        <f>VLOOKUP($A79,'交易量(贡献率)'!$A:$K,11,0)/100</f>
        <v>1.3216388175924844E-4</v>
      </c>
      <c r="F79" s="2">
        <f>VLOOKUP($A79,交易量等级!$A:$G,2,0)</f>
        <v>1739.9956</v>
      </c>
      <c r="G79" s="2">
        <f>VLOOKUP($A79,交易量等级!$A:$G,5,0)</f>
        <v>69700.263481360002</v>
      </c>
      <c r="H79" s="2">
        <f>VLOOKUP($A79,活跃!$B:$J,2,0)</f>
        <v>1</v>
      </c>
      <c r="I79" s="1">
        <f>VLOOKUP($A79,'风险(退款拒付)'!$A:$F,4,0)</f>
        <v>0</v>
      </c>
      <c r="J79" s="1">
        <f>VLOOKUP($A79,'风险(退款拒付)'!$A:$F,5,0)</f>
        <v>0</v>
      </c>
      <c r="K79" s="1">
        <f>VLOOKUP($A79,'风险(预警)'!$A:$F,6,0)</f>
        <v>0</v>
      </c>
      <c r="L79" s="1">
        <v>7.4728772275154658E-3</v>
      </c>
      <c r="M79" s="2">
        <f t="shared" si="1"/>
        <v>1.7643368548275338</v>
      </c>
    </row>
    <row r="80" spans="1:13" x14ac:dyDescent="0.2">
      <c r="A80" t="s">
        <v>667</v>
      </c>
      <c r="B80" s="2">
        <f>VLOOKUP($A80,活跃!$B:$J,3,0)</f>
        <v>486</v>
      </c>
      <c r="C80" s="2">
        <f>VLOOKUP($A80,活跃!$B:$J,4,0)</f>
        <v>0</v>
      </c>
      <c r="D80" s="2">
        <f>VLOOKUP($A80,活跃!$B:$J,6,0)</f>
        <v>0</v>
      </c>
      <c r="E80" s="26">
        <f>VLOOKUP($A80,'交易量(贡献率)'!$A:$K,11,0)/100</f>
        <v>2.1328038272813246E-3</v>
      </c>
      <c r="F80" s="2">
        <f>VLOOKUP($A80,交易量等级!$A:$G,2,0)</f>
        <v>1908.48</v>
      </c>
      <c r="G80" s="2">
        <f>VLOOKUP($A80,交易量等级!$A:$G,5,0)</f>
        <v>1124792.84609964</v>
      </c>
      <c r="H80" s="2">
        <f>VLOOKUP($A80,活跃!$B:$J,2,0)</f>
        <v>1</v>
      </c>
      <c r="I80" s="1">
        <f>VLOOKUP($A80,'风险(退款拒付)'!$A:$F,4,0)</f>
        <v>8.5999999999999993E-2</v>
      </c>
      <c r="J80" s="1">
        <f>VLOOKUP($A80,'风险(退款拒付)'!$A:$F,5,0)</f>
        <v>1.4999999999999999E-2</v>
      </c>
      <c r="K80" s="1">
        <f>VLOOKUP($A80,'风险(预警)'!$A:$F,6,0)</f>
        <v>1.4E-2</v>
      </c>
      <c r="L80" s="1">
        <v>2.0137090406172838E-2</v>
      </c>
      <c r="M80" s="2">
        <f t="shared" si="1"/>
        <v>4.7543415569289387</v>
      </c>
    </row>
    <row r="81" spans="1:13" x14ac:dyDescent="0.2">
      <c r="A81" t="s">
        <v>354</v>
      </c>
      <c r="B81" s="2">
        <f>VLOOKUP($A81,活跃!$B:$J,3,0)</f>
        <v>109</v>
      </c>
      <c r="C81" s="2">
        <f>VLOOKUP($A81,活跃!$B:$J,4,0)</f>
        <v>0</v>
      </c>
      <c r="D81" s="2">
        <f>VLOOKUP($A81,活跃!$B:$J,6,0)</f>
        <v>0</v>
      </c>
      <c r="E81" s="26">
        <f>VLOOKUP($A81,'交易量(贡献率)'!$A:$K,11,0)/100</f>
        <v>2.2268016640286008E-3</v>
      </c>
      <c r="F81" s="2">
        <f>VLOOKUP($A81,交易量等级!$A:$G,2,0)</f>
        <v>40249.5674</v>
      </c>
      <c r="G81" s="2">
        <f>VLOOKUP($A81,交易量等级!$A:$G,5,0)</f>
        <v>1174365.1944655699</v>
      </c>
      <c r="H81" s="2">
        <f>VLOOKUP($A81,活跃!$B:$J,2,0)</f>
        <v>0</v>
      </c>
      <c r="I81" s="1">
        <f>VLOOKUP($A81,'风险(退款拒付)'!$A:$F,4,0)</f>
        <v>0.16900000000000001</v>
      </c>
      <c r="J81" s="1">
        <f>VLOOKUP($A81,'风险(退款拒付)'!$A:$F,5,0)</f>
        <v>1.6E-2</v>
      </c>
      <c r="K81" s="1">
        <f>VLOOKUP($A81,'风险(预警)'!$A:$F,6,0)</f>
        <v>0.25900000000000001</v>
      </c>
      <c r="L81" s="1">
        <v>3.5425412043346947E-2</v>
      </c>
      <c r="M81" s="2">
        <f t="shared" si="1"/>
        <v>8.3638949446930191</v>
      </c>
    </row>
    <row r="82" spans="1:13" x14ac:dyDescent="0.2">
      <c r="A82" t="s">
        <v>137</v>
      </c>
      <c r="B82" s="2">
        <f>VLOOKUP($A82,活跃!$B:$J,3,0)</f>
        <v>249</v>
      </c>
      <c r="C82" s="2">
        <f>VLOOKUP($A82,活跃!$B:$J,4,0)</f>
        <v>0</v>
      </c>
      <c r="D82" s="2">
        <f>VLOOKUP($A82,活跃!$B:$J,6,0)</f>
        <v>0</v>
      </c>
      <c r="E82" s="26">
        <f>VLOOKUP($A82,'交易量(贡献率)'!$A:$K,11,0)/100</f>
        <v>5.5180227476447896E-4</v>
      </c>
      <c r="F82" s="2">
        <f>VLOOKUP($A82,交易量等级!$A:$G,2,0)</f>
        <v>4843.9223000000002</v>
      </c>
      <c r="G82" s="2">
        <f>VLOOKUP($A82,交易量等级!$A:$G,5,0)</f>
        <v>291008.128913455</v>
      </c>
      <c r="H82" s="2">
        <f>VLOOKUP($A82,活跃!$B:$J,2,0)</f>
        <v>1</v>
      </c>
      <c r="I82" s="1">
        <f>VLOOKUP($A82,'风险(退款拒付)'!$A:$F,4,0)</f>
        <v>4.0000000000000001E-3</v>
      </c>
      <c r="J82" s="1">
        <f>VLOOKUP($A82,'风险(退款拒付)'!$A:$F,5,0)</f>
        <v>0</v>
      </c>
      <c r="K82" s="1">
        <f>VLOOKUP($A82,'风险(预警)'!$A:$F,6,0)</f>
        <v>0</v>
      </c>
      <c r="L82" s="1">
        <v>1.073294457371333E-2</v>
      </c>
      <c r="M82" s="2">
        <f t="shared" si="1"/>
        <v>2.5340346289242488</v>
      </c>
    </row>
    <row r="83" spans="1:13" x14ac:dyDescent="0.2">
      <c r="A83" t="s">
        <v>179</v>
      </c>
      <c r="B83" s="2">
        <f>VLOOKUP($A83,活跃!$B:$J,3,0)</f>
        <v>517</v>
      </c>
      <c r="C83" s="2">
        <f>VLOOKUP($A83,活跃!$B:$J,4,0)</f>
        <v>3635</v>
      </c>
      <c r="D83" s="2">
        <f>VLOOKUP($A83,活跃!$B:$J,6,0)</f>
        <v>6839</v>
      </c>
      <c r="E83" s="26">
        <f>VLOOKUP($A83,'交易量(贡献率)'!$A:$K,11,0)/100</f>
        <v>5.8416661169105773E-3</v>
      </c>
      <c r="F83" s="2">
        <f>VLOOKUP($A83,交易量等级!$A:$G,2,0)</f>
        <v>7592.5194499999998</v>
      </c>
      <c r="G83" s="2">
        <f>VLOOKUP($A83,交易量等级!$A:$G,5,0)</f>
        <v>3080763.5346281598</v>
      </c>
      <c r="H83" s="2">
        <f>VLOOKUP($A83,活跃!$B:$J,2,0)</f>
        <v>1</v>
      </c>
      <c r="I83" s="1">
        <f>VLOOKUP($A83,'风险(退款拒付)'!$A:$F,4,0)</f>
        <v>0.122</v>
      </c>
      <c r="J83" s="1">
        <f>VLOOKUP($A83,'风险(退款拒付)'!$A:$F,5,0)</f>
        <v>0</v>
      </c>
      <c r="K83" s="1">
        <f>VLOOKUP($A83,'风险(预警)'!$A:$F,6,0)</f>
        <v>0</v>
      </c>
      <c r="L83" s="1">
        <v>2.3614885078744329E-2</v>
      </c>
      <c r="M83" s="2">
        <f t="shared" si="1"/>
        <v>5.5754444772000902</v>
      </c>
    </row>
    <row r="84" spans="1:13" x14ac:dyDescent="0.2">
      <c r="A84" t="s">
        <v>809</v>
      </c>
      <c r="B84" s="2">
        <f>VLOOKUP($A84,活跃!$B:$J,3,0)</f>
        <v>634</v>
      </c>
      <c r="C84" s="2">
        <f>VLOOKUP($A84,活跃!$B:$J,4,0)</f>
        <v>0</v>
      </c>
      <c r="D84" s="2">
        <f>VLOOKUP($A84,活跃!$B:$J,6,0)</f>
        <v>7</v>
      </c>
      <c r="E84" s="26">
        <f>VLOOKUP($A84,'交易量(贡献率)'!$A:$K,11,0)/100</f>
        <v>4.213030079143751E-3</v>
      </c>
      <c r="F84" s="2">
        <f>VLOOKUP($A84,交易量等级!$A:$G,2,0)</f>
        <v>10570.8447</v>
      </c>
      <c r="G84" s="2">
        <f>VLOOKUP($A84,交易量等级!$A:$G,5,0)</f>
        <v>2221857.4595601698</v>
      </c>
      <c r="H84" s="2">
        <f>VLOOKUP($A84,活跃!$B:$J,2,0)</f>
        <v>1</v>
      </c>
      <c r="I84" s="1">
        <f>VLOOKUP($A84,'风险(退款拒付)'!$A:$F,4,0)</f>
        <v>4.2999999999999997E-2</v>
      </c>
      <c r="J84" s="1">
        <f>VLOOKUP($A84,'风险(退款拒付)'!$A:$F,5,0)</f>
        <v>4.0000000000000001E-3</v>
      </c>
      <c r="K84" s="1">
        <f>VLOOKUP($A84,'风险(预警)'!$A:$F,6,0)</f>
        <v>1.0999999999999999E-2</v>
      </c>
      <c r="L84" s="1">
        <v>2.17735323387718E-2</v>
      </c>
      <c r="M84" s="2">
        <f t="shared" si="1"/>
        <v>5.1407034259341753</v>
      </c>
    </row>
    <row r="85" spans="1:13" x14ac:dyDescent="0.2">
      <c r="A85" t="s">
        <v>473</v>
      </c>
      <c r="B85" s="2">
        <f>VLOOKUP($A85,活跃!$B:$J,3,0)</f>
        <v>226</v>
      </c>
      <c r="C85" s="2">
        <f>VLOOKUP($A85,活跃!$B:$J,4,0)</f>
        <v>0</v>
      </c>
      <c r="D85" s="2">
        <f>VLOOKUP($A85,活跃!$B:$J,6,0)</f>
        <v>0</v>
      </c>
      <c r="E85" s="26">
        <f>VLOOKUP($A85,'交易量(贡献率)'!$A:$K,11,0)/100</f>
        <v>3.2487325091025009E-4</v>
      </c>
      <c r="F85" s="2">
        <f>VLOOKUP($A85,交易量等级!$A:$G,2,0)</f>
        <v>3319.6145000000001</v>
      </c>
      <c r="G85" s="2">
        <f>VLOOKUP($A85,交易量等级!$A:$G,5,0)</f>
        <v>171330.85745573501</v>
      </c>
      <c r="H85" s="2">
        <f>VLOOKUP($A85,活跃!$B:$J,2,0)</f>
        <v>1</v>
      </c>
      <c r="I85" s="1">
        <f>VLOOKUP($A85,'风险(退款拒付)'!$A:$F,4,0)</f>
        <v>1E-3</v>
      </c>
      <c r="J85" s="1">
        <f>VLOOKUP($A85,'风险(退款拒付)'!$A:$F,5,0)</f>
        <v>0</v>
      </c>
      <c r="K85" s="1">
        <f>VLOOKUP($A85,'风险(预警)'!$A:$F,6,0)</f>
        <v>0</v>
      </c>
      <c r="L85" s="1">
        <v>5.4422153256562184E-3</v>
      </c>
      <c r="M85" s="2">
        <f t="shared" si="1"/>
        <v>1.2849001500530304</v>
      </c>
    </row>
    <row r="86" spans="1:13" x14ac:dyDescent="0.2">
      <c r="A86" t="s">
        <v>991</v>
      </c>
      <c r="B86" s="2">
        <f>VLOOKUP($A86,活跃!$B:$J,3,0)</f>
        <v>121</v>
      </c>
      <c r="C86" s="2">
        <f>VLOOKUP($A86,活跃!$B:$J,4,0)</f>
        <v>0</v>
      </c>
      <c r="D86" s="2">
        <f>VLOOKUP($A86,活跃!$B:$J,6,0)</f>
        <v>0</v>
      </c>
      <c r="E86" s="26">
        <f>VLOOKUP($A86,'交易量(贡献率)'!$A:$K,11,0)/100</f>
        <v>1.8352373737826289E-4</v>
      </c>
      <c r="F86" s="2">
        <f>VLOOKUP($A86,交易量等级!$A:$G,2,0)</f>
        <v>7414.2299499999999</v>
      </c>
      <c r="G86" s="2">
        <f>VLOOKUP($A86,交易量等级!$A:$G,5,0)</f>
        <v>96786.298042080001</v>
      </c>
      <c r="H86" s="2">
        <f>VLOOKUP($A86,活跃!$B:$J,2,0)</f>
        <v>1</v>
      </c>
      <c r="I86" s="1">
        <f>VLOOKUP($A86,'风险(退款拒付)'!$A:$F,4,0)</f>
        <v>0</v>
      </c>
      <c r="J86" s="1">
        <f>VLOOKUP($A86,'风险(退款拒付)'!$A:$F,5,0)</f>
        <v>0</v>
      </c>
      <c r="K86" s="1">
        <f>VLOOKUP($A86,'风险(预警)'!$A:$F,6,0)</f>
        <v>0</v>
      </c>
      <c r="L86" s="1">
        <v>1.340800955651599E-2</v>
      </c>
      <c r="M86" s="2">
        <f t="shared" si="1"/>
        <v>3.1656140854740116</v>
      </c>
    </row>
    <row r="87" spans="1:13" x14ac:dyDescent="0.2">
      <c r="A87" t="s">
        <v>391</v>
      </c>
      <c r="B87" s="2">
        <f>VLOOKUP($A87,活跃!$B:$J,3,0)</f>
        <v>394</v>
      </c>
      <c r="C87" s="2">
        <f>VLOOKUP($A87,活跃!$B:$J,4,0)</f>
        <v>712</v>
      </c>
      <c r="D87" s="2">
        <f>VLOOKUP($A87,活跃!$B:$J,6,0)</f>
        <v>2680</v>
      </c>
      <c r="E87" s="26">
        <f>VLOOKUP($A87,'交易量(贡献率)'!$A:$K,11,0)/100</f>
        <v>8.4326813747456026E-4</v>
      </c>
      <c r="F87" s="2">
        <f>VLOOKUP($A87,交易量等级!$A:$G,2,0)</f>
        <v>1379.36</v>
      </c>
      <c r="G87" s="2">
        <f>VLOOKUP($A87,交易量等级!$A:$G,5,0)</f>
        <v>444720.68</v>
      </c>
      <c r="H87" s="2">
        <f>VLOOKUP($A87,活跃!$B:$J,2,0)</f>
        <v>1</v>
      </c>
      <c r="I87" s="1">
        <f>VLOOKUP($A87,'风险(退款拒付)'!$A:$F,4,0)</f>
        <v>1.9E-2</v>
      </c>
      <c r="J87" s="1">
        <f>VLOOKUP($A87,'风险(退款拒付)'!$A:$F,5,0)</f>
        <v>0</v>
      </c>
      <c r="K87" s="1">
        <f>VLOOKUP($A87,'风险(预警)'!$A:$F,6,0)</f>
        <v>2E-3</v>
      </c>
      <c r="L87" s="1">
        <v>6.7936617225793916E-3</v>
      </c>
      <c r="M87" s="2">
        <f t="shared" si="1"/>
        <v>1.6039749338104756</v>
      </c>
    </row>
    <row r="88" spans="1:13" x14ac:dyDescent="0.2">
      <c r="A88" t="s">
        <v>435</v>
      </c>
      <c r="B88" s="2">
        <f>VLOOKUP($A88,活跃!$B:$J,3,0)</f>
        <v>160</v>
      </c>
      <c r="C88" s="2">
        <f>VLOOKUP($A88,活跃!$B:$J,4,0)</f>
        <v>3307</v>
      </c>
      <c r="D88" s="2">
        <f>VLOOKUP($A88,活跃!$B:$J,6,0)</f>
        <v>6862</v>
      </c>
      <c r="E88" s="26">
        <f>VLOOKUP($A88,'交易量(贡献率)'!$A:$K,11,0)/100</f>
        <v>1.4981088409966009E-3</v>
      </c>
      <c r="F88" s="2">
        <f>VLOOKUP($A88,交易量等级!$A:$G,2,0)</f>
        <v>5008.53</v>
      </c>
      <c r="G88" s="2">
        <f>VLOOKUP($A88,交易量等级!$A:$G,5,0)</f>
        <v>790068.96249784995</v>
      </c>
      <c r="H88" s="2">
        <f>VLOOKUP($A88,活跃!$B:$J,2,0)</f>
        <v>1</v>
      </c>
      <c r="I88" s="1">
        <f>VLOOKUP($A88,'风险(退款拒付)'!$A:$F,4,0)</f>
        <v>2.9000000000000001E-2</v>
      </c>
      <c r="J88" s="1">
        <f>VLOOKUP($A88,'风险(退款拒付)'!$A:$F,5,0)</f>
        <v>5.0000000000000001E-3</v>
      </c>
      <c r="K88" s="1">
        <f>VLOOKUP($A88,'风险(预警)'!$A:$F,6,0)</f>
        <v>3.9E-2</v>
      </c>
      <c r="L88" s="1">
        <v>1.648317119117762E-2</v>
      </c>
      <c r="M88" s="2">
        <f t="shared" si="1"/>
        <v>3.8916558551163418</v>
      </c>
    </row>
    <row r="89" spans="1:13" x14ac:dyDescent="0.2">
      <c r="A89" t="s">
        <v>189</v>
      </c>
      <c r="B89" s="2">
        <f>VLOOKUP($A89,活跃!$B:$J,3,0)</f>
        <v>1677</v>
      </c>
      <c r="C89" s="2">
        <f>VLOOKUP($A89,活跃!$B:$J,4,0)</f>
        <v>683</v>
      </c>
      <c r="D89" s="2">
        <f>VLOOKUP($A89,活跃!$B:$J,6,0)</f>
        <v>2578</v>
      </c>
      <c r="E89" s="26">
        <f>VLOOKUP($A89,'交易量(贡献率)'!$A:$K,11,0)/100</f>
        <v>3.8713930084793209E-3</v>
      </c>
      <c r="F89" s="2">
        <f>VLOOKUP($A89,交易量等级!$A:$G,2,0)</f>
        <v>5622.165</v>
      </c>
      <c r="G89" s="2">
        <f>VLOOKUP($A89,交易量等级!$A:$G,5,0)</f>
        <v>2041685.74</v>
      </c>
      <c r="H89" s="2">
        <f>VLOOKUP($A89,活跃!$B:$J,2,0)</f>
        <v>1</v>
      </c>
      <c r="I89" s="1">
        <f>VLOOKUP($A89,'风险(退款拒付)'!$A:$F,4,0)</f>
        <v>1.7999999999999999E-2</v>
      </c>
      <c r="J89" s="1">
        <f>VLOOKUP($A89,'风险(退款拒付)'!$A:$F,5,0)</f>
        <v>1E-3</v>
      </c>
      <c r="K89" s="1">
        <f>VLOOKUP($A89,'风险(预警)'!$A:$F,6,0)</f>
        <v>0</v>
      </c>
      <c r="L89" s="1">
        <v>2.0918100272212529E-2</v>
      </c>
      <c r="M89" s="2">
        <f t="shared" si="1"/>
        <v>4.9387369977591478</v>
      </c>
    </row>
    <row r="90" spans="1:13" x14ac:dyDescent="0.2">
      <c r="A90" t="s">
        <v>190</v>
      </c>
      <c r="B90" s="2">
        <f>VLOOKUP($A90,活跃!$B:$J,3,0)</f>
        <v>947</v>
      </c>
      <c r="C90" s="2">
        <f>VLOOKUP($A90,活跃!$B:$J,4,0)</f>
        <v>0</v>
      </c>
      <c r="D90" s="2">
        <f>VLOOKUP($A90,活跃!$B:$J,6,0)</f>
        <v>0</v>
      </c>
      <c r="E90" s="26">
        <f>VLOOKUP($A90,'交易量(贡献率)'!$A:$K,11,0)/100</f>
        <v>3.1343824857746044E-3</v>
      </c>
      <c r="F90" s="2">
        <f>VLOOKUP($A90,交易量等级!$A:$G,2,0)</f>
        <v>6810.23</v>
      </c>
      <c r="G90" s="2">
        <f>VLOOKUP($A90,交易量等级!$A:$G,5,0)</f>
        <v>1653002.94</v>
      </c>
      <c r="H90" s="2">
        <f>VLOOKUP($A90,活跃!$B:$J,2,0)</f>
        <v>1</v>
      </c>
      <c r="I90" s="1">
        <f>VLOOKUP($A90,'风险(退款拒付)'!$A:$F,4,0)</f>
        <v>9.8000000000000004E-2</v>
      </c>
      <c r="J90" s="1">
        <f>VLOOKUP($A90,'风险(退款拒付)'!$A:$F,5,0)</f>
        <v>1.7999999999999999E-2</v>
      </c>
      <c r="K90" s="1">
        <f>VLOOKUP($A90,'风险(预警)'!$A:$F,6,0)</f>
        <v>5.3999999999999999E-2</v>
      </c>
      <c r="L90" s="1">
        <v>0.2135522854252532</v>
      </c>
      <c r="M90" s="2">
        <f t="shared" si="1"/>
        <v>50.41942429096909</v>
      </c>
    </row>
    <row r="91" spans="1:13" x14ac:dyDescent="0.2">
      <c r="A91" t="s">
        <v>759</v>
      </c>
      <c r="B91" s="2">
        <f>VLOOKUP($A91,活跃!$B:$J,3,0)</f>
        <v>188</v>
      </c>
      <c r="C91" s="2">
        <f>VLOOKUP($A91,活跃!$B:$J,4,0)</f>
        <v>22</v>
      </c>
      <c r="D91" s="2">
        <f>VLOOKUP($A91,活跃!$B:$J,6,0)</f>
        <v>784</v>
      </c>
      <c r="E91" s="26">
        <f>VLOOKUP($A91,'交易量(贡献率)'!$A:$K,11,0)/100</f>
        <v>1.5788446994094915E-3</v>
      </c>
      <c r="F91" s="2">
        <f>VLOOKUP($A91,交易量等级!$A:$G,2,0)</f>
        <v>4919.8073999999997</v>
      </c>
      <c r="G91" s="2">
        <f>VLOOKUP($A91,交易量等级!$A:$G,5,0)</f>
        <v>832647.24128980504</v>
      </c>
      <c r="H91" s="2">
        <f>VLOOKUP($A91,活跃!$B:$J,2,0)</f>
        <v>1</v>
      </c>
      <c r="I91" s="1">
        <f>VLOOKUP($A91,'风险(退款拒付)'!$A:$F,4,0)</f>
        <v>1.4E-2</v>
      </c>
      <c r="J91" s="1">
        <f>VLOOKUP($A91,'风险(退款拒付)'!$A:$F,5,0)</f>
        <v>0</v>
      </c>
      <c r="K91" s="1">
        <f>VLOOKUP($A91,'风险(预警)'!$A:$F,6,0)</f>
        <v>0</v>
      </c>
      <c r="L91" s="1">
        <v>1.8913697726372702E-2</v>
      </c>
      <c r="M91" s="2">
        <f t="shared" si="1"/>
        <v>4.4655000937037714</v>
      </c>
    </row>
    <row r="92" spans="1:13" x14ac:dyDescent="0.2">
      <c r="A92" t="s">
        <v>162</v>
      </c>
      <c r="B92" s="2">
        <f>VLOOKUP($A92,活跃!$B:$J,3,0)</f>
        <v>713</v>
      </c>
      <c r="C92" s="2">
        <f>VLOOKUP($A92,活跃!$B:$J,4,0)</f>
        <v>0</v>
      </c>
      <c r="D92" s="2">
        <f>VLOOKUP($A92,活跃!$B:$J,6,0)</f>
        <v>179</v>
      </c>
      <c r="E92" s="26">
        <f>VLOOKUP($A92,'交易量(贡献率)'!$A:$K,11,0)/100</f>
        <v>2.6101608295920494E-3</v>
      </c>
      <c r="F92" s="2">
        <f>VLOOKUP($A92,交易量等级!$A:$G,2,0)</f>
        <v>4691.1949999999997</v>
      </c>
      <c r="G92" s="2">
        <f>VLOOKUP($A92,交易量等级!$A:$G,5,0)</f>
        <v>1376540.21</v>
      </c>
      <c r="H92" s="2">
        <f>VLOOKUP($A92,活跃!$B:$J,2,0)</f>
        <v>1</v>
      </c>
      <c r="I92" s="1">
        <f>VLOOKUP($A92,'风险(退款拒付)'!$A:$F,4,0)</f>
        <v>7.0000000000000001E-3</v>
      </c>
      <c r="J92" s="1">
        <f>VLOOKUP($A92,'风险(退款拒付)'!$A:$F,5,0)</f>
        <v>5.0000000000000001E-3</v>
      </c>
      <c r="K92" s="1">
        <f>VLOOKUP($A92,'风险(预警)'!$A:$F,6,0)</f>
        <v>2.1999999999999999E-2</v>
      </c>
      <c r="L92" s="1">
        <v>2.2526123433257841E-2</v>
      </c>
      <c r="M92" s="2">
        <f t="shared" si="1"/>
        <v>5.3183892307708458</v>
      </c>
    </row>
    <row r="93" spans="1:13" x14ac:dyDescent="0.2">
      <c r="A93" t="s">
        <v>398</v>
      </c>
      <c r="B93" s="2">
        <f>VLOOKUP($A93,活跃!$B:$J,3,0)</f>
        <v>898</v>
      </c>
      <c r="C93" s="2">
        <f>VLOOKUP($A93,活跃!$B:$J,4,0)</f>
        <v>3</v>
      </c>
      <c r="D93" s="2">
        <f>VLOOKUP($A93,活跃!$B:$J,6,0)</f>
        <v>1200</v>
      </c>
      <c r="E93" s="26">
        <f>VLOOKUP($A93,'交易量(贡献率)'!$A:$K,11,0)/100</f>
        <v>2.6708878558223785E-3</v>
      </c>
      <c r="F93" s="2">
        <f>VLOOKUP($A93,交易量等级!$A:$G,2,0)</f>
        <v>3766.7649999999999</v>
      </c>
      <c r="G93" s="2">
        <f>VLOOKUP($A93,交易量等级!$A:$G,5,0)</f>
        <v>1408566.28</v>
      </c>
      <c r="H93" s="2">
        <f>VLOOKUP($A93,活跃!$B:$J,2,0)</f>
        <v>1</v>
      </c>
      <c r="I93" s="1">
        <f>VLOOKUP($A93,'风险(退款拒付)'!$A:$F,4,0)</f>
        <v>2.5999999999999999E-2</v>
      </c>
      <c r="J93" s="1">
        <f>VLOOKUP($A93,'风险(退款拒付)'!$A:$F,5,0)</f>
        <v>8.0000000000000002E-3</v>
      </c>
      <c r="K93" s="1">
        <f>VLOOKUP($A93,'风险(预警)'!$A:$F,6,0)</f>
        <v>2.5000000000000001E-2</v>
      </c>
      <c r="L93" s="1">
        <v>0.21125558114767151</v>
      </c>
      <c r="M93" s="2">
        <f t="shared" si="1"/>
        <v>49.877175318022339</v>
      </c>
    </row>
    <row r="94" spans="1:13" x14ac:dyDescent="0.2">
      <c r="A94" t="s">
        <v>630</v>
      </c>
      <c r="B94" s="2">
        <f>VLOOKUP($A94,活跃!$B:$J,3,0)</f>
        <v>170</v>
      </c>
      <c r="C94" s="2">
        <f>VLOOKUP($A94,活跃!$B:$J,4,0)</f>
        <v>0</v>
      </c>
      <c r="D94" s="2">
        <f>VLOOKUP($A94,活跃!$B:$J,6,0)</f>
        <v>0</v>
      </c>
      <c r="E94" s="26">
        <f>VLOOKUP($A94,'交易量(贡献率)'!$A:$K,11,0)/100</f>
        <v>1.6883613431746846E-3</v>
      </c>
      <c r="F94" s="2">
        <f>VLOOKUP($A94,交易量等级!$A:$G,2,0)</f>
        <v>9368.9500000000007</v>
      </c>
      <c r="G94" s="2">
        <f>VLOOKUP($A94,交易量等级!$A:$G,5,0)</f>
        <v>890403.86</v>
      </c>
      <c r="H94" s="2">
        <f>VLOOKUP($A94,活跃!$B:$J,2,0)</f>
        <v>1</v>
      </c>
      <c r="I94" s="1">
        <f>VLOOKUP($A94,'风险(退款拒付)'!$A:$F,4,0)</f>
        <v>3.6999999999999998E-2</v>
      </c>
      <c r="J94" s="1">
        <f>VLOOKUP($A94,'风险(退款拒付)'!$A:$F,5,0)</f>
        <v>3.0000000000000001E-3</v>
      </c>
      <c r="K94" s="1">
        <f>VLOOKUP($A94,'风险(预警)'!$A:$F,6,0)</f>
        <v>4.8000000000000001E-2</v>
      </c>
      <c r="L94" s="1">
        <v>0.21107808419839411</v>
      </c>
      <c r="M94" s="2">
        <f t="shared" si="1"/>
        <v>49.835268512959829</v>
      </c>
    </row>
    <row r="95" spans="1:13" x14ac:dyDescent="0.2">
      <c r="A95" t="s">
        <v>233</v>
      </c>
      <c r="B95" s="2">
        <f>VLOOKUP($A95,活跃!$B:$J,3,0)</f>
        <v>167</v>
      </c>
      <c r="C95" s="2">
        <f>VLOOKUP($A95,活跃!$B:$J,4,0)</f>
        <v>5663</v>
      </c>
      <c r="D95" s="2">
        <f>VLOOKUP($A95,活跃!$B:$J,6,0)</f>
        <v>10005</v>
      </c>
      <c r="E95" s="26">
        <f>VLOOKUP($A95,'交易量(贡献率)'!$A:$K,11,0)/100</f>
        <v>1.3226214753315857E-3</v>
      </c>
      <c r="F95" s="2">
        <f>VLOOKUP($A95,交易量等级!$A:$G,2,0)</f>
        <v>3463.58</v>
      </c>
      <c r="G95" s="2">
        <f>VLOOKUP($A95,交易量等级!$A:$G,5,0)</f>
        <v>697520.86643948499</v>
      </c>
      <c r="H95" s="2">
        <f>VLOOKUP($A95,活跃!$B:$J,2,0)</f>
        <v>1</v>
      </c>
      <c r="I95" s="1">
        <f>VLOOKUP($A95,'风险(退款拒付)'!$A:$F,4,0)</f>
        <v>8.9999999999999993E-3</v>
      </c>
      <c r="J95" s="1">
        <f>VLOOKUP($A95,'风险(退款拒付)'!$A:$F,5,0)</f>
        <v>4.0000000000000001E-3</v>
      </c>
      <c r="K95" s="1">
        <f>VLOOKUP($A95,'风险(预警)'!$A:$F,6,0)</f>
        <v>3.1E-2</v>
      </c>
      <c r="L95" s="1">
        <v>1.471045789444689E-2</v>
      </c>
      <c r="M95" s="2">
        <f t="shared" si="1"/>
        <v>3.4731204895213268</v>
      </c>
    </row>
    <row r="96" spans="1:13" x14ac:dyDescent="0.2">
      <c r="A96" t="s">
        <v>887</v>
      </c>
      <c r="B96" s="2">
        <f>VLOOKUP($A96,活跃!$B:$J,3,0)</f>
        <v>402</v>
      </c>
      <c r="C96" s="2">
        <f>VLOOKUP($A96,活跃!$B:$J,4,0)</f>
        <v>0</v>
      </c>
      <c r="D96" s="2">
        <f>VLOOKUP($A96,活跃!$B:$J,6,0)</f>
        <v>0</v>
      </c>
      <c r="E96" s="26">
        <f>VLOOKUP($A96,'交易量(贡献率)'!$A:$K,11,0)/100</f>
        <v>1.6509366146866917E-3</v>
      </c>
      <c r="F96" s="2">
        <f>VLOOKUP($A96,交易量等级!$A:$G,2,0)</f>
        <v>3627.1046000000001</v>
      </c>
      <c r="G96" s="2">
        <f>VLOOKUP($A96,交易量等级!$A:$G,5,0)</f>
        <v>870666.89857295004</v>
      </c>
      <c r="H96" s="2">
        <f>VLOOKUP($A96,活跃!$B:$J,2,0)</f>
        <v>1</v>
      </c>
      <c r="I96" s="1">
        <f>VLOOKUP($A96,'风险(退款拒付)'!$A:$F,4,0)</f>
        <v>6.0000000000000001E-3</v>
      </c>
      <c r="J96" s="1">
        <f>VLOOKUP($A96,'风险(退款拒付)'!$A:$F,5,0)</f>
        <v>2E-3</v>
      </c>
      <c r="K96" s="1">
        <f>VLOOKUP($A96,'风险(预警)'!$A:$F,6,0)</f>
        <v>0.03</v>
      </c>
      <c r="L96" s="1">
        <v>1.9520581461001829E-2</v>
      </c>
      <c r="M96" s="2">
        <f t="shared" si="1"/>
        <v>4.608784575303309</v>
      </c>
    </row>
    <row r="97" spans="1:13" x14ac:dyDescent="0.2">
      <c r="A97" t="s">
        <v>127</v>
      </c>
      <c r="B97" s="2">
        <f>VLOOKUP($A97,活跃!$B:$J,3,0)</f>
        <v>366</v>
      </c>
      <c r="C97" s="2">
        <f>VLOOKUP($A97,活跃!$B:$J,4,0)</f>
        <v>0</v>
      </c>
      <c r="D97" s="2">
        <f>VLOOKUP($A97,活跃!$B:$J,6,0)</f>
        <v>0</v>
      </c>
      <c r="E97" s="26">
        <f>VLOOKUP($A97,'交易量(贡献率)'!$A:$K,11,0)/100</f>
        <v>1.8950673758119645E-3</v>
      </c>
      <c r="F97" s="2">
        <f>VLOOKUP($A97,交易量等级!$A:$G,2,0)</f>
        <v>1570.97</v>
      </c>
      <c r="G97" s="2">
        <f>VLOOKUP($A97,交易量等级!$A:$G,5,0)</f>
        <v>999415.98</v>
      </c>
      <c r="H97" s="2">
        <f>VLOOKUP($A97,活跃!$B:$J,2,0)</f>
        <v>1</v>
      </c>
      <c r="I97" s="1">
        <f>VLOOKUP($A97,'风险(退款拒付)'!$A:$F,4,0)</f>
        <v>2.8000000000000001E-2</v>
      </c>
      <c r="J97" s="1">
        <f>VLOOKUP($A97,'风险(退款拒付)'!$A:$F,5,0)</f>
        <v>4.0000000000000001E-3</v>
      </c>
      <c r="K97" s="1">
        <f>VLOOKUP($A97,'风险(预警)'!$A:$F,6,0)</f>
        <v>5.5E-2</v>
      </c>
      <c r="L97" s="1">
        <v>1.323839166897924E-2</v>
      </c>
      <c r="M97" s="2">
        <f t="shared" si="1"/>
        <v>3.1255675169157624</v>
      </c>
    </row>
    <row r="98" spans="1:13" x14ac:dyDescent="0.2">
      <c r="A98" t="s">
        <v>761</v>
      </c>
      <c r="B98" s="2">
        <f>VLOOKUP($A98,活跃!$B:$J,3,0)</f>
        <v>108</v>
      </c>
      <c r="C98" s="2">
        <f>VLOOKUP($A98,活跃!$B:$J,4,0)</f>
        <v>2441</v>
      </c>
      <c r="D98" s="2">
        <f>VLOOKUP($A98,活跃!$B:$J,6,0)</f>
        <v>6436</v>
      </c>
      <c r="E98" s="26">
        <f>VLOOKUP($A98,'交易量(贡献率)'!$A:$K,11,0)/100</f>
        <v>1.7466111516420795E-4</v>
      </c>
      <c r="F98" s="2">
        <f>VLOOKUP($A98,交易量等级!$A:$G,2,0)</f>
        <v>1047.0273</v>
      </c>
      <c r="G98" s="2">
        <f>VLOOKUP($A98,交易量等级!$A:$G,5,0)</f>
        <v>92112.350097810006</v>
      </c>
      <c r="H98" s="2">
        <f>VLOOKUP($A98,活跃!$B:$J,2,0)</f>
        <v>1</v>
      </c>
      <c r="I98" s="1">
        <f>VLOOKUP($A98,'风险(退款拒付)'!$A:$F,4,0)</f>
        <v>0</v>
      </c>
      <c r="J98" s="1">
        <f>VLOOKUP($A98,'风险(退款拒付)'!$A:$F,5,0)</f>
        <v>0</v>
      </c>
      <c r="K98" s="1">
        <f>VLOOKUP($A98,'风险(预警)'!$A:$F,6,0)</f>
        <v>0</v>
      </c>
      <c r="L98" s="1">
        <v>4.7332187376927142E-3</v>
      </c>
      <c r="M98" s="2">
        <f t="shared" si="1"/>
        <v>1.1175069530277828</v>
      </c>
    </row>
    <row r="99" spans="1:13" x14ac:dyDescent="0.2">
      <c r="A99" t="s">
        <v>648</v>
      </c>
      <c r="B99" s="2">
        <f>VLOOKUP($A99,活跃!$B:$J,3,0)</f>
        <v>801</v>
      </c>
      <c r="C99" s="2">
        <f>VLOOKUP($A99,活跃!$B:$J,4,0)</f>
        <v>0</v>
      </c>
      <c r="D99" s="2">
        <f>VLOOKUP($A99,活跃!$B:$J,6,0)</f>
        <v>0</v>
      </c>
      <c r="E99" s="26">
        <f>VLOOKUP($A99,'交易量(贡献率)'!$A:$K,11,0)/100</f>
        <v>2.0480580999970802E-3</v>
      </c>
      <c r="F99" s="2">
        <f>VLOOKUP($A99,交易量等级!$A:$G,2,0)</f>
        <v>4507.5052500000002</v>
      </c>
      <c r="G99" s="2">
        <f>VLOOKUP($A99,交易量等级!$A:$G,5,0)</f>
        <v>1080099.8525071</v>
      </c>
      <c r="H99" s="2">
        <f>VLOOKUP($A99,活跃!$B:$J,2,0)</f>
        <v>1</v>
      </c>
      <c r="I99" s="1">
        <f>VLOOKUP($A99,'风险(退款拒付)'!$A:$F,4,0)</f>
        <v>1.2999999999999999E-2</v>
      </c>
      <c r="J99" s="1">
        <f>VLOOKUP($A99,'风险(退款拒付)'!$A:$F,5,0)</f>
        <v>4.0000000000000001E-3</v>
      </c>
      <c r="K99" s="1">
        <f>VLOOKUP($A99,'风险(预警)'!$A:$F,6,0)</f>
        <v>1.0999999999999999E-2</v>
      </c>
      <c r="L99" s="1">
        <v>1.2149838565166139E-2</v>
      </c>
      <c r="M99" s="2">
        <f t="shared" si="1"/>
        <v>2.8685615069116479</v>
      </c>
    </row>
    <row r="100" spans="1:13" x14ac:dyDescent="0.2">
      <c r="A100" t="s">
        <v>283</v>
      </c>
      <c r="B100" s="2">
        <f>VLOOKUP($A100,活跃!$B:$J,3,0)</f>
        <v>978</v>
      </c>
      <c r="C100" s="2">
        <f>VLOOKUP($A100,活跃!$B:$J,4,0)</f>
        <v>1152</v>
      </c>
      <c r="D100" s="2">
        <f>VLOOKUP($A100,活跃!$B:$J,6,0)</f>
        <v>3233</v>
      </c>
      <c r="E100" s="26">
        <f>VLOOKUP($A100,'交易量(贡献率)'!$A:$K,11,0)/100</f>
        <v>2.2047404204679592E-3</v>
      </c>
      <c r="F100" s="2">
        <f>VLOOKUP($A100,交易量等级!$A:$G,2,0)</f>
        <v>3216.0349999999999</v>
      </c>
      <c r="G100" s="2">
        <f>VLOOKUP($A100,交易量等级!$A:$G,5,0)</f>
        <v>1162730.5900000001</v>
      </c>
      <c r="H100" s="2">
        <f>VLOOKUP($A100,活跃!$B:$J,2,0)</f>
        <v>1</v>
      </c>
      <c r="I100" s="1">
        <f>VLOOKUP($A100,'风险(退款拒付)'!$A:$F,4,0)</f>
        <v>1.2E-2</v>
      </c>
      <c r="J100" s="1">
        <f>VLOOKUP($A100,'风险(退款拒付)'!$A:$F,5,0)</f>
        <v>3.0000000000000001E-3</v>
      </c>
      <c r="K100" s="1">
        <f>VLOOKUP($A100,'风险(预警)'!$A:$F,6,0)</f>
        <v>1.0999999999999999E-2</v>
      </c>
      <c r="L100" s="1">
        <v>1.041109108132326E-2</v>
      </c>
      <c r="M100" s="2">
        <f t="shared" si="1"/>
        <v>2.4580454267481611</v>
      </c>
    </row>
    <row r="101" spans="1:13" x14ac:dyDescent="0.2">
      <c r="A101" t="s">
        <v>248</v>
      </c>
      <c r="B101" s="2">
        <f>VLOOKUP($A101,活跃!$B:$J,3,0)</f>
        <v>1210</v>
      </c>
      <c r="C101" s="2">
        <f>VLOOKUP($A101,活跃!$B:$J,4,0)</f>
        <v>82</v>
      </c>
      <c r="D101" s="2">
        <f>VLOOKUP($A101,活跃!$B:$J,6,0)</f>
        <v>410</v>
      </c>
      <c r="E101" s="26">
        <f>VLOOKUP($A101,'交易量(贡献率)'!$A:$K,11,0)/100</f>
        <v>1.2480971567188199E-3</v>
      </c>
      <c r="F101" s="2">
        <f>VLOOKUP($A101,交易量等级!$A:$G,2,0)</f>
        <v>668.65520000000004</v>
      </c>
      <c r="G101" s="2">
        <f>VLOOKUP($A101,交易量等级!$A:$G,5,0)</f>
        <v>658218.41425711999</v>
      </c>
      <c r="H101" s="2">
        <f>VLOOKUP($A101,活跃!$B:$J,2,0)</f>
        <v>1</v>
      </c>
      <c r="I101" s="1">
        <f>VLOOKUP($A101,'风险(退款拒付)'!$A:$F,4,0)</f>
        <v>1.6E-2</v>
      </c>
      <c r="J101" s="1">
        <f>VLOOKUP($A101,'风险(退款拒付)'!$A:$F,5,0)</f>
        <v>3.0000000000000001E-3</v>
      </c>
      <c r="K101" s="1">
        <f>VLOOKUP($A101,'风险(预警)'!$A:$F,6,0)</f>
        <v>4.0000000000000001E-3</v>
      </c>
      <c r="L101" s="1">
        <v>6.5694033803643638E-3</v>
      </c>
      <c r="M101" s="2">
        <f t="shared" si="1"/>
        <v>1.5510278230623378</v>
      </c>
    </row>
    <row r="102" spans="1:13" x14ac:dyDescent="0.2">
      <c r="A102" t="s">
        <v>979</v>
      </c>
      <c r="B102" s="2">
        <f>VLOOKUP($A102,活跃!$B:$J,3,0)</f>
        <v>388</v>
      </c>
      <c r="C102" s="2">
        <f>VLOOKUP($A102,活跃!$B:$J,4,0)</f>
        <v>0</v>
      </c>
      <c r="D102" s="2">
        <f>VLOOKUP($A102,活跃!$B:$J,6,0)</f>
        <v>0</v>
      </c>
      <c r="E102" s="26">
        <f>VLOOKUP($A102,'交易量(贡献率)'!$A:$K,11,0)/100</f>
        <v>1.1328170602307166E-3</v>
      </c>
      <c r="F102" s="2">
        <f>VLOOKUP($A102,交易量等级!$A:$G,2,0)</f>
        <v>3963.15</v>
      </c>
      <c r="G102" s="2">
        <f>VLOOKUP($A102,交易量等级!$A:$G,5,0)</f>
        <v>597422.28</v>
      </c>
      <c r="H102" s="2">
        <f>VLOOKUP($A102,活跃!$B:$J,2,0)</f>
        <v>0</v>
      </c>
      <c r="I102" s="1">
        <f>VLOOKUP($A102,'风险(退款拒付)'!$A:$F,4,0)</f>
        <v>2.4E-2</v>
      </c>
      <c r="J102" s="1">
        <f>VLOOKUP($A102,'风险(退款拒付)'!$A:$F,5,0)</f>
        <v>6.0000000000000001E-3</v>
      </c>
      <c r="K102" s="1">
        <f>VLOOKUP($A102,'风险(预警)'!$A:$F,6,0)</f>
        <v>5.1999999999999998E-2</v>
      </c>
      <c r="L102" s="1">
        <v>0.23234909203050849</v>
      </c>
      <c r="M102" s="2">
        <f t="shared" si="1"/>
        <v>54.857326538928767</v>
      </c>
    </row>
    <row r="103" spans="1:13" x14ac:dyDescent="0.2">
      <c r="A103" t="s">
        <v>540</v>
      </c>
      <c r="B103" s="2">
        <f>VLOOKUP($A103,活跃!$B:$J,3,0)</f>
        <v>320</v>
      </c>
      <c r="C103" s="2">
        <f>VLOOKUP($A103,活跃!$B:$J,4,0)</f>
        <v>0</v>
      </c>
      <c r="D103" s="2">
        <f>VLOOKUP($A103,活跃!$B:$J,6,0)</f>
        <v>0</v>
      </c>
      <c r="E103" s="26">
        <f>VLOOKUP($A103,'交易量(贡献率)'!$A:$K,11,0)/100</f>
        <v>1.3615258120074326E-3</v>
      </c>
      <c r="F103" s="2">
        <f>VLOOKUP($A103,交易量等级!$A:$G,2,0)</f>
        <v>3028.5250000000001</v>
      </c>
      <c r="G103" s="2">
        <f>VLOOKUP($A103,交易量等级!$A:$G,5,0)</f>
        <v>718038.14</v>
      </c>
      <c r="H103" s="2">
        <f>VLOOKUP($A103,活跃!$B:$J,2,0)</f>
        <v>1</v>
      </c>
      <c r="I103" s="1">
        <f>VLOOKUP($A103,'风险(退款拒付)'!$A:$F,4,0)</f>
        <v>0.16900000000000001</v>
      </c>
      <c r="J103" s="1">
        <f>VLOOKUP($A103,'风险(退款拒付)'!$A:$F,5,0)</f>
        <v>3.2000000000000001E-2</v>
      </c>
      <c r="K103" s="1">
        <f>VLOOKUP($A103,'风险(预警)'!$A:$F,6,0)</f>
        <v>0.19</v>
      </c>
      <c r="L103" s="1">
        <v>2.5718580520352141E-2</v>
      </c>
      <c r="M103" s="2">
        <f t="shared" si="1"/>
        <v>6.0721243082690357</v>
      </c>
    </row>
    <row r="104" spans="1:13" x14ac:dyDescent="0.2">
      <c r="A104" t="s">
        <v>666</v>
      </c>
      <c r="B104" s="2">
        <f>VLOOKUP($A104,活跃!$B:$J,3,0)</f>
        <v>773</v>
      </c>
      <c r="C104" s="2">
        <f>VLOOKUP($A104,活跃!$B:$J,4,0)</f>
        <v>151</v>
      </c>
      <c r="D104" s="2">
        <f>VLOOKUP($A104,活跃!$B:$J,6,0)</f>
        <v>767</v>
      </c>
      <c r="E104" s="26">
        <f>VLOOKUP($A104,'交易量(贡献率)'!$A:$K,11,0)/100</f>
        <v>1.392566667196566E-3</v>
      </c>
      <c r="F104" s="2">
        <f>VLOOKUP($A104,交易量等级!$A:$G,2,0)</f>
        <v>2014.27</v>
      </c>
      <c r="G104" s="2">
        <f>VLOOKUP($A104,交易量等级!$A:$G,5,0)</f>
        <v>734408.39</v>
      </c>
      <c r="H104" s="2">
        <f>VLOOKUP($A104,活跃!$B:$J,2,0)</f>
        <v>1</v>
      </c>
      <c r="I104" s="1">
        <f>VLOOKUP($A104,'风险(退款拒付)'!$A:$F,4,0)</f>
        <v>1.4999999999999999E-2</v>
      </c>
      <c r="J104" s="1">
        <f>VLOOKUP($A104,'风险(退款拒付)'!$A:$F,5,0)</f>
        <v>3.0000000000000001E-3</v>
      </c>
      <c r="K104" s="1">
        <f>VLOOKUP($A104,'风险(预警)'!$A:$F,6,0)</f>
        <v>2.1000000000000001E-2</v>
      </c>
      <c r="L104" s="1">
        <v>1.564201078514289E-2</v>
      </c>
      <c r="M104" s="2">
        <f t="shared" si="1"/>
        <v>3.693058947927196</v>
      </c>
    </row>
    <row r="105" spans="1:13" x14ac:dyDescent="0.2">
      <c r="A105" t="s">
        <v>480</v>
      </c>
      <c r="B105" s="2">
        <f>VLOOKUP($A105,活跃!$B:$J,3,0)</f>
        <v>380</v>
      </c>
      <c r="C105" s="2">
        <f>VLOOKUP($A105,活跃!$B:$J,4,0)</f>
        <v>678</v>
      </c>
      <c r="D105" s="2">
        <f>VLOOKUP($A105,活跃!$B:$J,6,0)</f>
        <v>2193</v>
      </c>
      <c r="E105" s="26">
        <f>VLOOKUP($A105,'交易量(贡献率)'!$A:$K,11,0)/100</f>
        <v>1.8625012565917024E-3</v>
      </c>
      <c r="F105" s="2">
        <f>VLOOKUP($A105,交易量等级!$A:$G,2,0)</f>
        <v>3114.4650000000001</v>
      </c>
      <c r="G105" s="2">
        <f>VLOOKUP($A105,交易量等级!$A:$G,5,0)</f>
        <v>982241.34</v>
      </c>
      <c r="H105" s="2">
        <f>VLOOKUP($A105,活跃!$B:$J,2,0)</f>
        <v>1</v>
      </c>
      <c r="I105" s="1">
        <f>VLOOKUP($A105,'风险(退款拒付)'!$A:$F,4,0)</f>
        <v>1.6E-2</v>
      </c>
      <c r="J105" s="1">
        <f>VLOOKUP($A105,'风险(退款拒付)'!$A:$F,5,0)</f>
        <v>3.0000000000000001E-3</v>
      </c>
      <c r="K105" s="1">
        <f>VLOOKUP($A105,'风险(预警)'!$A:$F,6,0)</f>
        <v>5.0000000000000001E-3</v>
      </c>
      <c r="L105" s="1">
        <v>1.3438646377796799E-2</v>
      </c>
      <c r="M105" s="2">
        <f t="shared" si="1"/>
        <v>3.1728474002006966</v>
      </c>
    </row>
    <row r="106" spans="1:13" x14ac:dyDescent="0.2">
      <c r="A106" t="s">
        <v>418</v>
      </c>
      <c r="B106" s="2">
        <f>VLOOKUP($A106,活跃!$B:$J,3,0)</f>
        <v>212</v>
      </c>
      <c r="C106" s="2">
        <f>VLOOKUP($A106,活跃!$B:$J,4,0)</f>
        <v>0</v>
      </c>
      <c r="D106" s="2">
        <f>VLOOKUP($A106,活跃!$B:$J,6,0)</f>
        <v>0</v>
      </c>
      <c r="E106" s="26">
        <f>VLOOKUP($A106,'交易量(贡献率)'!$A:$K,11,0)/100</f>
        <v>1.4019346789896287E-3</v>
      </c>
      <c r="F106" s="2">
        <f>VLOOKUP($A106,交易量等级!$A:$G,2,0)</f>
        <v>4766.3999999999996</v>
      </c>
      <c r="G106" s="2">
        <f>VLOOKUP($A106,交易量等级!$A:$G,5,0)</f>
        <v>739348.86905964499</v>
      </c>
      <c r="H106" s="2">
        <f>VLOOKUP($A106,活跃!$B:$J,2,0)</f>
        <v>1</v>
      </c>
      <c r="I106" s="1">
        <f>VLOOKUP($A106,'风险(退款拒付)'!$A:$F,4,0)</f>
        <v>9.8000000000000004E-2</v>
      </c>
      <c r="J106" s="1">
        <f>VLOOKUP($A106,'风险(退款拒付)'!$A:$F,5,0)</f>
        <v>6.0000000000000001E-3</v>
      </c>
      <c r="K106" s="1">
        <f>VLOOKUP($A106,'风险(预警)'!$A:$F,6,0)</f>
        <v>6.3E-2</v>
      </c>
      <c r="L106" s="1">
        <v>1.0556801947813889E-2</v>
      </c>
      <c r="M106" s="2">
        <f t="shared" si="1"/>
        <v>2.4924475778970763</v>
      </c>
    </row>
    <row r="107" spans="1:13" x14ac:dyDescent="0.2">
      <c r="A107" t="s">
        <v>758</v>
      </c>
      <c r="B107" s="2">
        <f>VLOOKUP($A107,活跃!$B:$J,3,0)</f>
        <v>170</v>
      </c>
      <c r="C107" s="2">
        <f>VLOOKUP($A107,活跃!$B:$J,4,0)</f>
        <v>0</v>
      </c>
      <c r="D107" s="2">
        <f>VLOOKUP($A107,活跃!$B:$J,6,0)</f>
        <v>0</v>
      </c>
      <c r="E107" s="26">
        <f>VLOOKUP($A107,'交易量(贡献率)'!$A:$K,11,0)/100</f>
        <v>1.4353386840904932E-3</v>
      </c>
      <c r="F107" s="2">
        <f>VLOOKUP($A107,交易量等级!$A:$G,2,0)</f>
        <v>6998.44</v>
      </c>
      <c r="G107" s="2">
        <f>VLOOKUP($A107,交易量等级!$A:$G,5,0)</f>
        <v>756965.39125822997</v>
      </c>
      <c r="H107" s="2">
        <f>VLOOKUP($A107,活跃!$B:$J,2,0)</f>
        <v>1</v>
      </c>
      <c r="I107" s="1">
        <f>VLOOKUP($A107,'风险(退款拒付)'!$A:$F,4,0)</f>
        <v>0.04</v>
      </c>
      <c r="J107" s="1">
        <f>VLOOKUP($A107,'风险(退款拒付)'!$A:$F,5,0)</f>
        <v>4.0000000000000001E-3</v>
      </c>
      <c r="K107" s="1">
        <f>VLOOKUP($A107,'风险(预警)'!$A:$F,6,0)</f>
        <v>5.2999999999999999E-2</v>
      </c>
      <c r="L107" s="1">
        <v>2.0330915444689721E-2</v>
      </c>
      <c r="M107" s="2">
        <f t="shared" si="1"/>
        <v>4.8001034031940621</v>
      </c>
    </row>
    <row r="108" spans="1:13" x14ac:dyDescent="0.2">
      <c r="A108" t="s">
        <v>458</v>
      </c>
      <c r="B108" s="2">
        <f>VLOOKUP($A108,活跃!$B:$J,3,0)</f>
        <v>625</v>
      </c>
      <c r="C108" s="2">
        <f>VLOOKUP($A108,活跃!$B:$J,4,0)</f>
        <v>0</v>
      </c>
      <c r="D108" s="2">
        <f>VLOOKUP($A108,活跃!$B:$J,6,0)</f>
        <v>0</v>
      </c>
      <c r="E108" s="26">
        <f>VLOOKUP($A108,'交易量(贡献率)'!$A:$K,11,0)/100</f>
        <v>2.2981206761879349E-3</v>
      </c>
      <c r="F108" s="2">
        <f>VLOOKUP($A108,交易量等级!$A:$G,2,0)</f>
        <v>2158.4699999999998</v>
      </c>
      <c r="G108" s="2">
        <f>VLOOKUP($A108,交易量等级!$A:$G,5,0)</f>
        <v>1211977.24</v>
      </c>
      <c r="H108" s="2">
        <f>VLOOKUP($A108,活跃!$B:$J,2,0)</f>
        <v>1</v>
      </c>
      <c r="I108" s="1">
        <f>VLOOKUP($A108,'风险(退款拒付)'!$A:$F,4,0)</f>
        <v>7.8E-2</v>
      </c>
      <c r="J108" s="1">
        <f>VLOOKUP($A108,'风险(退款拒付)'!$A:$F,5,0)</f>
        <v>1.7999999999999999E-2</v>
      </c>
      <c r="K108" s="1">
        <f>VLOOKUP($A108,'风险(预警)'!$A:$F,6,0)</f>
        <v>6.4000000000000001E-2</v>
      </c>
      <c r="L108" s="1">
        <v>2.0326975064225029E-2</v>
      </c>
      <c r="M108" s="2">
        <f t="shared" si="1"/>
        <v>4.7991730843537761</v>
      </c>
    </row>
    <row r="109" spans="1:13" x14ac:dyDescent="0.2">
      <c r="A109" t="s">
        <v>274</v>
      </c>
      <c r="B109" s="2">
        <f>VLOOKUP($A109,活跃!$B:$J,3,0)</f>
        <v>250</v>
      </c>
      <c r="C109" s="2">
        <f>VLOOKUP($A109,活跃!$B:$J,4,0)</f>
        <v>46</v>
      </c>
      <c r="D109" s="2">
        <f>VLOOKUP($A109,活跃!$B:$J,6,0)</f>
        <v>87</v>
      </c>
      <c r="E109" s="26">
        <f>VLOOKUP($A109,'交易量(贡献率)'!$A:$K,11,0)/100</f>
        <v>1.1161593923310869E-3</v>
      </c>
      <c r="F109" s="2">
        <f>VLOOKUP($A109,交易量等级!$A:$G,2,0)</f>
        <v>2852.61</v>
      </c>
      <c r="G109" s="2">
        <f>VLOOKUP($A109,交易量等级!$A:$G,5,0)</f>
        <v>588637.4</v>
      </c>
      <c r="H109" s="2">
        <f>VLOOKUP($A109,活跃!$B:$J,2,0)</f>
        <v>1</v>
      </c>
      <c r="I109" s="1">
        <f>VLOOKUP($A109,'风险(退款拒付)'!$A:$F,4,0)</f>
        <v>0.01</v>
      </c>
      <c r="J109" s="1">
        <f>VLOOKUP($A109,'风险(退款拒付)'!$A:$F,5,0)</f>
        <v>6.0000000000000001E-3</v>
      </c>
      <c r="K109" s="1">
        <f>VLOOKUP($A109,'风险(预警)'!$A:$F,6,0)</f>
        <v>5.7000000000000002E-2</v>
      </c>
      <c r="L109" s="1">
        <v>1.5810405459809621E-2</v>
      </c>
      <c r="M109" s="2">
        <f t="shared" si="1"/>
        <v>3.7328167174750821</v>
      </c>
    </row>
    <row r="110" spans="1:13" x14ac:dyDescent="0.2">
      <c r="A110" t="s">
        <v>168</v>
      </c>
      <c r="B110" s="2">
        <f>VLOOKUP($A110,活跃!$B:$J,3,0)</f>
        <v>139</v>
      </c>
      <c r="C110" s="2">
        <f>VLOOKUP($A110,活跃!$B:$J,4,0)</f>
        <v>1452</v>
      </c>
      <c r="D110" s="2">
        <f>VLOOKUP($A110,活跃!$B:$J,6,0)</f>
        <v>5788</v>
      </c>
      <c r="E110" s="26">
        <f>VLOOKUP($A110,'交易量(贡献率)'!$A:$K,11,0)/100</f>
        <v>1.7068557744763326E-3</v>
      </c>
      <c r="F110" s="2">
        <f>VLOOKUP($A110,交易量等级!$A:$G,2,0)</f>
        <v>6274.0464000000002</v>
      </c>
      <c r="G110" s="2">
        <f>VLOOKUP($A110,交易量等级!$A:$G,5,0)</f>
        <v>900157.40777344501</v>
      </c>
      <c r="H110" s="2">
        <f>VLOOKUP($A110,活跃!$B:$J,2,0)</f>
        <v>1</v>
      </c>
      <c r="I110" s="1">
        <f>VLOOKUP($A110,'风险(退款拒付)'!$A:$F,4,0)</f>
        <v>0.13500000000000001</v>
      </c>
      <c r="J110" s="1">
        <f>VLOOKUP($A110,'风险(退款拒付)'!$A:$F,5,0)</f>
        <v>1.0999999999999999E-2</v>
      </c>
      <c r="K110" s="1">
        <f>VLOOKUP($A110,'风险(预警)'!$A:$F,6,0)</f>
        <v>0</v>
      </c>
      <c r="L110" s="1">
        <v>1.494827348973018E-2</v>
      </c>
      <c r="M110" s="2">
        <f t="shared" si="1"/>
        <v>3.5292684505591612</v>
      </c>
    </row>
    <row r="111" spans="1:13" x14ac:dyDescent="0.2">
      <c r="A111" t="s">
        <v>109</v>
      </c>
      <c r="B111" s="2">
        <f>VLOOKUP($A111,活跃!$B:$J,3,0)</f>
        <v>524</v>
      </c>
      <c r="C111" s="2">
        <f>VLOOKUP($A111,活跃!$B:$J,4,0)</f>
        <v>41</v>
      </c>
      <c r="D111" s="2">
        <f>VLOOKUP($A111,活跃!$B:$J,6,0)</f>
        <v>123</v>
      </c>
      <c r="E111" s="26">
        <f>VLOOKUP($A111,'交易量(贡献率)'!$A:$K,11,0)/100</f>
        <v>3.0541210290392098E-3</v>
      </c>
      <c r="F111" s="2">
        <f>VLOOKUP($A111,交易量等级!$A:$G,2,0)</f>
        <v>909.67</v>
      </c>
      <c r="G111" s="2">
        <f>VLOOKUP($A111,交易量等级!$A:$G,5,0)</f>
        <v>1610674.85</v>
      </c>
      <c r="H111" s="2">
        <f>VLOOKUP($A111,活跃!$B:$J,2,0)</f>
        <v>1</v>
      </c>
      <c r="I111" s="1">
        <f>VLOOKUP($A111,'风险(退款拒付)'!$A:$F,4,0)</f>
        <v>4.9000000000000002E-2</v>
      </c>
      <c r="J111" s="1">
        <f>VLOOKUP($A111,'风险(退款拒付)'!$A:$F,5,0)</f>
        <v>8.0000000000000002E-3</v>
      </c>
      <c r="K111" s="1">
        <f>VLOOKUP($A111,'风险(预警)'!$A:$F,6,0)</f>
        <v>0</v>
      </c>
      <c r="L111" s="1">
        <v>1.7146528789931351E-2</v>
      </c>
      <c r="M111" s="2">
        <f t="shared" si="1"/>
        <v>4.0482737445554573</v>
      </c>
    </row>
    <row r="112" spans="1:13" x14ac:dyDescent="0.2">
      <c r="A112" t="s">
        <v>261</v>
      </c>
      <c r="B112" s="2">
        <f>VLOOKUP($A112,活跃!$B:$J,3,0)</f>
        <v>324</v>
      </c>
      <c r="C112" s="2">
        <f>VLOOKUP($A112,活跃!$B:$J,4,0)</f>
        <v>0</v>
      </c>
      <c r="D112" s="2">
        <f>VLOOKUP($A112,活跃!$B:$J,6,0)</f>
        <v>0</v>
      </c>
      <c r="E112" s="26">
        <f>VLOOKUP($A112,'交易量(贡献率)'!$A:$K,11,0)/100</f>
        <v>1.3569674548774505E-3</v>
      </c>
      <c r="F112" s="2">
        <f>VLOOKUP($A112,交易量等级!$A:$G,2,0)</f>
        <v>2138.9063999999998</v>
      </c>
      <c r="G112" s="2">
        <f>VLOOKUP($A112,交易量等级!$A:$G,5,0)</f>
        <v>715634.16480819497</v>
      </c>
      <c r="H112" s="2">
        <f>VLOOKUP($A112,活跃!$B:$J,2,0)</f>
        <v>1</v>
      </c>
      <c r="I112" s="1">
        <f>VLOOKUP($A112,'风险(退款拒付)'!$A:$F,4,0)</f>
        <v>0.1</v>
      </c>
      <c r="J112" s="1">
        <f>VLOOKUP($A112,'风险(退款拒付)'!$A:$F,5,0)</f>
        <v>1.6E-2</v>
      </c>
      <c r="K112" s="1">
        <f>VLOOKUP($A112,'风险(预警)'!$A:$F,6,0)</f>
        <v>0.09</v>
      </c>
      <c r="L112" s="1">
        <v>1.1630934075183541E-2</v>
      </c>
      <c r="M112" s="2">
        <f t="shared" si="1"/>
        <v>2.7460488136158463</v>
      </c>
    </row>
    <row r="113" spans="1:13" x14ac:dyDescent="0.2">
      <c r="A113" t="s">
        <v>796</v>
      </c>
      <c r="B113" s="2">
        <f>VLOOKUP($A113,活跃!$B:$J,3,0)</f>
        <v>359</v>
      </c>
      <c r="C113" s="2">
        <f>VLOOKUP($A113,活跃!$B:$J,4,0)</f>
        <v>0</v>
      </c>
      <c r="D113" s="2">
        <f>VLOOKUP($A113,活跃!$B:$J,6,0)</f>
        <v>0</v>
      </c>
      <c r="E113" s="26">
        <f>VLOOKUP($A113,'交易量(贡献率)'!$A:$K,11,0)/100</f>
        <v>1.4547057937471651E-3</v>
      </c>
      <c r="F113" s="2">
        <f>VLOOKUP($A113,交易量等级!$A:$G,2,0)</f>
        <v>6381</v>
      </c>
      <c r="G113" s="2">
        <f>VLOOKUP($A113,交易量等级!$A:$G,5,0)</f>
        <v>767179.17</v>
      </c>
      <c r="H113" s="2">
        <f>VLOOKUP($A113,活跃!$B:$J,2,0)</f>
        <v>0</v>
      </c>
      <c r="I113" s="1">
        <f>VLOOKUP($A113,'风险(退款拒付)'!$A:$F,4,0)</f>
        <v>1.0999999999999999E-2</v>
      </c>
      <c r="J113" s="1">
        <f>VLOOKUP($A113,'风险(退款拒付)'!$A:$F,5,0)</f>
        <v>0.01</v>
      </c>
      <c r="K113" s="1">
        <f>VLOOKUP($A113,'风险(预警)'!$A:$F,6,0)</f>
        <v>2.3E-2</v>
      </c>
      <c r="L113" s="1">
        <v>1.089865214806824E-2</v>
      </c>
      <c r="M113" s="2">
        <f t="shared" si="1"/>
        <v>2.5731579774896374</v>
      </c>
    </row>
    <row r="114" spans="1:13" x14ac:dyDescent="0.2">
      <c r="A114" t="s">
        <v>717</v>
      </c>
      <c r="B114" s="2">
        <f>VLOOKUP($A114,活跃!$B:$J,3,0)</f>
        <v>108</v>
      </c>
      <c r="C114" s="2">
        <f>VLOOKUP($A114,活跃!$B:$J,4,0)</f>
        <v>0</v>
      </c>
      <c r="D114" s="2">
        <f>VLOOKUP($A114,活跃!$B:$J,6,0)</f>
        <v>0</v>
      </c>
      <c r="E114" s="26">
        <f>VLOOKUP($A114,'交易量(贡献率)'!$A:$K,11,0)/100</f>
        <v>1.1460705385177102E-4</v>
      </c>
      <c r="F114" s="2">
        <f>VLOOKUP($A114,交易量等级!$A:$G,2,0)</f>
        <v>3660.7946999999999</v>
      </c>
      <c r="G114" s="2">
        <f>VLOOKUP($A114,交易量等级!$A:$G,5,0)</f>
        <v>60441.186683984997</v>
      </c>
      <c r="H114" s="2">
        <f>VLOOKUP($A114,活跃!$B:$J,2,0)</f>
        <v>1</v>
      </c>
      <c r="I114" s="1">
        <f>VLOOKUP($A114,'风险(退款拒付)'!$A:$F,4,0)</f>
        <v>1E-3</v>
      </c>
      <c r="J114" s="1">
        <f>VLOOKUP($A114,'风险(退款拒付)'!$A:$F,5,0)</f>
        <v>0</v>
      </c>
      <c r="K114" s="1">
        <f>VLOOKUP($A114,'风险(预警)'!$A:$F,6,0)</f>
        <v>0</v>
      </c>
      <c r="L114" s="1">
        <v>4.4874821752880177E-3</v>
      </c>
      <c r="M114" s="2">
        <f t="shared" si="1"/>
        <v>1.0594888616783307</v>
      </c>
    </row>
    <row r="115" spans="1:13" x14ac:dyDescent="0.2">
      <c r="A115" t="s">
        <v>470</v>
      </c>
      <c r="B115" s="2">
        <f>VLOOKUP($A115,活跃!$B:$J,3,0)</f>
        <v>195</v>
      </c>
      <c r="C115" s="2">
        <f>VLOOKUP($A115,活跃!$B:$J,4,0)</f>
        <v>0</v>
      </c>
      <c r="D115" s="2">
        <f>VLOOKUP($A115,活跃!$B:$J,6,0)</f>
        <v>0</v>
      </c>
      <c r="E115" s="26">
        <f>VLOOKUP($A115,'交易量(贡献率)'!$A:$K,11,0)/100</f>
        <v>1.267400663855415E-3</v>
      </c>
      <c r="F115" s="2">
        <f>VLOOKUP($A115,交易量等级!$A:$G,2,0)</f>
        <v>2242.6799999999998</v>
      </c>
      <c r="G115" s="2">
        <f>VLOOKUP($A115,交易量等级!$A:$G,5,0)</f>
        <v>668398.65045800502</v>
      </c>
      <c r="H115" s="2">
        <f>VLOOKUP($A115,活跃!$B:$J,2,0)</f>
        <v>1</v>
      </c>
      <c r="I115" s="1">
        <f>VLOOKUP($A115,'风险(退款拒付)'!$A:$F,4,0)</f>
        <v>0.442</v>
      </c>
      <c r="J115" s="1">
        <f>VLOOKUP($A115,'风险(退款拒付)'!$A:$F,5,0)</f>
        <v>3.6999999999999998E-2</v>
      </c>
      <c r="K115" s="1">
        <f>VLOOKUP($A115,'风险(预警)'!$A:$F,6,0)</f>
        <v>0.13600000000000001</v>
      </c>
      <c r="L115" s="1">
        <v>1.156940350209143E-2</v>
      </c>
      <c r="M115" s="2">
        <f t="shared" si="1"/>
        <v>2.7315215231894299</v>
      </c>
    </row>
    <row r="116" spans="1:13" x14ac:dyDescent="0.2">
      <c r="A116" t="s">
        <v>859</v>
      </c>
      <c r="B116" s="2">
        <f>VLOOKUP($A116,活跃!$B:$J,3,0)</f>
        <v>262</v>
      </c>
      <c r="C116" s="2">
        <f>VLOOKUP($A116,活跃!$B:$J,4,0)</f>
        <v>0</v>
      </c>
      <c r="D116" s="2">
        <f>VLOOKUP($A116,活跃!$B:$J,6,0)</f>
        <v>0</v>
      </c>
      <c r="E116" s="26">
        <f>VLOOKUP($A116,'交易量(贡献率)'!$A:$K,11,0)/100</f>
        <v>9.0989914255618217E-4</v>
      </c>
      <c r="F116" s="2">
        <f>VLOOKUP($A116,交易量等级!$A:$G,2,0)</f>
        <v>2958.16</v>
      </c>
      <c r="G116" s="2">
        <f>VLOOKUP($A116,交易量等级!$A:$G,5,0)</f>
        <v>479860.3758715</v>
      </c>
      <c r="H116" s="2">
        <f>VLOOKUP($A116,活跃!$B:$J,2,0)</f>
        <v>0</v>
      </c>
      <c r="I116" s="1">
        <f>VLOOKUP($A116,'风险(退款拒付)'!$A:$F,4,0)</f>
        <v>0.24099999999999999</v>
      </c>
      <c r="J116" s="1">
        <f>VLOOKUP($A116,'风险(退款拒付)'!$A:$F,5,0)</f>
        <v>8.9999999999999993E-3</v>
      </c>
      <c r="K116" s="1">
        <f>VLOOKUP($A116,'风险(预警)'!$A:$F,6,0)</f>
        <v>5.1999999999999998E-2</v>
      </c>
      <c r="L116" s="1">
        <v>1.2722185531740661E-2</v>
      </c>
      <c r="M116" s="2">
        <f t="shared" si="1"/>
        <v>3.0036919012874574</v>
      </c>
    </row>
    <row r="117" spans="1:13" x14ac:dyDescent="0.2">
      <c r="A117" t="s">
        <v>102</v>
      </c>
      <c r="B117" s="2">
        <f>VLOOKUP($A117,活跃!$B:$J,3,0)</f>
        <v>68</v>
      </c>
      <c r="C117" s="2">
        <f>VLOOKUP($A117,活跃!$B:$J,4,0)</f>
        <v>2391</v>
      </c>
      <c r="D117" s="2">
        <f>VLOOKUP($A117,活跃!$B:$J,6,0)</f>
        <v>6432</v>
      </c>
      <c r="E117" s="26">
        <f>VLOOKUP($A117,'交易量(贡献率)'!$A:$K,11,0)/100</f>
        <v>1.2626645694178558E-4</v>
      </c>
      <c r="F117" s="2">
        <f>VLOOKUP($A117,交易量等级!$A:$G,2,0)</f>
        <v>963.65899999999999</v>
      </c>
      <c r="G117" s="2">
        <f>VLOOKUP($A117,交易量等级!$A:$G,5,0)</f>
        <v>66590.094060129995</v>
      </c>
      <c r="H117" s="2">
        <f>VLOOKUP($A117,活跃!$B:$J,2,0)</f>
        <v>1</v>
      </c>
      <c r="I117" s="1">
        <f>VLOOKUP($A117,'风险(退款拒付)'!$A:$F,4,0)</f>
        <v>0</v>
      </c>
      <c r="J117" s="1">
        <f>VLOOKUP($A117,'风险(退款拒付)'!$A:$F,5,0)</f>
        <v>0</v>
      </c>
      <c r="K117" s="1">
        <f>VLOOKUP($A117,'风险(预警)'!$A:$F,6,0)</f>
        <v>0</v>
      </c>
      <c r="L117" s="1">
        <v>1.0807474212756209E-2</v>
      </c>
      <c r="M117" s="2">
        <f t="shared" si="1"/>
        <v>2.5516309823684313</v>
      </c>
    </row>
    <row r="118" spans="1:13" x14ac:dyDescent="0.2">
      <c r="A118" t="s">
        <v>305</v>
      </c>
      <c r="B118" s="2">
        <f>VLOOKUP($A118,活跃!$B:$J,3,0)</f>
        <v>394</v>
      </c>
      <c r="C118" s="2">
        <f>VLOOKUP($A118,活跃!$B:$J,4,0)</f>
        <v>0</v>
      </c>
      <c r="D118" s="2">
        <f>VLOOKUP($A118,活跃!$B:$J,6,0)</f>
        <v>0</v>
      </c>
      <c r="E118" s="26">
        <f>VLOOKUP($A118,'交易量(贡献率)'!$A:$K,11,0)/100</f>
        <v>1.3429759702567815E-3</v>
      </c>
      <c r="F118" s="2">
        <f>VLOOKUP($A118,交易量等级!$A:$G,2,0)</f>
        <v>2094.0450000000001</v>
      </c>
      <c r="G118" s="2">
        <f>VLOOKUP($A118,交易量等级!$A:$G,5,0)</f>
        <v>708255.37</v>
      </c>
      <c r="H118" s="2">
        <f>VLOOKUP($A118,活跃!$B:$J,2,0)</f>
        <v>1</v>
      </c>
      <c r="I118" s="1">
        <f>VLOOKUP($A118,'风险(退款拒付)'!$A:$F,4,0)</f>
        <v>6.3E-2</v>
      </c>
      <c r="J118" s="1">
        <f>VLOOKUP($A118,'风险(退款拒付)'!$A:$F,5,0)</f>
        <v>3.0000000000000001E-3</v>
      </c>
      <c r="K118" s="1">
        <f>VLOOKUP($A118,'风险(预警)'!$A:$F,6,0)</f>
        <v>8.0000000000000002E-3</v>
      </c>
      <c r="L118" s="1">
        <v>1.10157661015662E-2</v>
      </c>
      <c r="M118" s="2">
        <f t="shared" si="1"/>
        <v>2.6008084336767392</v>
      </c>
    </row>
    <row r="119" spans="1:13" x14ac:dyDescent="0.2">
      <c r="A119" t="s">
        <v>866</v>
      </c>
      <c r="B119" s="2">
        <f>VLOOKUP($A119,活跃!$B:$J,3,0)</f>
        <v>152</v>
      </c>
      <c r="C119" s="2">
        <f>VLOOKUP($A119,活跃!$B:$J,4,0)</f>
        <v>0</v>
      </c>
      <c r="D119" s="2">
        <f>VLOOKUP($A119,活跃!$B:$J,6,0)</f>
        <v>0</v>
      </c>
      <c r="E119" s="26">
        <f>VLOOKUP($A119,'交易量(贡献率)'!$A:$K,11,0)/100</f>
        <v>5.9878909430969326E-4</v>
      </c>
      <c r="F119" s="2">
        <f>VLOOKUP($A119,交易量等级!$A:$G,2,0)</f>
        <v>4229.2</v>
      </c>
      <c r="G119" s="2">
        <f>VLOOKUP($A119,交易量等级!$A:$G,5,0)</f>
        <v>315787.92244599003</v>
      </c>
      <c r="H119" s="2">
        <f>VLOOKUP($A119,活跃!$B:$J,2,0)</f>
        <v>1</v>
      </c>
      <c r="I119" s="1">
        <f>VLOOKUP($A119,'风险(退款拒付)'!$A:$F,4,0)</f>
        <v>2E-3</v>
      </c>
      <c r="J119" s="1">
        <f>VLOOKUP($A119,'风险(退款拒付)'!$A:$F,5,0)</f>
        <v>4.0000000000000001E-3</v>
      </c>
      <c r="K119" s="1">
        <f>VLOOKUP($A119,'风险(预警)'!$A:$F,6,0)</f>
        <v>4.4999999999999998E-2</v>
      </c>
      <c r="L119" s="1">
        <v>1.3900815901326011E-2</v>
      </c>
      <c r="M119" s="2">
        <f t="shared" si="1"/>
        <v>3.2819650397275772</v>
      </c>
    </row>
    <row r="120" spans="1:13" x14ac:dyDescent="0.2">
      <c r="A120" t="s">
        <v>304</v>
      </c>
      <c r="B120" s="2">
        <f>VLOOKUP($A120,活跃!$B:$J,3,0)</f>
        <v>1042</v>
      </c>
      <c r="C120" s="2">
        <f>VLOOKUP($A120,活跃!$B:$J,4,0)</f>
        <v>1145</v>
      </c>
      <c r="D120" s="2">
        <f>VLOOKUP($A120,活跃!$B:$J,6,0)</f>
        <v>3655</v>
      </c>
      <c r="E120" s="26">
        <f>VLOOKUP($A120,'交易量(贡献率)'!$A:$K,11,0)/100</f>
        <v>6.5272039594838982E-4</v>
      </c>
      <c r="F120" s="2">
        <f>VLOOKUP($A120,交易量等级!$A:$G,2,0)</f>
        <v>810.55809999999997</v>
      </c>
      <c r="G120" s="2">
        <f>VLOOKUP($A120,交易量等级!$A:$G,5,0)</f>
        <v>344230.07989530999</v>
      </c>
      <c r="H120" s="2">
        <f>VLOOKUP($A120,活跃!$B:$J,2,0)</f>
        <v>1</v>
      </c>
      <c r="I120" s="1">
        <f>VLOOKUP($A120,'风险(退款拒付)'!$A:$F,4,0)</f>
        <v>1.2E-2</v>
      </c>
      <c r="J120" s="1">
        <f>VLOOKUP($A120,'风险(退款拒付)'!$A:$F,5,0)</f>
        <v>0</v>
      </c>
      <c r="K120" s="1">
        <f>VLOOKUP($A120,'风险(预警)'!$A:$F,6,0)</f>
        <v>0</v>
      </c>
      <c r="L120" s="1">
        <v>9.9301406065245151E-3</v>
      </c>
      <c r="M120" s="2">
        <f t="shared" si="1"/>
        <v>2.3444936283980162</v>
      </c>
    </row>
    <row r="121" spans="1:13" x14ac:dyDescent="0.2">
      <c r="A121" t="s">
        <v>129</v>
      </c>
      <c r="B121" s="2">
        <f>VLOOKUP($A121,活跃!$B:$J,3,0)</f>
        <v>732</v>
      </c>
      <c r="C121" s="2">
        <f>VLOOKUP($A121,活跃!$B:$J,4,0)</f>
        <v>0</v>
      </c>
      <c r="D121" s="2">
        <f>VLOOKUP($A121,活跃!$B:$J,6,0)</f>
        <v>0</v>
      </c>
      <c r="E121" s="26">
        <f>VLOOKUP($A121,'交易量(贡献率)'!$A:$K,11,0)/100</f>
        <v>1.402291882177726E-3</v>
      </c>
      <c r="F121" s="2">
        <f>VLOOKUP($A121,交易量等级!$A:$G,2,0)</f>
        <v>1912.89</v>
      </c>
      <c r="G121" s="2">
        <f>VLOOKUP($A121,交易量等级!$A:$G,5,0)</f>
        <v>739537.25</v>
      </c>
      <c r="H121" s="2">
        <f>VLOOKUP($A121,活跃!$B:$J,2,0)</f>
        <v>1</v>
      </c>
      <c r="I121" s="1">
        <f>VLOOKUP($A121,'风险(退款拒付)'!$A:$F,4,0)</f>
        <v>5.2999999999999999E-2</v>
      </c>
      <c r="J121" s="1">
        <f>VLOOKUP($A121,'风险(退款拒付)'!$A:$F,5,0)</f>
        <v>7.0000000000000001E-3</v>
      </c>
      <c r="K121" s="1">
        <f>VLOOKUP($A121,'风险(预警)'!$A:$F,6,0)</f>
        <v>4.9000000000000002E-2</v>
      </c>
      <c r="L121" s="1">
        <v>9.2238195885360457E-3</v>
      </c>
      <c r="M121" s="2">
        <f t="shared" si="1"/>
        <v>2.1777321300573451</v>
      </c>
    </row>
    <row r="122" spans="1:13" x14ac:dyDescent="0.2">
      <c r="A122" t="s">
        <v>207</v>
      </c>
      <c r="B122" s="2">
        <f>VLOOKUP($A122,活跃!$B:$J,3,0)</f>
        <v>366</v>
      </c>
      <c r="C122" s="2">
        <f>VLOOKUP($A122,活跃!$B:$J,4,0)</f>
        <v>0</v>
      </c>
      <c r="D122" s="2">
        <f>VLOOKUP($A122,活跃!$B:$J,6,0)</f>
        <v>2</v>
      </c>
      <c r="E122" s="26">
        <f>VLOOKUP($A122,'交易量(贡献率)'!$A:$K,11,0)/100</f>
        <v>1.1692539257480304E-3</v>
      </c>
      <c r="F122" s="2">
        <f>VLOOKUP($A122,交易量等级!$A:$G,2,0)</f>
        <v>1389.4309499999999</v>
      </c>
      <c r="G122" s="2">
        <f>VLOOKUP($A122,交易量等级!$A:$G,5,0)</f>
        <v>616638.26467891503</v>
      </c>
      <c r="H122" s="2">
        <f>VLOOKUP($A122,活跃!$B:$J,2,0)</f>
        <v>1</v>
      </c>
      <c r="I122" s="1">
        <f>VLOOKUP($A122,'风险(退款拒付)'!$A:$F,4,0)</f>
        <v>1.4E-2</v>
      </c>
      <c r="J122" s="1">
        <f>VLOOKUP($A122,'风险(退款拒付)'!$A:$F,5,0)</f>
        <v>4.0000000000000001E-3</v>
      </c>
      <c r="K122" s="1">
        <f>VLOOKUP($A122,'风险(预警)'!$A:$F,6,0)</f>
        <v>3.1E-2</v>
      </c>
      <c r="L122" s="1">
        <v>4.0265362951811247E-2</v>
      </c>
      <c r="M122" s="2">
        <f t="shared" si="1"/>
        <v>9.5066012281466641</v>
      </c>
    </row>
    <row r="123" spans="1:13" x14ac:dyDescent="0.2">
      <c r="A123" t="s">
        <v>802</v>
      </c>
      <c r="B123" s="2">
        <f>VLOOKUP($A123,活跃!$B:$J,3,0)</f>
        <v>290</v>
      </c>
      <c r="C123" s="2">
        <f>VLOOKUP($A123,活跃!$B:$J,4,0)</f>
        <v>0</v>
      </c>
      <c r="D123" s="2">
        <f>VLOOKUP($A123,活跃!$B:$J,6,0)</f>
        <v>0</v>
      </c>
      <c r="E123" s="26">
        <f>VLOOKUP($A123,'交易量(贡献率)'!$A:$K,11,0)/100</f>
        <v>1.4165388235201273E-3</v>
      </c>
      <c r="F123" s="2">
        <f>VLOOKUP($A123,交易量等级!$A:$G,2,0)</f>
        <v>2096.1329500000002</v>
      </c>
      <c r="G123" s="2">
        <f>VLOOKUP($A123,交易量等级!$A:$G,5,0)</f>
        <v>747050.76694691996</v>
      </c>
      <c r="H123" s="2">
        <f>VLOOKUP($A123,活跃!$B:$J,2,0)</f>
        <v>1</v>
      </c>
      <c r="I123" s="1">
        <f>VLOOKUP($A123,'风险(退款拒付)'!$A:$F,4,0)</f>
        <v>0.373</v>
      </c>
      <c r="J123" s="1">
        <f>VLOOKUP($A123,'风险(退款拒付)'!$A:$F,5,0)</f>
        <v>2.5999999999999999E-2</v>
      </c>
      <c r="K123" s="1">
        <f>VLOOKUP($A123,'风险(预警)'!$A:$F,6,0)</f>
        <v>0.14099999999999999</v>
      </c>
      <c r="L123" s="1">
        <v>7.0612769001292359E-3</v>
      </c>
      <c r="M123" s="2">
        <f t="shared" si="1"/>
        <v>1.6671585385034415</v>
      </c>
    </row>
    <row r="124" spans="1:13" x14ac:dyDescent="0.2">
      <c r="A124" t="s">
        <v>134</v>
      </c>
      <c r="B124" s="2">
        <f>VLOOKUP($A124,活跃!$B:$J,3,0)</f>
        <v>289</v>
      </c>
      <c r="C124" s="2">
        <f>VLOOKUP($A124,活跃!$B:$J,4,0)</f>
        <v>0</v>
      </c>
      <c r="D124" s="2">
        <f>VLOOKUP($A124,活跃!$B:$J,6,0)</f>
        <v>0</v>
      </c>
      <c r="E124" s="26">
        <f>VLOOKUP($A124,'交易量(贡献率)'!$A:$K,11,0)/100</f>
        <v>1.2513279270834024E-3</v>
      </c>
      <c r="F124" s="2">
        <f>VLOOKUP($A124,交易量等级!$A:$G,2,0)</f>
        <v>1514.11</v>
      </c>
      <c r="G124" s="2">
        <f>VLOOKUP($A124,交易量等级!$A:$G,5,0)</f>
        <v>659922.25</v>
      </c>
      <c r="H124" s="2">
        <f>VLOOKUP($A124,活跃!$B:$J,2,0)</f>
        <v>1</v>
      </c>
      <c r="I124" s="1">
        <f>VLOOKUP($A124,'风险(退款拒付)'!$A:$F,4,0)</f>
        <v>0.182</v>
      </c>
      <c r="J124" s="1">
        <f>VLOOKUP($A124,'风险(退款拒付)'!$A:$F,5,0)</f>
        <v>2.3E-2</v>
      </c>
      <c r="K124" s="1">
        <f>VLOOKUP($A124,'风险(预警)'!$A:$F,6,0)</f>
        <v>0.108</v>
      </c>
      <c r="L124" s="1">
        <v>8.1319444185769408E-3</v>
      </c>
      <c r="M124" s="2">
        <f t="shared" si="1"/>
        <v>1.9199417844409734</v>
      </c>
    </row>
    <row r="125" spans="1:13" x14ac:dyDescent="0.2">
      <c r="A125" t="s">
        <v>663</v>
      </c>
      <c r="B125" s="2">
        <f>VLOOKUP($A125,活跃!$B:$J,3,0)</f>
        <v>720</v>
      </c>
      <c r="C125" s="2">
        <f>VLOOKUP($A125,活跃!$B:$J,4,0)</f>
        <v>122</v>
      </c>
      <c r="D125" s="2">
        <f>VLOOKUP($A125,活跃!$B:$J,6,0)</f>
        <v>431</v>
      </c>
      <c r="E125" s="26">
        <f>VLOOKUP($A125,'交易量(贡献率)'!$A:$K,11,0)/100</f>
        <v>1.400420983407734E-3</v>
      </c>
      <c r="F125" s="2">
        <f>VLOOKUP($A125,交易量等级!$A:$G,2,0)</f>
        <v>1535.54</v>
      </c>
      <c r="G125" s="2">
        <f>VLOOKUP($A125,交易量等级!$A:$G,5,0)</f>
        <v>738550.58</v>
      </c>
      <c r="H125" s="2">
        <f>VLOOKUP($A125,活跃!$B:$J,2,0)</f>
        <v>1</v>
      </c>
      <c r="I125" s="1">
        <f>VLOOKUP($A125,'风险(退款拒付)'!$A:$F,4,0)</f>
        <v>2.1999999999999999E-2</v>
      </c>
      <c r="J125" s="1">
        <f>VLOOKUP($A125,'风险(退款拒付)'!$A:$F,5,0)</f>
        <v>5.0000000000000001E-3</v>
      </c>
      <c r="K125" s="1">
        <f>VLOOKUP($A125,'风险(预警)'!$A:$F,6,0)</f>
        <v>0.02</v>
      </c>
      <c r="L125" s="1">
        <v>9.3479661466283632E-3</v>
      </c>
      <c r="M125" s="2">
        <f t="shared" si="1"/>
        <v>2.2070429752878491</v>
      </c>
    </row>
    <row r="126" spans="1:13" x14ac:dyDescent="0.2">
      <c r="A126" t="s">
        <v>238</v>
      </c>
      <c r="B126" s="2">
        <f>VLOOKUP($A126,活跃!$B:$J,3,0)</f>
        <v>1444</v>
      </c>
      <c r="C126" s="2">
        <f>VLOOKUP($A126,活跃!$B:$J,4,0)</f>
        <v>272</v>
      </c>
      <c r="D126" s="2">
        <f>VLOOKUP($A126,活跃!$B:$J,6,0)</f>
        <v>934</v>
      </c>
      <c r="E126" s="26">
        <f>VLOOKUP($A126,'交易量(贡献率)'!$A:$K,11,0)/100</f>
        <v>2.2960822087517162E-2</v>
      </c>
      <c r="F126" s="2">
        <f>VLOOKUP($A126,交易量等级!$A:$G,2,0)</f>
        <v>37019.117749999998</v>
      </c>
      <c r="G126" s="2">
        <f>VLOOKUP($A126,交易量等级!$A:$G,5,0)</f>
        <v>12109021.9804821</v>
      </c>
      <c r="H126" s="2">
        <f>VLOOKUP($A126,活跃!$B:$J,2,0)</f>
        <v>1</v>
      </c>
      <c r="I126" s="1">
        <f>VLOOKUP($A126,'风险(退款拒付)'!$A:$F,4,0)</f>
        <v>3.7999999999999999E-2</v>
      </c>
      <c r="J126" s="1">
        <f>VLOOKUP($A126,'风险(退款拒付)'!$A:$F,5,0)</f>
        <v>6.0000000000000001E-3</v>
      </c>
      <c r="K126" s="1">
        <f>VLOOKUP($A126,'风险(预警)'!$A:$F,6,0)</f>
        <v>1E-3</v>
      </c>
      <c r="L126" s="1">
        <v>8.7509000195167275E-2</v>
      </c>
      <c r="M126" s="2">
        <f t="shared" si="1"/>
        <v>20.660764183968247</v>
      </c>
    </row>
    <row r="127" spans="1:13" x14ac:dyDescent="0.2">
      <c r="A127" t="s">
        <v>590</v>
      </c>
      <c r="B127" s="2">
        <f>VLOOKUP($A127,活跃!$B:$J,3,0)</f>
        <v>452</v>
      </c>
      <c r="C127" s="2">
        <f>VLOOKUP($A127,活跃!$B:$J,4,0)</f>
        <v>0</v>
      </c>
      <c r="D127" s="2">
        <f>VLOOKUP($A127,活跃!$B:$J,6,0)</f>
        <v>0</v>
      </c>
      <c r="E127" s="26">
        <f>VLOOKUP($A127,'交易量(贡献率)'!$A:$K,11,0)/100</f>
        <v>6.9348762298380962E-4</v>
      </c>
      <c r="F127" s="2">
        <f>VLOOKUP($A127,交易量等级!$A:$G,2,0)</f>
        <v>3103.95</v>
      </c>
      <c r="G127" s="2">
        <f>VLOOKUP($A127,交易量等级!$A:$G,5,0)</f>
        <v>365729.8</v>
      </c>
      <c r="H127" s="2">
        <f>VLOOKUP($A127,活跃!$B:$J,2,0)</f>
        <v>0</v>
      </c>
      <c r="I127" s="1">
        <f>VLOOKUP($A127,'风险(退款拒付)'!$A:$F,4,0)</f>
        <v>0.10199999999999999</v>
      </c>
      <c r="J127" s="1">
        <f>VLOOKUP($A127,'风险(退款拒付)'!$A:$F,5,0)</f>
        <v>2.5000000000000001E-2</v>
      </c>
      <c r="K127" s="1">
        <f>VLOOKUP($A127,'风险(预警)'!$A:$F,6,0)</f>
        <v>8.5000000000000006E-2</v>
      </c>
      <c r="L127" s="1">
        <v>1.3260915243206861E-2</v>
      </c>
      <c r="M127" s="2">
        <f t="shared" si="1"/>
        <v>3.1308853042823084</v>
      </c>
    </row>
    <row r="128" spans="1:13" x14ac:dyDescent="0.2">
      <c r="A128" t="s">
        <v>446</v>
      </c>
      <c r="B128" s="2">
        <f>VLOOKUP($A128,活跃!$B:$J,3,0)</f>
        <v>373</v>
      </c>
      <c r="C128" s="2">
        <f>VLOOKUP($A128,活跃!$B:$J,4,0)</f>
        <v>359</v>
      </c>
      <c r="D128" s="2">
        <f>VLOOKUP($A128,活跃!$B:$J,6,0)</f>
        <v>1325</v>
      </c>
      <c r="E128" s="26">
        <f>VLOOKUP($A128,'交易量(贡献率)'!$A:$K,11,0)/100</f>
        <v>3.8943673654994257E-4</v>
      </c>
      <c r="F128" s="2">
        <f>VLOOKUP($A128,交易量等级!$A:$G,2,0)</f>
        <v>596.35500000000002</v>
      </c>
      <c r="G128" s="2">
        <f>VLOOKUP($A128,交易量等级!$A:$G,5,0)</f>
        <v>205380.19</v>
      </c>
      <c r="H128" s="2">
        <f>VLOOKUP($A128,活跃!$B:$J,2,0)</f>
        <v>1</v>
      </c>
      <c r="I128" s="1">
        <f>VLOOKUP($A128,'风险(退款拒付)'!$A:$F,4,0)</f>
        <v>6.5000000000000002E-2</v>
      </c>
      <c r="J128" s="1">
        <f>VLOOKUP($A128,'风险(退款拒付)'!$A:$F,5,0)</f>
        <v>1E-3</v>
      </c>
      <c r="K128" s="1">
        <f>VLOOKUP($A128,'风险(预警)'!$A:$F,6,0)</f>
        <v>7.0000000000000001E-3</v>
      </c>
      <c r="L128" s="1">
        <v>0.1981456255886222</v>
      </c>
      <c r="M128" s="2">
        <f t="shared" si="1"/>
        <v>46.781931404096561</v>
      </c>
    </row>
    <row r="129" spans="1:13" x14ac:dyDescent="0.2">
      <c r="A129" t="s">
        <v>565</v>
      </c>
      <c r="B129" s="2">
        <f>VLOOKUP($A129,活跃!$B:$J,3,0)</f>
        <v>745</v>
      </c>
      <c r="C129" s="2">
        <f>VLOOKUP($A129,活跃!$B:$J,4,0)</f>
        <v>0</v>
      </c>
      <c r="D129" s="2">
        <f>VLOOKUP($A129,活跃!$B:$J,6,0)</f>
        <v>0</v>
      </c>
      <c r="E129" s="26">
        <f>VLOOKUP($A129,'交易量(贡献率)'!$A:$K,11,0)/100</f>
        <v>1.1882703097711069E-3</v>
      </c>
      <c r="F129" s="2">
        <f>VLOOKUP($A129,交易量等级!$A:$G,2,0)</f>
        <v>2465.48</v>
      </c>
      <c r="G129" s="2">
        <f>VLOOKUP($A129,交易量等级!$A:$G,5,0)</f>
        <v>626667.07859712001</v>
      </c>
      <c r="H129" s="2">
        <f>VLOOKUP($A129,活跃!$B:$J,2,0)</f>
        <v>1</v>
      </c>
      <c r="I129" s="1">
        <f>VLOOKUP($A129,'风险(退款拒付)'!$A:$F,4,0)</f>
        <v>2.1999999999999999E-2</v>
      </c>
      <c r="J129" s="1">
        <f>VLOOKUP($A129,'风险(退款拒付)'!$A:$F,5,0)</f>
        <v>5.0000000000000001E-3</v>
      </c>
      <c r="K129" s="1">
        <f>VLOOKUP($A129,'风险(预警)'!$A:$F,6,0)</f>
        <v>2.7E-2</v>
      </c>
      <c r="L129" s="1">
        <v>7.1812302117897743E-3</v>
      </c>
      <c r="M129" s="2">
        <f t="shared" si="1"/>
        <v>1.6954793635588887</v>
      </c>
    </row>
    <row r="130" spans="1:13" x14ac:dyDescent="0.2">
      <c r="A130" t="s">
        <v>826</v>
      </c>
      <c r="B130" s="2">
        <f>VLOOKUP($A130,活跃!$B:$J,3,0)</f>
        <v>108</v>
      </c>
      <c r="C130" s="2">
        <f>VLOOKUP($A130,活跃!$B:$J,4,0)</f>
        <v>0</v>
      </c>
      <c r="D130" s="2">
        <f>VLOOKUP($A130,活跃!$B:$J,6,0)</f>
        <v>0</v>
      </c>
      <c r="E130" s="26">
        <f>VLOOKUP($A130,'交易量(贡献率)'!$A:$K,11,0)/100</f>
        <v>5.5824669819550926E-5</v>
      </c>
      <c r="F130" s="2">
        <f>VLOOKUP($A130,交易量等级!$A:$G,2,0)</f>
        <v>976.38670000000002</v>
      </c>
      <c r="G130" s="2">
        <f>VLOOKUP($A130,交易量等级!$A:$G,5,0)</f>
        <v>29440.677312054999</v>
      </c>
      <c r="H130" s="2">
        <f>VLOOKUP($A130,活跃!$B:$J,2,0)</f>
        <v>1</v>
      </c>
      <c r="I130" s="1">
        <f>VLOOKUP($A130,'风险(退款拒付)'!$A:$F,4,0)</f>
        <v>1E-3</v>
      </c>
      <c r="J130" s="1">
        <f>VLOOKUP($A130,'风险(退款拒付)'!$A:$F,5,0)</f>
        <v>0</v>
      </c>
      <c r="K130" s="1">
        <f>VLOOKUP($A130,'风险(预警)'!$A:$F,6,0)</f>
        <v>0</v>
      </c>
      <c r="L130" s="1">
        <v>5.948860937467243E-3</v>
      </c>
      <c r="M130" s="2">
        <f t="shared" si="1"/>
        <v>1.4045185377288614</v>
      </c>
    </row>
    <row r="131" spans="1:13" x14ac:dyDescent="0.2">
      <c r="A131" t="s">
        <v>299</v>
      </c>
      <c r="B131" s="2">
        <f>VLOOKUP($A131,活跃!$B:$J,3,0)</f>
        <v>563</v>
      </c>
      <c r="C131" s="2">
        <f>VLOOKUP($A131,活跃!$B:$J,4,0)</f>
        <v>631</v>
      </c>
      <c r="D131" s="2">
        <f>VLOOKUP($A131,活跃!$B:$J,6,0)</f>
        <v>1291</v>
      </c>
      <c r="E131" s="26">
        <f>VLOOKUP($A131,'交易量(贡献率)'!$A:$K,11,0)/100</f>
        <v>2.885354419714675E-3</v>
      </c>
      <c r="F131" s="2">
        <f>VLOOKUP($A131,交易量等级!$A:$G,2,0)</f>
        <v>3765.3744999999999</v>
      </c>
      <c r="G131" s="2">
        <f>VLOOKUP($A131,交易量等级!$A:$G,5,0)</f>
        <v>1521671.1299200801</v>
      </c>
      <c r="H131" s="2">
        <f>VLOOKUP($A131,活跃!$B:$J,2,0)</f>
        <v>1</v>
      </c>
      <c r="I131" s="1">
        <f>VLOOKUP($A131,'风险(退款拒付)'!$A:$F,4,0)</f>
        <v>0.04</v>
      </c>
      <c r="J131" s="1">
        <f>VLOOKUP($A131,'风险(退款拒付)'!$A:$F,5,0)</f>
        <v>4.0000000000000001E-3</v>
      </c>
      <c r="K131" s="1">
        <f>VLOOKUP($A131,'风险(预警)'!$A:$F,6,0)</f>
        <v>3.0000000000000001E-3</v>
      </c>
      <c r="L131" s="1">
        <v>1.7431572476922581E-2</v>
      </c>
      <c r="M131" s="2">
        <f t="shared" ref="M131:M194" si="2">100/MAX(L:L)*L131</f>
        <v>4.1155721982678779</v>
      </c>
    </row>
    <row r="132" spans="1:13" x14ac:dyDescent="0.2">
      <c r="A132" t="s">
        <v>167</v>
      </c>
      <c r="B132" s="2">
        <f>VLOOKUP($A132,活跃!$B:$J,3,0)</f>
        <v>905</v>
      </c>
      <c r="C132" s="2">
        <f>VLOOKUP($A132,活跃!$B:$J,4,0)</f>
        <v>276</v>
      </c>
      <c r="D132" s="2">
        <f>VLOOKUP($A132,活跃!$B:$J,6,0)</f>
        <v>1134</v>
      </c>
      <c r="E132" s="26">
        <f>VLOOKUP($A132,'交易量(贡献率)'!$A:$K,11,0)/100</f>
        <v>1.3436847224659776E-3</v>
      </c>
      <c r="F132" s="2">
        <f>VLOOKUP($A132,交易量等级!$A:$G,2,0)</f>
        <v>1282.5899999999999</v>
      </c>
      <c r="G132" s="2">
        <f>VLOOKUP($A132,交易量等级!$A:$G,5,0)</f>
        <v>708629.15</v>
      </c>
      <c r="H132" s="2">
        <f>VLOOKUP($A132,活跃!$B:$J,2,0)</f>
        <v>1</v>
      </c>
      <c r="I132" s="1">
        <f>VLOOKUP($A132,'风险(退款拒付)'!$A:$F,4,0)</f>
        <v>4.0000000000000001E-3</v>
      </c>
      <c r="J132" s="1">
        <f>VLOOKUP($A132,'风险(退款拒付)'!$A:$F,5,0)</f>
        <v>4.0000000000000001E-3</v>
      </c>
      <c r="K132" s="1">
        <f>VLOOKUP($A132,'风险(预警)'!$A:$F,6,0)</f>
        <v>1.4999999999999999E-2</v>
      </c>
      <c r="L132" s="1">
        <v>1.45336478387839E-2</v>
      </c>
      <c r="M132" s="2">
        <f t="shared" si="2"/>
        <v>3.4313758591717614</v>
      </c>
    </row>
    <row r="133" spans="1:13" x14ac:dyDescent="0.2">
      <c r="A133" t="s">
        <v>804</v>
      </c>
      <c r="B133" s="2">
        <f>VLOOKUP($A133,活跃!$B:$J,3,0)</f>
        <v>150</v>
      </c>
      <c r="C133" s="2">
        <f>VLOOKUP($A133,活跃!$B:$J,4,0)</f>
        <v>0</v>
      </c>
      <c r="D133" s="2">
        <f>VLOOKUP($A133,活跃!$B:$J,6,0)</f>
        <v>0</v>
      </c>
      <c r="E133" s="26">
        <f>VLOOKUP($A133,'交易量(贡献率)'!$A:$K,11,0)/100</f>
        <v>8.3965776380856474E-4</v>
      </c>
      <c r="F133" s="2">
        <f>VLOOKUP($A133,交易量等级!$A:$G,2,0)</f>
        <v>4623.8</v>
      </c>
      <c r="G133" s="2">
        <f>VLOOKUP($A133,交易量等级!$A:$G,5,0)</f>
        <v>442816.65</v>
      </c>
      <c r="H133" s="2">
        <f>VLOOKUP($A133,活跃!$B:$J,2,0)</f>
        <v>1</v>
      </c>
      <c r="I133" s="1">
        <f>VLOOKUP($A133,'风险(退款拒付)'!$A:$F,4,0)</f>
        <v>8.0000000000000002E-3</v>
      </c>
      <c r="J133" s="1">
        <f>VLOOKUP($A133,'风险(退款拒付)'!$A:$F,5,0)</f>
        <v>7.0000000000000001E-3</v>
      </c>
      <c r="K133" s="1">
        <f>VLOOKUP($A133,'风险(预警)'!$A:$F,6,0)</f>
        <v>5.6000000000000001E-2</v>
      </c>
      <c r="L133" s="1">
        <v>6.3034418827653078E-3</v>
      </c>
      <c r="M133" s="2">
        <f t="shared" si="2"/>
        <v>1.4882346501126529</v>
      </c>
    </row>
    <row r="134" spans="1:13" x14ac:dyDescent="0.2">
      <c r="A134" t="s">
        <v>980</v>
      </c>
      <c r="B134" s="2">
        <f>VLOOKUP($A134,活跃!$B:$J,3,0)</f>
        <v>423</v>
      </c>
      <c r="C134" s="2">
        <f>VLOOKUP($A134,活跃!$B:$J,4,0)</f>
        <v>0</v>
      </c>
      <c r="D134" s="2">
        <f>VLOOKUP($A134,活跃!$B:$J,6,0)</f>
        <v>0</v>
      </c>
      <c r="E134" s="26">
        <f>VLOOKUP($A134,'交易量(贡献率)'!$A:$K,11,0)/100</f>
        <v>1.5847110256123191E-3</v>
      </c>
      <c r="F134" s="2">
        <f>VLOOKUP($A134,交易量等级!$A:$G,2,0)</f>
        <v>9102.11</v>
      </c>
      <c r="G134" s="2">
        <f>VLOOKUP($A134,交易量等级!$A:$G,5,0)</f>
        <v>835741.01</v>
      </c>
      <c r="H134" s="2">
        <f>VLOOKUP($A134,活跃!$B:$J,2,0)</f>
        <v>0</v>
      </c>
      <c r="I134" s="1">
        <f>VLOOKUP($A134,'风险(退款拒付)'!$A:$F,4,0)</f>
        <v>0</v>
      </c>
      <c r="J134" s="1">
        <f>VLOOKUP($A134,'风险(退款拒付)'!$A:$F,5,0)</f>
        <v>1.7999999999999999E-2</v>
      </c>
      <c r="K134" s="1">
        <f>VLOOKUP($A134,'风险(预警)'!$A:$F,6,0)</f>
        <v>3.7999999999999999E-2</v>
      </c>
      <c r="L134" s="1">
        <v>2.324114452617089E-2</v>
      </c>
      <c r="M134" s="2">
        <f t="shared" si="2"/>
        <v>5.4872048057893288</v>
      </c>
    </row>
    <row r="135" spans="1:13" x14ac:dyDescent="0.2">
      <c r="A135" t="s">
        <v>950</v>
      </c>
      <c r="B135" s="2">
        <f>VLOOKUP($A135,活跃!$B:$J,3,0)</f>
        <v>807</v>
      </c>
      <c r="C135" s="2">
        <f>VLOOKUP($A135,活跃!$B:$J,4,0)</f>
        <v>0</v>
      </c>
      <c r="D135" s="2">
        <f>VLOOKUP($A135,活跃!$B:$J,6,0)</f>
        <v>0</v>
      </c>
      <c r="E135" s="26">
        <f>VLOOKUP($A135,'交易量(贡献率)'!$A:$K,11,0)/100</f>
        <v>1.1373492075669376E-3</v>
      </c>
      <c r="F135" s="2">
        <f>VLOOKUP($A135,交易量等级!$A:$G,2,0)</f>
        <v>2652.4450000000002</v>
      </c>
      <c r="G135" s="2">
        <f>VLOOKUP($A135,交易量等级!$A:$G,5,0)</f>
        <v>599812.43273511995</v>
      </c>
      <c r="H135" s="2">
        <f>VLOOKUP($A135,活跃!$B:$J,2,0)</f>
        <v>1</v>
      </c>
      <c r="I135" s="1">
        <f>VLOOKUP($A135,'风险(退款拒付)'!$A:$F,4,0)</f>
        <v>7.5999999999999998E-2</v>
      </c>
      <c r="J135" s="1">
        <f>VLOOKUP($A135,'风险(退款拒付)'!$A:$F,5,0)</f>
        <v>5.0000000000000001E-3</v>
      </c>
      <c r="K135" s="1">
        <f>VLOOKUP($A135,'风险(预警)'!$A:$F,6,0)</f>
        <v>2.5999999999999999E-2</v>
      </c>
      <c r="L135" s="1">
        <v>1.3595427801185009E-2</v>
      </c>
      <c r="M135" s="2">
        <f t="shared" si="2"/>
        <v>3.2098632958208775</v>
      </c>
    </row>
    <row r="136" spans="1:13" x14ac:dyDescent="0.2">
      <c r="A136" t="s">
        <v>913</v>
      </c>
      <c r="B136" s="2">
        <f>VLOOKUP($A136,活跃!$B:$J,3,0)</f>
        <v>165</v>
      </c>
      <c r="C136" s="2">
        <f>VLOOKUP($A136,活跃!$B:$J,4,0)</f>
        <v>0</v>
      </c>
      <c r="D136" s="2">
        <f>VLOOKUP($A136,活跃!$B:$J,6,0)</f>
        <v>0</v>
      </c>
      <c r="E136" s="26">
        <f>VLOOKUP($A136,'交易量(贡献率)'!$A:$K,11,0)/100</f>
        <v>1.1220631704315113E-3</v>
      </c>
      <c r="F136" s="2">
        <f>VLOOKUP($A136,交易量等级!$A:$G,2,0)</f>
        <v>8114.67</v>
      </c>
      <c r="G136" s="2">
        <f>VLOOKUP($A136,交易量等级!$A:$G,5,0)</f>
        <v>591750.92000000004</v>
      </c>
      <c r="H136" s="2">
        <f>VLOOKUP($A136,活跃!$B:$J,2,0)</f>
        <v>1</v>
      </c>
      <c r="I136" s="1">
        <f>VLOOKUP($A136,'风险(退款拒付)'!$A:$F,4,0)</f>
        <v>8.2000000000000003E-2</v>
      </c>
      <c r="J136" s="1">
        <f>VLOOKUP($A136,'风险(退款拒付)'!$A:$F,5,0)</f>
        <v>1.6E-2</v>
      </c>
      <c r="K136" s="1">
        <f>VLOOKUP($A136,'风险(预警)'!$A:$F,6,0)</f>
        <v>7.3999999999999996E-2</v>
      </c>
      <c r="L136" s="1">
        <v>1.471464917087145E-2</v>
      </c>
      <c r="M136" s="2">
        <f t="shared" si="2"/>
        <v>3.4741100445801729</v>
      </c>
    </row>
    <row r="137" spans="1:13" x14ac:dyDescent="0.2">
      <c r="A137" t="s">
        <v>409</v>
      </c>
      <c r="B137" s="2">
        <f>VLOOKUP($A137,活跃!$B:$J,3,0)</f>
        <v>389</v>
      </c>
      <c r="C137" s="2">
        <f>VLOOKUP($A137,活跃!$B:$J,4,0)</f>
        <v>0</v>
      </c>
      <c r="D137" s="2">
        <f>VLOOKUP($A137,活跃!$B:$J,6,0)</f>
        <v>0</v>
      </c>
      <c r="E137" s="26">
        <f>VLOOKUP($A137,'交易量(贡献率)'!$A:$K,11,0)/100</f>
        <v>8.483813813475353E-4</v>
      </c>
      <c r="F137" s="2">
        <f>VLOOKUP($A137,交易量等级!$A:$G,2,0)</f>
        <v>9710.06</v>
      </c>
      <c r="G137" s="2">
        <f>VLOOKUP($A137,交易量等级!$A:$G,5,0)</f>
        <v>447417.29</v>
      </c>
      <c r="H137" s="2">
        <f>VLOOKUP($A137,活跃!$B:$J,2,0)</f>
        <v>1</v>
      </c>
      <c r="I137" s="1">
        <f>VLOOKUP($A137,'风险(退款拒付)'!$A:$F,4,0)</f>
        <v>4.9000000000000002E-2</v>
      </c>
      <c r="J137" s="1">
        <f>VLOOKUP($A137,'风险(退款拒付)'!$A:$F,5,0)</f>
        <v>2.1999999999999999E-2</v>
      </c>
      <c r="K137" s="1">
        <f>VLOOKUP($A137,'风险(预警)'!$A:$F,6,0)</f>
        <v>0.14099999999999999</v>
      </c>
      <c r="L137" s="1">
        <v>1.5821058860176561E-2</v>
      </c>
      <c r="M137" s="2">
        <f t="shared" si="2"/>
        <v>3.7353319718174682</v>
      </c>
    </row>
    <row r="138" spans="1:13" x14ac:dyDescent="0.2">
      <c r="A138" t="s">
        <v>696</v>
      </c>
      <c r="B138" s="2">
        <f>VLOOKUP($A138,活跃!$B:$J,3,0)</f>
        <v>170</v>
      </c>
      <c r="C138" s="2">
        <f>VLOOKUP($A138,活跃!$B:$J,4,0)</f>
        <v>0</v>
      </c>
      <c r="D138" s="2">
        <f>VLOOKUP($A138,活跃!$B:$J,6,0)</f>
        <v>0</v>
      </c>
      <c r="E138" s="26">
        <f>VLOOKUP($A138,'交易量(贡献率)'!$A:$K,11,0)/100</f>
        <v>1.1347112819505003E-3</v>
      </c>
      <c r="F138" s="2">
        <f>VLOOKUP($A138,交易量等级!$A:$G,2,0)</f>
        <v>4269.34</v>
      </c>
      <c r="G138" s="2">
        <f>VLOOKUP($A138,交易量等级!$A:$G,5,0)</f>
        <v>598421.25</v>
      </c>
      <c r="H138" s="2">
        <f>VLOOKUP($A138,活跃!$B:$J,2,0)</f>
        <v>1</v>
      </c>
      <c r="I138" s="1">
        <f>VLOOKUP($A138,'风险(退款拒付)'!$A:$F,4,0)</f>
        <v>6.6000000000000003E-2</v>
      </c>
      <c r="J138" s="1">
        <f>VLOOKUP($A138,'风险(退款拒付)'!$A:$F,5,0)</f>
        <v>8.0000000000000002E-3</v>
      </c>
      <c r="K138" s="1">
        <f>VLOOKUP($A138,'风险(预警)'!$A:$F,6,0)</f>
        <v>5.2999999999999999E-2</v>
      </c>
      <c r="L138" s="1">
        <v>0.20641270189421729</v>
      </c>
      <c r="M138" s="2">
        <f t="shared" si="2"/>
        <v>48.733777656023051</v>
      </c>
    </row>
    <row r="139" spans="1:13" x14ac:dyDescent="0.2">
      <c r="A139" t="s">
        <v>140</v>
      </c>
      <c r="B139" s="2">
        <f>VLOOKUP($A139,活跃!$B:$J,3,0)</f>
        <v>226</v>
      </c>
      <c r="C139" s="2">
        <f>VLOOKUP($A139,活跃!$B:$J,4,0)</f>
        <v>0</v>
      </c>
      <c r="D139" s="2">
        <f>VLOOKUP($A139,活跃!$B:$J,6,0)</f>
        <v>0</v>
      </c>
      <c r="E139" s="26">
        <f>VLOOKUP($A139,'交易量(贡献率)'!$A:$K,11,0)/100</f>
        <v>1.469722153775354E-4</v>
      </c>
      <c r="F139" s="2">
        <f>VLOOKUP($A139,交易量等级!$A:$G,2,0)</f>
        <v>2259.66275</v>
      </c>
      <c r="G139" s="2">
        <f>VLOOKUP($A139,交易量等级!$A:$G,5,0)</f>
        <v>77509.846108440004</v>
      </c>
      <c r="H139" s="2">
        <f>VLOOKUP($A139,活跃!$B:$J,2,0)</f>
        <v>1</v>
      </c>
      <c r="I139" s="1">
        <f>VLOOKUP($A139,'风险(退款拒付)'!$A:$F,4,0)</f>
        <v>2E-3</v>
      </c>
      <c r="J139" s="1">
        <f>VLOOKUP($A139,'风险(退款拒付)'!$A:$F,5,0)</f>
        <v>0</v>
      </c>
      <c r="K139" s="1">
        <f>VLOOKUP($A139,'风险(预警)'!$A:$F,6,0)</f>
        <v>0</v>
      </c>
      <c r="L139" s="1">
        <v>4.5417690012565471E-3</v>
      </c>
      <c r="M139" s="2">
        <f t="shared" si="2"/>
        <v>1.0723059125774432</v>
      </c>
    </row>
    <row r="140" spans="1:13" x14ac:dyDescent="0.2">
      <c r="A140" t="s">
        <v>374</v>
      </c>
      <c r="B140" s="2">
        <f>VLOOKUP($A140,活跃!$B:$J,3,0)</f>
        <v>864</v>
      </c>
      <c r="C140" s="2">
        <f>VLOOKUP($A140,活跃!$B:$J,4,0)</f>
        <v>0</v>
      </c>
      <c r="D140" s="2">
        <f>VLOOKUP($A140,活跃!$B:$J,6,0)</f>
        <v>0</v>
      </c>
      <c r="E140" s="26">
        <f>VLOOKUP($A140,'交易量(贡献率)'!$A:$K,11,0)/100</f>
        <v>7.6525448217013925E-4</v>
      </c>
      <c r="F140" s="2">
        <f>VLOOKUP($A140,交易量等级!$A:$G,2,0)</f>
        <v>6073.6</v>
      </c>
      <c r="G140" s="2">
        <f>VLOOKUP($A140,交易量等级!$A:$G,5,0)</f>
        <v>403578.03</v>
      </c>
      <c r="H140" s="2">
        <f>VLOOKUP($A140,活跃!$B:$J,2,0)</f>
        <v>1</v>
      </c>
      <c r="I140" s="1">
        <f>VLOOKUP($A140,'风险(退款拒付)'!$A:$F,4,0)</f>
        <v>6.0000000000000001E-3</v>
      </c>
      <c r="J140" s="1">
        <f>VLOOKUP($A140,'风险(退款拒付)'!$A:$F,5,0)</f>
        <v>2.9000000000000001E-2</v>
      </c>
      <c r="K140" s="1">
        <f>VLOOKUP($A140,'风险(预警)'!$A:$F,6,0)</f>
        <v>0.11700000000000001</v>
      </c>
      <c r="L140" s="1">
        <v>7.7453648457549993E-3</v>
      </c>
      <c r="M140" s="2">
        <f t="shared" si="2"/>
        <v>1.8286708366001776</v>
      </c>
    </row>
    <row r="141" spans="1:13" x14ac:dyDescent="0.2">
      <c r="A141" t="s">
        <v>278</v>
      </c>
      <c r="B141" s="2">
        <f>VLOOKUP($A141,活跃!$B:$J,3,0)</f>
        <v>1418</v>
      </c>
      <c r="C141" s="2">
        <f>VLOOKUP($A141,活跃!$B:$J,4,0)</f>
        <v>427</v>
      </c>
      <c r="D141" s="2">
        <f>VLOOKUP($A141,活跃!$B:$J,6,0)</f>
        <v>1413</v>
      </c>
      <c r="E141" s="26">
        <f>VLOOKUP($A141,'交易量(贡献率)'!$A:$K,11,0)/100</f>
        <v>1.6459059568497917E-3</v>
      </c>
      <c r="F141" s="2">
        <f>VLOOKUP($A141,交易量等级!$A:$G,2,0)</f>
        <v>2399.3512000000001</v>
      </c>
      <c r="G141" s="2">
        <f>VLOOKUP($A141,交易量等级!$A:$G,5,0)</f>
        <v>868013.84259389504</v>
      </c>
      <c r="H141" s="2">
        <f>VLOOKUP($A141,活跃!$B:$J,2,0)</f>
        <v>1</v>
      </c>
      <c r="I141" s="1">
        <f>VLOOKUP($A141,'风险(退款拒付)'!$A:$F,4,0)</f>
        <v>4.1000000000000002E-2</v>
      </c>
      <c r="J141" s="1">
        <f>VLOOKUP($A141,'风险(退款拒付)'!$A:$F,5,0)</f>
        <v>4.0000000000000001E-3</v>
      </c>
      <c r="K141" s="1">
        <f>VLOOKUP($A141,'风险(预警)'!$A:$F,6,0)</f>
        <v>1.0999999999999999E-2</v>
      </c>
      <c r="L141" s="1">
        <v>7.5951450786601957E-3</v>
      </c>
      <c r="M141" s="2">
        <f t="shared" si="2"/>
        <v>1.793204139725634</v>
      </c>
    </row>
    <row r="142" spans="1:13" x14ac:dyDescent="0.2">
      <c r="A142" t="s">
        <v>927</v>
      </c>
      <c r="B142" s="2">
        <f>VLOOKUP($A142,活跃!$B:$J,3,0)</f>
        <v>321</v>
      </c>
      <c r="C142" s="2">
        <f>VLOOKUP($A142,活跃!$B:$J,4,0)</f>
        <v>0</v>
      </c>
      <c r="D142" s="2">
        <f>VLOOKUP($A142,活跃!$B:$J,6,0)</f>
        <v>0</v>
      </c>
      <c r="E142" s="26">
        <f>VLOOKUP($A142,'交易量(贡献率)'!$A:$K,11,0)/100</f>
        <v>6.3854666032357418E-4</v>
      </c>
      <c r="F142" s="2">
        <f>VLOOKUP($A142,交易量等级!$A:$G,2,0)</f>
        <v>1871.2550000000001</v>
      </c>
      <c r="G142" s="2">
        <f>VLOOKUP($A142,交易量等级!$A:$G,5,0)</f>
        <v>336755.17</v>
      </c>
      <c r="H142" s="2">
        <f>VLOOKUP($A142,活跃!$B:$J,2,0)</f>
        <v>1</v>
      </c>
      <c r="I142" s="1">
        <f>VLOOKUP($A142,'风险(退款拒付)'!$A:$F,4,0)</f>
        <v>0</v>
      </c>
      <c r="J142" s="1">
        <f>VLOOKUP($A142,'风险(退款拒付)'!$A:$F,5,0)</f>
        <v>3.0000000000000001E-3</v>
      </c>
      <c r="K142" s="1">
        <f>VLOOKUP($A142,'风险(预警)'!$A:$F,6,0)</f>
        <v>3.5000000000000003E-2</v>
      </c>
      <c r="L142" s="1">
        <v>5.8859331607545497E-3</v>
      </c>
      <c r="M142" s="2">
        <f t="shared" si="2"/>
        <v>1.3896613692960975</v>
      </c>
    </row>
    <row r="143" spans="1:13" x14ac:dyDescent="0.2">
      <c r="A143" t="s">
        <v>493</v>
      </c>
      <c r="B143" s="2">
        <f>VLOOKUP($A143,活跃!$B:$J,3,0)</f>
        <v>188</v>
      </c>
      <c r="C143" s="2">
        <f>VLOOKUP($A143,活跃!$B:$J,4,0)</f>
        <v>1238</v>
      </c>
      <c r="D143" s="2">
        <f>VLOOKUP($A143,活跃!$B:$J,6,0)</f>
        <v>2159</v>
      </c>
      <c r="E143" s="26">
        <f>VLOOKUP($A143,'交易量(贡献率)'!$A:$K,11,0)/100</f>
        <v>9.2479087278823967E-4</v>
      </c>
      <c r="F143" s="2">
        <f>VLOOKUP($A143,交易量等级!$A:$G,2,0)</f>
        <v>1834.83</v>
      </c>
      <c r="G143" s="2">
        <f>VLOOKUP($A143,交易量等级!$A:$G,5,0)</f>
        <v>487713.94</v>
      </c>
      <c r="H143" s="2">
        <f>VLOOKUP($A143,活跃!$B:$J,2,0)</f>
        <v>1</v>
      </c>
      <c r="I143" s="1">
        <f>VLOOKUP($A143,'风险(退款拒付)'!$A:$F,4,0)</f>
        <v>1E-3</v>
      </c>
      <c r="J143" s="1">
        <f>VLOOKUP($A143,'风险(退款拒付)'!$A:$F,5,0)</f>
        <v>1.2999999999999999E-2</v>
      </c>
      <c r="K143" s="1">
        <f>VLOOKUP($A143,'风险(预警)'!$A:$F,6,0)</f>
        <v>0.08</v>
      </c>
      <c r="L143" s="1">
        <v>5.8480626087763568E-3</v>
      </c>
      <c r="M143" s="2">
        <f t="shared" si="2"/>
        <v>1.3807201799076561</v>
      </c>
    </row>
    <row r="144" spans="1:13" x14ac:dyDescent="0.2">
      <c r="A144" t="s">
        <v>419</v>
      </c>
      <c r="B144" s="2">
        <f>VLOOKUP($A144,活跃!$B:$J,3,0)</f>
        <v>467</v>
      </c>
      <c r="C144" s="2">
        <f>VLOOKUP($A144,活跃!$B:$J,4,0)</f>
        <v>180</v>
      </c>
      <c r="D144" s="2">
        <f>VLOOKUP($A144,活跃!$B:$J,6,0)</f>
        <v>800</v>
      </c>
      <c r="E144" s="26">
        <f>VLOOKUP($A144,'交易量(贡献率)'!$A:$K,11,0)/100</f>
        <v>7.539673690611044E-4</v>
      </c>
      <c r="F144" s="2">
        <f>VLOOKUP($A144,交易量等级!$A:$G,2,0)</f>
        <v>1157.73</v>
      </c>
      <c r="G144" s="2">
        <f>VLOOKUP($A144,交易量等级!$A:$G,5,0)</f>
        <v>397625.46</v>
      </c>
      <c r="H144" s="2">
        <f>VLOOKUP($A144,活跃!$B:$J,2,0)</f>
        <v>1</v>
      </c>
      <c r="I144" s="1">
        <f>VLOOKUP($A144,'风险(退款拒付)'!$A:$F,4,0)</f>
        <v>6.0000000000000001E-3</v>
      </c>
      <c r="J144" s="1">
        <f>VLOOKUP($A144,'风险(退款拒付)'!$A:$F,5,0)</f>
        <v>1E-3</v>
      </c>
      <c r="K144" s="1">
        <f>VLOOKUP($A144,'风险(预警)'!$A:$F,6,0)</f>
        <v>5.0000000000000001E-3</v>
      </c>
      <c r="L144" s="1">
        <v>6.0751318071666956E-3</v>
      </c>
      <c r="M144" s="2">
        <f t="shared" si="2"/>
        <v>1.434330930241021</v>
      </c>
    </row>
    <row r="145" spans="1:13" x14ac:dyDescent="0.2">
      <c r="A145" t="s">
        <v>748</v>
      </c>
      <c r="B145" s="2">
        <f>VLOOKUP($A145,活跃!$B:$J,3,0)</f>
        <v>164</v>
      </c>
      <c r="C145" s="2">
        <f>VLOOKUP($A145,活跃!$B:$J,4,0)</f>
        <v>0</v>
      </c>
      <c r="D145" s="2">
        <f>VLOOKUP($A145,活跃!$B:$J,6,0)</f>
        <v>0</v>
      </c>
      <c r="E145" s="26">
        <f>VLOOKUP($A145,'交易量(贡献率)'!$A:$K,11,0)/100</f>
        <v>1.5177339190506304E-3</v>
      </c>
      <c r="F145" s="2">
        <f>VLOOKUP($A145,交易量等级!$A:$G,2,0)</f>
        <v>3339.96</v>
      </c>
      <c r="G145" s="2">
        <f>VLOOKUP($A145,交易量等级!$A:$G,5,0)</f>
        <v>800418.78797966999</v>
      </c>
      <c r="H145" s="2">
        <f>VLOOKUP($A145,活跃!$B:$J,2,0)</f>
        <v>1</v>
      </c>
      <c r="I145" s="1">
        <f>VLOOKUP($A145,'风险(退款拒付)'!$A:$F,4,0)</f>
        <v>0.16900000000000001</v>
      </c>
      <c r="J145" s="1">
        <f>VLOOKUP($A145,'风险(退款拒付)'!$A:$F,5,0)</f>
        <v>1.6E-2</v>
      </c>
      <c r="K145" s="1">
        <f>VLOOKUP($A145,'风险(预警)'!$A:$F,6,0)</f>
        <v>0.216</v>
      </c>
      <c r="L145" s="1">
        <v>8.6231556255264713E-3</v>
      </c>
      <c r="M145" s="2">
        <f t="shared" si="2"/>
        <v>2.0359161286646792</v>
      </c>
    </row>
    <row r="146" spans="1:13" x14ac:dyDescent="0.2">
      <c r="A146" t="s">
        <v>297</v>
      </c>
      <c r="B146" s="2">
        <f>VLOOKUP($A146,活跃!$B:$J,3,0)</f>
        <v>706</v>
      </c>
      <c r="C146" s="2">
        <f>VLOOKUP($A146,活跃!$B:$J,4,0)</f>
        <v>247</v>
      </c>
      <c r="D146" s="2">
        <f>VLOOKUP($A146,活跃!$B:$J,6,0)</f>
        <v>1059</v>
      </c>
      <c r="E146" s="26">
        <f>VLOOKUP($A146,'交易量(贡献率)'!$A:$K,11,0)/100</f>
        <v>2.4634679676628466E-3</v>
      </c>
      <c r="F146" s="2">
        <f>VLOOKUP($A146,交易量等级!$A:$G,2,0)</f>
        <v>3872.6747999999998</v>
      </c>
      <c r="G146" s="2">
        <f>VLOOKUP($A146,交易量等级!$A:$G,5,0)</f>
        <v>1299177.6886272901</v>
      </c>
      <c r="H146" s="2">
        <f>VLOOKUP($A146,活跃!$B:$J,2,0)</f>
        <v>1</v>
      </c>
      <c r="I146" s="1">
        <f>VLOOKUP($A146,'风险(退款拒付)'!$A:$F,4,0)</f>
        <v>8.0000000000000002E-3</v>
      </c>
      <c r="J146" s="1">
        <f>VLOOKUP($A146,'风险(退款拒付)'!$A:$F,5,0)</f>
        <v>0</v>
      </c>
      <c r="K146" s="1">
        <f>VLOOKUP($A146,'风险(预警)'!$A:$F,6,0)</f>
        <v>5.0000000000000001E-3</v>
      </c>
      <c r="L146" s="1">
        <v>1.7899309844423731E-2</v>
      </c>
      <c r="M146" s="2">
        <f t="shared" si="2"/>
        <v>4.226004398709188</v>
      </c>
    </row>
    <row r="147" spans="1:13" x14ac:dyDescent="0.2">
      <c r="A147" t="s">
        <v>512</v>
      </c>
      <c r="B147" s="2">
        <f>VLOOKUP($A147,活跃!$B:$J,3,0)</f>
        <v>384</v>
      </c>
      <c r="C147" s="2">
        <f>VLOOKUP($A147,活跃!$B:$J,4,0)</f>
        <v>0</v>
      </c>
      <c r="D147" s="2">
        <f>VLOOKUP($A147,活跃!$B:$J,6,0)</f>
        <v>0</v>
      </c>
      <c r="E147" s="26">
        <f>VLOOKUP($A147,'交易量(贡献率)'!$A:$K,11,0)/100</f>
        <v>5.2405877476897E-4</v>
      </c>
      <c r="F147" s="2">
        <f>VLOOKUP($A147,交易量等级!$A:$G,2,0)</f>
        <v>3590.88</v>
      </c>
      <c r="G147" s="2">
        <f>VLOOKUP($A147,交易量等级!$A:$G,5,0)</f>
        <v>276376.83</v>
      </c>
      <c r="H147" s="2">
        <f>VLOOKUP($A147,活跃!$B:$J,2,0)</f>
        <v>1</v>
      </c>
      <c r="I147" s="1">
        <f>VLOOKUP($A147,'风险(退款拒付)'!$A:$F,4,0)</f>
        <v>2.5000000000000001E-2</v>
      </c>
      <c r="J147" s="1">
        <f>VLOOKUP($A147,'风险(退款拒付)'!$A:$F,5,0)</f>
        <v>7.0000000000000001E-3</v>
      </c>
      <c r="K147" s="1">
        <f>VLOOKUP($A147,'风险(预警)'!$A:$F,6,0)</f>
        <v>0.04</v>
      </c>
      <c r="L147" s="1">
        <v>4.6621284378760043E-2</v>
      </c>
      <c r="M147" s="2">
        <f t="shared" si="2"/>
        <v>11.007226232216498</v>
      </c>
    </row>
    <row r="148" spans="1:13" x14ac:dyDescent="0.2">
      <c r="A148" t="s">
        <v>358</v>
      </c>
      <c r="B148" s="2">
        <f>VLOOKUP($A148,活跃!$B:$J,3,0)</f>
        <v>447</v>
      </c>
      <c r="C148" s="2">
        <f>VLOOKUP($A148,活跃!$B:$J,4,0)</f>
        <v>0</v>
      </c>
      <c r="D148" s="2">
        <f>VLOOKUP($A148,活跃!$B:$J,6,0)</f>
        <v>375</v>
      </c>
      <c r="E148" s="26">
        <f>VLOOKUP($A148,'交易量(贡献率)'!$A:$K,11,0)/100</f>
        <v>1.4605037084096328E-3</v>
      </c>
      <c r="F148" s="2">
        <f>VLOOKUP($A148,交易量等级!$A:$G,2,0)</f>
        <v>2395.6799999999998</v>
      </c>
      <c r="G148" s="2">
        <f>VLOOKUP($A148,交易量等级!$A:$G,5,0)</f>
        <v>770236.86</v>
      </c>
      <c r="H148" s="2">
        <f>VLOOKUP($A148,活跃!$B:$J,2,0)</f>
        <v>1</v>
      </c>
      <c r="I148" s="1">
        <f>VLOOKUP($A148,'风险(退款拒付)'!$A:$F,4,0)</f>
        <v>0.08</v>
      </c>
      <c r="J148" s="1">
        <f>VLOOKUP($A148,'风险(退款拒付)'!$A:$F,5,0)</f>
        <v>3.0000000000000001E-3</v>
      </c>
      <c r="K148" s="1">
        <f>VLOOKUP($A148,'风险(预警)'!$A:$F,6,0)</f>
        <v>0.01</v>
      </c>
      <c r="L148" s="1">
        <v>1.6556508933596951E-2</v>
      </c>
      <c r="M148" s="2">
        <f t="shared" si="2"/>
        <v>3.9089708032763149</v>
      </c>
    </row>
    <row r="149" spans="1:13" x14ac:dyDescent="0.2">
      <c r="A149" t="s">
        <v>852</v>
      </c>
      <c r="B149" s="2">
        <f>VLOOKUP($A149,活跃!$B:$J,3,0)</f>
        <v>361</v>
      </c>
      <c r="C149" s="2">
        <f>VLOOKUP($A149,活跃!$B:$J,4,0)</f>
        <v>0</v>
      </c>
      <c r="D149" s="2">
        <f>VLOOKUP($A149,活跃!$B:$J,6,0)</f>
        <v>0</v>
      </c>
      <c r="E149" s="26">
        <f>VLOOKUP($A149,'交易量(贡献率)'!$A:$K,11,0)/100</f>
        <v>1.0445442840123851E-3</v>
      </c>
      <c r="F149" s="2">
        <f>VLOOKUP($A149,交易量等级!$A:$G,2,0)</f>
        <v>2702.5650000000001</v>
      </c>
      <c r="G149" s="2">
        <f>VLOOKUP($A149,交易量等级!$A:$G,5,0)</f>
        <v>550869.19999999995</v>
      </c>
      <c r="H149" s="2">
        <f>VLOOKUP($A149,活跃!$B:$J,2,0)</f>
        <v>1</v>
      </c>
      <c r="I149" s="1">
        <f>VLOOKUP($A149,'风险(退款拒付)'!$A:$F,4,0)</f>
        <v>3.4000000000000002E-2</v>
      </c>
      <c r="J149" s="1">
        <f>VLOOKUP($A149,'风险(退款拒付)'!$A:$F,5,0)</f>
        <v>1.2999999999999999E-2</v>
      </c>
      <c r="K149" s="1">
        <f>VLOOKUP($A149,'风险(预警)'!$A:$F,6,0)</f>
        <v>9.4E-2</v>
      </c>
      <c r="L149" s="1">
        <v>1.4288215843522E-2</v>
      </c>
      <c r="M149" s="2">
        <f t="shared" si="2"/>
        <v>3.3734296757392261</v>
      </c>
    </row>
    <row r="150" spans="1:13" x14ac:dyDescent="0.2">
      <c r="A150" t="s">
        <v>115</v>
      </c>
      <c r="B150" s="2">
        <f>VLOOKUP($A150,活跃!$B:$J,3,0)</f>
        <v>516</v>
      </c>
      <c r="C150" s="2">
        <f>VLOOKUP($A150,活跃!$B:$J,4,0)</f>
        <v>959</v>
      </c>
      <c r="D150" s="2">
        <f>VLOOKUP($A150,活跃!$B:$J,6,0)</f>
        <v>2032</v>
      </c>
      <c r="E150" s="26">
        <f>VLOOKUP($A150,'交易量(贡献率)'!$A:$K,11,0)/100</f>
        <v>9.5240647414265671E-4</v>
      </c>
      <c r="F150" s="2">
        <f>VLOOKUP($A150,交易量等级!$A:$G,2,0)</f>
        <v>1264.4672</v>
      </c>
      <c r="G150" s="2">
        <f>VLOOKUP($A150,交易量等级!$A:$G,5,0)</f>
        <v>502277.788042125</v>
      </c>
      <c r="H150" s="2">
        <f>VLOOKUP($A150,活跃!$B:$J,2,0)</f>
        <v>1</v>
      </c>
      <c r="I150" s="1">
        <f>VLOOKUP($A150,'风险(退款拒付)'!$A:$F,4,0)</f>
        <v>9.7000000000000003E-2</v>
      </c>
      <c r="J150" s="1">
        <f>VLOOKUP($A150,'风险(退款拒付)'!$A:$F,5,0)</f>
        <v>1.2999999999999999E-2</v>
      </c>
      <c r="K150" s="1">
        <f>VLOOKUP($A150,'风险(预警)'!$A:$F,6,0)</f>
        <v>2.7E-2</v>
      </c>
      <c r="L150" s="1">
        <v>3.9287248328160107E-2</v>
      </c>
      <c r="M150" s="2">
        <f t="shared" si="2"/>
        <v>9.2756696035243191</v>
      </c>
    </row>
    <row r="151" spans="1:13" x14ac:dyDescent="0.2">
      <c r="A151" t="s">
        <v>981</v>
      </c>
      <c r="B151" s="2">
        <f>VLOOKUP($A151,活跃!$B:$J,3,0)</f>
        <v>583</v>
      </c>
      <c r="C151" s="2">
        <f>VLOOKUP($A151,活跃!$B:$J,4,0)</f>
        <v>0</v>
      </c>
      <c r="D151" s="2">
        <f>VLOOKUP($A151,活跃!$B:$J,6,0)</f>
        <v>0</v>
      </c>
      <c r="E151" s="26">
        <f>VLOOKUP($A151,'交易量(贡献率)'!$A:$K,11,0)/100</f>
        <v>8.9273154585369375E-4</v>
      </c>
      <c r="F151" s="2">
        <f>VLOOKUP($A151,交易量等级!$A:$G,2,0)</f>
        <v>6658.8053</v>
      </c>
      <c r="G151" s="2">
        <f>VLOOKUP($A151,交易量等级!$A:$G,5,0)</f>
        <v>470806.570871395</v>
      </c>
      <c r="H151" s="2">
        <f>VLOOKUP($A151,活跃!$B:$J,2,0)</f>
        <v>1</v>
      </c>
      <c r="I151" s="1">
        <f>VLOOKUP($A151,'风险(退款拒付)'!$A:$F,4,0)</f>
        <v>7.9000000000000001E-2</v>
      </c>
      <c r="J151" s="1">
        <f>VLOOKUP($A151,'风险(退款拒付)'!$A:$F,5,0)</f>
        <v>3.5000000000000003E-2</v>
      </c>
      <c r="K151" s="1">
        <f>VLOOKUP($A151,'风险(预警)'!$A:$F,6,0)</f>
        <v>3.7999999999999999E-2</v>
      </c>
      <c r="L151" s="1">
        <v>1.2970118142186829E-2</v>
      </c>
      <c r="M151" s="2">
        <f t="shared" si="2"/>
        <v>3.0622284767999135</v>
      </c>
    </row>
    <row r="152" spans="1:13" x14ac:dyDescent="0.2">
      <c r="A152" t="s">
        <v>455</v>
      </c>
      <c r="B152" s="2">
        <f>VLOOKUP($A152,活跃!$B:$J,3,0)</f>
        <v>327</v>
      </c>
      <c r="C152" s="2">
        <f>VLOOKUP($A152,活跃!$B:$J,4,0)</f>
        <v>0</v>
      </c>
      <c r="D152" s="2">
        <f>VLOOKUP($A152,活跃!$B:$J,6,0)</f>
        <v>0</v>
      </c>
      <c r="E152" s="26">
        <f>VLOOKUP($A152,'交易量(贡献率)'!$A:$K,11,0)/100</f>
        <v>6.382512019742309E-4</v>
      </c>
      <c r="F152" s="2">
        <f>VLOOKUP($A152,交易量等级!$A:$G,2,0)</f>
        <v>1188.9259</v>
      </c>
      <c r="G152" s="2">
        <f>VLOOKUP($A152,交易量等级!$A:$G,5,0)</f>
        <v>336599.35190111498</v>
      </c>
      <c r="H152" s="2">
        <f>VLOOKUP($A152,活跃!$B:$J,2,0)</f>
        <v>1</v>
      </c>
      <c r="I152" s="1">
        <f>VLOOKUP($A152,'风险(退款拒付)'!$A:$F,4,0)</f>
        <v>2E-3</v>
      </c>
      <c r="J152" s="1">
        <f>VLOOKUP($A152,'风险(退款拒付)'!$A:$F,5,0)</f>
        <v>1.4E-2</v>
      </c>
      <c r="K152" s="1">
        <f>VLOOKUP($A152,'风险(预警)'!$A:$F,6,0)</f>
        <v>0</v>
      </c>
      <c r="L152" s="1">
        <v>1.0843714185997579E-2</v>
      </c>
      <c r="M152" s="2">
        <f t="shared" si="2"/>
        <v>2.5601871941809691</v>
      </c>
    </row>
    <row r="153" spans="1:13" x14ac:dyDescent="0.2">
      <c r="A153" t="s">
        <v>506</v>
      </c>
      <c r="B153" s="2">
        <f>VLOOKUP($A153,活跃!$B:$J,3,0)</f>
        <v>858</v>
      </c>
      <c r="C153" s="2">
        <f>VLOOKUP($A153,活跃!$B:$J,4,0)</f>
        <v>0</v>
      </c>
      <c r="D153" s="2">
        <f>VLOOKUP($A153,活跃!$B:$J,6,0)</f>
        <v>0</v>
      </c>
      <c r="E153" s="26">
        <f>VLOOKUP($A153,'交易量(贡献率)'!$A:$K,11,0)/100</f>
        <v>1.2788334773775863E-3</v>
      </c>
      <c r="F153" s="2">
        <f>VLOOKUP($A153,交易量等级!$A:$G,2,0)</f>
        <v>8409.2701500000003</v>
      </c>
      <c r="G153" s="2">
        <f>VLOOKUP($A153,交易量等级!$A:$G,5,0)</f>
        <v>674428.05958417</v>
      </c>
      <c r="H153" s="2">
        <f>VLOOKUP($A153,活跃!$B:$J,2,0)</f>
        <v>1</v>
      </c>
      <c r="I153" s="1">
        <f>VLOOKUP($A153,'风险(退款拒付)'!$A:$F,4,0)</f>
        <v>2.9000000000000001E-2</v>
      </c>
      <c r="J153" s="1">
        <f>VLOOKUP($A153,'风险(退款拒付)'!$A:$F,5,0)</f>
        <v>2.1999999999999999E-2</v>
      </c>
      <c r="K153" s="1">
        <f>VLOOKUP($A153,'风险(预警)'!$A:$F,6,0)</f>
        <v>6.4000000000000001E-2</v>
      </c>
      <c r="L153" s="1">
        <v>1.371068216165303E-2</v>
      </c>
      <c r="M153" s="2">
        <f t="shared" si="2"/>
        <v>3.2370747044473394</v>
      </c>
    </row>
    <row r="154" spans="1:13" x14ac:dyDescent="0.2">
      <c r="A154" t="s">
        <v>212</v>
      </c>
      <c r="B154" s="2">
        <f>VLOOKUP($A154,活跃!$B:$J,3,0)</f>
        <v>284</v>
      </c>
      <c r="C154" s="2">
        <f>VLOOKUP($A154,活跃!$B:$J,4,0)</f>
        <v>0</v>
      </c>
      <c r="D154" s="2">
        <f>VLOOKUP($A154,活跃!$B:$J,6,0)</f>
        <v>2</v>
      </c>
      <c r="E154" s="26">
        <f>VLOOKUP($A154,'交易量(贡献率)'!$A:$K,11,0)/100</f>
        <v>7.1532241688474602E-4</v>
      </c>
      <c r="F154" s="2">
        <f>VLOOKUP($A154,交易量等级!$A:$G,2,0)</f>
        <v>1303.03</v>
      </c>
      <c r="G154" s="2">
        <f>VLOOKUP($A154,交易量等级!$A:$G,5,0)</f>
        <v>377244.98</v>
      </c>
      <c r="H154" s="2">
        <f>VLOOKUP($A154,活跃!$B:$J,2,0)</f>
        <v>1</v>
      </c>
      <c r="I154" s="1">
        <f>VLOOKUP($A154,'风险(退款拒付)'!$A:$F,4,0)</f>
        <v>0.19</v>
      </c>
      <c r="J154" s="1">
        <f>VLOOKUP($A154,'风险(退款拒付)'!$A:$F,5,0)</f>
        <v>2.3E-2</v>
      </c>
      <c r="K154" s="1">
        <f>VLOOKUP($A154,'风险(预警)'!$A:$F,6,0)</f>
        <v>0.10100000000000001</v>
      </c>
      <c r="L154" s="1">
        <v>8.8723489314624336E-3</v>
      </c>
      <c r="M154" s="2">
        <f t="shared" si="2"/>
        <v>2.0947503527865852</v>
      </c>
    </row>
    <row r="155" spans="1:13" x14ac:dyDescent="0.2">
      <c r="A155" t="s">
        <v>537</v>
      </c>
      <c r="B155" s="2">
        <f>VLOOKUP($A155,活跃!$B:$J,3,0)</f>
        <v>68</v>
      </c>
      <c r="C155" s="2">
        <f>VLOOKUP($A155,活跃!$B:$J,4,0)</f>
        <v>2370</v>
      </c>
      <c r="D155" s="2">
        <f>VLOOKUP($A155,活跃!$B:$J,6,0)</f>
        <v>6452</v>
      </c>
      <c r="E155" s="26">
        <f>VLOOKUP($A155,'交易量(贡献率)'!$A:$K,11,0)/100</f>
        <v>9.90412288357871E-5</v>
      </c>
      <c r="F155" s="2">
        <f>VLOOKUP($A155,交易量等级!$A:$G,2,0)</f>
        <v>1063.1967999999999</v>
      </c>
      <c r="G155" s="2">
        <f>VLOOKUP($A155,交易量等级!$A:$G,5,0)</f>
        <v>52232.120103335001</v>
      </c>
      <c r="H155" s="2">
        <f>VLOOKUP($A155,活跃!$B:$J,2,0)</f>
        <v>1</v>
      </c>
      <c r="I155" s="1">
        <f>VLOOKUP($A155,'风险(退款拒付)'!$A:$F,4,0)</f>
        <v>0</v>
      </c>
      <c r="J155" s="1">
        <f>VLOOKUP($A155,'风险(退款拒付)'!$A:$F,5,0)</f>
        <v>0</v>
      </c>
      <c r="K155" s="1">
        <f>VLOOKUP($A155,'风险(预警)'!$A:$F,6,0)</f>
        <v>0</v>
      </c>
      <c r="L155" s="1">
        <v>4.1437972022144538E-3</v>
      </c>
      <c r="M155" s="2">
        <f t="shared" si="2"/>
        <v>0.9783452745454666</v>
      </c>
    </row>
    <row r="156" spans="1:13" x14ac:dyDescent="0.2">
      <c r="A156" t="s">
        <v>915</v>
      </c>
      <c r="B156" s="2">
        <f>VLOOKUP($A156,活跃!$B:$J,3,0)</f>
        <v>108</v>
      </c>
      <c r="C156" s="2">
        <f>VLOOKUP($A156,活跃!$B:$J,4,0)</f>
        <v>0</v>
      </c>
      <c r="D156" s="2">
        <f>VLOOKUP($A156,活跃!$B:$J,6,0)</f>
        <v>0</v>
      </c>
      <c r="E156" s="26">
        <f>VLOOKUP($A156,'交易量(贡献率)'!$A:$K,11,0)/100</f>
        <v>8.9937470968784022E-5</v>
      </c>
      <c r="F156" s="2">
        <f>VLOOKUP($A156,交易量等级!$A:$G,2,0)</f>
        <v>1322.6949</v>
      </c>
      <c r="G156" s="2">
        <f>VLOOKUP($A156,交易量等级!$A:$G,5,0)</f>
        <v>47431.002630435003</v>
      </c>
      <c r="H156" s="2">
        <f>VLOOKUP($A156,活跃!$B:$J,2,0)</f>
        <v>1</v>
      </c>
      <c r="I156" s="1">
        <f>VLOOKUP($A156,'风险(退款拒付)'!$A:$F,4,0)</f>
        <v>0</v>
      </c>
      <c r="J156" s="1">
        <f>VLOOKUP($A156,'风险(退款拒付)'!$A:$F,5,0)</f>
        <v>0</v>
      </c>
      <c r="K156" s="1">
        <f>VLOOKUP($A156,'风险(预警)'!$A:$F,6,0)</f>
        <v>0</v>
      </c>
      <c r="L156" s="1">
        <v>7.0299513470274263E-3</v>
      </c>
      <c r="M156" s="2">
        <f t="shared" si="2"/>
        <v>1.6597626150655618</v>
      </c>
    </row>
    <row r="157" spans="1:13" x14ac:dyDescent="0.2">
      <c r="A157" t="s">
        <v>522</v>
      </c>
      <c r="B157" s="2">
        <f>VLOOKUP($A157,活跃!$B:$J,3,0)</f>
        <v>835</v>
      </c>
      <c r="C157" s="2">
        <f>VLOOKUP($A157,活跃!$B:$J,4,0)</f>
        <v>177</v>
      </c>
      <c r="D157" s="2">
        <f>VLOOKUP($A157,活跃!$B:$J,6,0)</f>
        <v>914</v>
      </c>
      <c r="E157" s="26">
        <f>VLOOKUP($A157,'交易量(贡献率)'!$A:$K,11,0)/100</f>
        <v>9.2691102373303733E-4</v>
      </c>
      <c r="F157" s="2">
        <f>VLOOKUP($A157,交易量等级!$A:$G,2,0)</f>
        <v>1114.69</v>
      </c>
      <c r="G157" s="2">
        <f>VLOOKUP($A157,交易量等级!$A:$G,5,0)</f>
        <v>488832.06</v>
      </c>
      <c r="H157" s="2">
        <f>VLOOKUP($A157,活跃!$B:$J,2,0)</f>
        <v>1</v>
      </c>
      <c r="I157" s="1">
        <f>VLOOKUP($A157,'风险(退款拒付)'!$A:$F,4,0)</f>
        <v>2.1999999999999999E-2</v>
      </c>
      <c r="J157" s="1">
        <f>VLOOKUP($A157,'风险(退款拒付)'!$A:$F,5,0)</f>
        <v>6.0000000000000001E-3</v>
      </c>
      <c r="K157" s="1">
        <f>VLOOKUP($A157,'风险(预警)'!$A:$F,6,0)</f>
        <v>2.5000000000000001E-2</v>
      </c>
      <c r="L157" s="1">
        <v>0.2114779706830997</v>
      </c>
      <c r="M157" s="2">
        <f t="shared" si="2"/>
        <v>49.929681205853498</v>
      </c>
    </row>
    <row r="158" spans="1:13" x14ac:dyDescent="0.2">
      <c r="A158" t="s">
        <v>899</v>
      </c>
      <c r="B158" s="2">
        <f>VLOOKUP($A158,活跃!$B:$J,3,0)</f>
        <v>1123</v>
      </c>
      <c r="C158" s="2">
        <f>VLOOKUP($A158,活跃!$B:$J,4,0)</f>
        <v>554</v>
      </c>
      <c r="D158" s="2">
        <f>VLOOKUP($A158,活跃!$B:$J,6,0)</f>
        <v>985</v>
      </c>
      <c r="E158" s="26">
        <f>VLOOKUP($A158,'交易量(贡献率)'!$A:$K,11,0)/100</f>
        <v>9.9720135096767644E-4</v>
      </c>
      <c r="F158" s="2">
        <f>VLOOKUP($A158,交易量等级!$A:$G,2,0)</f>
        <v>737.93150000000003</v>
      </c>
      <c r="G158" s="2">
        <f>VLOOKUP($A158,交易量等级!$A:$G,5,0)</f>
        <v>525901.60020441003</v>
      </c>
      <c r="H158" s="2">
        <f>VLOOKUP($A158,活跃!$B:$J,2,0)</f>
        <v>1</v>
      </c>
      <c r="I158" s="1">
        <f>VLOOKUP($A158,'风险(退款拒付)'!$A:$F,4,0)</f>
        <v>1.9E-2</v>
      </c>
      <c r="J158" s="1">
        <f>VLOOKUP($A158,'风险(退款拒付)'!$A:$F,5,0)</f>
        <v>1.7000000000000001E-2</v>
      </c>
      <c r="K158" s="1">
        <f>VLOOKUP($A158,'风险(预警)'!$A:$F,6,0)</f>
        <v>0.01</v>
      </c>
      <c r="L158" s="1">
        <v>1.258579450165128E-2</v>
      </c>
      <c r="M158" s="2">
        <f t="shared" si="2"/>
        <v>2.9714901517165506</v>
      </c>
    </row>
    <row r="159" spans="1:13" x14ac:dyDescent="0.2">
      <c r="A159" t="s">
        <v>181</v>
      </c>
      <c r="B159" s="2">
        <f>VLOOKUP($A159,活跃!$B:$J,3,0)</f>
        <v>177</v>
      </c>
      <c r="C159" s="2">
        <f>VLOOKUP($A159,活跃!$B:$J,4,0)</f>
        <v>0</v>
      </c>
      <c r="D159" s="2">
        <f>VLOOKUP($A159,活跃!$B:$J,6,0)</f>
        <v>0</v>
      </c>
      <c r="E159" s="26">
        <f>VLOOKUP($A159,'交易量(贡献率)'!$A:$K,11,0)/100</f>
        <v>7.8106775823174874E-4</v>
      </c>
      <c r="F159" s="2">
        <f>VLOOKUP($A159,交易量等级!$A:$G,2,0)</f>
        <v>3033.17</v>
      </c>
      <c r="G159" s="2">
        <f>VLOOKUP($A159,交易量等级!$A:$G,5,0)</f>
        <v>411917.596705565</v>
      </c>
      <c r="H159" s="2">
        <f>VLOOKUP($A159,活跃!$B:$J,2,0)</f>
        <v>1</v>
      </c>
      <c r="I159" s="1">
        <f>VLOOKUP($A159,'风险(退款拒付)'!$A:$F,4,0)</f>
        <v>0.40400000000000003</v>
      </c>
      <c r="J159" s="1">
        <f>VLOOKUP($A159,'风险(退款拒付)'!$A:$F,5,0)</f>
        <v>6.2E-2</v>
      </c>
      <c r="K159" s="1">
        <f>VLOOKUP($A159,'风险(预警)'!$A:$F,6,0)</f>
        <v>0.127</v>
      </c>
      <c r="L159" s="1">
        <v>1.0203716758521371E-2</v>
      </c>
      <c r="M159" s="2">
        <f t="shared" si="2"/>
        <v>2.409084611612982</v>
      </c>
    </row>
    <row r="160" spans="1:13" x14ac:dyDescent="0.2">
      <c r="A160" t="s">
        <v>279</v>
      </c>
      <c r="B160" s="2">
        <f>VLOOKUP($A160,活跃!$B:$J,3,0)</f>
        <v>116</v>
      </c>
      <c r="C160" s="2">
        <f>VLOOKUP($A160,活跃!$B:$J,4,0)</f>
        <v>907</v>
      </c>
      <c r="D160" s="2">
        <f>VLOOKUP($A160,活跃!$B:$J,6,0)</f>
        <v>3683</v>
      </c>
      <c r="E160" s="26">
        <f>VLOOKUP($A160,'交易量(贡献率)'!$A:$K,11,0)/100</f>
        <v>1.0379727463587579E-3</v>
      </c>
      <c r="F160" s="2">
        <f>VLOOKUP($A160,交易量等级!$A:$G,2,0)</f>
        <v>3945.1968000000002</v>
      </c>
      <c r="G160" s="2">
        <f>VLOOKUP($A160,交易量等级!$A:$G,5,0)</f>
        <v>547403.51860627497</v>
      </c>
      <c r="H160" s="2">
        <f>VLOOKUP($A160,活跃!$B:$J,2,0)</f>
        <v>1</v>
      </c>
      <c r="I160" s="1">
        <f>VLOOKUP($A160,'风险(退款拒付)'!$A:$F,4,0)</f>
        <v>0.109</v>
      </c>
      <c r="J160" s="1">
        <f>VLOOKUP($A160,'风险(退款拒付)'!$A:$F,5,0)</f>
        <v>1.0999999999999999E-2</v>
      </c>
      <c r="K160" s="1">
        <f>VLOOKUP($A160,'风险(预警)'!$A:$F,6,0)</f>
        <v>0</v>
      </c>
      <c r="L160" s="1">
        <v>1.218556597761287E-2</v>
      </c>
      <c r="M160" s="2">
        <f t="shared" si="2"/>
        <v>2.8769967037693314</v>
      </c>
    </row>
    <row r="161" spans="1:13" x14ac:dyDescent="0.2">
      <c r="A161" t="s">
        <v>249</v>
      </c>
      <c r="B161" s="2">
        <f>VLOOKUP($A161,活跃!$B:$J,3,0)</f>
        <v>978</v>
      </c>
      <c r="C161" s="2">
        <f>VLOOKUP($A161,活跃!$B:$J,4,0)</f>
        <v>287</v>
      </c>
      <c r="D161" s="2">
        <f>VLOOKUP($A161,活跃!$B:$J,6,0)</f>
        <v>855</v>
      </c>
      <c r="E161" s="26">
        <f>VLOOKUP($A161,'交易量(贡献率)'!$A:$K,11,0)/100</f>
        <v>1.9077604077114873E-3</v>
      </c>
      <c r="F161" s="2">
        <f>VLOOKUP($A161,交易量等级!$A:$G,2,0)</f>
        <v>2810.7649999999999</v>
      </c>
      <c r="G161" s="2">
        <f>VLOOKUP($A161,交易量等级!$A:$G,5,0)</f>
        <v>1006110</v>
      </c>
      <c r="H161" s="2">
        <f>VLOOKUP($A161,活跃!$B:$J,2,0)</f>
        <v>1</v>
      </c>
      <c r="I161" s="1">
        <f>VLOOKUP($A161,'风险(退款拒付)'!$A:$F,4,0)</f>
        <v>0.03</v>
      </c>
      <c r="J161" s="1">
        <f>VLOOKUP($A161,'风险(退款拒付)'!$A:$F,5,0)</f>
        <v>2E-3</v>
      </c>
      <c r="K161" s="1">
        <f>VLOOKUP($A161,'风险(预警)'!$A:$F,6,0)</f>
        <v>2E-3</v>
      </c>
      <c r="L161" s="1">
        <v>1.227371669281983E-2</v>
      </c>
      <c r="M161" s="2">
        <f t="shared" si="2"/>
        <v>2.8978089760553507</v>
      </c>
    </row>
    <row r="162" spans="1:13" x14ac:dyDescent="0.2">
      <c r="A162" t="s">
        <v>680</v>
      </c>
      <c r="B162" s="2">
        <f>VLOOKUP($A162,活跃!$B:$J,3,0)</f>
        <v>199</v>
      </c>
      <c r="C162" s="2">
        <f>VLOOKUP($A162,活跃!$B:$J,4,0)</f>
        <v>0</v>
      </c>
      <c r="D162" s="2">
        <f>VLOOKUP($A162,活跃!$B:$J,6,0)</f>
        <v>0</v>
      </c>
      <c r="E162" s="26">
        <f>VLOOKUP($A162,'交易量(贡献率)'!$A:$K,11,0)/100</f>
        <v>6.3544366510515917E-4</v>
      </c>
      <c r="F162" s="2">
        <f>VLOOKUP($A162,交易量等级!$A:$G,2,0)</f>
        <v>2843.1550000000002</v>
      </c>
      <c r="G162" s="2">
        <f>VLOOKUP($A162,交易量等级!$A:$G,5,0)</f>
        <v>335118.71999999997</v>
      </c>
      <c r="H162" s="2">
        <f>VLOOKUP($A162,活跃!$B:$J,2,0)</f>
        <v>1</v>
      </c>
      <c r="I162" s="1">
        <f>VLOOKUP($A162,'风险(退款拒付)'!$A:$F,4,0)</f>
        <v>0.246</v>
      </c>
      <c r="J162" s="1">
        <f>VLOOKUP($A162,'风险(退款拒付)'!$A:$F,5,0)</f>
        <v>3.1E-2</v>
      </c>
      <c r="K162" s="1">
        <f>VLOOKUP($A162,'风险(预警)'!$A:$F,6,0)</f>
        <v>0.252</v>
      </c>
      <c r="L162" s="1">
        <v>0.13027065752526251</v>
      </c>
      <c r="M162" s="2">
        <f t="shared" si="2"/>
        <v>30.756737355211794</v>
      </c>
    </row>
    <row r="163" spans="1:13" x14ac:dyDescent="0.2">
      <c r="A163" t="s">
        <v>952</v>
      </c>
      <c r="B163" s="2">
        <f>VLOOKUP($A163,活跃!$B:$J,3,0)</f>
        <v>670</v>
      </c>
      <c r="C163" s="2">
        <f>VLOOKUP($A163,活跃!$B:$J,4,0)</f>
        <v>266</v>
      </c>
      <c r="D163" s="2">
        <f>VLOOKUP($A163,活跃!$B:$J,6,0)</f>
        <v>829</v>
      </c>
      <c r="E163" s="26">
        <f>VLOOKUP($A163,'交易量(贡献率)'!$A:$K,11,0)/100</f>
        <v>2.2550516448623223E-4</v>
      </c>
      <c r="F163" s="2">
        <f>VLOOKUP($A163,交易量等级!$A:$G,2,0)</f>
        <v>294.06</v>
      </c>
      <c r="G163" s="2">
        <f>VLOOKUP($A163,交易量等级!$A:$G,5,0)</f>
        <v>118926.36</v>
      </c>
      <c r="H163" s="2">
        <f>VLOOKUP($A163,活跃!$B:$J,2,0)</f>
        <v>1</v>
      </c>
      <c r="I163" s="1">
        <f>VLOOKUP($A163,'风险(退款拒付)'!$A:$F,4,0)</f>
        <v>0</v>
      </c>
      <c r="J163" s="1">
        <f>VLOOKUP($A163,'风险(退款拒付)'!$A:$F,5,0)</f>
        <v>0</v>
      </c>
      <c r="K163" s="1">
        <f>VLOOKUP($A163,'风险(预警)'!$A:$F,6,0)</f>
        <v>0</v>
      </c>
      <c r="L163" s="1">
        <v>5.6903459078446296E-3</v>
      </c>
      <c r="M163" s="2">
        <f t="shared" si="2"/>
        <v>1.3434834664432527</v>
      </c>
    </row>
    <row r="164" spans="1:13" x14ac:dyDescent="0.2">
      <c r="A164" t="s">
        <v>780</v>
      </c>
      <c r="B164" s="2">
        <f>VLOOKUP($A164,活跃!$B:$J,3,0)</f>
        <v>265</v>
      </c>
      <c r="C164" s="2">
        <f>VLOOKUP($A164,活跃!$B:$J,4,0)</f>
        <v>0</v>
      </c>
      <c r="D164" s="2">
        <f>VLOOKUP($A164,活跃!$B:$J,6,0)</f>
        <v>0</v>
      </c>
      <c r="E164" s="26">
        <f>VLOOKUP($A164,'交易量(贡献率)'!$A:$K,11,0)/100</f>
        <v>6.7790686858862326E-4</v>
      </c>
      <c r="F164" s="2">
        <f>VLOOKUP($A164,交易量等级!$A:$G,2,0)</f>
        <v>2038.82</v>
      </c>
      <c r="G164" s="2">
        <f>VLOOKUP($A164,交易量等级!$A:$G,5,0)</f>
        <v>357512.86</v>
      </c>
      <c r="H164" s="2">
        <f>VLOOKUP($A164,活跃!$B:$J,2,0)</f>
        <v>1</v>
      </c>
      <c r="I164" s="1">
        <f>VLOOKUP($A164,'风险(退款拒付)'!$A:$F,4,0)</f>
        <v>1E-3</v>
      </c>
      <c r="J164" s="1">
        <f>VLOOKUP($A164,'风险(退款拒付)'!$A:$F,5,0)</f>
        <v>7.0000000000000001E-3</v>
      </c>
      <c r="K164" s="1">
        <f>VLOOKUP($A164,'风险(预警)'!$A:$F,6,0)</f>
        <v>6.4000000000000001E-2</v>
      </c>
      <c r="L164" s="1">
        <v>6.7087478846666977E-3</v>
      </c>
      <c r="M164" s="2">
        <f t="shared" si="2"/>
        <v>1.5839268841566441</v>
      </c>
    </row>
    <row r="165" spans="1:13" x14ac:dyDescent="0.2">
      <c r="A165" t="s">
        <v>386</v>
      </c>
      <c r="B165" s="2">
        <f>VLOOKUP($A165,活跃!$B:$J,3,0)</f>
        <v>31</v>
      </c>
      <c r="C165" s="2">
        <f>VLOOKUP($A165,活跃!$B:$J,4,0)</f>
        <v>1865</v>
      </c>
      <c r="D165" s="2">
        <f>VLOOKUP($A165,活跃!$B:$J,6,0)</f>
        <v>8369</v>
      </c>
      <c r="E165" s="26">
        <f>VLOOKUP($A165,'交易量(贡献率)'!$A:$K,11,0)/100</f>
        <v>5.8627615552246856E-5</v>
      </c>
      <c r="F165" s="2">
        <f>VLOOKUP($A165,交易量等级!$A:$G,2,0)</f>
        <v>831.67065000000002</v>
      </c>
      <c r="G165" s="2">
        <f>VLOOKUP($A165,交易量等级!$A:$G,5,0)</f>
        <v>30918.887950939999</v>
      </c>
      <c r="H165" s="2">
        <f>VLOOKUP($A165,活跃!$B:$J,2,0)</f>
        <v>1</v>
      </c>
      <c r="I165" s="1">
        <f>VLOOKUP($A165,'风险(退款拒付)'!$A:$F,4,0)</f>
        <v>0</v>
      </c>
      <c r="J165" s="1">
        <f>VLOOKUP($A165,'风险(退款拒付)'!$A:$F,5,0)</f>
        <v>0</v>
      </c>
      <c r="K165" s="1">
        <f>VLOOKUP($A165,'风险(预警)'!$A:$F,6,0)</f>
        <v>0</v>
      </c>
      <c r="L165" s="1">
        <v>4.8240911528469503E-3</v>
      </c>
      <c r="M165" s="2">
        <f t="shared" si="2"/>
        <v>1.1389618152264371</v>
      </c>
    </row>
    <row r="166" spans="1:13" x14ac:dyDescent="0.2">
      <c r="A166" t="s">
        <v>363</v>
      </c>
      <c r="B166" s="2">
        <f>VLOOKUP($A166,活跃!$B:$J,3,0)</f>
        <v>204</v>
      </c>
      <c r="C166" s="2">
        <f>VLOOKUP($A166,活跃!$B:$J,4,0)</f>
        <v>0</v>
      </c>
      <c r="D166" s="2">
        <f>VLOOKUP($A166,活跃!$B:$J,6,0)</f>
        <v>0</v>
      </c>
      <c r="E166" s="26">
        <f>VLOOKUP($A166,'交易量(贡献率)'!$A:$K,11,0)/100</f>
        <v>6.3139449763336851E-4</v>
      </c>
      <c r="F166" s="2">
        <f>VLOOKUP($A166,交易量等级!$A:$G,2,0)</f>
        <v>2046.48</v>
      </c>
      <c r="G166" s="2">
        <f>VLOOKUP($A166,交易量等级!$A:$G,5,0)</f>
        <v>332983.28000000003</v>
      </c>
      <c r="H166" s="2">
        <f>VLOOKUP($A166,活跃!$B:$J,2,0)</f>
        <v>1</v>
      </c>
      <c r="I166" s="1">
        <f>VLOOKUP($A166,'风险(退款拒付)'!$A:$F,4,0)</f>
        <v>9.4E-2</v>
      </c>
      <c r="J166" s="1">
        <f>VLOOKUP($A166,'风险(退款拒付)'!$A:$F,5,0)</f>
        <v>1.7999999999999999E-2</v>
      </c>
      <c r="K166" s="1">
        <f>VLOOKUP($A166,'风险(预警)'!$A:$F,6,0)</f>
        <v>0.114</v>
      </c>
      <c r="L166" s="1">
        <v>8.2582722712691015E-3</v>
      </c>
      <c r="M166" s="2">
        <f t="shared" si="2"/>
        <v>1.9497676305655867</v>
      </c>
    </row>
    <row r="167" spans="1:13" x14ac:dyDescent="0.2">
      <c r="A167" t="s">
        <v>883</v>
      </c>
      <c r="B167" s="2">
        <f>VLOOKUP($A167,活跃!$B:$J,3,0)</f>
        <v>68</v>
      </c>
      <c r="C167" s="2">
        <f>VLOOKUP($A167,活跃!$B:$J,4,0)</f>
        <v>0</v>
      </c>
      <c r="D167" s="2">
        <f>VLOOKUP($A167,活跃!$B:$J,6,0)</f>
        <v>0</v>
      </c>
      <c r="E167" s="26">
        <f>VLOOKUP($A167,'交易量(贡献率)'!$A:$K,11,0)/100</f>
        <v>7.1772332112998862E-5</v>
      </c>
      <c r="F167" s="2">
        <f>VLOOKUP($A167,交易量等级!$A:$G,2,0)</f>
        <v>6700.1976999999997</v>
      </c>
      <c r="G167" s="2">
        <f>VLOOKUP($A167,交易量等级!$A:$G,5,0)</f>
        <v>37851.116298629997</v>
      </c>
      <c r="H167" s="2">
        <f>VLOOKUP($A167,活跃!$B:$J,2,0)</f>
        <v>1</v>
      </c>
      <c r="I167" s="1">
        <f>VLOOKUP($A167,'风险(退款拒付)'!$A:$F,4,0)</f>
        <v>1E-3</v>
      </c>
      <c r="J167" s="1">
        <f>VLOOKUP($A167,'风险(退款拒付)'!$A:$F,5,0)</f>
        <v>0</v>
      </c>
      <c r="K167" s="1">
        <f>VLOOKUP($A167,'风险(预警)'!$A:$F,6,0)</f>
        <v>0</v>
      </c>
      <c r="L167" s="1">
        <v>1.466806852687544E-2</v>
      </c>
      <c r="M167" s="2">
        <f t="shared" si="2"/>
        <v>3.4631124134908839</v>
      </c>
    </row>
    <row r="168" spans="1:13" x14ac:dyDescent="0.2">
      <c r="A168" t="s">
        <v>909</v>
      </c>
      <c r="B168" s="2">
        <f>VLOOKUP($A168,活跃!$B:$J,3,0)</f>
        <v>255</v>
      </c>
      <c r="C168" s="2">
        <f>VLOOKUP($A168,活跃!$B:$J,4,0)</f>
        <v>0</v>
      </c>
      <c r="D168" s="2">
        <f>VLOOKUP($A168,活跃!$B:$J,6,0)</f>
        <v>0</v>
      </c>
      <c r="E168" s="26">
        <f>VLOOKUP($A168,'交易量(贡献率)'!$A:$K,11,0)/100</f>
        <v>5.0451019842288815E-4</v>
      </c>
      <c r="F168" s="2">
        <f>VLOOKUP($A168,交易量等级!$A:$G,2,0)</f>
        <v>6541.3391000000001</v>
      </c>
      <c r="G168" s="2">
        <f>VLOOKUP($A168,交易量等级!$A:$G,5,0)</f>
        <v>266067.34980109503</v>
      </c>
      <c r="H168" s="2">
        <f>VLOOKUP($A168,活跃!$B:$J,2,0)</f>
        <v>1</v>
      </c>
      <c r="I168" s="1">
        <f>VLOOKUP($A168,'风险(退款拒付)'!$A:$F,4,0)</f>
        <v>0.01</v>
      </c>
      <c r="J168" s="1">
        <f>VLOOKUP($A168,'风险(退款拒付)'!$A:$F,5,0)</f>
        <v>2E-3</v>
      </c>
      <c r="K168" s="1">
        <f>VLOOKUP($A168,'风险(预警)'!$A:$F,6,0)</f>
        <v>3.0000000000000001E-3</v>
      </c>
      <c r="L168" s="1">
        <v>6.9078252988823891E-2</v>
      </c>
      <c r="M168" s="2">
        <f t="shared" si="2"/>
        <v>16.309288096762057</v>
      </c>
    </row>
    <row r="169" spans="1:13" x14ac:dyDescent="0.2">
      <c r="A169" t="s">
        <v>182</v>
      </c>
      <c r="B169" s="2">
        <f>VLOOKUP($A169,活跃!$B:$J,3,0)</f>
        <v>204</v>
      </c>
      <c r="C169" s="2">
        <f>VLOOKUP($A169,活跃!$B:$J,4,0)</f>
        <v>130</v>
      </c>
      <c r="D169" s="2">
        <f>VLOOKUP($A169,活跃!$B:$J,6,0)</f>
        <v>2184</v>
      </c>
      <c r="E169" s="26">
        <f>VLOOKUP($A169,'交易量(贡献率)'!$A:$K,11,0)/100</f>
        <v>1.5096497141679564E-3</v>
      </c>
      <c r="F169" s="2">
        <f>VLOOKUP($A169,交易量等级!$A:$G,2,0)</f>
        <v>6556.0545000000002</v>
      </c>
      <c r="G169" s="2">
        <f>VLOOKUP($A169,交易量等级!$A:$G,5,0)</f>
        <v>796155.35985650006</v>
      </c>
      <c r="H169" s="2">
        <f>VLOOKUP($A169,活跃!$B:$J,2,0)</f>
        <v>1</v>
      </c>
      <c r="I169" s="1">
        <f>VLOOKUP($A169,'风险(退款拒付)'!$A:$F,4,0)</f>
        <v>1.9E-2</v>
      </c>
      <c r="J169" s="1">
        <f>VLOOKUP($A169,'风险(退款拒付)'!$A:$F,5,0)</f>
        <v>0</v>
      </c>
      <c r="K169" s="1">
        <f>VLOOKUP($A169,'风险(预警)'!$A:$F,6,0)</f>
        <v>3.0000000000000001E-3</v>
      </c>
      <c r="L169" s="1">
        <v>4.0909068481470849E-2</v>
      </c>
      <c r="M169" s="2">
        <f t="shared" si="2"/>
        <v>9.6585792889467221</v>
      </c>
    </row>
    <row r="170" spans="1:13" x14ac:dyDescent="0.2">
      <c r="A170" t="s">
        <v>777</v>
      </c>
      <c r="B170" s="2">
        <f>VLOOKUP($A170,活跃!$B:$J,3,0)</f>
        <v>117</v>
      </c>
      <c r="C170" s="2">
        <f>VLOOKUP($A170,活跃!$B:$J,4,0)</f>
        <v>0</v>
      </c>
      <c r="D170" s="2">
        <f>VLOOKUP($A170,活跃!$B:$J,6,0)</f>
        <v>0</v>
      </c>
      <c r="E170" s="26">
        <f>VLOOKUP($A170,'交易量(贡献率)'!$A:$K,11,0)/100</f>
        <v>6.7510369652639161E-4</v>
      </c>
      <c r="F170" s="2">
        <f>VLOOKUP($A170,交易量等级!$A:$G,2,0)</f>
        <v>10144.135</v>
      </c>
      <c r="G170" s="2">
        <f>VLOOKUP($A170,交易量等级!$A:$G,5,0)</f>
        <v>356034.53</v>
      </c>
      <c r="H170" s="2">
        <f>VLOOKUP($A170,活跃!$B:$J,2,0)</f>
        <v>1</v>
      </c>
      <c r="I170" s="1">
        <f>VLOOKUP($A170,'风险(退款拒付)'!$A:$F,4,0)</f>
        <v>0.22800000000000001</v>
      </c>
      <c r="J170" s="1">
        <f>VLOOKUP($A170,'风险(退款拒付)'!$A:$F,5,0)</f>
        <v>1.7000000000000001E-2</v>
      </c>
      <c r="K170" s="1">
        <f>VLOOKUP($A170,'风险(预警)'!$A:$F,6,0)</f>
        <v>0.13600000000000001</v>
      </c>
      <c r="L170" s="1">
        <v>3.881103437157693E-2</v>
      </c>
      <c r="M170" s="2">
        <f t="shared" si="2"/>
        <v>9.1632360911297521</v>
      </c>
    </row>
    <row r="171" spans="1:13" x14ac:dyDescent="0.2">
      <c r="A171" t="s">
        <v>827</v>
      </c>
      <c r="B171" s="2">
        <f>VLOOKUP($A171,活跃!$B:$J,3,0)</f>
        <v>73</v>
      </c>
      <c r="C171" s="2">
        <f>VLOOKUP($A171,活跃!$B:$J,4,0)</f>
        <v>1502</v>
      </c>
      <c r="D171" s="2">
        <f>VLOOKUP($A171,活跃!$B:$J,6,0)</f>
        <v>4099</v>
      </c>
      <c r="E171" s="26">
        <f>VLOOKUP($A171,'交易量(贡献率)'!$A:$K,11,0)/100</f>
        <v>7.8365484471579151E-4</v>
      </c>
      <c r="F171" s="2">
        <f>VLOOKUP($A171,交易量等级!$A:$G,2,0)</f>
        <v>6043.8608999999997</v>
      </c>
      <c r="G171" s="2">
        <f>VLOOKUP($A171,交易量等级!$A:$G,5,0)</f>
        <v>413281.96802386001</v>
      </c>
      <c r="H171" s="2">
        <f>VLOOKUP($A171,活跃!$B:$J,2,0)</f>
        <v>1</v>
      </c>
      <c r="I171" s="1">
        <f>VLOOKUP($A171,'风险(退款拒付)'!$A:$F,4,0)</f>
        <v>2.7E-2</v>
      </c>
      <c r="J171" s="1">
        <f>VLOOKUP($A171,'风险(退款拒付)'!$A:$F,5,0)</f>
        <v>0</v>
      </c>
      <c r="K171" s="1">
        <f>VLOOKUP($A171,'风险(预警)'!$A:$F,6,0)</f>
        <v>7.0000000000000001E-3</v>
      </c>
      <c r="L171" s="1">
        <v>2.7428113098052639E-2</v>
      </c>
      <c r="M171" s="2">
        <f t="shared" si="2"/>
        <v>6.4757427860702705</v>
      </c>
    </row>
    <row r="172" spans="1:13" x14ac:dyDescent="0.2">
      <c r="A172" t="s">
        <v>686</v>
      </c>
      <c r="B172" s="2">
        <f>VLOOKUP($A172,活跃!$B:$J,3,0)</f>
        <v>603</v>
      </c>
      <c r="C172" s="2">
        <f>VLOOKUP($A172,活跃!$B:$J,4,0)</f>
        <v>0</v>
      </c>
      <c r="D172" s="2">
        <f>VLOOKUP($A172,活跃!$B:$J,6,0)</f>
        <v>0</v>
      </c>
      <c r="E172" s="26">
        <f>VLOOKUP($A172,'交易量(贡献率)'!$A:$K,11,0)/100</f>
        <v>1.9861681547479615E-4</v>
      </c>
      <c r="F172" s="2">
        <f>VLOOKUP($A172,交易量等级!$A:$G,2,0)</f>
        <v>181.41</v>
      </c>
      <c r="G172" s="2">
        <f>VLOOKUP($A172,交易量等级!$A:$G,5,0)</f>
        <v>104746.04851301</v>
      </c>
      <c r="H172" s="2">
        <f>VLOOKUP($A172,活跃!$B:$J,2,0)</f>
        <v>0</v>
      </c>
      <c r="I172" s="1">
        <f>VLOOKUP($A172,'风险(退款拒付)'!$A:$F,4,0)</f>
        <v>6.7000000000000004E-2</v>
      </c>
      <c r="J172" s="1">
        <f>VLOOKUP($A172,'风险(退款拒付)'!$A:$F,5,0)</f>
        <v>1.0999999999999999E-2</v>
      </c>
      <c r="K172" s="1">
        <f>VLOOKUP($A172,'风险(预警)'!$A:$F,6,0)</f>
        <v>3.3000000000000002E-2</v>
      </c>
      <c r="L172" s="1">
        <v>1.6075672478220879E-2</v>
      </c>
      <c r="M172" s="2">
        <f t="shared" si="2"/>
        <v>3.7954459247675461</v>
      </c>
    </row>
    <row r="173" spans="1:13" x14ac:dyDescent="0.2">
      <c r="A173" t="s">
        <v>347</v>
      </c>
      <c r="B173" s="2">
        <f>VLOOKUP($A173,活跃!$B:$J,3,0)</f>
        <v>430</v>
      </c>
      <c r="C173" s="2">
        <f>VLOOKUP($A173,活跃!$B:$J,4,0)</f>
        <v>0</v>
      </c>
      <c r="D173" s="2">
        <f>VLOOKUP($A173,活跃!$B:$J,6,0)</f>
        <v>0</v>
      </c>
      <c r="E173" s="26">
        <f>VLOOKUP($A173,'交易量(贡献率)'!$A:$K,11,0)/100</f>
        <v>1.1244673683583237E-3</v>
      </c>
      <c r="F173" s="2">
        <f>VLOOKUP($A173,交易量等级!$A:$G,2,0)</f>
        <v>6124.47</v>
      </c>
      <c r="G173" s="2">
        <f>VLOOKUP($A173,交易量等级!$A:$G,5,0)</f>
        <v>593018.84</v>
      </c>
      <c r="H173" s="2">
        <f>VLOOKUP($A173,活跃!$B:$J,2,0)</f>
        <v>1</v>
      </c>
      <c r="I173" s="1">
        <f>VLOOKUP($A173,'风险(退款拒付)'!$A:$F,4,0)</f>
        <v>5.0000000000000001E-3</v>
      </c>
      <c r="J173" s="1">
        <f>VLOOKUP($A173,'风险(退款拒付)'!$A:$F,5,0)</f>
        <v>0.35099999999999998</v>
      </c>
      <c r="K173" s="1">
        <f>VLOOKUP($A173,'风险(预警)'!$A:$F,6,0)</f>
        <v>0.28399999999999997</v>
      </c>
      <c r="L173" s="1">
        <v>1.322564699593573E-2</v>
      </c>
      <c r="M173" s="2">
        <f t="shared" si="2"/>
        <v>3.1225585157414089</v>
      </c>
    </row>
    <row r="174" spans="1:13" x14ac:dyDescent="0.2">
      <c r="A174" t="s">
        <v>232</v>
      </c>
      <c r="B174" s="2">
        <f>VLOOKUP($A174,活跃!$B:$J,3,0)</f>
        <v>166</v>
      </c>
      <c r="C174" s="2">
        <f>VLOOKUP($A174,活跃!$B:$J,4,0)</f>
        <v>0</v>
      </c>
      <c r="D174" s="2">
        <f>VLOOKUP($A174,活跃!$B:$J,6,0)</f>
        <v>1214</v>
      </c>
      <c r="E174" s="26">
        <f>VLOOKUP($A174,'交易量(贡献率)'!$A:$K,11,0)/100</f>
        <v>6.0664009454385016E-4</v>
      </c>
      <c r="F174" s="2">
        <f>VLOOKUP($A174,交易量等级!$A:$G,2,0)</f>
        <v>2119.0169500000002</v>
      </c>
      <c r="G174" s="2">
        <f>VLOOKUP($A174,交易量等级!$A:$G,5,0)</f>
        <v>319928.36367417499</v>
      </c>
      <c r="H174" s="2">
        <f>VLOOKUP($A174,活跃!$B:$J,2,0)</f>
        <v>1</v>
      </c>
      <c r="I174" s="1">
        <f>VLOOKUP($A174,'风险(退款拒付)'!$A:$F,4,0)</f>
        <v>0.02</v>
      </c>
      <c r="J174" s="1">
        <f>VLOOKUP($A174,'风险(退款拒付)'!$A:$F,5,0)</f>
        <v>1E-3</v>
      </c>
      <c r="K174" s="1">
        <f>VLOOKUP($A174,'风险(预警)'!$A:$F,6,0)</f>
        <v>2E-3</v>
      </c>
      <c r="L174" s="1">
        <v>1.271159166465187E-2</v>
      </c>
      <c r="M174" s="2">
        <f t="shared" si="2"/>
        <v>3.00119070267669</v>
      </c>
    </row>
    <row r="175" spans="1:13" x14ac:dyDescent="0.2">
      <c r="A175" t="s">
        <v>111</v>
      </c>
      <c r="B175" s="2">
        <f>VLOOKUP($A175,活跃!$B:$J,3,0)</f>
        <v>614</v>
      </c>
      <c r="C175" s="2">
        <f>VLOOKUP($A175,活跃!$B:$J,4,0)</f>
        <v>0</v>
      </c>
      <c r="D175" s="2">
        <f>VLOOKUP($A175,活跃!$B:$J,6,0)</f>
        <v>0</v>
      </c>
      <c r="E175" s="26">
        <f>VLOOKUP($A175,'交易量(贡献率)'!$A:$K,11,0)/100</f>
        <v>4.7222577445730232E-4</v>
      </c>
      <c r="F175" s="2">
        <f>VLOOKUP($A175,交易量等级!$A:$G,2,0)</f>
        <v>624.66800000000001</v>
      </c>
      <c r="G175" s="2">
        <f>VLOOKUP($A175,交易量等级!$A:$G,5,0)</f>
        <v>249041.269552905</v>
      </c>
      <c r="H175" s="2">
        <f>VLOOKUP($A175,活跃!$B:$J,2,0)</f>
        <v>1</v>
      </c>
      <c r="I175" s="1">
        <f>VLOOKUP($A175,'风险(退款拒付)'!$A:$F,4,0)</f>
        <v>1E-3</v>
      </c>
      <c r="J175" s="1">
        <f>VLOOKUP($A175,'风险(退款拒付)'!$A:$F,5,0)</f>
        <v>2E-3</v>
      </c>
      <c r="K175" s="1">
        <f>VLOOKUP($A175,'风险(预警)'!$A:$F,6,0)</f>
        <v>2.3E-2</v>
      </c>
      <c r="L175" s="1">
        <v>3.5325178025353869E-3</v>
      </c>
      <c r="M175" s="2">
        <f t="shared" si="2"/>
        <v>0.83402298199133063</v>
      </c>
    </row>
    <row r="176" spans="1:13" x14ac:dyDescent="0.2">
      <c r="A176" t="s">
        <v>637</v>
      </c>
      <c r="B176" s="2">
        <f>VLOOKUP($A176,活跃!$B:$J,3,0)</f>
        <v>334</v>
      </c>
      <c r="C176" s="2">
        <f>VLOOKUP($A176,活跃!$B:$J,4,0)</f>
        <v>0</v>
      </c>
      <c r="D176" s="2">
        <f>VLOOKUP($A176,活跃!$B:$J,6,0)</f>
        <v>0</v>
      </c>
      <c r="E176" s="26">
        <f>VLOOKUP($A176,'交易量(贡献率)'!$A:$K,11,0)/100</f>
        <v>6.0428472925398041E-4</v>
      </c>
      <c r="F176" s="2">
        <f>VLOOKUP($A176,交易量等级!$A:$G,2,0)</f>
        <v>739.14</v>
      </c>
      <c r="G176" s="2">
        <f>VLOOKUP($A176,交易量等级!$A:$G,5,0)</f>
        <v>318686.19691035501</v>
      </c>
      <c r="H176" s="2">
        <f>VLOOKUP($A176,活跃!$B:$J,2,0)</f>
        <v>1</v>
      </c>
      <c r="I176" s="1">
        <f>VLOOKUP($A176,'风险(退款拒付)'!$A:$F,4,0)</f>
        <v>0.03</v>
      </c>
      <c r="J176" s="1">
        <f>VLOOKUP($A176,'风险(退款拒付)'!$A:$F,5,0)</f>
        <v>0.01</v>
      </c>
      <c r="K176" s="1">
        <f>VLOOKUP($A176,'风险(预警)'!$A:$F,6,0)</f>
        <v>9.0999999999999998E-2</v>
      </c>
      <c r="L176" s="1">
        <v>7.4449143429250204E-3</v>
      </c>
      <c r="M176" s="2">
        <f t="shared" si="2"/>
        <v>1.757734853168982</v>
      </c>
    </row>
    <row r="177" spans="1:13" x14ac:dyDescent="0.2">
      <c r="A177" t="s">
        <v>107</v>
      </c>
      <c r="B177" s="2">
        <f>VLOOKUP($A177,活跃!$B:$J,3,0)</f>
        <v>983</v>
      </c>
      <c r="C177" s="2">
        <f>VLOOKUP($A177,活跃!$B:$J,4,0)</f>
        <v>194</v>
      </c>
      <c r="D177" s="2">
        <f>VLOOKUP($A177,活跃!$B:$J,6,0)</f>
        <v>801</v>
      </c>
      <c r="E177" s="26">
        <f>VLOOKUP($A177,'交易量(贡献率)'!$A:$K,11,0)/100</f>
        <v>1.3620593197434792E-3</v>
      </c>
      <c r="F177" s="2">
        <f>VLOOKUP($A177,交易量等级!$A:$G,2,0)</f>
        <v>2134.1350000000002</v>
      </c>
      <c r="G177" s="2">
        <f>VLOOKUP($A177,交易量等级!$A:$G,5,0)</f>
        <v>718319.5</v>
      </c>
      <c r="H177" s="2">
        <f>VLOOKUP($A177,活跃!$B:$J,2,0)</f>
        <v>1</v>
      </c>
      <c r="I177" s="1">
        <f>VLOOKUP($A177,'风险(退款拒付)'!$A:$F,4,0)</f>
        <v>1.9E-2</v>
      </c>
      <c r="J177" s="1">
        <f>VLOOKUP($A177,'风险(退款拒付)'!$A:$F,5,0)</f>
        <v>2E-3</v>
      </c>
      <c r="K177" s="1">
        <f>VLOOKUP($A177,'风险(预警)'!$A:$F,6,0)</f>
        <v>6.0000000000000001E-3</v>
      </c>
      <c r="L177" s="1">
        <v>1.3866239135941179E-2</v>
      </c>
      <c r="M177" s="2">
        <f t="shared" si="2"/>
        <v>3.2738015091848087</v>
      </c>
    </row>
    <row r="178" spans="1:13" x14ac:dyDescent="0.2">
      <c r="A178" t="s">
        <v>288</v>
      </c>
      <c r="B178" s="2">
        <f>VLOOKUP($A178,活跃!$B:$J,3,0)</f>
        <v>933</v>
      </c>
      <c r="C178" s="2">
        <f>VLOOKUP($A178,活跃!$B:$J,4,0)</f>
        <v>20</v>
      </c>
      <c r="D178" s="2">
        <f>VLOOKUP($A178,活跃!$B:$J,6,0)</f>
        <v>86</v>
      </c>
      <c r="E178" s="26">
        <f>VLOOKUP($A178,'交易量(贡献率)'!$A:$K,11,0)/100</f>
        <v>7.0113184302937528E-4</v>
      </c>
      <c r="F178" s="2">
        <f>VLOOKUP($A178,交易量等级!$A:$G,2,0)</f>
        <v>295.23</v>
      </c>
      <c r="G178" s="2">
        <f>VLOOKUP($A178,交易量等级!$A:$G,5,0)</f>
        <v>369761.19</v>
      </c>
      <c r="H178" s="2">
        <f>VLOOKUP($A178,活跃!$B:$J,2,0)</f>
        <v>1</v>
      </c>
      <c r="I178" s="1">
        <f>VLOOKUP($A178,'风险(退款拒付)'!$A:$F,4,0)</f>
        <v>5.8000000000000003E-2</v>
      </c>
      <c r="J178" s="1">
        <f>VLOOKUP($A178,'风险(退款拒付)'!$A:$F,5,0)</f>
        <v>1E-3</v>
      </c>
      <c r="K178" s="1">
        <f>VLOOKUP($A178,'风险(预警)'!$A:$F,6,0)</f>
        <v>2E-3</v>
      </c>
      <c r="L178" s="1">
        <v>9.2706727736529444E-3</v>
      </c>
      <c r="M178" s="2">
        <f t="shared" si="2"/>
        <v>2.1887941077603141</v>
      </c>
    </row>
    <row r="179" spans="1:13" x14ac:dyDescent="0.2">
      <c r="A179" t="s">
        <v>948</v>
      </c>
      <c r="B179" s="2">
        <f>VLOOKUP($A179,活跃!$B:$J,3,0)</f>
        <v>627</v>
      </c>
      <c r="C179" s="2">
        <f>VLOOKUP($A179,活跃!$B:$J,4,0)</f>
        <v>185</v>
      </c>
      <c r="D179" s="2">
        <f>VLOOKUP($A179,活跃!$B:$J,6,0)</f>
        <v>620</v>
      </c>
      <c r="E179" s="26">
        <f>VLOOKUP($A179,'交易量(贡献率)'!$A:$K,11,0)/100</f>
        <v>1.1513937138927543E-3</v>
      </c>
      <c r="F179" s="2">
        <f>VLOOKUP($A179,交易量等级!$A:$G,2,0)</f>
        <v>1685.55</v>
      </c>
      <c r="G179" s="2">
        <f>VLOOKUP($A179,交易量等级!$A:$G,5,0)</f>
        <v>607219.18999999994</v>
      </c>
      <c r="H179" s="2">
        <f>VLOOKUP($A179,活跃!$B:$J,2,0)</f>
        <v>1</v>
      </c>
      <c r="I179" s="1">
        <f>VLOOKUP($A179,'风险(退款拒付)'!$A:$F,4,0)</f>
        <v>8.9999999999999993E-3</v>
      </c>
      <c r="J179" s="1">
        <f>VLOOKUP($A179,'风险(退款拒付)'!$A:$F,5,0)</f>
        <v>1E-3</v>
      </c>
      <c r="K179" s="1">
        <f>VLOOKUP($A179,'风险(预警)'!$A:$F,6,0)</f>
        <v>1E-3</v>
      </c>
      <c r="L179" s="1">
        <v>8.1372290444369187E-3</v>
      </c>
      <c r="M179" s="2">
        <f t="shared" si="2"/>
        <v>1.9211894779176444</v>
      </c>
    </row>
    <row r="180" spans="1:13" x14ac:dyDescent="0.2">
      <c r="A180" t="s">
        <v>333</v>
      </c>
      <c r="B180" s="2">
        <f>VLOOKUP($A180,活跃!$B:$J,3,0)</f>
        <v>382</v>
      </c>
      <c r="C180" s="2">
        <f>VLOOKUP($A180,活跃!$B:$J,4,0)</f>
        <v>22</v>
      </c>
      <c r="D180" s="2">
        <f>VLOOKUP($A180,活跃!$B:$J,6,0)</f>
        <v>90</v>
      </c>
      <c r="E180" s="26">
        <f>VLOOKUP($A180,'交易量(贡献率)'!$A:$K,11,0)/100</f>
        <v>7.0616713515715235E-4</v>
      </c>
      <c r="F180" s="2">
        <f>VLOOKUP($A180,交易量等级!$A:$G,2,0)</f>
        <v>551.65</v>
      </c>
      <c r="G180" s="2">
        <f>VLOOKUP($A180,交易量等级!$A:$G,5,0)</f>
        <v>372416.69</v>
      </c>
      <c r="H180" s="2">
        <f>VLOOKUP($A180,活跃!$B:$J,2,0)</f>
        <v>1</v>
      </c>
      <c r="I180" s="1">
        <f>VLOOKUP($A180,'风险(退款拒付)'!$A:$F,4,0)</f>
        <v>4.7E-2</v>
      </c>
      <c r="J180" s="1">
        <f>VLOOKUP($A180,'风险(退款拒付)'!$A:$F,5,0)</f>
        <v>2E-3</v>
      </c>
      <c r="K180" s="1">
        <f>VLOOKUP($A180,'风险(预警)'!$A:$F,6,0)</f>
        <v>8.9999999999999993E-3</v>
      </c>
      <c r="L180" s="1">
        <v>4.9620632310136406E-3</v>
      </c>
      <c r="M180" s="2">
        <f t="shared" si="2"/>
        <v>1.1715368482472286</v>
      </c>
    </row>
    <row r="181" spans="1:13" x14ac:dyDescent="0.2">
      <c r="A181" t="s">
        <v>742</v>
      </c>
      <c r="B181" s="2">
        <f>VLOOKUP($A181,活跃!$B:$J,3,0)</f>
        <v>68</v>
      </c>
      <c r="C181" s="2">
        <f>VLOOKUP($A181,活跃!$B:$J,4,0)</f>
        <v>2434</v>
      </c>
      <c r="D181" s="2">
        <f>VLOOKUP($A181,活跃!$B:$J,6,0)</f>
        <v>6349</v>
      </c>
      <c r="E181" s="26">
        <f>VLOOKUP($A181,'交易量(贡献率)'!$A:$K,11,0)/100</f>
        <v>7.6173678099290685E-5</v>
      </c>
      <c r="F181" s="2">
        <f>VLOOKUP($A181,交易量等级!$A:$G,2,0)</f>
        <v>895.87440000000004</v>
      </c>
      <c r="G181" s="2">
        <f>VLOOKUP($A181,交易量等级!$A:$G,5,0)</f>
        <v>40172.287338959999</v>
      </c>
      <c r="H181" s="2">
        <f>VLOOKUP($A181,活跃!$B:$J,2,0)</f>
        <v>1</v>
      </c>
      <c r="I181" s="1">
        <f>VLOOKUP($A181,'风险(退款拒付)'!$A:$F,4,0)</f>
        <v>0</v>
      </c>
      <c r="J181" s="1">
        <f>VLOOKUP($A181,'风险(退款拒付)'!$A:$F,5,0)</f>
        <v>0</v>
      </c>
      <c r="K181" s="1">
        <f>VLOOKUP($A181,'风险(预警)'!$A:$F,6,0)</f>
        <v>0</v>
      </c>
      <c r="L181" s="1">
        <v>6.1728140966222766E-3</v>
      </c>
      <c r="M181" s="2">
        <f t="shared" si="2"/>
        <v>1.4573935951428116</v>
      </c>
    </row>
    <row r="182" spans="1:13" x14ac:dyDescent="0.2">
      <c r="A182" t="s">
        <v>721</v>
      </c>
      <c r="B182" s="2">
        <f>VLOOKUP($A182,活跃!$B:$J,3,0)</f>
        <v>271</v>
      </c>
      <c r="C182" s="2">
        <f>VLOOKUP($A182,活跃!$B:$J,4,0)</f>
        <v>0</v>
      </c>
      <c r="D182" s="2">
        <f>VLOOKUP($A182,活跃!$B:$J,6,0)</f>
        <v>0</v>
      </c>
      <c r="E182" s="26">
        <f>VLOOKUP($A182,'交易量(贡献率)'!$A:$K,11,0)/100</f>
        <v>6.5906075719057656E-4</v>
      </c>
      <c r="F182" s="2">
        <f>VLOOKUP($A182,交易量等级!$A:$G,2,0)</f>
        <v>1905.27</v>
      </c>
      <c r="G182" s="2">
        <f>VLOOKUP($A182,交易量等级!$A:$G,5,0)</f>
        <v>347573.84404073999</v>
      </c>
      <c r="H182" s="2">
        <f>VLOOKUP($A182,活跃!$B:$J,2,0)</f>
        <v>1</v>
      </c>
      <c r="I182" s="1">
        <f>VLOOKUP($A182,'风险(退款拒付)'!$A:$F,4,0)</f>
        <v>0.115</v>
      </c>
      <c r="J182" s="1">
        <f>VLOOKUP($A182,'风险(退款拒付)'!$A:$F,5,0)</f>
        <v>1.6E-2</v>
      </c>
      <c r="K182" s="1">
        <f>VLOOKUP($A182,'风险(预警)'!$A:$F,6,0)</f>
        <v>0.13700000000000001</v>
      </c>
      <c r="L182" s="1">
        <v>4.6784112313664403E-3</v>
      </c>
      <c r="M182" s="2">
        <f t="shared" si="2"/>
        <v>1.1045669701552436</v>
      </c>
    </row>
    <row r="183" spans="1:13" x14ac:dyDescent="0.2">
      <c r="A183" t="s">
        <v>421</v>
      </c>
      <c r="B183" s="2">
        <f>VLOOKUP($A183,活跃!$B:$J,3,0)</f>
        <v>982</v>
      </c>
      <c r="C183" s="2">
        <f>VLOOKUP($A183,活跃!$B:$J,4,0)</f>
        <v>0</v>
      </c>
      <c r="D183" s="2">
        <f>VLOOKUP($A183,活跃!$B:$J,6,0)</f>
        <v>1</v>
      </c>
      <c r="E183" s="26">
        <f>VLOOKUP($A183,'交易量(贡献率)'!$A:$K,11,0)/100</f>
        <v>1.0937977343770861E-3</v>
      </c>
      <c r="F183" s="2">
        <f>VLOOKUP($A183,交易量等级!$A:$G,2,0)</f>
        <v>3069.2775999999999</v>
      </c>
      <c r="G183" s="2">
        <f>VLOOKUP($A183,交易量等级!$A:$G,5,0)</f>
        <v>576844.36372922</v>
      </c>
      <c r="H183" s="2">
        <f>VLOOKUP($A183,活跃!$B:$J,2,0)</f>
        <v>1</v>
      </c>
      <c r="I183" s="1">
        <f>VLOOKUP($A183,'风险(退款拒付)'!$A:$F,4,0)</f>
        <v>0.02</v>
      </c>
      <c r="J183" s="1">
        <f>VLOOKUP($A183,'风险(退款拒付)'!$A:$F,5,0)</f>
        <v>4.0000000000000001E-3</v>
      </c>
      <c r="K183" s="1">
        <f>VLOOKUP($A183,'风险(预警)'!$A:$F,6,0)</f>
        <v>8.9999999999999993E-3</v>
      </c>
      <c r="L183" s="1">
        <v>8.8843844729891968E-3</v>
      </c>
      <c r="M183" s="2">
        <f t="shared" si="2"/>
        <v>2.0975919289073981</v>
      </c>
    </row>
    <row r="184" spans="1:13" x14ac:dyDescent="0.2">
      <c r="A184" t="s">
        <v>863</v>
      </c>
      <c r="B184" s="2">
        <f>VLOOKUP($A184,活跃!$B:$J,3,0)</f>
        <v>213</v>
      </c>
      <c r="C184" s="2">
        <f>VLOOKUP($A184,活跃!$B:$J,4,0)</f>
        <v>542</v>
      </c>
      <c r="D184" s="2">
        <f>VLOOKUP($A184,活跃!$B:$J,6,0)</f>
        <v>2590</v>
      </c>
      <c r="E184" s="26">
        <f>VLOOKUP($A184,'交易量(贡献率)'!$A:$K,11,0)/100</f>
        <v>1.6280236120621244E-3</v>
      </c>
      <c r="F184" s="2">
        <f>VLOOKUP($A184,交易量等级!$A:$G,2,0)</f>
        <v>4783.3437999999996</v>
      </c>
      <c r="G184" s="2">
        <f>VLOOKUP($A184,交易量等级!$A:$G,5,0)</f>
        <v>858583.095503435</v>
      </c>
      <c r="H184" s="2">
        <f>VLOOKUP($A184,活跃!$B:$J,2,0)</f>
        <v>1</v>
      </c>
      <c r="I184" s="1">
        <f>VLOOKUP($A184,'风险(退款拒付)'!$A:$F,4,0)</f>
        <v>4.1000000000000002E-2</v>
      </c>
      <c r="J184" s="1">
        <f>VLOOKUP($A184,'风险(退款拒付)'!$A:$F,5,0)</f>
        <v>3.0000000000000001E-3</v>
      </c>
      <c r="K184" s="1">
        <f>VLOOKUP($A184,'风险(预警)'!$A:$F,6,0)</f>
        <v>2E-3</v>
      </c>
      <c r="L184" s="1">
        <v>1.521396555058816E-2</v>
      </c>
      <c r="M184" s="2">
        <f t="shared" si="2"/>
        <v>3.5919980098353101</v>
      </c>
    </row>
    <row r="185" spans="1:13" x14ac:dyDescent="0.2">
      <c r="A185" t="s">
        <v>362</v>
      </c>
      <c r="B185" s="2">
        <f>VLOOKUP($A185,活跃!$B:$J,3,0)</f>
        <v>261</v>
      </c>
      <c r="C185" s="2">
        <f>VLOOKUP($A185,活跃!$B:$J,4,0)</f>
        <v>256</v>
      </c>
      <c r="D185" s="2">
        <f>VLOOKUP($A185,活跃!$B:$J,6,0)</f>
        <v>256</v>
      </c>
      <c r="E185" s="26">
        <f>VLOOKUP($A185,'交易量(贡献率)'!$A:$K,11,0)/100</f>
        <v>8.8198091582279226E-4</v>
      </c>
      <c r="F185" s="2">
        <f>VLOOKUP($A185,交易量等级!$A:$G,2,0)</f>
        <v>1791.99</v>
      </c>
      <c r="G185" s="2">
        <f>VLOOKUP($A185,交易量等级!$A:$G,5,0)</f>
        <v>465136.93</v>
      </c>
      <c r="H185" s="2">
        <f>VLOOKUP($A185,活跃!$B:$J,2,0)</f>
        <v>1</v>
      </c>
      <c r="I185" s="1">
        <f>VLOOKUP($A185,'风险(退款拒付)'!$A:$F,4,0)</f>
        <v>1.2E-2</v>
      </c>
      <c r="J185" s="1">
        <f>VLOOKUP($A185,'风险(退款拒付)'!$A:$F,5,0)</f>
        <v>2E-3</v>
      </c>
      <c r="K185" s="1">
        <f>VLOOKUP($A185,'风险(预警)'!$A:$F,6,0)</f>
        <v>1.7000000000000001E-2</v>
      </c>
      <c r="L185" s="1">
        <v>1.367876658131322E-2</v>
      </c>
      <c r="M185" s="2">
        <f t="shared" si="2"/>
        <v>3.2295394763253786</v>
      </c>
    </row>
    <row r="186" spans="1:13" x14ac:dyDescent="0.2">
      <c r="A186" t="s">
        <v>494</v>
      </c>
      <c r="B186" s="2">
        <f>VLOOKUP($A186,活跃!$B:$J,3,0)</f>
        <v>138</v>
      </c>
      <c r="C186" s="2">
        <f>VLOOKUP($A186,活跃!$B:$J,4,0)</f>
        <v>0</v>
      </c>
      <c r="D186" s="2">
        <f>VLOOKUP($A186,活跃!$B:$J,6,0)</f>
        <v>0</v>
      </c>
      <c r="E186" s="26">
        <f>VLOOKUP($A186,'交易量(贡献率)'!$A:$K,11,0)/100</f>
        <v>1.073678718846312E-4</v>
      </c>
      <c r="F186" s="2">
        <f>VLOOKUP($A186,交易量等级!$A:$G,2,0)</f>
        <v>3289.0488999999998</v>
      </c>
      <c r="G186" s="2">
        <f>VLOOKUP($A186,交易量等级!$A:$G,5,0)</f>
        <v>56623.404671359996</v>
      </c>
      <c r="H186" s="2">
        <f>VLOOKUP($A186,活跃!$B:$J,2,0)</f>
        <v>1</v>
      </c>
      <c r="I186" s="1">
        <f>VLOOKUP($A186,'风险(退款拒付)'!$A:$F,4,0)</f>
        <v>2E-3</v>
      </c>
      <c r="J186" s="1">
        <f>VLOOKUP($A186,'风险(退款拒付)'!$A:$F,5,0)</f>
        <v>0</v>
      </c>
      <c r="K186" s="1">
        <f>VLOOKUP($A186,'风险(预警)'!$A:$F,6,0)</f>
        <v>0</v>
      </c>
      <c r="L186" s="1">
        <v>7.8753588038639518E-3</v>
      </c>
      <c r="M186" s="2">
        <f t="shared" si="2"/>
        <v>1.8593622455734233</v>
      </c>
    </row>
    <row r="187" spans="1:13" x14ac:dyDescent="0.2">
      <c r="A187" t="s">
        <v>763</v>
      </c>
      <c r="B187" s="2">
        <f>VLOOKUP($A187,活跃!$B:$J,3,0)</f>
        <v>423</v>
      </c>
      <c r="C187" s="2">
        <f>VLOOKUP($A187,活跃!$B:$J,4,0)</f>
        <v>0</v>
      </c>
      <c r="D187" s="2">
        <f>VLOOKUP($A187,活跃!$B:$J,6,0)</f>
        <v>0</v>
      </c>
      <c r="E187" s="26">
        <f>VLOOKUP($A187,'交易量(贡献率)'!$A:$K,11,0)/100</f>
        <v>6.4392489462202721E-4</v>
      </c>
      <c r="F187" s="2">
        <f>VLOOKUP($A187,交易量等级!$A:$G,2,0)</f>
        <v>6503.63</v>
      </c>
      <c r="G187" s="2">
        <f>VLOOKUP($A187,交易量等级!$A:$G,5,0)</f>
        <v>339591.53</v>
      </c>
      <c r="H187" s="2">
        <f>VLOOKUP($A187,活跃!$B:$J,2,0)</f>
        <v>1</v>
      </c>
      <c r="I187" s="1">
        <f>VLOOKUP($A187,'风险(退款拒付)'!$A:$F,4,0)</f>
        <v>0.14899999999999999</v>
      </c>
      <c r="J187" s="1">
        <f>VLOOKUP($A187,'风险(退款拒付)'!$A:$F,5,0)</f>
        <v>0.22500000000000001</v>
      </c>
      <c r="K187" s="1">
        <f>VLOOKUP($A187,'风险(预警)'!$A:$F,6,0)</f>
        <v>0.182</v>
      </c>
      <c r="L187" s="1">
        <v>1.035730135192697E-2</v>
      </c>
      <c r="M187" s="2">
        <f t="shared" si="2"/>
        <v>2.445345739720568</v>
      </c>
    </row>
    <row r="188" spans="1:13" x14ac:dyDescent="0.2">
      <c r="A188" t="s">
        <v>300</v>
      </c>
      <c r="B188" s="2">
        <f>VLOOKUP($A188,活跃!$B:$J,3,0)</f>
        <v>844</v>
      </c>
      <c r="C188" s="2">
        <f>VLOOKUP($A188,活跃!$B:$J,4,0)</f>
        <v>0</v>
      </c>
      <c r="D188" s="2">
        <f>VLOOKUP($A188,活跃!$B:$J,6,0)</f>
        <v>0</v>
      </c>
      <c r="E188" s="26">
        <f>VLOOKUP($A188,'交易量(贡献率)'!$A:$K,11,0)/100</f>
        <v>8.7787971542944E-4</v>
      </c>
      <c r="F188" s="2">
        <f>VLOOKUP($A188,交易量等级!$A:$G,2,0)</f>
        <v>1494.51</v>
      </c>
      <c r="G188" s="2">
        <f>VLOOKUP($A188,交易量等级!$A:$G,5,0)</f>
        <v>462974.04900557501</v>
      </c>
      <c r="H188" s="2">
        <f>VLOOKUP($A188,活跃!$B:$J,2,0)</f>
        <v>1</v>
      </c>
      <c r="I188" s="1">
        <f>VLOOKUP($A188,'风险(退款拒付)'!$A:$F,4,0)</f>
        <v>4.9000000000000002E-2</v>
      </c>
      <c r="J188" s="1">
        <f>VLOOKUP($A188,'风险(退款拒付)'!$A:$F,5,0)</f>
        <v>1.0999999999999999E-2</v>
      </c>
      <c r="K188" s="1">
        <f>VLOOKUP($A188,'风险(预警)'!$A:$F,6,0)</f>
        <v>5.8000000000000003E-2</v>
      </c>
      <c r="L188" s="1">
        <v>9.2730325877914063E-3</v>
      </c>
      <c r="M188" s="2">
        <f t="shared" si="2"/>
        <v>2.1893512568915354</v>
      </c>
    </row>
    <row r="189" spans="1:13" x14ac:dyDescent="0.2">
      <c r="A189" t="s">
        <v>960</v>
      </c>
      <c r="B189" s="2">
        <f>VLOOKUP($A189,活跃!$B:$J,3,0)</f>
        <v>390</v>
      </c>
      <c r="C189" s="2">
        <f>VLOOKUP($A189,活跃!$B:$J,4,0)</f>
        <v>0</v>
      </c>
      <c r="D189" s="2">
        <f>VLOOKUP($A189,活跃!$B:$J,6,0)</f>
        <v>0</v>
      </c>
      <c r="E189" s="26">
        <f>VLOOKUP($A189,'交易量(贡献率)'!$A:$K,11,0)/100</f>
        <v>5.003914606755848E-4</v>
      </c>
      <c r="F189" s="2">
        <f>VLOOKUP($A189,交易量等级!$A:$G,2,0)</f>
        <v>685.81</v>
      </c>
      <c r="G189" s="2">
        <f>VLOOKUP($A189,交易量等级!$A:$G,5,0)</f>
        <v>263895.21999999997</v>
      </c>
      <c r="H189" s="2">
        <f>VLOOKUP($A189,活跃!$B:$J,2,0)</f>
        <v>1</v>
      </c>
      <c r="I189" s="1">
        <f>VLOOKUP($A189,'风险(退款拒付)'!$A:$F,4,0)</f>
        <v>0</v>
      </c>
      <c r="J189" s="1">
        <f>VLOOKUP($A189,'风险(退款拒付)'!$A:$F,5,0)</f>
        <v>3.4000000000000002E-2</v>
      </c>
      <c r="K189" s="1">
        <f>VLOOKUP($A189,'风险(预警)'!$A:$F,6,0)</f>
        <v>0.13500000000000001</v>
      </c>
      <c r="L189" s="1">
        <v>1.2075602434256601E-2</v>
      </c>
      <c r="M189" s="2">
        <f t="shared" si="2"/>
        <v>2.8510344503662473</v>
      </c>
    </row>
    <row r="190" spans="1:13" x14ac:dyDescent="0.2">
      <c r="A190" t="s">
        <v>208</v>
      </c>
      <c r="B190" s="2">
        <f>VLOOKUP($A190,活跃!$B:$J,3,0)</f>
        <v>551</v>
      </c>
      <c r="C190" s="2">
        <f>VLOOKUP($A190,活跃!$B:$J,4,0)</f>
        <v>150</v>
      </c>
      <c r="D190" s="2">
        <f>VLOOKUP($A190,活跃!$B:$J,6,0)</f>
        <v>636</v>
      </c>
      <c r="E190" s="26">
        <f>VLOOKUP($A190,'交易量(贡献率)'!$A:$K,11,0)/100</f>
        <v>2.9575917542923785E-4</v>
      </c>
      <c r="F190" s="2">
        <f>VLOOKUP($A190,交易量等级!$A:$G,2,0)</f>
        <v>455.32780000000002</v>
      </c>
      <c r="G190" s="2">
        <f>VLOOKUP($A190,交易量等级!$A:$G,5,0)</f>
        <v>155976.74780769</v>
      </c>
      <c r="H190" s="2">
        <f>VLOOKUP($A190,活跃!$B:$J,2,0)</f>
        <v>1</v>
      </c>
      <c r="I190" s="1">
        <f>VLOOKUP($A190,'风险(退款拒付)'!$A:$F,4,0)</f>
        <v>1.2999999999999999E-2</v>
      </c>
      <c r="J190" s="1">
        <f>VLOOKUP($A190,'风险(退款拒付)'!$A:$F,5,0)</f>
        <v>1E-3</v>
      </c>
      <c r="K190" s="1">
        <f>VLOOKUP($A190,'风险(预警)'!$A:$F,6,0)</f>
        <v>2E-3</v>
      </c>
      <c r="L190" s="1">
        <v>6.0698886604638683E-3</v>
      </c>
      <c r="M190" s="2">
        <f t="shared" si="2"/>
        <v>1.4330930299408522</v>
      </c>
    </row>
    <row r="191" spans="1:13" x14ac:dyDescent="0.2">
      <c r="A191" t="s">
        <v>272</v>
      </c>
      <c r="B191" s="2">
        <f>VLOOKUP($A191,活跃!$B:$J,3,0)</f>
        <v>482</v>
      </c>
      <c r="C191" s="2">
        <f>VLOOKUP($A191,活跃!$B:$J,4,0)</f>
        <v>0</v>
      </c>
      <c r="D191" s="2">
        <f>VLOOKUP($A191,活跃!$B:$J,6,0)</f>
        <v>0</v>
      </c>
      <c r="E191" s="26">
        <f>VLOOKUP($A191,'交易量(贡献率)'!$A:$K,11,0)/100</f>
        <v>5.1780386074551518E-4</v>
      </c>
      <c r="F191" s="2">
        <f>VLOOKUP($A191,交易量等级!$A:$G,2,0)</f>
        <v>957.61530000000005</v>
      </c>
      <c r="G191" s="2">
        <f>VLOOKUP($A191,交易量等级!$A:$G,5,0)</f>
        <v>273078.128799</v>
      </c>
      <c r="H191" s="2">
        <f>VLOOKUP($A191,活跃!$B:$J,2,0)</f>
        <v>1</v>
      </c>
      <c r="I191" s="1">
        <f>VLOOKUP($A191,'风险(退款拒付)'!$A:$F,4,0)</f>
        <v>0.128</v>
      </c>
      <c r="J191" s="1">
        <f>VLOOKUP($A191,'风险(退款拒付)'!$A:$F,5,0)</f>
        <v>1E-3</v>
      </c>
      <c r="K191" s="1">
        <f>VLOOKUP($A191,'风险(预警)'!$A:$F,6,0)</f>
        <v>5.0000000000000001E-3</v>
      </c>
      <c r="L191" s="1">
        <v>7.1894347680579104E-3</v>
      </c>
      <c r="M191" s="2">
        <f t="shared" si="2"/>
        <v>1.6974164489091041</v>
      </c>
    </row>
    <row r="192" spans="1:13" x14ac:dyDescent="0.2">
      <c r="A192" t="s">
        <v>695</v>
      </c>
      <c r="B192" s="2">
        <f>VLOOKUP($A192,活跃!$B:$J,3,0)</f>
        <v>458</v>
      </c>
      <c r="C192" s="2">
        <f>VLOOKUP($A192,活跃!$B:$J,4,0)</f>
        <v>0</v>
      </c>
      <c r="D192" s="2">
        <f>VLOOKUP($A192,活跃!$B:$J,6,0)</f>
        <v>0</v>
      </c>
      <c r="E192" s="26">
        <f>VLOOKUP($A192,'交易量(贡献率)'!$A:$K,11,0)/100</f>
        <v>5.9845430349664882E-4</v>
      </c>
      <c r="F192" s="2">
        <f>VLOOKUP($A192,交易量等级!$A:$G,2,0)</f>
        <v>243.6387</v>
      </c>
      <c r="G192" s="2">
        <f>VLOOKUP($A192,交易量等级!$A:$G,5,0)</f>
        <v>315611.36128896498</v>
      </c>
      <c r="H192" s="2">
        <f>VLOOKUP($A192,活跃!$B:$J,2,0)</f>
        <v>1</v>
      </c>
      <c r="I192" s="1">
        <f>VLOOKUP($A192,'风险(退款拒付)'!$A:$F,4,0)</f>
        <v>0.218</v>
      </c>
      <c r="J192" s="1">
        <f>VLOOKUP($A192,'风险(退款拒付)'!$A:$F,5,0)</f>
        <v>7.0999999999999994E-2</v>
      </c>
      <c r="K192" s="1">
        <f>VLOOKUP($A192,'风险(预警)'!$A:$F,6,0)</f>
        <v>0</v>
      </c>
      <c r="L192" s="1">
        <v>7.3366003883326781E-3</v>
      </c>
      <c r="M192" s="2">
        <f t="shared" si="2"/>
        <v>1.7321620655851395</v>
      </c>
    </row>
    <row r="193" spans="1:13" x14ac:dyDescent="0.2">
      <c r="A193" t="s">
        <v>747</v>
      </c>
      <c r="B193" s="2">
        <f>VLOOKUP($A193,活跃!$B:$J,3,0)</f>
        <v>866</v>
      </c>
      <c r="C193" s="2">
        <f>VLOOKUP($A193,活跃!$B:$J,4,0)</f>
        <v>219</v>
      </c>
      <c r="D193" s="2">
        <f>VLOOKUP($A193,活跃!$B:$J,6,0)</f>
        <v>775</v>
      </c>
      <c r="E193" s="26">
        <f>VLOOKUP($A193,'交易量(贡献率)'!$A:$K,11,0)/100</f>
        <v>5.8143372426180896E-4</v>
      </c>
      <c r="F193" s="2">
        <f>VLOOKUP($A193,交易量等级!$A:$G,2,0)</f>
        <v>853.36</v>
      </c>
      <c r="G193" s="2">
        <f>VLOOKUP($A193,交易量等级!$A:$G,5,0)</f>
        <v>306635.09000000003</v>
      </c>
      <c r="H193" s="2">
        <f>VLOOKUP($A193,活跃!$B:$J,2,0)</f>
        <v>1</v>
      </c>
      <c r="I193" s="1">
        <f>VLOOKUP($A193,'风险(退款拒付)'!$A:$F,4,0)</f>
        <v>1E-3</v>
      </c>
      <c r="J193" s="1">
        <f>VLOOKUP($A193,'风险(退款拒付)'!$A:$F,5,0)</f>
        <v>3.0000000000000001E-3</v>
      </c>
      <c r="K193" s="1">
        <f>VLOOKUP($A193,'风险(预警)'!$A:$F,6,0)</f>
        <v>0.01</v>
      </c>
      <c r="L193" s="1">
        <v>0.19975619409569001</v>
      </c>
      <c r="M193" s="2">
        <f t="shared" si="2"/>
        <v>47.162184590082468</v>
      </c>
    </row>
    <row r="194" spans="1:13" x14ac:dyDescent="0.2">
      <c r="A194" t="s">
        <v>498</v>
      </c>
      <c r="B194" s="2">
        <f>VLOOKUP($A194,活跃!$B:$J,3,0)</f>
        <v>516</v>
      </c>
      <c r="C194" s="2">
        <f>VLOOKUP($A194,活跃!$B:$J,4,0)</f>
        <v>311</v>
      </c>
      <c r="D194" s="2">
        <f>VLOOKUP($A194,活跃!$B:$J,6,0)</f>
        <v>889</v>
      </c>
      <c r="E194" s="26">
        <f>VLOOKUP($A194,'交易量(贡献率)'!$A:$K,11,0)/100</f>
        <v>7.5958672094455755E-4</v>
      </c>
      <c r="F194" s="2">
        <f>VLOOKUP($A194,交易量等级!$A:$G,2,0)</f>
        <v>841.29</v>
      </c>
      <c r="G194" s="2">
        <f>VLOOKUP($A194,交易量等级!$A:$G,5,0)</f>
        <v>400588.98</v>
      </c>
      <c r="H194" s="2">
        <f>VLOOKUP($A194,活跃!$B:$J,2,0)</f>
        <v>1</v>
      </c>
      <c r="I194" s="1">
        <f>VLOOKUP($A194,'风险(退款拒付)'!$A:$F,4,0)</f>
        <v>6.0000000000000001E-3</v>
      </c>
      <c r="J194" s="1">
        <f>VLOOKUP($A194,'风险(退款拒付)'!$A:$F,5,0)</f>
        <v>4.0000000000000001E-3</v>
      </c>
      <c r="K194" s="1">
        <f>VLOOKUP($A194,'风险(预警)'!$A:$F,6,0)</f>
        <v>4.0000000000000001E-3</v>
      </c>
      <c r="L194" s="1">
        <v>1.0263126397204111E-2</v>
      </c>
      <c r="M194" s="2">
        <f t="shared" si="2"/>
        <v>2.4231111521098603</v>
      </c>
    </row>
    <row r="195" spans="1:13" x14ac:dyDescent="0.2">
      <c r="A195" t="s">
        <v>450</v>
      </c>
      <c r="B195" s="2">
        <f>VLOOKUP($A195,活跃!$B:$J,3,0)</f>
        <v>285</v>
      </c>
      <c r="C195" s="2">
        <f>VLOOKUP($A195,活跃!$B:$J,4,0)</f>
        <v>0</v>
      </c>
      <c r="D195" s="2">
        <f>VLOOKUP($A195,活跃!$B:$J,6,0)</f>
        <v>0</v>
      </c>
      <c r="E195" s="26">
        <f>VLOOKUP($A195,'交易量(贡献率)'!$A:$K,11,0)/100</f>
        <v>5.2752637835547732E-4</v>
      </c>
      <c r="F195" s="2">
        <f>VLOOKUP($A195,交易量等级!$A:$G,2,0)</f>
        <v>2573.9229999999998</v>
      </c>
      <c r="G195" s="2">
        <f>VLOOKUP($A195,交易量等级!$A:$G,5,0)</f>
        <v>278205.56626599998</v>
      </c>
      <c r="H195" s="2">
        <f>VLOOKUP($A195,活跃!$B:$J,2,0)</f>
        <v>1</v>
      </c>
      <c r="I195" s="1">
        <f>VLOOKUP($A195,'风险(退款拒付)'!$A:$F,4,0)</f>
        <v>0.10199999999999999</v>
      </c>
      <c r="J195" s="1">
        <f>VLOOKUP($A195,'风险(退款拒付)'!$A:$F,5,0)</f>
        <v>8.0000000000000002E-3</v>
      </c>
      <c r="K195" s="1">
        <f>VLOOKUP($A195,'风险(预警)'!$A:$F,6,0)</f>
        <v>8.7999999999999995E-2</v>
      </c>
      <c r="L195" s="1">
        <v>5.4201598866443646E-3</v>
      </c>
      <c r="M195" s="2">
        <f t="shared" ref="M195:M258" si="3">100/MAX(L:L)*L195</f>
        <v>1.2796928888183972</v>
      </c>
    </row>
    <row r="196" spans="1:13" x14ac:dyDescent="0.2">
      <c r="A196" t="s">
        <v>172</v>
      </c>
      <c r="B196" s="2">
        <f>VLOOKUP($A196,活跃!$B:$J,3,0)</f>
        <v>464</v>
      </c>
      <c r="C196" s="2">
        <f>VLOOKUP($A196,活跃!$B:$J,4,0)</f>
        <v>0</v>
      </c>
      <c r="D196" s="2">
        <f>VLOOKUP($A196,活跃!$B:$J,6,0)</f>
        <v>0</v>
      </c>
      <c r="E196" s="26">
        <f>VLOOKUP($A196,'交易量(贡献率)'!$A:$K,11,0)/100</f>
        <v>7.0801552633250806E-4</v>
      </c>
      <c r="F196" s="2">
        <f>VLOOKUP($A196,交易量等级!$A:$G,2,0)</f>
        <v>1334.5</v>
      </c>
      <c r="G196" s="2">
        <f>VLOOKUP($A196,交易量等级!$A:$G,5,0)</f>
        <v>373391.49</v>
      </c>
      <c r="H196" s="2">
        <f>VLOOKUP($A196,活跃!$B:$J,2,0)</f>
        <v>1</v>
      </c>
      <c r="I196" s="1">
        <f>VLOOKUP($A196,'风险(退款拒付)'!$A:$F,4,0)</f>
        <v>2.7E-2</v>
      </c>
      <c r="J196" s="1">
        <f>VLOOKUP($A196,'风险(退款拒付)'!$A:$F,5,0)</f>
        <v>3.0000000000000001E-3</v>
      </c>
      <c r="K196" s="1">
        <f>VLOOKUP($A196,'风险(预警)'!$A:$F,6,0)</f>
        <v>1.4999999999999999E-2</v>
      </c>
      <c r="L196" s="1">
        <v>4.9818829931107568E-3</v>
      </c>
      <c r="M196" s="2">
        <f t="shared" si="3"/>
        <v>1.176216268992039</v>
      </c>
    </row>
    <row r="197" spans="1:13" x14ac:dyDescent="0.2">
      <c r="A197" t="s">
        <v>897</v>
      </c>
      <c r="B197" s="2">
        <f>VLOOKUP($A197,活跃!$B:$J,3,0)</f>
        <v>668</v>
      </c>
      <c r="C197" s="2">
        <f>VLOOKUP($A197,活跃!$B:$J,4,0)</f>
        <v>0</v>
      </c>
      <c r="D197" s="2">
        <f>VLOOKUP($A197,活跃!$B:$J,6,0)</f>
        <v>0</v>
      </c>
      <c r="E197" s="26">
        <f>VLOOKUP($A197,'交易量(贡献率)'!$A:$K,11,0)/100</f>
        <v>7.5303589216227211E-4</v>
      </c>
      <c r="F197" s="2">
        <f>VLOOKUP($A197,交易量等级!$A:$G,2,0)</f>
        <v>4031.12</v>
      </c>
      <c r="G197" s="2">
        <f>VLOOKUP($A197,交易量等级!$A:$G,5,0)</f>
        <v>397134.22</v>
      </c>
      <c r="H197" s="2">
        <f>VLOOKUP($A197,活跃!$B:$J,2,0)</f>
        <v>1</v>
      </c>
      <c r="I197" s="1">
        <f>VLOOKUP($A197,'风险(退款拒付)'!$A:$F,4,0)</f>
        <v>8.0000000000000002E-3</v>
      </c>
      <c r="J197" s="1">
        <f>VLOOKUP($A197,'风险(退款拒付)'!$A:$F,5,0)</f>
        <v>7.0000000000000001E-3</v>
      </c>
      <c r="K197" s="1">
        <f>VLOOKUP($A197,'风险(预警)'!$A:$F,6,0)</f>
        <v>0.02</v>
      </c>
      <c r="L197" s="1">
        <v>5.2682546854323246E-3</v>
      </c>
      <c r="M197" s="2">
        <f t="shared" si="3"/>
        <v>1.2438282630820658</v>
      </c>
    </row>
    <row r="198" spans="1:13" x14ac:dyDescent="0.2">
      <c r="A198" t="s">
        <v>577</v>
      </c>
      <c r="B198" s="2">
        <f>VLOOKUP($A198,活跃!$B:$J,3,0)</f>
        <v>410</v>
      </c>
      <c r="C198" s="2">
        <f>VLOOKUP($A198,活跃!$B:$J,4,0)</f>
        <v>28</v>
      </c>
      <c r="D198" s="2">
        <f>VLOOKUP($A198,活跃!$B:$J,6,0)</f>
        <v>155</v>
      </c>
      <c r="E198" s="26">
        <f>VLOOKUP($A198,'交易量(贡献率)'!$A:$K,11,0)/100</f>
        <v>7.399204683687995E-4</v>
      </c>
      <c r="F198" s="2">
        <f>VLOOKUP($A198,交易量等级!$A:$G,2,0)</f>
        <v>1177.7750000000001</v>
      </c>
      <c r="G198" s="2">
        <f>VLOOKUP($A198,交易量等级!$A:$G,5,0)</f>
        <v>390217.44</v>
      </c>
      <c r="H198" s="2">
        <f>VLOOKUP($A198,活跃!$B:$J,2,0)</f>
        <v>1</v>
      </c>
      <c r="I198" s="1">
        <f>VLOOKUP($A198,'风险(退款拒付)'!$A:$F,4,0)</f>
        <v>1E-3</v>
      </c>
      <c r="J198" s="1">
        <f>VLOOKUP($A198,'风险(退款拒付)'!$A:$F,5,0)</f>
        <v>5.0000000000000001E-3</v>
      </c>
      <c r="K198" s="1">
        <f>VLOOKUP($A198,'风险(预警)'!$A:$F,6,0)</f>
        <v>2.5000000000000001E-2</v>
      </c>
      <c r="L198" s="1">
        <v>8.9781912663171246E-3</v>
      </c>
      <c r="M198" s="2">
        <f t="shared" si="3"/>
        <v>2.1197395940787529</v>
      </c>
    </row>
    <row r="199" spans="1:13" x14ac:dyDescent="0.2">
      <c r="A199" t="s">
        <v>575</v>
      </c>
      <c r="B199" s="2">
        <f>VLOOKUP($A199,活跃!$B:$J,3,0)</f>
        <v>68</v>
      </c>
      <c r="C199" s="2">
        <f>VLOOKUP($A199,活跃!$B:$J,4,0)</f>
        <v>0</v>
      </c>
      <c r="D199" s="2">
        <f>VLOOKUP($A199,活跃!$B:$J,6,0)</f>
        <v>104</v>
      </c>
      <c r="E199" s="26">
        <f>VLOOKUP($A199,'交易量(贡献率)'!$A:$K,11,0)/100</f>
        <v>3.392762210929896E-5</v>
      </c>
      <c r="F199" s="2">
        <f>VLOOKUP($A199,交易量等级!$A:$G,2,0)</f>
        <v>2427.7793999999999</v>
      </c>
      <c r="G199" s="2">
        <f>VLOOKUP($A199,交易量等级!$A:$G,5,0)</f>
        <v>17892.666050939999</v>
      </c>
      <c r="H199" s="2">
        <f>VLOOKUP($A199,活跃!$B:$J,2,0)</f>
        <v>1</v>
      </c>
      <c r="I199" s="1">
        <f>VLOOKUP($A199,'风险(退款拒付)'!$A:$F,4,0)</f>
        <v>1E-3</v>
      </c>
      <c r="J199" s="1">
        <f>VLOOKUP($A199,'风险(退款拒付)'!$A:$F,5,0)</f>
        <v>0</v>
      </c>
      <c r="K199" s="1">
        <f>VLOOKUP($A199,'风险(预警)'!$A:$F,6,0)</f>
        <v>0</v>
      </c>
      <c r="L199" s="1">
        <v>9.6746372269199757E-3</v>
      </c>
      <c r="M199" s="2">
        <f t="shared" si="3"/>
        <v>2.2841696038697616</v>
      </c>
    </row>
    <row r="200" spans="1:13" x14ac:dyDescent="0.2">
      <c r="A200" t="s">
        <v>580</v>
      </c>
      <c r="B200" s="2">
        <f>VLOOKUP($A200,活跃!$B:$J,3,0)</f>
        <v>924</v>
      </c>
      <c r="C200" s="2">
        <f>VLOOKUP($A200,活跃!$B:$J,4,0)</f>
        <v>9</v>
      </c>
      <c r="D200" s="2">
        <f>VLOOKUP($A200,活跃!$B:$J,6,0)</f>
        <v>29</v>
      </c>
      <c r="E200" s="26">
        <f>VLOOKUP($A200,'交易量(贡献率)'!$A:$K,11,0)/100</f>
        <v>5.6782327113978528E-4</v>
      </c>
      <c r="F200" s="2">
        <f>VLOOKUP($A200,交易量等级!$A:$G,2,0)</f>
        <v>857.23074999999994</v>
      </c>
      <c r="G200" s="2">
        <f>VLOOKUP($A200,交易量等级!$A:$G,5,0)</f>
        <v>299457.24264807499</v>
      </c>
      <c r="H200" s="2">
        <f>VLOOKUP($A200,活跃!$B:$J,2,0)</f>
        <v>1</v>
      </c>
      <c r="I200" s="1">
        <f>VLOOKUP($A200,'风险(退款拒付)'!$A:$F,4,0)</f>
        <v>5.2999999999999999E-2</v>
      </c>
      <c r="J200" s="1">
        <f>VLOOKUP($A200,'风险(退款拒付)'!$A:$F,5,0)</f>
        <v>0</v>
      </c>
      <c r="K200" s="1">
        <f>VLOOKUP($A200,'风险(预警)'!$A:$F,6,0)</f>
        <v>4.0000000000000001E-3</v>
      </c>
      <c r="L200" s="1">
        <v>7.9557148093394817E-3</v>
      </c>
      <c r="M200" s="2">
        <f t="shared" si="3"/>
        <v>1.8783341967577916</v>
      </c>
    </row>
    <row r="201" spans="1:13" x14ac:dyDescent="0.2">
      <c r="A201" t="s">
        <v>170</v>
      </c>
      <c r="B201" s="2">
        <f>VLOOKUP($A201,活跃!$B:$J,3,0)</f>
        <v>488</v>
      </c>
      <c r="C201" s="2">
        <f>VLOOKUP($A201,活跃!$B:$J,4,0)</f>
        <v>0</v>
      </c>
      <c r="D201" s="2">
        <f>VLOOKUP($A201,活跃!$B:$J,6,0)</f>
        <v>0</v>
      </c>
      <c r="E201" s="26">
        <f>VLOOKUP($A201,'交易量(贡献率)'!$A:$K,11,0)/100</f>
        <v>9.3629293627031358E-4</v>
      </c>
      <c r="F201" s="2">
        <f>VLOOKUP($A201,交易量等级!$A:$G,2,0)</f>
        <v>1468.26</v>
      </c>
      <c r="G201" s="2">
        <f>VLOOKUP($A201,交易量等级!$A:$G,5,0)</f>
        <v>493779.87</v>
      </c>
      <c r="H201" s="2">
        <f>VLOOKUP($A201,活跃!$B:$J,2,0)</f>
        <v>1</v>
      </c>
      <c r="I201" s="1">
        <f>VLOOKUP($A201,'风险(退款拒付)'!$A:$F,4,0)</f>
        <v>0.04</v>
      </c>
      <c r="J201" s="1">
        <f>VLOOKUP($A201,'风险(退款拒付)'!$A:$F,5,0)</f>
        <v>3.0000000000000001E-3</v>
      </c>
      <c r="K201" s="1">
        <f>VLOOKUP($A201,'风险(预警)'!$A:$F,6,0)</f>
        <v>0.01</v>
      </c>
      <c r="L201" s="1">
        <v>6.1016889242718137E-3</v>
      </c>
      <c r="M201" s="2">
        <f t="shared" si="3"/>
        <v>1.4406010319755986</v>
      </c>
    </row>
    <row r="202" spans="1:13" x14ac:dyDescent="0.2">
      <c r="A202" t="s">
        <v>578</v>
      </c>
      <c r="B202" s="2">
        <f>VLOOKUP($A202,活跃!$B:$J,3,0)</f>
        <v>894</v>
      </c>
      <c r="C202" s="2">
        <f>VLOOKUP($A202,活跃!$B:$J,4,0)</f>
        <v>225</v>
      </c>
      <c r="D202" s="2">
        <f>VLOOKUP($A202,活跃!$B:$J,6,0)</f>
        <v>714</v>
      </c>
      <c r="E202" s="26">
        <f>VLOOKUP($A202,'交易量(贡献率)'!$A:$K,11,0)/100</f>
        <v>1.6290678517523283E-3</v>
      </c>
      <c r="F202" s="2">
        <f>VLOOKUP($A202,交易量等级!$A:$G,2,0)</f>
        <v>2467.62</v>
      </c>
      <c r="G202" s="2">
        <f>VLOOKUP($A202,交易量等级!$A:$G,5,0)</f>
        <v>859133.80406750005</v>
      </c>
      <c r="H202" s="2">
        <f>VLOOKUP($A202,活跃!$B:$J,2,0)</f>
        <v>1</v>
      </c>
      <c r="I202" s="1">
        <f>VLOOKUP($A202,'风险(退款拒付)'!$A:$F,4,0)</f>
        <v>0</v>
      </c>
      <c r="J202" s="1">
        <f>VLOOKUP($A202,'风险(退款拒付)'!$A:$F,5,0)</f>
        <v>1.4999999999999999E-2</v>
      </c>
      <c r="K202" s="1">
        <f>VLOOKUP($A202,'风险(预警)'!$A:$F,6,0)</f>
        <v>1.9E-2</v>
      </c>
      <c r="L202" s="1">
        <v>1.1750034188478611E-2</v>
      </c>
      <c r="M202" s="2">
        <f t="shared" si="3"/>
        <v>2.7741681996171188</v>
      </c>
    </row>
    <row r="203" spans="1:13" x14ac:dyDescent="0.2">
      <c r="A203" t="s">
        <v>96</v>
      </c>
      <c r="B203" s="2">
        <f>VLOOKUP($A203,活跃!$B:$J,3,0)</f>
        <v>472</v>
      </c>
      <c r="C203" s="2">
        <f>VLOOKUP($A203,活跃!$B:$J,4,0)</f>
        <v>0</v>
      </c>
      <c r="D203" s="2">
        <f>VLOOKUP($A203,活跃!$B:$J,6,0)</f>
        <v>0</v>
      </c>
      <c r="E203" s="26">
        <f>VLOOKUP($A203,'交易量(贡献率)'!$A:$K,11,0)/100</f>
        <v>5.8729184247353558E-4</v>
      </c>
      <c r="F203" s="2">
        <f>VLOOKUP($A203,交易量等级!$A:$G,2,0)</f>
        <v>1709.905</v>
      </c>
      <c r="G203" s="2">
        <f>VLOOKUP($A203,交易量等级!$A:$G,5,0)</f>
        <v>309724.53000000003</v>
      </c>
      <c r="H203" s="2">
        <f>VLOOKUP($A203,活跃!$B:$J,2,0)</f>
        <v>1</v>
      </c>
      <c r="I203" s="1">
        <f>VLOOKUP($A203,'风险(退款拒付)'!$A:$F,4,0)</f>
        <v>0.121</v>
      </c>
      <c r="J203" s="1">
        <f>VLOOKUP($A203,'风险(退款拒付)'!$A:$F,5,0)</f>
        <v>1.9E-2</v>
      </c>
      <c r="K203" s="1">
        <f>VLOOKUP($A203,'风险(预警)'!$A:$F,6,0)</f>
        <v>0.11</v>
      </c>
      <c r="L203" s="1">
        <v>7.8164704766160789E-3</v>
      </c>
      <c r="M203" s="2">
        <f t="shared" si="3"/>
        <v>1.8454587860464815</v>
      </c>
    </row>
    <row r="204" spans="1:13" x14ac:dyDescent="0.2">
      <c r="A204" t="s">
        <v>767</v>
      </c>
      <c r="B204" s="2">
        <f>VLOOKUP($A204,活跃!$B:$J,3,0)</f>
        <v>821</v>
      </c>
      <c r="C204" s="2">
        <f>VLOOKUP($A204,活跃!$B:$J,4,0)</f>
        <v>107</v>
      </c>
      <c r="D204" s="2">
        <f>VLOOKUP($A204,活跃!$B:$J,6,0)</f>
        <v>427</v>
      </c>
      <c r="E204" s="26">
        <f>VLOOKUP($A204,'交易量(贡献率)'!$A:$K,11,0)/100</f>
        <v>6.6430922858689819E-4</v>
      </c>
      <c r="F204" s="2">
        <f>VLOOKUP($A204,交易量等级!$A:$G,2,0)</f>
        <v>938.03</v>
      </c>
      <c r="G204" s="2">
        <f>VLOOKUP($A204,交易量等级!$A:$G,5,0)</f>
        <v>350341.77</v>
      </c>
      <c r="H204" s="2">
        <f>VLOOKUP($A204,活跃!$B:$J,2,0)</f>
        <v>1</v>
      </c>
      <c r="I204" s="1">
        <f>VLOOKUP($A204,'风险(退款拒付)'!$A:$F,4,0)</f>
        <v>5.0000000000000001E-3</v>
      </c>
      <c r="J204" s="1">
        <f>VLOOKUP($A204,'风险(退款拒付)'!$A:$F,5,0)</f>
        <v>3.0000000000000001E-3</v>
      </c>
      <c r="K204" s="1">
        <f>VLOOKUP($A204,'风险(预警)'!$A:$F,6,0)</f>
        <v>1.4999999999999999E-2</v>
      </c>
      <c r="L204" s="1">
        <v>6.0067151032869026E-3</v>
      </c>
      <c r="M204" s="2">
        <f t="shared" si="3"/>
        <v>1.4181778330515635</v>
      </c>
    </row>
    <row r="205" spans="1:13" x14ac:dyDescent="0.2">
      <c r="A205" t="s">
        <v>965</v>
      </c>
      <c r="B205" s="2">
        <f>VLOOKUP($A205,活跃!$B:$J,3,0)</f>
        <v>409</v>
      </c>
      <c r="C205" s="2">
        <f>VLOOKUP($A205,活跃!$B:$J,4,0)</f>
        <v>0</v>
      </c>
      <c r="D205" s="2">
        <f>VLOOKUP($A205,活跃!$B:$J,6,0)</f>
        <v>0</v>
      </c>
      <c r="E205" s="26">
        <f>VLOOKUP($A205,'交易量(贡献率)'!$A:$K,11,0)/100</f>
        <v>4.6451446859579744E-4</v>
      </c>
      <c r="F205" s="2">
        <f>VLOOKUP($A205,交易量等级!$A:$G,2,0)</f>
        <v>3784.665</v>
      </c>
      <c r="G205" s="2">
        <f>VLOOKUP($A205,交易量等级!$A:$G,5,0)</f>
        <v>244974.5</v>
      </c>
      <c r="H205" s="2">
        <f>VLOOKUP($A205,活跃!$B:$J,2,0)</f>
        <v>1</v>
      </c>
      <c r="I205" s="1">
        <f>VLOOKUP($A205,'风险(退款拒付)'!$A:$F,4,0)</f>
        <v>0</v>
      </c>
      <c r="J205" s="1">
        <f>VLOOKUP($A205,'风险(退款拒付)'!$A:$F,5,0)</f>
        <v>3.5000000000000003E-2</v>
      </c>
      <c r="K205" s="1">
        <f>VLOOKUP($A205,'风险(预警)'!$A:$F,6,0)</f>
        <v>0.109</v>
      </c>
      <c r="L205" s="1">
        <v>1.5199606173110759E-2</v>
      </c>
      <c r="M205" s="2">
        <f t="shared" si="3"/>
        <v>3.5886077789878832</v>
      </c>
    </row>
    <row r="206" spans="1:13" x14ac:dyDescent="0.2">
      <c r="A206" t="s">
        <v>771</v>
      </c>
      <c r="B206" s="2">
        <f>VLOOKUP($A206,活跃!$B:$J,3,0)</f>
        <v>268</v>
      </c>
      <c r="C206" s="2">
        <f>VLOOKUP($A206,活跃!$B:$J,4,0)</f>
        <v>0</v>
      </c>
      <c r="D206" s="2">
        <f>VLOOKUP($A206,活跃!$B:$J,6,0)</f>
        <v>0</v>
      </c>
      <c r="E206" s="26">
        <f>VLOOKUP($A206,'交易量(贡献率)'!$A:$K,11,0)/100</f>
        <v>4.9601103146976178E-4</v>
      </c>
      <c r="F206" s="2">
        <f>VLOOKUP($A206,交易量等级!$A:$G,2,0)</f>
        <v>1936.5650000000001</v>
      </c>
      <c r="G206" s="2">
        <f>VLOOKUP($A206,交易量等级!$A:$G,5,0)</f>
        <v>261585.08</v>
      </c>
      <c r="H206" s="2">
        <f>VLOOKUP($A206,活跃!$B:$J,2,0)</f>
        <v>1</v>
      </c>
      <c r="I206" s="1">
        <f>VLOOKUP($A206,'风险(退款拒付)'!$A:$F,4,0)</f>
        <v>2.5000000000000001E-2</v>
      </c>
      <c r="J206" s="1">
        <f>VLOOKUP($A206,'风险(退款拒付)'!$A:$F,5,0)</f>
        <v>0.01</v>
      </c>
      <c r="K206" s="1">
        <f>VLOOKUP($A206,'风险(预警)'!$A:$F,6,0)</f>
        <v>0.112</v>
      </c>
      <c r="L206" s="1">
        <v>1.048515519068766E-2</v>
      </c>
      <c r="M206" s="2">
        <f t="shared" si="3"/>
        <v>2.4755318692244859</v>
      </c>
    </row>
    <row r="207" spans="1:13" x14ac:dyDescent="0.2">
      <c r="A207" t="s">
        <v>335</v>
      </c>
      <c r="B207" s="2">
        <f>VLOOKUP($A207,活跃!$B:$J,3,0)</f>
        <v>509</v>
      </c>
      <c r="C207" s="2">
        <f>VLOOKUP($A207,活跃!$B:$J,4,0)</f>
        <v>1</v>
      </c>
      <c r="D207" s="2">
        <f>VLOOKUP($A207,活跃!$B:$J,6,0)</f>
        <v>30</v>
      </c>
      <c r="E207" s="26">
        <f>VLOOKUP($A207,'交易量(贡献率)'!$A:$K,11,0)/100</f>
        <v>4.8954331202807509E-4</v>
      </c>
      <c r="F207" s="2">
        <f>VLOOKUP($A207,交易量等级!$A:$G,2,0)</f>
        <v>543.57000000000005</v>
      </c>
      <c r="G207" s="2">
        <f>VLOOKUP($A207,交易量等级!$A:$G,5,0)</f>
        <v>258174.15</v>
      </c>
      <c r="H207" s="2">
        <f>VLOOKUP($A207,活跃!$B:$J,2,0)</f>
        <v>1</v>
      </c>
      <c r="I207" s="1">
        <f>VLOOKUP($A207,'风险(退款拒付)'!$A:$F,4,0)</f>
        <v>0.01</v>
      </c>
      <c r="J207" s="1">
        <f>VLOOKUP($A207,'风险(退款拒付)'!$A:$F,5,0)</f>
        <v>1E-3</v>
      </c>
      <c r="K207" s="1">
        <f>VLOOKUP($A207,'风险(预警)'!$A:$F,6,0)</f>
        <v>1.4999999999999999E-2</v>
      </c>
      <c r="L207" s="1">
        <v>9.2080544514447828E-3</v>
      </c>
      <c r="M207" s="2">
        <f t="shared" si="3"/>
        <v>2.1740100011443868</v>
      </c>
    </row>
    <row r="208" spans="1:13" x14ac:dyDescent="0.2">
      <c r="A208" t="s">
        <v>246</v>
      </c>
      <c r="B208" s="2">
        <f>VLOOKUP($A208,活跃!$B:$J,3,0)</f>
        <v>348</v>
      </c>
      <c r="C208" s="2">
        <f>VLOOKUP($A208,活跃!$B:$J,4,0)</f>
        <v>95</v>
      </c>
      <c r="D208" s="2">
        <f>VLOOKUP($A208,活跃!$B:$J,6,0)</f>
        <v>412</v>
      </c>
      <c r="E208" s="26">
        <f>VLOOKUP($A208,'交易量(贡献率)'!$A:$K,11,0)/100</f>
        <v>1.8853830992443003E-3</v>
      </c>
      <c r="F208" s="2">
        <f>VLOOKUP($A208,交易量等级!$A:$G,2,0)</f>
        <v>3082.1149999999998</v>
      </c>
      <c r="G208" s="2">
        <f>VLOOKUP($A208,交易量等级!$A:$G,5,0)</f>
        <v>994308.71</v>
      </c>
      <c r="H208" s="2">
        <f>VLOOKUP($A208,活跃!$B:$J,2,0)</f>
        <v>1</v>
      </c>
      <c r="I208" s="1">
        <f>VLOOKUP($A208,'风险(退款拒付)'!$A:$F,4,0)</f>
        <v>2.8000000000000001E-2</v>
      </c>
      <c r="J208" s="1">
        <f>VLOOKUP($A208,'风险(退款拒付)'!$A:$F,5,0)</f>
        <v>1E-3</v>
      </c>
      <c r="K208" s="1">
        <f>VLOOKUP($A208,'风险(预警)'!$A:$F,6,0)</f>
        <v>2E-3</v>
      </c>
      <c r="L208" s="1">
        <v>1.1527471973689959E-2</v>
      </c>
      <c r="M208" s="2">
        <f t="shared" si="3"/>
        <v>2.7216215424075219</v>
      </c>
    </row>
    <row r="209" spans="1:13" x14ac:dyDescent="0.2">
      <c r="A209" t="s">
        <v>242</v>
      </c>
      <c r="B209" s="2">
        <f>VLOOKUP($A209,活跃!$B:$J,3,0)</f>
        <v>68</v>
      </c>
      <c r="C209" s="2">
        <f>VLOOKUP($A209,活跃!$B:$J,4,0)</f>
        <v>0</v>
      </c>
      <c r="D209" s="2">
        <f>VLOOKUP($A209,活跃!$B:$J,6,0)</f>
        <v>129</v>
      </c>
      <c r="E209" s="26">
        <f>VLOOKUP($A209,'交易量(贡献率)'!$A:$K,11,0)/100</f>
        <v>3.1761088306322368E-5</v>
      </c>
      <c r="F209" s="2">
        <f>VLOOKUP($A209,交易量等级!$A:$G,2,0)</f>
        <v>2256.66525</v>
      </c>
      <c r="G209" s="2">
        <f>VLOOKUP($A209,交易量等级!$A:$G,5,0)</f>
        <v>16750.084773070001</v>
      </c>
      <c r="H209" s="2">
        <f>VLOOKUP($A209,活跃!$B:$J,2,0)</f>
        <v>1</v>
      </c>
      <c r="I209" s="1">
        <f>VLOOKUP($A209,'风险(退款拒付)'!$A:$F,4,0)</f>
        <v>0</v>
      </c>
      <c r="J209" s="1">
        <f>VLOOKUP($A209,'风险(退款拒付)'!$A:$F,5,0)</f>
        <v>0</v>
      </c>
      <c r="K209" s="1">
        <f>VLOOKUP($A209,'风险(预警)'!$A:$F,6,0)</f>
        <v>0</v>
      </c>
      <c r="L209" s="1">
        <v>8.749729138586718E-3</v>
      </c>
      <c r="M209" s="2">
        <f t="shared" si="3"/>
        <v>2.0657999748912599</v>
      </c>
    </row>
    <row r="210" spans="1:13" x14ac:dyDescent="0.2">
      <c r="A210" t="s">
        <v>671</v>
      </c>
      <c r="B210" s="2">
        <f>VLOOKUP($A210,活跃!$B:$J,3,0)</f>
        <v>198</v>
      </c>
      <c r="C210" s="2">
        <f>VLOOKUP($A210,活跃!$B:$J,4,0)</f>
        <v>53</v>
      </c>
      <c r="D210" s="2">
        <f>VLOOKUP($A210,活跃!$B:$J,6,0)</f>
        <v>696</v>
      </c>
      <c r="E210" s="26">
        <f>VLOOKUP($A210,'交易量(贡献率)'!$A:$K,11,0)/100</f>
        <v>5.220341623145689E-4</v>
      </c>
      <c r="F210" s="2">
        <f>VLOOKUP($A210,交易量等级!$A:$G,2,0)</f>
        <v>734.15</v>
      </c>
      <c r="G210" s="2">
        <f>VLOOKUP($A210,交易量等级!$A:$G,5,0)</f>
        <v>275309.09485450498</v>
      </c>
      <c r="H210" s="2">
        <f>VLOOKUP($A210,活跃!$B:$J,2,0)</f>
        <v>1</v>
      </c>
      <c r="I210" s="1">
        <f>VLOOKUP($A210,'风险(退款拒付)'!$A:$F,4,0)</f>
        <v>0.13400000000000001</v>
      </c>
      <c r="J210" s="1">
        <f>VLOOKUP($A210,'风险(退款拒付)'!$A:$F,5,0)</f>
        <v>6.7000000000000004E-2</v>
      </c>
      <c r="K210" s="1">
        <f>VLOOKUP($A210,'风险(预警)'!$A:$F,6,0)</f>
        <v>0.113</v>
      </c>
      <c r="L210" s="1">
        <v>1.0295321081087621E-2</v>
      </c>
      <c r="M210" s="2">
        <f t="shared" si="3"/>
        <v>2.4307122762252211</v>
      </c>
    </row>
    <row r="211" spans="1:13" x14ac:dyDescent="0.2">
      <c r="A211" t="s">
        <v>198</v>
      </c>
      <c r="B211" s="2">
        <f>VLOOKUP($A211,活跃!$B:$J,3,0)</f>
        <v>226</v>
      </c>
      <c r="C211" s="2">
        <f>VLOOKUP($A211,活跃!$B:$J,4,0)</f>
        <v>0</v>
      </c>
      <c r="D211" s="2">
        <f>VLOOKUP($A211,活跃!$B:$J,6,0)</f>
        <v>0</v>
      </c>
      <c r="E211" s="26">
        <f>VLOOKUP($A211,'交易量(贡献率)'!$A:$K,11,0)/100</f>
        <v>8.3656300159360678E-5</v>
      </c>
      <c r="F211" s="2">
        <f>VLOOKUP($A211,交易量等级!$A:$G,2,0)</f>
        <v>1853.7713000000001</v>
      </c>
      <c r="G211" s="2">
        <f>VLOOKUP($A211,交易量等级!$A:$G,5,0)</f>
        <v>44118.454190115001</v>
      </c>
      <c r="H211" s="2">
        <f>VLOOKUP($A211,活跃!$B:$J,2,0)</f>
        <v>1</v>
      </c>
      <c r="I211" s="1">
        <f>VLOOKUP($A211,'风险(退款拒付)'!$A:$F,4,0)</f>
        <v>1E-3</v>
      </c>
      <c r="J211" s="1">
        <f>VLOOKUP($A211,'风险(退款拒付)'!$A:$F,5,0)</f>
        <v>0</v>
      </c>
      <c r="K211" s="1">
        <f>VLOOKUP($A211,'风险(预警)'!$A:$F,6,0)</f>
        <v>0</v>
      </c>
      <c r="L211" s="1">
        <v>1.376331164382814E-2</v>
      </c>
      <c r="M211" s="2">
        <f t="shared" si="3"/>
        <v>3.249500458574563</v>
      </c>
    </row>
    <row r="212" spans="1:13" x14ac:dyDescent="0.2">
      <c r="A212" t="s">
        <v>93</v>
      </c>
      <c r="B212" s="2">
        <f>VLOOKUP($A212,活跃!$B:$J,3,0)</f>
        <v>549</v>
      </c>
      <c r="C212" s="2">
        <f>VLOOKUP($A212,活跃!$B:$J,4,0)</f>
        <v>0</v>
      </c>
      <c r="D212" s="2">
        <f>VLOOKUP($A212,活跃!$B:$J,6,0)</f>
        <v>0</v>
      </c>
      <c r="E212" s="26">
        <f>VLOOKUP($A212,'交易量(贡献率)'!$A:$K,11,0)/100</f>
        <v>5.2384242122659403E-4</v>
      </c>
      <c r="F212" s="2">
        <f>VLOOKUP($A212,交易量等级!$A:$G,2,0)</f>
        <v>1153.98</v>
      </c>
      <c r="G212" s="2">
        <f>VLOOKUP($A212,交易量等级!$A:$G,5,0)</f>
        <v>276262.73</v>
      </c>
      <c r="H212" s="2">
        <f>VLOOKUP($A212,活跃!$B:$J,2,0)</f>
        <v>1</v>
      </c>
      <c r="I212" s="1">
        <f>VLOOKUP($A212,'风险(退款拒付)'!$A:$F,4,0)</f>
        <v>1E-3</v>
      </c>
      <c r="J212" s="1">
        <f>VLOOKUP($A212,'风险(退款拒付)'!$A:$F,5,0)</f>
        <v>3.0000000000000001E-3</v>
      </c>
      <c r="K212" s="1">
        <f>VLOOKUP($A212,'风险(预警)'!$A:$F,6,0)</f>
        <v>1.7999999999999999E-2</v>
      </c>
      <c r="L212" s="1">
        <v>0.20172745402796841</v>
      </c>
      <c r="M212" s="2">
        <f t="shared" si="3"/>
        <v>47.627596565025343</v>
      </c>
    </row>
    <row r="213" spans="1:13" x14ac:dyDescent="0.2">
      <c r="A213" t="s">
        <v>74</v>
      </c>
      <c r="B213" s="2">
        <f>VLOOKUP($A213,活跃!$B:$J,3,0)</f>
        <v>891</v>
      </c>
      <c r="C213" s="2">
        <f>VLOOKUP($A213,活跃!$B:$J,4,0)</f>
        <v>18</v>
      </c>
      <c r="D213" s="2">
        <f>VLOOKUP($A213,活跃!$B:$J,6,0)</f>
        <v>43</v>
      </c>
      <c r="E213" s="26">
        <f>VLOOKUP($A213,'交易量(贡献率)'!$A:$K,11,0)/100</f>
        <v>4.2319653571758881E-4</v>
      </c>
      <c r="F213" s="2">
        <f>VLOOKUP($A213,交易量等级!$A:$G,2,0)</f>
        <v>587.37</v>
      </c>
      <c r="G213" s="2">
        <f>VLOOKUP($A213,交易量等级!$A:$G,5,0)</f>
        <v>223184.35</v>
      </c>
      <c r="H213" s="2">
        <f>VLOOKUP($A213,活跃!$B:$J,2,0)</f>
        <v>1</v>
      </c>
      <c r="I213" s="1">
        <f>VLOOKUP($A213,'风险(退款拒付)'!$A:$F,4,0)</f>
        <v>0</v>
      </c>
      <c r="J213" s="1">
        <f>VLOOKUP($A213,'风险(退款拒付)'!$A:$F,5,0)</f>
        <v>5.0000000000000001E-3</v>
      </c>
      <c r="K213" s="1">
        <f>VLOOKUP($A213,'风险(预警)'!$A:$F,6,0)</f>
        <v>2.1999999999999999E-2</v>
      </c>
      <c r="L213" s="1">
        <v>1.1568966352866909E-2</v>
      </c>
      <c r="M213" s="2">
        <f t="shared" si="3"/>
        <v>2.7314183128108303</v>
      </c>
    </row>
    <row r="214" spans="1:13" x14ac:dyDescent="0.2">
      <c r="A214" t="s">
        <v>510</v>
      </c>
      <c r="B214" s="2">
        <f>VLOOKUP($A214,活跃!$B:$J,3,0)</f>
        <v>360</v>
      </c>
      <c r="C214" s="2">
        <f>VLOOKUP($A214,活跃!$B:$J,4,0)</f>
        <v>0</v>
      </c>
      <c r="D214" s="2">
        <f>VLOOKUP($A214,活跃!$B:$J,6,0)</f>
        <v>0</v>
      </c>
      <c r="E214" s="26">
        <f>VLOOKUP($A214,'交易量(贡献率)'!$A:$K,11,0)/100</f>
        <v>2.7617317312716408E-4</v>
      </c>
      <c r="F214" s="2">
        <f>VLOOKUP($A214,交易量等级!$A:$G,2,0)</f>
        <v>1621.7650000000001</v>
      </c>
      <c r="G214" s="2">
        <f>VLOOKUP($A214,交易量等级!$A:$G,5,0)</f>
        <v>145647.53</v>
      </c>
      <c r="H214" s="2">
        <f>VLOOKUP($A214,活跃!$B:$J,2,0)</f>
        <v>1</v>
      </c>
      <c r="I214" s="1">
        <f>VLOOKUP($A214,'风险(退款拒付)'!$A:$F,4,0)</f>
        <v>6.0999999999999999E-2</v>
      </c>
      <c r="J214" s="1">
        <f>VLOOKUP($A214,'风险(退款拒付)'!$A:$F,5,0)</f>
        <v>1.0999999999999999E-2</v>
      </c>
      <c r="K214" s="1">
        <f>VLOOKUP($A214,'风险(预警)'!$A:$F,6,0)</f>
        <v>5.6000000000000001E-2</v>
      </c>
      <c r="L214" s="1">
        <v>1.3724070448671371E-2</v>
      </c>
      <c r="M214" s="2">
        <f t="shared" si="3"/>
        <v>3.2402356620665134</v>
      </c>
    </row>
    <row r="215" spans="1:13" x14ac:dyDescent="0.2">
      <c r="A215" t="s">
        <v>702</v>
      </c>
      <c r="B215" s="2">
        <f>VLOOKUP($A215,活跃!$B:$J,3,0)</f>
        <v>177</v>
      </c>
      <c r="C215" s="2">
        <f>VLOOKUP($A215,活跃!$B:$J,4,0)</f>
        <v>0</v>
      </c>
      <c r="D215" s="2">
        <f>VLOOKUP($A215,活跃!$B:$J,6,0)</f>
        <v>0</v>
      </c>
      <c r="E215" s="26">
        <f>VLOOKUP($A215,'交易量(贡献率)'!$A:$K,11,0)/100</f>
        <v>4.0730928363099457E-4</v>
      </c>
      <c r="F215" s="2">
        <f>VLOOKUP($A215,交易量等级!$A:$G,2,0)</f>
        <v>1440.81</v>
      </c>
      <c r="G215" s="2">
        <f>VLOOKUP($A215,交易量等级!$A:$G,5,0)</f>
        <v>214805.77</v>
      </c>
      <c r="H215" s="2">
        <f>VLOOKUP($A215,活跃!$B:$J,2,0)</f>
        <v>1</v>
      </c>
      <c r="I215" s="1">
        <f>VLOOKUP($A215,'风险(退款拒付)'!$A:$F,4,0)</f>
        <v>7.4999999999999997E-2</v>
      </c>
      <c r="J215" s="1">
        <f>VLOOKUP($A215,'风险(退款拒付)'!$A:$F,5,0)</f>
        <v>4.3999999999999997E-2</v>
      </c>
      <c r="K215" s="1">
        <f>VLOOKUP($A215,'风险(预警)'!$A:$F,6,0)</f>
        <v>0.153</v>
      </c>
      <c r="L215" s="1">
        <v>6.3697754383987533E-3</v>
      </c>
      <c r="M215" s="2">
        <f t="shared" si="3"/>
        <v>1.5038959186378353</v>
      </c>
    </row>
    <row r="216" spans="1:13" x14ac:dyDescent="0.2">
      <c r="A216" t="s">
        <v>438</v>
      </c>
      <c r="B216" s="2">
        <f>VLOOKUP($A216,活跃!$B:$J,3,0)</f>
        <v>250</v>
      </c>
      <c r="C216" s="2">
        <f>VLOOKUP($A216,活跃!$B:$J,4,0)</f>
        <v>0</v>
      </c>
      <c r="D216" s="2">
        <f>VLOOKUP($A216,活跃!$B:$J,6,0)</f>
        <v>0</v>
      </c>
      <c r="E216" s="26">
        <f>VLOOKUP($A216,'交易量(贡献率)'!$A:$K,11,0)/100</f>
        <v>4.4786706373031233E-4</v>
      </c>
      <c r="F216" s="2">
        <f>VLOOKUP($A216,交易量等级!$A:$G,2,0)</f>
        <v>1439.63</v>
      </c>
      <c r="G216" s="2">
        <f>VLOOKUP($A216,交易量等级!$A:$G,5,0)</f>
        <v>236195.03249375001</v>
      </c>
      <c r="H216" s="2">
        <f>VLOOKUP($A216,活跃!$B:$J,2,0)</f>
        <v>1</v>
      </c>
      <c r="I216" s="1">
        <f>VLOOKUP($A216,'风险(退款拒付)'!$A:$F,4,0)</f>
        <v>0.24099999999999999</v>
      </c>
      <c r="J216" s="1">
        <f>VLOOKUP($A216,'风险(退款拒付)'!$A:$F,5,0)</f>
        <v>1.7000000000000001E-2</v>
      </c>
      <c r="K216" s="1">
        <f>VLOOKUP($A216,'风险(预警)'!$A:$F,6,0)</f>
        <v>0.157</v>
      </c>
      <c r="L216" s="1">
        <v>9.1702993069136748E-3</v>
      </c>
      <c r="M216" s="2">
        <f t="shared" si="3"/>
        <v>2.1650960593081283</v>
      </c>
    </row>
    <row r="217" spans="1:13" x14ac:dyDescent="0.2">
      <c r="A217" t="s">
        <v>684</v>
      </c>
      <c r="B217" s="2">
        <f>VLOOKUP($A217,活跃!$B:$J,3,0)</f>
        <v>271</v>
      </c>
      <c r="C217" s="2">
        <f>VLOOKUP($A217,活跃!$B:$J,4,0)</f>
        <v>0</v>
      </c>
      <c r="D217" s="2">
        <f>VLOOKUP($A217,活跃!$B:$J,6,0)</f>
        <v>0</v>
      </c>
      <c r="E217" s="26">
        <f>VLOOKUP($A217,'交易量(贡献率)'!$A:$K,11,0)/100</f>
        <v>7.1802986637926154E-4</v>
      </c>
      <c r="F217" s="2">
        <f>VLOOKUP($A217,交易量等级!$A:$G,2,0)</f>
        <v>1858.82</v>
      </c>
      <c r="G217" s="2">
        <f>VLOOKUP($A217,交易量等级!$A:$G,5,0)</f>
        <v>378672.82806725003</v>
      </c>
      <c r="H217" s="2">
        <f>VLOOKUP($A217,活跃!$B:$J,2,0)</f>
        <v>0</v>
      </c>
      <c r="I217" s="1">
        <f>VLOOKUP($A217,'风险(退款拒付)'!$A:$F,4,0)</f>
        <v>1E-3</v>
      </c>
      <c r="J217" s="1">
        <f>VLOOKUP($A217,'风险(退款拒付)'!$A:$F,5,0)</f>
        <v>5.5E-2</v>
      </c>
      <c r="K217" s="1">
        <f>VLOOKUP($A217,'风险(预警)'!$A:$F,6,0)</f>
        <v>0.17799999999999999</v>
      </c>
      <c r="L217" s="1">
        <v>1.10949058940575E-2</v>
      </c>
      <c r="M217" s="2">
        <f t="shared" si="3"/>
        <v>2.6194932385149192</v>
      </c>
    </row>
    <row r="218" spans="1:13" x14ac:dyDescent="0.2">
      <c r="A218" t="s">
        <v>532</v>
      </c>
      <c r="B218" s="2">
        <f>VLOOKUP($A218,活跃!$B:$J,3,0)</f>
        <v>118</v>
      </c>
      <c r="C218" s="2">
        <f>VLOOKUP($A218,活跃!$B:$J,4,0)</f>
        <v>0</v>
      </c>
      <c r="D218" s="2">
        <f>VLOOKUP($A218,活跃!$B:$J,6,0)</f>
        <v>0</v>
      </c>
      <c r="E218" s="26">
        <f>VLOOKUP($A218,'交易量(贡献率)'!$A:$K,11,0)/100</f>
        <v>4.0229918024698265E-4</v>
      </c>
      <c r="F218" s="2">
        <f>VLOOKUP($A218,交易量等级!$A:$G,2,0)</f>
        <v>3738.5691499999998</v>
      </c>
      <c r="G218" s="2">
        <f>VLOOKUP($A218,交易量等级!$A:$G,5,0)</f>
        <v>212163.553977845</v>
      </c>
      <c r="H218" s="2">
        <f>VLOOKUP($A218,活跃!$B:$J,2,0)</f>
        <v>1</v>
      </c>
      <c r="I218" s="1">
        <f>VLOOKUP($A218,'风险(退款拒付)'!$A:$F,4,0)</f>
        <v>1.6E-2</v>
      </c>
      <c r="J218" s="1">
        <f>VLOOKUP($A218,'风险(退款拒付)'!$A:$F,5,0)</f>
        <v>6.0000000000000001E-3</v>
      </c>
      <c r="K218" s="1">
        <f>VLOOKUP($A218,'风险(预警)'!$A:$F,6,0)</f>
        <v>0</v>
      </c>
      <c r="L218" s="1">
        <v>9.5394814740415446E-3</v>
      </c>
      <c r="M218" s="2">
        <f t="shared" si="3"/>
        <v>2.2522595016848417</v>
      </c>
    </row>
    <row r="219" spans="1:13" x14ac:dyDescent="0.2">
      <c r="A219" t="s">
        <v>89</v>
      </c>
      <c r="B219" s="2">
        <f>VLOOKUP($A219,活跃!$B:$J,3,0)</f>
        <v>464</v>
      </c>
      <c r="C219" s="2">
        <f>VLOOKUP($A219,活跃!$B:$J,4,0)</f>
        <v>0</v>
      </c>
      <c r="D219" s="2">
        <f>VLOOKUP($A219,活跃!$B:$J,6,0)</f>
        <v>0</v>
      </c>
      <c r="E219" s="26">
        <f>VLOOKUP($A219,'交易量(贡献率)'!$A:$K,11,0)/100</f>
        <v>5.1959658250664176E-4</v>
      </c>
      <c r="F219" s="2">
        <f>VLOOKUP($A219,交易量等级!$A:$G,2,0)</f>
        <v>995.31</v>
      </c>
      <c r="G219" s="2">
        <f>VLOOKUP($A219,交易量等级!$A:$G,5,0)</f>
        <v>274023.57</v>
      </c>
      <c r="H219" s="2">
        <f>VLOOKUP($A219,活跃!$B:$J,2,0)</f>
        <v>1</v>
      </c>
      <c r="I219" s="1">
        <f>VLOOKUP($A219,'风险(退款拒付)'!$A:$F,4,0)</f>
        <v>0.04</v>
      </c>
      <c r="J219" s="1">
        <f>VLOOKUP($A219,'风险(退款拒付)'!$A:$F,5,0)</f>
        <v>4.0000000000000001E-3</v>
      </c>
      <c r="K219" s="1">
        <f>VLOOKUP($A219,'风险(预警)'!$A:$F,6,0)</f>
        <v>0.01</v>
      </c>
      <c r="L219" s="1">
        <v>7.7317937782110154E-3</v>
      </c>
      <c r="M219" s="2">
        <f t="shared" si="3"/>
        <v>1.8254667247302485</v>
      </c>
    </row>
    <row r="220" spans="1:13" x14ac:dyDescent="0.2">
      <c r="A220" t="s">
        <v>959</v>
      </c>
      <c r="B220" s="2">
        <f>VLOOKUP($A220,活跃!$B:$J,3,0)</f>
        <v>319</v>
      </c>
      <c r="C220" s="2">
        <f>VLOOKUP($A220,活跃!$B:$J,4,0)</f>
        <v>0</v>
      </c>
      <c r="D220" s="2">
        <f>VLOOKUP($A220,活跃!$B:$J,6,0)</f>
        <v>0</v>
      </c>
      <c r="E220" s="26">
        <f>VLOOKUP($A220,'交易量(贡献率)'!$A:$K,11,0)/100</f>
        <v>6.4114457146589204E-4</v>
      </c>
      <c r="F220" s="2">
        <f>VLOOKUP($A220,交易量等级!$A:$G,2,0)</f>
        <v>13763.145</v>
      </c>
      <c r="G220" s="2">
        <f>VLOOKUP($A220,交易量等级!$A:$G,5,0)</f>
        <v>338125.25</v>
      </c>
      <c r="H220" s="2">
        <f>VLOOKUP($A220,活跃!$B:$J,2,0)</f>
        <v>0</v>
      </c>
      <c r="I220" s="1">
        <f>VLOOKUP($A220,'风险(退款拒付)'!$A:$F,4,0)</f>
        <v>0.23100000000000001</v>
      </c>
      <c r="J220" s="1">
        <f>VLOOKUP($A220,'风险(退款拒付)'!$A:$F,5,0)</f>
        <v>0.17799999999999999</v>
      </c>
      <c r="K220" s="1">
        <f>VLOOKUP($A220,'风险(预警)'!$A:$F,6,0)</f>
        <v>0.46100000000000002</v>
      </c>
      <c r="L220" s="1">
        <v>1.1462038403632011E-2</v>
      </c>
      <c r="M220" s="2">
        <f t="shared" si="3"/>
        <v>2.7061727593375822</v>
      </c>
    </row>
    <row r="221" spans="1:13" x14ac:dyDescent="0.2">
      <c r="A221" t="s">
        <v>180</v>
      </c>
      <c r="B221" s="2">
        <f>VLOOKUP($A221,活跃!$B:$J,3,0)</f>
        <v>200</v>
      </c>
      <c r="C221" s="2">
        <f>VLOOKUP($A221,活跃!$B:$J,4,0)</f>
        <v>0</v>
      </c>
      <c r="D221" s="2">
        <f>VLOOKUP($A221,活跃!$B:$J,6,0)</f>
        <v>0</v>
      </c>
      <c r="E221" s="26">
        <f>VLOOKUP($A221,'交易量(贡献率)'!$A:$K,11,0)/100</f>
        <v>5.1260739603876037E-4</v>
      </c>
      <c r="F221" s="2">
        <f>VLOOKUP($A221,交易量等级!$A:$G,2,0)</f>
        <v>29489.02</v>
      </c>
      <c r="G221" s="2">
        <f>VLOOKUP($A221,交易量等级!$A:$G,5,0)</f>
        <v>270337.63</v>
      </c>
      <c r="H221" s="2">
        <f>VLOOKUP($A221,活跃!$B:$J,2,0)</f>
        <v>1</v>
      </c>
      <c r="I221" s="1">
        <f>VLOOKUP($A221,'风险(退款拒付)'!$A:$F,4,0)</f>
        <v>0.33200000000000002</v>
      </c>
      <c r="J221" s="1">
        <f>VLOOKUP($A221,'风险(退款拒付)'!$A:$F,5,0)</f>
        <v>1.2999999999999999E-2</v>
      </c>
      <c r="K221" s="1">
        <f>VLOOKUP($A221,'风险(预警)'!$A:$F,6,0)</f>
        <v>0.26100000000000001</v>
      </c>
      <c r="L221" s="1">
        <v>2.2549782808231819E-2</v>
      </c>
      <c r="M221" s="2">
        <f t="shared" si="3"/>
        <v>5.3239751792559984</v>
      </c>
    </row>
    <row r="222" spans="1:13" x14ac:dyDescent="0.2">
      <c r="A222" t="s">
        <v>830</v>
      </c>
      <c r="B222" s="2">
        <f>VLOOKUP($A222,活跃!$B:$J,3,0)</f>
        <v>300</v>
      </c>
      <c r="C222" s="2">
        <f>VLOOKUP($A222,活跃!$B:$J,4,0)</f>
        <v>0</v>
      </c>
      <c r="D222" s="2">
        <f>VLOOKUP($A222,活跃!$B:$J,6,0)</f>
        <v>0</v>
      </c>
      <c r="E222" s="26">
        <f>VLOOKUP($A222,'交易量(贡献率)'!$A:$K,11,0)/100</f>
        <v>3.6173627766165596E-4</v>
      </c>
      <c r="F222" s="2">
        <f>VLOOKUP($A222,交易量等级!$A:$G,2,0)</f>
        <v>4478.3</v>
      </c>
      <c r="G222" s="2">
        <f>VLOOKUP($A222,交易量等级!$A:$G,5,0)</f>
        <v>190771.59</v>
      </c>
      <c r="H222" s="2">
        <f>VLOOKUP($A222,活跃!$B:$J,2,0)</f>
        <v>0</v>
      </c>
      <c r="I222" s="1">
        <f>VLOOKUP($A222,'风险(退款拒付)'!$A:$F,4,0)</f>
        <v>7.8E-2</v>
      </c>
      <c r="J222" s="1">
        <f>VLOOKUP($A222,'风险(退款拒付)'!$A:$F,5,0)</f>
        <v>8.9999999999999993E-3</v>
      </c>
      <c r="K222" s="1">
        <f>VLOOKUP($A222,'风险(预警)'!$A:$F,6,0)</f>
        <v>7.4999999999999997E-2</v>
      </c>
      <c r="L222" s="1">
        <v>9.8667098761990764E-3</v>
      </c>
      <c r="M222" s="2">
        <f t="shared" si="3"/>
        <v>2.3295177132538827</v>
      </c>
    </row>
    <row r="223" spans="1:13" x14ac:dyDescent="0.2">
      <c r="A223" t="s">
        <v>301</v>
      </c>
      <c r="B223" s="2">
        <f>VLOOKUP($A223,活跃!$B:$J,3,0)</f>
        <v>713</v>
      </c>
      <c r="C223" s="2">
        <f>VLOOKUP($A223,活跃!$B:$J,4,0)</f>
        <v>79</v>
      </c>
      <c r="D223" s="2">
        <f>VLOOKUP($A223,活跃!$B:$J,6,0)</f>
        <v>327</v>
      </c>
      <c r="E223" s="26">
        <f>VLOOKUP($A223,'交易量(贡献率)'!$A:$K,11,0)/100</f>
        <v>4.8158463035702641E-4</v>
      </c>
      <c r="F223" s="2">
        <f>VLOOKUP($A223,交易量等级!$A:$G,2,0)</f>
        <v>510.35</v>
      </c>
      <c r="G223" s="2">
        <f>VLOOKUP($A223,交易量等级!$A:$G,5,0)</f>
        <v>253976.92</v>
      </c>
      <c r="H223" s="2">
        <f>VLOOKUP($A223,活跃!$B:$J,2,0)</f>
        <v>1</v>
      </c>
      <c r="I223" s="1">
        <f>VLOOKUP($A223,'风险(退款拒付)'!$A:$F,4,0)</f>
        <v>8.9999999999999993E-3</v>
      </c>
      <c r="J223" s="1">
        <f>VLOOKUP($A223,'风险(退款拒付)'!$A:$F,5,0)</f>
        <v>3.0000000000000001E-3</v>
      </c>
      <c r="K223" s="1">
        <f>VLOOKUP($A223,'风险(预警)'!$A:$F,6,0)</f>
        <v>8.9999999999999993E-3</v>
      </c>
      <c r="L223" s="1">
        <v>2.5804059235096859E-2</v>
      </c>
      <c r="M223" s="2">
        <f t="shared" si="3"/>
        <v>6.0923057246279306</v>
      </c>
    </row>
    <row r="224" spans="1:13" x14ac:dyDescent="0.2">
      <c r="A224" t="s">
        <v>152</v>
      </c>
      <c r="B224" s="2">
        <f>VLOOKUP($A224,活跃!$B:$J,3,0)</f>
        <v>194</v>
      </c>
      <c r="C224" s="2">
        <f>VLOOKUP($A224,活跃!$B:$J,4,0)</f>
        <v>0</v>
      </c>
      <c r="D224" s="2">
        <f>VLOOKUP($A224,活跃!$B:$J,6,0)</f>
        <v>0</v>
      </c>
      <c r="E224" s="26">
        <f>VLOOKUP($A224,'交易量(贡献率)'!$A:$K,11,0)/100</f>
        <v>2.8987288421728635E-4</v>
      </c>
      <c r="F224" s="2">
        <f>VLOOKUP($A224,交易量等级!$A:$G,2,0)</f>
        <v>2520.21</v>
      </c>
      <c r="G224" s="2">
        <f>VLOOKUP($A224,交易量等级!$A:$G,5,0)</f>
        <v>152872.45000000001</v>
      </c>
      <c r="H224" s="2">
        <f>VLOOKUP($A224,活跃!$B:$J,2,0)</f>
        <v>1</v>
      </c>
      <c r="I224" s="1">
        <f>VLOOKUP($A224,'风险(退款拒付)'!$A:$F,4,0)</f>
        <v>7.2999999999999995E-2</v>
      </c>
      <c r="J224" s="1">
        <f>VLOOKUP($A224,'风险(退款拒付)'!$A:$F,5,0)</f>
        <v>1.6E-2</v>
      </c>
      <c r="K224" s="1">
        <f>VLOOKUP($A224,'风险(预警)'!$A:$F,6,0)</f>
        <v>0.08</v>
      </c>
      <c r="L224" s="1">
        <v>4.0957674003653348E-3</v>
      </c>
      <c r="M224" s="2">
        <f t="shared" si="3"/>
        <v>0.96700549912129063</v>
      </c>
    </row>
    <row r="225" spans="1:13" x14ac:dyDescent="0.2">
      <c r="A225" t="s">
        <v>690</v>
      </c>
      <c r="B225" s="2">
        <f>VLOOKUP($A225,活跃!$B:$J,3,0)</f>
        <v>909</v>
      </c>
      <c r="C225" s="2">
        <f>VLOOKUP($A225,活跃!$B:$J,4,0)</f>
        <v>33</v>
      </c>
      <c r="D225" s="2">
        <f>VLOOKUP($A225,活跃!$B:$J,6,0)</f>
        <v>102</v>
      </c>
      <c r="E225" s="26">
        <f>VLOOKUP($A225,'交易量(贡献率)'!$A:$K,11,0)/100</f>
        <v>5.5177535114288496E-4</v>
      </c>
      <c r="F225" s="2">
        <f>VLOOKUP($A225,交易量等级!$A:$G,2,0)</f>
        <v>498.87</v>
      </c>
      <c r="G225" s="2">
        <f>VLOOKUP($A225,交易量等级!$A:$G,5,0)</f>
        <v>290993.93</v>
      </c>
      <c r="H225" s="2">
        <f>VLOOKUP($A225,活跃!$B:$J,2,0)</f>
        <v>1</v>
      </c>
      <c r="I225" s="1">
        <f>VLOOKUP($A225,'风险(退款拒付)'!$A:$F,4,0)</f>
        <v>2.9000000000000001E-2</v>
      </c>
      <c r="J225" s="1">
        <f>VLOOKUP($A225,'风险(退款拒付)'!$A:$F,5,0)</f>
        <v>8.0000000000000002E-3</v>
      </c>
      <c r="K225" s="1">
        <f>VLOOKUP($A225,'风险(预警)'!$A:$F,6,0)</f>
        <v>7.0000000000000001E-3</v>
      </c>
      <c r="L225" s="1">
        <v>3.619388741484483E-3</v>
      </c>
      <c r="M225" s="2">
        <f t="shared" si="3"/>
        <v>0.85453310072270994</v>
      </c>
    </row>
    <row r="226" spans="1:13" x14ac:dyDescent="0.2">
      <c r="A226" t="s">
        <v>568</v>
      </c>
      <c r="B226" s="2">
        <f>VLOOKUP($A226,活跃!$B:$J,3,0)</f>
        <v>373</v>
      </c>
      <c r="C226" s="2">
        <f>VLOOKUP($A226,活跃!$B:$J,4,0)</f>
        <v>0</v>
      </c>
      <c r="D226" s="2">
        <f>VLOOKUP($A226,活跃!$B:$J,6,0)</f>
        <v>0</v>
      </c>
      <c r="E226" s="26">
        <f>VLOOKUP($A226,'交易量(贡献率)'!$A:$K,11,0)/100</f>
        <v>2.9250016710694331E-4</v>
      </c>
      <c r="F226" s="2">
        <f>VLOOKUP($A226,交易量等级!$A:$G,2,0)</f>
        <v>3048.54</v>
      </c>
      <c r="G226" s="2">
        <f>VLOOKUP($A226,交易量等级!$A:$G,5,0)</f>
        <v>154258.01999999999</v>
      </c>
      <c r="H226" s="2">
        <f>VLOOKUP($A226,活跃!$B:$J,2,0)</f>
        <v>0</v>
      </c>
      <c r="I226" s="1">
        <f>VLOOKUP($A226,'风险(退款拒付)'!$A:$F,4,0)</f>
        <v>4.0000000000000001E-3</v>
      </c>
      <c r="J226" s="1">
        <f>VLOOKUP($A226,'风险(退款拒付)'!$A:$F,5,0)</f>
        <v>1.4E-2</v>
      </c>
      <c r="K226" s="1">
        <f>VLOOKUP($A226,'风险(预警)'!$A:$F,6,0)</f>
        <v>0.112</v>
      </c>
      <c r="L226" s="1">
        <v>1.4898934553143379E-2</v>
      </c>
      <c r="M226" s="2">
        <f t="shared" si="3"/>
        <v>3.5176195900804199</v>
      </c>
    </row>
    <row r="227" spans="1:13" x14ac:dyDescent="0.2">
      <c r="A227" t="s">
        <v>594</v>
      </c>
      <c r="B227" s="2">
        <f>VLOOKUP($A227,活跃!$B:$J,3,0)</f>
        <v>325</v>
      </c>
      <c r="C227" s="2">
        <f>VLOOKUP($A227,活跃!$B:$J,4,0)</f>
        <v>0</v>
      </c>
      <c r="D227" s="2">
        <f>VLOOKUP($A227,活跃!$B:$J,6,0)</f>
        <v>0</v>
      </c>
      <c r="E227" s="26">
        <f>VLOOKUP($A227,'交易量(贡献率)'!$A:$K,11,0)/100</f>
        <v>5.4117224516216978E-4</v>
      </c>
      <c r="F227" s="2">
        <f>VLOOKUP($A227,交易量等级!$A:$G,2,0)</f>
        <v>3748.2849999999999</v>
      </c>
      <c r="G227" s="2">
        <f>VLOOKUP($A227,交易量等级!$A:$G,5,0)</f>
        <v>285402.09000000003</v>
      </c>
      <c r="H227" s="2">
        <f>VLOOKUP($A227,活跃!$B:$J,2,0)</f>
        <v>1</v>
      </c>
      <c r="I227" s="1">
        <f>VLOOKUP($A227,'风险(退款拒付)'!$A:$F,4,0)</f>
        <v>0.125</v>
      </c>
      <c r="J227" s="1">
        <f>VLOOKUP($A227,'风险(退款拒付)'!$A:$F,5,0)</f>
        <v>5.0000000000000001E-3</v>
      </c>
      <c r="K227" s="1">
        <f>VLOOKUP($A227,'风险(预警)'!$A:$F,6,0)</f>
        <v>1.2E-2</v>
      </c>
      <c r="L227" s="1">
        <v>5.094197526902355E-3</v>
      </c>
      <c r="M227" s="2">
        <f t="shared" si="3"/>
        <v>1.2027335882612025</v>
      </c>
    </row>
    <row r="228" spans="1:13" x14ac:dyDescent="0.2">
      <c r="A228" t="s">
        <v>211</v>
      </c>
      <c r="B228" s="2">
        <f>VLOOKUP($A228,活跃!$B:$J,3,0)</f>
        <v>1074</v>
      </c>
      <c r="C228" s="2">
        <f>VLOOKUP($A228,活跃!$B:$J,4,0)</f>
        <v>153</v>
      </c>
      <c r="D228" s="2">
        <f>VLOOKUP($A228,活跃!$B:$J,6,0)</f>
        <v>550</v>
      </c>
      <c r="E228" s="26">
        <f>VLOOKUP($A228,'交易量(贡献率)'!$A:$K,11,0)/100</f>
        <v>1.2641251792957649E-3</v>
      </c>
      <c r="F228" s="2">
        <f>VLOOKUP($A228,交易量等级!$A:$G,2,0)</f>
        <v>1710.8225500000001</v>
      </c>
      <c r="G228" s="2">
        <f>VLOOKUP($A228,交易量等级!$A:$G,5,0)</f>
        <v>666671.23345270997</v>
      </c>
      <c r="H228" s="2">
        <f>VLOOKUP($A228,活跃!$B:$J,2,0)</f>
        <v>1</v>
      </c>
      <c r="I228" s="1">
        <f>VLOOKUP($A228,'风险(退款拒付)'!$A:$F,4,0)</f>
        <v>3.5999999999999997E-2</v>
      </c>
      <c r="J228" s="1">
        <f>VLOOKUP($A228,'风险(退款拒付)'!$A:$F,5,0)</f>
        <v>0</v>
      </c>
      <c r="K228" s="1">
        <f>VLOOKUP($A228,'风险(预警)'!$A:$F,6,0)</f>
        <v>0</v>
      </c>
      <c r="L228" s="1">
        <v>2.3098420444435799E-2</v>
      </c>
      <c r="M228" s="2">
        <f t="shared" si="3"/>
        <v>5.4535078307407563</v>
      </c>
    </row>
    <row r="229" spans="1:13" x14ac:dyDescent="0.2">
      <c r="A229" t="s">
        <v>519</v>
      </c>
      <c r="B229" s="2">
        <f>VLOOKUP($A229,活跃!$B:$J,3,0)</f>
        <v>832</v>
      </c>
      <c r="C229" s="2">
        <f>VLOOKUP($A229,活跃!$B:$J,4,0)</f>
        <v>167</v>
      </c>
      <c r="D229" s="2">
        <f>VLOOKUP($A229,活跃!$B:$J,6,0)</f>
        <v>562</v>
      </c>
      <c r="E229" s="26">
        <f>VLOOKUP($A229,'交易量(贡献率)'!$A:$K,11,0)/100</f>
        <v>1.7971681753185008E-3</v>
      </c>
      <c r="F229" s="2">
        <f>VLOOKUP($A229,交易量等级!$A:$G,2,0)</f>
        <v>2712.14</v>
      </c>
      <c r="G229" s="2">
        <f>VLOOKUP($A229,交易量等级!$A:$G,5,0)</f>
        <v>947786.14</v>
      </c>
      <c r="H229" s="2">
        <f>VLOOKUP($A229,活跃!$B:$J,2,0)</f>
        <v>1</v>
      </c>
      <c r="I229" s="1">
        <f>VLOOKUP($A229,'风险(退款拒付)'!$A:$F,4,0)</f>
        <v>1.2E-2</v>
      </c>
      <c r="J229" s="1">
        <f>VLOOKUP($A229,'风险(退款拒付)'!$A:$F,5,0)</f>
        <v>2E-3</v>
      </c>
      <c r="K229" s="1">
        <f>VLOOKUP($A229,'风险(预警)'!$A:$F,6,0)</f>
        <v>7.0000000000000001E-3</v>
      </c>
      <c r="L229" s="1">
        <v>1.0418787639740039E-2</v>
      </c>
      <c r="M229" s="2">
        <f t="shared" si="3"/>
        <v>2.4598625744486555</v>
      </c>
    </row>
    <row r="230" spans="1:13" x14ac:dyDescent="0.2">
      <c r="A230" t="s">
        <v>603</v>
      </c>
      <c r="B230" s="2">
        <f>VLOOKUP($A230,活跃!$B:$J,3,0)</f>
        <v>501</v>
      </c>
      <c r="C230" s="2">
        <f>VLOOKUP($A230,活跃!$B:$J,4,0)</f>
        <v>0</v>
      </c>
      <c r="D230" s="2">
        <f>VLOOKUP($A230,活跃!$B:$J,6,0)</f>
        <v>0</v>
      </c>
      <c r="E230" s="26">
        <f>VLOOKUP($A230,'交易量(贡献率)'!$A:$K,11,0)/100</f>
        <v>1.6604692568631508E-4</v>
      </c>
      <c r="F230" s="2">
        <f>VLOOKUP($A230,交易量等级!$A:$G,2,0)</f>
        <v>404.39</v>
      </c>
      <c r="G230" s="2">
        <f>VLOOKUP($A230,交易量等级!$A:$G,5,0)</f>
        <v>87569.42</v>
      </c>
      <c r="H230" s="2">
        <f>VLOOKUP($A230,活跃!$B:$J,2,0)</f>
        <v>1</v>
      </c>
      <c r="I230" s="1">
        <f>VLOOKUP($A230,'风险(退款拒付)'!$A:$F,4,0)</f>
        <v>0</v>
      </c>
      <c r="J230" s="1">
        <f>VLOOKUP($A230,'风险(退款拒付)'!$A:$F,5,0)</f>
        <v>2E-3</v>
      </c>
      <c r="K230" s="1">
        <f>VLOOKUP($A230,'风险(预警)'!$A:$F,6,0)</f>
        <v>2.5000000000000001E-2</v>
      </c>
      <c r="L230" s="1">
        <v>2.2824354095946828E-2</v>
      </c>
      <c r="M230" s="2">
        <f t="shared" si="3"/>
        <v>5.3888011127544546</v>
      </c>
    </row>
    <row r="231" spans="1:13" x14ac:dyDescent="0.2">
      <c r="A231" t="s">
        <v>573</v>
      </c>
      <c r="B231" s="2">
        <f>VLOOKUP($A231,活跃!$B:$J,3,0)</f>
        <v>104</v>
      </c>
      <c r="C231" s="2">
        <f>VLOOKUP($A231,活跃!$B:$J,4,0)</f>
        <v>0</v>
      </c>
      <c r="D231" s="2">
        <f>VLOOKUP($A231,活跃!$B:$J,6,0)</f>
        <v>0</v>
      </c>
      <c r="E231" s="26">
        <f>VLOOKUP($A231,'交易量(贡献率)'!$A:$K,11,0)/100</f>
        <v>3.6590844999141281E-4</v>
      </c>
      <c r="F231" s="2">
        <f>VLOOKUP($A231,交易量等级!$A:$G,2,0)</f>
        <v>2876.42</v>
      </c>
      <c r="G231" s="2">
        <f>VLOOKUP($A231,交易量等级!$A:$G,5,0)</f>
        <v>192971.9</v>
      </c>
      <c r="H231" s="2">
        <f>VLOOKUP($A231,活跃!$B:$J,2,0)</f>
        <v>1</v>
      </c>
      <c r="I231" s="1">
        <f>VLOOKUP($A231,'风险(退款拒付)'!$A:$F,4,0)</f>
        <v>1.2E-2</v>
      </c>
      <c r="J231" s="1">
        <f>VLOOKUP($A231,'风险(退款拒付)'!$A:$F,5,0)</f>
        <v>2E-3</v>
      </c>
      <c r="K231" s="1">
        <f>VLOOKUP($A231,'风险(预警)'!$A:$F,6,0)</f>
        <v>9.1999999999999998E-2</v>
      </c>
      <c r="L231" s="1">
        <v>6.4005092790201029E-2</v>
      </c>
      <c r="M231" s="2">
        <f t="shared" si="3"/>
        <v>15.111521395080224</v>
      </c>
    </row>
    <row r="232" spans="1:13" x14ac:dyDescent="0.2">
      <c r="A232" t="s">
        <v>920</v>
      </c>
      <c r="B232" s="2">
        <f>VLOOKUP($A232,活跃!$B:$J,3,0)</f>
        <v>845</v>
      </c>
      <c r="C232" s="2">
        <f>VLOOKUP($A232,活跃!$B:$J,4,0)</f>
        <v>0</v>
      </c>
      <c r="D232" s="2">
        <f>VLOOKUP($A232,活跃!$B:$J,6,0)</f>
        <v>1</v>
      </c>
      <c r="E232" s="26">
        <f>VLOOKUP($A232,'交易量(贡献率)'!$A:$K,11,0)/100</f>
        <v>4.1335679177972824E-4</v>
      </c>
      <c r="F232" s="2">
        <f>VLOOKUP($A232,交易量等级!$A:$G,2,0)</f>
        <v>297.26499999999999</v>
      </c>
      <c r="G232" s="2">
        <f>VLOOKUP($A232,交易量等级!$A:$G,5,0)</f>
        <v>217995.09</v>
      </c>
      <c r="H232" s="2">
        <f>VLOOKUP($A232,活跃!$B:$J,2,0)</f>
        <v>1</v>
      </c>
      <c r="I232" s="1">
        <f>VLOOKUP($A232,'风险(退款拒付)'!$A:$F,4,0)</f>
        <v>0.03</v>
      </c>
      <c r="J232" s="1">
        <f>VLOOKUP($A232,'风险(退款拒付)'!$A:$F,5,0)</f>
        <v>1.4999999999999999E-2</v>
      </c>
      <c r="K232" s="1">
        <f>VLOOKUP($A232,'风险(预警)'!$A:$F,6,0)</f>
        <v>0.105</v>
      </c>
      <c r="L232" s="1">
        <v>5.6101699269731032E-3</v>
      </c>
      <c r="M232" s="2">
        <f t="shared" si="3"/>
        <v>1.3245540188400284</v>
      </c>
    </row>
    <row r="233" spans="1:13" x14ac:dyDescent="0.2">
      <c r="A233" t="s">
        <v>739</v>
      </c>
      <c r="B233" s="2">
        <f>VLOOKUP($A233,活跃!$B:$J,3,0)</f>
        <v>285</v>
      </c>
      <c r="C233" s="2">
        <f>VLOOKUP($A233,活跃!$B:$J,4,0)</f>
        <v>0</v>
      </c>
      <c r="D233" s="2">
        <f>VLOOKUP($A233,活跃!$B:$J,6,0)</f>
        <v>0</v>
      </c>
      <c r="E233" s="26">
        <f>VLOOKUP($A233,'交易量(贡献率)'!$A:$K,11,0)/100</f>
        <v>4.4092479317329244E-4</v>
      </c>
      <c r="F233" s="2">
        <f>VLOOKUP($A233,交易量等级!$A:$G,2,0)</f>
        <v>591.04</v>
      </c>
      <c r="G233" s="2">
        <f>VLOOKUP($A233,交易量等级!$A:$G,5,0)</f>
        <v>232533.83489163499</v>
      </c>
      <c r="H233" s="2">
        <f>VLOOKUP($A233,活跃!$B:$J,2,0)</f>
        <v>1</v>
      </c>
      <c r="I233" s="1">
        <f>VLOOKUP($A233,'风险(退款拒付)'!$A:$F,4,0)</f>
        <v>5.0000000000000001E-3</v>
      </c>
      <c r="J233" s="1">
        <f>VLOOKUP($A233,'风险(退款拒付)'!$A:$F,5,0)</f>
        <v>2.1000000000000001E-2</v>
      </c>
      <c r="K233" s="1">
        <f>VLOOKUP($A233,'风险(预警)'!$A:$F,6,0)</f>
        <v>0.13200000000000001</v>
      </c>
      <c r="L233" s="1">
        <v>1.2330513054539711E-2</v>
      </c>
      <c r="M233" s="2">
        <f t="shared" si="3"/>
        <v>2.9112185251689815</v>
      </c>
    </row>
    <row r="234" spans="1:13" x14ac:dyDescent="0.2">
      <c r="A234" t="s">
        <v>273</v>
      </c>
      <c r="B234" s="2">
        <f>VLOOKUP($A234,活跃!$B:$J,3,0)</f>
        <v>517</v>
      </c>
      <c r="C234" s="2">
        <f>VLOOKUP($A234,活跃!$B:$J,4,0)</f>
        <v>466</v>
      </c>
      <c r="D234" s="2">
        <f>VLOOKUP($A234,活跃!$B:$J,6,0)</f>
        <v>879</v>
      </c>
      <c r="E234" s="26">
        <f>VLOOKUP($A234,'交易量(贡献率)'!$A:$K,11,0)/100</f>
        <v>2.2236605635807239E-3</v>
      </c>
      <c r="F234" s="2">
        <f>VLOOKUP($A234,交易量等级!$A:$G,2,0)</f>
        <v>2695.2073</v>
      </c>
      <c r="G234" s="2">
        <f>VLOOKUP($A234,交易量等级!$A:$G,5,0)</f>
        <v>1172708.6486232099</v>
      </c>
      <c r="H234" s="2">
        <f>VLOOKUP($A234,活跃!$B:$J,2,0)</f>
        <v>1</v>
      </c>
      <c r="I234" s="1">
        <f>VLOOKUP($A234,'风险(退款拒付)'!$A:$F,4,0)</f>
        <v>0.219</v>
      </c>
      <c r="J234" s="1">
        <f>VLOOKUP($A234,'风险(退款拒付)'!$A:$F,5,0)</f>
        <v>0</v>
      </c>
      <c r="K234" s="1">
        <f>VLOOKUP($A234,'风险(预警)'!$A:$F,6,0)</f>
        <v>0</v>
      </c>
      <c r="L234" s="1">
        <v>2.082586903963481E-2</v>
      </c>
      <c r="M234" s="2">
        <f t="shared" si="3"/>
        <v>4.9169613204866947</v>
      </c>
    </row>
    <row r="235" spans="1:13" x14ac:dyDescent="0.2">
      <c r="A235" t="s">
        <v>481</v>
      </c>
      <c r="B235" s="2">
        <f>VLOOKUP($A235,活跃!$B:$J,3,0)</f>
        <v>515</v>
      </c>
      <c r="C235" s="2">
        <f>VLOOKUP($A235,活跃!$B:$J,4,0)</f>
        <v>0</v>
      </c>
      <c r="D235" s="2">
        <f>VLOOKUP($A235,活跃!$B:$J,6,0)</f>
        <v>1</v>
      </c>
      <c r="E235" s="26">
        <f>VLOOKUP($A235,'交易量(贡献率)'!$A:$K,11,0)/100</f>
        <v>3.5189867640129658E-4</v>
      </c>
      <c r="F235" s="2">
        <f>VLOOKUP($A235,交易量等级!$A:$G,2,0)</f>
        <v>622.21500000000003</v>
      </c>
      <c r="G235" s="2">
        <f>VLOOKUP($A235,交易量等级!$A:$G,5,0)</f>
        <v>185583.46</v>
      </c>
      <c r="H235" s="2">
        <f>VLOOKUP($A235,活跃!$B:$J,2,0)</f>
        <v>1</v>
      </c>
      <c r="I235" s="1">
        <f>VLOOKUP($A235,'风险(退款拒付)'!$A:$F,4,0)</f>
        <v>0.13300000000000001</v>
      </c>
      <c r="J235" s="1">
        <f>VLOOKUP($A235,'风险(退款拒付)'!$A:$F,5,0)</f>
        <v>2.9000000000000001E-2</v>
      </c>
      <c r="K235" s="1">
        <f>VLOOKUP($A235,'风险(预警)'!$A:$F,6,0)</f>
        <v>0.18099999999999999</v>
      </c>
      <c r="L235" s="1">
        <v>5.4399547250621096E-3</v>
      </c>
      <c r="M235" s="2">
        <f t="shared" si="3"/>
        <v>1.2843664251140543</v>
      </c>
    </row>
    <row r="236" spans="1:13" x14ac:dyDescent="0.2">
      <c r="A236" t="s">
        <v>1025</v>
      </c>
      <c r="B236" s="2">
        <f>VLOOKUP($A236,活跃!$B:$J,3,0)</f>
        <v>377</v>
      </c>
      <c r="C236" s="2">
        <f>VLOOKUP($A236,活跃!$B:$J,4,0)</f>
        <v>0</v>
      </c>
      <c r="D236" s="2">
        <f>VLOOKUP($A236,活跃!$B:$J,6,0)</f>
        <v>0</v>
      </c>
      <c r="E236" s="26">
        <f>VLOOKUP($A236,'交易量(贡献率)'!$A:$K,11,0)/100</f>
        <v>5.9585201851917731E-4</v>
      </c>
      <c r="F236" s="2">
        <f>VLOOKUP($A236,交易量等级!$A:$G,2,0)</f>
        <v>4592.1674000000003</v>
      </c>
      <c r="G236" s="2">
        <f>VLOOKUP($A236,交易量等级!$A:$G,5,0)</f>
        <v>314238.97462652001</v>
      </c>
      <c r="H236" s="2">
        <f>VLOOKUP($A236,活跃!$B:$J,2,0)</f>
        <v>0</v>
      </c>
      <c r="I236" s="1">
        <f>VLOOKUP($A236,'风险(退款拒付)'!$A:$F,4,0)</f>
        <v>3.1E-2</v>
      </c>
      <c r="J236" s="1">
        <f>VLOOKUP($A236,'风险(退款拒付)'!$A:$F,5,0)</f>
        <v>2.1999999999999999E-2</v>
      </c>
      <c r="K236" s="1">
        <f>VLOOKUP($A236,'风险(预警)'!$A:$F,6,0)</f>
        <v>3.9E-2</v>
      </c>
      <c r="L236" s="1">
        <v>3.0733280612755251E-2</v>
      </c>
      <c r="M236" s="2">
        <f t="shared" si="3"/>
        <v>7.2560886528666577</v>
      </c>
    </row>
    <row r="237" spans="1:13" x14ac:dyDescent="0.2">
      <c r="A237" t="s">
        <v>174</v>
      </c>
      <c r="B237" s="2">
        <f>VLOOKUP($A237,活跃!$B:$J,3,0)</f>
        <v>361</v>
      </c>
      <c r="C237" s="2">
        <f>VLOOKUP($A237,活跃!$B:$J,4,0)</f>
        <v>0</v>
      </c>
      <c r="D237" s="2">
        <f>VLOOKUP($A237,活跃!$B:$J,6,0)</f>
        <v>0</v>
      </c>
      <c r="E237" s="26">
        <f>VLOOKUP($A237,'交易量(贡献率)'!$A:$K,11,0)/100</f>
        <v>2.4552598278406644E-4</v>
      </c>
      <c r="F237" s="2">
        <f>VLOOKUP($A237,交易量等级!$A:$G,2,0)</f>
        <v>1219.08</v>
      </c>
      <c r="G237" s="2">
        <f>VLOOKUP($A237,交易量等级!$A:$G,5,0)</f>
        <v>129484.89</v>
      </c>
      <c r="H237" s="2">
        <f>VLOOKUP($A237,活跃!$B:$J,2,0)</f>
        <v>0</v>
      </c>
      <c r="I237" s="1">
        <f>VLOOKUP($A237,'风险(退款拒付)'!$A:$F,4,0)</f>
        <v>2E-3</v>
      </c>
      <c r="J237" s="1">
        <f>VLOOKUP($A237,'风险(退款拒付)'!$A:$F,5,0)</f>
        <v>2.3E-2</v>
      </c>
      <c r="K237" s="1">
        <f>VLOOKUP($A237,'风险(预警)'!$A:$F,6,0)</f>
        <v>0.11700000000000001</v>
      </c>
      <c r="L237" s="1">
        <v>6.659584587222829E-3</v>
      </c>
      <c r="M237" s="2">
        <f t="shared" si="3"/>
        <v>1.5723194918572385</v>
      </c>
    </row>
    <row r="238" spans="1:13" x14ac:dyDescent="0.2">
      <c r="A238" t="s">
        <v>130</v>
      </c>
      <c r="B238" s="2">
        <f>VLOOKUP($A238,活跃!$B:$J,3,0)</f>
        <v>354</v>
      </c>
      <c r="C238" s="2">
        <f>VLOOKUP($A238,活跃!$B:$J,4,0)</f>
        <v>196</v>
      </c>
      <c r="D238" s="2">
        <f>VLOOKUP($A238,活跃!$B:$J,6,0)</f>
        <v>397</v>
      </c>
      <c r="E238" s="26">
        <f>VLOOKUP($A238,'交易量(贡献率)'!$A:$K,11,0)/100</f>
        <v>3.60271343998041E-4</v>
      </c>
      <c r="F238" s="2">
        <f>VLOOKUP($A238,交易量等级!$A:$G,2,0)</f>
        <v>734.35</v>
      </c>
      <c r="G238" s="2">
        <f>VLOOKUP($A238,交易量等级!$A:$G,5,0)</f>
        <v>189999.01688109999</v>
      </c>
      <c r="H238" s="2">
        <f>VLOOKUP($A238,活跃!$B:$J,2,0)</f>
        <v>1</v>
      </c>
      <c r="I238" s="1">
        <f>VLOOKUP($A238,'风险(退款拒付)'!$A:$F,4,0)</f>
        <v>1.2E-2</v>
      </c>
      <c r="J238" s="1">
        <f>VLOOKUP($A238,'风险(退款拒付)'!$A:$F,5,0)</f>
        <v>5.0000000000000001E-3</v>
      </c>
      <c r="K238" s="1">
        <f>VLOOKUP($A238,'风险(预警)'!$A:$F,6,0)</f>
        <v>1.6E-2</v>
      </c>
      <c r="L238" s="1">
        <v>7.4846401123266019E-3</v>
      </c>
      <c r="M238" s="2">
        <f t="shared" si="3"/>
        <v>1.7671140570428951</v>
      </c>
    </row>
    <row r="239" spans="1:13" x14ac:dyDescent="0.2">
      <c r="A239" t="s">
        <v>437</v>
      </c>
      <c r="B239" s="2">
        <f>VLOOKUP($A239,活跃!$B:$J,3,0)</f>
        <v>170</v>
      </c>
      <c r="C239" s="2">
        <f>VLOOKUP($A239,活跃!$B:$J,4,0)</f>
        <v>0</v>
      </c>
      <c r="D239" s="2">
        <f>VLOOKUP($A239,活跃!$B:$J,6,0)</f>
        <v>0</v>
      </c>
      <c r="E239" s="26">
        <f>VLOOKUP($A239,'交易量(贡献率)'!$A:$K,11,0)/100</f>
        <v>2.6528236890590228E-4</v>
      </c>
      <c r="F239" s="2">
        <f>VLOOKUP($A239,交易量等级!$A:$G,2,0)</f>
        <v>682.58</v>
      </c>
      <c r="G239" s="2">
        <f>VLOOKUP($A239,交易量等级!$A:$G,5,0)</f>
        <v>139903.96440823999</v>
      </c>
      <c r="H239" s="2">
        <f>VLOOKUP($A239,活跃!$B:$J,2,0)</f>
        <v>1</v>
      </c>
      <c r="I239" s="1">
        <f>VLOOKUP($A239,'风险(退款拒付)'!$A:$F,4,0)</f>
        <v>6.0000000000000001E-3</v>
      </c>
      <c r="J239" s="1">
        <f>VLOOKUP($A239,'风险(退款拒付)'!$A:$F,5,0)</f>
        <v>7.0000000000000001E-3</v>
      </c>
      <c r="K239" s="1">
        <f>VLOOKUP($A239,'风险(预警)'!$A:$F,6,0)</f>
        <v>7.3999999999999996E-2</v>
      </c>
      <c r="L239" s="1">
        <v>8.6136621800199306E-3</v>
      </c>
      <c r="M239" s="2">
        <f t="shared" si="3"/>
        <v>2.0336747381966527</v>
      </c>
    </row>
    <row r="240" spans="1:13" x14ac:dyDescent="0.2">
      <c r="A240" t="s">
        <v>188</v>
      </c>
      <c r="B240" s="2">
        <f>VLOOKUP($A240,活跃!$B:$J,3,0)</f>
        <v>732</v>
      </c>
      <c r="C240" s="2">
        <f>VLOOKUP($A240,活跃!$B:$J,4,0)</f>
        <v>0</v>
      </c>
      <c r="D240" s="2">
        <f>VLOOKUP($A240,活跃!$B:$J,6,0)</f>
        <v>4</v>
      </c>
      <c r="E240" s="26">
        <f>VLOOKUP($A240,'交易量(贡献率)'!$A:$K,11,0)/100</f>
        <v>5.8736825831716172E-4</v>
      </c>
      <c r="F240" s="2">
        <f>VLOOKUP($A240,交易量等级!$A:$G,2,0)</f>
        <v>254.51</v>
      </c>
      <c r="G240" s="2">
        <f>VLOOKUP($A240,交易量等级!$A:$G,5,0)</f>
        <v>309764.83</v>
      </c>
      <c r="H240" s="2">
        <f>VLOOKUP($A240,活跃!$B:$J,2,0)</f>
        <v>1</v>
      </c>
      <c r="I240" s="1">
        <f>VLOOKUP($A240,'风险(退款拒付)'!$A:$F,4,0)</f>
        <v>3.7999999999999999E-2</v>
      </c>
      <c r="J240" s="1">
        <f>VLOOKUP($A240,'风险(退款拒付)'!$A:$F,5,0)</f>
        <v>0.02</v>
      </c>
      <c r="K240" s="1">
        <f>VLOOKUP($A240,'风险(预警)'!$A:$F,6,0)</f>
        <v>5.6000000000000001E-2</v>
      </c>
      <c r="L240" s="1">
        <v>4.6945920843720528E-3</v>
      </c>
      <c r="M240" s="2">
        <f t="shared" si="3"/>
        <v>1.1083872490693989</v>
      </c>
    </row>
    <row r="241" spans="1:13" x14ac:dyDescent="0.2">
      <c r="A241" t="s">
        <v>139</v>
      </c>
      <c r="B241" s="2">
        <f>VLOOKUP($A241,活跃!$B:$J,3,0)</f>
        <v>222</v>
      </c>
      <c r="C241" s="2">
        <f>VLOOKUP($A241,活跃!$B:$J,4,0)</f>
        <v>0</v>
      </c>
      <c r="D241" s="2">
        <f>VLOOKUP($A241,活跃!$B:$J,6,0)</f>
        <v>0</v>
      </c>
      <c r="E241" s="26">
        <f>VLOOKUP($A241,'交易量(贡献率)'!$A:$K,11,0)/100</f>
        <v>3.9698019386770928E-4</v>
      </c>
      <c r="F241" s="2">
        <f>VLOOKUP($A241,交易量等级!$A:$G,2,0)</f>
        <v>1067.345</v>
      </c>
      <c r="G241" s="2">
        <f>VLOOKUP($A241,交易量等级!$A:$G,5,0)</f>
        <v>209358.44</v>
      </c>
      <c r="H241" s="2">
        <f>VLOOKUP($A241,活跃!$B:$J,2,0)</f>
        <v>0</v>
      </c>
      <c r="I241" s="1">
        <f>VLOOKUP($A241,'风险(退款拒付)'!$A:$F,4,0)</f>
        <v>1.4999999999999999E-2</v>
      </c>
      <c r="J241" s="1">
        <f>VLOOKUP($A241,'风险(退款拒付)'!$A:$F,5,0)</f>
        <v>1.4999999999999999E-2</v>
      </c>
      <c r="K241" s="1">
        <f>VLOOKUP($A241,'风险(预警)'!$A:$F,6,0)</f>
        <v>6.7000000000000004E-2</v>
      </c>
      <c r="L241" s="1">
        <v>0.20510790637421489</v>
      </c>
      <c r="M241" s="2">
        <f t="shared" si="3"/>
        <v>48.425717085259535</v>
      </c>
    </row>
    <row r="242" spans="1:13" x14ac:dyDescent="0.2">
      <c r="A242" t="s">
        <v>674</v>
      </c>
      <c r="B242" s="2">
        <f>VLOOKUP($A242,活跃!$B:$J,3,0)</f>
        <v>215</v>
      </c>
      <c r="C242" s="2">
        <f>VLOOKUP($A242,活跃!$B:$J,4,0)</f>
        <v>605</v>
      </c>
      <c r="D242" s="2">
        <f>VLOOKUP($A242,活跃!$B:$J,6,0)</f>
        <v>1318</v>
      </c>
      <c r="E242" s="26">
        <f>VLOOKUP($A242,'交易量(贡献率)'!$A:$K,11,0)/100</f>
        <v>7.2399313114736004E-4</v>
      </c>
      <c r="F242" s="2">
        <f>VLOOKUP($A242,交易量等级!$A:$G,2,0)</f>
        <v>1174.71</v>
      </c>
      <c r="G242" s="2">
        <f>VLOOKUP($A242,交易量等级!$A:$G,5,0)</f>
        <v>381817.72</v>
      </c>
      <c r="H242" s="2">
        <f>VLOOKUP($A242,活跃!$B:$J,2,0)</f>
        <v>1</v>
      </c>
      <c r="I242" s="1">
        <f>VLOOKUP($A242,'风险(退款拒付)'!$A:$F,4,0)</f>
        <v>5.6000000000000001E-2</v>
      </c>
      <c r="J242" s="1">
        <f>VLOOKUP($A242,'风险(退款拒付)'!$A:$F,5,0)</f>
        <v>0</v>
      </c>
      <c r="K242" s="1">
        <f>VLOOKUP($A242,'风险(预警)'!$A:$F,6,0)</f>
        <v>3.0000000000000001E-3</v>
      </c>
      <c r="L242" s="1">
        <v>1.048851610088527E-2</v>
      </c>
      <c r="M242" s="2">
        <f t="shared" si="3"/>
        <v>2.4763253758681625</v>
      </c>
    </row>
    <row r="243" spans="1:13" x14ac:dyDescent="0.2">
      <c r="A243" t="s">
        <v>1024</v>
      </c>
      <c r="B243" s="2">
        <f>VLOOKUP($A243,活跃!$B:$J,3,0)</f>
        <v>282</v>
      </c>
      <c r="C243" s="2">
        <f>VLOOKUP($A243,活跃!$B:$J,4,0)</f>
        <v>0</v>
      </c>
      <c r="D243" s="2">
        <f>VLOOKUP($A243,活跃!$B:$J,6,0)</f>
        <v>0</v>
      </c>
      <c r="E243" s="26">
        <f>VLOOKUP($A243,'交易量(贡献率)'!$A:$K,11,0)/100</f>
        <v>5.1823545136445289E-4</v>
      </c>
      <c r="F243" s="2">
        <f>VLOOKUP($A243,交易量等级!$A:$G,2,0)</f>
        <v>2620.23</v>
      </c>
      <c r="G243" s="2">
        <f>VLOOKUP($A243,交易量等级!$A:$G,5,0)</f>
        <v>273305.74</v>
      </c>
      <c r="H243" s="2">
        <f>VLOOKUP($A243,活跃!$B:$J,2,0)</f>
        <v>1</v>
      </c>
      <c r="I243" s="1">
        <f>VLOOKUP($A243,'风险(退款拒付)'!$A:$F,4,0)</f>
        <v>0.16800000000000001</v>
      </c>
      <c r="J243" s="1">
        <f>VLOOKUP($A243,'风险(退款拒付)'!$A:$F,5,0)</f>
        <v>1.2E-2</v>
      </c>
      <c r="K243" s="1">
        <f>VLOOKUP($A243,'风险(预警)'!$A:$F,6,0)</f>
        <v>0.115</v>
      </c>
      <c r="L243" s="1">
        <v>0.21142499705407411</v>
      </c>
      <c r="M243" s="2">
        <f t="shared" si="3"/>
        <v>49.917174199090468</v>
      </c>
    </row>
    <row r="244" spans="1:13" x14ac:dyDescent="0.2">
      <c r="A244" t="s">
        <v>86</v>
      </c>
      <c r="B244" s="2">
        <f>VLOOKUP($A244,活跃!$B:$J,3,0)</f>
        <v>690</v>
      </c>
      <c r="C244" s="2">
        <f>VLOOKUP($A244,活跃!$B:$J,4,0)</f>
        <v>0</v>
      </c>
      <c r="D244" s="2">
        <f>VLOOKUP($A244,活跃!$B:$J,6,0)</f>
        <v>0</v>
      </c>
      <c r="E244" s="26">
        <f>VLOOKUP($A244,'交易量(贡献率)'!$A:$K,11,0)/100</f>
        <v>3.4975770545741662E-4</v>
      </c>
      <c r="F244" s="2">
        <f>VLOOKUP($A244,交易量等级!$A:$G,2,0)</f>
        <v>736.14</v>
      </c>
      <c r="G244" s="2">
        <f>VLOOKUP($A244,交易量等级!$A:$G,5,0)</f>
        <v>184454.36</v>
      </c>
      <c r="H244" s="2">
        <f>VLOOKUP($A244,活跃!$B:$J,2,0)</f>
        <v>1</v>
      </c>
      <c r="I244" s="1">
        <f>VLOOKUP($A244,'风险(退款拒付)'!$A:$F,4,0)</f>
        <v>2.1000000000000001E-2</v>
      </c>
      <c r="J244" s="1">
        <f>VLOOKUP($A244,'风险(退款拒付)'!$A:$F,5,0)</f>
        <v>4.0000000000000001E-3</v>
      </c>
      <c r="K244" s="1">
        <f>VLOOKUP($A244,'风险(预警)'!$A:$F,6,0)</f>
        <v>1.9E-2</v>
      </c>
      <c r="L244" s="1">
        <v>7.1178443832407333E-3</v>
      </c>
      <c r="M244" s="2">
        <f t="shared" si="3"/>
        <v>1.6805140496673296</v>
      </c>
    </row>
    <row r="245" spans="1:13" x14ac:dyDescent="0.2">
      <c r="A245" t="s">
        <v>788</v>
      </c>
      <c r="B245" s="2">
        <f>VLOOKUP($A245,活跃!$B:$J,3,0)</f>
        <v>580</v>
      </c>
      <c r="C245" s="2">
        <f>VLOOKUP($A245,活跃!$B:$J,4,0)</f>
        <v>0</v>
      </c>
      <c r="D245" s="2">
        <f>VLOOKUP($A245,活跃!$B:$J,6,0)</f>
        <v>0</v>
      </c>
      <c r="E245" s="26">
        <f>VLOOKUP($A245,'交易量(贡献率)'!$A:$K,11,0)/100</f>
        <v>4.5985092153360142E-4</v>
      </c>
      <c r="F245" s="2">
        <f>VLOOKUP($A245,交易量等级!$A:$G,2,0)</f>
        <v>824.45500000000004</v>
      </c>
      <c r="G245" s="2">
        <f>VLOOKUP($A245,交易量等级!$A:$G,5,0)</f>
        <v>242515.05</v>
      </c>
      <c r="H245" s="2">
        <f>VLOOKUP($A245,活跃!$B:$J,2,0)</f>
        <v>1</v>
      </c>
      <c r="I245" s="1">
        <f>VLOOKUP($A245,'风险(退款拒付)'!$A:$F,4,0)</f>
        <v>1.2999999999999999E-2</v>
      </c>
      <c r="J245" s="1">
        <f>VLOOKUP($A245,'风险(退款拒付)'!$A:$F,5,0)</f>
        <v>6.0000000000000001E-3</v>
      </c>
      <c r="K245" s="1">
        <f>VLOOKUP($A245,'风险(预警)'!$A:$F,6,0)</f>
        <v>2.1000000000000001E-2</v>
      </c>
      <c r="L245" s="1">
        <v>1.1680622745006679E-2</v>
      </c>
      <c r="M245" s="2">
        <f t="shared" si="3"/>
        <v>2.7577802456690219</v>
      </c>
    </row>
    <row r="246" spans="1:13" x14ac:dyDescent="0.2">
      <c r="A246" t="s">
        <v>138</v>
      </c>
      <c r="B246" s="2">
        <f>VLOOKUP($A246,活跃!$B:$J,3,0)</f>
        <v>234</v>
      </c>
      <c r="C246" s="2">
        <f>VLOOKUP($A246,活跃!$B:$J,4,0)</f>
        <v>0</v>
      </c>
      <c r="D246" s="2">
        <f>VLOOKUP($A246,活跃!$B:$J,6,0)</f>
        <v>1131</v>
      </c>
      <c r="E246" s="26">
        <f>VLOOKUP($A246,'交易量(贡献率)'!$A:$K,11,0)/100</f>
        <v>3.2831413927216684E-4</v>
      </c>
      <c r="F246" s="2">
        <f>VLOOKUP($A246,交易量等级!$A:$G,2,0)</f>
        <v>669.77</v>
      </c>
      <c r="G246" s="2">
        <f>VLOOKUP($A246,交易量等级!$A:$G,5,0)</f>
        <v>173145.50471218</v>
      </c>
      <c r="H246" s="2">
        <f>VLOOKUP($A246,活跃!$B:$J,2,0)</f>
        <v>1</v>
      </c>
      <c r="I246" s="1">
        <f>VLOOKUP($A246,'风险(退款拒付)'!$A:$F,4,0)</f>
        <v>2E-3</v>
      </c>
      <c r="J246" s="1">
        <f>VLOOKUP($A246,'风险(退款拒付)'!$A:$F,5,0)</f>
        <v>1E-3</v>
      </c>
      <c r="K246" s="1">
        <f>VLOOKUP($A246,'风险(预警)'!$A:$F,6,0)</f>
        <v>0.02</v>
      </c>
      <c r="L246" s="1">
        <v>1.1864597721544331E-2</v>
      </c>
      <c r="M246" s="2">
        <f t="shared" si="3"/>
        <v>2.8012165047682935</v>
      </c>
    </row>
    <row r="247" spans="1:13" x14ac:dyDescent="0.2">
      <c r="A247" t="s">
        <v>444</v>
      </c>
      <c r="B247" s="2">
        <f>VLOOKUP($A247,活跃!$B:$J,3,0)</f>
        <v>93</v>
      </c>
      <c r="C247" s="2">
        <f>VLOOKUP($A247,活跃!$B:$J,4,0)</f>
        <v>0</v>
      </c>
      <c r="D247" s="2">
        <f>VLOOKUP($A247,活跃!$B:$J,6,0)</f>
        <v>0</v>
      </c>
      <c r="E247" s="26">
        <f>VLOOKUP($A247,'交易量(贡献率)'!$A:$K,11,0)/100</f>
        <v>3.7467106930025497E-4</v>
      </c>
      <c r="F247" s="2">
        <f>VLOOKUP($A247,交易量等级!$A:$G,2,0)</f>
        <v>10549.54495</v>
      </c>
      <c r="G247" s="2">
        <f>VLOOKUP($A247,交易量等级!$A:$G,5,0)</f>
        <v>197593.10865764</v>
      </c>
      <c r="H247" s="2">
        <f>VLOOKUP($A247,活跃!$B:$J,2,0)</f>
        <v>1</v>
      </c>
      <c r="I247" s="1">
        <f>VLOOKUP($A247,'风险(退款拒付)'!$A:$F,4,0)</f>
        <v>8.6999999999999994E-2</v>
      </c>
      <c r="J247" s="1">
        <f>VLOOKUP($A247,'风险(退款拒付)'!$A:$F,5,0)</f>
        <v>7.0000000000000001E-3</v>
      </c>
      <c r="K247" s="1">
        <f>VLOOKUP($A247,'风险(预警)'!$A:$F,6,0)</f>
        <v>0.11700000000000001</v>
      </c>
      <c r="L247" s="1">
        <v>9.0967147612188038E-3</v>
      </c>
      <c r="M247" s="2">
        <f t="shared" si="3"/>
        <v>2.1477228412071847</v>
      </c>
    </row>
    <row r="248" spans="1:13" x14ac:dyDescent="0.2">
      <c r="A248" t="s">
        <v>703</v>
      </c>
      <c r="B248" s="2">
        <f>VLOOKUP($A248,活跃!$B:$J,3,0)</f>
        <v>278</v>
      </c>
      <c r="C248" s="2">
        <f>VLOOKUP($A248,活跃!$B:$J,4,0)</f>
        <v>0</v>
      </c>
      <c r="D248" s="2">
        <f>VLOOKUP($A248,活跃!$B:$J,6,0)</f>
        <v>0</v>
      </c>
      <c r="E248" s="26">
        <f>VLOOKUP($A248,'交易量(贡献率)'!$A:$K,11,0)/100</f>
        <v>3.3133212004008615E-4</v>
      </c>
      <c r="F248" s="2">
        <f>VLOOKUP($A248,交易量等级!$A:$G,2,0)</f>
        <v>664.79499999999996</v>
      </c>
      <c r="G248" s="2">
        <f>VLOOKUP($A248,交易量等级!$A:$G,5,0)</f>
        <v>174737.12</v>
      </c>
      <c r="H248" s="2">
        <f>VLOOKUP($A248,活跃!$B:$J,2,0)</f>
        <v>1</v>
      </c>
      <c r="I248" s="1">
        <f>VLOOKUP($A248,'风险(退款拒付)'!$A:$F,4,0)</f>
        <v>1.4999999999999999E-2</v>
      </c>
      <c r="J248" s="1">
        <f>VLOOKUP($A248,'风险(退款拒付)'!$A:$F,5,0)</f>
        <v>7.0000000000000001E-3</v>
      </c>
      <c r="K248" s="1">
        <f>VLOOKUP($A248,'风险(预警)'!$A:$F,6,0)</f>
        <v>6.9000000000000006E-2</v>
      </c>
      <c r="L248" s="1">
        <v>3.1488498036406649E-3</v>
      </c>
      <c r="M248" s="2">
        <f t="shared" si="3"/>
        <v>0.74343945306950654</v>
      </c>
    </row>
    <row r="249" spans="1:13" x14ac:dyDescent="0.2">
      <c r="A249" t="s">
        <v>955</v>
      </c>
      <c r="B249" s="2">
        <f>VLOOKUP($A249,活跃!$B:$J,3,0)</f>
        <v>324</v>
      </c>
      <c r="C249" s="2">
        <f>VLOOKUP($A249,活跃!$B:$J,4,0)</f>
        <v>0</v>
      </c>
      <c r="D249" s="2">
        <f>VLOOKUP($A249,活跃!$B:$J,6,0)</f>
        <v>0</v>
      </c>
      <c r="E249" s="26">
        <f>VLOOKUP($A249,'交易量(贡献率)'!$A:$K,11,0)/100</f>
        <v>3.3019422555472406E-4</v>
      </c>
      <c r="F249" s="2">
        <f>VLOOKUP($A249,交易量等级!$A:$G,2,0)</f>
        <v>3030.42</v>
      </c>
      <c r="G249" s="2">
        <f>VLOOKUP($A249,交易量等级!$A:$G,5,0)</f>
        <v>174137.02</v>
      </c>
      <c r="H249" s="2">
        <f>VLOOKUP($A249,活跃!$B:$J,2,0)</f>
        <v>1</v>
      </c>
      <c r="I249" s="1">
        <f>VLOOKUP($A249,'风险(退款拒付)'!$A:$F,4,0)</f>
        <v>6.9000000000000006E-2</v>
      </c>
      <c r="J249" s="1">
        <f>VLOOKUP($A249,'风险(退款拒付)'!$A:$F,5,0)</f>
        <v>6.0000000000000001E-3</v>
      </c>
      <c r="K249" s="1">
        <f>VLOOKUP($A249,'风险(预警)'!$A:$F,6,0)</f>
        <v>4.2999999999999997E-2</v>
      </c>
      <c r="L249" s="1">
        <v>4.5711000712173556E-3</v>
      </c>
      <c r="M249" s="2">
        <f t="shared" si="3"/>
        <v>1.079230941070195</v>
      </c>
    </row>
    <row r="250" spans="1:13" x14ac:dyDescent="0.2">
      <c r="A250" t="s">
        <v>351</v>
      </c>
      <c r="B250" s="2">
        <f>VLOOKUP($A250,活跃!$B:$J,3,0)</f>
        <v>381</v>
      </c>
      <c r="C250" s="2">
        <f>VLOOKUP($A250,活跃!$B:$J,4,0)</f>
        <v>0</v>
      </c>
      <c r="D250" s="2">
        <f>VLOOKUP($A250,活跃!$B:$J,6,0)</f>
        <v>0</v>
      </c>
      <c r="E250" s="26">
        <f>VLOOKUP($A250,'交易量(贡献率)'!$A:$K,11,0)/100</f>
        <v>1.4490444802063838E-3</v>
      </c>
      <c r="F250" s="2">
        <f>VLOOKUP($A250,交易量等级!$A:$G,2,0)</f>
        <v>2776.8233</v>
      </c>
      <c r="G250" s="2">
        <f>VLOOKUP($A250,交易量等级!$A:$G,5,0)</f>
        <v>764193.52036417997</v>
      </c>
      <c r="H250" s="2">
        <f>VLOOKUP($A250,活跃!$B:$J,2,0)</f>
        <v>1</v>
      </c>
      <c r="I250" s="1">
        <f>VLOOKUP($A250,'风险(退款拒付)'!$A:$F,4,0)</f>
        <v>0.151</v>
      </c>
      <c r="J250" s="1">
        <f>VLOOKUP($A250,'风险(退款拒付)'!$A:$F,5,0)</f>
        <v>8.1000000000000003E-2</v>
      </c>
      <c r="K250" s="1">
        <f>VLOOKUP($A250,'风险(预警)'!$A:$F,6,0)</f>
        <v>0</v>
      </c>
      <c r="L250" s="1">
        <v>1.277691839137131E-2</v>
      </c>
      <c r="M250" s="2">
        <f t="shared" si="3"/>
        <v>3.016614260169642</v>
      </c>
    </row>
    <row r="251" spans="1:13" x14ac:dyDescent="0.2">
      <c r="A251" t="s">
        <v>668</v>
      </c>
      <c r="B251" s="2">
        <f>VLOOKUP($A251,活跃!$B:$J,3,0)</f>
        <v>255</v>
      </c>
      <c r="C251" s="2">
        <f>VLOOKUP($A251,活跃!$B:$J,4,0)</f>
        <v>0</v>
      </c>
      <c r="D251" s="2">
        <f>VLOOKUP($A251,活跃!$B:$J,6,0)</f>
        <v>0</v>
      </c>
      <c r="E251" s="26">
        <f>VLOOKUP($A251,'交易量(贡献率)'!$A:$K,11,0)/100</f>
        <v>2.7978458968928865E-4</v>
      </c>
      <c r="F251" s="2">
        <f>VLOOKUP($A251,交易量等级!$A:$G,2,0)</f>
        <v>714.47</v>
      </c>
      <c r="G251" s="2">
        <f>VLOOKUP($A251,交易量等级!$A:$G,5,0)</f>
        <v>147552.10999999999</v>
      </c>
      <c r="H251" s="2">
        <f>VLOOKUP($A251,活跃!$B:$J,2,0)</f>
        <v>1</v>
      </c>
      <c r="I251" s="1">
        <f>VLOOKUP($A251,'风险(退款拒付)'!$A:$F,4,0)</f>
        <v>1.2999999999999999E-2</v>
      </c>
      <c r="J251" s="1">
        <f>VLOOKUP($A251,'风险(退款拒付)'!$A:$F,5,0)</f>
        <v>4.0000000000000001E-3</v>
      </c>
      <c r="K251" s="1">
        <f>VLOOKUP($A251,'风险(预警)'!$A:$F,6,0)</f>
        <v>2.1000000000000001E-2</v>
      </c>
      <c r="L251" s="1">
        <v>9.6585834364580399E-3</v>
      </c>
      <c r="M251" s="2">
        <f t="shared" si="3"/>
        <v>2.2803793242613426</v>
      </c>
    </row>
    <row r="252" spans="1:13" x14ac:dyDescent="0.2">
      <c r="A252" t="s">
        <v>833</v>
      </c>
      <c r="B252" s="2">
        <f>VLOOKUP($A252,活跃!$B:$J,3,0)</f>
        <v>377</v>
      </c>
      <c r="C252" s="2">
        <f>VLOOKUP($A252,活跃!$B:$J,4,0)</f>
        <v>30</v>
      </c>
      <c r="D252" s="2">
        <f>VLOOKUP($A252,活跃!$B:$J,6,0)</f>
        <v>124</v>
      </c>
      <c r="E252" s="26">
        <f>VLOOKUP($A252,'交易量(贡献率)'!$A:$K,11,0)/100</f>
        <v>4.0569258605198345E-4</v>
      </c>
      <c r="F252" s="2">
        <f>VLOOKUP($A252,交易量等级!$A:$G,2,0)</f>
        <v>296.79000000000002</v>
      </c>
      <c r="G252" s="2">
        <f>VLOOKUP($A252,交易量等级!$A:$G,5,0)</f>
        <v>213953.16</v>
      </c>
      <c r="H252" s="2">
        <f>VLOOKUP($A252,活跃!$B:$J,2,0)</f>
        <v>1</v>
      </c>
      <c r="I252" s="1">
        <f>VLOOKUP($A252,'风险(退款拒付)'!$A:$F,4,0)</f>
        <v>3.3000000000000002E-2</v>
      </c>
      <c r="J252" s="1">
        <f>VLOOKUP($A252,'风险(退款拒付)'!$A:$F,5,0)</f>
        <v>5.0000000000000001E-3</v>
      </c>
      <c r="K252" s="1">
        <f>VLOOKUP($A252,'风险(预警)'!$A:$F,6,0)</f>
        <v>2.3E-2</v>
      </c>
      <c r="L252" s="1">
        <v>3.6192173157625811E-3</v>
      </c>
      <c r="M252" s="2">
        <f t="shared" si="3"/>
        <v>0.85449262732674625</v>
      </c>
    </row>
    <row r="253" spans="1:13" x14ac:dyDescent="0.2">
      <c r="A253" t="s">
        <v>259</v>
      </c>
      <c r="B253" s="2">
        <f>VLOOKUP($A253,活跃!$B:$J,3,0)</f>
        <v>978</v>
      </c>
      <c r="C253" s="2">
        <f>VLOOKUP($A253,活跃!$B:$J,4,0)</f>
        <v>65</v>
      </c>
      <c r="D253" s="2">
        <f>VLOOKUP($A253,活跃!$B:$J,6,0)</f>
        <v>220</v>
      </c>
      <c r="E253" s="26">
        <f>VLOOKUP($A253,'交易量(贡献率)'!$A:$K,11,0)/100</f>
        <v>3.2931324379027803E-4</v>
      </c>
      <c r="F253" s="2">
        <f>VLOOKUP($A253,交易量等级!$A:$G,2,0)</f>
        <v>364.83</v>
      </c>
      <c r="G253" s="2">
        <f>VLOOKUP($A253,交易量等级!$A:$G,5,0)</f>
        <v>173672.41</v>
      </c>
      <c r="H253" s="2">
        <f>VLOOKUP($A253,活跃!$B:$J,2,0)</f>
        <v>1</v>
      </c>
      <c r="I253" s="1">
        <f>VLOOKUP($A253,'风险(退款拒付)'!$A:$F,4,0)</f>
        <v>9.0999999999999998E-2</v>
      </c>
      <c r="J253" s="1">
        <f>VLOOKUP($A253,'风险(退款拒付)'!$A:$F,5,0)</f>
        <v>5.0000000000000001E-3</v>
      </c>
      <c r="K253" s="1">
        <f>VLOOKUP($A253,'风险(预警)'!$A:$F,6,0)</f>
        <v>1.4999999999999999E-2</v>
      </c>
      <c r="L253" s="1">
        <v>2.3672842062305499E-3</v>
      </c>
      <c r="M253" s="2">
        <f t="shared" si="3"/>
        <v>0.55891280476614247</v>
      </c>
    </row>
    <row r="254" spans="1:13" x14ac:dyDescent="0.2">
      <c r="A254" t="s">
        <v>447</v>
      </c>
      <c r="B254" s="2">
        <f>VLOOKUP($A254,活跃!$B:$J,3,0)</f>
        <v>666</v>
      </c>
      <c r="C254" s="2">
        <f>VLOOKUP($A254,活跃!$B:$J,4,0)</f>
        <v>0</v>
      </c>
      <c r="D254" s="2">
        <f>VLOOKUP($A254,活跃!$B:$J,6,0)</f>
        <v>0</v>
      </c>
      <c r="E254" s="26">
        <f>VLOOKUP($A254,'交易量(贡献率)'!$A:$K,11,0)/100</f>
        <v>4.7897950320867626E-4</v>
      </c>
      <c r="F254" s="2">
        <f>VLOOKUP($A254,交易量等级!$A:$G,2,0)</f>
        <v>1619.7551000000001</v>
      </c>
      <c r="G254" s="2">
        <f>VLOOKUP($A254,交易量等级!$A:$G,5,0)</f>
        <v>252603.034440455</v>
      </c>
      <c r="H254" s="2">
        <f>VLOOKUP($A254,活跃!$B:$J,2,0)</f>
        <v>1</v>
      </c>
      <c r="I254" s="1">
        <f>VLOOKUP($A254,'风险(退款拒付)'!$A:$F,4,0)</f>
        <v>2.1000000000000001E-2</v>
      </c>
      <c r="J254" s="1">
        <f>VLOOKUP($A254,'风险(退款拒付)'!$A:$F,5,0)</f>
        <v>1.2999999999999999E-2</v>
      </c>
      <c r="K254" s="1">
        <f>VLOOKUP($A254,'风险(预警)'!$A:$F,6,0)</f>
        <v>4.2000000000000003E-2</v>
      </c>
      <c r="L254" s="1">
        <v>9.606290644215169E-3</v>
      </c>
      <c r="M254" s="2">
        <f t="shared" si="3"/>
        <v>2.2680330622009643</v>
      </c>
    </row>
    <row r="255" spans="1:13" x14ac:dyDescent="0.2">
      <c r="A255" t="s">
        <v>797</v>
      </c>
      <c r="B255" s="2">
        <f>VLOOKUP($A255,活跃!$B:$J,3,0)</f>
        <v>823</v>
      </c>
      <c r="C255" s="2">
        <f>VLOOKUP($A255,活跃!$B:$J,4,0)</f>
        <v>0</v>
      </c>
      <c r="D255" s="2">
        <f>VLOOKUP($A255,活跃!$B:$J,6,0)</f>
        <v>0</v>
      </c>
      <c r="E255" s="26">
        <f>VLOOKUP($A255,'交易量(贡献率)'!$A:$K,11,0)/100</f>
        <v>2.0735939758115786E-4</v>
      </c>
      <c r="F255" s="2">
        <f>VLOOKUP($A255,交易量等级!$A:$G,2,0)</f>
        <v>1964.87</v>
      </c>
      <c r="G255" s="2">
        <f>VLOOKUP($A255,交易量等级!$A:$G,5,0)</f>
        <v>109356.69</v>
      </c>
      <c r="H255" s="2">
        <f>VLOOKUP($A255,活跃!$B:$J,2,0)</f>
        <v>0</v>
      </c>
      <c r="I255" s="1">
        <f>VLOOKUP($A255,'风险(退款拒付)'!$A:$F,4,0)</f>
        <v>1.6E-2</v>
      </c>
      <c r="J255" s="1">
        <f>VLOOKUP($A255,'风险(退款拒付)'!$A:$F,5,0)</f>
        <v>6.0000000000000001E-3</v>
      </c>
      <c r="K255" s="1">
        <f>VLOOKUP($A255,'风险(预警)'!$A:$F,6,0)</f>
        <v>2.1000000000000001E-2</v>
      </c>
      <c r="L255" s="1">
        <v>3.7810294574276921E-3</v>
      </c>
      <c r="M255" s="2">
        <f t="shared" si="3"/>
        <v>0.89269626916460998</v>
      </c>
    </row>
    <row r="256" spans="1:13" x14ac:dyDescent="0.2">
      <c r="A256" t="s">
        <v>638</v>
      </c>
      <c r="B256" s="2">
        <f>VLOOKUP($A256,活跃!$B:$J,3,0)</f>
        <v>354</v>
      </c>
      <c r="C256" s="2">
        <f>VLOOKUP($A256,活跃!$B:$J,4,0)</f>
        <v>12</v>
      </c>
      <c r="D256" s="2">
        <f>VLOOKUP($A256,活跃!$B:$J,6,0)</f>
        <v>43</v>
      </c>
      <c r="E256" s="26">
        <f>VLOOKUP($A256,'交易量(贡献率)'!$A:$K,11,0)/100</f>
        <v>3.3382519167882846E-4</v>
      </c>
      <c r="F256" s="2">
        <f>VLOOKUP($A256,交易量等级!$A:$G,2,0)</f>
        <v>566.73</v>
      </c>
      <c r="G256" s="2">
        <f>VLOOKUP($A256,交易量等级!$A:$G,5,0)</f>
        <v>176051.91</v>
      </c>
      <c r="H256" s="2">
        <f>VLOOKUP($A256,活跃!$B:$J,2,0)</f>
        <v>1</v>
      </c>
      <c r="I256" s="1">
        <f>VLOOKUP($A256,'风险(退款拒付)'!$A:$F,4,0)</f>
        <v>7.0000000000000001E-3</v>
      </c>
      <c r="J256" s="1">
        <f>VLOOKUP($A256,'风险(退款拒付)'!$A:$F,5,0)</f>
        <v>2E-3</v>
      </c>
      <c r="K256" s="1">
        <f>VLOOKUP($A256,'风险(预警)'!$A:$F,6,0)</f>
        <v>7.0000000000000001E-3</v>
      </c>
      <c r="L256" s="1">
        <v>2.8708100637510189E-3</v>
      </c>
      <c r="M256" s="2">
        <f t="shared" si="3"/>
        <v>0.6777946224027166</v>
      </c>
    </row>
    <row r="257" spans="1:13" x14ac:dyDescent="0.2">
      <c r="A257" t="s">
        <v>922</v>
      </c>
      <c r="B257" s="2">
        <f>VLOOKUP($A257,活跃!$B:$J,3,0)</f>
        <v>928</v>
      </c>
      <c r="C257" s="2">
        <f>VLOOKUP($A257,活跃!$B:$J,4,0)</f>
        <v>0</v>
      </c>
      <c r="D257" s="2">
        <f>VLOOKUP($A257,活跃!$B:$J,6,0)</f>
        <v>5</v>
      </c>
      <c r="E257" s="26">
        <f>VLOOKUP($A257,'交易量(贡献率)'!$A:$K,11,0)/100</f>
        <v>5.2185737957843685E-4</v>
      </c>
      <c r="F257" s="2">
        <f>VLOOKUP($A257,交易量等级!$A:$G,2,0)</f>
        <v>347.5</v>
      </c>
      <c r="G257" s="2">
        <f>VLOOKUP($A257,交易量等级!$A:$G,5,0)</f>
        <v>275215.86360914999</v>
      </c>
      <c r="H257" s="2">
        <f>VLOOKUP($A257,活跃!$B:$J,2,0)</f>
        <v>1</v>
      </c>
      <c r="I257" s="1">
        <f>VLOOKUP($A257,'风险(退款拒付)'!$A:$F,4,0)</f>
        <v>0.151</v>
      </c>
      <c r="J257" s="1">
        <f>VLOOKUP($A257,'风险(退款拒付)'!$A:$F,5,0)</f>
        <v>2.4E-2</v>
      </c>
      <c r="K257" s="1">
        <f>VLOOKUP($A257,'风险(预警)'!$A:$F,6,0)</f>
        <v>3.6999999999999998E-2</v>
      </c>
      <c r="L257" s="1">
        <v>8.1530790094307345E-3</v>
      </c>
      <c r="M257" s="2">
        <f t="shared" si="3"/>
        <v>1.924931634591027</v>
      </c>
    </row>
    <row r="258" spans="1:13" x14ac:dyDescent="0.2">
      <c r="A258" t="s">
        <v>291</v>
      </c>
      <c r="B258" s="2">
        <f>VLOOKUP($A258,活跃!$B:$J,3,0)</f>
        <v>425</v>
      </c>
      <c r="C258" s="2">
        <f>VLOOKUP($A258,活跃!$B:$J,4,0)</f>
        <v>0</v>
      </c>
      <c r="D258" s="2">
        <f>VLOOKUP($A258,活跃!$B:$J,6,0)</f>
        <v>0</v>
      </c>
      <c r="E258" s="26">
        <f>VLOOKUP($A258,'交易量(贡献率)'!$A:$K,11,0)/100</f>
        <v>3.9715856702924571E-4</v>
      </c>
      <c r="F258" s="2">
        <f>VLOOKUP($A258,交易量等级!$A:$G,2,0)</f>
        <v>580.70000000000005</v>
      </c>
      <c r="G258" s="2">
        <f>VLOOKUP($A258,交易量等级!$A:$G,5,0)</f>
        <v>209452.51</v>
      </c>
      <c r="H258" s="2">
        <f>VLOOKUP($A258,活跃!$B:$J,2,0)</f>
        <v>1</v>
      </c>
      <c r="I258" s="1">
        <f>VLOOKUP($A258,'风险(退款拒付)'!$A:$F,4,0)</f>
        <v>1.9E-2</v>
      </c>
      <c r="J258" s="1">
        <f>VLOOKUP($A258,'风险(退款拒付)'!$A:$F,5,0)</f>
        <v>8.0000000000000002E-3</v>
      </c>
      <c r="K258" s="1">
        <f>VLOOKUP($A258,'风险(预警)'!$A:$F,6,0)</f>
        <v>2.7E-2</v>
      </c>
      <c r="L258" s="1">
        <v>9.4613159554617823E-3</v>
      </c>
      <c r="M258" s="2">
        <f t="shared" si="3"/>
        <v>2.2338047216840158</v>
      </c>
    </row>
    <row r="259" spans="1:13" x14ac:dyDescent="0.2">
      <c r="A259" t="s">
        <v>888</v>
      </c>
      <c r="B259" s="2">
        <f>VLOOKUP($A259,活跃!$B:$J,3,0)</f>
        <v>969</v>
      </c>
      <c r="C259" s="2">
        <f>VLOOKUP($A259,活跃!$B:$J,4,0)</f>
        <v>2</v>
      </c>
      <c r="D259" s="2">
        <f>VLOOKUP($A259,活跃!$B:$J,6,0)</f>
        <v>12</v>
      </c>
      <c r="E259" s="26">
        <f>VLOOKUP($A259,'交易量(贡献率)'!$A:$K,11,0)/100</f>
        <v>5.8668038299229111E-4</v>
      </c>
      <c r="F259" s="2">
        <f>VLOOKUP($A259,交易量等级!$A:$G,2,0)</f>
        <v>892.01499999999999</v>
      </c>
      <c r="G259" s="2">
        <f>VLOOKUP($A259,交易量等级!$A:$G,5,0)</f>
        <v>309402.06</v>
      </c>
      <c r="H259" s="2">
        <f>VLOOKUP($A259,活跃!$B:$J,2,0)</f>
        <v>1</v>
      </c>
      <c r="I259" s="1">
        <f>VLOOKUP($A259,'风险(退款拒付)'!$A:$F,4,0)</f>
        <v>2.9000000000000001E-2</v>
      </c>
      <c r="J259" s="1">
        <f>VLOOKUP($A259,'风险(退款拒付)'!$A:$F,5,0)</f>
        <v>8.0000000000000002E-3</v>
      </c>
      <c r="K259" s="1">
        <f>VLOOKUP($A259,'风险(预警)'!$A:$F,6,0)</f>
        <v>1.7999999999999999E-2</v>
      </c>
      <c r="L259" s="1">
        <v>5.7607047515362518E-3</v>
      </c>
      <c r="M259" s="2">
        <f t="shared" ref="M259:M322" si="4">100/MAX(L:L)*L259</f>
        <v>1.3600951003840729</v>
      </c>
    </row>
    <row r="260" spans="1:13" x14ac:dyDescent="0.2">
      <c r="A260" t="s">
        <v>516</v>
      </c>
      <c r="B260" s="2">
        <f>VLOOKUP($A260,活跃!$B:$J,3,0)</f>
        <v>892</v>
      </c>
      <c r="C260" s="2">
        <f>VLOOKUP($A260,活跃!$B:$J,4,0)</f>
        <v>123</v>
      </c>
      <c r="D260" s="2">
        <f>VLOOKUP($A260,活跃!$B:$J,6,0)</f>
        <v>360</v>
      </c>
      <c r="E260" s="26">
        <f>VLOOKUP($A260,'交易量(贡献率)'!$A:$K,11,0)/100</f>
        <v>4.486999880906045E-4</v>
      </c>
      <c r="F260" s="2">
        <f>VLOOKUP($A260,交易量等级!$A:$G,2,0)</f>
        <v>666.51</v>
      </c>
      <c r="G260" s="2">
        <f>VLOOKUP($A260,交易量等级!$A:$G,5,0)</f>
        <v>236634.29809793501</v>
      </c>
      <c r="H260" s="2">
        <f>VLOOKUP($A260,活跃!$B:$J,2,0)</f>
        <v>1</v>
      </c>
      <c r="I260" s="1">
        <f>VLOOKUP($A260,'风险(退款拒付)'!$A:$F,4,0)</f>
        <v>2.9000000000000001E-2</v>
      </c>
      <c r="J260" s="1">
        <f>VLOOKUP($A260,'风险(退款拒付)'!$A:$F,5,0)</f>
        <v>5.0000000000000001E-3</v>
      </c>
      <c r="K260" s="1">
        <f>VLOOKUP($A260,'风险(预警)'!$A:$F,6,0)</f>
        <v>1.4E-2</v>
      </c>
      <c r="L260" s="1">
        <v>8.0433598173787462E-3</v>
      </c>
      <c r="M260" s="2">
        <f t="shared" si="4"/>
        <v>1.8990270722216029</v>
      </c>
    </row>
    <row r="261" spans="1:13" x14ac:dyDescent="0.2">
      <c r="A261" t="s">
        <v>781</v>
      </c>
      <c r="B261" s="2">
        <f>VLOOKUP($A261,活跃!$B:$J,3,0)</f>
        <v>188</v>
      </c>
      <c r="C261" s="2">
        <f>VLOOKUP($A261,活跃!$B:$J,4,0)</f>
        <v>250</v>
      </c>
      <c r="D261" s="2">
        <f>VLOOKUP($A261,活跃!$B:$J,6,0)</f>
        <v>923</v>
      </c>
      <c r="E261" s="26">
        <f>VLOOKUP($A261,'交易量(贡献率)'!$A:$K,11,0)/100</f>
        <v>1.9197019476222771E-4</v>
      </c>
      <c r="F261" s="2">
        <f>VLOOKUP($A261,交易量等级!$A:$G,2,0)</f>
        <v>507.18</v>
      </c>
      <c r="G261" s="2">
        <f>VLOOKUP($A261,交易量等级!$A:$G,5,0)</f>
        <v>101240.77</v>
      </c>
      <c r="H261" s="2">
        <f>VLOOKUP($A261,活跃!$B:$J,2,0)</f>
        <v>1</v>
      </c>
      <c r="I261" s="1">
        <f>VLOOKUP($A261,'风险(退款拒付)'!$A:$F,4,0)</f>
        <v>1E-3</v>
      </c>
      <c r="J261" s="1">
        <f>VLOOKUP($A261,'风险(退款拒付)'!$A:$F,5,0)</f>
        <v>3.0000000000000001E-3</v>
      </c>
      <c r="K261" s="1">
        <f>VLOOKUP($A261,'风险(预警)'!$A:$F,6,0)</f>
        <v>0.01</v>
      </c>
      <c r="L261" s="1">
        <v>2.5890402095775578E-2</v>
      </c>
      <c r="M261" s="2">
        <f t="shared" si="4"/>
        <v>6.1126911647480746</v>
      </c>
    </row>
    <row r="262" spans="1:13" x14ac:dyDescent="0.2">
      <c r="A262" t="s">
        <v>918</v>
      </c>
      <c r="B262" s="2">
        <f>VLOOKUP($A262,活跃!$B:$J,3,0)</f>
        <v>1291</v>
      </c>
      <c r="C262" s="2">
        <f>VLOOKUP($A262,活跃!$B:$J,4,0)</f>
        <v>67</v>
      </c>
      <c r="D262" s="2">
        <f>VLOOKUP($A262,活跃!$B:$J,6,0)</f>
        <v>288</v>
      </c>
      <c r="E262" s="26">
        <f>VLOOKUP($A262,'交易量(贡献率)'!$A:$K,11,0)/100</f>
        <v>7.5292697231448967E-4</v>
      </c>
      <c r="F262" s="2">
        <f>VLOOKUP($A262,交易量等级!$A:$G,2,0)</f>
        <v>986.59</v>
      </c>
      <c r="G262" s="2">
        <f>VLOOKUP($A262,交易量等级!$A:$G,5,0)</f>
        <v>397076.77811809001</v>
      </c>
      <c r="H262" s="2">
        <f>VLOOKUP($A262,活跃!$B:$J,2,0)</f>
        <v>1</v>
      </c>
      <c r="I262" s="1">
        <f>VLOOKUP($A262,'风险(退款拒付)'!$A:$F,4,0)</f>
        <v>0</v>
      </c>
      <c r="J262" s="1">
        <f>VLOOKUP($A262,'风险(退款拒付)'!$A:$F,5,0)</f>
        <v>0</v>
      </c>
      <c r="K262" s="1">
        <f>VLOOKUP($A262,'风险(预警)'!$A:$F,6,0)</f>
        <v>0</v>
      </c>
      <c r="L262" s="1">
        <v>1.3683882057239669E-2</v>
      </c>
      <c r="M262" s="2">
        <f t="shared" si="4"/>
        <v>3.2307472337168401</v>
      </c>
    </row>
    <row r="263" spans="1:13" x14ac:dyDescent="0.2">
      <c r="A263" t="s">
        <v>745</v>
      </c>
      <c r="B263" s="2">
        <f>VLOOKUP($A263,活跃!$B:$J,3,0)</f>
        <v>300</v>
      </c>
      <c r="C263" s="2">
        <f>VLOOKUP($A263,活跃!$B:$J,4,0)</f>
        <v>0</v>
      </c>
      <c r="D263" s="2">
        <f>VLOOKUP($A263,活跃!$B:$J,6,0)</f>
        <v>0</v>
      </c>
      <c r="E263" s="26">
        <f>VLOOKUP($A263,'交易量(贡献率)'!$A:$K,11,0)/100</f>
        <v>2.6564820850912468E-4</v>
      </c>
      <c r="F263" s="2">
        <f>VLOOKUP($A263,交易量等级!$A:$G,2,0)</f>
        <v>4167.3850000000002</v>
      </c>
      <c r="G263" s="2">
        <f>VLOOKUP($A263,交易量等级!$A:$G,5,0)</f>
        <v>140096.9</v>
      </c>
      <c r="H263" s="2">
        <f>VLOOKUP($A263,活跃!$B:$J,2,0)</f>
        <v>0</v>
      </c>
      <c r="I263" s="1">
        <f>VLOOKUP($A263,'风险(退款拒付)'!$A:$F,4,0)</f>
        <v>1.7999999999999999E-2</v>
      </c>
      <c r="J263" s="1">
        <f>VLOOKUP($A263,'风险(退款拒付)'!$A:$F,5,0)</f>
        <v>0.01</v>
      </c>
      <c r="K263" s="1">
        <f>VLOOKUP($A263,'风险(预警)'!$A:$F,6,0)</f>
        <v>0.16</v>
      </c>
      <c r="L263" s="1">
        <v>2.11211344958082E-2</v>
      </c>
      <c r="M263" s="2">
        <f t="shared" si="4"/>
        <v>4.9866731209650998</v>
      </c>
    </row>
    <row r="264" spans="1:13" x14ac:dyDescent="0.2">
      <c r="A264" t="s">
        <v>838</v>
      </c>
      <c r="B264" s="2">
        <f>VLOOKUP($A264,活跃!$B:$J,3,0)</f>
        <v>1296</v>
      </c>
      <c r="C264" s="2">
        <f>VLOOKUP($A264,活跃!$B:$J,4,0)</f>
        <v>89</v>
      </c>
      <c r="D264" s="2">
        <f>VLOOKUP($A264,活跃!$B:$J,6,0)</f>
        <v>350</v>
      </c>
      <c r="E264" s="26">
        <f>VLOOKUP($A264,'交易量(贡献率)'!$A:$K,11,0)/100</f>
        <v>2.1008530899512719E-4</v>
      </c>
      <c r="F264" s="2">
        <f>VLOOKUP($A264,交易量等级!$A:$G,2,0)</f>
        <v>295.14109999999999</v>
      </c>
      <c r="G264" s="2">
        <f>VLOOKUP($A264,交易量等级!$A:$G,5,0)</f>
        <v>110794.274469005</v>
      </c>
      <c r="H264" s="2">
        <f>VLOOKUP($A264,活跃!$B:$J,2,0)</f>
        <v>1</v>
      </c>
      <c r="I264" s="1">
        <f>VLOOKUP($A264,'风险(退款拒付)'!$A:$F,4,0)</f>
        <v>1.0999999999999999E-2</v>
      </c>
      <c r="J264" s="1">
        <f>VLOOKUP($A264,'风险(退款拒付)'!$A:$F,5,0)</f>
        <v>0</v>
      </c>
      <c r="K264" s="1">
        <f>VLOOKUP($A264,'风险(预警)'!$A:$F,6,0)</f>
        <v>0</v>
      </c>
      <c r="L264" s="1">
        <v>8.2649604531569634E-3</v>
      </c>
      <c r="M264" s="2">
        <f t="shared" si="4"/>
        <v>1.9513467018439286</v>
      </c>
    </row>
    <row r="265" spans="1:13" x14ac:dyDescent="0.2">
      <c r="A265" t="s">
        <v>795</v>
      </c>
      <c r="B265" s="2">
        <f>VLOOKUP($A265,活跃!$B:$J,3,0)</f>
        <v>1370</v>
      </c>
      <c r="C265" s="2">
        <f>VLOOKUP($A265,活跃!$B:$J,4,0)</f>
        <v>0</v>
      </c>
      <c r="D265" s="2">
        <f>VLOOKUP($A265,活跃!$B:$J,6,0)</f>
        <v>0</v>
      </c>
      <c r="E265" s="26">
        <f>VLOOKUP($A265,'交易量(贡献率)'!$A:$K,11,0)/100</f>
        <v>3.9081972137951779E-4</v>
      </c>
      <c r="F265" s="2">
        <f>VLOOKUP($A265,交易量等级!$A:$G,2,0)</f>
        <v>647.32815000000005</v>
      </c>
      <c r="G265" s="2">
        <f>VLOOKUP($A265,交易量等级!$A:$G,5,0)</f>
        <v>206109.545144</v>
      </c>
      <c r="H265" s="2">
        <f>VLOOKUP($A265,活跃!$B:$J,2,0)</f>
        <v>1</v>
      </c>
      <c r="I265" s="1">
        <f>VLOOKUP($A265,'风险(退款拒付)'!$A:$F,4,0)</f>
        <v>7.0000000000000001E-3</v>
      </c>
      <c r="J265" s="1">
        <f>VLOOKUP($A265,'风险(退款拒付)'!$A:$F,5,0)</f>
        <v>2E-3</v>
      </c>
      <c r="K265" s="1">
        <f>VLOOKUP($A265,'风险(预警)'!$A:$F,6,0)</f>
        <v>0</v>
      </c>
      <c r="L265" s="1">
        <v>5.6308187347909947E-3</v>
      </c>
      <c r="M265" s="2">
        <f t="shared" si="4"/>
        <v>1.329429176230172</v>
      </c>
    </row>
    <row r="266" spans="1:13" x14ac:dyDescent="0.2">
      <c r="A266" t="s">
        <v>884</v>
      </c>
      <c r="B266" s="2">
        <f>VLOOKUP($A266,活跃!$B:$J,3,0)</f>
        <v>913</v>
      </c>
      <c r="C266" s="2">
        <f>VLOOKUP($A266,活跃!$B:$J,4,0)</f>
        <v>0</v>
      </c>
      <c r="D266" s="2">
        <f>VLOOKUP($A266,活跃!$B:$J,6,0)</f>
        <v>1</v>
      </c>
      <c r="E266" s="26">
        <f>VLOOKUP($A266,'交易量(贡献率)'!$A:$K,11,0)/100</f>
        <v>1.9430063149010593E-4</v>
      </c>
      <c r="F266" s="2">
        <f>VLOOKUP($A266,交易量等级!$A:$G,2,0)</f>
        <v>680.46</v>
      </c>
      <c r="G266" s="2">
        <f>VLOOKUP($A266,交易量等级!$A:$G,5,0)</f>
        <v>102469.79</v>
      </c>
      <c r="H266" s="2">
        <f>VLOOKUP($A266,活跃!$B:$J,2,0)</f>
        <v>1</v>
      </c>
      <c r="I266" s="1">
        <f>VLOOKUP($A266,'风险(退款拒付)'!$A:$F,4,0)</f>
        <v>5.0000000000000001E-3</v>
      </c>
      <c r="J266" s="1">
        <f>VLOOKUP($A266,'风险(退款拒付)'!$A:$F,5,0)</f>
        <v>4.0000000000000001E-3</v>
      </c>
      <c r="K266" s="1">
        <f>VLOOKUP($A266,'风险(预警)'!$A:$F,6,0)</f>
        <v>0.03</v>
      </c>
      <c r="L266" s="1">
        <v>6.250130047028713E-3</v>
      </c>
      <c r="M266" s="2">
        <f t="shared" si="4"/>
        <v>1.475647793173233</v>
      </c>
    </row>
    <row r="267" spans="1:13" x14ac:dyDescent="0.2">
      <c r="A267" t="s">
        <v>292</v>
      </c>
      <c r="B267" s="2">
        <f>VLOOKUP($A267,活跃!$B:$J,3,0)</f>
        <v>1320</v>
      </c>
      <c r="C267" s="2">
        <f>VLOOKUP($A267,活跃!$B:$J,4,0)</f>
        <v>264</v>
      </c>
      <c r="D267" s="2">
        <f>VLOOKUP($A267,活跃!$B:$J,6,0)</f>
        <v>1031</v>
      </c>
      <c r="E267" s="26">
        <f>VLOOKUP($A267,'交易量(贡献率)'!$A:$K,11,0)/100</f>
        <v>9.7100225663271963E-4</v>
      </c>
      <c r="F267" s="2">
        <f>VLOOKUP($A267,交易量等级!$A:$G,2,0)</f>
        <v>1284.48</v>
      </c>
      <c r="G267" s="2">
        <f>VLOOKUP($A267,交易量等级!$A:$G,5,0)</f>
        <v>512084.78615648497</v>
      </c>
      <c r="H267" s="2">
        <f>VLOOKUP($A267,活跃!$B:$J,2,0)</f>
        <v>1</v>
      </c>
      <c r="I267" s="1">
        <f>VLOOKUP($A267,'风险(退款拒付)'!$A:$F,4,0)</f>
        <v>0.16500000000000001</v>
      </c>
      <c r="J267" s="1">
        <f>VLOOKUP($A267,'风险(退款拒付)'!$A:$F,5,0)</f>
        <v>0</v>
      </c>
      <c r="K267" s="1">
        <f>VLOOKUP($A267,'风险(预警)'!$A:$F,6,0)</f>
        <v>0</v>
      </c>
      <c r="L267" s="1">
        <v>1.5782714971711041E-2</v>
      </c>
      <c r="M267" s="2">
        <f t="shared" si="4"/>
        <v>3.7262790282834817</v>
      </c>
    </row>
    <row r="268" spans="1:13" x14ac:dyDescent="0.2">
      <c r="A268" t="s">
        <v>911</v>
      </c>
      <c r="B268" s="2">
        <f>VLOOKUP($A268,活跃!$B:$J,3,0)</f>
        <v>163</v>
      </c>
      <c r="C268" s="2">
        <f>VLOOKUP($A268,活跃!$B:$J,4,0)</f>
        <v>315</v>
      </c>
      <c r="D268" s="2">
        <f>VLOOKUP($A268,活跃!$B:$J,6,0)</f>
        <v>809</v>
      </c>
      <c r="E268" s="26">
        <f>VLOOKUP($A268,'交易量(贡献率)'!$A:$K,11,0)/100</f>
        <v>4.9861713408712826E-4</v>
      </c>
      <c r="F268" s="2">
        <f>VLOOKUP($A268,交易量等级!$A:$G,2,0)</f>
        <v>1373.36</v>
      </c>
      <c r="G268" s="2">
        <f>VLOOKUP($A268,交易量等级!$A:$G,5,0)</f>
        <v>262959.48</v>
      </c>
      <c r="H268" s="2">
        <f>VLOOKUP($A268,活跃!$B:$J,2,0)</f>
        <v>1</v>
      </c>
      <c r="I268" s="1">
        <f>VLOOKUP($A268,'风险(退款拒付)'!$A:$F,4,0)</f>
        <v>1.7000000000000001E-2</v>
      </c>
      <c r="J268" s="1">
        <f>VLOOKUP($A268,'风险(退款拒付)'!$A:$F,5,0)</f>
        <v>7.0000000000000001E-3</v>
      </c>
      <c r="K268" s="1">
        <f>VLOOKUP($A268,'风险(预警)'!$A:$F,6,0)</f>
        <v>6.4000000000000001E-2</v>
      </c>
      <c r="L268" s="1">
        <v>1.3788985835684459E-2</v>
      </c>
      <c r="M268" s="2">
        <f t="shared" si="4"/>
        <v>3.2555621027754378</v>
      </c>
    </row>
    <row r="269" spans="1:13" x14ac:dyDescent="0.2">
      <c r="A269" t="s">
        <v>495</v>
      </c>
      <c r="B269" s="2">
        <f>VLOOKUP($A269,活跃!$B:$J,3,0)</f>
        <v>89</v>
      </c>
      <c r="C269" s="2">
        <f>VLOOKUP($A269,活跃!$B:$J,4,0)</f>
        <v>273</v>
      </c>
      <c r="D269" s="2">
        <f>VLOOKUP($A269,活跃!$B:$J,6,0)</f>
        <v>1233</v>
      </c>
      <c r="E269" s="26">
        <f>VLOOKUP($A269,'交易量(贡献率)'!$A:$K,11,0)/100</f>
        <v>2.8884771732258372E-4</v>
      </c>
      <c r="F269" s="2">
        <f>VLOOKUP($A269,交易量等级!$A:$G,2,0)</f>
        <v>1908.73</v>
      </c>
      <c r="G269" s="2">
        <f>VLOOKUP($A269,交易量等级!$A:$G,5,0)</f>
        <v>152331.79999999999</v>
      </c>
      <c r="H269" s="2">
        <f>VLOOKUP($A269,活跃!$B:$J,2,0)</f>
        <v>1</v>
      </c>
      <c r="I269" s="1">
        <f>VLOOKUP($A269,'风险(退款拒付)'!$A:$F,4,0)</f>
        <v>0</v>
      </c>
      <c r="J269" s="1">
        <f>VLOOKUP($A269,'风险(退款拒付)'!$A:$F,5,0)</f>
        <v>5.0000000000000001E-3</v>
      </c>
      <c r="K269" s="1">
        <f>VLOOKUP($A269,'风险(预警)'!$A:$F,6,0)</f>
        <v>8.9999999999999993E-3</v>
      </c>
      <c r="L269" s="1">
        <v>5.9515108409844558E-3</v>
      </c>
      <c r="M269" s="2">
        <f t="shared" si="4"/>
        <v>1.4051441765952328</v>
      </c>
    </row>
    <row r="270" spans="1:13" x14ac:dyDescent="0.2">
      <c r="A270" t="s">
        <v>106</v>
      </c>
      <c r="B270" s="2">
        <f>VLOOKUP($A270,活跃!$B:$J,3,0)</f>
        <v>880</v>
      </c>
      <c r="C270" s="2">
        <f>VLOOKUP($A270,活跃!$B:$J,4,0)</f>
        <v>125</v>
      </c>
      <c r="D270" s="2">
        <f>VLOOKUP($A270,活跃!$B:$J,6,0)</f>
        <v>387</v>
      </c>
      <c r="E270" s="26">
        <f>VLOOKUP($A270,'交易量(贡献率)'!$A:$K,11,0)/100</f>
        <v>3.5045373945949469E-4</v>
      </c>
      <c r="F270" s="2">
        <f>VLOOKUP($A270,交易量等级!$A:$G,2,0)</f>
        <v>485.13200000000001</v>
      </c>
      <c r="G270" s="2">
        <f>VLOOKUP($A270,交易量等级!$A:$G,5,0)</f>
        <v>184821.43270315501</v>
      </c>
      <c r="H270" s="2">
        <f>VLOOKUP($A270,活跃!$B:$J,2,0)</f>
        <v>1</v>
      </c>
      <c r="I270" s="1">
        <f>VLOOKUP($A270,'风险(退款拒付)'!$A:$F,4,0)</f>
        <v>0.03</v>
      </c>
      <c r="J270" s="1">
        <f>VLOOKUP($A270,'风险(退款拒付)'!$A:$F,5,0)</f>
        <v>1E-3</v>
      </c>
      <c r="K270" s="1">
        <f>VLOOKUP($A270,'风险(预警)'!$A:$F,6,0)</f>
        <v>4.0000000000000001E-3</v>
      </c>
      <c r="L270" s="1">
        <v>1.308420894777884E-2</v>
      </c>
      <c r="M270" s="2">
        <f t="shared" si="4"/>
        <v>3.0891651715928874</v>
      </c>
    </row>
    <row r="271" spans="1:13" x14ac:dyDescent="0.2">
      <c r="A271" t="s">
        <v>665</v>
      </c>
      <c r="B271" s="2">
        <f>VLOOKUP($A271,活跃!$B:$J,3,0)</f>
        <v>370</v>
      </c>
      <c r="C271" s="2">
        <f>VLOOKUP($A271,活跃!$B:$J,4,0)</f>
        <v>51</v>
      </c>
      <c r="D271" s="2">
        <f>VLOOKUP($A271,活跃!$B:$J,6,0)</f>
        <v>280</v>
      </c>
      <c r="E271" s="26">
        <f>VLOOKUP($A271,'交易量(贡献率)'!$A:$K,11,0)/100</f>
        <v>1.6026144404652522E-4</v>
      </c>
      <c r="F271" s="2">
        <f>VLOOKUP($A271,交易量等级!$A:$G,2,0)</f>
        <v>257.23860000000002</v>
      </c>
      <c r="G271" s="2">
        <f>VLOOKUP($A271,交易量等级!$A:$G,5,0)</f>
        <v>84518.286896974998</v>
      </c>
      <c r="H271" s="2">
        <f>VLOOKUP($A271,活跃!$B:$J,2,0)</f>
        <v>1</v>
      </c>
      <c r="I271" s="1">
        <f>VLOOKUP($A271,'风险(退款拒付)'!$A:$F,4,0)</f>
        <v>1.7999999999999999E-2</v>
      </c>
      <c r="J271" s="1">
        <f>VLOOKUP($A271,'风险(退款拒付)'!$A:$F,5,0)</f>
        <v>0</v>
      </c>
      <c r="K271" s="1">
        <f>VLOOKUP($A271,'风险(预警)'!$A:$F,6,0)</f>
        <v>5.0000000000000001E-3</v>
      </c>
      <c r="L271" s="1">
        <v>1.175354612742994E-2</v>
      </c>
      <c r="M271" s="2">
        <f t="shared" si="4"/>
        <v>2.7749973639583874</v>
      </c>
    </row>
    <row r="272" spans="1:13" x14ac:dyDescent="0.2">
      <c r="A272" t="s">
        <v>591</v>
      </c>
      <c r="B272" s="2">
        <f>VLOOKUP($A272,活跃!$B:$J,3,0)</f>
        <v>486</v>
      </c>
      <c r="C272" s="2">
        <f>VLOOKUP($A272,活跃!$B:$J,4,0)</f>
        <v>0</v>
      </c>
      <c r="D272" s="2">
        <f>VLOOKUP($A272,活跃!$B:$J,6,0)</f>
        <v>0</v>
      </c>
      <c r="E272" s="26">
        <f>VLOOKUP($A272,'交易量(贡献率)'!$A:$K,11,0)/100</f>
        <v>3.0676645081740596E-4</v>
      </c>
      <c r="F272" s="2">
        <f>VLOOKUP($A272,交易量等级!$A:$G,2,0)</f>
        <v>858.92</v>
      </c>
      <c r="G272" s="2">
        <f>VLOOKUP($A272,交易量等级!$A:$G,5,0)</f>
        <v>161781.7376775</v>
      </c>
      <c r="H272" s="2">
        <f>VLOOKUP($A272,活跃!$B:$J,2,0)</f>
        <v>0</v>
      </c>
      <c r="I272" s="1">
        <f>VLOOKUP($A272,'风险(退款拒付)'!$A:$F,4,0)</f>
        <v>3.6999999999999998E-2</v>
      </c>
      <c r="J272" s="1">
        <f>VLOOKUP($A272,'风险(退款拒付)'!$A:$F,5,0)</f>
        <v>2.5000000000000001E-2</v>
      </c>
      <c r="K272" s="1">
        <f>VLOOKUP($A272,'风险(预警)'!$A:$F,6,0)</f>
        <v>3.7999999999999999E-2</v>
      </c>
      <c r="L272" s="1">
        <v>1.231152230464347E-2</v>
      </c>
      <c r="M272" s="2">
        <f t="shared" si="4"/>
        <v>2.9067348331554985</v>
      </c>
    </row>
    <row r="273" spans="1:13" x14ac:dyDescent="0.2">
      <c r="A273" t="s">
        <v>644</v>
      </c>
      <c r="B273" s="2">
        <f>VLOOKUP($A273,活跃!$B:$J,3,0)</f>
        <v>647</v>
      </c>
      <c r="C273" s="2">
        <f>VLOOKUP($A273,活跃!$B:$J,4,0)</f>
        <v>0</v>
      </c>
      <c r="D273" s="2">
        <f>VLOOKUP($A273,活跃!$B:$J,6,0)</f>
        <v>0</v>
      </c>
      <c r="E273" s="26">
        <f>VLOOKUP($A273,'交易量(贡献率)'!$A:$K,11,0)/100</f>
        <v>3.1065194447888513E-4</v>
      </c>
      <c r="F273" s="2">
        <f>VLOOKUP($A273,交易量等级!$A:$G,2,0)</f>
        <v>495.72230000000002</v>
      </c>
      <c r="G273" s="2">
        <f>VLOOKUP($A273,交易量等级!$A:$G,5,0)</f>
        <v>163830.85978525999</v>
      </c>
      <c r="H273" s="2">
        <f>VLOOKUP($A273,活跃!$B:$J,2,0)</f>
        <v>1</v>
      </c>
      <c r="I273" s="1">
        <f>VLOOKUP($A273,'风险(退款拒付)'!$A:$F,4,0)</f>
        <v>3.6999999999999998E-2</v>
      </c>
      <c r="J273" s="1">
        <f>VLOOKUP($A273,'风险(退款拒付)'!$A:$F,5,0)</f>
        <v>6.0000000000000001E-3</v>
      </c>
      <c r="K273" s="1">
        <f>VLOOKUP($A273,'风险(预警)'!$A:$F,6,0)</f>
        <v>2.9000000000000001E-2</v>
      </c>
      <c r="L273" s="1">
        <v>2.2572802396496569E-3</v>
      </c>
      <c r="M273" s="2">
        <f t="shared" si="4"/>
        <v>0.53294100749088946</v>
      </c>
    </row>
    <row r="274" spans="1:13" x14ac:dyDescent="0.2">
      <c r="A274" t="s">
        <v>750</v>
      </c>
      <c r="B274" s="2">
        <f>VLOOKUP($A274,活跃!$B:$J,3,0)</f>
        <v>814</v>
      </c>
      <c r="C274" s="2">
        <f>VLOOKUP($A274,活跃!$B:$J,4,0)</f>
        <v>81</v>
      </c>
      <c r="D274" s="2">
        <f>VLOOKUP($A274,活跃!$B:$J,6,0)</f>
        <v>363</v>
      </c>
      <c r="E274" s="26">
        <f>VLOOKUP($A274,'交易量(贡献率)'!$A:$K,11,0)/100</f>
        <v>5.3243959234953522E-3</v>
      </c>
      <c r="F274" s="2">
        <f>VLOOKUP($A274,交易量等级!$A:$G,2,0)</f>
        <v>7251.9441999999999</v>
      </c>
      <c r="G274" s="2">
        <f>VLOOKUP($A274,交易量等级!$A:$G,5,0)</f>
        <v>2807966.84999558</v>
      </c>
      <c r="H274" s="2">
        <f>VLOOKUP($A274,活跃!$B:$J,2,0)</f>
        <v>1</v>
      </c>
      <c r="I274" s="1">
        <f>VLOOKUP($A274,'风险(退款拒付)'!$A:$F,4,0)</f>
        <v>0.17199999999999999</v>
      </c>
      <c r="J274" s="1">
        <f>VLOOKUP($A274,'风险(退款拒付)'!$A:$F,5,0)</f>
        <v>2E-3</v>
      </c>
      <c r="K274" s="1">
        <f>VLOOKUP($A274,'风险(预警)'!$A:$F,6,0)</f>
        <v>0</v>
      </c>
      <c r="L274" s="1">
        <v>2.8584756973892591E-2</v>
      </c>
      <c r="M274" s="2">
        <f t="shared" si="4"/>
        <v>6.7488249411659016</v>
      </c>
    </row>
    <row r="275" spans="1:13" x14ac:dyDescent="0.2">
      <c r="A275" t="s">
        <v>68</v>
      </c>
      <c r="B275" s="2">
        <f>VLOOKUP($A275,活跃!$B:$J,3,0)</f>
        <v>300</v>
      </c>
      <c r="C275" s="2">
        <f>VLOOKUP($A275,活跃!$B:$J,4,0)</f>
        <v>47</v>
      </c>
      <c r="D275" s="2">
        <f>VLOOKUP($A275,活跃!$B:$J,6,0)</f>
        <v>161</v>
      </c>
      <c r="E275" s="26">
        <f>VLOOKUP($A275,'交易量(贡献率)'!$A:$K,11,0)/100</f>
        <v>2.5622220190498569E-4</v>
      </c>
      <c r="F275" s="2">
        <f>VLOOKUP($A275,交易量等级!$A:$G,2,0)</f>
        <v>244.78534999999999</v>
      </c>
      <c r="G275" s="2">
        <f>VLOOKUP($A275,交易量等级!$A:$G,5,0)</f>
        <v>135125.83577927499</v>
      </c>
      <c r="H275" s="2">
        <f>VLOOKUP($A275,活跃!$B:$J,2,0)</f>
        <v>1</v>
      </c>
      <c r="I275" s="1">
        <f>VLOOKUP($A275,'风险(退款拒付)'!$A:$F,4,0)</f>
        <v>4.0000000000000001E-3</v>
      </c>
      <c r="J275" s="1">
        <f>VLOOKUP($A275,'风险(退款拒付)'!$A:$F,5,0)</f>
        <v>6.0000000000000001E-3</v>
      </c>
      <c r="K275" s="1">
        <f>VLOOKUP($A275,'风险(预警)'!$A:$F,6,0)</f>
        <v>6.0999999999999999E-2</v>
      </c>
      <c r="L275" s="1">
        <v>9.1754655158526321E-3</v>
      </c>
      <c r="M275" s="2">
        <f t="shared" si="4"/>
        <v>2.1663157946996292</v>
      </c>
    </row>
    <row r="276" spans="1:13" x14ac:dyDescent="0.2">
      <c r="A276" t="s">
        <v>783</v>
      </c>
      <c r="B276" s="2">
        <f>VLOOKUP($A276,活跃!$B:$J,3,0)</f>
        <v>227</v>
      </c>
      <c r="C276" s="2">
        <f>VLOOKUP($A276,活跃!$B:$J,4,0)</f>
        <v>125</v>
      </c>
      <c r="D276" s="2">
        <f>VLOOKUP($A276,活跃!$B:$J,6,0)</f>
        <v>525</v>
      </c>
      <c r="E276" s="26">
        <f>VLOOKUP($A276,'交易量(贡献率)'!$A:$K,11,0)/100</f>
        <v>2.6306269834986681E-4</v>
      </c>
      <c r="F276" s="2">
        <f>VLOOKUP($A276,交易量等级!$A:$G,2,0)</f>
        <v>546.63</v>
      </c>
      <c r="G276" s="2">
        <f>VLOOKUP($A276,交易量等级!$A:$G,5,0)</f>
        <v>138733.35999999999</v>
      </c>
      <c r="H276" s="2">
        <f>VLOOKUP($A276,活跃!$B:$J,2,0)</f>
        <v>1</v>
      </c>
      <c r="I276" s="1">
        <f>VLOOKUP($A276,'风险(退款拒付)'!$A:$F,4,0)</f>
        <v>0.01</v>
      </c>
      <c r="J276" s="1">
        <f>VLOOKUP($A276,'风险(退款拒付)'!$A:$F,5,0)</f>
        <v>0</v>
      </c>
      <c r="K276" s="1">
        <f>VLOOKUP($A276,'风险(预警)'!$A:$F,6,0)</f>
        <v>2E-3</v>
      </c>
      <c r="L276" s="1">
        <v>5.3687883178220258E-3</v>
      </c>
      <c r="M276" s="2">
        <f t="shared" si="4"/>
        <v>1.2675641264415936</v>
      </c>
    </row>
    <row r="277" spans="1:13" x14ac:dyDescent="0.2">
      <c r="A277" t="s">
        <v>230</v>
      </c>
      <c r="B277" s="2">
        <f>VLOOKUP($A277,活跃!$B:$J,3,0)</f>
        <v>517</v>
      </c>
      <c r="C277" s="2">
        <f>VLOOKUP($A277,活跃!$B:$J,4,0)</f>
        <v>93</v>
      </c>
      <c r="D277" s="2">
        <f>VLOOKUP($A277,活跃!$B:$J,6,0)</f>
        <v>217</v>
      </c>
      <c r="E277" s="26">
        <f>VLOOKUP($A277,'交易量(贡献率)'!$A:$K,11,0)/100</f>
        <v>5.6585003648912098E-4</v>
      </c>
      <c r="F277" s="2">
        <f>VLOOKUP($A277,交易量等级!$A:$G,2,0)</f>
        <v>696.91549999999995</v>
      </c>
      <c r="G277" s="2">
        <f>VLOOKUP($A277,交易量等级!$A:$G,5,0)</f>
        <v>298416.60300257499</v>
      </c>
      <c r="H277" s="2">
        <f>VLOOKUP($A277,活跃!$B:$J,2,0)</f>
        <v>1</v>
      </c>
      <c r="I277" s="1">
        <f>VLOOKUP($A277,'风险(退款拒付)'!$A:$F,4,0)</f>
        <v>0.15</v>
      </c>
      <c r="J277" s="1">
        <f>VLOOKUP($A277,'风险(退款拒付)'!$A:$F,5,0)</f>
        <v>0</v>
      </c>
      <c r="K277" s="1">
        <f>VLOOKUP($A277,'风险(预警)'!$A:$F,6,0)</f>
        <v>0</v>
      </c>
      <c r="L277" s="1">
        <v>7.0401540472127093E-3</v>
      </c>
      <c r="M277" s="2">
        <f t="shared" si="4"/>
        <v>1.6621714596655199</v>
      </c>
    </row>
    <row r="278" spans="1:13" x14ac:dyDescent="0.2">
      <c r="A278" t="s">
        <v>73</v>
      </c>
      <c r="B278" s="2">
        <f>VLOOKUP($A278,活跃!$B:$J,3,0)</f>
        <v>110</v>
      </c>
      <c r="C278" s="2">
        <f>VLOOKUP($A278,活跃!$B:$J,4,0)</f>
        <v>0</v>
      </c>
      <c r="D278" s="2">
        <f>VLOOKUP($A278,活跃!$B:$J,6,0)</f>
        <v>0</v>
      </c>
      <c r="E278" s="26">
        <f>VLOOKUP($A278,'交易量(贡献率)'!$A:$K,11,0)/100</f>
        <v>2.5667514917787046E-4</v>
      </c>
      <c r="F278" s="2">
        <f>VLOOKUP($A278,交易量等级!$A:$G,2,0)</f>
        <v>628.31500000000005</v>
      </c>
      <c r="G278" s="2">
        <f>VLOOKUP($A278,交易量等级!$A:$G,5,0)</f>
        <v>135364.71</v>
      </c>
      <c r="H278" s="2">
        <f>VLOOKUP($A278,活跃!$B:$J,2,0)</f>
        <v>1</v>
      </c>
      <c r="I278" s="1">
        <f>VLOOKUP($A278,'风险(退款拒付)'!$A:$F,4,0)</f>
        <v>0.28899999999999998</v>
      </c>
      <c r="J278" s="1">
        <f>VLOOKUP($A278,'风险(退款拒付)'!$A:$F,5,0)</f>
        <v>1.0999999999999999E-2</v>
      </c>
      <c r="K278" s="1">
        <f>VLOOKUP($A278,'风险(预警)'!$A:$F,6,0)</f>
        <v>0.13900000000000001</v>
      </c>
      <c r="L278" s="1">
        <v>7.7441981447018181E-3</v>
      </c>
      <c r="M278" s="2">
        <f t="shared" si="4"/>
        <v>1.8283953799582413</v>
      </c>
    </row>
    <row r="279" spans="1:13" x14ac:dyDescent="0.2">
      <c r="A279" t="s">
        <v>743</v>
      </c>
      <c r="B279" s="2">
        <f>VLOOKUP($A279,活跃!$B:$J,3,0)</f>
        <v>88</v>
      </c>
      <c r="C279" s="2">
        <f>VLOOKUP($A279,活跃!$B:$J,4,0)</f>
        <v>0</v>
      </c>
      <c r="D279" s="2">
        <f>VLOOKUP($A279,活跃!$B:$J,6,0)</f>
        <v>0</v>
      </c>
      <c r="E279" s="26">
        <f>VLOOKUP($A279,'交易量(贡献率)'!$A:$K,11,0)/100</f>
        <v>2.7447243708191195E-4</v>
      </c>
      <c r="F279" s="2">
        <f>VLOOKUP($A279,交易量等级!$A:$G,2,0)</f>
        <v>9145.1299999999992</v>
      </c>
      <c r="G279" s="2">
        <f>VLOOKUP($A279,交易量等级!$A:$G,5,0)</f>
        <v>144750.6</v>
      </c>
      <c r="H279" s="2">
        <f>VLOOKUP($A279,活跃!$B:$J,2,0)</f>
        <v>1</v>
      </c>
      <c r="I279" s="1">
        <f>VLOOKUP($A279,'风险(退款拒付)'!$A:$F,4,0)</f>
        <v>0.10100000000000001</v>
      </c>
      <c r="J279" s="1">
        <f>VLOOKUP($A279,'风险(退款拒付)'!$A:$F,5,0)</f>
        <v>8.9999999999999993E-3</v>
      </c>
      <c r="K279" s="1">
        <f>VLOOKUP($A279,'风险(预警)'!$A:$F,6,0)</f>
        <v>9.5000000000000001E-2</v>
      </c>
      <c r="L279" s="1">
        <v>1.3992430967593851E-2</v>
      </c>
      <c r="M279" s="2">
        <f t="shared" si="4"/>
        <v>3.3035952409141633</v>
      </c>
    </row>
    <row r="280" spans="1:13" x14ac:dyDescent="0.2">
      <c r="A280" t="s">
        <v>858</v>
      </c>
      <c r="B280" s="2">
        <f>VLOOKUP($A280,活跃!$B:$J,3,0)</f>
        <v>451</v>
      </c>
      <c r="C280" s="2">
        <f>VLOOKUP($A280,活跃!$B:$J,4,0)</f>
        <v>1</v>
      </c>
      <c r="D280" s="2">
        <f>VLOOKUP($A280,活跃!$B:$J,6,0)</f>
        <v>7</v>
      </c>
      <c r="E280" s="26">
        <f>VLOOKUP($A280,'交易量(贡献率)'!$A:$K,11,0)/100</f>
        <v>1.7335995984483964E-4</v>
      </c>
      <c r="F280" s="2">
        <f>VLOOKUP($A280,交易量等级!$A:$G,2,0)</f>
        <v>244.71</v>
      </c>
      <c r="G280" s="2">
        <f>VLOOKUP($A280,交易量等级!$A:$G,5,0)</f>
        <v>91426.15</v>
      </c>
      <c r="H280" s="2">
        <f>VLOOKUP($A280,活跃!$B:$J,2,0)</f>
        <v>1</v>
      </c>
      <c r="I280" s="1">
        <f>VLOOKUP($A280,'风险(退款拒付)'!$A:$F,4,0)</f>
        <v>1E-3</v>
      </c>
      <c r="J280" s="1">
        <f>VLOOKUP($A280,'风险(退款拒付)'!$A:$F,5,0)</f>
        <v>1.4999999999999999E-2</v>
      </c>
      <c r="K280" s="1">
        <f>VLOOKUP($A280,'风险(预警)'!$A:$F,6,0)</f>
        <v>6.9000000000000006E-2</v>
      </c>
      <c r="L280" s="1">
        <v>7.8697192472335364E-3</v>
      </c>
      <c r="M280" s="2">
        <f t="shared" si="4"/>
        <v>1.8580307533910958</v>
      </c>
    </row>
    <row r="281" spans="1:13" x14ac:dyDescent="0.2">
      <c r="A281" t="s">
        <v>872</v>
      </c>
      <c r="B281" s="2">
        <f>VLOOKUP($A281,活跃!$B:$J,3,0)</f>
        <v>467</v>
      </c>
      <c r="C281" s="2">
        <f>VLOOKUP($A281,活跃!$B:$J,4,0)</f>
        <v>0</v>
      </c>
      <c r="D281" s="2">
        <f>VLOOKUP($A281,活跃!$B:$J,6,0)</f>
        <v>0</v>
      </c>
      <c r="E281" s="26">
        <f>VLOOKUP($A281,'交易量(贡献率)'!$A:$K,11,0)/100</f>
        <v>2.8421447113336905E-4</v>
      </c>
      <c r="F281" s="2">
        <f>VLOOKUP($A281,交易量等级!$A:$G,2,0)</f>
        <v>4248.74</v>
      </c>
      <c r="G281" s="2">
        <f>VLOOKUP($A281,交易量等级!$A:$G,5,0)</f>
        <v>149888.32999999999</v>
      </c>
      <c r="H281" s="2">
        <f>VLOOKUP($A281,活跃!$B:$J,2,0)</f>
        <v>0</v>
      </c>
      <c r="I281" s="1">
        <f>VLOOKUP($A281,'风险(退款拒付)'!$A:$F,4,0)</f>
        <v>2.5999999999999999E-2</v>
      </c>
      <c r="J281" s="1">
        <f>VLOOKUP($A281,'风险(退款拒付)'!$A:$F,5,0)</f>
        <v>3.5000000000000003E-2</v>
      </c>
      <c r="K281" s="1">
        <f>VLOOKUP($A281,'风险(预警)'!$A:$F,6,0)</f>
        <v>8.5000000000000006E-2</v>
      </c>
      <c r="L281" s="1">
        <v>8.3554562509394071E-3</v>
      </c>
      <c r="M281" s="2">
        <f t="shared" si="4"/>
        <v>1.9727126451577959</v>
      </c>
    </row>
    <row r="282" spans="1:13" x14ac:dyDescent="0.2">
      <c r="A282" t="s">
        <v>78</v>
      </c>
      <c r="B282" s="2">
        <f>VLOOKUP($A282,活跃!$B:$J,3,0)</f>
        <v>978</v>
      </c>
      <c r="C282" s="2">
        <f>VLOOKUP($A282,活跃!$B:$J,4,0)</f>
        <v>22</v>
      </c>
      <c r="D282" s="2">
        <f>VLOOKUP($A282,活跃!$B:$J,6,0)</f>
        <v>98</v>
      </c>
      <c r="E282" s="26">
        <f>VLOOKUP($A282,'交易量(贡献率)'!$A:$K,11,0)/100</f>
        <v>1.7630434147684903E-4</v>
      </c>
      <c r="F282" s="2">
        <f>VLOOKUP($A282,交易量等级!$A:$G,2,0)</f>
        <v>234.11660000000001</v>
      </c>
      <c r="G282" s="2">
        <f>VLOOKUP($A282,交易量等级!$A:$G,5,0)</f>
        <v>92978.950756220001</v>
      </c>
      <c r="H282" s="2">
        <f>VLOOKUP($A282,活跃!$B:$J,2,0)</f>
        <v>1</v>
      </c>
      <c r="I282" s="1">
        <f>VLOOKUP($A282,'风险(退款拒付)'!$A:$F,4,0)</f>
        <v>0</v>
      </c>
      <c r="J282" s="1">
        <f>VLOOKUP($A282,'风险(退款拒付)'!$A:$F,5,0)</f>
        <v>1E-3</v>
      </c>
      <c r="K282" s="1">
        <f>VLOOKUP($A282,'风险(预警)'!$A:$F,6,0)</f>
        <v>1.2E-2</v>
      </c>
      <c r="L282" s="1">
        <v>3.1607840920467489E-3</v>
      </c>
      <c r="M282" s="2">
        <f t="shared" si="4"/>
        <v>0.7462571234566856</v>
      </c>
    </row>
    <row r="283" spans="1:13" x14ac:dyDescent="0.2">
      <c r="A283" t="s">
        <v>156</v>
      </c>
      <c r="B283" s="2">
        <f>VLOOKUP($A283,活跃!$B:$J,3,0)</f>
        <v>121</v>
      </c>
      <c r="C283" s="2">
        <f>VLOOKUP($A283,活跃!$B:$J,4,0)</f>
        <v>0</v>
      </c>
      <c r="D283" s="2">
        <f>VLOOKUP($A283,活跃!$B:$J,6,0)</f>
        <v>0</v>
      </c>
      <c r="E283" s="26">
        <f>VLOOKUP($A283,'交易量(贡献率)'!$A:$K,11,0)/100</f>
        <v>3.2431533227359648E-4</v>
      </c>
      <c r="F283" s="2">
        <f>VLOOKUP($A283,交易量等级!$A:$G,2,0)</f>
        <v>1553.4290000000001</v>
      </c>
      <c r="G283" s="2">
        <f>VLOOKUP($A283,交易量等级!$A:$G,5,0)</f>
        <v>171036.62369490499</v>
      </c>
      <c r="H283" s="2">
        <f>VLOOKUP($A283,活跃!$B:$J,2,0)</f>
        <v>1</v>
      </c>
      <c r="I283" s="1">
        <f>VLOOKUP($A283,'风险(退款拒付)'!$A:$F,4,0)</f>
        <v>0.27300000000000002</v>
      </c>
      <c r="J283" s="1">
        <f>VLOOKUP($A283,'风险(退款拒付)'!$A:$F,5,0)</f>
        <v>7.0000000000000001E-3</v>
      </c>
      <c r="K283" s="1">
        <f>VLOOKUP($A283,'风险(预警)'!$A:$F,6,0)</f>
        <v>0.14299999999999999</v>
      </c>
      <c r="L283" s="1">
        <v>1.604628910828278E-2</v>
      </c>
      <c r="M283" s="2">
        <f t="shared" si="4"/>
        <v>3.7885085483163534</v>
      </c>
    </row>
    <row r="284" spans="1:13" x14ac:dyDescent="0.2">
      <c r="A284" t="s">
        <v>757</v>
      </c>
      <c r="B284" s="2">
        <f>VLOOKUP($A284,活跃!$B:$J,3,0)</f>
        <v>474</v>
      </c>
      <c r="C284" s="2">
        <f>VLOOKUP($A284,活跃!$B:$J,4,0)</f>
        <v>251</v>
      </c>
      <c r="D284" s="2">
        <f>VLOOKUP($A284,活跃!$B:$J,6,0)</f>
        <v>674</v>
      </c>
      <c r="E284" s="26">
        <f>VLOOKUP($A284,'交易量(贡献率)'!$A:$K,11,0)/100</f>
        <v>3.3929063105540472E-4</v>
      </c>
      <c r="F284" s="2">
        <f>VLOOKUP($A284,交易量等级!$A:$G,2,0)</f>
        <v>701.14</v>
      </c>
      <c r="G284" s="2">
        <f>VLOOKUP($A284,交易量等级!$A:$G,5,0)</f>
        <v>178934.26</v>
      </c>
      <c r="H284" s="2">
        <f>VLOOKUP($A284,活跃!$B:$J,2,0)</f>
        <v>1</v>
      </c>
      <c r="I284" s="1">
        <f>VLOOKUP($A284,'风险(退款拒付)'!$A:$F,4,0)</f>
        <v>1.0999999999999999E-2</v>
      </c>
      <c r="J284" s="1">
        <f>VLOOKUP($A284,'风险(退款拒付)'!$A:$F,5,0)</f>
        <v>1E-3</v>
      </c>
      <c r="K284" s="1">
        <f>VLOOKUP($A284,'风险(预警)'!$A:$F,6,0)</f>
        <v>4.0000000000000001E-3</v>
      </c>
      <c r="L284" s="1">
        <v>3.3511243769716258E-3</v>
      </c>
      <c r="M284" s="2">
        <f t="shared" si="4"/>
        <v>0.79119622380946719</v>
      </c>
    </row>
    <row r="285" spans="1:13" x14ac:dyDescent="0.2">
      <c r="A285" t="s">
        <v>395</v>
      </c>
      <c r="B285" s="2">
        <f>VLOOKUP($A285,活跃!$B:$J,3,0)</f>
        <v>319</v>
      </c>
      <c r="C285" s="2">
        <f>VLOOKUP($A285,活跃!$B:$J,4,0)</f>
        <v>1</v>
      </c>
      <c r="D285" s="2">
        <f>VLOOKUP($A285,活跃!$B:$J,6,0)</f>
        <v>5</v>
      </c>
      <c r="E285" s="26">
        <f>VLOOKUP($A285,'交易量(贡献率)'!$A:$K,11,0)/100</f>
        <v>2.2734752582578819E-4</v>
      </c>
      <c r="F285" s="2">
        <f>VLOOKUP($A285,交易量等级!$A:$G,2,0)</f>
        <v>601.39</v>
      </c>
      <c r="G285" s="2">
        <f>VLOOKUP($A285,交易量等级!$A:$G,5,0)</f>
        <v>119897.98</v>
      </c>
      <c r="H285" s="2">
        <f>VLOOKUP($A285,活跃!$B:$J,2,0)</f>
        <v>1</v>
      </c>
      <c r="I285" s="1">
        <f>VLOOKUP($A285,'风险(退款拒付)'!$A:$F,4,0)</f>
        <v>1E-3</v>
      </c>
      <c r="J285" s="1">
        <f>VLOOKUP($A285,'风险(退款拒付)'!$A:$F,5,0)</f>
        <v>8.0000000000000002E-3</v>
      </c>
      <c r="K285" s="1">
        <f>VLOOKUP($A285,'风险(预警)'!$A:$F,6,0)</f>
        <v>5.2999999999999999E-2</v>
      </c>
      <c r="L285" s="1">
        <v>2.9761036677698788E-3</v>
      </c>
      <c r="M285" s="2">
        <f t="shared" si="4"/>
        <v>0.70265430903908543</v>
      </c>
    </row>
    <row r="286" spans="1:13" x14ac:dyDescent="0.2">
      <c r="A286" t="s">
        <v>919</v>
      </c>
      <c r="B286" s="2">
        <f>VLOOKUP($A286,活跃!$B:$J,3,0)</f>
        <v>517</v>
      </c>
      <c r="C286" s="2">
        <f>VLOOKUP($A286,活跃!$B:$J,4,0)</f>
        <v>87</v>
      </c>
      <c r="D286" s="2">
        <f>VLOOKUP($A286,活跃!$B:$J,6,0)</f>
        <v>317</v>
      </c>
      <c r="E286" s="26">
        <f>VLOOKUP($A286,'交易量(贡献率)'!$A:$K,11,0)/100</f>
        <v>7.7555588778163947E-4</v>
      </c>
      <c r="F286" s="2">
        <f>VLOOKUP($A286,交易量等级!$A:$G,2,0)</f>
        <v>682.92</v>
      </c>
      <c r="G286" s="2">
        <f>VLOOKUP($A286,交易量等级!$A:$G,5,0)</f>
        <v>409010.76</v>
      </c>
      <c r="H286" s="2">
        <f>VLOOKUP($A286,活跃!$B:$J,2,0)</f>
        <v>1</v>
      </c>
      <c r="I286" s="1">
        <f>VLOOKUP($A286,'风险(退款拒付)'!$A:$F,4,0)</f>
        <v>3.7999999999999999E-2</v>
      </c>
      <c r="J286" s="1">
        <f>VLOOKUP($A286,'风险(退款拒付)'!$A:$F,5,0)</f>
        <v>3.0000000000000001E-3</v>
      </c>
      <c r="K286" s="1">
        <f>VLOOKUP($A286,'风险(预警)'!$A:$F,6,0)</f>
        <v>5.0000000000000001E-3</v>
      </c>
      <c r="L286" s="1">
        <v>5.0794611079789309E-3</v>
      </c>
      <c r="M286" s="2">
        <f t="shared" si="4"/>
        <v>1.1992543384055991</v>
      </c>
    </row>
    <row r="287" spans="1:13" x14ac:dyDescent="0.2">
      <c r="A287" t="s">
        <v>371</v>
      </c>
      <c r="B287" s="2">
        <f>VLOOKUP($A287,活跃!$B:$J,3,0)</f>
        <v>801</v>
      </c>
      <c r="C287" s="2">
        <f>VLOOKUP($A287,活跃!$B:$J,4,0)</f>
        <v>0</v>
      </c>
      <c r="D287" s="2">
        <f>VLOOKUP($A287,活跃!$B:$J,6,0)</f>
        <v>0</v>
      </c>
      <c r="E287" s="26">
        <f>VLOOKUP($A287,'交易量(贡献率)'!$A:$K,11,0)/100</f>
        <v>3.4735746173292123E-4</v>
      </c>
      <c r="F287" s="2">
        <f>VLOOKUP($A287,交易量等级!$A:$G,2,0)</f>
        <v>1827.36</v>
      </c>
      <c r="G287" s="2">
        <f>VLOOKUP($A287,交易量等级!$A:$G,5,0)</f>
        <v>183188.52535750999</v>
      </c>
      <c r="H287" s="2">
        <f>VLOOKUP($A287,活跃!$B:$J,2,0)</f>
        <v>1</v>
      </c>
      <c r="I287" s="1">
        <f>VLOOKUP($A287,'风险(退款拒付)'!$A:$F,4,0)</f>
        <v>0.03</v>
      </c>
      <c r="J287" s="1">
        <f>VLOOKUP($A287,'风险(退款拒付)'!$A:$F,5,0)</f>
        <v>2.3E-2</v>
      </c>
      <c r="K287" s="1">
        <f>VLOOKUP($A287,'风险(预警)'!$A:$F,6,0)</f>
        <v>6.5000000000000002E-2</v>
      </c>
      <c r="L287" s="1">
        <v>4.9014087933518186E-3</v>
      </c>
      <c r="M287" s="2">
        <f t="shared" si="4"/>
        <v>1.157216412286959</v>
      </c>
    </row>
    <row r="288" spans="1:13" x14ac:dyDescent="0.2">
      <c r="A288" t="s">
        <v>286</v>
      </c>
      <c r="B288" s="2">
        <f>VLOOKUP($A288,活跃!$B:$J,3,0)</f>
        <v>590</v>
      </c>
      <c r="C288" s="2">
        <f>VLOOKUP($A288,活跃!$B:$J,4,0)</f>
        <v>62</v>
      </c>
      <c r="D288" s="2">
        <f>VLOOKUP($A288,活跃!$B:$J,6,0)</f>
        <v>231</v>
      </c>
      <c r="E288" s="26">
        <f>VLOOKUP($A288,'交易量(贡献率)'!$A:$K,11,0)/100</f>
        <v>1.6150403222535821E-4</v>
      </c>
      <c r="F288" s="2">
        <f>VLOOKUP($A288,交易量等级!$A:$G,2,0)</f>
        <v>232</v>
      </c>
      <c r="G288" s="2">
        <f>VLOOKUP($A288,交易量等级!$A:$G,5,0)</f>
        <v>85173.6</v>
      </c>
      <c r="H288" s="2">
        <f>VLOOKUP($A288,活跃!$B:$J,2,0)</f>
        <v>1</v>
      </c>
      <c r="I288" s="1">
        <f>VLOOKUP($A288,'风险(退款拒付)'!$A:$F,4,0)</f>
        <v>0</v>
      </c>
      <c r="J288" s="1">
        <f>VLOOKUP($A288,'风险(退款拒付)'!$A:$F,5,0)</f>
        <v>3.0000000000000001E-3</v>
      </c>
      <c r="K288" s="1">
        <f>VLOOKUP($A288,'风险(预警)'!$A:$F,6,0)</f>
        <v>1E-3</v>
      </c>
      <c r="L288" s="1">
        <v>1.4369507531333239E-3</v>
      </c>
      <c r="M288" s="2">
        <f t="shared" si="4"/>
        <v>0.33926225403387411</v>
      </c>
    </row>
    <row r="289" spans="1:13" x14ac:dyDescent="0.2">
      <c r="A289" t="s">
        <v>482</v>
      </c>
      <c r="B289" s="2">
        <f>VLOOKUP($A289,活跃!$B:$J,3,0)</f>
        <v>409</v>
      </c>
      <c r="C289" s="2">
        <f>VLOOKUP($A289,活跃!$B:$J,4,0)</f>
        <v>87</v>
      </c>
      <c r="D289" s="2">
        <f>VLOOKUP($A289,活跃!$B:$J,6,0)</f>
        <v>342</v>
      </c>
      <c r="E289" s="26">
        <f>VLOOKUP($A289,'交易量(贡献率)'!$A:$K,11,0)/100</f>
        <v>2.9378478759676689E-4</v>
      </c>
      <c r="F289" s="2">
        <f>VLOOKUP($A289,交易量等级!$A:$G,2,0)</f>
        <v>361.46</v>
      </c>
      <c r="G289" s="2">
        <f>VLOOKUP($A289,交易量等级!$A:$G,5,0)</f>
        <v>154935.5</v>
      </c>
      <c r="H289" s="2">
        <f>VLOOKUP($A289,活跃!$B:$J,2,0)</f>
        <v>1</v>
      </c>
      <c r="I289" s="1">
        <f>VLOOKUP($A289,'风险(退款拒付)'!$A:$F,4,0)</f>
        <v>2E-3</v>
      </c>
      <c r="J289" s="1">
        <f>VLOOKUP($A289,'风险(退款拒付)'!$A:$F,5,0)</f>
        <v>4.0000000000000001E-3</v>
      </c>
      <c r="K289" s="1">
        <f>VLOOKUP($A289,'风险(预警)'!$A:$F,6,0)</f>
        <v>0.02</v>
      </c>
      <c r="L289" s="1">
        <v>7.9716627705513632E-3</v>
      </c>
      <c r="M289" s="2">
        <f t="shared" si="4"/>
        <v>1.8820994902142234</v>
      </c>
    </row>
    <row r="290" spans="1:13" x14ac:dyDescent="0.2">
      <c r="A290" t="s">
        <v>724</v>
      </c>
      <c r="B290" s="2">
        <f>VLOOKUP($A290,活跃!$B:$J,3,0)</f>
        <v>583</v>
      </c>
      <c r="C290" s="2">
        <f>VLOOKUP($A290,活跃!$B:$J,4,0)</f>
        <v>142</v>
      </c>
      <c r="D290" s="2">
        <f>VLOOKUP($A290,活跃!$B:$J,6,0)</f>
        <v>289</v>
      </c>
      <c r="E290" s="26">
        <f>VLOOKUP($A290,'交易量(贡献率)'!$A:$K,11,0)/100</f>
        <v>3.1274658914285785E-4</v>
      </c>
      <c r="F290" s="2">
        <f>VLOOKUP($A290,交易量等级!$A:$G,2,0)</f>
        <v>452.17540000000002</v>
      </c>
      <c r="G290" s="2">
        <f>VLOOKUP($A290,交易量等级!$A:$G,5,0)</f>
        <v>164935.5283455</v>
      </c>
      <c r="H290" s="2">
        <f>VLOOKUP($A290,活跃!$B:$J,2,0)</f>
        <v>1</v>
      </c>
      <c r="I290" s="1">
        <f>VLOOKUP($A290,'风险(退款拒付)'!$A:$F,4,0)</f>
        <v>2.7E-2</v>
      </c>
      <c r="J290" s="1">
        <f>VLOOKUP($A290,'风险(退款拒付)'!$A:$F,5,0)</f>
        <v>3.0000000000000001E-3</v>
      </c>
      <c r="K290" s="1">
        <f>VLOOKUP($A290,'风险(预警)'!$A:$F,6,0)</f>
        <v>3.0000000000000001E-3</v>
      </c>
      <c r="L290" s="1">
        <v>1.0964133413468861E-2</v>
      </c>
      <c r="M290" s="2">
        <f t="shared" si="4"/>
        <v>2.5886180213696126</v>
      </c>
    </row>
    <row r="291" spans="1:13" x14ac:dyDescent="0.2">
      <c r="A291" t="s">
        <v>553</v>
      </c>
      <c r="B291" s="2">
        <f>VLOOKUP($A291,活跃!$B:$J,3,0)</f>
        <v>118</v>
      </c>
      <c r="C291" s="2">
        <f>VLOOKUP($A291,活跃!$B:$J,4,0)</f>
        <v>819</v>
      </c>
      <c r="D291" s="2">
        <f>VLOOKUP($A291,活跃!$B:$J,6,0)</f>
        <v>2174</v>
      </c>
      <c r="E291" s="26">
        <f>VLOOKUP($A291,'交易量(贡献率)'!$A:$K,11,0)/100</f>
        <v>5.3270015520774042E-4</v>
      </c>
      <c r="F291" s="2">
        <f>VLOOKUP($A291,交易量等级!$A:$G,2,0)</f>
        <v>1599.375</v>
      </c>
      <c r="G291" s="2">
        <f>VLOOKUP($A291,交易量等级!$A:$G,5,0)</f>
        <v>280934.09999999998</v>
      </c>
      <c r="H291" s="2">
        <f>VLOOKUP($A291,活跃!$B:$J,2,0)</f>
        <v>1</v>
      </c>
      <c r="I291" s="1">
        <f>VLOOKUP($A291,'风险(退款拒付)'!$A:$F,4,0)</f>
        <v>6.0000000000000001E-3</v>
      </c>
      <c r="J291" s="1">
        <f>VLOOKUP($A291,'风险(退款拒付)'!$A:$F,5,0)</f>
        <v>0</v>
      </c>
      <c r="K291" s="1">
        <f>VLOOKUP($A291,'风险(预警)'!$A:$F,6,0)</f>
        <v>0</v>
      </c>
      <c r="L291" s="1">
        <v>9.7503294148413282E-3</v>
      </c>
      <c r="M291" s="2">
        <f t="shared" si="4"/>
        <v>2.3020404336326874</v>
      </c>
    </row>
    <row r="292" spans="1:13" x14ac:dyDescent="0.2">
      <c r="A292" t="s">
        <v>977</v>
      </c>
      <c r="B292" s="2">
        <f>VLOOKUP($A292,活跃!$B:$J,3,0)</f>
        <v>733</v>
      </c>
      <c r="C292" s="2">
        <f>VLOOKUP($A292,活跃!$B:$J,4,0)</f>
        <v>0</v>
      </c>
      <c r="D292" s="2">
        <f>VLOOKUP($A292,活跃!$B:$J,6,0)</f>
        <v>0</v>
      </c>
      <c r="E292" s="26">
        <f>VLOOKUP($A292,'交易量(贡献率)'!$A:$K,11,0)/100</f>
        <v>2.1548001257840215E-4</v>
      </c>
      <c r="F292" s="2">
        <f>VLOOKUP($A292,交易量等级!$A:$G,2,0)</f>
        <v>252.74</v>
      </c>
      <c r="G292" s="2">
        <f>VLOOKUP($A292,交易量等级!$A:$G,5,0)</f>
        <v>113639.32</v>
      </c>
      <c r="H292" s="2">
        <f>VLOOKUP($A292,活跃!$B:$J,2,0)</f>
        <v>1</v>
      </c>
      <c r="I292" s="1">
        <f>VLOOKUP($A292,'风险(退款拒付)'!$A:$F,4,0)</f>
        <v>2E-3</v>
      </c>
      <c r="J292" s="1">
        <f>VLOOKUP($A292,'风险(退款拒付)'!$A:$F,5,0)</f>
        <v>5.0000000000000001E-3</v>
      </c>
      <c r="K292" s="1">
        <f>VLOOKUP($A292,'风险(预警)'!$A:$F,6,0)</f>
        <v>0.01</v>
      </c>
      <c r="L292" s="1">
        <v>1.3063654204368931E-2</v>
      </c>
      <c r="M292" s="2">
        <f t="shared" si="4"/>
        <v>3.0843122226904089</v>
      </c>
    </row>
    <row r="293" spans="1:13" x14ac:dyDescent="0.2">
      <c r="A293" t="s">
        <v>672</v>
      </c>
      <c r="B293" s="2">
        <f>VLOOKUP($A293,活跃!$B:$J,3,0)</f>
        <v>522</v>
      </c>
      <c r="C293" s="2">
        <f>VLOOKUP($A293,活跃!$B:$J,4,0)</f>
        <v>34</v>
      </c>
      <c r="D293" s="2">
        <f>VLOOKUP($A293,活跃!$B:$J,6,0)</f>
        <v>124</v>
      </c>
      <c r="E293" s="26">
        <f>VLOOKUP($A293,'交易量(贡献率)'!$A:$K,11,0)/100</f>
        <v>2.5044081092808244E-4</v>
      </c>
      <c r="F293" s="2">
        <f>VLOOKUP($A293,交易量等级!$A:$G,2,0)</f>
        <v>377.5</v>
      </c>
      <c r="G293" s="2">
        <f>VLOOKUP($A293,交易量等级!$A:$G,5,0)</f>
        <v>132076.85999999999</v>
      </c>
      <c r="H293" s="2">
        <f>VLOOKUP($A293,活跃!$B:$J,2,0)</f>
        <v>1</v>
      </c>
      <c r="I293" s="1">
        <f>VLOOKUP($A293,'风险(退款拒付)'!$A:$F,4,0)</f>
        <v>1.6E-2</v>
      </c>
      <c r="J293" s="1">
        <f>VLOOKUP($A293,'风险(退款拒付)'!$A:$F,5,0)</f>
        <v>1E-3</v>
      </c>
      <c r="K293" s="1">
        <f>VLOOKUP($A293,'风险(预警)'!$A:$F,6,0)</f>
        <v>2E-3</v>
      </c>
      <c r="L293" s="1">
        <v>7.8914858033479439E-3</v>
      </c>
      <c r="M293" s="2">
        <f t="shared" si="4"/>
        <v>1.8631698097392877</v>
      </c>
    </row>
    <row r="294" spans="1:13" x14ac:dyDescent="0.2">
      <c r="A294" t="s">
        <v>491</v>
      </c>
      <c r="B294" s="2">
        <f>VLOOKUP($A294,活跃!$B:$J,3,0)</f>
        <v>972</v>
      </c>
      <c r="C294" s="2">
        <f>VLOOKUP($A294,活跃!$B:$J,4,0)</f>
        <v>0</v>
      </c>
      <c r="D294" s="2">
        <f>VLOOKUP($A294,活跃!$B:$J,6,0)</f>
        <v>0</v>
      </c>
      <c r="E294" s="26">
        <f>VLOOKUP($A294,'交易量(贡献率)'!$A:$K,11,0)/100</f>
        <v>2.582975732047166E-4</v>
      </c>
      <c r="F294" s="2">
        <f>VLOOKUP($A294,交易量等级!$A:$G,2,0)</f>
        <v>5647.26</v>
      </c>
      <c r="G294" s="2">
        <f>VLOOKUP($A294,交易量等级!$A:$G,5,0)</f>
        <v>136220.34</v>
      </c>
      <c r="H294" s="2">
        <f>VLOOKUP($A294,活跃!$B:$J,2,0)</f>
        <v>0</v>
      </c>
      <c r="I294" s="1">
        <f>VLOOKUP($A294,'风险(退款拒付)'!$A:$F,4,0)</f>
        <v>2.7E-2</v>
      </c>
      <c r="J294" s="1">
        <f>VLOOKUP($A294,'风险(退款拒付)'!$A:$F,5,0)</f>
        <v>0.05</v>
      </c>
      <c r="K294" s="1">
        <f>VLOOKUP($A294,'风险(预警)'!$A:$F,6,0)</f>
        <v>0.17699999999999999</v>
      </c>
      <c r="L294" s="1">
        <v>1.0078818794558761E-2</v>
      </c>
      <c r="M294" s="2">
        <f t="shared" si="4"/>
        <v>2.3795963604075734</v>
      </c>
    </row>
    <row r="295" spans="1:13" x14ac:dyDescent="0.2">
      <c r="A295" t="s">
        <v>554</v>
      </c>
      <c r="B295" s="2">
        <f>VLOOKUP($A295,活跃!$B:$J,3,0)</f>
        <v>111</v>
      </c>
      <c r="C295" s="2">
        <f>VLOOKUP($A295,活跃!$B:$J,4,0)</f>
        <v>0</v>
      </c>
      <c r="D295" s="2">
        <f>VLOOKUP($A295,活跃!$B:$J,6,0)</f>
        <v>0</v>
      </c>
      <c r="E295" s="26">
        <f>VLOOKUP($A295,'交易量(贡献率)'!$A:$K,11,0)/100</f>
        <v>1.4893189925015715E-4</v>
      </c>
      <c r="F295" s="2">
        <f>VLOOKUP($A295,交易量等级!$A:$G,2,0)</f>
        <v>1336.97945</v>
      </c>
      <c r="G295" s="2">
        <f>VLOOKUP($A295,交易量等级!$A:$G,5,0)</f>
        <v>78543.339377885</v>
      </c>
      <c r="H295" s="2">
        <f>VLOOKUP($A295,活跃!$B:$J,2,0)</f>
        <v>1</v>
      </c>
      <c r="I295" s="1">
        <f>VLOOKUP($A295,'风险(退款拒付)'!$A:$F,4,0)</f>
        <v>1.4E-2</v>
      </c>
      <c r="J295" s="1">
        <f>VLOOKUP($A295,'风险(退款拒付)'!$A:$F,5,0)</f>
        <v>6.0000000000000001E-3</v>
      </c>
      <c r="K295" s="1">
        <f>VLOOKUP($A295,'风险(预警)'!$A:$F,6,0)</f>
        <v>0.188</v>
      </c>
      <c r="L295" s="1">
        <v>1.812039439161835E-2</v>
      </c>
      <c r="M295" s="2">
        <f t="shared" si="4"/>
        <v>4.2782021804701511</v>
      </c>
    </row>
    <row r="296" spans="1:13" x14ac:dyDescent="0.2">
      <c r="A296" t="s">
        <v>608</v>
      </c>
      <c r="B296" s="2">
        <f>VLOOKUP($A296,活跃!$B:$J,3,0)</f>
        <v>655</v>
      </c>
      <c r="C296" s="2">
        <f>VLOOKUP($A296,活跃!$B:$J,4,0)</f>
        <v>0</v>
      </c>
      <c r="D296" s="2">
        <f>VLOOKUP($A296,活跃!$B:$J,6,0)</f>
        <v>0</v>
      </c>
      <c r="E296" s="26">
        <f>VLOOKUP($A296,'交易量(贡献率)'!$A:$K,11,0)/100</f>
        <v>5.6153086699702655E-4</v>
      </c>
      <c r="F296" s="2">
        <f>VLOOKUP($A296,交易量等级!$A:$G,2,0)</f>
        <v>1079.06</v>
      </c>
      <c r="G296" s="2">
        <f>VLOOKUP($A296,交易量等级!$A:$G,5,0)</f>
        <v>296138.77</v>
      </c>
      <c r="H296" s="2">
        <f>VLOOKUP($A296,活跃!$B:$J,2,0)</f>
        <v>1</v>
      </c>
      <c r="I296" s="1">
        <f>VLOOKUP($A296,'风险(退款拒付)'!$A:$F,4,0)</f>
        <v>1.2E-2</v>
      </c>
      <c r="J296" s="1">
        <f>VLOOKUP($A296,'风险(退款拒付)'!$A:$F,5,0)</f>
        <v>3.0000000000000001E-3</v>
      </c>
      <c r="K296" s="1">
        <f>VLOOKUP($A296,'风险(预警)'!$A:$F,6,0)</f>
        <v>5.0000000000000001E-3</v>
      </c>
      <c r="L296" s="1">
        <v>1.2957468495912601E-2</v>
      </c>
      <c r="M296" s="2">
        <f t="shared" si="4"/>
        <v>3.0592419113255103</v>
      </c>
    </row>
    <row r="297" spans="1:13" x14ac:dyDescent="0.2">
      <c r="A297" t="s">
        <v>561</v>
      </c>
      <c r="B297" s="2">
        <f>VLOOKUP($A297,活跃!$B:$J,3,0)</f>
        <v>809</v>
      </c>
      <c r="C297" s="2">
        <f>VLOOKUP($A297,活跃!$B:$J,4,0)</f>
        <v>69</v>
      </c>
      <c r="D297" s="2">
        <f>VLOOKUP($A297,活跃!$B:$J,6,0)</f>
        <v>264</v>
      </c>
      <c r="E297" s="26">
        <f>VLOOKUP($A297,'交易量(贡献率)'!$A:$K,11,0)/100</f>
        <v>2.6069062162382408E-4</v>
      </c>
      <c r="F297" s="2">
        <f>VLOOKUP($A297,交易量等级!$A:$G,2,0)</f>
        <v>372.58</v>
      </c>
      <c r="G297" s="2">
        <f>VLOOKUP($A297,交易量等级!$A:$G,5,0)</f>
        <v>137482.38</v>
      </c>
      <c r="H297" s="2">
        <f>VLOOKUP($A297,活跃!$B:$J,2,0)</f>
        <v>1</v>
      </c>
      <c r="I297" s="1">
        <f>VLOOKUP($A297,'风险(退款拒付)'!$A:$F,4,0)</f>
        <v>6.5000000000000002E-2</v>
      </c>
      <c r="J297" s="1">
        <f>VLOOKUP($A297,'风险(退款拒付)'!$A:$F,5,0)</f>
        <v>2.9000000000000001E-2</v>
      </c>
      <c r="K297" s="1">
        <f>VLOOKUP($A297,'风险(预警)'!$A:$F,6,0)</f>
        <v>4.3999999999999997E-2</v>
      </c>
      <c r="L297" s="1">
        <v>8.2678807840183381E-3</v>
      </c>
      <c r="M297" s="2">
        <f t="shared" si="4"/>
        <v>1.9520361882639707</v>
      </c>
    </row>
    <row r="298" spans="1:13" x14ac:dyDescent="0.2">
      <c r="A298" t="s">
        <v>340</v>
      </c>
      <c r="B298" s="2">
        <f>VLOOKUP($A298,活跃!$B:$J,3,0)</f>
        <v>650</v>
      </c>
      <c r="C298" s="2">
        <f>VLOOKUP($A298,活跃!$B:$J,4,0)</f>
        <v>0</v>
      </c>
      <c r="D298" s="2">
        <f>VLOOKUP($A298,活跃!$B:$J,6,0)</f>
        <v>0</v>
      </c>
      <c r="E298" s="26">
        <f>VLOOKUP($A298,'交易量(贡献率)'!$A:$K,11,0)/100</f>
        <v>9.8354147812208066E-4</v>
      </c>
      <c r="F298" s="2">
        <f>VLOOKUP($A298,交易量等级!$A:$G,2,0)</f>
        <v>2342.2600000000002</v>
      </c>
      <c r="G298" s="2">
        <f>VLOOKUP($A298,交易量等级!$A:$G,5,0)</f>
        <v>518697.69</v>
      </c>
      <c r="H298" s="2">
        <f>VLOOKUP($A298,活跃!$B:$J,2,0)</f>
        <v>1</v>
      </c>
      <c r="I298" s="1">
        <f>VLOOKUP($A298,'风险(退款拒付)'!$A:$F,4,0)</f>
        <v>4.1000000000000002E-2</v>
      </c>
      <c r="J298" s="1">
        <f>VLOOKUP($A298,'风险(退款拒付)'!$A:$F,5,0)</f>
        <v>4.0000000000000001E-3</v>
      </c>
      <c r="K298" s="1">
        <f>VLOOKUP($A298,'风险(预警)'!$A:$F,6,0)</f>
        <v>6.0000000000000001E-3</v>
      </c>
      <c r="L298" s="1">
        <v>5.0119861901721206E-3</v>
      </c>
      <c r="M298" s="2">
        <f t="shared" si="4"/>
        <v>1.1833235957159329</v>
      </c>
    </row>
    <row r="299" spans="1:13" x14ac:dyDescent="0.2">
      <c r="A299" t="s">
        <v>415</v>
      </c>
      <c r="B299" s="2">
        <f>VLOOKUP($A299,活跃!$B:$J,3,0)</f>
        <v>744</v>
      </c>
      <c r="C299" s="2">
        <f>VLOOKUP($A299,活跃!$B:$J,4,0)</f>
        <v>62</v>
      </c>
      <c r="D299" s="2">
        <f>VLOOKUP($A299,活跃!$B:$J,6,0)</f>
        <v>212</v>
      </c>
      <c r="E299" s="26">
        <f>VLOOKUP($A299,'交易量(贡献率)'!$A:$K,11,0)/100</f>
        <v>2.5766270426558894E-3</v>
      </c>
      <c r="F299" s="2">
        <f>VLOOKUP($A299,交易量等级!$A:$G,2,0)</f>
        <v>3845.1073999999999</v>
      </c>
      <c r="G299" s="2">
        <f>VLOOKUP($A299,交易量等级!$A:$G,5,0)</f>
        <v>1358855.24377575</v>
      </c>
      <c r="H299" s="2">
        <f>VLOOKUP($A299,活跃!$B:$J,2,0)</f>
        <v>1</v>
      </c>
      <c r="I299" s="1">
        <f>VLOOKUP($A299,'风险(退款拒付)'!$A:$F,4,0)</f>
        <v>0.128</v>
      </c>
      <c r="J299" s="1">
        <f>VLOOKUP($A299,'风险(退款拒付)'!$A:$F,5,0)</f>
        <v>1.4E-2</v>
      </c>
      <c r="K299" s="1">
        <f>VLOOKUP($A299,'风险(预警)'!$A:$F,6,0)</f>
        <v>1.9E-2</v>
      </c>
      <c r="L299" s="1">
        <v>2.3106094933424109E-2</v>
      </c>
      <c r="M299" s="2">
        <f t="shared" si="4"/>
        <v>5.455319767877123</v>
      </c>
    </row>
    <row r="300" spans="1:13" x14ac:dyDescent="0.2">
      <c r="A300" t="s">
        <v>986</v>
      </c>
      <c r="B300" s="2">
        <f>VLOOKUP($A300,活跃!$B:$J,3,0)</f>
        <v>212</v>
      </c>
      <c r="C300" s="2">
        <f>VLOOKUP($A300,活跃!$B:$J,4,0)</f>
        <v>10</v>
      </c>
      <c r="D300" s="2">
        <f>VLOOKUP($A300,活跃!$B:$J,6,0)</f>
        <v>27</v>
      </c>
      <c r="E300" s="26">
        <f>VLOOKUP($A300,'交易量(贡献率)'!$A:$K,11,0)/100</f>
        <v>8.4080618862443504E-5</v>
      </c>
      <c r="F300" s="2">
        <f>VLOOKUP($A300,交易量等级!$A:$G,2,0)</f>
        <v>188.61605</v>
      </c>
      <c r="G300" s="2">
        <f>VLOOKUP($A300,交易量等级!$A:$G,5,0)</f>
        <v>44342.230345985001</v>
      </c>
      <c r="H300" s="2">
        <f>VLOOKUP($A300,活跃!$B:$J,2,0)</f>
        <v>1</v>
      </c>
      <c r="I300" s="1">
        <f>VLOOKUP($A300,'风险(退款拒付)'!$A:$F,4,0)</f>
        <v>4.0000000000000001E-3</v>
      </c>
      <c r="J300" s="1">
        <f>VLOOKUP($A300,'风险(退款拒付)'!$A:$F,5,0)</f>
        <v>0</v>
      </c>
      <c r="K300" s="1">
        <f>VLOOKUP($A300,'风险(预警)'!$A:$F,6,0)</f>
        <v>4.0000000000000001E-3</v>
      </c>
      <c r="L300" s="1">
        <v>4.4422646674566199E-3</v>
      </c>
      <c r="M300" s="2">
        <f t="shared" si="4"/>
        <v>1.048813065312155</v>
      </c>
    </row>
    <row r="301" spans="1:13" x14ac:dyDescent="0.2">
      <c r="A301" t="s">
        <v>543</v>
      </c>
      <c r="B301" s="2">
        <f>VLOOKUP($A301,活跃!$B:$J,3,0)</f>
        <v>978</v>
      </c>
      <c r="C301" s="2">
        <f>VLOOKUP($A301,活跃!$B:$J,4,0)</f>
        <v>0</v>
      </c>
      <c r="D301" s="2">
        <f>VLOOKUP($A301,活跃!$B:$J,6,0)</f>
        <v>0</v>
      </c>
      <c r="E301" s="26">
        <f>VLOOKUP($A301,'交易量(贡献率)'!$A:$K,11,0)/100</f>
        <v>6.9234473493050806E-5</v>
      </c>
      <c r="F301" s="2">
        <f>VLOOKUP($A301,交易量等级!$A:$G,2,0)</f>
        <v>292.70049999999998</v>
      </c>
      <c r="G301" s="2">
        <f>VLOOKUP($A301,交易量等级!$A:$G,5,0)</f>
        <v>36512.706650439999</v>
      </c>
      <c r="H301" s="2">
        <f>VLOOKUP($A301,活跃!$B:$J,2,0)</f>
        <v>1</v>
      </c>
      <c r="I301" s="1">
        <f>VLOOKUP($A301,'风险(退款拒付)'!$A:$F,4,0)</f>
        <v>1.0999999999999999E-2</v>
      </c>
      <c r="J301" s="1">
        <f>VLOOKUP($A301,'风险(退款拒付)'!$A:$F,5,0)</f>
        <v>0</v>
      </c>
      <c r="K301" s="1">
        <f>VLOOKUP($A301,'风险(预警)'!$A:$F,6,0)</f>
        <v>0</v>
      </c>
      <c r="L301" s="1">
        <v>1.261569562577885E-2</v>
      </c>
      <c r="M301" s="2">
        <f t="shared" si="4"/>
        <v>2.9785497692765444</v>
      </c>
    </row>
    <row r="302" spans="1:13" x14ac:dyDescent="0.2">
      <c r="A302" t="s">
        <v>805</v>
      </c>
      <c r="B302" s="2">
        <f>VLOOKUP($A302,活跃!$B:$J,3,0)</f>
        <v>121</v>
      </c>
      <c r="C302" s="2">
        <f>VLOOKUP($A302,活跃!$B:$J,4,0)</f>
        <v>0</v>
      </c>
      <c r="D302" s="2">
        <f>VLOOKUP($A302,活跃!$B:$J,6,0)</f>
        <v>1</v>
      </c>
      <c r="E302" s="26">
        <f>VLOOKUP($A302,'交易量(贡献率)'!$A:$K,11,0)/100</f>
        <v>1.7263131676220324E-4</v>
      </c>
      <c r="F302" s="2">
        <f>VLOOKUP($A302,交易量等级!$A:$G,2,0)</f>
        <v>860.13499999999999</v>
      </c>
      <c r="G302" s="2">
        <f>VLOOKUP($A302,交易量等级!$A:$G,5,0)</f>
        <v>91041.88</v>
      </c>
      <c r="H302" s="2">
        <f>VLOOKUP($A302,活跃!$B:$J,2,0)</f>
        <v>1</v>
      </c>
      <c r="I302" s="1">
        <f>VLOOKUP($A302,'风险(退款拒付)'!$A:$F,4,0)</f>
        <v>5.0000000000000001E-3</v>
      </c>
      <c r="J302" s="1">
        <f>VLOOKUP($A302,'风险(退款拒付)'!$A:$F,5,0)</f>
        <v>4.0000000000000001E-3</v>
      </c>
      <c r="K302" s="1">
        <f>VLOOKUP($A302,'风险(预警)'!$A:$F,6,0)</f>
        <v>4.7E-2</v>
      </c>
      <c r="L302" s="1">
        <v>1.6199765785865779E-3</v>
      </c>
      <c r="M302" s="2">
        <f t="shared" si="4"/>
        <v>0.38247441976348151</v>
      </c>
    </row>
    <row r="303" spans="1:13" x14ac:dyDescent="0.2">
      <c r="A303" t="s">
        <v>163</v>
      </c>
      <c r="B303" s="2">
        <f>VLOOKUP($A303,活跃!$B:$J,3,0)</f>
        <v>283</v>
      </c>
      <c r="C303" s="2">
        <f>VLOOKUP($A303,活跃!$B:$J,4,0)</f>
        <v>44</v>
      </c>
      <c r="D303" s="2">
        <f>VLOOKUP($A303,活跃!$B:$J,6,0)</f>
        <v>339</v>
      </c>
      <c r="E303" s="26">
        <f>VLOOKUP($A303,'交易量(贡献率)'!$A:$K,11,0)/100</f>
        <v>1.7446444373058151E-4</v>
      </c>
      <c r="F303" s="2">
        <f>VLOOKUP($A303,交易量等级!$A:$G,2,0)</f>
        <v>267.45</v>
      </c>
      <c r="G303" s="2">
        <f>VLOOKUP($A303,交易量等级!$A:$G,5,0)</f>
        <v>92008.63</v>
      </c>
      <c r="H303" s="2">
        <f>VLOOKUP($A303,活跃!$B:$J,2,0)</f>
        <v>1</v>
      </c>
      <c r="I303" s="1">
        <f>VLOOKUP($A303,'风险(退款拒付)'!$A:$F,4,0)</f>
        <v>4.0000000000000001E-3</v>
      </c>
      <c r="J303" s="1">
        <f>VLOOKUP($A303,'风险(退款拒付)'!$A:$F,5,0)</f>
        <v>0</v>
      </c>
      <c r="K303" s="1">
        <f>VLOOKUP($A303,'风险(预警)'!$A:$F,6,0)</f>
        <v>5.0000000000000001E-3</v>
      </c>
      <c r="L303" s="1">
        <v>6.9774355308972478E-3</v>
      </c>
      <c r="M303" s="2">
        <f t="shared" si="4"/>
        <v>1.6473636973476768</v>
      </c>
    </row>
    <row r="304" spans="1:13" x14ac:dyDescent="0.2">
      <c r="A304" t="s">
        <v>605</v>
      </c>
      <c r="B304" s="2">
        <f>VLOOKUP($A304,活跃!$B:$J,3,0)</f>
        <v>746</v>
      </c>
      <c r="C304" s="2">
        <f>VLOOKUP($A304,活跃!$B:$J,4,0)</f>
        <v>46</v>
      </c>
      <c r="D304" s="2">
        <f>VLOOKUP($A304,活跃!$B:$J,6,0)</f>
        <v>182</v>
      </c>
      <c r="E304" s="26">
        <f>VLOOKUP($A304,'交易量(贡献率)'!$A:$K,11,0)/100</f>
        <v>9.4581793415647402E-4</v>
      </c>
      <c r="F304" s="2">
        <f>VLOOKUP($A304,交易量等级!$A:$G,2,0)</f>
        <v>1283.93</v>
      </c>
      <c r="G304" s="2">
        <f>VLOOKUP($A304,交易量等级!$A:$G,5,0)</f>
        <v>498803.14</v>
      </c>
      <c r="H304" s="2">
        <f>VLOOKUP($A304,活跃!$B:$J,2,0)</f>
        <v>1</v>
      </c>
      <c r="I304" s="1">
        <f>VLOOKUP($A304,'风险(退款拒付)'!$A:$F,4,0)</f>
        <v>3.6999999999999998E-2</v>
      </c>
      <c r="J304" s="1">
        <f>VLOOKUP($A304,'风险(退款拒付)'!$A:$F,5,0)</f>
        <v>1.2999999999999999E-2</v>
      </c>
      <c r="K304" s="1">
        <f>VLOOKUP($A304,'风险(预警)'!$A:$F,6,0)</f>
        <v>7.0000000000000001E-3</v>
      </c>
      <c r="L304" s="1">
        <v>1.060743070324624E-2</v>
      </c>
      <c r="M304" s="2">
        <f t="shared" si="4"/>
        <v>2.5044009629726993</v>
      </c>
    </row>
    <row r="305" spans="1:13" x14ac:dyDescent="0.2">
      <c r="A305" t="s">
        <v>642</v>
      </c>
      <c r="B305" s="2">
        <f>VLOOKUP($A305,活跃!$B:$J,3,0)</f>
        <v>646</v>
      </c>
      <c r="C305" s="2">
        <f>VLOOKUP($A305,活跃!$B:$J,4,0)</f>
        <v>0</v>
      </c>
      <c r="D305" s="2">
        <f>VLOOKUP($A305,活跃!$B:$J,6,0)</f>
        <v>0</v>
      </c>
      <c r="E305" s="26">
        <f>VLOOKUP($A305,'交易量(贡献率)'!$A:$K,11,0)/100</f>
        <v>1.1463250884570438E-4</v>
      </c>
      <c r="F305" s="2">
        <f>VLOOKUP($A305,交易量等级!$A:$G,2,0)</f>
        <v>133.739</v>
      </c>
      <c r="G305" s="2">
        <f>VLOOKUP($A305,交易量等级!$A:$G,5,0)</f>
        <v>60454.611076189998</v>
      </c>
      <c r="H305" s="2">
        <f>VLOOKUP($A305,活跃!$B:$J,2,0)</f>
        <v>1</v>
      </c>
      <c r="I305" s="1">
        <f>VLOOKUP($A305,'风险(退款拒付)'!$A:$F,4,0)</f>
        <v>0.01</v>
      </c>
      <c r="J305" s="1">
        <f>VLOOKUP($A305,'风险(退款拒付)'!$A:$F,5,0)</f>
        <v>2E-3</v>
      </c>
      <c r="K305" s="1">
        <f>VLOOKUP($A305,'风险(预警)'!$A:$F,6,0)</f>
        <v>0.01</v>
      </c>
      <c r="L305" s="1">
        <v>8.5131724376325008E-3</v>
      </c>
      <c r="M305" s="2">
        <f t="shared" si="4"/>
        <v>2.0099492372111087</v>
      </c>
    </row>
    <row r="306" spans="1:13" x14ac:dyDescent="0.2">
      <c r="A306" t="s">
        <v>1009</v>
      </c>
      <c r="B306" s="2">
        <f>VLOOKUP($A306,活跃!$B:$J,3,0)</f>
        <v>576</v>
      </c>
      <c r="C306" s="2">
        <f>VLOOKUP($A306,活跃!$B:$J,4,0)</f>
        <v>7</v>
      </c>
      <c r="D306" s="2">
        <f>VLOOKUP($A306,活跃!$B:$J,6,0)</f>
        <v>22</v>
      </c>
      <c r="E306" s="26">
        <f>VLOOKUP($A306,'交易量(贡献率)'!$A:$K,11,0)/100</f>
        <v>2.1269834313817327E-4</v>
      </c>
      <c r="F306" s="2">
        <f>VLOOKUP($A306,交易量等级!$A:$G,2,0)</f>
        <v>383.26</v>
      </c>
      <c r="G306" s="2">
        <f>VLOOKUP($A306,交易量等级!$A:$G,5,0)</f>
        <v>112172.33</v>
      </c>
      <c r="H306" s="2">
        <f>VLOOKUP($A306,活跃!$B:$J,2,0)</f>
        <v>1</v>
      </c>
      <c r="I306" s="1">
        <f>VLOOKUP($A306,'风险(退款拒付)'!$A:$F,4,0)</f>
        <v>0.01</v>
      </c>
      <c r="J306" s="1">
        <f>VLOOKUP($A306,'风险(退款拒付)'!$A:$F,5,0)</f>
        <v>0</v>
      </c>
      <c r="K306" s="1">
        <f>VLOOKUP($A306,'风险(预警)'!$A:$F,6,0)</f>
        <v>5.0000000000000001E-3</v>
      </c>
      <c r="L306" s="1">
        <v>6.609205547494469E-3</v>
      </c>
      <c r="M306" s="2">
        <f t="shared" si="4"/>
        <v>1.5604250643432569</v>
      </c>
    </row>
    <row r="307" spans="1:13" x14ac:dyDescent="0.2">
      <c r="A307" t="s">
        <v>900</v>
      </c>
      <c r="B307" s="2">
        <f>VLOOKUP($A307,活跃!$B:$J,3,0)</f>
        <v>276</v>
      </c>
      <c r="C307" s="2">
        <f>VLOOKUP($A307,活跃!$B:$J,4,0)</f>
        <v>0</v>
      </c>
      <c r="D307" s="2">
        <f>VLOOKUP($A307,活跃!$B:$J,6,0)</f>
        <v>0</v>
      </c>
      <c r="E307" s="26">
        <f>VLOOKUP($A307,'交易量(贡献率)'!$A:$K,11,0)/100</f>
        <v>1.6451555597239524E-4</v>
      </c>
      <c r="F307" s="2">
        <f>VLOOKUP($A307,交易量等级!$A:$G,2,0)</f>
        <v>1430.96</v>
      </c>
      <c r="G307" s="2">
        <f>VLOOKUP($A307,交易量等级!$A:$G,5,0)</f>
        <v>86761.81</v>
      </c>
      <c r="H307" s="2">
        <f>VLOOKUP($A307,活跃!$B:$J,2,0)</f>
        <v>1</v>
      </c>
      <c r="I307" s="1">
        <f>VLOOKUP($A307,'风险(退款拒付)'!$A:$F,4,0)</f>
        <v>4.8000000000000001E-2</v>
      </c>
      <c r="J307" s="1">
        <f>VLOOKUP($A307,'风险(退款拒付)'!$A:$F,5,0)</f>
        <v>2.1000000000000001E-2</v>
      </c>
      <c r="K307" s="1">
        <f>VLOOKUP($A307,'风险(预警)'!$A:$F,6,0)</f>
        <v>0.129</v>
      </c>
      <c r="L307" s="1">
        <v>0.2019589063874187</v>
      </c>
      <c r="M307" s="2">
        <f t="shared" si="4"/>
        <v>47.682242174137095</v>
      </c>
    </row>
    <row r="308" spans="1:13" x14ac:dyDescent="0.2">
      <c r="A308" t="s">
        <v>328</v>
      </c>
      <c r="B308" s="2">
        <f>VLOOKUP($A308,活跃!$B:$J,3,0)</f>
        <v>902</v>
      </c>
      <c r="C308" s="2">
        <f>VLOOKUP($A308,活跃!$B:$J,4,0)</f>
        <v>64</v>
      </c>
      <c r="D308" s="2">
        <f>VLOOKUP($A308,活跃!$B:$J,6,0)</f>
        <v>175</v>
      </c>
      <c r="E308" s="26">
        <f>VLOOKUP($A308,'交易量(贡献率)'!$A:$K,11,0)/100</f>
        <v>5.1931301142809742E-3</v>
      </c>
      <c r="F308" s="2">
        <f>VLOOKUP($A308,交易量等级!$A:$G,2,0)</f>
        <v>7214</v>
      </c>
      <c r="G308" s="2">
        <f>VLOOKUP($A308,交易量等级!$A:$G,5,0)</f>
        <v>2738740.2098080399</v>
      </c>
      <c r="H308" s="2">
        <f>VLOOKUP($A308,活跃!$B:$J,2,0)</f>
        <v>1</v>
      </c>
      <c r="I308" s="1">
        <f>VLOOKUP($A308,'风险(退款拒付)'!$A:$F,4,0)</f>
        <v>2.8000000000000001E-2</v>
      </c>
      <c r="J308" s="1">
        <f>VLOOKUP($A308,'风险(退款拒付)'!$A:$F,5,0)</f>
        <v>8.9999999999999993E-3</v>
      </c>
      <c r="K308" s="1">
        <f>VLOOKUP($A308,'风险(预警)'!$A:$F,6,0)</f>
        <v>3.0000000000000001E-3</v>
      </c>
      <c r="L308" s="1">
        <v>2.6373943709150211E-2</v>
      </c>
      <c r="M308" s="2">
        <f t="shared" si="4"/>
        <v>6.226854727636324</v>
      </c>
    </row>
    <row r="309" spans="1:13" x14ac:dyDescent="0.2">
      <c r="A309" t="s">
        <v>609</v>
      </c>
      <c r="B309" s="2">
        <f>VLOOKUP($A309,活跃!$B:$J,3,0)</f>
        <v>556</v>
      </c>
      <c r="C309" s="2">
        <f>VLOOKUP($A309,活跃!$B:$J,4,0)</f>
        <v>9</v>
      </c>
      <c r="D309" s="2">
        <f>VLOOKUP($A309,活跃!$B:$J,6,0)</f>
        <v>34</v>
      </c>
      <c r="E309" s="26">
        <f>VLOOKUP($A309,'交易量(贡献率)'!$A:$K,11,0)/100</f>
        <v>2.8576406308692282E-4</v>
      </c>
      <c r="F309" s="2">
        <f>VLOOKUP($A309,交易量等级!$A:$G,2,0)</f>
        <v>387.25</v>
      </c>
      <c r="G309" s="2">
        <f>VLOOKUP($A309,交易量等级!$A:$G,5,0)</f>
        <v>150705.54999999999</v>
      </c>
      <c r="H309" s="2">
        <f>VLOOKUP($A309,活跃!$B:$J,2,0)</f>
        <v>1</v>
      </c>
      <c r="I309" s="1">
        <f>VLOOKUP($A309,'风险(退款拒付)'!$A:$F,4,0)</f>
        <v>0.01</v>
      </c>
      <c r="J309" s="1">
        <f>VLOOKUP($A309,'风险(退款拒付)'!$A:$F,5,0)</f>
        <v>2E-3</v>
      </c>
      <c r="K309" s="1">
        <f>VLOOKUP($A309,'风险(预警)'!$A:$F,6,0)</f>
        <v>5.0000000000000001E-3</v>
      </c>
      <c r="L309" s="1">
        <v>5.7412638846576344E-3</v>
      </c>
      <c r="M309" s="2">
        <f t="shared" si="4"/>
        <v>1.3555051363207742</v>
      </c>
    </row>
    <row r="310" spans="1:13" x14ac:dyDescent="0.2">
      <c r="A310" t="s">
        <v>778</v>
      </c>
      <c r="B310" s="2">
        <f>VLOOKUP($A310,活跃!$B:$J,3,0)</f>
        <v>128</v>
      </c>
      <c r="C310" s="2">
        <f>VLOOKUP($A310,活跃!$B:$J,4,0)</f>
        <v>0</v>
      </c>
      <c r="D310" s="2">
        <f>VLOOKUP($A310,活跃!$B:$J,6,0)</f>
        <v>0</v>
      </c>
      <c r="E310" s="26">
        <f>VLOOKUP($A310,'交易量(贡献率)'!$A:$K,11,0)/100</f>
        <v>1.589278322842692E-4</v>
      </c>
      <c r="F310" s="2">
        <f>VLOOKUP($A310,交易量等级!$A:$G,2,0)</f>
        <v>1061.54</v>
      </c>
      <c r="G310" s="2">
        <f>VLOOKUP($A310,交易量等级!$A:$G,5,0)</f>
        <v>83814.97</v>
      </c>
      <c r="H310" s="2">
        <f>VLOOKUP($A310,活跃!$B:$J,2,0)</f>
        <v>1</v>
      </c>
      <c r="I310" s="1">
        <f>VLOOKUP($A310,'风险(退款拒付)'!$A:$F,4,0)</f>
        <v>0.01</v>
      </c>
      <c r="J310" s="1">
        <f>VLOOKUP($A310,'风险(退款拒付)'!$A:$F,5,0)</f>
        <v>0.02</v>
      </c>
      <c r="K310" s="1">
        <f>VLOOKUP($A310,'风险(预警)'!$A:$F,6,0)</f>
        <v>0.09</v>
      </c>
      <c r="L310" s="1">
        <v>5.7374905770522936E-3</v>
      </c>
      <c r="M310" s="2">
        <f t="shared" si="4"/>
        <v>1.3546142631711136</v>
      </c>
    </row>
    <row r="311" spans="1:13" x14ac:dyDescent="0.2">
      <c r="A311" t="s">
        <v>811</v>
      </c>
      <c r="B311" s="2">
        <f>VLOOKUP($A311,活跃!$B:$J,3,0)</f>
        <v>272</v>
      </c>
      <c r="C311" s="2">
        <f>VLOOKUP($A311,活跃!$B:$J,4,0)</f>
        <v>0</v>
      </c>
      <c r="D311" s="2">
        <f>VLOOKUP($A311,活跃!$B:$J,6,0)</f>
        <v>0</v>
      </c>
      <c r="E311" s="26">
        <f>VLOOKUP($A311,'交易量(贡献率)'!$A:$K,11,0)/100</f>
        <v>1.4234737662167316E-4</v>
      </c>
      <c r="F311" s="2">
        <f>VLOOKUP($A311,交易量等级!$A:$G,2,0)</f>
        <v>946.85</v>
      </c>
      <c r="G311" s="2">
        <f>VLOOKUP($A311,交易量等级!$A:$G,5,0)</f>
        <v>75070.81</v>
      </c>
      <c r="H311" s="2">
        <f>VLOOKUP($A311,活跃!$B:$J,2,0)</f>
        <v>1</v>
      </c>
      <c r="I311" s="1">
        <f>VLOOKUP($A311,'风险(退款拒付)'!$A:$F,4,0)</f>
        <v>0</v>
      </c>
      <c r="J311" s="1">
        <f>VLOOKUP($A311,'风险(退款拒付)'!$A:$F,5,0)</f>
        <v>1.0999999999999999E-2</v>
      </c>
      <c r="K311" s="1">
        <f>VLOOKUP($A311,'风险(预警)'!$A:$F,6,0)</f>
        <v>0.11</v>
      </c>
      <c r="L311" s="1">
        <v>5.1962407652375022E-3</v>
      </c>
      <c r="M311" s="2">
        <f t="shared" si="4"/>
        <v>1.2268258676737076</v>
      </c>
    </row>
    <row r="312" spans="1:13" x14ac:dyDescent="0.2">
      <c r="A312" t="s">
        <v>119</v>
      </c>
      <c r="B312" s="2">
        <f>VLOOKUP($A312,活跃!$B:$J,3,0)</f>
        <v>885</v>
      </c>
      <c r="C312" s="2">
        <f>VLOOKUP($A312,活跃!$B:$J,4,0)</f>
        <v>10</v>
      </c>
      <c r="D312" s="2">
        <f>VLOOKUP($A312,活跃!$B:$J,6,0)</f>
        <v>37</v>
      </c>
      <c r="E312" s="26">
        <f>VLOOKUP($A312,'交易量(贡献率)'!$A:$K,11,0)/100</f>
        <v>3.4833912021939973E-4</v>
      </c>
      <c r="F312" s="2">
        <f>VLOOKUP($A312,交易量等级!$A:$G,2,0)</f>
        <v>477.91</v>
      </c>
      <c r="G312" s="2">
        <f>VLOOKUP($A312,交易量等级!$A:$G,5,0)</f>
        <v>183706.23</v>
      </c>
      <c r="H312" s="2">
        <f>VLOOKUP($A312,活跃!$B:$J,2,0)</f>
        <v>1</v>
      </c>
      <c r="I312" s="1">
        <f>VLOOKUP($A312,'风险(退款拒付)'!$A:$F,4,0)</f>
        <v>6.4000000000000001E-2</v>
      </c>
      <c r="J312" s="1">
        <f>VLOOKUP($A312,'风险(退款拒付)'!$A:$F,5,0)</f>
        <v>6.0000000000000001E-3</v>
      </c>
      <c r="K312" s="1">
        <f>VLOOKUP($A312,'风险(预警)'!$A:$F,6,0)</f>
        <v>2E-3</v>
      </c>
      <c r="L312" s="1">
        <v>4.6979954417735656E-3</v>
      </c>
      <c r="M312" s="2">
        <f t="shared" si="4"/>
        <v>1.10919077744419</v>
      </c>
    </row>
    <row r="313" spans="1:13" x14ac:dyDescent="0.2">
      <c r="A313" t="s">
        <v>784</v>
      </c>
      <c r="B313" s="2">
        <f>VLOOKUP($A313,活跃!$B:$J,3,0)</f>
        <v>803</v>
      </c>
      <c r="C313" s="2">
        <f>VLOOKUP($A313,活跃!$B:$J,4,0)</f>
        <v>0</v>
      </c>
      <c r="D313" s="2">
        <f>VLOOKUP($A313,活跃!$B:$J,6,0)</f>
        <v>0</v>
      </c>
      <c r="E313" s="26">
        <f>VLOOKUP($A313,'交易量(贡献率)'!$A:$K,11,0)/100</f>
        <v>1.8826726880522967E-4</v>
      </c>
      <c r="F313" s="2">
        <f>VLOOKUP($A313,交易量等级!$A:$G,2,0)</f>
        <v>250.41</v>
      </c>
      <c r="G313" s="2">
        <f>VLOOKUP($A313,交易量等级!$A:$G,5,0)</f>
        <v>99287.93</v>
      </c>
      <c r="H313" s="2">
        <f>VLOOKUP($A313,活跃!$B:$J,2,0)</f>
        <v>1</v>
      </c>
      <c r="I313" s="1">
        <f>VLOOKUP($A313,'风险(退款拒付)'!$A:$F,4,0)</f>
        <v>5.0999999999999997E-2</v>
      </c>
      <c r="J313" s="1">
        <f>VLOOKUP($A313,'风险(退款拒付)'!$A:$F,5,0)</f>
        <v>0</v>
      </c>
      <c r="K313" s="1">
        <f>VLOOKUP($A313,'风险(预警)'!$A:$F,6,0)</f>
        <v>8.9999999999999993E-3</v>
      </c>
      <c r="L313" s="1">
        <v>8.5370439050649616E-3</v>
      </c>
      <c r="M313" s="2">
        <f t="shared" si="4"/>
        <v>2.0155852604572595</v>
      </c>
    </row>
    <row r="314" spans="1:13" x14ac:dyDescent="0.2">
      <c r="A314" t="s">
        <v>520</v>
      </c>
      <c r="B314" s="2">
        <f>VLOOKUP($A314,活跃!$B:$J,3,0)</f>
        <v>191</v>
      </c>
      <c r="C314" s="2">
        <f>VLOOKUP($A314,活跃!$B:$J,4,0)</f>
        <v>0</v>
      </c>
      <c r="D314" s="2">
        <f>VLOOKUP($A314,活跃!$B:$J,6,0)</f>
        <v>0</v>
      </c>
      <c r="E314" s="26">
        <f>VLOOKUP($A314,'交易量(贡献率)'!$A:$K,11,0)/100</f>
        <v>1.4661994765803225E-4</v>
      </c>
      <c r="F314" s="2">
        <f>VLOOKUP($A314,交易量等级!$A:$G,2,0)</f>
        <v>440.8</v>
      </c>
      <c r="G314" s="2">
        <f>VLOOKUP($A314,交易量等级!$A:$G,5,0)</f>
        <v>77324.068023394997</v>
      </c>
      <c r="H314" s="2">
        <f>VLOOKUP($A314,活跃!$B:$J,2,0)</f>
        <v>1</v>
      </c>
      <c r="I314" s="1">
        <f>VLOOKUP($A314,'风险(退款拒付)'!$A:$F,4,0)</f>
        <v>2.5000000000000001E-2</v>
      </c>
      <c r="J314" s="1">
        <f>VLOOKUP($A314,'风险(退款拒付)'!$A:$F,5,0)</f>
        <v>5.0000000000000001E-3</v>
      </c>
      <c r="K314" s="1">
        <f>VLOOKUP($A314,'风险(预警)'!$A:$F,6,0)</f>
        <v>7.0000000000000007E-2</v>
      </c>
      <c r="L314" s="1">
        <v>2.4982586141910701E-3</v>
      </c>
      <c r="M314" s="2">
        <f t="shared" si="4"/>
        <v>0.58983569670836578</v>
      </c>
    </row>
    <row r="315" spans="1:13" x14ac:dyDescent="0.2">
      <c r="A315" t="s">
        <v>534</v>
      </c>
      <c r="B315" s="2">
        <f>VLOOKUP($A315,活跃!$B:$J,3,0)</f>
        <v>114</v>
      </c>
      <c r="C315" s="2">
        <f>VLOOKUP($A315,活跃!$B:$J,4,0)</f>
        <v>0</v>
      </c>
      <c r="D315" s="2">
        <f>VLOOKUP($A315,活跃!$B:$J,6,0)</f>
        <v>0</v>
      </c>
      <c r="E315" s="26">
        <f>VLOOKUP($A315,'交易量(贡献率)'!$A:$K,11,0)/100</f>
        <v>1.9539882007557887E-4</v>
      </c>
      <c r="F315" s="2">
        <f>VLOOKUP($A315,交易量等级!$A:$G,2,0)</f>
        <v>731.09500000000003</v>
      </c>
      <c r="G315" s="2">
        <f>VLOOKUP($A315,交易量等级!$A:$G,5,0)</f>
        <v>103048.95</v>
      </c>
      <c r="H315" s="2">
        <f>VLOOKUP($A315,活跃!$B:$J,2,0)</f>
        <v>1</v>
      </c>
      <c r="I315" s="1">
        <f>VLOOKUP($A315,'风险(退款拒付)'!$A:$F,4,0)</f>
        <v>1E-3</v>
      </c>
      <c r="J315" s="1">
        <f>VLOOKUP($A315,'风险(退款拒付)'!$A:$F,5,0)</f>
        <v>2E-3</v>
      </c>
      <c r="K315" s="1">
        <f>VLOOKUP($A315,'风险(预警)'!$A:$F,6,0)</f>
        <v>5.7000000000000002E-2</v>
      </c>
      <c r="L315" s="1">
        <v>4.0828689368892449E-3</v>
      </c>
      <c r="M315" s="2">
        <f t="shared" si="4"/>
        <v>0.96396018822046126</v>
      </c>
    </row>
    <row r="316" spans="1:13" x14ac:dyDescent="0.2">
      <c r="A316" t="s">
        <v>353</v>
      </c>
      <c r="B316" s="2">
        <f>VLOOKUP($A316,活跃!$B:$J,3,0)</f>
        <v>397</v>
      </c>
      <c r="C316" s="2">
        <f>VLOOKUP($A316,活跃!$B:$J,4,0)</f>
        <v>1</v>
      </c>
      <c r="D316" s="2">
        <f>VLOOKUP($A316,活跃!$B:$J,6,0)</f>
        <v>13</v>
      </c>
      <c r="E316" s="26">
        <f>VLOOKUP($A316,'交易量(贡献率)'!$A:$K,11,0)/100</f>
        <v>2.1600179179108754E-4</v>
      </c>
      <c r="F316" s="2">
        <f>VLOOKUP($A316,交易量等级!$A:$G,2,0)</f>
        <v>274.93040000000002</v>
      </c>
      <c r="G316" s="2">
        <f>VLOOKUP($A316,交易量等级!$A:$G,5,0)</f>
        <v>113914.494640145</v>
      </c>
      <c r="H316" s="2">
        <f>VLOOKUP($A316,活跃!$B:$J,2,0)</f>
        <v>1</v>
      </c>
      <c r="I316" s="1">
        <f>VLOOKUP($A316,'风险(退款拒付)'!$A:$F,4,0)</f>
        <v>4.2999999999999997E-2</v>
      </c>
      <c r="J316" s="1">
        <f>VLOOKUP($A316,'风险(退款拒付)'!$A:$F,5,0)</f>
        <v>5.0000000000000001E-3</v>
      </c>
      <c r="K316" s="1">
        <f>VLOOKUP($A316,'风险(预警)'!$A:$F,6,0)</f>
        <v>1.6E-2</v>
      </c>
      <c r="L316" s="1">
        <v>3.4606966237626349E-3</v>
      </c>
      <c r="M316" s="2">
        <f t="shared" si="4"/>
        <v>0.81706609258876606</v>
      </c>
    </row>
    <row r="317" spans="1:13" x14ac:dyDescent="0.2">
      <c r="A317" t="s">
        <v>949</v>
      </c>
      <c r="B317" s="2">
        <f>VLOOKUP($A317,活跃!$B:$J,3,0)</f>
        <v>384</v>
      </c>
      <c r="C317" s="2">
        <f>VLOOKUP($A317,活跃!$B:$J,4,0)</f>
        <v>0</v>
      </c>
      <c r="D317" s="2">
        <f>VLOOKUP($A317,活跃!$B:$J,6,0)</f>
        <v>0</v>
      </c>
      <c r="E317" s="26">
        <f>VLOOKUP($A317,'交易量(贡献率)'!$A:$K,11,0)/100</f>
        <v>2.5852073401455209E-4</v>
      </c>
      <c r="F317" s="2">
        <f>VLOOKUP($A317,交易量等级!$A:$G,2,0)</f>
        <v>485.54</v>
      </c>
      <c r="G317" s="2">
        <f>VLOOKUP($A317,交易量等级!$A:$G,5,0)</f>
        <v>136338.03</v>
      </c>
      <c r="H317" s="2">
        <f>VLOOKUP($A317,活跃!$B:$J,2,0)</f>
        <v>0</v>
      </c>
      <c r="I317" s="1">
        <f>VLOOKUP($A317,'风险(退款拒付)'!$A:$F,4,0)</f>
        <v>1.4E-2</v>
      </c>
      <c r="J317" s="1">
        <f>VLOOKUP($A317,'风险(退款拒付)'!$A:$F,5,0)</f>
        <v>8.0000000000000002E-3</v>
      </c>
      <c r="K317" s="1">
        <f>VLOOKUP($A317,'风险(预警)'!$A:$F,6,0)</f>
        <v>1.7999999999999999E-2</v>
      </c>
      <c r="L317" s="1">
        <v>3.5311337206420301E-3</v>
      </c>
      <c r="M317" s="2">
        <f t="shared" si="4"/>
        <v>0.83369620200817263</v>
      </c>
    </row>
    <row r="318" spans="1:13" x14ac:dyDescent="0.2">
      <c r="A318" t="s">
        <v>284</v>
      </c>
      <c r="B318" s="2">
        <f>VLOOKUP($A318,活跃!$B:$J,3,0)</f>
        <v>327</v>
      </c>
      <c r="C318" s="2">
        <f>VLOOKUP($A318,活跃!$B:$J,4,0)</f>
        <v>0</v>
      </c>
      <c r="D318" s="2">
        <f>VLOOKUP($A318,活跃!$B:$J,6,0)</f>
        <v>0</v>
      </c>
      <c r="E318" s="26">
        <f>VLOOKUP($A318,'交易量(贡献率)'!$A:$K,11,0)/100</f>
        <v>1.6387182359639863E-4</v>
      </c>
      <c r="F318" s="2">
        <f>VLOOKUP($A318,交易量等级!$A:$G,2,0)</f>
        <v>255.51</v>
      </c>
      <c r="G318" s="2">
        <f>VLOOKUP($A318,交易量等级!$A:$G,5,0)</f>
        <v>86422.32</v>
      </c>
      <c r="H318" s="2">
        <f>VLOOKUP($A318,活跃!$B:$J,2,0)</f>
        <v>1</v>
      </c>
      <c r="I318" s="1">
        <f>VLOOKUP($A318,'风险(退款拒付)'!$A:$F,4,0)</f>
        <v>6.9000000000000006E-2</v>
      </c>
      <c r="J318" s="1">
        <f>VLOOKUP($A318,'风险(退款拒付)'!$A:$F,5,0)</f>
        <v>4.0000000000000001E-3</v>
      </c>
      <c r="K318" s="1">
        <f>VLOOKUP($A318,'风险(预警)'!$A:$F,6,0)</f>
        <v>2.1999999999999999E-2</v>
      </c>
      <c r="L318" s="1">
        <v>0.1001193984612524</v>
      </c>
      <c r="M318" s="2">
        <f t="shared" si="4"/>
        <v>23.638063253326091</v>
      </c>
    </row>
    <row r="319" spans="1:13" x14ac:dyDescent="0.2">
      <c r="A319" t="s">
        <v>399</v>
      </c>
      <c r="B319" s="2">
        <f>VLOOKUP($A319,活跃!$B:$J,3,0)</f>
        <v>366</v>
      </c>
      <c r="C319" s="2">
        <f>VLOOKUP($A319,活跃!$B:$J,4,0)</f>
        <v>0</v>
      </c>
      <c r="D319" s="2">
        <f>VLOOKUP($A319,活跃!$B:$J,6,0)</f>
        <v>0</v>
      </c>
      <c r="E319" s="26">
        <f>VLOOKUP($A319,'交易量(贡献率)'!$A:$K,11,0)/100</f>
        <v>1.3904964425337206E-4</v>
      </c>
      <c r="F319" s="2">
        <f>VLOOKUP($A319,交易量等级!$A:$G,2,0)</f>
        <v>160</v>
      </c>
      <c r="G319" s="2">
        <f>VLOOKUP($A319,交易量等级!$A:$G,5,0)</f>
        <v>73331.66</v>
      </c>
      <c r="H319" s="2">
        <f>VLOOKUP($A319,活跃!$B:$J,2,0)</f>
        <v>1</v>
      </c>
      <c r="I319" s="1">
        <f>VLOOKUP($A319,'风险(退款拒付)'!$A:$F,4,0)</f>
        <v>2.1999999999999999E-2</v>
      </c>
      <c r="J319" s="1">
        <f>VLOOKUP($A319,'风险(退款拒付)'!$A:$F,5,0)</f>
        <v>1E-3</v>
      </c>
      <c r="K319" s="1">
        <f>VLOOKUP($A319,'风险(预警)'!$A:$F,6,0)</f>
        <v>8.0000000000000002E-3</v>
      </c>
      <c r="L319" s="1">
        <v>2.631646904996985E-3</v>
      </c>
      <c r="M319" s="2">
        <f t="shared" si="4"/>
        <v>0.62132850333508105</v>
      </c>
    </row>
    <row r="320" spans="1:13" x14ac:dyDescent="0.2">
      <c r="A320" t="s">
        <v>536</v>
      </c>
      <c r="B320" s="2">
        <f>VLOOKUP($A320,活跃!$B:$J,3,0)</f>
        <v>90</v>
      </c>
      <c r="C320" s="2">
        <f>VLOOKUP($A320,活跃!$B:$J,4,0)</f>
        <v>0</v>
      </c>
      <c r="D320" s="2">
        <f>VLOOKUP($A320,活跃!$B:$J,6,0)</f>
        <v>4</v>
      </c>
      <c r="E320" s="26">
        <f>VLOOKUP($A320,'交易量(贡献率)'!$A:$K,11,0)/100</f>
        <v>1.6669208019339657E-4</v>
      </c>
      <c r="F320" s="2">
        <f>VLOOKUP($A320,交易量等级!$A:$G,2,0)</f>
        <v>154.30000000000001</v>
      </c>
      <c r="G320" s="2">
        <f>VLOOKUP($A320,交易量等级!$A:$G,5,0)</f>
        <v>87909.66</v>
      </c>
      <c r="H320" s="2">
        <f>VLOOKUP($A320,活跃!$B:$J,2,0)</f>
        <v>1</v>
      </c>
      <c r="I320" s="1">
        <f>VLOOKUP($A320,'风险(退款拒付)'!$A:$F,4,0)</f>
        <v>0</v>
      </c>
      <c r="J320" s="1">
        <f>VLOOKUP($A320,'风险(退款拒付)'!$A:$F,5,0)</f>
        <v>3.0000000000000001E-3</v>
      </c>
      <c r="K320" s="1">
        <f>VLOOKUP($A320,'风险(预警)'!$A:$F,6,0)</f>
        <v>8.3000000000000004E-2</v>
      </c>
      <c r="L320" s="1">
        <v>3.470542654003999E-3</v>
      </c>
      <c r="M320" s="2">
        <f t="shared" si="4"/>
        <v>0.81939072786640998</v>
      </c>
    </row>
    <row r="321" spans="1:13" x14ac:dyDescent="0.2">
      <c r="A321" t="s">
        <v>334</v>
      </c>
      <c r="B321" s="2">
        <f>VLOOKUP($A321,活跃!$B:$J,3,0)</f>
        <v>821</v>
      </c>
      <c r="C321" s="2">
        <f>VLOOKUP($A321,活跃!$B:$J,4,0)</f>
        <v>143</v>
      </c>
      <c r="D321" s="2">
        <f>VLOOKUP($A321,活跃!$B:$J,6,0)</f>
        <v>448</v>
      </c>
      <c r="E321" s="26">
        <f>VLOOKUP($A321,'交易量(贡献率)'!$A:$K,11,0)/100</f>
        <v>1.0861036373748197E-3</v>
      </c>
      <c r="F321" s="2">
        <f>VLOOKUP($A321,交易量等级!$A:$G,2,0)</f>
        <v>1399.5623499999999</v>
      </c>
      <c r="G321" s="2">
        <f>VLOOKUP($A321,交易量等级!$A:$G,5,0)</f>
        <v>572786.66974225</v>
      </c>
      <c r="H321" s="2">
        <f>VLOOKUP($A321,活跃!$B:$J,2,0)</f>
        <v>1</v>
      </c>
      <c r="I321" s="1">
        <f>VLOOKUP($A321,'风险(退款拒付)'!$A:$F,4,0)</f>
        <v>3.6999999999999998E-2</v>
      </c>
      <c r="J321" s="1">
        <f>VLOOKUP($A321,'风险(退款拒付)'!$A:$F,5,0)</f>
        <v>2E-3</v>
      </c>
      <c r="K321" s="1">
        <f>VLOOKUP($A321,'风险(预警)'!$A:$F,6,0)</f>
        <v>1E-3</v>
      </c>
      <c r="L321" s="1">
        <v>2.2761464881202519E-2</v>
      </c>
      <c r="M321" s="2">
        <f t="shared" si="4"/>
        <v>5.3739530487536173</v>
      </c>
    </row>
    <row r="322" spans="1:13" x14ac:dyDescent="0.2">
      <c r="A322" t="s">
        <v>912</v>
      </c>
      <c r="B322" s="2">
        <f>VLOOKUP($A322,活跃!$B:$J,3,0)</f>
        <v>173</v>
      </c>
      <c r="C322" s="2">
        <f>VLOOKUP($A322,活跃!$B:$J,4,0)</f>
        <v>110</v>
      </c>
      <c r="D322" s="2">
        <f>VLOOKUP($A322,活跃!$B:$J,6,0)</f>
        <v>507</v>
      </c>
      <c r="E322" s="26">
        <f>VLOOKUP($A322,'交易量(贡献率)'!$A:$K,11,0)/100</f>
        <v>1.6235147860544369E-4</v>
      </c>
      <c r="F322" s="2">
        <f>VLOOKUP($A322,交易量等级!$A:$G,2,0)</f>
        <v>470.00835000000001</v>
      </c>
      <c r="G322" s="2">
        <f>VLOOKUP($A322,交易量等级!$A:$G,5,0)</f>
        <v>85620.524191329998</v>
      </c>
      <c r="H322" s="2">
        <f>VLOOKUP($A322,活跃!$B:$J,2,0)</f>
        <v>1</v>
      </c>
      <c r="I322" s="1">
        <f>VLOOKUP($A322,'风险(退款拒付)'!$A:$F,4,0)</f>
        <v>2.3E-2</v>
      </c>
      <c r="J322" s="1">
        <f>VLOOKUP($A322,'风险(退款拒付)'!$A:$F,5,0)</f>
        <v>0</v>
      </c>
      <c r="K322" s="1">
        <f>VLOOKUP($A322,'风险(预警)'!$A:$F,6,0)</f>
        <v>6.0000000000000001E-3</v>
      </c>
      <c r="L322" s="1">
        <v>9.4314000054621407E-3</v>
      </c>
      <c r="M322" s="2">
        <f t="shared" si="4"/>
        <v>2.2267416037543915</v>
      </c>
    </row>
    <row r="323" spans="1:13" x14ac:dyDescent="0.2">
      <c r="A323" t="s">
        <v>557</v>
      </c>
      <c r="B323" s="2">
        <f>VLOOKUP($A323,活跃!$B:$J,3,0)</f>
        <v>738</v>
      </c>
      <c r="C323" s="2">
        <f>VLOOKUP($A323,活跃!$B:$J,4,0)</f>
        <v>2</v>
      </c>
      <c r="D323" s="2">
        <f>VLOOKUP($A323,活跃!$B:$J,6,0)</f>
        <v>62</v>
      </c>
      <c r="E323" s="26">
        <f>VLOOKUP($A323,'交易量(贡献率)'!$A:$K,11,0)/100</f>
        <v>1.6937289209708754E-4</v>
      </c>
      <c r="F323" s="2">
        <f>VLOOKUP($A323,交易量等级!$A:$G,2,0)</f>
        <v>173.9</v>
      </c>
      <c r="G323" s="2">
        <f>VLOOKUP($A323,交易量等级!$A:$G,5,0)</f>
        <v>89323.46</v>
      </c>
      <c r="H323" s="2">
        <f>VLOOKUP($A323,活跃!$B:$J,2,0)</f>
        <v>1</v>
      </c>
      <c r="I323" s="1">
        <f>VLOOKUP($A323,'风险(退款拒付)'!$A:$F,4,0)</f>
        <v>0</v>
      </c>
      <c r="J323" s="1">
        <f>VLOOKUP($A323,'风险(退款拒付)'!$A:$F,5,0)</f>
        <v>1.4E-2</v>
      </c>
      <c r="K323" s="1">
        <f>VLOOKUP($A323,'风险(预警)'!$A:$F,6,0)</f>
        <v>0.05</v>
      </c>
      <c r="L323" s="1">
        <v>4.734977684407401E-3</v>
      </c>
      <c r="M323" s="2">
        <f t="shared" ref="M323:M386" si="5">100/MAX(L:L)*L323</f>
        <v>1.1179222381207818</v>
      </c>
    </row>
    <row r="324" spans="1:13" x14ac:dyDescent="0.2">
      <c r="A324" t="s">
        <v>765</v>
      </c>
      <c r="B324" s="2">
        <f>VLOOKUP($A324,活跃!$B:$J,3,0)</f>
        <v>31</v>
      </c>
      <c r="C324" s="2">
        <f>VLOOKUP($A324,活跃!$B:$J,4,0)</f>
        <v>0</v>
      </c>
      <c r="D324" s="2">
        <f>VLOOKUP($A324,活跃!$B:$J,6,0)</f>
        <v>1734</v>
      </c>
      <c r="E324" s="26">
        <f>VLOOKUP($A324,'交易量(贡献率)'!$A:$K,11,0)/100</f>
        <v>2.172036879628771E-5</v>
      </c>
      <c r="F324" s="2">
        <f>VLOOKUP($A324,交易量等级!$A:$G,2,0)</f>
        <v>3124.2842500000002</v>
      </c>
      <c r="G324" s="2">
        <f>VLOOKUP($A324,交易量等级!$A:$G,5,0)</f>
        <v>11454.83476924</v>
      </c>
      <c r="H324" s="2">
        <f>VLOOKUP($A324,活跃!$B:$J,2,0)</f>
        <v>1</v>
      </c>
      <c r="I324" s="1">
        <f>VLOOKUP($A324,'风险(退款拒付)'!$A:$F,4,0)</f>
        <v>0</v>
      </c>
      <c r="J324" s="1">
        <f>VLOOKUP($A324,'风险(退款拒付)'!$A:$F,5,0)</f>
        <v>0</v>
      </c>
      <c r="K324" s="1">
        <f>VLOOKUP($A324,'风险(预警)'!$A:$F,6,0)</f>
        <v>0</v>
      </c>
      <c r="L324" s="1">
        <v>6.522667555980295E-3</v>
      </c>
      <c r="M324" s="2">
        <f t="shared" si="5"/>
        <v>1.5399935540798437</v>
      </c>
    </row>
    <row r="325" spans="1:13" x14ac:dyDescent="0.2">
      <c r="A325" t="s">
        <v>756</v>
      </c>
      <c r="B325" s="2">
        <f>VLOOKUP($A325,活跃!$B:$J,3,0)</f>
        <v>331</v>
      </c>
      <c r="C325" s="2">
        <f>VLOOKUP($A325,活跃!$B:$J,4,0)</f>
        <v>0</v>
      </c>
      <c r="D325" s="2">
        <f>VLOOKUP($A325,活跃!$B:$J,6,0)</f>
        <v>0</v>
      </c>
      <c r="E325" s="26">
        <f>VLOOKUP($A325,'交易量(贡献率)'!$A:$K,11,0)/100</f>
        <v>8.2704886518402185E-5</v>
      </c>
      <c r="F325" s="2">
        <f>VLOOKUP($A325,交易量等级!$A:$G,2,0)</f>
        <v>288.8</v>
      </c>
      <c r="G325" s="2">
        <f>VLOOKUP($A325,交易量等级!$A:$G,5,0)</f>
        <v>43616.7</v>
      </c>
      <c r="H325" s="2">
        <f>VLOOKUP($A325,活跃!$B:$J,2,0)</f>
        <v>1</v>
      </c>
      <c r="I325" s="1">
        <f>VLOOKUP($A325,'风险(退款拒付)'!$A:$F,4,0)</f>
        <v>0</v>
      </c>
      <c r="J325" s="1">
        <f>VLOOKUP($A325,'风险(退款拒付)'!$A:$F,5,0)</f>
        <v>1E-3</v>
      </c>
      <c r="K325" s="1">
        <f>VLOOKUP($A325,'风险(预警)'!$A:$F,6,0)</f>
        <v>3.0000000000000001E-3</v>
      </c>
      <c r="L325" s="1">
        <v>4.0267804634594867E-2</v>
      </c>
      <c r="M325" s="2">
        <f t="shared" si="5"/>
        <v>9.507177706361384</v>
      </c>
    </row>
    <row r="326" spans="1:13" x14ac:dyDescent="0.2">
      <c r="A326" t="s">
        <v>214</v>
      </c>
      <c r="B326" s="2">
        <f>VLOOKUP($A326,活跃!$B:$J,3,0)</f>
        <v>508</v>
      </c>
      <c r="C326" s="2">
        <f>VLOOKUP($A326,活跃!$B:$J,4,0)</f>
        <v>0</v>
      </c>
      <c r="D326" s="2">
        <f>VLOOKUP($A326,活跃!$B:$J,6,0)</f>
        <v>0</v>
      </c>
      <c r="E326" s="26">
        <f>VLOOKUP($A326,'交易量(贡献率)'!$A:$K,11,0)/100</f>
        <v>5.1540539154384338E-4</v>
      </c>
      <c r="F326" s="2">
        <f>VLOOKUP($A326,交易量等级!$A:$G,2,0)</f>
        <v>877.28</v>
      </c>
      <c r="G326" s="2">
        <f>VLOOKUP($A326,交易量等级!$A:$G,5,0)</f>
        <v>271813.23</v>
      </c>
      <c r="H326" s="2">
        <f>VLOOKUP($A326,活跃!$B:$J,2,0)</f>
        <v>1</v>
      </c>
      <c r="I326" s="1">
        <f>VLOOKUP($A326,'风险(退款拒付)'!$A:$F,4,0)</f>
        <v>4.8000000000000001E-2</v>
      </c>
      <c r="J326" s="1">
        <f>VLOOKUP($A326,'风险(退款拒付)'!$A:$F,5,0)</f>
        <v>7.0000000000000001E-3</v>
      </c>
      <c r="K326" s="1">
        <f>VLOOKUP($A326,'风险(预警)'!$A:$F,6,0)</f>
        <v>2.1000000000000001E-2</v>
      </c>
      <c r="L326" s="1">
        <v>9.8341877994527153E-3</v>
      </c>
      <c r="M326" s="2">
        <f t="shared" si="5"/>
        <v>2.3218392920979913</v>
      </c>
    </row>
    <row r="327" spans="1:13" x14ac:dyDescent="0.2">
      <c r="A327" t="s">
        <v>80</v>
      </c>
      <c r="B327" s="2">
        <f>VLOOKUP($A327,活跃!$B:$J,3,0)</f>
        <v>718</v>
      </c>
      <c r="C327" s="2">
        <f>VLOOKUP($A327,活跃!$B:$J,4,0)</f>
        <v>0</v>
      </c>
      <c r="D327" s="2">
        <f>VLOOKUP($A327,活跃!$B:$J,6,0)</f>
        <v>2</v>
      </c>
      <c r="E327" s="26">
        <f>VLOOKUP($A327,'交易量(贡献率)'!$A:$K,11,0)/100</f>
        <v>1.3082568949602391E-4</v>
      </c>
      <c r="F327" s="2">
        <f>VLOOKUP($A327,交易量等级!$A:$G,2,0)</f>
        <v>418.89</v>
      </c>
      <c r="G327" s="2">
        <f>VLOOKUP($A327,交易量等级!$A:$G,5,0)</f>
        <v>68994.530931030007</v>
      </c>
      <c r="H327" s="2">
        <f>VLOOKUP($A327,活跃!$B:$J,2,0)</f>
        <v>1</v>
      </c>
      <c r="I327" s="1">
        <f>VLOOKUP($A327,'风险(退款拒付)'!$A:$F,4,0)</f>
        <v>0</v>
      </c>
      <c r="J327" s="1">
        <f>VLOOKUP($A327,'风险(退款拒付)'!$A:$F,5,0)</f>
        <v>4.0000000000000001E-3</v>
      </c>
      <c r="K327" s="1">
        <f>VLOOKUP($A327,'风险(预警)'!$A:$F,6,0)</f>
        <v>4.1000000000000002E-2</v>
      </c>
      <c r="L327" s="1">
        <v>5.6077815854058306E-3</v>
      </c>
      <c r="M327" s="2">
        <f t="shared" si="5"/>
        <v>1.3239901344189731</v>
      </c>
    </row>
    <row r="328" spans="1:13" x14ac:dyDescent="0.2">
      <c r="A328" t="s">
        <v>445</v>
      </c>
      <c r="B328" s="2">
        <f>VLOOKUP($A328,活跃!$B:$J,3,0)</f>
        <v>185</v>
      </c>
      <c r="C328" s="2">
        <f>VLOOKUP($A328,活跃!$B:$J,4,0)</f>
        <v>0</v>
      </c>
      <c r="D328" s="2">
        <f>VLOOKUP($A328,活跃!$B:$J,6,0)</f>
        <v>0</v>
      </c>
      <c r="E328" s="26">
        <f>VLOOKUP($A328,'交易量(贡献率)'!$A:$K,11,0)/100</f>
        <v>2.2260399936664763E-4</v>
      </c>
      <c r="F328" s="2">
        <f>VLOOKUP($A328,交易量等级!$A:$G,2,0)</f>
        <v>3777.76</v>
      </c>
      <c r="G328" s="2">
        <f>VLOOKUP($A328,交易量等级!$A:$G,5,0)</f>
        <v>117396.350662</v>
      </c>
      <c r="H328" s="2">
        <f>VLOOKUP($A328,活跃!$B:$J,2,0)</f>
        <v>1</v>
      </c>
      <c r="I328" s="1">
        <f>VLOOKUP($A328,'风险(退款拒付)'!$A:$F,4,0)</f>
        <v>0.08</v>
      </c>
      <c r="J328" s="1">
        <f>VLOOKUP($A328,'风险(退款拒付)'!$A:$F,5,0)</f>
        <v>1.7999999999999999E-2</v>
      </c>
      <c r="K328" s="1">
        <f>VLOOKUP($A328,'风险(预警)'!$A:$F,6,0)</f>
        <v>0.104</v>
      </c>
      <c r="L328" s="1">
        <v>8.5271775298058992E-3</v>
      </c>
      <c r="M328" s="2">
        <f t="shared" si="5"/>
        <v>2.013255821746688</v>
      </c>
    </row>
    <row r="329" spans="1:13" x14ac:dyDescent="0.2">
      <c r="A329" t="s">
        <v>195</v>
      </c>
      <c r="B329" s="2">
        <f>VLOOKUP($A329,活跃!$B:$J,3,0)</f>
        <v>387</v>
      </c>
      <c r="C329" s="2">
        <f>VLOOKUP($A329,活跃!$B:$J,4,0)</f>
        <v>0</v>
      </c>
      <c r="D329" s="2">
        <f>VLOOKUP($A329,活跃!$B:$J,6,0)</f>
        <v>0</v>
      </c>
      <c r="E329" s="26">
        <f>VLOOKUP($A329,'交易量(贡献率)'!$A:$K,11,0)/100</f>
        <v>2.4091063648477314E-4</v>
      </c>
      <c r="F329" s="2">
        <f>VLOOKUP($A329,交易量等级!$A:$G,2,0)</f>
        <v>486.58</v>
      </c>
      <c r="G329" s="2">
        <f>VLOOKUP($A329,交易量等级!$A:$G,5,0)</f>
        <v>127050.86</v>
      </c>
      <c r="H329" s="2">
        <f>VLOOKUP($A329,活跃!$B:$J,2,0)</f>
        <v>1</v>
      </c>
      <c r="I329" s="1">
        <f>VLOOKUP($A329,'风险(退款拒付)'!$A:$F,4,0)</f>
        <v>0.13600000000000001</v>
      </c>
      <c r="J329" s="1">
        <f>VLOOKUP($A329,'风险(退款拒付)'!$A:$F,5,0)</f>
        <v>1.9E-2</v>
      </c>
      <c r="K329" s="1">
        <f>VLOOKUP($A329,'风险(预警)'!$A:$F,6,0)</f>
        <v>5.0999999999999997E-2</v>
      </c>
      <c r="L329" s="1">
        <v>1.1221664944227929E-2</v>
      </c>
      <c r="M329" s="2">
        <f t="shared" si="5"/>
        <v>2.6494208898183751</v>
      </c>
    </row>
    <row r="330" spans="1:13" x14ac:dyDescent="0.2">
      <c r="A330" t="s">
        <v>215</v>
      </c>
      <c r="B330" s="2">
        <f>VLOOKUP($A330,活跃!$B:$J,3,0)</f>
        <v>212</v>
      </c>
      <c r="C330" s="2">
        <f>VLOOKUP($A330,活跃!$B:$J,4,0)</f>
        <v>0</v>
      </c>
      <c r="D330" s="2">
        <f>VLOOKUP($A330,活跃!$B:$J,6,0)</f>
        <v>0</v>
      </c>
      <c r="E330" s="26">
        <f>VLOOKUP($A330,'交易量(贡献率)'!$A:$K,11,0)/100</f>
        <v>1.2999660181965903E-4</v>
      </c>
      <c r="F330" s="2">
        <f>VLOOKUP($A330,交易量等级!$A:$G,2,0)</f>
        <v>862.10659999999996</v>
      </c>
      <c r="G330" s="2">
        <f>VLOOKUP($A330,交易量等级!$A:$G,5,0)</f>
        <v>68557.288707795</v>
      </c>
      <c r="H330" s="2">
        <f>VLOOKUP($A330,活跃!$B:$J,2,0)</f>
        <v>1</v>
      </c>
      <c r="I330" s="1">
        <f>VLOOKUP($A330,'风险(退款拒付)'!$A:$F,4,0)</f>
        <v>0.01</v>
      </c>
      <c r="J330" s="1">
        <f>VLOOKUP($A330,'风险(退款拒付)'!$A:$F,5,0)</f>
        <v>3.0000000000000001E-3</v>
      </c>
      <c r="K330" s="1">
        <f>VLOOKUP($A330,'风险(预警)'!$A:$F,6,0)</f>
        <v>0.02</v>
      </c>
      <c r="L330" s="1">
        <v>1.102056247939355E-2</v>
      </c>
      <c r="M330" s="2">
        <f t="shared" si="5"/>
        <v>2.6019408524108933</v>
      </c>
    </row>
    <row r="331" spans="1:13" x14ac:dyDescent="0.2">
      <c r="A331" t="s">
        <v>484</v>
      </c>
      <c r="B331" s="2">
        <f>VLOOKUP($A331,活跃!$B:$J,3,0)</f>
        <v>409</v>
      </c>
      <c r="C331" s="2">
        <f>VLOOKUP($A331,活跃!$B:$J,4,0)</f>
        <v>0</v>
      </c>
      <c r="D331" s="2">
        <f>VLOOKUP($A331,活跃!$B:$J,6,0)</f>
        <v>0</v>
      </c>
      <c r="E331" s="26">
        <f>VLOOKUP($A331,'交易量(贡献率)'!$A:$K,11,0)/100</f>
        <v>1.3545845987614804E-4</v>
      </c>
      <c r="F331" s="2">
        <f>VLOOKUP($A331,交易量等级!$A:$G,2,0)</f>
        <v>263.92</v>
      </c>
      <c r="G331" s="2">
        <f>VLOOKUP($A331,交易量等级!$A:$G,5,0)</f>
        <v>71437.75</v>
      </c>
      <c r="H331" s="2">
        <f>VLOOKUP($A331,活跃!$B:$J,2,0)</f>
        <v>1</v>
      </c>
      <c r="I331" s="1">
        <f>VLOOKUP($A331,'风险(退款拒付)'!$A:$F,4,0)</f>
        <v>6.0000000000000001E-3</v>
      </c>
      <c r="J331" s="1">
        <f>VLOOKUP($A331,'风险(退款拒付)'!$A:$F,5,0)</f>
        <v>8.9999999999999993E-3</v>
      </c>
      <c r="K331" s="1">
        <f>VLOOKUP($A331,'风险(预警)'!$A:$F,6,0)</f>
        <v>1.7999999999999999E-2</v>
      </c>
      <c r="L331" s="1">
        <v>4.8081631820432617E-2</v>
      </c>
      <c r="M331" s="2">
        <f t="shared" si="5"/>
        <v>11.352012414800773</v>
      </c>
    </row>
    <row r="332" spans="1:13" x14ac:dyDescent="0.2">
      <c r="A332" t="s">
        <v>572</v>
      </c>
      <c r="B332" s="2">
        <f>VLOOKUP($A332,活跃!$B:$J,3,0)</f>
        <v>132</v>
      </c>
      <c r="C332" s="2">
        <f>VLOOKUP($A332,活跃!$B:$J,4,0)</f>
        <v>0</v>
      </c>
      <c r="D332" s="2">
        <f>VLOOKUP($A332,活跃!$B:$J,6,0)</f>
        <v>0</v>
      </c>
      <c r="E332" s="26">
        <f>VLOOKUP($A332,'交易量(贡献率)'!$A:$K,11,0)/100</f>
        <v>4.9713512180272684E-5</v>
      </c>
      <c r="F332" s="2">
        <f>VLOOKUP($A332,交易量等级!$A:$G,2,0)</f>
        <v>322.40499999999997</v>
      </c>
      <c r="G332" s="2">
        <f>VLOOKUP($A332,交易量等级!$A:$G,5,0)</f>
        <v>26217.79</v>
      </c>
      <c r="H332" s="2">
        <f>VLOOKUP($A332,活跃!$B:$J,2,0)</f>
        <v>1</v>
      </c>
      <c r="I332" s="1">
        <f>VLOOKUP($A332,'风险(退款拒付)'!$A:$F,4,0)</f>
        <v>1.4E-2</v>
      </c>
      <c r="J332" s="1">
        <f>VLOOKUP($A332,'风险(退款拒付)'!$A:$F,5,0)</f>
        <v>8.0000000000000002E-3</v>
      </c>
      <c r="K332" s="1">
        <f>VLOOKUP($A332,'风险(预警)'!$A:$F,6,0)</f>
        <v>2E-3</v>
      </c>
      <c r="L332" s="1">
        <v>8.2067381426299459E-3</v>
      </c>
      <c r="M332" s="2">
        <f t="shared" si="5"/>
        <v>1.9376004880217883</v>
      </c>
    </row>
    <row r="333" spans="1:13" x14ac:dyDescent="0.2">
      <c r="A333" t="s">
        <v>525</v>
      </c>
      <c r="B333" s="2">
        <f>VLOOKUP($A333,活跃!$B:$J,3,0)</f>
        <v>929</v>
      </c>
      <c r="C333" s="2">
        <f>VLOOKUP($A333,活跃!$B:$J,4,0)</f>
        <v>0</v>
      </c>
      <c r="D333" s="2">
        <f>VLOOKUP($A333,活跃!$B:$J,6,0)</f>
        <v>0</v>
      </c>
      <c r="E333" s="26">
        <f>VLOOKUP($A333,'交易量(贡献率)'!$A:$K,11,0)/100</f>
        <v>2.1243409222085937E-4</v>
      </c>
      <c r="F333" s="2">
        <f>VLOOKUP($A333,交易量等级!$A:$G,2,0)</f>
        <v>329.98</v>
      </c>
      <c r="G333" s="2">
        <f>VLOOKUP($A333,交易量等级!$A:$G,5,0)</f>
        <v>112032.97</v>
      </c>
      <c r="H333" s="2">
        <f>VLOOKUP($A333,活跃!$B:$J,2,0)</f>
        <v>1</v>
      </c>
      <c r="I333" s="1">
        <f>VLOOKUP($A333,'风险(退款拒付)'!$A:$F,4,0)</f>
        <v>2.1999999999999999E-2</v>
      </c>
      <c r="J333" s="1">
        <f>VLOOKUP($A333,'风险(退款拒付)'!$A:$F,5,0)</f>
        <v>4.0000000000000001E-3</v>
      </c>
      <c r="K333" s="1">
        <f>VLOOKUP($A333,'风险(预警)'!$A:$F,6,0)</f>
        <v>1.7000000000000001E-2</v>
      </c>
      <c r="L333" s="1">
        <v>6.94770605674664E-3</v>
      </c>
      <c r="M333" s="2">
        <f t="shared" si="5"/>
        <v>1.6403446061299827</v>
      </c>
    </row>
    <row r="334" spans="1:13" x14ac:dyDescent="0.2">
      <c r="A334" t="s">
        <v>670</v>
      </c>
      <c r="B334" s="2">
        <f>VLOOKUP($A334,活跃!$B:$J,3,0)</f>
        <v>1028</v>
      </c>
      <c r="C334" s="2">
        <f>VLOOKUP($A334,活跃!$B:$J,4,0)</f>
        <v>21</v>
      </c>
      <c r="D334" s="2">
        <f>VLOOKUP($A334,活跃!$B:$J,6,0)</f>
        <v>124</v>
      </c>
      <c r="E334" s="26">
        <f>VLOOKUP($A334,'交易量(贡献率)'!$A:$K,11,0)/100</f>
        <v>2.2679968300840639E-4</v>
      </c>
      <c r="F334" s="2">
        <f>VLOOKUP($A334,交易量等级!$A:$G,2,0)</f>
        <v>329.2</v>
      </c>
      <c r="G334" s="2">
        <f>VLOOKUP($A334,交易量等级!$A:$G,5,0)</f>
        <v>119609.06</v>
      </c>
      <c r="H334" s="2">
        <f>VLOOKUP($A334,活跃!$B:$J,2,0)</f>
        <v>1</v>
      </c>
      <c r="I334" s="1">
        <f>VLOOKUP($A334,'风险(退款拒付)'!$A:$F,4,0)</f>
        <v>1.2E-2</v>
      </c>
      <c r="J334" s="1">
        <f>VLOOKUP($A334,'风险(退款拒付)'!$A:$F,5,0)</f>
        <v>2E-3</v>
      </c>
      <c r="K334" s="1">
        <f>VLOOKUP($A334,'风险(预警)'!$A:$F,6,0)</f>
        <v>5.0000000000000001E-3</v>
      </c>
      <c r="L334" s="1">
        <v>5.7494116035344328E-3</v>
      </c>
      <c r="M334" s="2">
        <f t="shared" si="5"/>
        <v>1.3574288024348351</v>
      </c>
    </row>
    <row r="335" spans="1:13" x14ac:dyDescent="0.2">
      <c r="A335" t="s">
        <v>891</v>
      </c>
      <c r="B335" s="2">
        <f>VLOOKUP($A335,活跃!$B:$J,3,0)</f>
        <v>949</v>
      </c>
      <c r="C335" s="2">
        <f>VLOOKUP($A335,活跃!$B:$J,4,0)</f>
        <v>45</v>
      </c>
      <c r="D335" s="2">
        <f>VLOOKUP($A335,活跃!$B:$J,6,0)</f>
        <v>168</v>
      </c>
      <c r="E335" s="26">
        <f>VLOOKUP($A335,'交易量(贡献率)'!$A:$K,11,0)/100</f>
        <v>6.6156108351677636E-4</v>
      </c>
      <c r="F335" s="2">
        <f>VLOOKUP($A335,交易量等级!$A:$G,2,0)</f>
        <v>819.43</v>
      </c>
      <c r="G335" s="2">
        <f>VLOOKUP($A335,交易量等级!$A:$G,5,0)</f>
        <v>348892.46</v>
      </c>
      <c r="H335" s="2">
        <f>VLOOKUP($A335,活跃!$B:$J,2,0)</f>
        <v>1</v>
      </c>
      <c r="I335" s="1">
        <f>VLOOKUP($A335,'风险(退款拒付)'!$A:$F,4,0)</f>
        <v>0.01</v>
      </c>
      <c r="J335" s="1">
        <f>VLOOKUP($A335,'风险(退款拒付)'!$A:$F,5,0)</f>
        <v>0</v>
      </c>
      <c r="K335" s="1">
        <f>VLOOKUP($A335,'风险(预警)'!$A:$F,6,0)</f>
        <v>1E-3</v>
      </c>
      <c r="L335" s="1">
        <v>6.4384400727746016E-3</v>
      </c>
      <c r="M335" s="2">
        <f t="shared" si="5"/>
        <v>1.5201075519036003</v>
      </c>
    </row>
    <row r="336" spans="1:13" x14ac:dyDescent="0.2">
      <c r="A336" t="s">
        <v>523</v>
      </c>
      <c r="B336" s="2">
        <f>VLOOKUP($A336,活跃!$B:$J,3,0)</f>
        <v>859</v>
      </c>
      <c r="C336" s="2">
        <f>VLOOKUP($A336,活跃!$B:$J,4,0)</f>
        <v>20</v>
      </c>
      <c r="D336" s="2">
        <f>VLOOKUP($A336,活跃!$B:$J,6,0)</f>
        <v>94</v>
      </c>
      <c r="E336" s="26">
        <f>VLOOKUP($A336,'交易量(贡献率)'!$A:$K,11,0)/100</f>
        <v>1.2862579968909635E-4</v>
      </c>
      <c r="F336" s="2">
        <f>VLOOKUP($A336,交易量等级!$A:$G,2,0)</f>
        <v>170.07810000000001</v>
      </c>
      <c r="G336" s="2">
        <f>VLOOKUP($A336,交易量等级!$A:$G,5,0)</f>
        <v>67834.358445689999</v>
      </c>
      <c r="H336" s="2">
        <f>VLOOKUP($A336,活跃!$B:$J,2,0)</f>
        <v>1</v>
      </c>
      <c r="I336" s="1">
        <f>VLOOKUP($A336,'风险(退款拒付)'!$A:$F,4,0)</f>
        <v>7.0000000000000001E-3</v>
      </c>
      <c r="J336" s="1">
        <f>VLOOKUP($A336,'风险(退款拒付)'!$A:$F,5,0)</f>
        <v>0</v>
      </c>
      <c r="K336" s="1">
        <f>VLOOKUP($A336,'风险(预警)'!$A:$F,6,0)</f>
        <v>0</v>
      </c>
      <c r="L336" s="1">
        <v>4.0202823229012197E-3</v>
      </c>
      <c r="M336" s="2">
        <f t="shared" si="5"/>
        <v>0.94918356787517422</v>
      </c>
    </row>
    <row r="337" spans="1:13" x14ac:dyDescent="0.2">
      <c r="A337" t="s">
        <v>957</v>
      </c>
      <c r="B337" s="2">
        <f>VLOOKUP($A337,活跃!$B:$J,3,0)</f>
        <v>263</v>
      </c>
      <c r="C337" s="2">
        <f>VLOOKUP($A337,活跃!$B:$J,4,0)</f>
        <v>0</v>
      </c>
      <c r="D337" s="2">
        <f>VLOOKUP($A337,活跃!$B:$J,6,0)</f>
        <v>0</v>
      </c>
      <c r="E337" s="26">
        <f>VLOOKUP($A337,'交易量(贡献率)'!$A:$K,11,0)/100</f>
        <v>1.2629692077178098E-4</v>
      </c>
      <c r="F337" s="2">
        <f>VLOOKUP($A337,交易量等级!$A:$G,2,0)</f>
        <v>586.64</v>
      </c>
      <c r="G337" s="2">
        <f>VLOOKUP($A337,交易量等级!$A:$G,5,0)</f>
        <v>66606.16</v>
      </c>
      <c r="H337" s="2">
        <f>VLOOKUP($A337,活跃!$B:$J,2,0)</f>
        <v>1</v>
      </c>
      <c r="I337" s="1">
        <f>VLOOKUP($A337,'风险(退款拒付)'!$A:$F,4,0)</f>
        <v>2.4E-2</v>
      </c>
      <c r="J337" s="1">
        <f>VLOOKUP($A337,'风险(退款拒付)'!$A:$F,5,0)</f>
        <v>4.0000000000000001E-3</v>
      </c>
      <c r="K337" s="1">
        <f>VLOOKUP($A337,'风险(预警)'!$A:$F,6,0)</f>
        <v>0.14399999999999999</v>
      </c>
      <c r="L337" s="1">
        <v>4.7756846579710896E-3</v>
      </c>
      <c r="M337" s="2">
        <f t="shared" si="5"/>
        <v>1.1275331030554363</v>
      </c>
    </row>
    <row r="338" spans="1:13" x14ac:dyDescent="0.2">
      <c r="A338" t="s">
        <v>939</v>
      </c>
      <c r="B338" s="2">
        <f>VLOOKUP($A338,活跃!$B:$J,3,0)</f>
        <v>163</v>
      </c>
      <c r="C338" s="2">
        <f>VLOOKUP($A338,活跃!$B:$J,4,0)</f>
        <v>0</v>
      </c>
      <c r="D338" s="2">
        <f>VLOOKUP($A338,活跃!$B:$J,6,0)</f>
        <v>0</v>
      </c>
      <c r="E338" s="26">
        <f>VLOOKUP($A338,'交易量(贡献率)'!$A:$K,11,0)/100</f>
        <v>1.7393789495597693E-4</v>
      </c>
      <c r="F338" s="2">
        <f>VLOOKUP($A338,交易量等级!$A:$G,2,0)</f>
        <v>721.71500000000003</v>
      </c>
      <c r="G338" s="2">
        <f>VLOOKUP($A338,交易量等级!$A:$G,5,0)</f>
        <v>91730.94</v>
      </c>
      <c r="H338" s="2">
        <f>VLOOKUP($A338,活跃!$B:$J,2,0)</f>
        <v>1</v>
      </c>
      <c r="I338" s="1">
        <f>VLOOKUP($A338,'风险(退款拒付)'!$A:$F,4,0)</f>
        <v>0.22</v>
      </c>
      <c r="J338" s="1">
        <f>VLOOKUP($A338,'风险(退款拒付)'!$A:$F,5,0)</f>
        <v>4.2999999999999997E-2</v>
      </c>
      <c r="K338" s="1">
        <f>VLOOKUP($A338,'风险(预警)'!$A:$F,6,0)</f>
        <v>0.123</v>
      </c>
      <c r="L338" s="1">
        <v>8.2200924345450978E-3</v>
      </c>
      <c r="M338" s="2">
        <f t="shared" si="5"/>
        <v>1.9407534194401279</v>
      </c>
    </row>
    <row r="339" spans="1:13" x14ac:dyDescent="0.2">
      <c r="A339" t="s">
        <v>387</v>
      </c>
      <c r="B339" s="2">
        <f>VLOOKUP($A339,活跃!$B:$J,3,0)</f>
        <v>342</v>
      </c>
      <c r="C339" s="2">
        <f>VLOOKUP($A339,活跃!$B:$J,4,0)</f>
        <v>0</v>
      </c>
      <c r="D339" s="2">
        <f>VLOOKUP($A339,活跃!$B:$J,6,0)</f>
        <v>0</v>
      </c>
      <c r="E339" s="26">
        <f>VLOOKUP($A339,'交易量(贡献率)'!$A:$K,11,0)/100</f>
        <v>2.2394281031641499E-4</v>
      </c>
      <c r="F339" s="2">
        <f>VLOOKUP($A339,交易量等级!$A:$G,2,0)</f>
        <v>3754.4</v>
      </c>
      <c r="G339" s="2">
        <f>VLOOKUP($A339,交易量等级!$A:$G,5,0)</f>
        <v>118102.40949372</v>
      </c>
      <c r="H339" s="2">
        <f>VLOOKUP($A339,活跃!$B:$J,2,0)</f>
        <v>1</v>
      </c>
      <c r="I339" s="1">
        <f>VLOOKUP($A339,'风险(退款拒付)'!$A:$F,4,0)</f>
        <v>0.40699999999999997</v>
      </c>
      <c r="J339" s="1">
        <f>VLOOKUP($A339,'风险(退款拒付)'!$A:$F,5,0)</f>
        <v>0.154</v>
      </c>
      <c r="K339" s="1">
        <f>VLOOKUP($A339,'风险(预警)'!$A:$F,6,0)</f>
        <v>0.313</v>
      </c>
      <c r="L339" s="1">
        <v>7.9322824530235463E-3</v>
      </c>
      <c r="M339" s="2">
        <f t="shared" si="5"/>
        <v>1.8728018470904597</v>
      </c>
    </row>
    <row r="340" spans="1:13" x14ac:dyDescent="0.2">
      <c r="A340" t="s">
        <v>685</v>
      </c>
      <c r="B340" s="2">
        <f>VLOOKUP($A340,活跃!$B:$J,3,0)</f>
        <v>376</v>
      </c>
      <c r="C340" s="2">
        <f>VLOOKUP($A340,活跃!$B:$J,4,0)</f>
        <v>0</v>
      </c>
      <c r="D340" s="2">
        <f>VLOOKUP($A340,活跃!$B:$J,6,0)</f>
        <v>0</v>
      </c>
      <c r="E340" s="26">
        <f>VLOOKUP($A340,'交易量(贡献率)'!$A:$K,11,0)/100</f>
        <v>1.1358018668751062E-4</v>
      </c>
      <c r="F340" s="2">
        <f>VLOOKUP($A340,交易量等级!$A:$G,2,0)</f>
        <v>616.42999999999995</v>
      </c>
      <c r="G340" s="2">
        <f>VLOOKUP($A340,交易量等级!$A:$G,5,0)</f>
        <v>59899.64</v>
      </c>
      <c r="H340" s="2">
        <f>VLOOKUP($A340,活跃!$B:$J,2,0)</f>
        <v>1</v>
      </c>
      <c r="I340" s="1">
        <f>VLOOKUP($A340,'风险(退款拒付)'!$A:$F,4,0)</f>
        <v>0</v>
      </c>
      <c r="J340" s="1">
        <f>VLOOKUP($A340,'风险(退款拒付)'!$A:$F,5,0)</f>
        <v>2.1999999999999999E-2</v>
      </c>
      <c r="K340" s="1">
        <f>VLOOKUP($A340,'风险(预警)'!$A:$F,6,0)</f>
        <v>9.0999999999999998E-2</v>
      </c>
      <c r="L340" s="1">
        <v>6.9029506217161167E-3</v>
      </c>
      <c r="M340" s="2">
        <f t="shared" si="5"/>
        <v>1.6297779045672374</v>
      </c>
    </row>
    <row r="341" spans="1:13" x14ac:dyDescent="0.2">
      <c r="A341" t="s">
        <v>241</v>
      </c>
      <c r="B341" s="2">
        <f>VLOOKUP($A341,活跃!$B:$J,3,0)</f>
        <v>276</v>
      </c>
      <c r="C341" s="2">
        <f>VLOOKUP($A341,活跃!$B:$J,4,0)</f>
        <v>0</v>
      </c>
      <c r="D341" s="2">
        <f>VLOOKUP($A341,活跃!$B:$J,6,0)</f>
        <v>0</v>
      </c>
      <c r="E341" s="26">
        <f>VLOOKUP($A341,'交易量(贡献率)'!$A:$K,11,0)/100</f>
        <v>1.4233974813956542E-4</v>
      </c>
      <c r="F341" s="2">
        <f>VLOOKUP($A341,交易量等级!$A:$G,2,0)</f>
        <v>2764.89</v>
      </c>
      <c r="G341" s="2">
        <f>VLOOKUP($A341,交易量等级!$A:$G,5,0)</f>
        <v>75066.786909835006</v>
      </c>
      <c r="H341" s="2">
        <f>VLOOKUP($A341,活跃!$B:$J,2,0)</f>
        <v>1</v>
      </c>
      <c r="I341" s="1">
        <f>VLOOKUP($A341,'风险(退款拒付)'!$A:$F,4,0)</f>
        <v>0.14699999999999999</v>
      </c>
      <c r="J341" s="1">
        <f>VLOOKUP($A341,'风险(退款拒付)'!$A:$F,5,0)</f>
        <v>6.0000000000000001E-3</v>
      </c>
      <c r="K341" s="1">
        <f>VLOOKUP($A341,'风险(预警)'!$A:$F,6,0)</f>
        <v>0.105</v>
      </c>
      <c r="L341" s="1">
        <v>8.0231072440998998E-3</v>
      </c>
      <c r="M341" s="2">
        <f t="shared" si="5"/>
        <v>1.894245465304605</v>
      </c>
    </row>
    <row r="342" spans="1:13" x14ac:dyDescent="0.2">
      <c r="A342" t="s">
        <v>749</v>
      </c>
      <c r="B342" s="2">
        <f>VLOOKUP($A342,活跃!$B:$J,3,0)</f>
        <v>276</v>
      </c>
      <c r="C342" s="2">
        <f>VLOOKUP($A342,活跃!$B:$J,4,0)</f>
        <v>236</v>
      </c>
      <c r="D342" s="2">
        <f>VLOOKUP($A342,活跃!$B:$J,6,0)</f>
        <v>521</v>
      </c>
      <c r="E342" s="26">
        <f>VLOOKUP($A342,'交易量(贡献率)'!$A:$K,11,0)/100</f>
        <v>2.2037663744453199E-4</v>
      </c>
      <c r="F342" s="2">
        <f>VLOOKUP($A342,交易量等级!$A:$G,2,0)</f>
        <v>343</v>
      </c>
      <c r="G342" s="2">
        <f>VLOOKUP($A342,交易量等级!$A:$G,5,0)</f>
        <v>116221.69</v>
      </c>
      <c r="H342" s="2">
        <f>VLOOKUP($A342,活跃!$B:$J,2,0)</f>
        <v>1</v>
      </c>
      <c r="I342" s="1">
        <f>VLOOKUP($A342,'风险(退款拒付)'!$A:$F,4,0)</f>
        <v>3.4000000000000002E-2</v>
      </c>
      <c r="J342" s="1">
        <f>VLOOKUP($A342,'风险(退款拒付)'!$A:$F,5,0)</f>
        <v>6.0000000000000001E-3</v>
      </c>
      <c r="K342" s="1">
        <f>VLOOKUP($A342,'风险(预警)'!$A:$F,6,0)</f>
        <v>1.2E-2</v>
      </c>
      <c r="L342" s="1">
        <v>3.4185510996733201E-3</v>
      </c>
      <c r="M342" s="2">
        <f t="shared" si="5"/>
        <v>0.80711558769581704</v>
      </c>
    </row>
    <row r="343" spans="1:13" x14ac:dyDescent="0.2">
      <c r="A343" t="s">
        <v>779</v>
      </c>
      <c r="B343" s="2">
        <f>VLOOKUP($A343,活跃!$B:$J,3,0)</f>
        <v>111</v>
      </c>
      <c r="C343" s="2">
        <f>VLOOKUP($A343,活跃!$B:$J,4,0)</f>
        <v>0</v>
      </c>
      <c r="D343" s="2">
        <f>VLOOKUP($A343,活跃!$B:$J,6,0)</f>
        <v>0</v>
      </c>
      <c r="E343" s="26">
        <f>VLOOKUP($A343,'交易量(贡献率)'!$A:$K,11,0)/100</f>
        <v>1.4505352142042235E-4</v>
      </c>
      <c r="F343" s="2">
        <f>VLOOKUP($A343,交易量等级!$A:$G,2,0)</f>
        <v>2112.2649999999999</v>
      </c>
      <c r="G343" s="2">
        <f>VLOOKUP($A343,交易量等级!$A:$G,5,0)</f>
        <v>76497.97</v>
      </c>
      <c r="H343" s="2">
        <f>VLOOKUP($A343,活跃!$B:$J,2,0)</f>
        <v>1</v>
      </c>
      <c r="I343" s="1">
        <f>VLOOKUP($A343,'风险(退款拒付)'!$A:$F,4,0)</f>
        <v>3.0000000000000001E-3</v>
      </c>
      <c r="J343" s="1">
        <f>VLOOKUP($A343,'风险(退款拒付)'!$A:$F,5,0)</f>
        <v>1E-3</v>
      </c>
      <c r="K343" s="1">
        <f>VLOOKUP($A343,'风险(预警)'!$A:$F,6,0)</f>
        <v>8.3000000000000004E-2</v>
      </c>
      <c r="L343" s="1">
        <v>4.0029308013043684E-3</v>
      </c>
      <c r="M343" s="2">
        <f t="shared" si="5"/>
        <v>0.945086895588369</v>
      </c>
    </row>
    <row r="344" spans="1:13" x14ac:dyDescent="0.2">
      <c r="A344" t="s">
        <v>837</v>
      </c>
      <c r="B344" s="2">
        <f>VLOOKUP($A344,活跃!$B:$J,3,0)</f>
        <v>513</v>
      </c>
      <c r="C344" s="2">
        <f>VLOOKUP($A344,活跃!$B:$J,4,0)</f>
        <v>18</v>
      </c>
      <c r="D344" s="2">
        <f>VLOOKUP($A344,活跃!$B:$J,6,0)</f>
        <v>46</v>
      </c>
      <c r="E344" s="26">
        <f>VLOOKUP($A344,'交易量(贡献率)'!$A:$K,11,0)/100</f>
        <v>2.2868305860844956E-4</v>
      </c>
      <c r="F344" s="2">
        <f>VLOOKUP($A344,交易量等级!$A:$G,2,0)</f>
        <v>202.92</v>
      </c>
      <c r="G344" s="2">
        <f>VLOOKUP($A344,交易量等级!$A:$G,5,0)</f>
        <v>120602.31</v>
      </c>
      <c r="H344" s="2">
        <f>VLOOKUP($A344,活跃!$B:$J,2,0)</f>
        <v>1</v>
      </c>
      <c r="I344" s="1">
        <f>VLOOKUP($A344,'风险(退款拒付)'!$A:$F,4,0)</f>
        <v>5.2999999999999999E-2</v>
      </c>
      <c r="J344" s="1">
        <f>VLOOKUP($A344,'风险(退款拒付)'!$A:$F,5,0)</f>
        <v>0</v>
      </c>
      <c r="K344" s="1">
        <f>VLOOKUP($A344,'风险(预警)'!$A:$F,6,0)</f>
        <v>4.0000000000000001E-3</v>
      </c>
      <c r="L344" s="1">
        <v>5.796880603866455E-3</v>
      </c>
      <c r="M344" s="2">
        <f t="shared" si="5"/>
        <v>1.3686361733306436</v>
      </c>
    </row>
    <row r="345" spans="1:13" x14ac:dyDescent="0.2">
      <c r="A345" t="s">
        <v>155</v>
      </c>
      <c r="B345" s="2">
        <f>VLOOKUP($A345,活跃!$B:$J,3,0)</f>
        <v>138</v>
      </c>
      <c r="C345" s="2">
        <f>VLOOKUP($A345,活跃!$B:$J,4,0)</f>
        <v>8</v>
      </c>
      <c r="D345" s="2">
        <f>VLOOKUP($A345,活跃!$B:$J,6,0)</f>
        <v>80</v>
      </c>
      <c r="E345" s="26">
        <f>VLOOKUP($A345,'交易量(贡献率)'!$A:$K,11,0)/100</f>
        <v>1.0429006797132485E-4</v>
      </c>
      <c r="F345" s="2">
        <f>VLOOKUP($A345,交易量等级!$A:$G,2,0)</f>
        <v>433.75</v>
      </c>
      <c r="G345" s="2">
        <f>VLOOKUP($A345,交易量等级!$A:$G,5,0)</f>
        <v>55000.24</v>
      </c>
      <c r="H345" s="2">
        <f>VLOOKUP($A345,活跃!$B:$J,2,0)</f>
        <v>1</v>
      </c>
      <c r="I345" s="1">
        <f>VLOOKUP($A345,'风险(退款拒付)'!$A:$F,4,0)</f>
        <v>4.1000000000000002E-2</v>
      </c>
      <c r="J345" s="1">
        <f>VLOOKUP($A345,'风险(退款拒付)'!$A:$F,5,0)</f>
        <v>3.0000000000000001E-3</v>
      </c>
      <c r="K345" s="1">
        <f>VLOOKUP($A345,'风险(预警)'!$A:$F,6,0)</f>
        <v>6.0000000000000001E-3</v>
      </c>
      <c r="L345" s="1">
        <v>2.3728842641213268E-3</v>
      </c>
      <c r="M345" s="2">
        <f t="shared" si="5"/>
        <v>0.56023497134603562</v>
      </c>
    </row>
    <row r="346" spans="1:13" x14ac:dyDescent="0.2">
      <c r="A346" t="s">
        <v>204</v>
      </c>
      <c r="B346" s="2">
        <f>VLOOKUP($A346,活跃!$B:$J,3,0)</f>
        <v>636</v>
      </c>
      <c r="C346" s="2">
        <f>VLOOKUP($A346,活跃!$B:$J,4,0)</f>
        <v>0</v>
      </c>
      <c r="D346" s="2">
        <f>VLOOKUP($A346,活跃!$B:$J,6,0)</f>
        <v>0</v>
      </c>
      <c r="E346" s="26">
        <f>VLOOKUP($A346,'交易量(贡献率)'!$A:$K,11,0)/100</f>
        <v>3.3500301362507736E-4</v>
      </c>
      <c r="F346" s="2">
        <f>VLOOKUP($A346,交易量等级!$A:$G,2,0)</f>
        <v>3219.0014999999999</v>
      </c>
      <c r="G346" s="2">
        <f>VLOOKUP($A346,交易量等级!$A:$G,5,0)</f>
        <v>176673.066846295</v>
      </c>
      <c r="H346" s="2">
        <f>VLOOKUP($A346,活跃!$B:$J,2,0)</f>
        <v>1</v>
      </c>
      <c r="I346" s="1">
        <f>VLOOKUP($A346,'风险(退款拒付)'!$A:$F,4,0)</f>
        <v>5.8000000000000003E-2</v>
      </c>
      <c r="J346" s="1">
        <f>VLOOKUP($A346,'风险(退款拒付)'!$A:$F,5,0)</f>
        <v>0.4</v>
      </c>
      <c r="K346" s="1">
        <f>VLOOKUP($A346,'风险(预警)'!$A:$F,6,0)</f>
        <v>0.251</v>
      </c>
      <c r="L346" s="1">
        <v>1.0114643324564529E-2</v>
      </c>
      <c r="M346" s="2">
        <f t="shared" si="5"/>
        <v>2.3880544865980213</v>
      </c>
    </row>
    <row r="347" spans="1:13" x14ac:dyDescent="0.2">
      <c r="A347" t="s">
        <v>287</v>
      </c>
      <c r="B347" s="2">
        <f>VLOOKUP($A347,活跃!$B:$J,3,0)</f>
        <v>905</v>
      </c>
      <c r="C347" s="2">
        <f>VLOOKUP($A347,活跃!$B:$J,4,0)</f>
        <v>16</v>
      </c>
      <c r="D347" s="2">
        <f>VLOOKUP($A347,活跃!$B:$J,6,0)</f>
        <v>65</v>
      </c>
      <c r="E347" s="26">
        <f>VLOOKUP($A347,'交易量(贡献率)'!$A:$K,11,0)/100</f>
        <v>2.5164854153058485E-4</v>
      </c>
      <c r="F347" s="2">
        <f>VLOOKUP($A347,交易量等级!$A:$G,2,0)</f>
        <v>221.98</v>
      </c>
      <c r="G347" s="2">
        <f>VLOOKUP($A347,交易量等级!$A:$G,5,0)</f>
        <v>132713.79</v>
      </c>
      <c r="H347" s="2">
        <f>VLOOKUP($A347,活跃!$B:$J,2,0)</f>
        <v>1</v>
      </c>
      <c r="I347" s="1">
        <f>VLOOKUP($A347,'风险(退款拒付)'!$A:$F,4,0)</f>
        <v>7.9000000000000001E-2</v>
      </c>
      <c r="J347" s="1">
        <f>VLOOKUP($A347,'风险(退款拒付)'!$A:$F,5,0)</f>
        <v>1E-3</v>
      </c>
      <c r="K347" s="1">
        <f>VLOOKUP($A347,'风险(预警)'!$A:$F,6,0)</f>
        <v>1.2E-2</v>
      </c>
      <c r="L347" s="1">
        <v>2.497872904850726E-3</v>
      </c>
      <c r="M347" s="2">
        <f t="shared" si="5"/>
        <v>0.5897446312213116</v>
      </c>
    </row>
    <row r="348" spans="1:13" x14ac:dyDescent="0.2">
      <c r="A348" t="s">
        <v>196</v>
      </c>
      <c r="B348" s="2">
        <f>VLOOKUP($A348,活跃!$B:$J,3,0)</f>
        <v>319</v>
      </c>
      <c r="C348" s="2">
        <f>VLOOKUP($A348,活跃!$B:$J,4,0)</f>
        <v>0</v>
      </c>
      <c r="D348" s="2">
        <f>VLOOKUP($A348,活跃!$B:$J,6,0)</f>
        <v>0</v>
      </c>
      <c r="E348" s="26">
        <f>VLOOKUP($A348,'交易量(贡献率)'!$A:$K,11,0)/100</f>
        <v>9.1878959338063785E-5</v>
      </c>
      <c r="F348" s="2">
        <f>VLOOKUP($A348,交易量等级!$A:$G,2,0)</f>
        <v>383.48</v>
      </c>
      <c r="G348" s="2">
        <f>VLOOKUP($A348,交易量等级!$A:$G,5,0)</f>
        <v>48454.9</v>
      </c>
      <c r="H348" s="2">
        <f>VLOOKUP($A348,活跃!$B:$J,2,0)</f>
        <v>1</v>
      </c>
      <c r="I348" s="1">
        <f>VLOOKUP($A348,'风险(退款拒付)'!$A:$F,4,0)</f>
        <v>0</v>
      </c>
      <c r="J348" s="1">
        <f>VLOOKUP($A348,'风险(退款拒付)'!$A:$F,5,0)</f>
        <v>4.0000000000000001E-3</v>
      </c>
      <c r="K348" s="1">
        <f>VLOOKUP($A348,'风险(预警)'!$A:$F,6,0)</f>
        <v>7.1999999999999995E-2</v>
      </c>
      <c r="L348" s="1">
        <v>2.071484353904746E-3</v>
      </c>
      <c r="M348" s="2">
        <f t="shared" si="5"/>
        <v>0.48907483403254953</v>
      </c>
    </row>
    <row r="349" spans="1:13" x14ac:dyDescent="0.2">
      <c r="A349" t="s">
        <v>414</v>
      </c>
      <c r="B349" s="2">
        <f>VLOOKUP($A349,活跃!$B:$J,3,0)</f>
        <v>272</v>
      </c>
      <c r="C349" s="2">
        <f>VLOOKUP($A349,活跃!$B:$J,4,0)</f>
        <v>0</v>
      </c>
      <c r="D349" s="2">
        <f>VLOOKUP($A349,活跃!$B:$J,6,0)</f>
        <v>0</v>
      </c>
      <c r="E349" s="26">
        <f>VLOOKUP($A349,'交易量(贡献率)'!$A:$K,11,0)/100</f>
        <v>2.7778797453139546E-4</v>
      </c>
      <c r="F349" s="2">
        <f>VLOOKUP($A349,交易量等级!$A:$G,2,0)</f>
        <v>9391.5499999999993</v>
      </c>
      <c r="G349" s="2">
        <f>VLOOKUP($A349,交易量等级!$A:$G,5,0)</f>
        <v>146499.14000000001</v>
      </c>
      <c r="H349" s="2">
        <f>VLOOKUP($A349,活跃!$B:$J,2,0)</f>
        <v>1</v>
      </c>
      <c r="I349" s="1">
        <f>VLOOKUP($A349,'风险(退款拒付)'!$A:$F,4,0)</f>
        <v>8.4000000000000005E-2</v>
      </c>
      <c r="J349" s="1">
        <f>VLOOKUP($A349,'风险(退款拒付)'!$A:$F,5,0)</f>
        <v>7.0000000000000001E-3</v>
      </c>
      <c r="K349" s="1">
        <f>VLOOKUP($A349,'风险(预警)'!$A:$F,6,0)</f>
        <v>7.0000000000000001E-3</v>
      </c>
      <c r="L349" s="1">
        <v>8.514341648807721E-3</v>
      </c>
      <c r="M349" s="2">
        <f t="shared" si="5"/>
        <v>2.0102252864896815</v>
      </c>
    </row>
    <row r="350" spans="1:13" x14ac:dyDescent="0.2">
      <c r="A350" t="s">
        <v>679</v>
      </c>
      <c r="B350" s="2">
        <f>VLOOKUP($A350,活跃!$B:$J,3,0)</f>
        <v>282</v>
      </c>
      <c r="C350" s="2">
        <f>VLOOKUP($A350,活跃!$B:$J,4,0)</f>
        <v>2</v>
      </c>
      <c r="D350" s="2">
        <f>VLOOKUP($A350,活跃!$B:$J,6,0)</f>
        <v>32</v>
      </c>
      <c r="E350" s="26">
        <f>VLOOKUP($A350,'交易量(贡献率)'!$A:$K,11,0)/100</f>
        <v>1.2141954207966616E-4</v>
      </c>
      <c r="F350" s="2">
        <f>VLOOKUP($A350,交易量等级!$A:$G,2,0)</f>
        <v>232.97</v>
      </c>
      <c r="G350" s="2">
        <f>VLOOKUP($A350,交易量等级!$A:$G,5,0)</f>
        <v>64033.94</v>
      </c>
      <c r="H350" s="2">
        <f>VLOOKUP($A350,活跃!$B:$J,2,0)</f>
        <v>1</v>
      </c>
      <c r="I350" s="1">
        <f>VLOOKUP($A350,'风险(退款拒付)'!$A:$F,4,0)</f>
        <v>1.2E-2</v>
      </c>
      <c r="J350" s="1">
        <f>VLOOKUP($A350,'风险(退款拒付)'!$A:$F,5,0)</f>
        <v>1E-3</v>
      </c>
      <c r="K350" s="1">
        <f>VLOOKUP($A350,'风险(预警)'!$A:$F,6,0)</f>
        <v>1.4999999999999999E-2</v>
      </c>
      <c r="L350" s="1">
        <v>0.13090317251567629</v>
      </c>
      <c r="M350" s="2">
        <f t="shared" si="5"/>
        <v>30.906073343860029</v>
      </c>
    </row>
    <row r="351" spans="1:13" x14ac:dyDescent="0.2">
      <c r="A351" t="s">
        <v>673</v>
      </c>
      <c r="B351" s="2">
        <f>VLOOKUP($A351,活跃!$B:$J,3,0)</f>
        <v>1216</v>
      </c>
      <c r="C351" s="2">
        <f>VLOOKUP($A351,活跃!$B:$J,4,0)</f>
        <v>19</v>
      </c>
      <c r="D351" s="2">
        <f>VLOOKUP($A351,活跃!$B:$J,6,0)</f>
        <v>122</v>
      </c>
      <c r="E351" s="26">
        <f>VLOOKUP($A351,'交易量(贡献率)'!$A:$K,11,0)/100</f>
        <v>1.503051022048018E-4</v>
      </c>
      <c r="F351" s="2">
        <f>VLOOKUP($A351,交易量等级!$A:$G,2,0)</f>
        <v>185.72305</v>
      </c>
      <c r="G351" s="2">
        <f>VLOOKUP($A351,交易量等级!$A:$G,5,0)</f>
        <v>79267.535780699996</v>
      </c>
      <c r="H351" s="2">
        <f>VLOOKUP($A351,活跃!$B:$J,2,0)</f>
        <v>1</v>
      </c>
      <c r="I351" s="1">
        <f>VLOOKUP($A351,'风险(退款拒付)'!$A:$F,4,0)</f>
        <v>1.0999999999999999E-2</v>
      </c>
      <c r="J351" s="1">
        <f>VLOOKUP($A351,'风险(退款拒付)'!$A:$F,5,0)</f>
        <v>0</v>
      </c>
      <c r="K351" s="1">
        <f>VLOOKUP($A351,'风险(预警)'!$A:$F,6,0)</f>
        <v>0</v>
      </c>
      <c r="L351" s="1">
        <v>4.4589842113948149E-3</v>
      </c>
      <c r="M351" s="2">
        <f t="shared" si="5"/>
        <v>1.0527605284736596</v>
      </c>
    </row>
    <row r="352" spans="1:13" x14ac:dyDescent="0.2">
      <c r="A352" t="s">
        <v>962</v>
      </c>
      <c r="B352" s="2">
        <f>VLOOKUP($A352,活跃!$B:$J,3,0)</f>
        <v>520</v>
      </c>
      <c r="C352" s="2">
        <f>VLOOKUP($A352,活跃!$B:$J,4,0)</f>
        <v>0</v>
      </c>
      <c r="D352" s="2">
        <f>VLOOKUP($A352,活跃!$B:$J,6,0)</f>
        <v>0</v>
      </c>
      <c r="E352" s="26">
        <f>VLOOKUP($A352,'交易量(贡献率)'!$A:$K,11,0)/100</f>
        <v>1.0150257727452197E-4</v>
      </c>
      <c r="F352" s="2">
        <f>VLOOKUP($A352,交易量等级!$A:$G,2,0)</f>
        <v>1128.635</v>
      </c>
      <c r="G352" s="2">
        <f>VLOOKUP($A352,交易量等级!$A:$G,5,0)</f>
        <v>53530.18</v>
      </c>
      <c r="H352" s="2">
        <f>VLOOKUP($A352,活跃!$B:$J,2,0)</f>
        <v>1</v>
      </c>
      <c r="I352" s="1">
        <f>VLOOKUP($A352,'风险(退款拒付)'!$A:$F,4,0)</f>
        <v>3.5999999999999997E-2</v>
      </c>
      <c r="J352" s="1">
        <f>VLOOKUP($A352,'风险(退款拒付)'!$A:$F,5,0)</f>
        <v>8.0000000000000002E-3</v>
      </c>
      <c r="K352" s="1">
        <f>VLOOKUP($A352,'风险(预警)'!$A:$F,6,0)</f>
        <v>4.2999999999999997E-2</v>
      </c>
      <c r="L352" s="1">
        <v>8.6639560157185259E-3</v>
      </c>
      <c r="M352" s="2">
        <f t="shared" si="5"/>
        <v>2.0455490491470516</v>
      </c>
    </row>
    <row r="353" spans="1:13" x14ac:dyDescent="0.2">
      <c r="A353" t="s">
        <v>1014</v>
      </c>
      <c r="B353" s="2">
        <f>VLOOKUP($A353,活跃!$B:$J,3,0)</f>
        <v>788</v>
      </c>
      <c r="C353" s="2">
        <f>VLOOKUP($A353,活跃!$B:$J,4,0)</f>
        <v>0</v>
      </c>
      <c r="D353" s="2">
        <f>VLOOKUP($A353,活跃!$B:$J,6,0)</f>
        <v>0</v>
      </c>
      <c r="E353" s="26">
        <f>VLOOKUP($A353,'交易量(贡献率)'!$A:$K,11,0)/100</f>
        <v>9.4208618634282314E-5</v>
      </c>
      <c r="F353" s="2">
        <f>VLOOKUP($A353,交易量等级!$A:$G,2,0)</f>
        <v>199.42</v>
      </c>
      <c r="G353" s="2">
        <f>VLOOKUP($A353,交易量等级!$A:$G,5,0)</f>
        <v>49683.51</v>
      </c>
      <c r="H353" s="2">
        <f>VLOOKUP($A353,活跃!$B:$J,2,0)</f>
        <v>1</v>
      </c>
      <c r="I353" s="1">
        <f>VLOOKUP($A353,'风险(退款拒付)'!$A:$F,4,0)</f>
        <v>1.2999999999999999E-2</v>
      </c>
      <c r="J353" s="1">
        <f>VLOOKUP($A353,'风险(退款拒付)'!$A:$F,5,0)</f>
        <v>1E-3</v>
      </c>
      <c r="K353" s="1">
        <f>VLOOKUP($A353,'风险(预警)'!$A:$F,6,0)</f>
        <v>1.2999999999999999E-2</v>
      </c>
      <c r="L353" s="1">
        <v>3.6107234092939131E-3</v>
      </c>
      <c r="M353" s="2">
        <f t="shared" si="5"/>
        <v>0.85248722676042232</v>
      </c>
    </row>
    <row r="354" spans="1:13" x14ac:dyDescent="0.2">
      <c r="A354" t="s">
        <v>400</v>
      </c>
      <c r="B354" s="2">
        <f>VLOOKUP($A354,活跃!$B:$J,3,0)</f>
        <v>359</v>
      </c>
      <c r="C354" s="2">
        <f>VLOOKUP($A354,活跃!$B:$J,4,0)</f>
        <v>0</v>
      </c>
      <c r="D354" s="2">
        <f>VLOOKUP($A354,活跃!$B:$J,6,0)</f>
        <v>0</v>
      </c>
      <c r="E354" s="26">
        <f>VLOOKUP($A354,'交易量(贡献率)'!$A:$K,11,0)/100</f>
        <v>1.7374336638531658E-4</v>
      </c>
      <c r="F354" s="2">
        <f>VLOOKUP($A354,交易量等级!$A:$G,2,0)</f>
        <v>894.35</v>
      </c>
      <c r="G354" s="2">
        <f>VLOOKUP($A354,交易量等级!$A:$G,5,0)</f>
        <v>91628.35</v>
      </c>
      <c r="H354" s="2">
        <f>VLOOKUP($A354,活跃!$B:$J,2,0)</f>
        <v>1</v>
      </c>
      <c r="I354" s="1">
        <f>VLOOKUP($A354,'风险(退款拒付)'!$A:$F,4,0)</f>
        <v>1E-3</v>
      </c>
      <c r="J354" s="1">
        <f>VLOOKUP($A354,'风险(退款拒付)'!$A:$F,5,0)</f>
        <v>1.7999999999999999E-2</v>
      </c>
      <c r="K354" s="1">
        <f>VLOOKUP($A354,'风险(预警)'!$A:$F,6,0)</f>
        <v>5.0999999999999997E-2</v>
      </c>
      <c r="L354" s="1">
        <v>1.4475255888055439E-2</v>
      </c>
      <c r="M354" s="2">
        <f t="shared" si="5"/>
        <v>3.4175895935127776</v>
      </c>
    </row>
    <row r="355" spans="1:13" x14ac:dyDescent="0.2">
      <c r="A355" t="s">
        <v>657</v>
      </c>
      <c r="B355" s="2">
        <f>VLOOKUP($A355,活跃!$B:$J,3,0)</f>
        <v>401</v>
      </c>
      <c r="C355" s="2">
        <f>VLOOKUP($A355,活跃!$B:$J,4,0)</f>
        <v>0</v>
      </c>
      <c r="D355" s="2">
        <f>VLOOKUP($A355,活跃!$B:$J,6,0)</f>
        <v>0</v>
      </c>
      <c r="E355" s="26">
        <f>VLOOKUP($A355,'交易量(贡献率)'!$A:$K,11,0)/100</f>
        <v>1.0230909625536503E-4</v>
      </c>
      <c r="F355" s="2">
        <f>VLOOKUP($A355,交易量等级!$A:$G,2,0)</f>
        <v>459.565</v>
      </c>
      <c r="G355" s="2">
        <f>VLOOKUP($A355,交易量等级!$A:$G,5,0)</f>
        <v>53955.519999999997</v>
      </c>
      <c r="H355" s="2">
        <f>VLOOKUP($A355,活跃!$B:$J,2,0)</f>
        <v>1</v>
      </c>
      <c r="I355" s="1">
        <f>VLOOKUP($A355,'风险(退款拒付)'!$A:$F,4,0)</f>
        <v>5.2999999999999999E-2</v>
      </c>
      <c r="J355" s="1">
        <f>VLOOKUP($A355,'风险(退款拒付)'!$A:$F,5,0)</f>
        <v>0.03</v>
      </c>
      <c r="K355" s="1">
        <f>VLOOKUP($A355,'风险(预警)'!$A:$F,6,0)</f>
        <v>0.17</v>
      </c>
      <c r="L355" s="1">
        <v>4.6376269813897626E-3</v>
      </c>
      <c r="M355" s="2">
        <f t="shared" si="5"/>
        <v>1.094937860357293</v>
      </c>
    </row>
    <row r="356" spans="1:13" x14ac:dyDescent="0.2">
      <c r="A356" t="s">
        <v>254</v>
      </c>
      <c r="B356" s="2">
        <f>VLOOKUP($A356,活跃!$B:$J,3,0)</f>
        <v>1266</v>
      </c>
      <c r="C356" s="2">
        <f>VLOOKUP($A356,活跃!$B:$J,4,0)</f>
        <v>58</v>
      </c>
      <c r="D356" s="2">
        <f>VLOOKUP($A356,活跃!$B:$J,6,0)</f>
        <v>166</v>
      </c>
      <c r="E356" s="26">
        <f>VLOOKUP($A356,'交易量(贡献率)'!$A:$K,11,0)/100</f>
        <v>7.2021435993823704E-4</v>
      </c>
      <c r="F356" s="2">
        <f>VLOOKUP($A356,交易量等级!$A:$G,2,0)</f>
        <v>995.89160000000004</v>
      </c>
      <c r="G356" s="2">
        <f>VLOOKUP($A356,交易量等级!$A:$G,5,0)</f>
        <v>379824.880917145</v>
      </c>
      <c r="H356" s="2">
        <f>VLOOKUP($A356,活跃!$B:$J,2,0)</f>
        <v>1</v>
      </c>
      <c r="I356" s="1">
        <f>VLOOKUP($A356,'风险(退款拒付)'!$A:$F,4,0)</f>
        <v>0.1</v>
      </c>
      <c r="J356" s="1">
        <f>VLOOKUP($A356,'风险(退款拒付)'!$A:$F,5,0)</f>
        <v>3.0000000000000001E-3</v>
      </c>
      <c r="K356" s="1">
        <f>VLOOKUP($A356,'风险(预警)'!$A:$F,6,0)</f>
        <v>1E-3</v>
      </c>
      <c r="L356" s="1">
        <v>5.3865659449124029E-3</v>
      </c>
      <c r="M356" s="2">
        <f t="shared" si="5"/>
        <v>1.271761401696089</v>
      </c>
    </row>
    <row r="357" spans="1:13" x14ac:dyDescent="0.2">
      <c r="A357" t="s">
        <v>101</v>
      </c>
      <c r="B357" s="2">
        <f>VLOOKUP($A357,活跃!$B:$J,3,0)</f>
        <v>94</v>
      </c>
      <c r="C357" s="2">
        <f>VLOOKUP($A357,活跃!$B:$J,4,0)</f>
        <v>161</v>
      </c>
      <c r="D357" s="2">
        <f>VLOOKUP($A357,活跃!$B:$J,6,0)</f>
        <v>567</v>
      </c>
      <c r="E357" s="26">
        <f>VLOOKUP($A357,'交易量(贡献率)'!$A:$K,11,0)/100</f>
        <v>6.8876930182759589E-4</v>
      </c>
      <c r="F357" s="2">
        <f>VLOOKUP($A357,交易量等级!$A:$G,2,0)</f>
        <v>3898.0236</v>
      </c>
      <c r="G357" s="2">
        <f>VLOOKUP($A357,交易量等级!$A:$G,5,0)</f>
        <v>363241.463372775</v>
      </c>
      <c r="H357" s="2">
        <f>VLOOKUP($A357,活跃!$B:$J,2,0)</f>
        <v>1</v>
      </c>
      <c r="I357" s="1">
        <f>VLOOKUP($A357,'风险(退款拒付)'!$A:$F,4,0)</f>
        <v>1.2E-2</v>
      </c>
      <c r="J357" s="1">
        <f>VLOOKUP($A357,'风险(退款拒付)'!$A:$F,5,0)</f>
        <v>1E-3</v>
      </c>
      <c r="K357" s="1">
        <f>VLOOKUP($A357,'风险(预警)'!$A:$F,6,0)</f>
        <v>5.0000000000000001E-3</v>
      </c>
      <c r="L357" s="1">
        <v>1.051779333912305E-2</v>
      </c>
      <c r="M357" s="2">
        <f t="shared" si="5"/>
        <v>2.4832376947592429</v>
      </c>
    </row>
    <row r="358" spans="1:13" x14ac:dyDescent="0.2">
      <c r="A358" t="s">
        <v>323</v>
      </c>
      <c r="B358" s="2">
        <f>VLOOKUP($A358,活跃!$B:$J,3,0)</f>
        <v>164</v>
      </c>
      <c r="C358" s="2">
        <f>VLOOKUP($A358,活跃!$B:$J,4,0)</f>
        <v>0</v>
      </c>
      <c r="D358" s="2">
        <f>VLOOKUP($A358,活跃!$B:$J,6,0)</f>
        <v>0</v>
      </c>
      <c r="E358" s="26">
        <f>VLOOKUP($A358,'交易量(贡献率)'!$A:$K,11,0)/100</f>
        <v>6.3294408958692222E-5</v>
      </c>
      <c r="F358" s="2">
        <f>VLOOKUP($A358,交易量等级!$A:$G,2,0)</f>
        <v>287.88499999999999</v>
      </c>
      <c r="G358" s="2">
        <f>VLOOKUP($A358,交易量等级!$A:$G,5,0)</f>
        <v>33380.050000000003</v>
      </c>
      <c r="H358" s="2">
        <f>VLOOKUP($A358,活跃!$B:$J,2,0)</f>
        <v>1</v>
      </c>
      <c r="I358" s="1">
        <f>VLOOKUP($A358,'风险(退款拒付)'!$A:$F,4,0)</f>
        <v>9.8000000000000004E-2</v>
      </c>
      <c r="J358" s="1">
        <f>VLOOKUP($A358,'风险(退款拒付)'!$A:$F,5,0)</f>
        <v>4.0000000000000001E-3</v>
      </c>
      <c r="K358" s="1">
        <f>VLOOKUP($A358,'风险(预警)'!$A:$F,6,0)</f>
        <v>3.2000000000000001E-2</v>
      </c>
      <c r="L358" s="1">
        <v>8.1151477530435855E-3</v>
      </c>
      <c r="M358" s="2">
        <f t="shared" si="5"/>
        <v>1.9159761129684658</v>
      </c>
    </row>
    <row r="359" spans="1:13" x14ac:dyDescent="0.2">
      <c r="A359" t="s">
        <v>705</v>
      </c>
      <c r="B359" s="2">
        <f>VLOOKUP($A359,活跃!$B:$J,3,0)</f>
        <v>347</v>
      </c>
      <c r="C359" s="2">
        <f>VLOOKUP($A359,活跃!$B:$J,4,0)</f>
        <v>0</v>
      </c>
      <c r="D359" s="2">
        <f>VLOOKUP($A359,活跃!$B:$J,6,0)</f>
        <v>0</v>
      </c>
      <c r="E359" s="26">
        <f>VLOOKUP($A359,'交易量(贡献率)'!$A:$K,11,0)/100</f>
        <v>1.6275315632330377E-4</v>
      </c>
      <c r="F359" s="2">
        <f>VLOOKUP($A359,交易量等级!$A:$G,2,0)</f>
        <v>1245.7650000000001</v>
      </c>
      <c r="G359" s="2">
        <f>VLOOKUP($A359,交易量等级!$A:$G,5,0)</f>
        <v>85832.36</v>
      </c>
      <c r="H359" s="2">
        <f>VLOOKUP($A359,活跃!$B:$J,2,0)</f>
        <v>1</v>
      </c>
      <c r="I359" s="1">
        <f>VLOOKUP($A359,'风险(退款拒付)'!$A:$F,4,0)</f>
        <v>0</v>
      </c>
      <c r="J359" s="1">
        <f>VLOOKUP($A359,'风险(退款拒付)'!$A:$F,5,0)</f>
        <v>8.9999999999999993E-3</v>
      </c>
      <c r="K359" s="1">
        <f>VLOOKUP($A359,'风险(预警)'!$A:$F,6,0)</f>
        <v>0.11600000000000001</v>
      </c>
      <c r="L359" s="1">
        <v>5.2338591306277009E-3</v>
      </c>
      <c r="M359" s="2">
        <f t="shared" si="5"/>
        <v>1.2357075161279221</v>
      </c>
    </row>
    <row r="360" spans="1:13" x14ac:dyDescent="0.2">
      <c r="A360" t="s">
        <v>712</v>
      </c>
      <c r="B360" s="2">
        <f>VLOOKUP($A360,活跃!$B:$J,3,0)</f>
        <v>359</v>
      </c>
      <c r="C360" s="2">
        <f>VLOOKUP($A360,活跃!$B:$J,4,0)</f>
        <v>0</v>
      </c>
      <c r="D360" s="2">
        <f>VLOOKUP($A360,活跃!$B:$J,6,0)</f>
        <v>0</v>
      </c>
      <c r="E360" s="26">
        <f>VLOOKUP($A360,'交易量(贡献率)'!$A:$K,11,0)/100</f>
        <v>2.5152263552520566E-4</v>
      </c>
      <c r="F360" s="2">
        <f>VLOOKUP($A360,交易量等级!$A:$G,2,0)</f>
        <v>7334.0950000000003</v>
      </c>
      <c r="G360" s="2">
        <f>VLOOKUP($A360,交易量等级!$A:$G,5,0)</f>
        <v>132647.39000000001</v>
      </c>
      <c r="H360" s="2">
        <f>VLOOKUP($A360,活跃!$B:$J,2,0)</f>
        <v>1</v>
      </c>
      <c r="I360" s="1">
        <f>VLOOKUP($A360,'风险(退款拒付)'!$A:$F,4,0)</f>
        <v>0.19900000000000001</v>
      </c>
      <c r="J360" s="1">
        <f>VLOOKUP($A360,'风险(退款拒付)'!$A:$F,5,0)</f>
        <v>0.65200000000000002</v>
      </c>
      <c r="K360" s="1">
        <f>VLOOKUP($A360,'风险(预警)'!$A:$F,6,0)</f>
        <v>0.48499999999999999</v>
      </c>
      <c r="L360" s="1">
        <v>1.6256100340797251E-2</v>
      </c>
      <c r="M360" s="2">
        <f t="shared" si="5"/>
        <v>3.8380447147502217</v>
      </c>
    </row>
    <row r="361" spans="1:13" x14ac:dyDescent="0.2">
      <c r="A361" t="s">
        <v>75</v>
      </c>
      <c r="B361" s="2">
        <f>VLOOKUP($A361,活跃!$B:$J,3,0)</f>
        <v>894</v>
      </c>
      <c r="C361" s="2">
        <f>VLOOKUP($A361,活跃!$B:$J,4,0)</f>
        <v>20</v>
      </c>
      <c r="D361" s="2">
        <f>VLOOKUP($A361,活跃!$B:$J,6,0)</f>
        <v>78</v>
      </c>
      <c r="E361" s="26">
        <f>VLOOKUP($A361,'交易量(贡献率)'!$A:$K,11,0)/100</f>
        <v>1.6804035527057825E-4</v>
      </c>
      <c r="F361" s="2">
        <f>VLOOKUP($A361,交易量等级!$A:$G,2,0)</f>
        <v>239.31</v>
      </c>
      <c r="G361" s="2">
        <f>VLOOKUP($A361,交易量等级!$A:$G,5,0)</f>
        <v>88620.71</v>
      </c>
      <c r="H361" s="2">
        <f>VLOOKUP($A361,活跃!$B:$J,2,0)</f>
        <v>1</v>
      </c>
      <c r="I361" s="1">
        <f>VLOOKUP($A361,'风险(退款拒付)'!$A:$F,4,0)</f>
        <v>3.7999999999999999E-2</v>
      </c>
      <c r="J361" s="1">
        <f>VLOOKUP($A361,'风险(退款拒付)'!$A:$F,5,0)</f>
        <v>8.9999999999999993E-3</v>
      </c>
      <c r="K361" s="1">
        <f>VLOOKUP($A361,'风险(预警)'!$A:$F,6,0)</f>
        <v>5.5E-2</v>
      </c>
      <c r="L361" s="1">
        <v>1.1912809053036129E-2</v>
      </c>
      <c r="M361" s="2">
        <f t="shared" si="5"/>
        <v>2.8125991391113399</v>
      </c>
    </row>
    <row r="362" spans="1:13" x14ac:dyDescent="0.2">
      <c r="A362" t="s">
        <v>889</v>
      </c>
      <c r="B362" s="2">
        <f>VLOOKUP($A362,活跃!$B:$J,3,0)</f>
        <v>450</v>
      </c>
      <c r="C362" s="2">
        <f>VLOOKUP($A362,活跃!$B:$J,4,0)</f>
        <v>159</v>
      </c>
      <c r="D362" s="2">
        <f>VLOOKUP($A362,活跃!$B:$J,6,0)</f>
        <v>202</v>
      </c>
      <c r="E362" s="26">
        <f>VLOOKUP($A362,'交易量(贡献率)'!$A:$K,11,0)/100</f>
        <v>1.9828508263848165E-4</v>
      </c>
      <c r="F362" s="2">
        <f>VLOOKUP($A362,交易量等级!$A:$G,2,0)</f>
        <v>211.05</v>
      </c>
      <c r="G362" s="2">
        <f>VLOOKUP($A362,交易量等级!$A:$G,5,0)</f>
        <v>104571.10006424499</v>
      </c>
      <c r="H362" s="2">
        <f>VLOOKUP($A362,活跃!$B:$J,2,0)</f>
        <v>1</v>
      </c>
      <c r="I362" s="1">
        <f>VLOOKUP($A362,'风险(退款拒付)'!$A:$F,4,0)</f>
        <v>6.0000000000000001E-3</v>
      </c>
      <c r="J362" s="1">
        <f>VLOOKUP($A362,'风险(退款拒付)'!$A:$F,5,0)</f>
        <v>4.0000000000000001E-3</v>
      </c>
      <c r="K362" s="1">
        <f>VLOOKUP($A362,'风险(预警)'!$A:$F,6,0)</f>
        <v>0</v>
      </c>
      <c r="L362" s="1">
        <v>6.6719525209633888E-3</v>
      </c>
      <c r="M362" s="2">
        <f t="shared" si="5"/>
        <v>1.5752395453590127</v>
      </c>
    </row>
    <row r="363" spans="1:13" x14ac:dyDescent="0.2">
      <c r="A363" t="s">
        <v>640</v>
      </c>
      <c r="B363" s="2">
        <f>VLOOKUP($A363,活跃!$B:$J,3,0)</f>
        <v>154</v>
      </c>
      <c r="C363" s="2">
        <f>VLOOKUP($A363,活跃!$B:$J,4,0)</f>
        <v>73</v>
      </c>
      <c r="D363" s="2">
        <f>VLOOKUP($A363,活跃!$B:$J,6,0)</f>
        <v>100</v>
      </c>
      <c r="E363" s="26">
        <f>VLOOKUP($A363,'交易量(贡献率)'!$A:$K,11,0)/100</f>
        <v>3.1080797173960565E-5</v>
      </c>
      <c r="F363" s="2">
        <f>VLOOKUP($A363,交易量等级!$A:$G,2,0)</f>
        <v>154.69</v>
      </c>
      <c r="G363" s="2">
        <f>VLOOKUP($A363,交易量等级!$A:$G,5,0)</f>
        <v>16391.314505894999</v>
      </c>
      <c r="H363" s="2">
        <f>VLOOKUP($A363,活跃!$B:$J,2,0)</f>
        <v>1</v>
      </c>
      <c r="I363" s="1">
        <f>VLOOKUP($A363,'风险(退款拒付)'!$A:$F,4,0)</f>
        <v>0.16500000000000001</v>
      </c>
      <c r="J363" s="1">
        <f>VLOOKUP($A363,'风险(退款拒付)'!$A:$F,5,0)</f>
        <v>1E-3</v>
      </c>
      <c r="K363" s="1">
        <f>VLOOKUP($A363,'风险(预警)'!$A:$F,6,0)</f>
        <v>5.0000000000000001E-3</v>
      </c>
      <c r="L363" s="1">
        <v>0.19984768448416709</v>
      </c>
      <c r="M363" s="2">
        <f t="shared" si="5"/>
        <v>47.183785355000467</v>
      </c>
    </row>
    <row r="364" spans="1:13" x14ac:dyDescent="0.2">
      <c r="A364" t="s">
        <v>497</v>
      </c>
      <c r="B364" s="2">
        <f>VLOOKUP($A364,活跃!$B:$J,3,0)</f>
        <v>1152</v>
      </c>
      <c r="C364" s="2">
        <f>VLOOKUP($A364,活跃!$B:$J,4,0)</f>
        <v>34</v>
      </c>
      <c r="D364" s="2">
        <f>VLOOKUP($A364,活跃!$B:$J,6,0)</f>
        <v>146</v>
      </c>
      <c r="E364" s="26">
        <f>VLOOKUP($A364,'交易量(贡献率)'!$A:$K,11,0)/100</f>
        <v>4.5079548077006317E-4</v>
      </c>
      <c r="F364" s="2">
        <f>VLOOKUP($A364,交易量等级!$A:$G,2,0)</f>
        <v>501.35980000000001</v>
      </c>
      <c r="G364" s="2">
        <f>VLOOKUP($A364,交易量等级!$A:$G,5,0)</f>
        <v>237739.4138825</v>
      </c>
      <c r="H364" s="2">
        <f>VLOOKUP($A364,活跃!$B:$J,2,0)</f>
        <v>1</v>
      </c>
      <c r="I364" s="1">
        <f>VLOOKUP($A364,'风险(退款拒付)'!$A:$F,4,0)</f>
        <v>2E-3</v>
      </c>
      <c r="J364" s="1">
        <f>VLOOKUP($A364,'风险(退款拒付)'!$A:$F,5,0)</f>
        <v>0</v>
      </c>
      <c r="K364" s="1">
        <f>VLOOKUP($A364,'风险(预警)'!$A:$F,6,0)</f>
        <v>0</v>
      </c>
      <c r="L364" s="1">
        <v>6.4851446269069222E-3</v>
      </c>
      <c r="M364" s="2">
        <f t="shared" si="5"/>
        <v>1.531134438019236</v>
      </c>
    </row>
    <row r="365" spans="1:13" x14ac:dyDescent="0.2">
      <c r="A365" t="s">
        <v>903</v>
      </c>
      <c r="B365" s="2">
        <f>VLOOKUP($A365,活跃!$B:$J,3,0)</f>
        <v>345</v>
      </c>
      <c r="C365" s="2">
        <f>VLOOKUP($A365,活跃!$B:$J,4,0)</f>
        <v>0</v>
      </c>
      <c r="D365" s="2">
        <f>VLOOKUP($A365,活跃!$B:$J,6,0)</f>
        <v>0</v>
      </c>
      <c r="E365" s="26">
        <f>VLOOKUP($A365,'交易量(贡献率)'!$A:$K,11,0)/100</f>
        <v>2.7995769148493721E-5</v>
      </c>
      <c r="F365" s="2">
        <f>VLOOKUP($A365,交易量等级!$A:$G,2,0)</f>
        <v>204.23</v>
      </c>
      <c r="G365" s="2">
        <f>VLOOKUP($A365,交易量等级!$A:$G,5,0)</f>
        <v>14764.34</v>
      </c>
      <c r="H365" s="2">
        <f>VLOOKUP($A365,活跃!$B:$J,2,0)</f>
        <v>1</v>
      </c>
      <c r="I365" s="1">
        <f>VLOOKUP($A365,'风险(退款拒付)'!$A:$F,4,0)</f>
        <v>4.3999999999999997E-2</v>
      </c>
      <c r="J365" s="1">
        <f>VLOOKUP($A365,'风险(退款拒付)'!$A:$F,5,0)</f>
        <v>0.02</v>
      </c>
      <c r="K365" s="1">
        <f>VLOOKUP($A365,'风险(预警)'!$A:$F,6,0)</f>
        <v>6.2E-2</v>
      </c>
      <c r="L365" s="1">
        <v>6.8919336366302323E-3</v>
      </c>
      <c r="M365" s="2">
        <f t="shared" si="5"/>
        <v>1.6271768083329061</v>
      </c>
    </row>
    <row r="366" spans="1:13" x14ac:dyDescent="0.2">
      <c r="A366" t="s">
        <v>1007</v>
      </c>
      <c r="B366" s="2">
        <f>VLOOKUP($A366,活跃!$B:$J,3,0)</f>
        <v>514</v>
      </c>
      <c r="C366" s="2">
        <f>VLOOKUP($A366,活跃!$B:$J,4,0)</f>
        <v>9</v>
      </c>
      <c r="D366" s="2">
        <f>VLOOKUP($A366,活跃!$B:$J,6,0)</f>
        <v>32</v>
      </c>
      <c r="E366" s="26">
        <f>VLOOKUP($A366,'交易量(贡献率)'!$A:$K,11,0)/100</f>
        <v>1.564438243609744E-4</v>
      </c>
      <c r="F366" s="2">
        <f>VLOOKUP($A366,交易量等级!$A:$G,2,0)</f>
        <v>239.8</v>
      </c>
      <c r="G366" s="2">
        <f>VLOOKUP($A366,交易量等级!$A:$G,5,0)</f>
        <v>82504.960000000006</v>
      </c>
      <c r="H366" s="2">
        <f>VLOOKUP($A366,活跃!$B:$J,2,0)</f>
        <v>1</v>
      </c>
      <c r="I366" s="1">
        <f>VLOOKUP($A366,'风险(退款拒付)'!$A:$F,4,0)</f>
        <v>0</v>
      </c>
      <c r="J366" s="1">
        <f>VLOOKUP($A366,'风险(退款拒付)'!$A:$F,5,0)</f>
        <v>1E-3</v>
      </c>
      <c r="K366" s="1">
        <f>VLOOKUP($A366,'风险(预警)'!$A:$F,6,0)</f>
        <v>8.9999999999999993E-3</v>
      </c>
      <c r="L366" s="1">
        <v>7.3526877602104407E-3</v>
      </c>
      <c r="M366" s="2">
        <f t="shared" si="5"/>
        <v>1.7359602737233308</v>
      </c>
    </row>
    <row r="367" spans="1:13" x14ac:dyDescent="0.2">
      <c r="A367" t="s">
        <v>332</v>
      </c>
      <c r="B367" s="2">
        <f>VLOOKUP($A367,活跃!$B:$J,3,0)</f>
        <v>948</v>
      </c>
      <c r="C367" s="2">
        <f>VLOOKUP($A367,活跃!$B:$J,4,0)</f>
        <v>104</v>
      </c>
      <c r="D367" s="2">
        <f>VLOOKUP($A367,活跃!$B:$J,6,0)</f>
        <v>248</v>
      </c>
      <c r="E367" s="26">
        <f>VLOOKUP($A367,'交易量(贡献率)'!$A:$K,11,0)/100</f>
        <v>8.1640485871330637E-4</v>
      </c>
      <c r="F367" s="2">
        <f>VLOOKUP($A367,交易量等级!$A:$G,2,0)</f>
        <v>1107.2650000000001</v>
      </c>
      <c r="G367" s="2">
        <f>VLOOKUP($A367,交易量等级!$A:$G,5,0)</f>
        <v>430553.59</v>
      </c>
      <c r="H367" s="2">
        <f>VLOOKUP($A367,活跃!$B:$J,2,0)</f>
        <v>1</v>
      </c>
      <c r="I367" s="1">
        <f>VLOOKUP($A367,'风险(退款拒付)'!$A:$F,4,0)</f>
        <v>1.2E-2</v>
      </c>
      <c r="J367" s="1">
        <f>VLOOKUP($A367,'风险(退款拒付)'!$A:$F,5,0)</f>
        <v>5.0000000000000001E-3</v>
      </c>
      <c r="K367" s="1">
        <f>VLOOKUP($A367,'风险(预警)'!$A:$F,6,0)</f>
        <v>7.0000000000000001E-3</v>
      </c>
      <c r="L367" s="1">
        <v>1.0436295130619919E-2</v>
      </c>
      <c r="M367" s="2">
        <f t="shared" si="5"/>
        <v>2.46399607088577</v>
      </c>
    </row>
    <row r="368" spans="1:13" x14ac:dyDescent="0.2">
      <c r="A368" t="s">
        <v>206</v>
      </c>
      <c r="B368" s="2">
        <f>VLOOKUP($A368,活跃!$B:$J,3,0)</f>
        <v>828</v>
      </c>
      <c r="C368" s="2">
        <f>VLOOKUP($A368,活跃!$B:$J,4,0)</f>
        <v>28</v>
      </c>
      <c r="D368" s="2">
        <f>VLOOKUP($A368,活跃!$B:$J,6,0)</f>
        <v>99</v>
      </c>
      <c r="E368" s="26">
        <f>VLOOKUP($A368,'交易量(贡献率)'!$A:$K,11,0)/100</f>
        <v>1.8631656003875553E-4</v>
      </c>
      <c r="F368" s="2">
        <f>VLOOKUP($A368,交易量等级!$A:$G,2,0)</f>
        <v>267.44</v>
      </c>
      <c r="G368" s="2">
        <f>VLOOKUP($A368,交易量等级!$A:$G,5,0)</f>
        <v>98259.17</v>
      </c>
      <c r="H368" s="2">
        <f>VLOOKUP($A368,活跃!$B:$J,2,0)</f>
        <v>1</v>
      </c>
      <c r="I368" s="1">
        <f>VLOOKUP($A368,'风险(退款拒付)'!$A:$F,4,0)</f>
        <v>2.9000000000000001E-2</v>
      </c>
      <c r="J368" s="1">
        <f>VLOOKUP($A368,'风险(退款拒付)'!$A:$F,5,0)</f>
        <v>8.9999999999999993E-3</v>
      </c>
      <c r="K368" s="1">
        <f>VLOOKUP($A368,'风险(预警)'!$A:$F,6,0)</f>
        <v>2E-3</v>
      </c>
      <c r="L368" s="1">
        <v>1.1011297643659469E-2</v>
      </c>
      <c r="M368" s="2">
        <f t="shared" si="5"/>
        <v>2.5997534364207877</v>
      </c>
    </row>
    <row r="369" spans="1:13" x14ac:dyDescent="0.2">
      <c r="A369" t="s">
        <v>404</v>
      </c>
      <c r="B369" s="2">
        <f>VLOOKUP($A369,活跃!$B:$J,3,0)</f>
        <v>248</v>
      </c>
      <c r="C369" s="2">
        <f>VLOOKUP($A369,活跃!$B:$J,4,0)</f>
        <v>0</v>
      </c>
      <c r="D369" s="2">
        <f>VLOOKUP($A369,活跃!$B:$J,6,0)</f>
        <v>0</v>
      </c>
      <c r="E369" s="26">
        <f>VLOOKUP($A369,'交易量(贡献率)'!$A:$K,11,0)/100</f>
        <v>5.4584273222405981E-5</v>
      </c>
      <c r="F369" s="2">
        <f>VLOOKUP($A369,交易量等级!$A:$G,2,0)</f>
        <v>52.95</v>
      </c>
      <c r="G369" s="2">
        <f>VLOOKUP($A369,交易量等级!$A:$G,5,0)</f>
        <v>28786.52</v>
      </c>
      <c r="H369" s="2">
        <f>VLOOKUP($A369,活跃!$B:$J,2,0)</f>
        <v>1</v>
      </c>
      <c r="I369" s="1">
        <f>VLOOKUP($A369,'风险(退款拒付)'!$A:$F,4,0)</f>
        <v>0.01</v>
      </c>
      <c r="J369" s="1">
        <f>VLOOKUP($A369,'风险(退款拒付)'!$A:$F,5,0)</f>
        <v>0</v>
      </c>
      <c r="K369" s="1">
        <f>VLOOKUP($A369,'风险(预警)'!$A:$F,6,0)</f>
        <v>1.7999999999999999E-2</v>
      </c>
      <c r="L369" s="1">
        <v>7.3648379771719553E-3</v>
      </c>
      <c r="M369" s="2">
        <f t="shared" si="5"/>
        <v>1.7388289245691413</v>
      </c>
    </row>
    <row r="370" spans="1:13" x14ac:dyDescent="0.2">
      <c r="A370" t="s">
        <v>942</v>
      </c>
      <c r="B370" s="2">
        <f>VLOOKUP($A370,活跃!$B:$J,3,0)</f>
        <v>118</v>
      </c>
      <c r="C370" s="2">
        <f>VLOOKUP($A370,活跃!$B:$J,4,0)</f>
        <v>0</v>
      </c>
      <c r="D370" s="2">
        <f>VLOOKUP($A370,活跃!$B:$J,6,0)</f>
        <v>474</v>
      </c>
      <c r="E370" s="26">
        <f>VLOOKUP($A370,'交易量(贡献率)'!$A:$K,11,0)/100</f>
        <v>1.4801358298393544E-4</v>
      </c>
      <c r="F370" s="2">
        <f>VLOOKUP($A370,交易量等级!$A:$G,2,0)</f>
        <v>692.18499999999995</v>
      </c>
      <c r="G370" s="2">
        <f>VLOOKUP($A370,交易量等级!$A:$G,5,0)</f>
        <v>78059.039999999994</v>
      </c>
      <c r="H370" s="2">
        <f>VLOOKUP($A370,活跃!$B:$J,2,0)</f>
        <v>1</v>
      </c>
      <c r="I370" s="1">
        <f>VLOOKUP($A370,'风险(退款拒付)'!$A:$F,4,0)</f>
        <v>8.0000000000000002E-3</v>
      </c>
      <c r="J370" s="1">
        <f>VLOOKUP($A370,'风险(退款拒付)'!$A:$F,5,0)</f>
        <v>1E-3</v>
      </c>
      <c r="K370" s="1">
        <f>VLOOKUP($A370,'风险(预警)'!$A:$F,6,0)</f>
        <v>1.7999999999999999E-2</v>
      </c>
      <c r="L370" s="1">
        <v>1.589202524055441E-2</v>
      </c>
      <c r="M370" s="2">
        <f t="shared" si="5"/>
        <v>3.752087044400934</v>
      </c>
    </row>
    <row r="371" spans="1:13" x14ac:dyDescent="0.2">
      <c r="A371" t="s">
        <v>738</v>
      </c>
      <c r="B371" s="2">
        <f>VLOOKUP($A371,活跃!$B:$J,3,0)</f>
        <v>373</v>
      </c>
      <c r="C371" s="2">
        <f>VLOOKUP($A371,活跃!$B:$J,4,0)</f>
        <v>0</v>
      </c>
      <c r="D371" s="2">
        <f>VLOOKUP($A371,活跃!$B:$J,6,0)</f>
        <v>17</v>
      </c>
      <c r="E371" s="26">
        <f>VLOOKUP($A371,'交易量(贡献率)'!$A:$K,11,0)/100</f>
        <v>1.8413340157759914E-4</v>
      </c>
      <c r="F371" s="2">
        <f>VLOOKUP($A371,交易量等级!$A:$G,2,0)</f>
        <v>264.15039999999999</v>
      </c>
      <c r="G371" s="2">
        <f>VLOOKUP($A371,交易量等级!$A:$G,5,0)</f>
        <v>97107.821250715002</v>
      </c>
      <c r="H371" s="2">
        <f>VLOOKUP($A371,活跃!$B:$J,2,0)</f>
        <v>1</v>
      </c>
      <c r="I371" s="1">
        <f>VLOOKUP($A371,'风险(退款拒付)'!$A:$F,4,0)</f>
        <v>3.7999999999999999E-2</v>
      </c>
      <c r="J371" s="1">
        <f>VLOOKUP($A371,'风险(退款拒付)'!$A:$F,5,0)</f>
        <v>2.1000000000000001E-2</v>
      </c>
      <c r="K371" s="1">
        <f>VLOOKUP($A371,'风险(预警)'!$A:$F,6,0)</f>
        <v>4.9000000000000002E-2</v>
      </c>
      <c r="L371" s="1">
        <v>0.22316963991209179</v>
      </c>
      <c r="M371" s="2">
        <f t="shared" si="5"/>
        <v>52.690069512409693</v>
      </c>
    </row>
    <row r="372" spans="1:13" x14ac:dyDescent="0.2">
      <c r="A372" t="s">
        <v>294</v>
      </c>
      <c r="B372" s="2">
        <f>VLOOKUP($A372,活跃!$B:$J,3,0)</f>
        <v>192</v>
      </c>
      <c r="C372" s="2">
        <f>VLOOKUP($A372,活跃!$B:$J,4,0)</f>
        <v>0</v>
      </c>
      <c r="D372" s="2">
        <f>VLOOKUP($A372,活跃!$B:$J,6,0)</f>
        <v>0</v>
      </c>
      <c r="E372" s="26">
        <f>VLOOKUP($A372,'交易量(贡献率)'!$A:$K,11,0)/100</f>
        <v>3.643689456876876E-5</v>
      </c>
      <c r="F372" s="2">
        <f>VLOOKUP($A372,交易量等级!$A:$G,2,0)</f>
        <v>2688</v>
      </c>
      <c r="G372" s="2">
        <f>VLOOKUP($A372,交易量等级!$A:$G,5,0)</f>
        <v>19216</v>
      </c>
      <c r="H372" s="2">
        <f>VLOOKUP($A372,活跃!$B:$J,2,0)</f>
        <v>1</v>
      </c>
      <c r="I372" s="1">
        <f>VLOOKUP($A372,'风险(退款拒付)'!$A:$F,4,0)</f>
        <v>0</v>
      </c>
      <c r="J372" s="1">
        <f>VLOOKUP($A372,'风险(退款拒付)'!$A:$F,5,0)</f>
        <v>0</v>
      </c>
      <c r="K372" s="1">
        <f>VLOOKUP($A372,'风险(预警)'!$A:$F,6,0)</f>
        <v>0</v>
      </c>
      <c r="L372" s="1">
        <v>3.2143565317273078E-3</v>
      </c>
      <c r="M372" s="2">
        <f t="shared" si="5"/>
        <v>0.75890550865742312</v>
      </c>
    </row>
    <row r="373" spans="1:13" x14ac:dyDescent="0.2">
      <c r="A373" t="s">
        <v>964</v>
      </c>
      <c r="B373" s="2">
        <f>VLOOKUP($A373,活跃!$B:$J,3,0)</f>
        <v>486</v>
      </c>
      <c r="C373" s="2">
        <f>VLOOKUP($A373,活跃!$B:$J,4,0)</f>
        <v>0</v>
      </c>
      <c r="D373" s="2">
        <f>VLOOKUP($A373,活跃!$B:$J,6,0)</f>
        <v>0</v>
      </c>
      <c r="E373" s="26">
        <f>VLOOKUP($A373,'交易量(贡献率)'!$A:$K,11,0)/100</f>
        <v>2.0569717284568356E-4</v>
      </c>
      <c r="F373" s="2">
        <f>VLOOKUP($A373,交易量等级!$A:$G,2,0)</f>
        <v>5465</v>
      </c>
      <c r="G373" s="2">
        <f>VLOOKUP($A373,交易量等级!$A:$G,5,0)</f>
        <v>108480.07</v>
      </c>
      <c r="H373" s="2">
        <f>VLOOKUP($A373,活跃!$B:$J,2,0)</f>
        <v>1</v>
      </c>
      <c r="I373" s="1">
        <f>VLOOKUP($A373,'风险(退款拒付)'!$A:$F,4,0)</f>
        <v>0.11600000000000001</v>
      </c>
      <c r="J373" s="1">
        <f>VLOOKUP($A373,'风险(退款拒付)'!$A:$F,5,0)</f>
        <v>0.126</v>
      </c>
      <c r="K373" s="1">
        <f>VLOOKUP($A373,'风险(预警)'!$A:$F,6,0)</f>
        <v>0.35499999999999998</v>
      </c>
      <c r="L373" s="1">
        <v>5.3536991835507431E-3</v>
      </c>
      <c r="M373" s="2">
        <f t="shared" si="5"/>
        <v>1.2640016009388007</v>
      </c>
    </row>
    <row r="374" spans="1:13" x14ac:dyDescent="0.2">
      <c r="A374" t="s">
        <v>210</v>
      </c>
      <c r="B374" s="2">
        <f>VLOOKUP($A374,活跃!$B:$J,3,0)</f>
        <v>471</v>
      </c>
      <c r="C374" s="2">
        <f>VLOOKUP($A374,活跃!$B:$J,4,0)</f>
        <v>6</v>
      </c>
      <c r="D374" s="2">
        <f>VLOOKUP($A374,活跃!$B:$J,6,0)</f>
        <v>11</v>
      </c>
      <c r="E374" s="26">
        <f>VLOOKUP($A374,'交易量(贡献率)'!$A:$K,11,0)/100</f>
        <v>1.1184253211929561E-4</v>
      </c>
      <c r="F374" s="2">
        <f>VLOOKUP($A374,交易量等级!$A:$G,2,0)</f>
        <v>217.34</v>
      </c>
      <c r="G374" s="2">
        <f>VLOOKUP($A374,交易量等级!$A:$G,5,0)</f>
        <v>58983.24</v>
      </c>
      <c r="H374" s="2">
        <f>VLOOKUP($A374,活跃!$B:$J,2,0)</f>
        <v>1</v>
      </c>
      <c r="I374" s="1">
        <f>VLOOKUP($A374,'风险(退款拒付)'!$A:$F,4,0)</f>
        <v>1.2999999999999999E-2</v>
      </c>
      <c r="J374" s="1">
        <f>VLOOKUP($A374,'风险(退款拒付)'!$A:$F,5,0)</f>
        <v>3.0000000000000001E-3</v>
      </c>
      <c r="K374" s="1">
        <f>VLOOKUP($A374,'风险(预警)'!$A:$F,6,0)</f>
        <v>1.0999999999999999E-2</v>
      </c>
      <c r="L374" s="1">
        <v>2.966391671300759E-3</v>
      </c>
      <c r="M374" s="2">
        <f t="shared" si="5"/>
        <v>0.70036131896541864</v>
      </c>
    </row>
    <row r="375" spans="1:13" x14ac:dyDescent="0.2">
      <c r="A375" t="s">
        <v>468</v>
      </c>
      <c r="B375" s="2">
        <f>VLOOKUP($A375,活跃!$B:$J,3,0)</f>
        <v>430</v>
      </c>
      <c r="C375" s="2">
        <f>VLOOKUP($A375,活跃!$B:$J,4,0)</f>
        <v>0</v>
      </c>
      <c r="D375" s="2">
        <f>VLOOKUP($A375,活跃!$B:$J,6,0)</f>
        <v>0</v>
      </c>
      <c r="E375" s="26">
        <f>VLOOKUP($A375,'交易量(贡献率)'!$A:$K,11,0)/100</f>
        <v>7.203958600490929E-5</v>
      </c>
      <c r="F375" s="2">
        <f>VLOOKUP($A375,交易量等级!$A:$G,2,0)</f>
        <v>3346.72</v>
      </c>
      <c r="G375" s="2">
        <f>VLOOKUP($A375,交易量等级!$A:$G,5,0)</f>
        <v>37992.06</v>
      </c>
      <c r="H375" s="2">
        <f>VLOOKUP($A375,活跃!$B:$J,2,0)</f>
        <v>0</v>
      </c>
      <c r="I375" s="1">
        <f>VLOOKUP($A375,'风险(退款拒付)'!$A:$F,4,0)</f>
        <v>0.39400000000000002</v>
      </c>
      <c r="J375" s="1">
        <f>VLOOKUP($A375,'风险(退款拒付)'!$A:$F,5,0)</f>
        <v>8.7999999999999995E-2</v>
      </c>
      <c r="K375" s="1">
        <f>VLOOKUP($A375,'风险(预警)'!$A:$F,6,0)</f>
        <v>0.23</v>
      </c>
      <c r="L375" s="1">
        <v>4.1870423279256998E-3</v>
      </c>
      <c r="M375" s="2">
        <f t="shared" si="5"/>
        <v>0.98855539398956305</v>
      </c>
    </row>
    <row r="376" spans="1:13" x14ac:dyDescent="0.2">
      <c r="A376" t="s">
        <v>524</v>
      </c>
      <c r="B376" s="2">
        <f>VLOOKUP($A376,活跃!$B:$J,3,0)</f>
        <v>886</v>
      </c>
      <c r="C376" s="2">
        <f>VLOOKUP($A376,活跃!$B:$J,4,0)</f>
        <v>83</v>
      </c>
      <c r="D376" s="2">
        <f>VLOOKUP($A376,活跃!$B:$J,6,0)</f>
        <v>255</v>
      </c>
      <c r="E376" s="26">
        <f>VLOOKUP($A376,'交易量(贡献率)'!$A:$K,11,0)/100</f>
        <v>1.8120970627478846E-4</v>
      </c>
      <c r="F376" s="2">
        <f>VLOOKUP($A376,交易量等级!$A:$G,2,0)</f>
        <v>313.20999999999998</v>
      </c>
      <c r="G376" s="2">
        <f>VLOOKUP($A376,交易量等级!$A:$G,5,0)</f>
        <v>95565.93</v>
      </c>
      <c r="H376" s="2">
        <f>VLOOKUP($A376,活跃!$B:$J,2,0)</f>
        <v>1</v>
      </c>
      <c r="I376" s="1">
        <f>VLOOKUP($A376,'风险(退款拒付)'!$A:$F,4,0)</f>
        <v>6.0000000000000001E-3</v>
      </c>
      <c r="J376" s="1">
        <f>VLOOKUP($A376,'风险(退款拒付)'!$A:$F,5,0)</f>
        <v>4.0000000000000001E-3</v>
      </c>
      <c r="K376" s="1">
        <f>VLOOKUP($A376,'风险(预警)'!$A:$F,6,0)</f>
        <v>2.1999999999999999E-2</v>
      </c>
      <c r="L376" s="1">
        <v>4.1555725410756224E-3</v>
      </c>
      <c r="M376" s="2">
        <f t="shared" si="5"/>
        <v>0.9811254171462771</v>
      </c>
    </row>
    <row r="377" spans="1:13" x14ac:dyDescent="0.2">
      <c r="A377" t="s">
        <v>604</v>
      </c>
      <c r="B377" s="2">
        <f>VLOOKUP($A377,活跃!$B:$J,3,0)</f>
        <v>299</v>
      </c>
      <c r="C377" s="2">
        <f>VLOOKUP($A377,活跃!$B:$J,4,0)</f>
        <v>47</v>
      </c>
      <c r="D377" s="2">
        <f>VLOOKUP($A377,活跃!$B:$J,6,0)</f>
        <v>181</v>
      </c>
      <c r="E377" s="26">
        <f>VLOOKUP($A377,'交易量(贡献率)'!$A:$K,11,0)/100</f>
        <v>1.1794506726013924E-4</v>
      </c>
      <c r="F377" s="2">
        <f>VLOOKUP($A377,交易量等级!$A:$G,2,0)</f>
        <v>225.48</v>
      </c>
      <c r="G377" s="2">
        <f>VLOOKUP($A377,交易量等级!$A:$G,5,0)</f>
        <v>62201.58</v>
      </c>
      <c r="H377" s="2">
        <f>VLOOKUP($A377,活跃!$B:$J,2,0)</f>
        <v>1</v>
      </c>
      <c r="I377" s="1">
        <f>VLOOKUP($A377,'风险(退款拒付)'!$A:$F,4,0)</f>
        <v>6.7000000000000004E-2</v>
      </c>
      <c r="J377" s="1">
        <f>VLOOKUP($A377,'风险(退款拒付)'!$A:$F,5,0)</f>
        <v>3.0000000000000001E-3</v>
      </c>
      <c r="K377" s="1">
        <f>VLOOKUP($A377,'风险(预警)'!$A:$F,6,0)</f>
        <v>5.0000000000000001E-3</v>
      </c>
      <c r="L377" s="1">
        <v>6.2263554186836982E-3</v>
      </c>
      <c r="M377" s="2">
        <f t="shared" si="5"/>
        <v>1.4700346335130572</v>
      </c>
    </row>
    <row r="378" spans="1:13" x14ac:dyDescent="0.2">
      <c r="A378" t="s">
        <v>722</v>
      </c>
      <c r="B378" s="2">
        <f>VLOOKUP($A378,活跃!$B:$J,3,0)</f>
        <v>608</v>
      </c>
      <c r="C378" s="2">
        <f>VLOOKUP($A378,活跃!$B:$J,4,0)</f>
        <v>34</v>
      </c>
      <c r="D378" s="2">
        <f>VLOOKUP($A378,活跃!$B:$J,6,0)</f>
        <v>133</v>
      </c>
      <c r="E378" s="26">
        <f>VLOOKUP($A378,'交易量(贡献率)'!$A:$K,11,0)/100</f>
        <v>5.7299311080872444E-4</v>
      </c>
      <c r="F378" s="2">
        <f>VLOOKUP($A378,交易量等级!$A:$G,2,0)</f>
        <v>785.5</v>
      </c>
      <c r="G378" s="2">
        <f>VLOOKUP($A378,交易量等级!$A:$G,5,0)</f>
        <v>302183.7</v>
      </c>
      <c r="H378" s="2">
        <f>VLOOKUP($A378,活跃!$B:$J,2,0)</f>
        <v>1</v>
      </c>
      <c r="I378" s="1">
        <f>VLOOKUP($A378,'风险(退款拒付)'!$A:$F,4,0)</f>
        <v>2E-3</v>
      </c>
      <c r="J378" s="1">
        <f>VLOOKUP($A378,'风险(退款拒付)'!$A:$F,5,0)</f>
        <v>1E-3</v>
      </c>
      <c r="K378" s="1">
        <f>VLOOKUP($A378,'风险(预警)'!$A:$F,6,0)</f>
        <v>1E-3</v>
      </c>
      <c r="L378" s="1">
        <v>6.9519522098555418E-3</v>
      </c>
      <c r="M378" s="2">
        <f t="shared" si="5"/>
        <v>1.6413471175045429</v>
      </c>
    </row>
    <row r="379" spans="1:13" x14ac:dyDescent="0.2">
      <c r="A379" t="s">
        <v>641</v>
      </c>
      <c r="B379" s="2">
        <f>VLOOKUP($A379,活跃!$B:$J,3,0)</f>
        <v>192</v>
      </c>
      <c r="C379" s="2">
        <f>VLOOKUP($A379,活跃!$B:$J,4,0)</f>
        <v>0</v>
      </c>
      <c r="D379" s="2">
        <f>VLOOKUP($A379,活跃!$B:$J,6,0)</f>
        <v>0</v>
      </c>
      <c r="E379" s="26">
        <f>VLOOKUP($A379,'交易量(贡献率)'!$A:$K,11,0)/100</f>
        <v>1.1170754343672117E-4</v>
      </c>
      <c r="F379" s="2">
        <f>VLOOKUP($A379,交易量等级!$A:$G,2,0)</f>
        <v>489.79</v>
      </c>
      <c r="G379" s="2">
        <f>VLOOKUP($A379,交易量等级!$A:$G,5,0)</f>
        <v>58912.05</v>
      </c>
      <c r="H379" s="2">
        <f>VLOOKUP($A379,活跃!$B:$J,2,0)</f>
        <v>1</v>
      </c>
      <c r="I379" s="1">
        <f>VLOOKUP($A379,'风险(退款拒付)'!$A:$F,4,0)</f>
        <v>8.0000000000000002E-3</v>
      </c>
      <c r="J379" s="1">
        <f>VLOOKUP($A379,'风险(退款拒付)'!$A:$F,5,0)</f>
        <v>2E-3</v>
      </c>
      <c r="K379" s="1">
        <f>VLOOKUP($A379,'风险(预警)'!$A:$F,6,0)</f>
        <v>1.7000000000000001E-2</v>
      </c>
      <c r="L379" s="1">
        <v>6.4963241301652791E-2</v>
      </c>
      <c r="M379" s="2">
        <f t="shared" si="5"/>
        <v>15.337739045883852</v>
      </c>
    </row>
    <row r="380" spans="1:13" x14ac:dyDescent="0.2">
      <c r="A380" t="s">
        <v>173</v>
      </c>
      <c r="B380" s="2">
        <f>VLOOKUP($A380,活跃!$B:$J,3,0)</f>
        <v>334</v>
      </c>
      <c r="C380" s="2">
        <f>VLOOKUP($A380,活跃!$B:$J,4,0)</f>
        <v>0</v>
      </c>
      <c r="D380" s="2">
        <f>VLOOKUP($A380,活跃!$B:$J,6,0)</f>
        <v>0</v>
      </c>
      <c r="E380" s="26">
        <f>VLOOKUP($A380,'交易量(贡献率)'!$A:$K,11,0)/100</f>
        <v>9.636011334819016E-5</v>
      </c>
      <c r="F380" s="2">
        <f>VLOOKUP($A380,交易量等级!$A:$G,2,0)</f>
        <v>288.72500000000002</v>
      </c>
      <c r="G380" s="2">
        <f>VLOOKUP($A380,交易量等级!$A:$G,5,0)</f>
        <v>50818.16</v>
      </c>
      <c r="H380" s="2">
        <f>VLOOKUP($A380,活跃!$B:$J,2,0)</f>
        <v>1</v>
      </c>
      <c r="I380" s="1">
        <f>VLOOKUP($A380,'风险(退款拒付)'!$A:$F,4,0)</f>
        <v>7.0000000000000001E-3</v>
      </c>
      <c r="J380" s="1">
        <f>VLOOKUP($A380,'风险(退款拒付)'!$A:$F,5,0)</f>
        <v>3.0000000000000001E-3</v>
      </c>
      <c r="K380" s="1">
        <f>VLOOKUP($A380,'风险(预警)'!$A:$F,6,0)</f>
        <v>1.9E-2</v>
      </c>
      <c r="L380" s="1">
        <v>2.641189417823233E-3</v>
      </c>
      <c r="M380" s="2">
        <f t="shared" si="5"/>
        <v>0.62358147853518497</v>
      </c>
    </row>
    <row r="381" spans="1:13" x14ac:dyDescent="0.2">
      <c r="A381" t="s">
        <v>574</v>
      </c>
      <c r="B381" s="2">
        <f>VLOOKUP($A381,活跃!$B:$J,3,0)</f>
        <v>397</v>
      </c>
      <c r="C381" s="2">
        <f>VLOOKUP($A381,活跃!$B:$J,4,0)</f>
        <v>0</v>
      </c>
      <c r="D381" s="2">
        <f>VLOOKUP($A381,活跃!$B:$J,6,0)</f>
        <v>0</v>
      </c>
      <c r="E381" s="26">
        <f>VLOOKUP($A381,'交易量(贡献率)'!$A:$K,11,0)/100</f>
        <v>3.0406546801792376E-5</v>
      </c>
      <c r="F381" s="2">
        <f>VLOOKUP($A381,交易量等级!$A:$G,2,0)</f>
        <v>1484.7</v>
      </c>
      <c r="G381" s="2">
        <f>VLOOKUP($A381,交易量等级!$A:$G,5,0)</f>
        <v>16035.73</v>
      </c>
      <c r="H381" s="2">
        <f>VLOOKUP($A381,活跃!$B:$J,2,0)</f>
        <v>1</v>
      </c>
      <c r="I381" s="1">
        <f>VLOOKUP($A381,'风险(退款拒付)'!$A:$F,4,0)</f>
        <v>0</v>
      </c>
      <c r="J381" s="1">
        <f>VLOOKUP($A381,'风险(退款拒付)'!$A:$F,5,0)</f>
        <v>0</v>
      </c>
      <c r="K381" s="1">
        <f>VLOOKUP($A381,'风险(预警)'!$A:$F,6,0)</f>
        <v>0</v>
      </c>
      <c r="L381" s="1">
        <v>7.5334677160788822E-3</v>
      </c>
      <c r="M381" s="2">
        <f t="shared" si="5"/>
        <v>1.7786421924866116</v>
      </c>
    </row>
    <row r="382" spans="1:13" x14ac:dyDescent="0.2">
      <c r="A382" t="s">
        <v>775</v>
      </c>
      <c r="B382" s="2">
        <f>VLOOKUP($A382,活跃!$B:$J,3,0)</f>
        <v>366</v>
      </c>
      <c r="C382" s="2">
        <f>VLOOKUP($A382,活跃!$B:$J,4,0)</f>
        <v>0</v>
      </c>
      <c r="D382" s="2">
        <f>VLOOKUP($A382,活跃!$B:$J,6,0)</f>
        <v>0</v>
      </c>
      <c r="E382" s="26">
        <f>VLOOKUP($A382,'交易量(贡献率)'!$A:$K,11,0)/100</f>
        <v>8.3935200562532079E-5</v>
      </c>
      <c r="F382" s="2">
        <f>VLOOKUP($A382,交易量等级!$A:$G,2,0)</f>
        <v>336.98</v>
      </c>
      <c r="G382" s="2">
        <f>VLOOKUP($A382,交易量等级!$A:$G,5,0)</f>
        <v>44265.54</v>
      </c>
      <c r="H382" s="2">
        <f>VLOOKUP($A382,活跃!$B:$J,2,0)</f>
        <v>1</v>
      </c>
      <c r="I382" s="1">
        <f>VLOOKUP($A382,'风险(退款拒付)'!$A:$F,4,0)</f>
        <v>3.7999999999999999E-2</v>
      </c>
      <c r="J382" s="1">
        <f>VLOOKUP($A382,'风险(退款拒付)'!$A:$F,5,0)</f>
        <v>1E-3</v>
      </c>
      <c r="K382" s="1">
        <f>VLOOKUP($A382,'风险(预警)'!$A:$F,6,0)</f>
        <v>1.4E-2</v>
      </c>
      <c r="L382" s="1">
        <v>1.314564867135753E-2</v>
      </c>
      <c r="M382" s="2">
        <f t="shared" si="5"/>
        <v>3.1036710125641753</v>
      </c>
    </row>
    <row r="383" spans="1:13" x14ac:dyDescent="0.2">
      <c r="A383" t="s">
        <v>372</v>
      </c>
      <c r="B383" s="2">
        <f>VLOOKUP($A383,活跃!$B:$J,3,0)</f>
        <v>613</v>
      </c>
      <c r="C383" s="2">
        <f>VLOOKUP($A383,活跃!$B:$J,4,0)</f>
        <v>0</v>
      </c>
      <c r="D383" s="2">
        <f>VLOOKUP($A383,活跃!$B:$J,6,0)</f>
        <v>0</v>
      </c>
      <c r="E383" s="26">
        <f>VLOOKUP($A383,'交易量(贡献率)'!$A:$K,11,0)/100</f>
        <v>1.1577742733568348E-4</v>
      </c>
      <c r="F383" s="2">
        <f>VLOOKUP($A383,交易量等级!$A:$G,2,0)</f>
        <v>655.59</v>
      </c>
      <c r="G383" s="2">
        <f>VLOOKUP($A383,交易量等级!$A:$G,5,0)</f>
        <v>61058.415378500002</v>
      </c>
      <c r="H383" s="2">
        <f>VLOOKUP($A383,活跃!$B:$J,2,0)</f>
        <v>1</v>
      </c>
      <c r="I383" s="1">
        <f>VLOOKUP($A383,'风险(退款拒付)'!$A:$F,4,0)</f>
        <v>0.105</v>
      </c>
      <c r="J383" s="1">
        <f>VLOOKUP($A383,'风险(退款拒付)'!$A:$F,5,0)</f>
        <v>2.5000000000000001E-2</v>
      </c>
      <c r="K383" s="1">
        <f>VLOOKUP($A383,'风险(预警)'!$A:$F,6,0)</f>
        <v>0.17</v>
      </c>
      <c r="L383" s="1">
        <v>2.735161652314036E-2</v>
      </c>
      <c r="M383" s="2">
        <f t="shared" si="5"/>
        <v>6.4576820415569172</v>
      </c>
    </row>
    <row r="384" spans="1:13" x14ac:dyDescent="0.2">
      <c r="A384" t="s">
        <v>365</v>
      </c>
      <c r="B384" s="2">
        <f>VLOOKUP($A384,活跃!$B:$J,3,0)</f>
        <v>251</v>
      </c>
      <c r="C384" s="2">
        <f>VLOOKUP($A384,活跃!$B:$J,4,0)</f>
        <v>0</v>
      </c>
      <c r="D384" s="2">
        <f>VLOOKUP($A384,活跃!$B:$J,6,0)</f>
        <v>0</v>
      </c>
      <c r="E384" s="26">
        <f>VLOOKUP($A384,'交易量(贡献率)'!$A:$K,11,0)/100</f>
        <v>1.1949752243761052E-4</v>
      </c>
      <c r="F384" s="2">
        <f>VLOOKUP($A384,交易量等级!$A:$G,2,0)</f>
        <v>270.75</v>
      </c>
      <c r="G384" s="2">
        <f>VLOOKUP($A384,交易量等级!$A:$G,5,0)</f>
        <v>63020.31</v>
      </c>
      <c r="H384" s="2">
        <f>VLOOKUP($A384,活跃!$B:$J,2,0)</f>
        <v>1</v>
      </c>
      <c r="I384" s="1">
        <f>VLOOKUP($A384,'风险(退款拒付)'!$A:$F,4,0)</f>
        <v>0</v>
      </c>
      <c r="J384" s="1">
        <f>VLOOKUP($A384,'风险(退款拒付)'!$A:$F,5,0)</f>
        <v>3.0000000000000001E-3</v>
      </c>
      <c r="K384" s="1">
        <f>VLOOKUP($A384,'风险(预警)'!$A:$F,6,0)</f>
        <v>0.03</v>
      </c>
      <c r="L384" s="1">
        <v>8.5520806938832739E-3</v>
      </c>
      <c r="M384" s="2">
        <f t="shared" si="5"/>
        <v>2.0191354272648607</v>
      </c>
    </row>
    <row r="385" spans="1:13" x14ac:dyDescent="0.2">
      <c r="A385" t="s">
        <v>869</v>
      </c>
      <c r="B385" s="2">
        <f>VLOOKUP($A385,活跃!$B:$J,3,0)</f>
        <v>431</v>
      </c>
      <c r="C385" s="2">
        <f>VLOOKUP($A385,活跃!$B:$J,4,0)</f>
        <v>0</v>
      </c>
      <c r="D385" s="2">
        <f>VLOOKUP($A385,活跃!$B:$J,6,0)</f>
        <v>0</v>
      </c>
      <c r="E385" s="26">
        <f>VLOOKUP($A385,'交易量(贡献率)'!$A:$K,11,0)/100</f>
        <v>9.0054782314646185E-5</v>
      </c>
      <c r="F385" s="2">
        <f>VLOOKUP($A385,交易量等级!$A:$G,2,0)</f>
        <v>188.45500000000001</v>
      </c>
      <c r="G385" s="2">
        <f>VLOOKUP($A385,交易量等级!$A:$G,5,0)</f>
        <v>47492.87</v>
      </c>
      <c r="H385" s="2">
        <f>VLOOKUP($A385,活跃!$B:$J,2,0)</f>
        <v>1</v>
      </c>
      <c r="I385" s="1">
        <f>VLOOKUP($A385,'风险(退款拒付)'!$A:$F,4,0)</f>
        <v>7.0000000000000001E-3</v>
      </c>
      <c r="J385" s="1">
        <f>VLOOKUP($A385,'风险(退款拒付)'!$A:$F,5,0)</f>
        <v>5.0000000000000001E-3</v>
      </c>
      <c r="K385" s="1">
        <f>VLOOKUP($A385,'风险(预警)'!$A:$F,6,0)</f>
        <v>0.02</v>
      </c>
      <c r="L385" s="1">
        <v>1.5123358793987039E-2</v>
      </c>
      <c r="M385" s="2">
        <f t="shared" si="5"/>
        <v>3.5706058692847962</v>
      </c>
    </row>
    <row r="386" spans="1:13" x14ac:dyDescent="0.2">
      <c r="A386" t="s">
        <v>171</v>
      </c>
      <c r="B386" s="2">
        <f>VLOOKUP($A386,活跃!$B:$J,3,0)</f>
        <v>221</v>
      </c>
      <c r="C386" s="2">
        <f>VLOOKUP($A386,活跃!$B:$J,4,0)</f>
        <v>0</v>
      </c>
      <c r="D386" s="2">
        <f>VLOOKUP($A386,活跃!$B:$J,6,0)</f>
        <v>0</v>
      </c>
      <c r="E386" s="26">
        <f>VLOOKUP($A386,'交易量(贡献率)'!$A:$K,11,0)/100</f>
        <v>1.0208779369681376E-4</v>
      </c>
      <c r="F386" s="2">
        <f>VLOOKUP($A386,交易量等级!$A:$G,2,0)</f>
        <v>369.59</v>
      </c>
      <c r="G386" s="2">
        <f>VLOOKUP($A386,交易量等级!$A:$G,5,0)</f>
        <v>53838.81</v>
      </c>
      <c r="H386" s="2">
        <f>VLOOKUP($A386,活跃!$B:$J,2,0)</f>
        <v>1</v>
      </c>
      <c r="I386" s="1">
        <f>VLOOKUP($A386,'风险(退款拒付)'!$A:$F,4,0)</f>
        <v>1.4E-2</v>
      </c>
      <c r="J386" s="1">
        <f>VLOOKUP($A386,'风险(退款拒付)'!$A:$F,5,0)</f>
        <v>1.4999999999999999E-2</v>
      </c>
      <c r="K386" s="1">
        <f>VLOOKUP($A386,'风险(预警)'!$A:$F,6,0)</f>
        <v>4.7E-2</v>
      </c>
      <c r="L386" s="1">
        <v>1.491299677921191E-2</v>
      </c>
      <c r="M386" s="2">
        <f t="shared" si="5"/>
        <v>3.520939663856324</v>
      </c>
    </row>
    <row r="387" spans="1:13" x14ac:dyDescent="0.2">
      <c r="A387" t="s">
        <v>1005</v>
      </c>
      <c r="B387" s="2">
        <f>VLOOKUP($A387,活跃!$B:$J,3,0)</f>
        <v>716</v>
      </c>
      <c r="C387" s="2">
        <f>VLOOKUP($A387,活跃!$B:$J,4,0)</f>
        <v>0</v>
      </c>
      <c r="D387" s="2">
        <f>VLOOKUP($A387,活跃!$B:$J,6,0)</f>
        <v>0</v>
      </c>
      <c r="E387" s="26">
        <f>VLOOKUP($A387,'交易量(贡献率)'!$A:$K,11,0)/100</f>
        <v>3.3038079019130921E-4</v>
      </c>
      <c r="F387" s="2">
        <f>VLOOKUP($A387,交易量等级!$A:$G,2,0)</f>
        <v>2694.4949999999999</v>
      </c>
      <c r="G387" s="2">
        <f>VLOOKUP($A387,交易量等级!$A:$G,5,0)</f>
        <v>174235.41</v>
      </c>
      <c r="H387" s="2">
        <f>VLOOKUP($A387,活跃!$B:$J,2,0)</f>
        <v>1</v>
      </c>
      <c r="I387" s="1">
        <f>VLOOKUP($A387,'风险(退款拒付)'!$A:$F,4,0)</f>
        <v>0.05</v>
      </c>
      <c r="J387" s="1">
        <f>VLOOKUP($A387,'风险(退款拒付)'!$A:$F,5,0)</f>
        <v>8.9999999999999993E-3</v>
      </c>
      <c r="K387" s="1">
        <f>VLOOKUP($A387,'风险(预警)'!$A:$F,6,0)</f>
        <v>8.0000000000000002E-3</v>
      </c>
      <c r="L387" s="1">
        <v>6.6133086372632413E-3</v>
      </c>
      <c r="M387" s="2">
        <f t="shared" ref="M387:M450" si="6">100/MAX(L:L)*L387</f>
        <v>1.561393798644291</v>
      </c>
    </row>
    <row r="388" spans="1:13" x14ac:dyDescent="0.2">
      <c r="A388" t="s">
        <v>933</v>
      </c>
      <c r="B388" s="2">
        <f>VLOOKUP($A388,活跃!$B:$J,3,0)</f>
        <v>425</v>
      </c>
      <c r="C388" s="2">
        <f>VLOOKUP($A388,活跃!$B:$J,4,0)</f>
        <v>0</v>
      </c>
      <c r="D388" s="2">
        <f>VLOOKUP($A388,活跃!$B:$J,6,0)</f>
        <v>0</v>
      </c>
      <c r="E388" s="26">
        <f>VLOOKUP($A388,'交易量(贡献率)'!$A:$K,11,0)/100</f>
        <v>6.6524940892796986E-5</v>
      </c>
      <c r="F388" s="2">
        <f>VLOOKUP($A388,交易量等级!$A:$G,2,0)</f>
        <v>1703.09</v>
      </c>
      <c r="G388" s="2">
        <f>VLOOKUP($A388,交易量等级!$A:$G,5,0)</f>
        <v>35083.760000000002</v>
      </c>
      <c r="H388" s="2">
        <f>VLOOKUP($A388,活跃!$B:$J,2,0)</f>
        <v>0</v>
      </c>
      <c r="I388" s="1">
        <f>VLOOKUP($A388,'风险(退款拒付)'!$A:$F,4,0)</f>
        <v>0.05</v>
      </c>
      <c r="J388" s="1">
        <f>VLOOKUP($A388,'风险(退款拒付)'!$A:$F,5,0)</f>
        <v>1.6E-2</v>
      </c>
      <c r="K388" s="1">
        <f>VLOOKUP($A388,'风险(预警)'!$A:$F,6,0)</f>
        <v>5.7000000000000002E-2</v>
      </c>
      <c r="L388" s="1">
        <v>7.5699306188236363E-3</v>
      </c>
      <c r="M388" s="2">
        <f t="shared" si="6"/>
        <v>1.7872510376727315</v>
      </c>
    </row>
    <row r="389" spans="1:13" x14ac:dyDescent="0.2">
      <c r="A389" t="s">
        <v>467</v>
      </c>
      <c r="B389" s="2">
        <f>VLOOKUP($A389,活跃!$B:$J,3,0)</f>
        <v>401</v>
      </c>
      <c r="C389" s="2">
        <f>VLOOKUP($A389,活跃!$B:$J,4,0)</f>
        <v>0</v>
      </c>
      <c r="D389" s="2">
        <f>VLOOKUP($A389,活跃!$B:$J,6,0)</f>
        <v>0</v>
      </c>
      <c r="E389" s="26">
        <f>VLOOKUP($A389,'交易量(贡献率)'!$A:$K,11,0)/100</f>
        <v>1.5014641933801002E-4</v>
      </c>
      <c r="F389" s="2">
        <f>VLOOKUP($A389,交易量等级!$A:$G,2,0)</f>
        <v>4450.67</v>
      </c>
      <c r="G389" s="2">
        <f>VLOOKUP($A389,交易量等级!$A:$G,5,0)</f>
        <v>79183.850000000006</v>
      </c>
      <c r="H389" s="2">
        <f>VLOOKUP($A389,活跃!$B:$J,2,0)</f>
        <v>0</v>
      </c>
      <c r="I389" s="1">
        <f>VLOOKUP($A389,'风险(退款拒付)'!$A:$F,4,0)</f>
        <v>0.26500000000000001</v>
      </c>
      <c r="J389" s="1">
        <f>VLOOKUP($A389,'风险(退款拒付)'!$A:$F,5,0)</f>
        <v>0.34</v>
      </c>
      <c r="K389" s="1">
        <f>VLOOKUP($A389,'风险(预警)'!$A:$F,6,0)</f>
        <v>1.278</v>
      </c>
      <c r="L389" s="1">
        <v>8.0890930623795029E-3</v>
      </c>
      <c r="M389" s="2">
        <f t="shared" si="6"/>
        <v>1.9098246334806843</v>
      </c>
    </row>
    <row r="390" spans="1:13" x14ac:dyDescent="0.2">
      <c r="A390" t="s">
        <v>812</v>
      </c>
      <c r="B390" s="2">
        <f>VLOOKUP($A390,活跃!$B:$J,3,0)</f>
        <v>894</v>
      </c>
      <c r="C390" s="2">
        <f>VLOOKUP($A390,活跃!$B:$J,4,0)</f>
        <v>23</v>
      </c>
      <c r="D390" s="2">
        <f>VLOOKUP($A390,活跃!$B:$J,6,0)</f>
        <v>93</v>
      </c>
      <c r="E390" s="26">
        <f>VLOOKUP($A390,'交易量(贡献率)'!$A:$K,11,0)/100</f>
        <v>8.8300558469945711E-4</v>
      </c>
      <c r="F390" s="2">
        <f>VLOOKUP($A390,交易量等级!$A:$G,2,0)</f>
        <v>1116.69</v>
      </c>
      <c r="G390" s="2">
        <f>VLOOKUP($A390,交易量等级!$A:$G,5,0)</f>
        <v>465677.31735646998</v>
      </c>
      <c r="H390" s="2">
        <f>VLOOKUP($A390,活跃!$B:$J,2,0)</f>
        <v>1</v>
      </c>
      <c r="I390" s="1">
        <f>VLOOKUP($A390,'风险(退款拒付)'!$A:$F,4,0)</f>
        <v>5.0999999999999997E-2</v>
      </c>
      <c r="J390" s="1">
        <f>VLOOKUP($A390,'风险(退款拒付)'!$A:$F,5,0)</f>
        <v>5.0000000000000001E-3</v>
      </c>
      <c r="K390" s="1">
        <f>VLOOKUP($A390,'风险(预警)'!$A:$F,6,0)</f>
        <v>0</v>
      </c>
      <c r="L390" s="1">
        <v>5.6912066614037598E-3</v>
      </c>
      <c r="M390" s="2">
        <f t="shared" si="6"/>
        <v>1.3436866892690882</v>
      </c>
    </row>
    <row r="391" spans="1:13" x14ac:dyDescent="0.2">
      <c r="A391" t="s">
        <v>70</v>
      </c>
      <c r="B391" s="2">
        <f>VLOOKUP($A391,活跃!$B:$J,3,0)</f>
        <v>150</v>
      </c>
      <c r="C391" s="2">
        <f>VLOOKUP($A391,活跃!$B:$J,4,0)</f>
        <v>0</v>
      </c>
      <c r="D391" s="2">
        <f>VLOOKUP($A391,活跃!$B:$J,6,0)</f>
        <v>0</v>
      </c>
      <c r="E391" s="26">
        <f>VLOOKUP($A391,'交易量(贡献率)'!$A:$K,11,0)/100</f>
        <v>9.3208102011717181E-5</v>
      </c>
      <c r="F391" s="2">
        <f>VLOOKUP($A391,交易量等级!$A:$G,2,0)</f>
        <v>260.19</v>
      </c>
      <c r="G391" s="2">
        <f>VLOOKUP($A391,交易量等级!$A:$G,5,0)</f>
        <v>49155.86</v>
      </c>
      <c r="H391" s="2">
        <f>VLOOKUP($A391,活跃!$B:$J,2,0)</f>
        <v>1</v>
      </c>
      <c r="I391" s="1">
        <f>VLOOKUP($A391,'风险(退款拒付)'!$A:$F,4,0)</f>
        <v>6.9000000000000006E-2</v>
      </c>
      <c r="J391" s="1">
        <f>VLOOKUP($A391,'风险(退款拒付)'!$A:$F,5,0)</f>
        <v>6.0000000000000001E-3</v>
      </c>
      <c r="K391" s="1">
        <f>VLOOKUP($A391,'风险(预警)'!$A:$F,6,0)</f>
        <v>3.4000000000000002E-2</v>
      </c>
      <c r="L391" s="1">
        <v>7.0945909882708684E-3</v>
      </c>
      <c r="M391" s="2">
        <f t="shared" si="6"/>
        <v>1.6750239525472899</v>
      </c>
    </row>
    <row r="392" spans="1:13" x14ac:dyDescent="0.2">
      <c r="A392" t="s">
        <v>800</v>
      </c>
      <c r="B392" s="2">
        <f>VLOOKUP($A392,活跃!$B:$J,3,0)</f>
        <v>468</v>
      </c>
      <c r="C392" s="2">
        <f>VLOOKUP($A392,活跃!$B:$J,4,0)</f>
        <v>7</v>
      </c>
      <c r="D392" s="2">
        <f>VLOOKUP($A392,活跃!$B:$J,6,0)</f>
        <v>86</v>
      </c>
      <c r="E392" s="26">
        <f>VLOOKUP($A392,'交易量(贡献率)'!$A:$K,11,0)/100</f>
        <v>2.4554765606179965E-4</v>
      </c>
      <c r="F392" s="2">
        <f>VLOOKUP($A392,交易量等级!$A:$G,2,0)</f>
        <v>291.98</v>
      </c>
      <c r="G392" s="2">
        <f>VLOOKUP($A392,交易量等级!$A:$G,5,0)</f>
        <v>129496.32000000001</v>
      </c>
      <c r="H392" s="2">
        <f>VLOOKUP($A392,活跃!$B:$J,2,0)</f>
        <v>1</v>
      </c>
      <c r="I392" s="1">
        <f>VLOOKUP($A392,'风险(退款拒付)'!$A:$F,4,0)</f>
        <v>4.0000000000000001E-3</v>
      </c>
      <c r="J392" s="1">
        <f>VLOOKUP($A392,'风险(退款拒付)'!$A:$F,5,0)</f>
        <v>1E-3</v>
      </c>
      <c r="K392" s="1">
        <f>VLOOKUP($A392,'风险(预警)'!$A:$F,6,0)</f>
        <v>5.0000000000000001E-3</v>
      </c>
      <c r="L392" s="1">
        <v>4.9673786060000251E-3</v>
      </c>
      <c r="M392" s="2">
        <f t="shared" si="6"/>
        <v>1.1727918015537242</v>
      </c>
    </row>
    <row r="393" spans="1:13" x14ac:dyDescent="0.2">
      <c r="A393" t="s">
        <v>478</v>
      </c>
      <c r="B393" s="2">
        <f>VLOOKUP($A393,活跃!$B:$J,3,0)</f>
        <v>527</v>
      </c>
      <c r="C393" s="2">
        <f>VLOOKUP($A393,活跃!$B:$J,4,0)</f>
        <v>36</v>
      </c>
      <c r="D393" s="2">
        <f>VLOOKUP($A393,活跃!$B:$J,6,0)</f>
        <v>77</v>
      </c>
      <c r="E393" s="26">
        <f>VLOOKUP($A393,'交易量(贡献率)'!$A:$K,11,0)/100</f>
        <v>1.0695553982104717E-4</v>
      </c>
      <c r="F393" s="2">
        <f>VLOOKUP($A393,交易量等级!$A:$G,2,0)</f>
        <v>180.285</v>
      </c>
      <c r="G393" s="2">
        <f>VLOOKUP($A393,交易量等级!$A:$G,5,0)</f>
        <v>56405.95</v>
      </c>
      <c r="H393" s="2">
        <f>VLOOKUP($A393,活跃!$B:$J,2,0)</f>
        <v>1</v>
      </c>
      <c r="I393" s="1">
        <f>VLOOKUP($A393,'风险(退款拒付)'!$A:$F,4,0)</f>
        <v>0.03</v>
      </c>
      <c r="J393" s="1">
        <f>VLOOKUP($A393,'风险(退款拒付)'!$A:$F,5,0)</f>
        <v>2E-3</v>
      </c>
      <c r="K393" s="1">
        <f>VLOOKUP($A393,'风险(预警)'!$A:$F,6,0)</f>
        <v>2E-3</v>
      </c>
      <c r="L393" s="1">
        <v>2.7727078462207152E-3</v>
      </c>
      <c r="M393" s="2">
        <f t="shared" si="6"/>
        <v>0.65463281301399612</v>
      </c>
    </row>
    <row r="394" spans="1:13" x14ac:dyDescent="0.2">
      <c r="A394" t="s">
        <v>697</v>
      </c>
      <c r="B394" s="2">
        <f>VLOOKUP($A394,活跃!$B:$J,3,0)</f>
        <v>158</v>
      </c>
      <c r="C394" s="2">
        <f>VLOOKUP($A394,活跃!$B:$J,4,0)</f>
        <v>0</v>
      </c>
      <c r="D394" s="2">
        <f>VLOOKUP($A394,活跃!$B:$J,6,0)</f>
        <v>0</v>
      </c>
      <c r="E394" s="26">
        <f>VLOOKUP($A394,'交易量(贡献率)'!$A:$K,11,0)/100</f>
        <v>1.3931180937842817E-4</v>
      </c>
      <c r="F394" s="2">
        <f>VLOOKUP($A394,交易量等级!$A:$G,2,0)</f>
        <v>575.78</v>
      </c>
      <c r="G394" s="2">
        <f>VLOOKUP($A394,交易量等级!$A:$G,5,0)</f>
        <v>73469.919999999998</v>
      </c>
      <c r="H394" s="2">
        <f>VLOOKUP($A394,活跃!$B:$J,2,0)</f>
        <v>1</v>
      </c>
      <c r="I394" s="1">
        <f>VLOOKUP($A394,'风险(退款拒付)'!$A:$F,4,0)</f>
        <v>1.2E-2</v>
      </c>
      <c r="J394" s="1">
        <f>VLOOKUP($A394,'风险(退款拒付)'!$A:$F,5,0)</f>
        <v>8.9999999999999993E-3</v>
      </c>
      <c r="K394" s="1">
        <f>VLOOKUP($A394,'风险(预警)'!$A:$F,6,0)</f>
        <v>0.10199999999999999</v>
      </c>
      <c r="L394" s="1">
        <v>3.6663124034673582E-3</v>
      </c>
      <c r="M394" s="2">
        <f t="shared" si="6"/>
        <v>0.86561171792453184</v>
      </c>
    </row>
    <row r="395" spans="1:13" x14ac:dyDescent="0.2">
      <c r="A395" t="s">
        <v>691</v>
      </c>
      <c r="B395" s="2">
        <f>VLOOKUP($A395,活跃!$B:$J,3,0)</f>
        <v>1455</v>
      </c>
      <c r="C395" s="2">
        <f>VLOOKUP($A395,活跃!$B:$J,4,0)</f>
        <v>6</v>
      </c>
      <c r="D395" s="2">
        <f>VLOOKUP($A395,活跃!$B:$J,6,0)</f>
        <v>35</v>
      </c>
      <c r="E395" s="26">
        <f>VLOOKUP($A395,'交易量(贡献率)'!$A:$K,11,0)/100</f>
        <v>5.8945014038722874E-5</v>
      </c>
      <c r="F395" s="2">
        <f>VLOOKUP($A395,交易量等级!$A:$G,2,0)</f>
        <v>52.214199999999998</v>
      </c>
      <c r="G395" s="2">
        <f>VLOOKUP($A395,交易量等级!$A:$G,5,0)</f>
        <v>31086.27678548</v>
      </c>
      <c r="H395" s="2">
        <f>VLOOKUP($A395,活跃!$B:$J,2,0)</f>
        <v>1</v>
      </c>
      <c r="I395" s="1">
        <f>VLOOKUP($A395,'风险(退款拒付)'!$A:$F,4,0)</f>
        <v>1E-3</v>
      </c>
      <c r="J395" s="1">
        <f>VLOOKUP($A395,'风险(退款拒付)'!$A:$F,5,0)</f>
        <v>0.01</v>
      </c>
      <c r="K395" s="1">
        <f>VLOOKUP($A395,'风险(预警)'!$A:$F,6,0)</f>
        <v>1.7999999999999999E-2</v>
      </c>
      <c r="L395" s="1">
        <v>1.118094529874763E-2</v>
      </c>
      <c r="M395" s="2">
        <f t="shared" si="6"/>
        <v>2.6398070330602481</v>
      </c>
    </row>
    <row r="396" spans="1:13" x14ac:dyDescent="0.2">
      <c r="A396" t="s">
        <v>128</v>
      </c>
      <c r="B396" s="2">
        <f>VLOOKUP($A396,活跃!$B:$J,3,0)</f>
        <v>296</v>
      </c>
      <c r="C396" s="2">
        <f>VLOOKUP($A396,活跃!$B:$J,4,0)</f>
        <v>0</v>
      </c>
      <c r="D396" s="2">
        <f>VLOOKUP($A396,活跃!$B:$J,6,0)</f>
        <v>0</v>
      </c>
      <c r="E396" s="26">
        <f>VLOOKUP($A396,'交易量(贡献率)'!$A:$K,11,0)/100</f>
        <v>1.7482147447987138E-4</v>
      </c>
      <c r="F396" s="2">
        <f>VLOOKUP($A396,交易量等级!$A:$G,2,0)</f>
        <v>361.03</v>
      </c>
      <c r="G396" s="2">
        <f>VLOOKUP($A396,交易量等级!$A:$G,5,0)</f>
        <v>92196.92</v>
      </c>
      <c r="H396" s="2">
        <f>VLOOKUP($A396,活跃!$B:$J,2,0)</f>
        <v>1</v>
      </c>
      <c r="I396" s="1">
        <f>VLOOKUP($A396,'风险(退款拒付)'!$A:$F,4,0)</f>
        <v>0.23100000000000001</v>
      </c>
      <c r="J396" s="1">
        <f>VLOOKUP($A396,'风险(退款拒付)'!$A:$F,5,0)</f>
        <v>2.9000000000000001E-2</v>
      </c>
      <c r="K396" s="1">
        <f>VLOOKUP($A396,'风险(预警)'!$A:$F,6,0)</f>
        <v>8.8999999999999996E-2</v>
      </c>
      <c r="L396" s="1">
        <v>4.7899897404939931E-3</v>
      </c>
      <c r="M396" s="2">
        <f t="shared" si="6"/>
        <v>1.1309105149328289</v>
      </c>
    </row>
    <row r="397" spans="1:13" x14ac:dyDescent="0.2">
      <c r="A397" t="s">
        <v>675</v>
      </c>
      <c r="B397" s="2">
        <f>VLOOKUP($A397,活跃!$B:$J,3,0)</f>
        <v>389</v>
      </c>
      <c r="C397" s="2">
        <f>VLOOKUP($A397,活跃!$B:$J,4,0)</f>
        <v>0</v>
      </c>
      <c r="D397" s="2">
        <f>VLOOKUP($A397,活跃!$B:$J,6,0)</f>
        <v>0</v>
      </c>
      <c r="E397" s="26">
        <f>VLOOKUP($A397,'交易量(贡献率)'!$A:$K,11,0)/100</f>
        <v>6.793671886335439E-5</v>
      </c>
      <c r="F397" s="2">
        <f>VLOOKUP($A397,交易量等级!$A:$G,2,0)</f>
        <v>131.93</v>
      </c>
      <c r="G397" s="2">
        <f>VLOOKUP($A397,交易量等级!$A:$G,5,0)</f>
        <v>35828.300000000003</v>
      </c>
      <c r="H397" s="2">
        <f>VLOOKUP($A397,活跃!$B:$J,2,0)</f>
        <v>1</v>
      </c>
      <c r="I397" s="1">
        <f>VLOOKUP($A397,'风险(退款拒付)'!$A:$F,4,0)</f>
        <v>1.7000000000000001E-2</v>
      </c>
      <c r="J397" s="1">
        <f>VLOOKUP($A397,'风险(退款拒付)'!$A:$F,5,0)</f>
        <v>7.0000000000000001E-3</v>
      </c>
      <c r="K397" s="1">
        <f>VLOOKUP($A397,'风险(预警)'!$A:$F,6,0)</f>
        <v>4.4999999999999998E-2</v>
      </c>
      <c r="L397" s="1">
        <v>0.19988258386818231</v>
      </c>
      <c r="M397" s="2">
        <f t="shared" si="6"/>
        <v>47.192025055393522</v>
      </c>
    </row>
    <row r="398" spans="1:13" x14ac:dyDescent="0.2">
      <c r="A398" t="s">
        <v>593</v>
      </c>
      <c r="B398" s="2">
        <f>VLOOKUP($A398,活跃!$B:$J,3,0)</f>
        <v>345</v>
      </c>
      <c r="C398" s="2">
        <f>VLOOKUP($A398,活跃!$B:$J,4,0)</f>
        <v>0</v>
      </c>
      <c r="D398" s="2">
        <f>VLOOKUP($A398,活跃!$B:$J,6,0)</f>
        <v>0</v>
      </c>
      <c r="E398" s="26">
        <f>VLOOKUP($A398,'交易量(贡献率)'!$A:$K,11,0)/100</f>
        <v>6.9206776730869023E-5</v>
      </c>
      <c r="F398" s="2">
        <f>VLOOKUP($A398,交易量等级!$A:$G,2,0)</f>
        <v>341.96</v>
      </c>
      <c r="G398" s="2">
        <f>VLOOKUP($A398,交易量等级!$A:$G,5,0)</f>
        <v>36498.1</v>
      </c>
      <c r="H398" s="2">
        <f>VLOOKUP($A398,活跃!$B:$J,2,0)</f>
        <v>0</v>
      </c>
      <c r="I398" s="1">
        <f>VLOOKUP($A398,'风险(退款拒付)'!$A:$F,4,0)</f>
        <v>0</v>
      </c>
      <c r="J398" s="1">
        <f>VLOOKUP($A398,'风险(退款拒付)'!$A:$F,5,0)</f>
        <v>7.0000000000000001E-3</v>
      </c>
      <c r="K398" s="1">
        <f>VLOOKUP($A398,'风险(预警)'!$A:$F,6,0)</f>
        <v>0.108</v>
      </c>
      <c r="L398" s="1">
        <v>5.5120293070703361E-3</v>
      </c>
      <c r="M398" s="2">
        <f t="shared" si="6"/>
        <v>1.3013831426997762</v>
      </c>
    </row>
    <row r="399" spans="1:13" x14ac:dyDescent="0.2">
      <c r="A399" t="s">
        <v>835</v>
      </c>
      <c r="B399" s="2">
        <f>VLOOKUP($A399,活跃!$B:$J,3,0)</f>
        <v>394</v>
      </c>
      <c r="C399" s="2">
        <f>VLOOKUP($A399,活跃!$B:$J,4,0)</f>
        <v>40</v>
      </c>
      <c r="D399" s="2">
        <f>VLOOKUP($A399,活跃!$B:$J,6,0)</f>
        <v>77</v>
      </c>
      <c r="E399" s="26">
        <f>VLOOKUP($A399,'交易量(贡献率)'!$A:$K,11,0)/100</f>
        <v>6.4477766130574977E-4</v>
      </c>
      <c r="F399" s="2">
        <f>VLOOKUP($A399,交易量等级!$A:$G,2,0)</f>
        <v>875.35500000000002</v>
      </c>
      <c r="G399" s="2">
        <f>VLOOKUP($A399,交易量等级!$A:$G,5,0)</f>
        <v>340041.26</v>
      </c>
      <c r="H399" s="2">
        <f>VLOOKUP($A399,活跃!$B:$J,2,0)</f>
        <v>1</v>
      </c>
      <c r="I399" s="1">
        <f>VLOOKUP($A399,'风险(退款拒付)'!$A:$F,4,0)</f>
        <v>0.15</v>
      </c>
      <c r="J399" s="1">
        <f>VLOOKUP($A399,'风险(退款拒付)'!$A:$F,5,0)</f>
        <v>8.9999999999999993E-3</v>
      </c>
      <c r="K399" s="1">
        <f>VLOOKUP($A399,'风险(预警)'!$A:$F,6,0)</f>
        <v>5.0000000000000001E-3</v>
      </c>
      <c r="L399" s="1">
        <v>1.216030676783216E-2</v>
      </c>
      <c r="M399" s="2">
        <f t="shared" si="6"/>
        <v>2.8710330363112559</v>
      </c>
    </row>
    <row r="400" spans="1:13" x14ac:dyDescent="0.2">
      <c r="A400" t="s">
        <v>551</v>
      </c>
      <c r="B400" s="2">
        <f>VLOOKUP($A400,活跃!$B:$J,3,0)</f>
        <v>579</v>
      </c>
      <c r="C400" s="2">
        <f>VLOOKUP($A400,活跃!$B:$J,4,0)</f>
        <v>0</v>
      </c>
      <c r="D400" s="2">
        <f>VLOOKUP($A400,活跃!$B:$J,6,0)</f>
        <v>0</v>
      </c>
      <c r="E400" s="26">
        <f>VLOOKUP($A400,'交易量(贡献率)'!$A:$K,11,0)/100</f>
        <v>4.6963118976607653E-4</v>
      </c>
      <c r="F400" s="2">
        <f>VLOOKUP($A400,交易量等级!$A:$G,2,0)</f>
        <v>1441.0905</v>
      </c>
      <c r="G400" s="2">
        <f>VLOOKUP($A400,交易量等级!$A:$G,5,0)</f>
        <v>247672.94384851499</v>
      </c>
      <c r="H400" s="2">
        <f>VLOOKUP($A400,活跃!$B:$J,2,0)</f>
        <v>1</v>
      </c>
      <c r="I400" s="1">
        <f>VLOOKUP($A400,'风险(退款拒付)'!$A:$F,4,0)</f>
        <v>3.2000000000000001E-2</v>
      </c>
      <c r="J400" s="1">
        <f>VLOOKUP($A400,'风险(退款拒付)'!$A:$F,5,0)</f>
        <v>3.0000000000000001E-3</v>
      </c>
      <c r="K400" s="1">
        <f>VLOOKUP($A400,'风险(预警)'!$A:$F,6,0)</f>
        <v>2E-3</v>
      </c>
      <c r="L400" s="1">
        <v>0.20581134947183671</v>
      </c>
      <c r="M400" s="2">
        <f t="shared" si="6"/>
        <v>48.591799110244288</v>
      </c>
    </row>
    <row r="401" spans="1:13" x14ac:dyDescent="0.2">
      <c r="A401" t="s">
        <v>865</v>
      </c>
      <c r="B401" s="2">
        <f>VLOOKUP($A401,活跃!$B:$J,3,0)</f>
        <v>150</v>
      </c>
      <c r="C401" s="2">
        <f>VLOOKUP($A401,活跃!$B:$J,4,0)</f>
        <v>0</v>
      </c>
      <c r="D401" s="2">
        <f>VLOOKUP($A401,活跃!$B:$J,6,0)</f>
        <v>4</v>
      </c>
      <c r="E401" s="26">
        <f>VLOOKUP($A401,'交易量(贡献率)'!$A:$K,11,0)/100</f>
        <v>8.1991132906253367E-5</v>
      </c>
      <c r="F401" s="2">
        <f>VLOOKUP($A401,交易量等级!$A:$G,2,0)</f>
        <v>418.3</v>
      </c>
      <c r="G401" s="2">
        <f>VLOOKUP($A401,交易量等级!$A:$G,5,0)</f>
        <v>43240.28237239</v>
      </c>
      <c r="H401" s="2">
        <f>VLOOKUP($A401,活跃!$B:$J,2,0)</f>
        <v>1</v>
      </c>
      <c r="I401" s="1">
        <f>VLOOKUP($A401,'风险(退款拒付)'!$A:$F,4,0)</f>
        <v>0.01</v>
      </c>
      <c r="J401" s="1">
        <f>VLOOKUP($A401,'风险(退款拒付)'!$A:$F,5,0)</f>
        <v>6.0000000000000001E-3</v>
      </c>
      <c r="K401" s="1">
        <f>VLOOKUP($A401,'风险(预警)'!$A:$F,6,0)</f>
        <v>1.2999999999999999E-2</v>
      </c>
      <c r="L401" s="1">
        <v>4.473117774752124E-3</v>
      </c>
      <c r="M401" s="2">
        <f t="shared" si="6"/>
        <v>1.0560974448931513</v>
      </c>
    </row>
    <row r="402" spans="1:13" x14ac:dyDescent="0.2">
      <c r="A402" t="s">
        <v>945</v>
      </c>
      <c r="B402" s="2">
        <f>VLOOKUP($A402,活跃!$B:$J,3,0)</f>
        <v>180</v>
      </c>
      <c r="C402" s="2">
        <f>VLOOKUP($A402,活跃!$B:$J,4,0)</f>
        <v>0</v>
      </c>
      <c r="D402" s="2">
        <f>VLOOKUP($A402,活跃!$B:$J,6,0)</f>
        <v>0</v>
      </c>
      <c r="E402" s="26">
        <f>VLOOKUP($A402,'交易量(贡献率)'!$A:$K,11,0)/100</f>
        <v>8.0959912715537123E-5</v>
      </c>
      <c r="F402" s="2">
        <f>VLOOKUP($A402,交易量等级!$A:$G,2,0)</f>
        <v>1261.3900000000001</v>
      </c>
      <c r="G402" s="2">
        <f>VLOOKUP($A402,交易量等级!$A:$G,5,0)</f>
        <v>42696.44</v>
      </c>
      <c r="H402" s="2">
        <f>VLOOKUP($A402,活跃!$B:$J,2,0)</f>
        <v>1</v>
      </c>
      <c r="I402" s="1">
        <f>VLOOKUP($A402,'风险(退款拒付)'!$A:$F,4,0)</f>
        <v>0.20799999999999999</v>
      </c>
      <c r="J402" s="1">
        <f>VLOOKUP($A402,'风险(退款拒付)'!$A:$F,5,0)</f>
        <v>0</v>
      </c>
      <c r="K402" s="1">
        <f>VLOOKUP($A402,'风险(预警)'!$A:$F,6,0)</f>
        <v>0</v>
      </c>
      <c r="L402" s="1">
        <v>3.0537373754693118E-3</v>
      </c>
      <c r="M402" s="2">
        <f t="shared" si="6"/>
        <v>0.72098352916419073</v>
      </c>
    </row>
    <row r="403" spans="1:13" x14ac:dyDescent="0.2">
      <c r="A403" t="s">
        <v>456</v>
      </c>
      <c r="B403" s="2">
        <f>VLOOKUP($A403,活跃!$B:$J,3,0)</f>
        <v>779</v>
      </c>
      <c r="C403" s="2">
        <f>VLOOKUP($A403,活跃!$B:$J,4,0)</f>
        <v>64</v>
      </c>
      <c r="D403" s="2">
        <f>VLOOKUP($A403,活跃!$B:$J,6,0)</f>
        <v>210</v>
      </c>
      <c r="E403" s="26">
        <f>VLOOKUP($A403,'交易量(贡献率)'!$A:$K,11,0)/100</f>
        <v>1.3164073949798049E-4</v>
      </c>
      <c r="F403" s="2">
        <f>VLOOKUP($A403,交易量等级!$A:$G,2,0)</f>
        <v>229.56</v>
      </c>
      <c r="G403" s="2">
        <f>VLOOKUP($A403,交易量等级!$A:$G,5,0)</f>
        <v>69424.37</v>
      </c>
      <c r="H403" s="2">
        <f>VLOOKUP($A403,活跃!$B:$J,2,0)</f>
        <v>1</v>
      </c>
      <c r="I403" s="1">
        <f>VLOOKUP($A403,'风险(退款拒付)'!$A:$F,4,0)</f>
        <v>4.0000000000000001E-3</v>
      </c>
      <c r="J403" s="1">
        <f>VLOOKUP($A403,'风险(退款拒付)'!$A:$F,5,0)</f>
        <v>0</v>
      </c>
      <c r="K403" s="1">
        <f>VLOOKUP($A403,'风险(预警)'!$A:$F,6,0)</f>
        <v>0.01</v>
      </c>
      <c r="L403" s="1">
        <v>0.1655936599543803</v>
      </c>
      <c r="M403" s="2">
        <f t="shared" si="6"/>
        <v>39.096453519607465</v>
      </c>
    </row>
    <row r="404" spans="1:13" x14ac:dyDescent="0.2">
      <c r="A404" t="s">
        <v>220</v>
      </c>
      <c r="B404" s="2">
        <f>VLOOKUP($A404,活跃!$B:$J,3,0)</f>
        <v>430</v>
      </c>
      <c r="C404" s="2">
        <f>VLOOKUP($A404,活跃!$B:$J,4,0)</f>
        <v>0</v>
      </c>
      <c r="D404" s="2">
        <f>VLOOKUP($A404,活跃!$B:$J,6,0)</f>
        <v>0</v>
      </c>
      <c r="E404" s="26">
        <f>VLOOKUP($A404,'交易量(贡献率)'!$A:$K,11,0)/100</f>
        <v>4.7323450707026599E-5</v>
      </c>
      <c r="F404" s="2">
        <f>VLOOKUP($A404,交易量等级!$A:$G,2,0)</f>
        <v>134.85040000000001</v>
      </c>
      <c r="G404" s="2">
        <f>VLOOKUP($A404,交易量等级!$A:$G,5,0)</f>
        <v>24957.325248174999</v>
      </c>
      <c r="H404" s="2">
        <f>VLOOKUP($A404,活跃!$B:$J,2,0)</f>
        <v>1</v>
      </c>
      <c r="I404" s="1">
        <f>VLOOKUP($A404,'风险(退款拒付)'!$A:$F,4,0)</f>
        <v>0.02</v>
      </c>
      <c r="J404" s="1">
        <f>VLOOKUP($A404,'风险(退款拒付)'!$A:$F,5,0)</f>
        <v>1E-3</v>
      </c>
      <c r="K404" s="1">
        <f>VLOOKUP($A404,'风险(预警)'!$A:$F,6,0)</f>
        <v>2.1000000000000001E-2</v>
      </c>
      <c r="L404" s="1">
        <v>4.7124729503804251E-3</v>
      </c>
      <c r="M404" s="2">
        <f t="shared" si="6"/>
        <v>1.1126088989017611</v>
      </c>
    </row>
    <row r="405" spans="1:13" x14ac:dyDescent="0.2">
      <c r="A405" t="s">
        <v>614</v>
      </c>
      <c r="B405" s="2">
        <f>VLOOKUP($A405,活跃!$B:$J,3,0)</f>
        <v>374</v>
      </c>
      <c r="C405" s="2">
        <f>VLOOKUP($A405,活跃!$B:$J,4,0)</f>
        <v>3</v>
      </c>
      <c r="D405" s="2">
        <f>VLOOKUP($A405,活跃!$B:$J,6,0)</f>
        <v>8</v>
      </c>
      <c r="E405" s="26">
        <f>VLOOKUP($A405,'交易量(贡献率)'!$A:$K,11,0)/100</f>
        <v>1.3192592418486345E-4</v>
      </c>
      <c r="F405" s="2">
        <f>VLOOKUP($A405,交易量等级!$A:$G,2,0)</f>
        <v>153.26499999999999</v>
      </c>
      <c r="G405" s="2">
        <f>VLOOKUP($A405,交易量等级!$A:$G,5,0)</f>
        <v>69574.77</v>
      </c>
      <c r="H405" s="2">
        <f>VLOOKUP($A405,活跃!$B:$J,2,0)</f>
        <v>1</v>
      </c>
      <c r="I405" s="1">
        <f>VLOOKUP($A405,'风险(退款拒付)'!$A:$F,4,0)</f>
        <v>1.7999999999999999E-2</v>
      </c>
      <c r="J405" s="1">
        <f>VLOOKUP($A405,'风险(退款拒付)'!$A:$F,5,0)</f>
        <v>7.0000000000000001E-3</v>
      </c>
      <c r="K405" s="1">
        <f>VLOOKUP($A405,'风险(预警)'!$A:$F,6,0)</f>
        <v>0</v>
      </c>
      <c r="L405" s="1">
        <v>3.235054662366078E-3</v>
      </c>
      <c r="M405" s="2">
        <f t="shared" si="6"/>
        <v>0.76379231110314705</v>
      </c>
    </row>
    <row r="406" spans="1:13" x14ac:dyDescent="0.2">
      <c r="A406" t="s">
        <v>121</v>
      </c>
      <c r="B406" s="2">
        <f>VLOOKUP($A406,活跃!$B:$J,3,0)</f>
        <v>516</v>
      </c>
      <c r="C406" s="2">
        <f>VLOOKUP($A406,活跃!$B:$J,4,0)</f>
        <v>0</v>
      </c>
      <c r="D406" s="2">
        <f>VLOOKUP($A406,活跃!$B:$J,6,0)</f>
        <v>0</v>
      </c>
      <c r="E406" s="26">
        <f>VLOOKUP($A406,'交易量(贡献率)'!$A:$K,11,0)/100</f>
        <v>8.8455681237591653E-5</v>
      </c>
      <c r="F406" s="2">
        <f>VLOOKUP($A406,交易量等级!$A:$G,2,0)</f>
        <v>325.86</v>
      </c>
      <c r="G406" s="2">
        <f>VLOOKUP($A406,交易量等级!$A:$G,5,0)</f>
        <v>46649.54</v>
      </c>
      <c r="H406" s="2">
        <f>VLOOKUP($A406,活跃!$B:$J,2,0)</f>
        <v>1</v>
      </c>
      <c r="I406" s="1">
        <f>VLOOKUP($A406,'风险(退款拒付)'!$A:$F,4,0)</f>
        <v>0</v>
      </c>
      <c r="J406" s="1">
        <f>VLOOKUP($A406,'风险(退款拒付)'!$A:$F,5,0)</f>
        <v>8.7999999999999995E-2</v>
      </c>
      <c r="K406" s="1">
        <f>VLOOKUP($A406,'风险(预警)'!$A:$F,6,0)</f>
        <v>0.28599999999999998</v>
      </c>
      <c r="L406" s="1">
        <v>3.2373154526417181E-3</v>
      </c>
      <c r="M406" s="2">
        <f t="shared" si="6"/>
        <v>0.76432608082569253</v>
      </c>
    </row>
    <row r="407" spans="1:13" x14ac:dyDescent="0.2">
      <c r="A407" t="s">
        <v>449</v>
      </c>
      <c r="B407" s="2">
        <f>VLOOKUP($A407,活跃!$B:$J,3,0)</f>
        <v>916</v>
      </c>
      <c r="C407" s="2">
        <f>VLOOKUP($A407,活跃!$B:$J,4,0)</f>
        <v>5</v>
      </c>
      <c r="D407" s="2">
        <f>VLOOKUP($A407,活跃!$B:$J,6,0)</f>
        <v>20</v>
      </c>
      <c r="E407" s="26">
        <f>VLOOKUP($A407,'交易量(贡献率)'!$A:$K,11,0)/100</f>
        <v>1.0520998212907363E-3</v>
      </c>
      <c r="F407" s="2">
        <f>VLOOKUP($A407,交易量等级!$A:$G,2,0)</f>
        <v>1553.1351</v>
      </c>
      <c r="G407" s="2">
        <f>VLOOKUP($A407,交易量等级!$A:$G,5,0)</f>
        <v>554853.82069995499</v>
      </c>
      <c r="H407" s="2">
        <f>VLOOKUP($A407,活跃!$B:$J,2,0)</f>
        <v>1</v>
      </c>
      <c r="I407" s="1">
        <f>VLOOKUP($A407,'风险(退款拒付)'!$A:$F,4,0)</f>
        <v>5.8999999999999997E-2</v>
      </c>
      <c r="J407" s="1">
        <f>VLOOKUP($A407,'风险(退款拒付)'!$A:$F,5,0)</f>
        <v>3.7999999999999999E-2</v>
      </c>
      <c r="K407" s="1">
        <f>VLOOKUP($A407,'风险(预警)'!$A:$F,6,0)</f>
        <v>8.0000000000000002E-3</v>
      </c>
      <c r="L407" s="1">
        <v>6.0615281370592859E-3</v>
      </c>
      <c r="M407" s="2">
        <f t="shared" si="6"/>
        <v>1.4311191209471328</v>
      </c>
    </row>
    <row r="408" spans="1:13" x14ac:dyDescent="0.2">
      <c r="A408" t="s">
        <v>786</v>
      </c>
      <c r="B408" s="2">
        <f>VLOOKUP($A408,活跃!$B:$J,3,0)</f>
        <v>261</v>
      </c>
      <c r="C408" s="2">
        <f>VLOOKUP($A408,活跃!$B:$J,4,0)</f>
        <v>7</v>
      </c>
      <c r="D408" s="2">
        <f>VLOOKUP($A408,活跃!$B:$J,6,0)</f>
        <v>10</v>
      </c>
      <c r="E408" s="26">
        <f>VLOOKUP($A408,'交易量(贡献率)'!$A:$K,11,0)/100</f>
        <v>7.7402233746672275E-5</v>
      </c>
      <c r="F408" s="2">
        <f>VLOOKUP($A408,交易量等级!$A:$G,2,0)</f>
        <v>191.86</v>
      </c>
      <c r="G408" s="2">
        <f>VLOOKUP($A408,交易量等级!$A:$G,5,0)</f>
        <v>40820.199999999997</v>
      </c>
      <c r="H408" s="2">
        <f>VLOOKUP($A408,活跃!$B:$J,2,0)</f>
        <v>1</v>
      </c>
      <c r="I408" s="1">
        <f>VLOOKUP($A408,'风险(退款拒付)'!$A:$F,4,0)</f>
        <v>0.01</v>
      </c>
      <c r="J408" s="1">
        <f>VLOOKUP($A408,'风险(退款拒付)'!$A:$F,5,0)</f>
        <v>0</v>
      </c>
      <c r="K408" s="1">
        <f>VLOOKUP($A408,'风险(预警)'!$A:$F,6,0)</f>
        <v>2E-3</v>
      </c>
      <c r="L408" s="1">
        <v>2.221801550344433E-3</v>
      </c>
      <c r="M408" s="2">
        <f t="shared" si="6"/>
        <v>0.52456453385210156</v>
      </c>
    </row>
    <row r="409" spans="1:13" x14ac:dyDescent="0.2">
      <c r="A409" t="s">
        <v>727</v>
      </c>
      <c r="B409" s="2">
        <f>VLOOKUP($A409,活跃!$B:$J,3,0)</f>
        <v>618</v>
      </c>
      <c r="C409" s="2">
        <f>VLOOKUP($A409,活跃!$B:$J,4,0)</f>
        <v>0</v>
      </c>
      <c r="D409" s="2">
        <f>VLOOKUP($A409,活跃!$B:$J,6,0)</f>
        <v>0</v>
      </c>
      <c r="E409" s="26">
        <f>VLOOKUP($A409,'交易量(贡献率)'!$A:$K,11,0)/100</f>
        <v>4.7010022026215249E-5</v>
      </c>
      <c r="F409" s="2">
        <f>VLOOKUP($A409,交易量等级!$A:$G,2,0)</f>
        <v>86.144999999999996</v>
      </c>
      <c r="G409" s="2">
        <f>VLOOKUP($A409,交易量等级!$A:$G,5,0)</f>
        <v>24792.03</v>
      </c>
      <c r="H409" s="2">
        <f>VLOOKUP($A409,活跃!$B:$J,2,0)</f>
        <v>1</v>
      </c>
      <c r="I409" s="1">
        <f>VLOOKUP($A409,'风险(退款拒付)'!$A:$F,4,0)</f>
        <v>0</v>
      </c>
      <c r="J409" s="1">
        <f>VLOOKUP($A409,'风险(退款拒付)'!$A:$F,5,0)</f>
        <v>1.2E-2</v>
      </c>
      <c r="K409" s="1">
        <f>VLOOKUP($A409,'风险(预警)'!$A:$F,6,0)</f>
        <v>0.105</v>
      </c>
      <c r="L409" s="1">
        <v>0.2688024118413283</v>
      </c>
      <c r="M409" s="2">
        <f t="shared" si="6"/>
        <v>63.463909206476131</v>
      </c>
    </row>
    <row r="410" spans="1:13" x14ac:dyDescent="0.2">
      <c r="A410" t="s">
        <v>256</v>
      </c>
      <c r="B410" s="2">
        <f>VLOOKUP($A410,活跃!$B:$J,3,0)</f>
        <v>831</v>
      </c>
      <c r="C410" s="2">
        <f>VLOOKUP($A410,活跃!$B:$J,4,0)</f>
        <v>0</v>
      </c>
      <c r="D410" s="2">
        <f>VLOOKUP($A410,活跃!$B:$J,6,0)</f>
        <v>46</v>
      </c>
      <c r="E410" s="26">
        <f>VLOOKUP($A410,'交易量(贡献率)'!$A:$K,11,0)/100</f>
        <v>3.8802519303039893E-5</v>
      </c>
      <c r="F410" s="2">
        <f>VLOOKUP($A410,交易量等级!$A:$G,2,0)</f>
        <v>72.344899999999996</v>
      </c>
      <c r="G410" s="2">
        <f>VLOOKUP($A410,交易量等级!$A:$G,5,0)</f>
        <v>20463.577364420002</v>
      </c>
      <c r="H410" s="2">
        <f>VLOOKUP($A410,活跃!$B:$J,2,0)</f>
        <v>1</v>
      </c>
      <c r="I410" s="1">
        <f>VLOOKUP($A410,'风险(退款拒付)'!$A:$F,4,0)</f>
        <v>0</v>
      </c>
      <c r="J410" s="1">
        <f>VLOOKUP($A410,'风险(退款拒付)'!$A:$F,5,0)</f>
        <v>0</v>
      </c>
      <c r="K410" s="1">
        <f>VLOOKUP($A410,'风险(预警)'!$A:$F,6,0)</f>
        <v>4.0000000000000001E-3</v>
      </c>
      <c r="L410" s="1">
        <v>1.2093164379425861E-2</v>
      </c>
      <c r="M410" s="2">
        <f t="shared" si="6"/>
        <v>2.8551808033921606</v>
      </c>
    </row>
    <row r="411" spans="1:13" x14ac:dyDescent="0.2">
      <c r="A411" t="s">
        <v>361</v>
      </c>
      <c r="B411" s="2">
        <f>VLOOKUP($A411,活跃!$B:$J,3,0)</f>
        <v>475</v>
      </c>
      <c r="C411" s="2">
        <f>VLOOKUP($A411,活跃!$B:$J,4,0)</f>
        <v>34</v>
      </c>
      <c r="D411" s="2">
        <f>VLOOKUP($A411,活跃!$B:$J,6,0)</f>
        <v>133</v>
      </c>
      <c r="E411" s="26">
        <f>VLOOKUP($A411,'交易量(贡献率)'!$A:$K,11,0)/100</f>
        <v>1.5429866287083109E-4</v>
      </c>
      <c r="F411" s="2">
        <f>VLOOKUP($A411,交易量等级!$A:$G,2,0)</f>
        <v>250.23</v>
      </c>
      <c r="G411" s="2">
        <f>VLOOKUP($A411,交易量等级!$A:$G,5,0)</f>
        <v>81373.649999999994</v>
      </c>
      <c r="H411" s="2">
        <f>VLOOKUP($A411,活跃!$B:$J,2,0)</f>
        <v>1</v>
      </c>
      <c r="I411" s="1">
        <f>VLOOKUP($A411,'风险(退款拒付)'!$A:$F,4,0)</f>
        <v>9.0999999999999998E-2</v>
      </c>
      <c r="J411" s="1">
        <f>VLOOKUP($A411,'风险(退款拒付)'!$A:$F,5,0)</f>
        <v>1E-3</v>
      </c>
      <c r="K411" s="1">
        <f>VLOOKUP($A411,'风险(预警)'!$A:$F,6,0)</f>
        <v>1.0999999999999999E-2</v>
      </c>
      <c r="L411" s="1">
        <v>2.9449368446853629E-3</v>
      </c>
      <c r="M411" s="2">
        <f t="shared" si="6"/>
        <v>0.69529586155738055</v>
      </c>
    </row>
    <row r="412" spans="1:13" x14ac:dyDescent="0.2">
      <c r="A412" t="s">
        <v>621</v>
      </c>
      <c r="B412" s="2">
        <f>VLOOKUP($A412,活跃!$B:$J,3,0)</f>
        <v>290</v>
      </c>
      <c r="C412" s="2">
        <f>VLOOKUP($A412,活跃!$B:$J,4,0)</f>
        <v>0</v>
      </c>
      <c r="D412" s="2">
        <f>VLOOKUP($A412,活跃!$B:$J,6,0)</f>
        <v>0</v>
      </c>
      <c r="E412" s="26">
        <f>VLOOKUP($A412,'交易量(贡献率)'!$A:$K,11,0)/100</f>
        <v>1.4866387612467023E-4</v>
      </c>
      <c r="F412" s="2">
        <f>VLOOKUP($A412,交易量等级!$A:$G,2,0)</f>
        <v>14698</v>
      </c>
      <c r="G412" s="2">
        <f>VLOOKUP($A412,交易量等级!$A:$G,5,0)</f>
        <v>78401.990000000005</v>
      </c>
      <c r="H412" s="2">
        <f>VLOOKUP($A412,活跃!$B:$J,2,0)</f>
        <v>0</v>
      </c>
      <c r="I412" s="1">
        <f>VLOOKUP($A412,'风险(退款拒付)'!$A:$F,4,0)</f>
        <v>0</v>
      </c>
      <c r="J412" s="1">
        <f>VLOOKUP($A412,'风险(退款拒付)'!$A:$F,5,0)</f>
        <v>2E-3</v>
      </c>
      <c r="K412" s="1">
        <f>VLOOKUP($A412,'风险(预警)'!$A:$F,6,0)</f>
        <v>0.60899999999999999</v>
      </c>
      <c r="L412" s="1">
        <v>9.6671913569508407E-3</v>
      </c>
      <c r="M412" s="2">
        <f t="shared" si="6"/>
        <v>2.2824116433944539</v>
      </c>
    </row>
    <row r="413" spans="1:13" x14ac:dyDescent="0.2">
      <c r="A413" t="s">
        <v>88</v>
      </c>
      <c r="B413" s="2">
        <f>VLOOKUP($A413,活跃!$B:$J,3,0)</f>
        <v>603</v>
      </c>
      <c r="C413" s="2">
        <f>VLOOKUP($A413,活跃!$B:$J,4,0)</f>
        <v>0</v>
      </c>
      <c r="D413" s="2">
        <f>VLOOKUP($A413,活跃!$B:$J,6,0)</f>
        <v>0</v>
      </c>
      <c r="E413" s="26">
        <f>VLOOKUP($A413,'交易量(贡献率)'!$A:$K,11,0)/100</f>
        <v>1.7578136064493245E-4</v>
      </c>
      <c r="F413" s="2">
        <f>VLOOKUP($A413,交易量等级!$A:$G,2,0)</f>
        <v>478.61590000000001</v>
      </c>
      <c r="G413" s="2">
        <f>VLOOKUP($A413,交易量等级!$A:$G,5,0)</f>
        <v>92703.142409074993</v>
      </c>
      <c r="H413" s="2">
        <f>VLOOKUP($A413,活跃!$B:$J,2,0)</f>
        <v>1</v>
      </c>
      <c r="I413" s="1">
        <f>VLOOKUP($A413,'风险(退款拒付)'!$A:$F,4,0)</f>
        <v>4.8000000000000001E-2</v>
      </c>
      <c r="J413" s="1">
        <f>VLOOKUP($A413,'风险(退款拒付)'!$A:$F,5,0)</f>
        <v>5.0000000000000001E-3</v>
      </c>
      <c r="K413" s="1">
        <f>VLOOKUP($A413,'风险(预警)'!$A:$F,6,0)</f>
        <v>5.0000000000000001E-3</v>
      </c>
      <c r="L413" s="1">
        <v>4.5654841377062421E-3</v>
      </c>
      <c r="M413" s="2">
        <f t="shared" si="6"/>
        <v>1.0779050262764345</v>
      </c>
    </row>
    <row r="414" spans="1:13" x14ac:dyDescent="0.2">
      <c r="A414" t="s">
        <v>432</v>
      </c>
      <c r="B414" s="2">
        <f>VLOOKUP($A414,活跃!$B:$J,3,0)</f>
        <v>653</v>
      </c>
      <c r="C414" s="2">
        <f>VLOOKUP($A414,活跃!$B:$J,4,0)</f>
        <v>0</v>
      </c>
      <c r="D414" s="2">
        <f>VLOOKUP($A414,活跃!$B:$J,6,0)</f>
        <v>0</v>
      </c>
      <c r="E414" s="26">
        <f>VLOOKUP($A414,'交易量(贡献率)'!$A:$K,11,0)/100</f>
        <v>2.6705458238155967E-4</v>
      </c>
      <c r="F414" s="2">
        <f>VLOOKUP($A414,交易量等级!$A:$G,2,0)</f>
        <v>2371.9850000000001</v>
      </c>
      <c r="G414" s="2">
        <f>VLOOKUP($A414,交易量等级!$A:$G,5,0)</f>
        <v>140838.59</v>
      </c>
      <c r="H414" s="2">
        <f>VLOOKUP($A414,活跃!$B:$J,2,0)</f>
        <v>1</v>
      </c>
      <c r="I414" s="1">
        <f>VLOOKUP($A414,'风险(退款拒付)'!$A:$F,4,0)</f>
        <v>8.8999999999999996E-2</v>
      </c>
      <c r="J414" s="1">
        <f>VLOOKUP($A414,'风险(退款拒付)'!$A:$F,5,0)</f>
        <v>1.7999999999999999E-2</v>
      </c>
      <c r="K414" s="1">
        <f>VLOOKUP($A414,'风险(预警)'!$A:$F,6,0)</f>
        <v>8.9999999999999993E-3</v>
      </c>
      <c r="L414" s="1">
        <v>8.524767254873656E-3</v>
      </c>
      <c r="M414" s="2">
        <f t="shared" si="6"/>
        <v>2.0126867588859243</v>
      </c>
    </row>
    <row r="415" spans="1:13" x14ac:dyDescent="0.2">
      <c r="A415" t="s">
        <v>928</v>
      </c>
      <c r="B415" s="2">
        <f>VLOOKUP($A415,活跃!$B:$J,3,0)</f>
        <v>1089</v>
      </c>
      <c r="C415" s="2">
        <f>VLOOKUP($A415,活跃!$B:$J,4,0)</f>
        <v>0</v>
      </c>
      <c r="D415" s="2">
        <f>VLOOKUP($A415,活跃!$B:$J,6,0)</f>
        <v>0</v>
      </c>
      <c r="E415" s="26">
        <f>VLOOKUP($A415,'交易量(贡献率)'!$A:$K,11,0)/100</f>
        <v>9.0137133185333191E-4</v>
      </c>
      <c r="F415" s="2">
        <f>VLOOKUP($A415,交易量等级!$A:$G,2,0)</f>
        <v>2796</v>
      </c>
      <c r="G415" s="2">
        <f>VLOOKUP($A415,交易量等级!$A:$G,5,0)</f>
        <v>475363</v>
      </c>
      <c r="H415" s="2">
        <f>VLOOKUP($A415,活跃!$B:$J,2,0)</f>
        <v>1</v>
      </c>
      <c r="I415" s="1">
        <f>VLOOKUP($A415,'风险(退款拒付)'!$A:$F,4,0)</f>
        <v>0</v>
      </c>
      <c r="J415" s="1">
        <f>VLOOKUP($A415,'风险(退款拒付)'!$A:$F,5,0)</f>
        <v>6.0999999999999999E-2</v>
      </c>
      <c r="K415" s="1">
        <f>VLOOKUP($A415,'风险(预警)'!$A:$F,6,0)</f>
        <v>0.11899999999999999</v>
      </c>
      <c r="L415" s="1">
        <v>1.0749092672375679E-2</v>
      </c>
      <c r="M415" s="2">
        <f t="shared" si="6"/>
        <v>2.5378471745794178</v>
      </c>
    </row>
    <row r="416" spans="1:13" x14ac:dyDescent="0.2">
      <c r="A416" t="s">
        <v>985</v>
      </c>
      <c r="B416" s="2">
        <f>VLOOKUP($A416,活跃!$B:$J,3,0)</f>
        <v>242</v>
      </c>
      <c r="C416" s="2">
        <f>VLOOKUP($A416,活跃!$B:$J,4,0)</f>
        <v>27</v>
      </c>
      <c r="D416" s="2">
        <f>VLOOKUP($A416,活跃!$B:$J,6,0)</f>
        <v>115</v>
      </c>
      <c r="E416" s="26">
        <f>VLOOKUP($A416,'交易量(贡献率)'!$A:$K,11,0)/100</f>
        <v>9.0015740075929953E-5</v>
      </c>
      <c r="F416" s="2">
        <f>VLOOKUP($A416,交易量等级!$A:$G,2,0)</f>
        <v>162.41999999999999</v>
      </c>
      <c r="G416" s="2">
        <f>VLOOKUP($A416,交易量等级!$A:$G,5,0)</f>
        <v>47472.28</v>
      </c>
      <c r="H416" s="2">
        <f>VLOOKUP($A416,活跃!$B:$J,2,0)</f>
        <v>1</v>
      </c>
      <c r="I416" s="1">
        <f>VLOOKUP($A416,'风险(退款拒付)'!$A:$F,4,0)</f>
        <v>3.0000000000000001E-3</v>
      </c>
      <c r="J416" s="1">
        <f>VLOOKUP($A416,'风险(退款拒付)'!$A:$F,5,0)</f>
        <v>0</v>
      </c>
      <c r="K416" s="1">
        <f>VLOOKUP($A416,'风险(预警)'!$A:$F,6,0)</f>
        <v>1.0999999999999999E-2</v>
      </c>
      <c r="L416" s="1">
        <v>8.8997713365064277E-3</v>
      </c>
      <c r="M416" s="2">
        <f t="shared" si="6"/>
        <v>2.1012247479083173</v>
      </c>
    </row>
    <row r="417" spans="1:13" x14ac:dyDescent="0.2">
      <c r="A417" t="s">
        <v>951</v>
      </c>
      <c r="B417" s="2">
        <f>VLOOKUP($A417,活跃!$B:$J,3,0)</f>
        <v>285</v>
      </c>
      <c r="C417" s="2">
        <f>VLOOKUP($A417,活跃!$B:$J,4,0)</f>
        <v>21</v>
      </c>
      <c r="D417" s="2">
        <f>VLOOKUP($A417,活跃!$B:$J,6,0)</f>
        <v>103</v>
      </c>
      <c r="E417" s="26">
        <f>VLOOKUP($A417,'交易量(贡献率)'!$A:$K,11,0)/100</f>
        <v>7.2284097742765394E-5</v>
      </c>
      <c r="F417" s="2">
        <f>VLOOKUP($A417,交易量等级!$A:$G,2,0)</f>
        <v>136.85</v>
      </c>
      <c r="G417" s="2">
        <f>VLOOKUP($A417,交易量等级!$A:$G,5,0)</f>
        <v>38121.01</v>
      </c>
      <c r="H417" s="2">
        <f>VLOOKUP($A417,活跃!$B:$J,2,0)</f>
        <v>1</v>
      </c>
      <c r="I417" s="1">
        <f>VLOOKUP($A417,'风险(退款拒付)'!$A:$F,4,0)</f>
        <v>3.5000000000000003E-2</v>
      </c>
      <c r="J417" s="1">
        <f>VLOOKUP($A417,'风险(退款拒付)'!$A:$F,5,0)</f>
        <v>3.0000000000000001E-3</v>
      </c>
      <c r="K417" s="1">
        <f>VLOOKUP($A417,'风险(预警)'!$A:$F,6,0)</f>
        <v>2.8000000000000001E-2</v>
      </c>
      <c r="L417" s="1">
        <v>9.0384052578506378E-3</v>
      </c>
      <c r="M417" s="2">
        <f t="shared" si="6"/>
        <v>2.1339560412656113</v>
      </c>
    </row>
    <row r="418" spans="1:13" x14ac:dyDescent="0.2">
      <c r="A418" t="s">
        <v>1027</v>
      </c>
      <c r="B418" s="2">
        <f>VLOOKUP($A418,活跃!$B:$J,3,0)</f>
        <v>380</v>
      </c>
      <c r="C418" s="2">
        <f>VLOOKUP($A418,活跃!$B:$J,4,0)</f>
        <v>0</v>
      </c>
      <c r="D418" s="2">
        <f>VLOOKUP($A418,活跃!$B:$J,6,0)</f>
        <v>0</v>
      </c>
      <c r="E418" s="26">
        <f>VLOOKUP($A418,'交易量(贡献率)'!$A:$K,11,0)/100</f>
        <v>5.2855492752160467E-5</v>
      </c>
      <c r="F418" s="2">
        <f>VLOOKUP($A418,交易量等级!$A:$G,2,0)</f>
        <v>780.65499999999997</v>
      </c>
      <c r="G418" s="2">
        <f>VLOOKUP($A418,交易量等级!$A:$G,5,0)</f>
        <v>27874.799999999999</v>
      </c>
      <c r="H418" s="2">
        <f>VLOOKUP($A418,活跃!$B:$J,2,0)</f>
        <v>1</v>
      </c>
      <c r="I418" s="1">
        <f>VLOOKUP($A418,'风险(退款拒付)'!$A:$F,4,0)</f>
        <v>2.4E-2</v>
      </c>
      <c r="J418" s="1">
        <f>VLOOKUP($A418,'风险(退款拒付)'!$A:$F,5,0)</f>
        <v>4.2000000000000003E-2</v>
      </c>
      <c r="K418" s="1">
        <f>VLOOKUP($A418,'风险(预警)'!$A:$F,6,0)</f>
        <v>0.13900000000000001</v>
      </c>
      <c r="L418" s="1">
        <v>7.9681022722181728E-3</v>
      </c>
      <c r="M418" s="2">
        <f t="shared" si="6"/>
        <v>1.8812588610643599</v>
      </c>
    </row>
    <row r="419" spans="1:13" x14ac:dyDescent="0.2">
      <c r="A419" t="s">
        <v>530</v>
      </c>
      <c r="B419" s="2">
        <f>VLOOKUP($A419,活跃!$B:$J,3,0)</f>
        <v>243</v>
      </c>
      <c r="C419" s="2">
        <f>VLOOKUP($A419,活跃!$B:$J,4,0)</f>
        <v>24</v>
      </c>
      <c r="D419" s="2">
        <f>VLOOKUP($A419,活跃!$B:$J,6,0)</f>
        <v>81</v>
      </c>
      <c r="E419" s="26">
        <f>VLOOKUP($A419,'交易量(贡献率)'!$A:$K,11,0)/100</f>
        <v>9.3981692970369611E-5</v>
      </c>
      <c r="F419" s="2">
        <f>VLOOKUP($A419,交易量等级!$A:$G,2,0)</f>
        <v>208.47970000000001</v>
      </c>
      <c r="G419" s="2">
        <f>VLOOKUP($A419,交易量等级!$A:$G,5,0)</f>
        <v>49563.834500500001</v>
      </c>
      <c r="H419" s="2">
        <f>VLOOKUP($A419,活跃!$B:$J,2,0)</f>
        <v>1</v>
      </c>
      <c r="I419" s="1">
        <f>VLOOKUP($A419,'风险(退款拒付)'!$A:$F,4,0)</f>
        <v>0</v>
      </c>
      <c r="J419" s="1">
        <f>VLOOKUP($A419,'风险(退款拒付)'!$A:$F,5,0)</f>
        <v>0</v>
      </c>
      <c r="K419" s="1">
        <f>VLOOKUP($A419,'风险(预警)'!$A:$F,6,0)</f>
        <v>0</v>
      </c>
      <c r="L419" s="1">
        <v>5.6131734292036283E-3</v>
      </c>
      <c r="M419" s="2">
        <f t="shared" si="6"/>
        <v>1.3252631419150551</v>
      </c>
    </row>
    <row r="420" spans="1:13" x14ac:dyDescent="0.2">
      <c r="A420" t="s">
        <v>880</v>
      </c>
      <c r="B420" s="2">
        <f>VLOOKUP($A420,活跃!$B:$J,3,0)</f>
        <v>115</v>
      </c>
      <c r="C420" s="2">
        <f>VLOOKUP($A420,活跃!$B:$J,4,0)</f>
        <v>0</v>
      </c>
      <c r="D420" s="2">
        <f>VLOOKUP($A420,活跃!$B:$J,6,0)</f>
        <v>0</v>
      </c>
      <c r="E420" s="26">
        <f>VLOOKUP($A420,'交易量(贡献率)'!$A:$K,11,0)/100</f>
        <v>6.1478954339261733E-5</v>
      </c>
      <c r="F420" s="2">
        <f>VLOOKUP($A420,交易量等级!$A:$G,2,0)</f>
        <v>844.93</v>
      </c>
      <c r="G420" s="2">
        <f>VLOOKUP($A420,交易量等级!$A:$G,5,0)</f>
        <v>32422.62</v>
      </c>
      <c r="H420" s="2">
        <f>VLOOKUP($A420,活跃!$B:$J,2,0)</f>
        <v>1</v>
      </c>
      <c r="I420" s="1">
        <f>VLOOKUP($A420,'风险(退款拒付)'!$A:$F,4,0)</f>
        <v>0</v>
      </c>
      <c r="J420" s="1">
        <f>VLOOKUP($A420,'风险(退款拒付)'!$A:$F,5,0)</f>
        <v>8.9999999999999993E-3</v>
      </c>
      <c r="K420" s="1">
        <f>VLOOKUP($A420,'风险(预警)'!$A:$F,6,0)</f>
        <v>5.2999999999999999E-2</v>
      </c>
      <c r="L420" s="1">
        <v>1.1342836822706341E-2</v>
      </c>
      <c r="M420" s="2">
        <f t="shared" si="6"/>
        <v>2.678029416957155</v>
      </c>
    </row>
    <row r="421" spans="1:13" x14ac:dyDescent="0.2">
      <c r="A421" t="s">
        <v>104</v>
      </c>
      <c r="B421" s="2">
        <f>VLOOKUP($A421,活跃!$B:$J,3,0)</f>
        <v>167</v>
      </c>
      <c r="C421" s="2">
        <f>VLOOKUP($A421,活跃!$B:$J,4,0)</f>
        <v>0</v>
      </c>
      <c r="D421" s="2">
        <f>VLOOKUP($A421,活跃!$B:$J,6,0)</f>
        <v>0</v>
      </c>
      <c r="E421" s="26">
        <f>VLOOKUP($A421,'交易量(贡献率)'!$A:$K,11,0)/100</f>
        <v>6.3629993971222438E-5</v>
      </c>
      <c r="F421" s="2">
        <f>VLOOKUP($A421,交易量等级!$A:$G,2,0)</f>
        <v>3616.61</v>
      </c>
      <c r="G421" s="2">
        <f>VLOOKUP($A421,交易量等级!$A:$G,5,0)</f>
        <v>33557.03</v>
      </c>
      <c r="H421" s="2">
        <f>VLOOKUP($A421,活跃!$B:$J,2,0)</f>
        <v>1</v>
      </c>
      <c r="I421" s="1">
        <f>VLOOKUP($A421,'风险(退款拒付)'!$A:$F,4,0)</f>
        <v>0</v>
      </c>
      <c r="J421" s="1">
        <f>VLOOKUP($A421,'风险(退款拒付)'!$A:$F,5,0)</f>
        <v>3.0000000000000001E-3</v>
      </c>
      <c r="K421" s="1">
        <f>VLOOKUP($A421,'风险(预警)'!$A:$F,6,0)</f>
        <v>0.04</v>
      </c>
      <c r="L421" s="1">
        <v>9.8799081521515307E-3</v>
      </c>
      <c r="M421" s="2">
        <f t="shared" si="6"/>
        <v>2.3326338095009027</v>
      </c>
    </row>
    <row r="422" spans="1:13" x14ac:dyDescent="0.2">
      <c r="A422" t="s">
        <v>862</v>
      </c>
      <c r="B422" s="2">
        <f>VLOOKUP($A422,活跃!$B:$J,3,0)</f>
        <v>486</v>
      </c>
      <c r="C422" s="2">
        <f>VLOOKUP($A422,活跃!$B:$J,4,0)</f>
        <v>23</v>
      </c>
      <c r="D422" s="2">
        <f>VLOOKUP($A422,活跃!$B:$J,6,0)</f>
        <v>104</v>
      </c>
      <c r="E422" s="26">
        <f>VLOOKUP($A422,'交易量(贡献率)'!$A:$K,11,0)/100</f>
        <v>4.6109376929302585E-5</v>
      </c>
      <c r="F422" s="2">
        <f>VLOOKUP($A422,交易量等级!$A:$G,2,0)</f>
        <v>63.375</v>
      </c>
      <c r="G422" s="2">
        <f>VLOOKUP($A422,交易量等级!$A:$G,5,0)</f>
        <v>24317.05</v>
      </c>
      <c r="H422" s="2">
        <f>VLOOKUP($A422,活跃!$B:$J,2,0)</f>
        <v>1</v>
      </c>
      <c r="I422" s="1">
        <f>VLOOKUP($A422,'风险(退款拒付)'!$A:$F,4,0)</f>
        <v>1.7999999999999999E-2</v>
      </c>
      <c r="J422" s="1">
        <f>VLOOKUP($A422,'风险(退款拒付)'!$A:$F,5,0)</f>
        <v>5.0000000000000001E-3</v>
      </c>
      <c r="K422" s="1">
        <f>VLOOKUP($A422,'风险(预警)'!$A:$F,6,0)</f>
        <v>0</v>
      </c>
      <c r="L422" s="1">
        <v>4.303587217287381E-3</v>
      </c>
      <c r="M422" s="2">
        <f t="shared" si="6"/>
        <v>1.016071494854367</v>
      </c>
    </row>
    <row r="423" spans="1:13" x14ac:dyDescent="0.2">
      <c r="A423" t="s">
        <v>231</v>
      </c>
      <c r="B423" s="2">
        <f>VLOOKUP($A423,活跃!$B:$J,3,0)</f>
        <v>286</v>
      </c>
      <c r="C423" s="2">
        <f>VLOOKUP($A423,活跃!$B:$J,4,0)</f>
        <v>61</v>
      </c>
      <c r="D423" s="2">
        <f>VLOOKUP($A423,活跃!$B:$J,6,0)</f>
        <v>475</v>
      </c>
      <c r="E423" s="26">
        <f>VLOOKUP($A423,'交易量(贡献率)'!$A:$K,11,0)/100</f>
        <v>7.6974283525934473E-5</v>
      </c>
      <c r="F423" s="2">
        <f>VLOOKUP($A423,交易量等级!$A:$G,2,0)</f>
        <v>160.99</v>
      </c>
      <c r="G423" s="2">
        <f>VLOOKUP($A423,交易量等级!$A:$G,5,0)</f>
        <v>40594.508663264998</v>
      </c>
      <c r="H423" s="2">
        <f>VLOOKUP($A423,活跃!$B:$J,2,0)</f>
        <v>1</v>
      </c>
      <c r="I423" s="1">
        <f>VLOOKUP($A423,'风险(退款拒付)'!$A:$F,4,0)</f>
        <v>5.6000000000000001E-2</v>
      </c>
      <c r="J423" s="1">
        <f>VLOOKUP($A423,'风险(退款拒付)'!$A:$F,5,0)</f>
        <v>0</v>
      </c>
      <c r="K423" s="1">
        <f>VLOOKUP($A423,'风险(预警)'!$A:$F,6,0)</f>
        <v>1E-3</v>
      </c>
      <c r="L423" s="1">
        <v>5.1914350811406284E-3</v>
      </c>
      <c r="M423" s="2">
        <f t="shared" si="6"/>
        <v>1.2256912517410983</v>
      </c>
    </row>
    <row r="424" spans="1:13" x14ac:dyDescent="0.2">
      <c r="A424" t="s">
        <v>164</v>
      </c>
      <c r="B424" s="2">
        <f>VLOOKUP($A424,活跃!$B:$J,3,0)</f>
        <v>404</v>
      </c>
      <c r="C424" s="2">
        <f>VLOOKUP($A424,活跃!$B:$J,4,0)</f>
        <v>0</v>
      </c>
      <c r="D424" s="2">
        <f>VLOOKUP($A424,活跃!$B:$J,6,0)</f>
        <v>0</v>
      </c>
      <c r="E424" s="26">
        <f>VLOOKUP($A424,'交易量(贡献率)'!$A:$K,11,0)/100</f>
        <v>6.456612778950259E-5</v>
      </c>
      <c r="F424" s="2">
        <f>VLOOKUP($A424,交易量等级!$A:$G,2,0)</f>
        <v>138.75264999999999</v>
      </c>
      <c r="G424" s="2">
        <f>VLOOKUP($A424,交易量等级!$A:$G,5,0)</f>
        <v>34050.725954745001</v>
      </c>
      <c r="H424" s="2">
        <f>VLOOKUP($A424,活跃!$B:$J,2,0)</f>
        <v>1</v>
      </c>
      <c r="I424" s="1">
        <f>VLOOKUP($A424,'风险(退款拒付)'!$A:$F,4,0)</f>
        <v>0</v>
      </c>
      <c r="J424" s="1">
        <f>VLOOKUP($A424,'风险(退款拒付)'!$A:$F,5,0)</f>
        <v>0</v>
      </c>
      <c r="K424" s="1">
        <f>VLOOKUP($A424,'风险(预警)'!$A:$F,6,0)</f>
        <v>1.2E-2</v>
      </c>
      <c r="L424" s="1">
        <v>4.2000368147638682E-3</v>
      </c>
      <c r="M424" s="2">
        <f t="shared" si="6"/>
        <v>0.99162337588464022</v>
      </c>
    </row>
    <row r="425" spans="1:13" x14ac:dyDescent="0.2">
      <c r="A425" t="s">
        <v>165</v>
      </c>
      <c r="B425" s="2">
        <f>VLOOKUP($A425,活跃!$B:$J,3,0)</f>
        <v>1476</v>
      </c>
      <c r="C425" s="2">
        <f>VLOOKUP($A425,活跃!$B:$J,4,0)</f>
        <v>11</v>
      </c>
      <c r="D425" s="2">
        <f>VLOOKUP($A425,活跃!$B:$J,6,0)</f>
        <v>36</v>
      </c>
      <c r="E425" s="26">
        <f>VLOOKUP($A425,'交易量(贡献率)'!$A:$K,11,0)/100</f>
        <v>2.6410403961544122E-4</v>
      </c>
      <c r="F425" s="2">
        <f>VLOOKUP($A425,交易量等级!$A:$G,2,0)</f>
        <v>218.58500000000001</v>
      </c>
      <c r="G425" s="2">
        <f>VLOOKUP($A425,交易量等级!$A:$G,5,0)</f>
        <v>139282.54</v>
      </c>
      <c r="H425" s="2">
        <f>VLOOKUP($A425,活跃!$B:$J,2,0)</f>
        <v>1</v>
      </c>
      <c r="I425" s="1">
        <f>VLOOKUP($A425,'风险(退款拒付)'!$A:$F,4,0)</f>
        <v>0.1</v>
      </c>
      <c r="J425" s="1">
        <f>VLOOKUP($A425,'风险(退款拒付)'!$A:$F,5,0)</f>
        <v>3.0000000000000001E-3</v>
      </c>
      <c r="K425" s="1">
        <f>VLOOKUP($A425,'风险(预警)'!$A:$F,6,0)</f>
        <v>3.0000000000000001E-3</v>
      </c>
      <c r="L425" s="1">
        <v>6.6668620916154834E-3</v>
      </c>
      <c r="M425" s="2">
        <f t="shared" si="6"/>
        <v>1.5740377014330431</v>
      </c>
    </row>
    <row r="426" spans="1:13" x14ac:dyDescent="0.2">
      <c r="A426" t="s">
        <v>718</v>
      </c>
      <c r="B426" s="2">
        <f>VLOOKUP($A426,活跃!$B:$J,3,0)</f>
        <v>67</v>
      </c>
      <c r="C426" s="2">
        <f>VLOOKUP($A426,活跃!$B:$J,4,0)</f>
        <v>68</v>
      </c>
      <c r="D426" s="2">
        <f>VLOOKUP($A426,活跃!$B:$J,6,0)</f>
        <v>360</v>
      </c>
      <c r="E426" s="26">
        <f>VLOOKUP($A426,'交易量(贡献率)'!$A:$K,11,0)/100</f>
        <v>8.6910678027005017E-5</v>
      </c>
      <c r="F426" s="2">
        <f>VLOOKUP($A426,交易量等级!$A:$G,2,0)</f>
        <v>642.33000000000004</v>
      </c>
      <c r="G426" s="2">
        <f>VLOOKUP($A426,交易量等级!$A:$G,5,0)</f>
        <v>45834.74</v>
      </c>
      <c r="H426" s="2">
        <f>VLOOKUP($A426,活跃!$B:$J,2,0)</f>
        <v>1</v>
      </c>
      <c r="I426" s="1">
        <f>VLOOKUP($A426,'风险(退款拒付)'!$A:$F,4,0)</f>
        <v>7.0000000000000001E-3</v>
      </c>
      <c r="J426" s="1">
        <f>VLOOKUP($A426,'风险(退款拒付)'!$A:$F,5,0)</f>
        <v>0</v>
      </c>
      <c r="K426" s="1">
        <f>VLOOKUP($A426,'风险(预警)'!$A:$F,6,0)</f>
        <v>1E-3</v>
      </c>
      <c r="L426" s="1">
        <v>0.20077538352046831</v>
      </c>
      <c r="M426" s="2">
        <f t="shared" si="6"/>
        <v>47.402813923261633</v>
      </c>
    </row>
    <row r="427" spans="1:13" x14ac:dyDescent="0.2">
      <c r="A427" t="s">
        <v>303</v>
      </c>
      <c r="B427" s="2">
        <f>VLOOKUP($A427,活跃!$B:$J,3,0)</f>
        <v>704</v>
      </c>
      <c r="C427" s="2">
        <f>VLOOKUP($A427,活跃!$B:$J,4,0)</f>
        <v>13</v>
      </c>
      <c r="D427" s="2">
        <f>VLOOKUP($A427,活跃!$B:$J,6,0)</f>
        <v>57</v>
      </c>
      <c r="E427" s="26">
        <f>VLOOKUP($A427,'交易量(贡献率)'!$A:$K,11,0)/100</f>
        <v>1.1880435678510432E-4</v>
      </c>
      <c r="F427" s="2">
        <f>VLOOKUP($A427,交易量等级!$A:$G,2,0)</f>
        <v>160.6</v>
      </c>
      <c r="G427" s="2">
        <f>VLOOKUP($A427,交易量等级!$A:$G,5,0)</f>
        <v>62654.75</v>
      </c>
      <c r="H427" s="2">
        <f>VLOOKUP($A427,活跃!$B:$J,2,0)</f>
        <v>1</v>
      </c>
      <c r="I427" s="1">
        <f>VLOOKUP($A427,'风险(退款拒付)'!$A:$F,4,0)</f>
        <v>0.16500000000000001</v>
      </c>
      <c r="J427" s="1">
        <f>VLOOKUP($A427,'风险(退款拒付)'!$A:$F,5,0)</f>
        <v>8.0000000000000002E-3</v>
      </c>
      <c r="K427" s="1">
        <f>VLOOKUP($A427,'风险(预警)'!$A:$F,6,0)</f>
        <v>1.9E-2</v>
      </c>
      <c r="L427" s="1">
        <v>7.3215462632392663E-3</v>
      </c>
      <c r="M427" s="2">
        <f t="shared" si="6"/>
        <v>1.7286078057049299</v>
      </c>
    </row>
    <row r="428" spans="1:13" x14ac:dyDescent="0.2">
      <c r="A428" t="s">
        <v>135</v>
      </c>
      <c r="B428" s="2">
        <f>VLOOKUP($A428,活跃!$B:$J,3,0)</f>
        <v>993</v>
      </c>
      <c r="C428" s="2">
        <f>VLOOKUP($A428,活跃!$B:$J,4,0)</f>
        <v>31</v>
      </c>
      <c r="D428" s="2">
        <f>VLOOKUP($A428,活跃!$B:$J,6,0)</f>
        <v>62</v>
      </c>
      <c r="E428" s="26">
        <f>VLOOKUP($A428,'交易量(贡献率)'!$A:$K,11,0)/100</f>
        <v>9.8604255161839377E-5</v>
      </c>
      <c r="F428" s="2">
        <f>VLOOKUP($A428,交易量等级!$A:$G,2,0)</f>
        <v>166.35499999999999</v>
      </c>
      <c r="G428" s="2">
        <f>VLOOKUP($A428,交易量等级!$A:$G,5,0)</f>
        <v>52001.67</v>
      </c>
      <c r="H428" s="2">
        <f>VLOOKUP($A428,活跃!$B:$J,2,0)</f>
        <v>1</v>
      </c>
      <c r="I428" s="1">
        <f>VLOOKUP($A428,'风险(退款拒付)'!$A:$F,4,0)</f>
        <v>1.7999999999999999E-2</v>
      </c>
      <c r="J428" s="1">
        <f>VLOOKUP($A428,'风险(退款拒付)'!$A:$F,5,0)</f>
        <v>3.0000000000000001E-3</v>
      </c>
      <c r="K428" s="1">
        <f>VLOOKUP($A428,'风险(预警)'!$A:$F,6,0)</f>
        <v>1.7000000000000001E-2</v>
      </c>
      <c r="L428" s="1">
        <v>0.20022240486971751</v>
      </c>
      <c r="M428" s="2">
        <f t="shared" si="6"/>
        <v>47.272256363736894</v>
      </c>
    </row>
    <row r="429" spans="1:13" x14ac:dyDescent="0.2">
      <c r="A429" t="s">
        <v>108</v>
      </c>
      <c r="B429" s="2">
        <f>VLOOKUP($A429,活跃!$B:$J,3,0)</f>
        <v>1279</v>
      </c>
      <c r="C429" s="2">
        <f>VLOOKUP($A429,活跃!$B:$J,4,0)</f>
        <v>33</v>
      </c>
      <c r="D429" s="2">
        <f>VLOOKUP($A429,活跃!$B:$J,6,0)</f>
        <v>98</v>
      </c>
      <c r="E429" s="26">
        <f>VLOOKUP($A429,'交易量(贡献率)'!$A:$K,11,0)/100</f>
        <v>7.3570495030452504E-5</v>
      </c>
      <c r="F429" s="2">
        <f>VLOOKUP($A429,交易量等级!$A:$G,2,0)</f>
        <v>116.3112</v>
      </c>
      <c r="G429" s="2">
        <f>VLOOKUP($A429,交易量等级!$A:$G,5,0)</f>
        <v>38799.427043295</v>
      </c>
      <c r="H429" s="2">
        <f>VLOOKUP($A429,活跃!$B:$J,2,0)</f>
        <v>1</v>
      </c>
      <c r="I429" s="1">
        <f>VLOOKUP($A429,'风险(退款拒付)'!$A:$F,4,0)</f>
        <v>0.14399999999999999</v>
      </c>
      <c r="J429" s="1">
        <f>VLOOKUP($A429,'风险(退款拒付)'!$A:$F,5,0)</f>
        <v>0</v>
      </c>
      <c r="K429" s="1">
        <f>VLOOKUP($A429,'风险(预警)'!$A:$F,6,0)</f>
        <v>0</v>
      </c>
      <c r="L429" s="1">
        <v>0.20749647387478279</v>
      </c>
      <c r="M429" s="2">
        <f t="shared" si="6"/>
        <v>48.989654848879979</v>
      </c>
    </row>
    <row r="430" spans="1:13" x14ac:dyDescent="0.2">
      <c r="A430" t="s">
        <v>820</v>
      </c>
      <c r="B430" s="2">
        <f>VLOOKUP($A430,活跃!$B:$J,3,0)</f>
        <v>353</v>
      </c>
      <c r="C430" s="2">
        <f>VLOOKUP($A430,活跃!$B:$J,4,0)</f>
        <v>0</v>
      </c>
      <c r="D430" s="2">
        <f>VLOOKUP($A430,活跃!$B:$J,6,0)</f>
        <v>0</v>
      </c>
      <c r="E430" s="26">
        <f>VLOOKUP($A430,'交易量(贡献率)'!$A:$K,11,0)/100</f>
        <v>1.1281794338777606E-4</v>
      </c>
      <c r="F430" s="2">
        <f>VLOOKUP($A430,交易量等级!$A:$G,2,0)</f>
        <v>1124.8</v>
      </c>
      <c r="G430" s="2">
        <f>VLOOKUP($A430,交易量等级!$A:$G,5,0)</f>
        <v>59497.65</v>
      </c>
      <c r="H430" s="2">
        <f>VLOOKUP($A430,活跃!$B:$J,2,0)</f>
        <v>1</v>
      </c>
      <c r="I430" s="1">
        <f>VLOOKUP($A430,'风险(退款拒付)'!$A:$F,4,0)</f>
        <v>1.6E-2</v>
      </c>
      <c r="J430" s="1">
        <f>VLOOKUP($A430,'风险(退款拒付)'!$A:$F,5,0)</f>
        <v>4.2999999999999997E-2</v>
      </c>
      <c r="K430" s="1">
        <f>VLOOKUP($A430,'风险(预警)'!$A:$F,6,0)</f>
        <v>0.214</v>
      </c>
      <c r="L430" s="1">
        <v>1.146685238528407E-2</v>
      </c>
      <c r="M430" s="2">
        <f t="shared" si="6"/>
        <v>2.7073093343124683</v>
      </c>
    </row>
    <row r="431" spans="1:13" x14ac:dyDescent="0.2">
      <c r="A431" t="s">
        <v>751</v>
      </c>
      <c r="B431" s="2">
        <f>VLOOKUP($A431,活跃!$B:$J,3,0)</f>
        <v>725</v>
      </c>
      <c r="C431" s="2">
        <f>VLOOKUP($A431,活跃!$B:$J,4,0)</f>
        <v>1</v>
      </c>
      <c r="D431" s="2">
        <f>VLOOKUP($A431,活跃!$B:$J,6,0)</f>
        <v>7</v>
      </c>
      <c r="E431" s="26">
        <f>VLOOKUP($A431,'交易量(贡献率)'!$A:$K,11,0)/100</f>
        <v>8.0416048141124602E-5</v>
      </c>
      <c r="F431" s="2">
        <f>VLOOKUP($A431,交易量等级!$A:$G,2,0)</f>
        <v>109.09075</v>
      </c>
      <c r="G431" s="2">
        <f>VLOOKUP($A431,交易量等级!$A:$G,5,0)</f>
        <v>42409.618036009997</v>
      </c>
      <c r="H431" s="2">
        <f>VLOOKUP($A431,活跃!$B:$J,2,0)</f>
        <v>1</v>
      </c>
      <c r="I431" s="1">
        <f>VLOOKUP($A431,'风险(退款拒付)'!$A:$F,4,0)</f>
        <v>9.9000000000000005E-2</v>
      </c>
      <c r="J431" s="1">
        <f>VLOOKUP($A431,'风险(退款拒付)'!$A:$F,5,0)</f>
        <v>0</v>
      </c>
      <c r="K431" s="1">
        <f>VLOOKUP($A431,'风险(预警)'!$A:$F,6,0)</f>
        <v>1E-3</v>
      </c>
      <c r="L431" s="1">
        <v>4.38732884448446E-3</v>
      </c>
      <c r="M431" s="2">
        <f t="shared" si="6"/>
        <v>1.0358427870419353</v>
      </c>
    </row>
    <row r="432" spans="1:13" x14ac:dyDescent="0.2">
      <c r="A432" t="s">
        <v>142</v>
      </c>
      <c r="B432" s="2">
        <f>VLOOKUP($A432,活跃!$B:$J,3,0)</f>
        <v>282</v>
      </c>
      <c r="C432" s="2">
        <f>VLOOKUP($A432,活跃!$B:$J,4,0)</f>
        <v>0</v>
      </c>
      <c r="D432" s="2">
        <f>VLOOKUP($A432,活跃!$B:$J,6,0)</f>
        <v>0</v>
      </c>
      <c r="E432" s="26">
        <f>VLOOKUP($A432,'交易量(贡献率)'!$A:$K,11,0)/100</f>
        <v>1.27826109884704E-4</v>
      </c>
      <c r="F432" s="2">
        <f>VLOOKUP($A432,交易量等级!$A:$G,2,0)</f>
        <v>6092.46</v>
      </c>
      <c r="G432" s="2">
        <f>VLOOKUP($A432,交易量等级!$A:$G,5,0)</f>
        <v>67412.62</v>
      </c>
      <c r="H432" s="2">
        <f>VLOOKUP($A432,活跃!$B:$J,2,0)</f>
        <v>0</v>
      </c>
      <c r="I432" s="1">
        <f>VLOOKUP($A432,'风险(退款拒付)'!$A:$F,4,0)</f>
        <v>0</v>
      </c>
      <c r="J432" s="1">
        <f>VLOOKUP($A432,'风险(退款拒付)'!$A:$F,5,0)</f>
        <v>9.5000000000000001E-2</v>
      </c>
      <c r="K432" s="1">
        <f>VLOOKUP($A432,'风险(预警)'!$A:$F,6,0)</f>
        <v>0.69199999999999995</v>
      </c>
      <c r="L432" s="1">
        <v>9.4189887125194927E-3</v>
      </c>
      <c r="M432" s="2">
        <f t="shared" si="6"/>
        <v>2.2238113131998851</v>
      </c>
    </row>
    <row r="433" spans="1:13" x14ac:dyDescent="0.2">
      <c r="A433" t="s">
        <v>753</v>
      </c>
      <c r="B433" s="2">
        <f>VLOOKUP($A433,活跃!$B:$J,3,0)</f>
        <v>565</v>
      </c>
      <c r="C433" s="2">
        <f>VLOOKUP($A433,活跃!$B:$J,4,0)</f>
        <v>0</v>
      </c>
      <c r="D433" s="2">
        <f>VLOOKUP($A433,活跃!$B:$J,6,0)</f>
        <v>0</v>
      </c>
      <c r="E433" s="26">
        <f>VLOOKUP($A433,'交易量(贡献率)'!$A:$K,11,0)/100</f>
        <v>7.1975058015840221E-5</v>
      </c>
      <c r="F433" s="2">
        <f>VLOOKUP($A433,交易量等级!$A:$G,2,0)</f>
        <v>231.33250000000001</v>
      </c>
      <c r="G433" s="2">
        <f>VLOOKUP($A433,交易量等级!$A:$G,5,0)</f>
        <v>37958.029387549999</v>
      </c>
      <c r="H433" s="2">
        <f>VLOOKUP($A433,活跃!$B:$J,2,0)</f>
        <v>1</v>
      </c>
      <c r="I433" s="1">
        <f>VLOOKUP($A433,'风险(退款拒付)'!$A:$F,4,0)</f>
        <v>3.0000000000000001E-3</v>
      </c>
      <c r="J433" s="1">
        <f>VLOOKUP($A433,'风险(退款拒付)'!$A:$F,5,0)</f>
        <v>3.0000000000000001E-3</v>
      </c>
      <c r="K433" s="1">
        <f>VLOOKUP($A433,'风险(预警)'!$A:$F,6,0)</f>
        <v>3.0000000000000001E-3</v>
      </c>
      <c r="L433" s="1">
        <v>9.903366416557197E-3</v>
      </c>
      <c r="M433" s="2">
        <f t="shared" si="6"/>
        <v>2.3381722760354271</v>
      </c>
    </row>
    <row r="434" spans="1:13" x14ac:dyDescent="0.2">
      <c r="A434" t="s">
        <v>676</v>
      </c>
      <c r="B434" s="2">
        <f>VLOOKUP($A434,活跃!$B:$J,3,0)</f>
        <v>222</v>
      </c>
      <c r="C434" s="2">
        <f>VLOOKUP($A434,活跃!$B:$J,4,0)</f>
        <v>69</v>
      </c>
      <c r="D434" s="2">
        <f>VLOOKUP($A434,活跃!$B:$J,6,0)</f>
        <v>279</v>
      </c>
      <c r="E434" s="26">
        <f>VLOOKUP($A434,'交易量(贡献率)'!$A:$K,11,0)/100</f>
        <v>7.6107138104343955E-5</v>
      </c>
      <c r="F434" s="2">
        <f>VLOOKUP($A434,交易量等级!$A:$G,2,0)</f>
        <v>170.03139999999999</v>
      </c>
      <c r="G434" s="2">
        <f>VLOOKUP($A434,交易量等级!$A:$G,5,0)</f>
        <v>40137.195639789999</v>
      </c>
      <c r="H434" s="2">
        <f>VLOOKUP($A434,活跃!$B:$J,2,0)</f>
        <v>1</v>
      </c>
      <c r="I434" s="1">
        <f>VLOOKUP($A434,'风险(退款拒付)'!$A:$F,4,0)</f>
        <v>3.0000000000000001E-3</v>
      </c>
      <c r="J434" s="1">
        <f>VLOOKUP($A434,'风险(退款拒付)'!$A:$F,5,0)</f>
        <v>0</v>
      </c>
      <c r="K434" s="1">
        <f>VLOOKUP($A434,'风险(预警)'!$A:$F,6,0)</f>
        <v>0</v>
      </c>
      <c r="L434" s="1">
        <v>4.924843670565119E-3</v>
      </c>
      <c r="M434" s="2">
        <f t="shared" si="6"/>
        <v>1.1627493571349679</v>
      </c>
    </row>
    <row r="435" spans="1:13" x14ac:dyDescent="0.2">
      <c r="A435" t="s">
        <v>227</v>
      </c>
      <c r="B435" s="2">
        <f>VLOOKUP($A435,活跃!$B:$J,3,0)</f>
        <v>514</v>
      </c>
      <c r="C435" s="2">
        <f>VLOOKUP($A435,活跃!$B:$J,4,0)</f>
        <v>0</v>
      </c>
      <c r="D435" s="2">
        <f>VLOOKUP($A435,活跃!$B:$J,6,0)</f>
        <v>0</v>
      </c>
      <c r="E435" s="26">
        <f>VLOOKUP($A435,'交易量(贡献率)'!$A:$K,11,0)/100</f>
        <v>1.1313456665250821E-4</v>
      </c>
      <c r="F435" s="2">
        <f>VLOOKUP($A435,交易量等级!$A:$G,2,0)</f>
        <v>639.33000000000004</v>
      </c>
      <c r="G435" s="2">
        <f>VLOOKUP($A435,交易量等级!$A:$G,5,0)</f>
        <v>59664.63</v>
      </c>
      <c r="H435" s="2">
        <f>VLOOKUP($A435,活跃!$B:$J,2,0)</f>
        <v>1</v>
      </c>
      <c r="I435" s="1">
        <f>VLOOKUP($A435,'风险(退款拒付)'!$A:$F,4,0)</f>
        <v>8.0000000000000002E-3</v>
      </c>
      <c r="J435" s="1">
        <f>VLOOKUP($A435,'风险(退款拒付)'!$A:$F,5,0)</f>
        <v>6.0999999999999999E-2</v>
      </c>
      <c r="K435" s="1">
        <f>VLOOKUP($A435,'风险(预警)'!$A:$F,6,0)</f>
        <v>0.19</v>
      </c>
      <c r="L435" s="1">
        <v>2.8018250244109472E-3</v>
      </c>
      <c r="M435" s="2">
        <f t="shared" si="6"/>
        <v>0.66150734193044225</v>
      </c>
    </row>
    <row r="436" spans="1:13" x14ac:dyDescent="0.2">
      <c r="A436" t="s">
        <v>250</v>
      </c>
      <c r="B436" s="2">
        <f>VLOOKUP($A436,活跃!$B:$J,3,0)</f>
        <v>151</v>
      </c>
      <c r="C436" s="2">
        <f>VLOOKUP($A436,活跃!$B:$J,4,0)</f>
        <v>26</v>
      </c>
      <c r="D436" s="2">
        <f>VLOOKUP($A436,活跃!$B:$J,6,0)</f>
        <v>121</v>
      </c>
      <c r="E436" s="26">
        <f>VLOOKUP($A436,'交易量(贡献率)'!$A:$K,11,0)/100</f>
        <v>8.2444545513484272E-4</v>
      </c>
      <c r="F436" s="2">
        <f>VLOOKUP($A436,交易量等级!$A:$G,2,0)</f>
        <v>2727.88</v>
      </c>
      <c r="G436" s="2">
        <f>VLOOKUP($A436,交易量等级!$A:$G,5,0)</f>
        <v>434794.02</v>
      </c>
      <c r="H436" s="2">
        <f>VLOOKUP($A436,活跃!$B:$J,2,0)</f>
        <v>1</v>
      </c>
      <c r="I436" s="1">
        <f>VLOOKUP($A436,'风险(退款拒付)'!$A:$F,4,0)</f>
        <v>3.4000000000000002E-2</v>
      </c>
      <c r="J436" s="1">
        <f>VLOOKUP($A436,'风险(退款拒付)'!$A:$F,5,0)</f>
        <v>2E-3</v>
      </c>
      <c r="K436" s="1">
        <f>VLOOKUP($A436,'风险(预警)'!$A:$F,6,0)</f>
        <v>3.0000000000000001E-3</v>
      </c>
      <c r="L436" s="1">
        <v>5.6207793651246209E-3</v>
      </c>
      <c r="M436" s="2">
        <f t="shared" si="6"/>
        <v>1.3270588937589971</v>
      </c>
    </row>
    <row r="437" spans="1:13" x14ac:dyDescent="0.2">
      <c r="A437" t="s">
        <v>339</v>
      </c>
      <c r="B437" s="2">
        <f>VLOOKUP($A437,活跃!$B:$J,3,0)</f>
        <v>775</v>
      </c>
      <c r="C437" s="2">
        <f>VLOOKUP($A437,活跃!$B:$J,4,0)</f>
        <v>22</v>
      </c>
      <c r="D437" s="2">
        <f>VLOOKUP($A437,活跃!$B:$J,6,0)</f>
        <v>29</v>
      </c>
      <c r="E437" s="26">
        <f>VLOOKUP($A437,'交易量(贡献率)'!$A:$K,11,0)/100</f>
        <v>7.0901967176752198E-5</v>
      </c>
      <c r="F437" s="2">
        <f>VLOOKUP($A437,交易量等级!$A:$G,2,0)</f>
        <v>230.42</v>
      </c>
      <c r="G437" s="2">
        <f>VLOOKUP($A437,交易量等级!$A:$G,5,0)</f>
        <v>37392.105375419997</v>
      </c>
      <c r="H437" s="2">
        <f>VLOOKUP($A437,活跃!$B:$J,2,0)</f>
        <v>1</v>
      </c>
      <c r="I437" s="1">
        <f>VLOOKUP($A437,'风险(退款拒付)'!$A:$F,4,0)</f>
        <v>0</v>
      </c>
      <c r="J437" s="1">
        <f>VLOOKUP($A437,'风险(退款拒付)'!$A:$F,5,0)</f>
        <v>8.0000000000000002E-3</v>
      </c>
      <c r="K437" s="1">
        <f>VLOOKUP($A437,'风险(预警)'!$A:$F,6,0)</f>
        <v>2.3E-2</v>
      </c>
      <c r="L437" s="1">
        <v>6.3329577903778449E-3</v>
      </c>
      <c r="M437" s="2">
        <f t="shared" si="6"/>
        <v>1.4952033185410245</v>
      </c>
    </row>
    <row r="438" spans="1:13" x14ac:dyDescent="0.2">
      <c r="A438" t="s">
        <v>302</v>
      </c>
      <c r="B438" s="2">
        <f>VLOOKUP($A438,活跃!$B:$J,3,0)</f>
        <v>187</v>
      </c>
      <c r="C438" s="2">
        <f>VLOOKUP($A438,活跃!$B:$J,4,0)</f>
        <v>0</v>
      </c>
      <c r="D438" s="2">
        <f>VLOOKUP($A438,活跃!$B:$J,6,0)</f>
        <v>0</v>
      </c>
      <c r="E438" s="26">
        <f>VLOOKUP($A438,'交易量(贡献率)'!$A:$K,11,0)/100</f>
        <v>6.3885598331540417E-5</v>
      </c>
      <c r="F438" s="2">
        <f>VLOOKUP($A438,交易量等级!$A:$G,2,0)</f>
        <v>297.92</v>
      </c>
      <c r="G438" s="2">
        <f>VLOOKUP($A438,交易量等级!$A:$G,5,0)</f>
        <v>33691.83</v>
      </c>
      <c r="H438" s="2">
        <f>VLOOKUP($A438,活跃!$B:$J,2,0)</f>
        <v>1</v>
      </c>
      <c r="I438" s="1">
        <f>VLOOKUP($A438,'风险(退款拒付)'!$A:$F,4,0)</f>
        <v>4.8000000000000001E-2</v>
      </c>
      <c r="J438" s="1">
        <f>VLOOKUP($A438,'风险(退款拒付)'!$A:$F,5,0)</f>
        <v>3.0000000000000001E-3</v>
      </c>
      <c r="K438" s="1">
        <f>VLOOKUP($A438,'风险(预警)'!$A:$F,6,0)</f>
        <v>6.4000000000000001E-2</v>
      </c>
      <c r="L438" s="1">
        <v>2.9568455173136872E-3</v>
      </c>
      <c r="M438" s="2">
        <f t="shared" si="6"/>
        <v>0.69810748409185297</v>
      </c>
    </row>
    <row r="439" spans="1:13" x14ac:dyDescent="0.2">
      <c r="A439" t="s">
        <v>782</v>
      </c>
      <c r="B439" s="2">
        <f>VLOOKUP($A439,活跃!$B:$J,3,0)</f>
        <v>809</v>
      </c>
      <c r="C439" s="2">
        <f>VLOOKUP($A439,活跃!$B:$J,4,0)</f>
        <v>0</v>
      </c>
      <c r="D439" s="2">
        <f>VLOOKUP($A439,活跃!$B:$J,6,0)</f>
        <v>0</v>
      </c>
      <c r="E439" s="26">
        <f>VLOOKUP($A439,'交易量(贡献率)'!$A:$K,11,0)/100</f>
        <v>4.0926116802583219E-4</v>
      </c>
      <c r="F439" s="2">
        <f>VLOOKUP($A439,交易量等级!$A:$G,2,0)</f>
        <v>688.99</v>
      </c>
      <c r="G439" s="2">
        <f>VLOOKUP($A439,交易量等级!$A:$G,5,0)</f>
        <v>215835.15</v>
      </c>
      <c r="H439" s="2">
        <f>VLOOKUP($A439,活跃!$B:$J,2,0)</f>
        <v>1</v>
      </c>
      <c r="I439" s="1">
        <f>VLOOKUP($A439,'风险(退款拒付)'!$A:$F,4,0)</f>
        <v>0.06</v>
      </c>
      <c r="J439" s="1">
        <f>VLOOKUP($A439,'风险(退款拒付)'!$A:$F,5,0)</f>
        <v>8.0000000000000002E-3</v>
      </c>
      <c r="K439" s="1">
        <f>VLOOKUP($A439,'风险(预警)'!$A:$F,6,0)</f>
        <v>2E-3</v>
      </c>
      <c r="L439" s="1">
        <v>6.9313940574715419E-3</v>
      </c>
      <c r="M439" s="2">
        <f t="shared" si="6"/>
        <v>1.6364933637475967</v>
      </c>
    </row>
    <row r="440" spans="1:13" x14ac:dyDescent="0.2">
      <c r="A440" t="s">
        <v>921</v>
      </c>
      <c r="B440" s="2">
        <f>VLOOKUP($A440,活跃!$B:$J,3,0)</f>
        <v>605</v>
      </c>
      <c r="C440" s="2">
        <f>VLOOKUP($A440,活跃!$B:$J,4,0)</f>
        <v>1</v>
      </c>
      <c r="D440" s="2">
        <f>VLOOKUP($A440,活跃!$B:$J,6,0)</f>
        <v>8</v>
      </c>
      <c r="E440" s="26">
        <f>VLOOKUP($A440,'交易量(贡献率)'!$A:$K,11,0)/100</f>
        <v>1.4306323948629367E-4</v>
      </c>
      <c r="F440" s="2">
        <f>VLOOKUP($A440,交易量等级!$A:$G,2,0)</f>
        <v>260.47000000000003</v>
      </c>
      <c r="G440" s="2">
        <f>VLOOKUP($A440,交易量等级!$A:$G,5,0)</f>
        <v>75448.34</v>
      </c>
      <c r="H440" s="2">
        <f>VLOOKUP($A440,活跃!$B:$J,2,0)</f>
        <v>1</v>
      </c>
      <c r="I440" s="1">
        <f>VLOOKUP($A440,'风险(退款拒付)'!$A:$F,4,0)</f>
        <v>5.7000000000000002E-2</v>
      </c>
      <c r="J440" s="1">
        <f>VLOOKUP($A440,'风险(退款拒付)'!$A:$F,5,0)</f>
        <v>1.0999999999999999E-2</v>
      </c>
      <c r="K440" s="1">
        <f>VLOOKUP($A440,'风险(预警)'!$A:$F,6,0)</f>
        <v>2.5000000000000001E-2</v>
      </c>
      <c r="L440" s="1">
        <v>2.5310174084841688E-3</v>
      </c>
      <c r="M440" s="2">
        <f t="shared" si="6"/>
        <v>0.59757000657742332</v>
      </c>
    </row>
    <row r="441" spans="1:13" x14ac:dyDescent="0.2">
      <c r="A441" t="s">
        <v>692</v>
      </c>
      <c r="B441" s="2">
        <f>VLOOKUP($A441,活跃!$B:$J,3,0)</f>
        <v>472</v>
      </c>
      <c r="C441" s="2">
        <f>VLOOKUP($A441,活跃!$B:$J,4,0)</f>
        <v>3</v>
      </c>
      <c r="D441" s="2">
        <f>VLOOKUP($A441,活跃!$B:$J,6,0)</f>
        <v>11</v>
      </c>
      <c r="E441" s="26">
        <f>VLOOKUP($A441,'交易量(贡献率)'!$A:$K,11,0)/100</f>
        <v>2.1854910419175414E-4</v>
      </c>
      <c r="F441" s="2">
        <f>VLOOKUP($A441,交易量等级!$A:$G,2,0)</f>
        <v>559.97</v>
      </c>
      <c r="G441" s="2">
        <f>VLOOKUP($A441,交易量等级!$A:$G,5,0)</f>
        <v>115257.89</v>
      </c>
      <c r="H441" s="2">
        <f>VLOOKUP($A441,活跃!$B:$J,2,0)</f>
        <v>1</v>
      </c>
      <c r="I441" s="1">
        <f>VLOOKUP($A441,'风险(退款拒付)'!$A:$F,4,0)</f>
        <v>3.7999999999999999E-2</v>
      </c>
      <c r="J441" s="1">
        <f>VLOOKUP($A441,'风险(退款拒付)'!$A:$F,5,0)</f>
        <v>6.0000000000000001E-3</v>
      </c>
      <c r="K441" s="1">
        <f>VLOOKUP($A441,'风险(预警)'!$A:$F,6,0)</f>
        <v>2E-3</v>
      </c>
      <c r="L441" s="1">
        <v>2.130270406101098E-2</v>
      </c>
      <c r="M441" s="2">
        <f t="shared" si="6"/>
        <v>5.0295414654927919</v>
      </c>
    </row>
    <row r="442" spans="1:13" x14ac:dyDescent="0.2">
      <c r="A442" t="s">
        <v>260</v>
      </c>
      <c r="B442" s="2">
        <f>VLOOKUP($A442,活跃!$B:$J,3,0)</f>
        <v>874</v>
      </c>
      <c r="C442" s="2">
        <f>VLOOKUP($A442,活跃!$B:$J,4,0)</f>
        <v>0</v>
      </c>
      <c r="D442" s="2">
        <f>VLOOKUP($A442,活跃!$B:$J,6,0)</f>
        <v>0</v>
      </c>
      <c r="E442" s="26">
        <f>VLOOKUP($A442,'交易量(贡献率)'!$A:$K,11,0)/100</f>
        <v>6.006518538518553E-5</v>
      </c>
      <c r="F442" s="2">
        <f>VLOOKUP($A442,交易量等级!$A:$G,2,0)</f>
        <v>185.95</v>
      </c>
      <c r="G442" s="2">
        <f>VLOOKUP($A442,交易量等级!$A:$G,5,0)</f>
        <v>31677.03</v>
      </c>
      <c r="H442" s="2">
        <f>VLOOKUP($A442,活跃!$B:$J,2,0)</f>
        <v>1</v>
      </c>
      <c r="I442" s="1">
        <f>VLOOKUP($A442,'风险(退款拒付)'!$A:$F,4,0)</f>
        <v>1.6E-2</v>
      </c>
      <c r="J442" s="1">
        <f>VLOOKUP($A442,'风险(退款拒付)'!$A:$F,5,0)</f>
        <v>2.1000000000000001E-2</v>
      </c>
      <c r="K442" s="1">
        <f>VLOOKUP($A442,'风险(预警)'!$A:$F,6,0)</f>
        <v>3.4000000000000002E-2</v>
      </c>
      <c r="L442" s="1">
        <v>7.4778222595745921E-3</v>
      </c>
      <c r="M442" s="2">
        <f t="shared" si="6"/>
        <v>1.7655043706376552</v>
      </c>
    </row>
    <row r="443" spans="1:13" x14ac:dyDescent="0.2">
      <c r="A443" t="s">
        <v>251</v>
      </c>
      <c r="B443" s="2">
        <f>VLOOKUP($A443,活跃!$B:$J,3,0)</f>
        <v>543</v>
      </c>
      <c r="C443" s="2">
        <f>VLOOKUP($A443,活跃!$B:$J,4,0)</f>
        <v>6</v>
      </c>
      <c r="D443" s="2">
        <f>VLOOKUP($A443,活跃!$B:$J,6,0)</f>
        <v>28</v>
      </c>
      <c r="E443" s="26">
        <f>VLOOKUP($A443,'交易量(贡献率)'!$A:$K,11,0)/100</f>
        <v>8.2525546307728059E-5</v>
      </c>
      <c r="F443" s="2">
        <f>VLOOKUP($A443,交易量等级!$A:$G,2,0)</f>
        <v>143.81</v>
      </c>
      <c r="G443" s="2">
        <f>VLOOKUP($A443,交易量等级!$A:$G,5,0)</f>
        <v>43522.12</v>
      </c>
      <c r="H443" s="2">
        <f>VLOOKUP($A443,活跃!$B:$J,2,0)</f>
        <v>1</v>
      </c>
      <c r="I443" s="1">
        <f>VLOOKUP($A443,'风险(退款拒付)'!$A:$F,4,0)</f>
        <v>0</v>
      </c>
      <c r="J443" s="1">
        <f>VLOOKUP($A443,'风险(退款拒付)'!$A:$F,5,0)</f>
        <v>0</v>
      </c>
      <c r="K443" s="1">
        <f>VLOOKUP($A443,'风险(预警)'!$A:$F,6,0)</f>
        <v>5.0000000000000001E-3</v>
      </c>
      <c r="L443" s="1">
        <v>5.8987088518562799E-3</v>
      </c>
      <c r="M443" s="2">
        <f t="shared" si="6"/>
        <v>1.3926776937947363</v>
      </c>
    </row>
    <row r="444" spans="1:13" x14ac:dyDescent="0.2">
      <c r="A444" t="s">
        <v>150</v>
      </c>
      <c r="B444" s="2">
        <f>VLOOKUP($A444,活跃!$B:$J,3,0)</f>
        <v>230</v>
      </c>
      <c r="C444" s="2">
        <f>VLOOKUP($A444,活跃!$B:$J,4,0)</f>
        <v>0</v>
      </c>
      <c r="D444" s="2">
        <f>VLOOKUP($A444,活跃!$B:$J,6,0)</f>
        <v>0</v>
      </c>
      <c r="E444" s="26">
        <f>VLOOKUP($A444,'交易量(贡献率)'!$A:$K,11,0)/100</f>
        <v>3.8076365206885376E-5</v>
      </c>
      <c r="F444" s="2">
        <f>VLOOKUP($A444,交易量等级!$A:$G,2,0)</f>
        <v>154.905</v>
      </c>
      <c r="G444" s="2">
        <f>VLOOKUP($A444,交易量等级!$A:$G,5,0)</f>
        <v>20080.62</v>
      </c>
      <c r="H444" s="2">
        <f>VLOOKUP($A444,活跃!$B:$J,2,0)</f>
        <v>1</v>
      </c>
      <c r="I444" s="1">
        <f>VLOOKUP($A444,'风险(退款拒付)'!$A:$F,4,0)</f>
        <v>0</v>
      </c>
      <c r="J444" s="1">
        <f>VLOOKUP($A444,'风险(退款拒付)'!$A:$F,5,0)</f>
        <v>8.0000000000000002E-3</v>
      </c>
      <c r="K444" s="1">
        <f>VLOOKUP($A444,'风险(预警)'!$A:$F,6,0)</f>
        <v>6.6000000000000003E-2</v>
      </c>
      <c r="L444" s="1">
        <v>5.9729708509184253E-3</v>
      </c>
      <c r="M444" s="2">
        <f t="shared" si="6"/>
        <v>1.4102108577782255</v>
      </c>
    </row>
    <row r="445" spans="1:13" x14ac:dyDescent="0.2">
      <c r="A445" t="s">
        <v>971</v>
      </c>
      <c r="B445" s="2">
        <f>VLOOKUP($A445,活跃!$B:$J,3,0)</f>
        <v>132</v>
      </c>
      <c r="C445" s="2">
        <f>VLOOKUP($A445,活跃!$B:$J,4,0)</f>
        <v>0</v>
      </c>
      <c r="D445" s="2">
        <f>VLOOKUP($A445,活跃!$B:$J,6,0)</f>
        <v>0</v>
      </c>
      <c r="E445" s="26">
        <f>VLOOKUP($A445,'交易量(贡献率)'!$A:$K,11,0)/100</f>
        <v>4.7782125434804813E-5</v>
      </c>
      <c r="F445" s="2">
        <f>VLOOKUP($A445,交易量等级!$A:$G,2,0)</f>
        <v>165.435</v>
      </c>
      <c r="G445" s="2">
        <f>VLOOKUP($A445,交易量等级!$A:$G,5,0)</f>
        <v>25199.22</v>
      </c>
      <c r="H445" s="2">
        <f>VLOOKUP($A445,活跃!$B:$J,2,0)</f>
        <v>1</v>
      </c>
      <c r="I445" s="1">
        <f>VLOOKUP($A445,'风险(退款拒付)'!$A:$F,4,0)</f>
        <v>1.4999999999999999E-2</v>
      </c>
      <c r="J445" s="1">
        <f>VLOOKUP($A445,'风险(退款拒付)'!$A:$F,5,0)</f>
        <v>3.3000000000000002E-2</v>
      </c>
      <c r="K445" s="1">
        <f>VLOOKUP($A445,'风险(预警)'!$A:$F,6,0)</f>
        <v>0.253</v>
      </c>
      <c r="L445" s="1">
        <v>2.5463953746980151E-3</v>
      </c>
      <c r="M445" s="2">
        <f t="shared" si="6"/>
        <v>0.60120072493627452</v>
      </c>
    </row>
    <row r="446" spans="1:13" x14ac:dyDescent="0.2">
      <c r="A446" t="s">
        <v>569</v>
      </c>
      <c r="B446" s="2">
        <f>VLOOKUP($A446,活跃!$B:$J,3,0)</f>
        <v>151</v>
      </c>
      <c r="C446" s="2">
        <f>VLOOKUP($A446,活跃!$B:$J,4,0)</f>
        <v>85</v>
      </c>
      <c r="D446" s="2">
        <f>VLOOKUP($A446,活跃!$B:$J,6,0)</f>
        <v>240</v>
      </c>
      <c r="E446" s="26">
        <f>VLOOKUP($A446,'交易量(贡献率)'!$A:$K,11,0)/100</f>
        <v>1.2864430930219068E-4</v>
      </c>
      <c r="F446" s="2">
        <f>VLOOKUP($A446,交易量等级!$A:$G,2,0)</f>
        <v>401.30500000000001</v>
      </c>
      <c r="G446" s="2">
        <f>VLOOKUP($A446,交易量等级!$A:$G,5,0)</f>
        <v>67844.12</v>
      </c>
      <c r="H446" s="2">
        <f>VLOOKUP($A446,活跃!$B:$J,2,0)</f>
        <v>1</v>
      </c>
      <c r="I446" s="1">
        <f>VLOOKUP($A446,'风险(退款拒付)'!$A:$F,4,0)</f>
        <v>1.2999999999999999E-2</v>
      </c>
      <c r="J446" s="1">
        <f>VLOOKUP($A446,'风险(退款拒付)'!$A:$F,5,0)</f>
        <v>2E-3</v>
      </c>
      <c r="K446" s="1">
        <f>VLOOKUP($A446,'风险(预警)'!$A:$F,6,0)</f>
        <v>2.1999999999999999E-2</v>
      </c>
      <c r="L446" s="1">
        <v>7.3729646669543087E-3</v>
      </c>
      <c r="M446" s="2">
        <f t="shared" si="6"/>
        <v>1.7407476257406209</v>
      </c>
    </row>
    <row r="447" spans="1:13" x14ac:dyDescent="0.2">
      <c r="A447" t="s">
        <v>560</v>
      </c>
      <c r="B447" s="2">
        <f>VLOOKUP($A447,活跃!$B:$J,3,0)</f>
        <v>387</v>
      </c>
      <c r="C447" s="2">
        <f>VLOOKUP($A447,活跃!$B:$J,4,0)</f>
        <v>0</v>
      </c>
      <c r="D447" s="2">
        <f>VLOOKUP($A447,活跃!$B:$J,6,0)</f>
        <v>0</v>
      </c>
      <c r="E447" s="26">
        <f>VLOOKUP($A447,'交易量(贡献率)'!$A:$K,11,0)/100</f>
        <v>2.919812811526833E-4</v>
      </c>
      <c r="F447" s="2">
        <f>VLOOKUP($A447,交易量等级!$A:$G,2,0)</f>
        <v>539.03</v>
      </c>
      <c r="G447" s="2">
        <f>VLOOKUP($A447,交易量等级!$A:$G,5,0)</f>
        <v>153984.37119938</v>
      </c>
      <c r="H447" s="2">
        <f>VLOOKUP($A447,活跃!$B:$J,2,0)</f>
        <v>1</v>
      </c>
      <c r="I447" s="1">
        <f>VLOOKUP($A447,'风险(退款拒付)'!$A:$F,4,0)</f>
        <v>2.9000000000000001E-2</v>
      </c>
      <c r="J447" s="1">
        <f>VLOOKUP($A447,'风险(退款拒付)'!$A:$F,5,0)</f>
        <v>2.7E-2</v>
      </c>
      <c r="K447" s="1">
        <f>VLOOKUP($A447,'风险(预警)'!$A:$F,6,0)</f>
        <v>2.3E-2</v>
      </c>
      <c r="L447" s="1">
        <v>6.3742404495690224E-3</v>
      </c>
      <c r="M447" s="2">
        <f t="shared" si="6"/>
        <v>1.5049501021236709</v>
      </c>
    </row>
    <row r="448" spans="1:13" x14ac:dyDescent="0.2">
      <c r="A448" t="s">
        <v>422</v>
      </c>
      <c r="B448" s="2">
        <f>VLOOKUP($A448,活跃!$B:$J,3,0)</f>
        <v>142</v>
      </c>
      <c r="C448" s="2">
        <f>VLOOKUP($A448,活跃!$B:$J,4,0)</f>
        <v>38</v>
      </c>
      <c r="D448" s="2">
        <f>VLOOKUP($A448,活跃!$B:$J,6,0)</f>
        <v>123</v>
      </c>
      <c r="E448" s="26">
        <f>VLOOKUP($A448,'交易量(贡献率)'!$A:$K,11,0)/100</f>
        <v>6.4793410969120742E-5</v>
      </c>
      <c r="F448" s="2">
        <f>VLOOKUP($A448,交易量等级!$A:$G,2,0)</f>
        <v>190.57</v>
      </c>
      <c r="G448" s="2">
        <f>VLOOKUP($A448,交易量等级!$A:$G,5,0)</f>
        <v>34170.589999999997</v>
      </c>
      <c r="H448" s="2">
        <f>VLOOKUP($A448,活跃!$B:$J,2,0)</f>
        <v>1</v>
      </c>
      <c r="I448" s="1">
        <f>VLOOKUP($A448,'风险(退款拒付)'!$A:$F,4,0)</f>
        <v>0.03</v>
      </c>
      <c r="J448" s="1">
        <f>VLOOKUP($A448,'风险(退款拒付)'!$A:$F,5,0)</f>
        <v>0</v>
      </c>
      <c r="K448" s="1">
        <f>VLOOKUP($A448,'风险(预警)'!$A:$F,6,0)</f>
        <v>8.0000000000000002E-3</v>
      </c>
      <c r="L448" s="1">
        <v>8.5349811855228407E-3</v>
      </c>
      <c r="M448" s="2">
        <f t="shared" si="6"/>
        <v>2.0150982549841951</v>
      </c>
    </row>
    <row r="449" spans="1:13" x14ac:dyDescent="0.2">
      <c r="A449" t="s">
        <v>397</v>
      </c>
      <c r="B449" s="2">
        <f>VLOOKUP($A449,活跃!$B:$J,3,0)</f>
        <v>436</v>
      </c>
      <c r="C449" s="2">
        <f>VLOOKUP($A449,活跃!$B:$J,4,0)</f>
        <v>0</v>
      </c>
      <c r="D449" s="2">
        <f>VLOOKUP($A449,活跃!$B:$J,6,0)</f>
        <v>0</v>
      </c>
      <c r="E449" s="26">
        <f>VLOOKUP($A449,'交易量(贡献率)'!$A:$K,11,0)/100</f>
        <v>8.410716465331278E-5</v>
      </c>
      <c r="F449" s="2">
        <f>VLOOKUP($A449,交易量等级!$A:$G,2,0)</f>
        <v>152.755</v>
      </c>
      <c r="G449" s="2">
        <f>VLOOKUP($A449,交易量等级!$A:$G,5,0)</f>
        <v>44356.23</v>
      </c>
      <c r="H449" s="2">
        <f>VLOOKUP($A449,活跃!$B:$J,2,0)</f>
        <v>1</v>
      </c>
      <c r="I449" s="1">
        <f>VLOOKUP($A449,'风险(退款拒付)'!$A:$F,4,0)</f>
        <v>3.0000000000000001E-3</v>
      </c>
      <c r="J449" s="1">
        <f>VLOOKUP($A449,'风险(退款拒付)'!$A:$F,5,0)</f>
        <v>2E-3</v>
      </c>
      <c r="K449" s="1">
        <f>VLOOKUP($A449,'风险(预警)'!$A:$F,6,0)</f>
        <v>2E-3</v>
      </c>
      <c r="L449" s="1">
        <v>7.9507949601085783E-3</v>
      </c>
      <c r="M449" s="2">
        <f t="shared" si="6"/>
        <v>1.8771726265815392</v>
      </c>
    </row>
    <row r="450" spans="1:13" x14ac:dyDescent="0.2">
      <c r="A450" t="s">
        <v>1010</v>
      </c>
      <c r="B450" s="2">
        <f>VLOOKUP($A450,活跃!$B:$J,3,0)</f>
        <v>361</v>
      </c>
      <c r="C450" s="2">
        <f>VLOOKUP($A450,活跃!$B:$J,4,0)</f>
        <v>0</v>
      </c>
      <c r="D450" s="2">
        <f>VLOOKUP($A450,活跃!$B:$J,6,0)</f>
        <v>0</v>
      </c>
      <c r="E450" s="26">
        <f>VLOOKUP($A450,'交易量(贡献率)'!$A:$K,11,0)/100</f>
        <v>5.0004455632037834E-5</v>
      </c>
      <c r="F450" s="2">
        <f>VLOOKUP($A450,交易量等级!$A:$G,2,0)</f>
        <v>187.9</v>
      </c>
      <c r="G450" s="2">
        <f>VLOOKUP($A450,交易量等级!$A:$G,5,0)</f>
        <v>26371.227043284998</v>
      </c>
      <c r="H450" s="2">
        <f>VLOOKUP($A450,活跃!$B:$J,2,0)</f>
        <v>1</v>
      </c>
      <c r="I450" s="1">
        <f>VLOOKUP($A450,'风险(退款拒付)'!$A:$F,4,0)</f>
        <v>0.11600000000000001</v>
      </c>
      <c r="J450" s="1">
        <f>VLOOKUP($A450,'风险(退款拒付)'!$A:$F,5,0)</f>
        <v>3.0000000000000001E-3</v>
      </c>
      <c r="K450" s="1">
        <f>VLOOKUP($A450,'风险(预警)'!$A:$F,6,0)</f>
        <v>2.1000000000000001E-2</v>
      </c>
      <c r="L450" s="1">
        <v>4.2435708968200604E-3</v>
      </c>
      <c r="M450" s="2">
        <f t="shared" si="6"/>
        <v>1.0019017175560399</v>
      </c>
    </row>
    <row r="451" spans="1:13" x14ac:dyDescent="0.2">
      <c r="A451" t="s">
        <v>570</v>
      </c>
      <c r="B451" s="2">
        <f>VLOOKUP($A451,活跃!$B:$J,3,0)</f>
        <v>171</v>
      </c>
      <c r="C451" s="2">
        <f>VLOOKUP($A451,活跃!$B:$J,4,0)</f>
        <v>0</v>
      </c>
      <c r="D451" s="2">
        <f>VLOOKUP($A451,活跃!$B:$J,6,0)</f>
        <v>0</v>
      </c>
      <c r="E451" s="26">
        <f>VLOOKUP($A451,'交易量(贡献率)'!$A:$K,11,0)/100</f>
        <v>3.5476216578327413E-5</v>
      </c>
      <c r="F451" s="2">
        <f>VLOOKUP($A451,交易量等级!$A:$G,2,0)</f>
        <v>171.93</v>
      </c>
      <c r="G451" s="2">
        <f>VLOOKUP($A451,交易量等级!$A:$G,5,0)</f>
        <v>18709.36</v>
      </c>
      <c r="H451" s="2">
        <f>VLOOKUP($A451,活跃!$B:$J,2,0)</f>
        <v>1</v>
      </c>
      <c r="I451" s="1">
        <f>VLOOKUP($A451,'风险(退款拒付)'!$A:$F,4,0)</f>
        <v>8.9999999999999993E-3</v>
      </c>
      <c r="J451" s="1">
        <f>VLOOKUP($A451,'风险(退款拒付)'!$A:$F,5,0)</f>
        <v>3.0000000000000001E-3</v>
      </c>
      <c r="K451" s="1">
        <f>VLOOKUP($A451,'风险(预警)'!$A:$F,6,0)</f>
        <v>7.2999999999999995E-2</v>
      </c>
      <c r="L451" s="1">
        <v>4.2933346796724314E-3</v>
      </c>
      <c r="M451" s="2">
        <f t="shared" ref="M451:M514" si="7">100/MAX(L:L)*L451</f>
        <v>1.0136508837003448</v>
      </c>
    </row>
    <row r="452" spans="1:13" x14ac:dyDescent="0.2">
      <c r="A452" t="s">
        <v>606</v>
      </c>
      <c r="B452" s="2">
        <f>VLOOKUP($A452,活跃!$B:$J,3,0)</f>
        <v>816</v>
      </c>
      <c r="C452" s="2">
        <f>VLOOKUP($A452,活跃!$B:$J,4,0)</f>
        <v>20</v>
      </c>
      <c r="D452" s="2">
        <f>VLOOKUP($A452,活跃!$B:$J,6,0)</f>
        <v>63</v>
      </c>
      <c r="E452" s="26">
        <f>VLOOKUP($A452,'交易量(贡献率)'!$A:$K,11,0)/100</f>
        <v>1.6112919639488599E-4</v>
      </c>
      <c r="F452" s="2">
        <f>VLOOKUP($A452,交易量等级!$A:$G,2,0)</f>
        <v>254.98</v>
      </c>
      <c r="G452" s="2">
        <f>VLOOKUP($A452,交易量等级!$A:$G,5,0)</f>
        <v>84975.92</v>
      </c>
      <c r="H452" s="2">
        <f>VLOOKUP($A452,活跃!$B:$J,2,0)</f>
        <v>1</v>
      </c>
      <c r="I452" s="1">
        <f>VLOOKUP($A452,'风险(退款拒付)'!$A:$F,4,0)</f>
        <v>4.7E-2</v>
      </c>
      <c r="J452" s="1">
        <f>VLOOKUP($A452,'风险(退款拒付)'!$A:$F,5,0)</f>
        <v>5.0000000000000001E-3</v>
      </c>
      <c r="K452" s="1">
        <f>VLOOKUP($A452,'风险(预警)'!$A:$F,6,0)</f>
        <v>2E-3</v>
      </c>
      <c r="L452" s="1">
        <v>4.9435963765845463E-3</v>
      </c>
      <c r="M452" s="2">
        <f t="shared" si="7"/>
        <v>1.1671768472904327</v>
      </c>
    </row>
    <row r="453" spans="1:13" x14ac:dyDescent="0.2">
      <c r="A453" t="s">
        <v>660</v>
      </c>
      <c r="B453" s="2">
        <f>VLOOKUP($A453,活跃!$B:$J,3,0)</f>
        <v>73</v>
      </c>
      <c r="C453" s="2">
        <f>VLOOKUP($A453,活跃!$B:$J,4,0)</f>
        <v>34</v>
      </c>
      <c r="D453" s="2">
        <f>VLOOKUP($A453,活跃!$B:$J,6,0)</f>
        <v>195</v>
      </c>
      <c r="E453" s="26">
        <f>VLOOKUP($A453,'交易量(贡献率)'!$A:$K,11,0)/100</f>
        <v>2.4717707573936306E-5</v>
      </c>
      <c r="F453" s="2">
        <f>VLOOKUP($A453,交易量等级!$A:$G,2,0)</f>
        <v>168.09655000000001</v>
      </c>
      <c r="G453" s="2">
        <f>VLOOKUP($A453,交易量等级!$A:$G,5,0)</f>
        <v>13035.56393491</v>
      </c>
      <c r="H453" s="2">
        <f>VLOOKUP($A453,活跃!$B:$J,2,0)</f>
        <v>1</v>
      </c>
      <c r="I453" s="1">
        <f>VLOOKUP($A453,'风险(退款拒付)'!$A:$F,4,0)</f>
        <v>6.0000000000000001E-3</v>
      </c>
      <c r="J453" s="1">
        <f>VLOOKUP($A453,'风险(退款拒付)'!$A:$F,5,0)</f>
        <v>2E-3</v>
      </c>
      <c r="K453" s="1">
        <f>VLOOKUP($A453,'风险(预警)'!$A:$F,6,0)</f>
        <v>2E-3</v>
      </c>
      <c r="L453" s="1">
        <v>5.444843068079447E-3</v>
      </c>
      <c r="M453" s="2">
        <f t="shared" si="7"/>
        <v>1.2855205567131618</v>
      </c>
    </row>
    <row r="454" spans="1:13" x14ac:dyDescent="0.2">
      <c r="A454" t="s">
        <v>492</v>
      </c>
      <c r="B454" s="2">
        <f>VLOOKUP($A454,活跃!$B:$J,3,0)</f>
        <v>517</v>
      </c>
      <c r="C454" s="2">
        <f>VLOOKUP($A454,活跃!$B:$J,4,0)</f>
        <v>43</v>
      </c>
      <c r="D454" s="2">
        <f>VLOOKUP($A454,活跃!$B:$J,6,0)</f>
        <v>69</v>
      </c>
      <c r="E454" s="26">
        <f>VLOOKUP($A454,'交易量(贡献率)'!$A:$K,11,0)/100</f>
        <v>1.1064865943842116E-4</v>
      </c>
      <c r="F454" s="2">
        <f>VLOOKUP($A454,交易量等级!$A:$G,2,0)</f>
        <v>197.64519999999999</v>
      </c>
      <c r="G454" s="2">
        <f>VLOOKUP($A454,交易量等级!$A:$G,5,0)</f>
        <v>58353.618356685001</v>
      </c>
      <c r="H454" s="2">
        <f>VLOOKUP($A454,活跃!$B:$J,2,0)</f>
        <v>1</v>
      </c>
      <c r="I454" s="1">
        <f>VLOOKUP($A454,'风险(退款拒付)'!$A:$F,4,0)</f>
        <v>0.05</v>
      </c>
      <c r="J454" s="1">
        <f>VLOOKUP($A454,'风险(退款拒付)'!$A:$F,5,0)</f>
        <v>0</v>
      </c>
      <c r="K454" s="1">
        <f>VLOOKUP($A454,'风险(预警)'!$A:$F,6,0)</f>
        <v>0</v>
      </c>
      <c r="L454" s="1">
        <v>0.20226120923671251</v>
      </c>
      <c r="M454" s="2">
        <f t="shared" si="7"/>
        <v>47.753615494223844</v>
      </c>
    </row>
    <row r="455" spans="1:13" x14ac:dyDescent="0.2">
      <c r="A455" t="s">
        <v>982</v>
      </c>
      <c r="B455" s="2">
        <f>VLOOKUP($A455,活跃!$B:$J,3,0)</f>
        <v>324</v>
      </c>
      <c r="C455" s="2">
        <f>VLOOKUP($A455,活跃!$B:$J,4,0)</f>
        <v>0</v>
      </c>
      <c r="D455" s="2">
        <f>VLOOKUP($A455,活跃!$B:$J,6,0)</f>
        <v>0</v>
      </c>
      <c r="E455" s="26">
        <f>VLOOKUP($A455,'交易量(贡献率)'!$A:$K,11,0)/100</f>
        <v>8.3503688067891431E-5</v>
      </c>
      <c r="F455" s="2">
        <f>VLOOKUP($A455,交易量等级!$A:$G,2,0)</f>
        <v>6602.63</v>
      </c>
      <c r="G455" s="2">
        <f>VLOOKUP($A455,交易量等级!$A:$G,5,0)</f>
        <v>44037.97</v>
      </c>
      <c r="H455" s="2">
        <f>VLOOKUP($A455,活跃!$B:$J,2,0)</f>
        <v>0</v>
      </c>
      <c r="I455" s="1">
        <f>VLOOKUP($A455,'风险(退款拒付)'!$A:$F,4,0)</f>
        <v>0</v>
      </c>
      <c r="J455" s="1">
        <f>VLOOKUP($A455,'风险(退款拒付)'!$A:$F,5,0)</f>
        <v>0.115</v>
      </c>
      <c r="K455" s="1">
        <f>VLOOKUP($A455,'风险(预警)'!$A:$F,6,0)</f>
        <v>0.51300000000000001</v>
      </c>
      <c r="L455" s="1">
        <v>0.2060277084829179</v>
      </c>
      <c r="M455" s="2">
        <f t="shared" si="7"/>
        <v>48.642881198910089</v>
      </c>
    </row>
    <row r="456" spans="1:13" x14ac:dyDescent="0.2">
      <c r="A456" t="s">
        <v>810</v>
      </c>
      <c r="B456" s="2">
        <f>VLOOKUP($A456,活跃!$B:$J,3,0)</f>
        <v>499</v>
      </c>
      <c r="C456" s="2">
        <f>VLOOKUP($A456,活跃!$B:$J,4,0)</f>
        <v>48</v>
      </c>
      <c r="D456" s="2">
        <f>VLOOKUP($A456,活跃!$B:$J,6,0)</f>
        <v>260</v>
      </c>
      <c r="E456" s="26">
        <f>VLOOKUP($A456,'交易量(贡献率)'!$A:$K,11,0)/100</f>
        <v>6.2929877353443389E-5</v>
      </c>
      <c r="F456" s="2">
        <f>VLOOKUP($A456,交易量等级!$A:$G,2,0)</f>
        <v>210.24</v>
      </c>
      <c r="G456" s="2">
        <f>VLOOKUP($A456,交易量等级!$A:$G,5,0)</f>
        <v>33187.804216999997</v>
      </c>
      <c r="H456" s="2">
        <f>VLOOKUP($A456,活跃!$B:$J,2,0)</f>
        <v>1</v>
      </c>
      <c r="I456" s="1">
        <f>VLOOKUP($A456,'风险(退款拒付)'!$A:$F,4,0)</f>
        <v>1.2E-2</v>
      </c>
      <c r="J456" s="1">
        <f>VLOOKUP($A456,'风险(退款拒付)'!$A:$F,5,0)</f>
        <v>4.0000000000000001E-3</v>
      </c>
      <c r="K456" s="1">
        <f>VLOOKUP($A456,'风险(预警)'!$A:$F,6,0)</f>
        <v>8.9999999999999993E-3</v>
      </c>
      <c r="L456" s="1">
        <v>0.20016812665807421</v>
      </c>
      <c r="M456" s="2">
        <f t="shared" si="7"/>
        <v>47.259441346669064</v>
      </c>
    </row>
    <row r="457" spans="1:13" x14ac:dyDescent="0.2">
      <c r="A457" t="s">
        <v>118</v>
      </c>
      <c r="B457" s="2">
        <f>VLOOKUP($A457,活跃!$B:$J,3,0)</f>
        <v>457</v>
      </c>
      <c r="C457" s="2">
        <f>VLOOKUP($A457,活跃!$B:$J,4,0)</f>
        <v>0</v>
      </c>
      <c r="D457" s="2">
        <f>VLOOKUP($A457,活跃!$B:$J,6,0)</f>
        <v>0</v>
      </c>
      <c r="E457" s="26">
        <f>VLOOKUP($A457,'交易量(贡献率)'!$A:$K,11,0)/100</f>
        <v>7.575723765524731E-4</v>
      </c>
      <c r="F457" s="2">
        <f>VLOOKUP($A457,交易量等级!$A:$G,2,0)</f>
        <v>4479.93</v>
      </c>
      <c r="G457" s="2">
        <f>VLOOKUP($A457,交易量等级!$A:$G,5,0)</f>
        <v>399526.66</v>
      </c>
      <c r="H457" s="2">
        <f>VLOOKUP($A457,活跃!$B:$J,2,0)</f>
        <v>1</v>
      </c>
      <c r="I457" s="1">
        <f>VLOOKUP($A457,'风险(退款拒付)'!$A:$F,4,0)</f>
        <v>1.2E-2</v>
      </c>
      <c r="J457" s="1">
        <f>VLOOKUP($A457,'风险(退款拒付)'!$A:$F,5,0)</f>
        <v>0.51500000000000001</v>
      </c>
      <c r="K457" s="1">
        <f>VLOOKUP($A457,'风险(预警)'!$A:$F,6,0)</f>
        <v>0.152</v>
      </c>
      <c r="L457" s="1">
        <v>9.9288882812558141E-3</v>
      </c>
      <c r="M457" s="2">
        <f t="shared" si="7"/>
        <v>2.3441979559871724</v>
      </c>
    </row>
    <row r="458" spans="1:13" x14ac:dyDescent="0.2">
      <c r="A458" t="s">
        <v>622</v>
      </c>
      <c r="B458" s="2">
        <f>VLOOKUP($A458,活跃!$B:$J,3,0)</f>
        <v>891</v>
      </c>
      <c r="C458" s="2">
        <f>VLOOKUP($A458,活跃!$B:$J,4,0)</f>
        <v>0</v>
      </c>
      <c r="D458" s="2">
        <f>VLOOKUP($A458,活跃!$B:$J,6,0)</f>
        <v>0</v>
      </c>
      <c r="E458" s="26">
        <f>VLOOKUP($A458,'交易量(贡献率)'!$A:$K,11,0)/100</f>
        <v>8.1870190380331197E-5</v>
      </c>
      <c r="F458" s="2">
        <f>VLOOKUP($A458,交易量等级!$A:$G,2,0)</f>
        <v>2282.0500000000002</v>
      </c>
      <c r="G458" s="2">
        <f>VLOOKUP($A458,交易量等级!$A:$G,5,0)</f>
        <v>43176.5</v>
      </c>
      <c r="H458" s="2">
        <f>VLOOKUP($A458,活跃!$B:$J,2,0)</f>
        <v>0</v>
      </c>
      <c r="I458" s="1">
        <f>VLOOKUP($A458,'风险(退款拒付)'!$A:$F,4,0)</f>
        <v>1.0999999999999999E-2</v>
      </c>
      <c r="J458" s="1">
        <f>VLOOKUP($A458,'风险(退款拒付)'!$A:$F,5,0)</f>
        <v>7.0000000000000007E-2</v>
      </c>
      <c r="K458" s="1">
        <f>VLOOKUP($A458,'风险(预警)'!$A:$F,6,0)</f>
        <v>0.121</v>
      </c>
      <c r="L458" s="1">
        <v>3.2973331290108349E-3</v>
      </c>
      <c r="M458" s="2">
        <f t="shared" si="7"/>
        <v>0.77849617825071749</v>
      </c>
    </row>
    <row r="459" spans="1:13" x14ac:dyDescent="0.2">
      <c r="A459" t="s">
        <v>191</v>
      </c>
      <c r="B459" s="2">
        <f>VLOOKUP($A459,活跃!$B:$J,3,0)</f>
        <v>244</v>
      </c>
      <c r="C459" s="2">
        <f>VLOOKUP($A459,活跃!$B:$J,4,0)</f>
        <v>0</v>
      </c>
      <c r="D459" s="2">
        <f>VLOOKUP($A459,活跃!$B:$J,6,0)</f>
        <v>3</v>
      </c>
      <c r="E459" s="26">
        <f>VLOOKUP($A459,'交易量(贡献率)'!$A:$K,11,0)/100</f>
        <v>3.8701625408405784E-4</v>
      </c>
      <c r="F459" s="2">
        <f>VLOOKUP($A459,交易量等级!$A:$G,2,0)</f>
        <v>913.44839999999999</v>
      </c>
      <c r="G459" s="2">
        <f>VLOOKUP($A459,交易量等级!$A:$G,5,0)</f>
        <v>204103.68189976501</v>
      </c>
      <c r="H459" s="2">
        <f>VLOOKUP($A459,活跃!$B:$J,2,0)</f>
        <v>1</v>
      </c>
      <c r="I459" s="1">
        <f>VLOOKUP($A459,'风险(退款拒付)'!$A:$F,4,0)</f>
        <v>0.109</v>
      </c>
      <c r="J459" s="1">
        <f>VLOOKUP($A459,'风险(退款拒付)'!$A:$F,5,0)</f>
        <v>6.3E-2</v>
      </c>
      <c r="K459" s="1">
        <f>VLOOKUP($A459,'风险(预警)'!$A:$F,6,0)</f>
        <v>0</v>
      </c>
      <c r="L459" s="1">
        <v>4.6234410455549954E-3</v>
      </c>
      <c r="M459" s="2">
        <f t="shared" si="7"/>
        <v>1.0915885788621627</v>
      </c>
    </row>
    <row r="460" spans="1:13" x14ac:dyDescent="0.2">
      <c r="A460" t="s">
        <v>567</v>
      </c>
      <c r="B460" s="2">
        <f>VLOOKUP($A460,活跃!$B:$J,3,0)</f>
        <v>625</v>
      </c>
      <c r="C460" s="2">
        <f>VLOOKUP($A460,活跃!$B:$J,4,0)</f>
        <v>0</v>
      </c>
      <c r="D460" s="2">
        <f>VLOOKUP($A460,活跃!$B:$J,6,0)</f>
        <v>0</v>
      </c>
      <c r="E460" s="26">
        <f>VLOOKUP($A460,'交易量(贡献率)'!$A:$K,11,0)/100</f>
        <v>5.0244915162313568E-5</v>
      </c>
      <c r="F460" s="2">
        <f>VLOOKUP($A460,交易量等级!$A:$G,2,0)</f>
        <v>203.51</v>
      </c>
      <c r="G460" s="2">
        <f>VLOOKUP($A460,交易量等级!$A:$G,5,0)</f>
        <v>26498.04</v>
      </c>
      <c r="H460" s="2">
        <f>VLOOKUP($A460,活跃!$B:$J,2,0)</f>
        <v>1</v>
      </c>
      <c r="I460" s="1">
        <f>VLOOKUP($A460,'风险(退款拒付)'!$A:$F,4,0)</f>
        <v>3.3000000000000002E-2</v>
      </c>
      <c r="J460" s="1">
        <f>VLOOKUP($A460,'风险(退款拒付)'!$A:$F,5,0)</f>
        <v>2.7E-2</v>
      </c>
      <c r="K460" s="1">
        <f>VLOOKUP($A460,'风险(预警)'!$A:$F,6,0)</f>
        <v>7.2999999999999995E-2</v>
      </c>
      <c r="L460" s="1">
        <v>1.836152180206661E-3</v>
      </c>
      <c r="M460" s="2">
        <f t="shared" si="7"/>
        <v>0.43351320568765955</v>
      </c>
    </row>
    <row r="461" spans="1:13" x14ac:dyDescent="0.2">
      <c r="A461" t="s">
        <v>110</v>
      </c>
      <c r="B461" s="2">
        <f>VLOOKUP($A461,活跃!$B:$J,3,0)</f>
        <v>849</v>
      </c>
      <c r="C461" s="2">
        <f>VLOOKUP($A461,活跃!$B:$J,4,0)</f>
        <v>12</v>
      </c>
      <c r="D461" s="2">
        <f>VLOOKUP($A461,活跃!$B:$J,6,0)</f>
        <v>31</v>
      </c>
      <c r="E461" s="26">
        <f>VLOOKUP($A461,'交易量(贡献率)'!$A:$K,11,0)/100</f>
        <v>1.1443543736019472E-4</v>
      </c>
      <c r="F461" s="2">
        <f>VLOOKUP($A461,交易量等级!$A:$G,2,0)</f>
        <v>202.22</v>
      </c>
      <c r="G461" s="2">
        <f>VLOOKUP($A461,交易量等级!$A:$G,5,0)</f>
        <v>60350.68</v>
      </c>
      <c r="H461" s="2">
        <f>VLOOKUP($A461,活跃!$B:$J,2,0)</f>
        <v>1</v>
      </c>
      <c r="I461" s="1">
        <f>VLOOKUP($A461,'风险(退款拒付)'!$A:$F,4,0)</f>
        <v>1E-3</v>
      </c>
      <c r="J461" s="1">
        <f>VLOOKUP($A461,'风险(退款拒付)'!$A:$F,5,0)</f>
        <v>3.1E-2</v>
      </c>
      <c r="K461" s="1">
        <f>VLOOKUP($A461,'风险(预警)'!$A:$F,6,0)</f>
        <v>3.6999999999999998E-2</v>
      </c>
      <c r="L461" s="1">
        <v>5.7035379671660788E-3</v>
      </c>
      <c r="M461" s="2">
        <f t="shared" si="7"/>
        <v>1.3465980949515606</v>
      </c>
    </row>
    <row r="462" spans="1:13" x14ac:dyDescent="0.2">
      <c r="A462" t="s">
        <v>892</v>
      </c>
      <c r="B462" s="2">
        <f>VLOOKUP($A462,活跃!$B:$J,3,0)</f>
        <v>972</v>
      </c>
      <c r="C462" s="2">
        <f>VLOOKUP($A462,活跃!$B:$J,4,0)</f>
        <v>28</v>
      </c>
      <c r="D462" s="2">
        <f>VLOOKUP($A462,活跃!$B:$J,6,0)</f>
        <v>47</v>
      </c>
      <c r="E462" s="26">
        <f>VLOOKUP($A462,'交易量(贡献率)'!$A:$K,11,0)/100</f>
        <v>4.4816678734917051E-5</v>
      </c>
      <c r="F462" s="2">
        <f>VLOOKUP($A462,交易量等级!$A:$G,2,0)</f>
        <v>78.39</v>
      </c>
      <c r="G462" s="2">
        <f>VLOOKUP($A462,交易量等级!$A:$G,5,0)</f>
        <v>23635.31</v>
      </c>
      <c r="H462" s="2">
        <f>VLOOKUP($A462,活跃!$B:$J,2,0)</f>
        <v>1</v>
      </c>
      <c r="I462" s="1">
        <f>VLOOKUP($A462,'风险(退款拒付)'!$A:$F,4,0)</f>
        <v>1E-3</v>
      </c>
      <c r="J462" s="1">
        <f>VLOOKUP($A462,'风险(退款拒付)'!$A:$F,5,0)</f>
        <v>1.4E-2</v>
      </c>
      <c r="K462" s="1">
        <f>VLOOKUP($A462,'风险(预警)'!$A:$F,6,0)</f>
        <v>1.7000000000000001E-2</v>
      </c>
      <c r="L462" s="1">
        <v>1.6857268777662191E-3</v>
      </c>
      <c r="M462" s="2">
        <f t="shared" si="7"/>
        <v>0.39799798217816157</v>
      </c>
    </row>
    <row r="463" spans="1:13" x14ac:dyDescent="0.2">
      <c r="A463" t="s">
        <v>385</v>
      </c>
      <c r="B463" s="2">
        <f>VLOOKUP($A463,活跃!$B:$J,3,0)</f>
        <v>96</v>
      </c>
      <c r="C463" s="2">
        <f>VLOOKUP($A463,活跃!$B:$J,4,0)</f>
        <v>161</v>
      </c>
      <c r="D463" s="2">
        <f>VLOOKUP($A463,活跃!$B:$J,6,0)</f>
        <v>336</v>
      </c>
      <c r="E463" s="26">
        <f>VLOOKUP($A463,'交易量(贡献率)'!$A:$K,11,0)/100</f>
        <v>8.0180679689775472E-5</v>
      </c>
      <c r="F463" s="2">
        <f>VLOOKUP($A463,交易量等级!$A:$G,2,0)</f>
        <v>463.05</v>
      </c>
      <c r="G463" s="2">
        <f>VLOOKUP($A463,交易量等级!$A:$G,5,0)</f>
        <v>42285.49</v>
      </c>
      <c r="H463" s="2">
        <f>VLOOKUP($A463,活跃!$B:$J,2,0)</f>
        <v>1</v>
      </c>
      <c r="I463" s="1">
        <f>VLOOKUP($A463,'风险(退款拒付)'!$A:$F,4,0)</f>
        <v>3.1E-2</v>
      </c>
      <c r="J463" s="1">
        <f>VLOOKUP($A463,'风险(退款拒付)'!$A:$F,5,0)</f>
        <v>0</v>
      </c>
      <c r="K463" s="1">
        <f>VLOOKUP($A463,'风险(预警)'!$A:$F,6,0)</f>
        <v>1.2E-2</v>
      </c>
      <c r="L463" s="1">
        <v>1.354448534574503E-2</v>
      </c>
      <c r="M463" s="2">
        <f t="shared" si="7"/>
        <v>3.1978358465705106</v>
      </c>
    </row>
    <row r="464" spans="1:13" x14ac:dyDescent="0.2">
      <c r="A464" t="s">
        <v>285</v>
      </c>
      <c r="B464" s="2">
        <f>VLOOKUP($A464,活跃!$B:$J,3,0)</f>
        <v>286</v>
      </c>
      <c r="C464" s="2">
        <f>VLOOKUP($A464,活跃!$B:$J,4,0)</f>
        <v>6</v>
      </c>
      <c r="D464" s="2">
        <f>VLOOKUP($A464,活跃!$B:$J,6,0)</f>
        <v>14</v>
      </c>
      <c r="E464" s="26">
        <f>VLOOKUP($A464,'交易量(贡献率)'!$A:$K,11,0)/100</f>
        <v>1.439544226710551E-4</v>
      </c>
      <c r="F464" s="2">
        <f>VLOOKUP($A464,交易量等级!$A:$G,2,0)</f>
        <v>269.98</v>
      </c>
      <c r="G464" s="2">
        <f>VLOOKUP($A464,交易量等级!$A:$G,5,0)</f>
        <v>75918.33</v>
      </c>
      <c r="H464" s="2">
        <f>VLOOKUP($A464,活跃!$B:$J,2,0)</f>
        <v>1</v>
      </c>
      <c r="I464" s="1">
        <f>VLOOKUP($A464,'风险(退款拒付)'!$A:$F,4,0)</f>
        <v>0.02</v>
      </c>
      <c r="J464" s="1">
        <f>VLOOKUP($A464,'风险(退款拒付)'!$A:$F,5,0)</f>
        <v>2E-3</v>
      </c>
      <c r="K464" s="1">
        <f>VLOOKUP($A464,'风险(预警)'!$A:$F,6,0)</f>
        <v>6.0000000000000001E-3</v>
      </c>
      <c r="L464" s="1">
        <v>4.3997393307878933E-3</v>
      </c>
      <c r="M464" s="2">
        <f t="shared" si="7"/>
        <v>1.0387728871499442</v>
      </c>
    </row>
    <row r="465" spans="1:13" x14ac:dyDescent="0.2">
      <c r="A465" t="s">
        <v>902</v>
      </c>
      <c r="B465" s="2">
        <f>VLOOKUP($A465,活跃!$B:$J,3,0)</f>
        <v>326</v>
      </c>
      <c r="C465" s="2">
        <f>VLOOKUP($A465,活跃!$B:$J,4,0)</f>
        <v>0</v>
      </c>
      <c r="D465" s="2">
        <f>VLOOKUP($A465,活跃!$B:$J,6,0)</f>
        <v>0</v>
      </c>
      <c r="E465" s="26">
        <f>VLOOKUP($A465,'交易量(贡献率)'!$A:$K,11,0)/100</f>
        <v>9.4377947042119037E-5</v>
      </c>
      <c r="F465" s="2">
        <f>VLOOKUP($A465,交易量等级!$A:$G,2,0)</f>
        <v>1474.52</v>
      </c>
      <c r="G465" s="2">
        <f>VLOOKUP($A465,交易量等级!$A:$G,5,0)</f>
        <v>49772.81</v>
      </c>
      <c r="H465" s="2">
        <f>VLOOKUP($A465,活跃!$B:$J,2,0)</f>
        <v>1</v>
      </c>
      <c r="I465" s="1">
        <f>VLOOKUP($A465,'风险(退款拒付)'!$A:$F,4,0)</f>
        <v>1.6E-2</v>
      </c>
      <c r="J465" s="1">
        <f>VLOOKUP($A465,'风险(退款拒付)'!$A:$F,5,0)</f>
        <v>2.5999999999999999E-2</v>
      </c>
      <c r="K465" s="1">
        <f>VLOOKUP($A465,'风险(预警)'!$A:$F,6,0)</f>
        <v>0.54100000000000004</v>
      </c>
      <c r="L465" s="1">
        <v>9.1582590940265229E-3</v>
      </c>
      <c r="M465" s="2">
        <f t="shared" si="7"/>
        <v>2.1622533802850401</v>
      </c>
    </row>
    <row r="466" spans="1:13" x14ac:dyDescent="0.2">
      <c r="A466" t="s">
        <v>768</v>
      </c>
      <c r="B466" s="2">
        <f>VLOOKUP($A466,活跃!$B:$J,3,0)</f>
        <v>612</v>
      </c>
      <c r="C466" s="2">
        <f>VLOOKUP($A466,活跃!$B:$J,4,0)</f>
        <v>118</v>
      </c>
      <c r="D466" s="2">
        <f>VLOOKUP($A466,活跃!$B:$J,6,0)</f>
        <v>232</v>
      </c>
      <c r="E466" s="26">
        <f>VLOOKUP($A466,'交易量(贡献率)'!$A:$K,11,0)/100</f>
        <v>5.1493583910900136E-4</v>
      </c>
      <c r="F466" s="2">
        <f>VLOOKUP($A466,交易量等级!$A:$G,2,0)</f>
        <v>438.2869</v>
      </c>
      <c r="G466" s="2">
        <f>VLOOKUP($A466,交易量等级!$A:$G,5,0)</f>
        <v>271565.59858972998</v>
      </c>
      <c r="H466" s="2">
        <f>VLOOKUP($A466,活跃!$B:$J,2,0)</f>
        <v>1</v>
      </c>
      <c r="I466" s="1">
        <f>VLOOKUP($A466,'风险(退款拒付)'!$A:$F,4,0)</f>
        <v>4.9000000000000002E-2</v>
      </c>
      <c r="J466" s="1">
        <f>VLOOKUP($A466,'风险(退款拒付)'!$A:$F,5,0)</f>
        <v>6.0000000000000001E-3</v>
      </c>
      <c r="K466" s="1">
        <f>VLOOKUP($A466,'风险(预警)'!$A:$F,6,0)</f>
        <v>1.4E-2</v>
      </c>
      <c r="L466" s="1">
        <v>1.1369161899539281E-2</v>
      </c>
      <c r="M466" s="2">
        <f t="shared" si="7"/>
        <v>2.6842447342771698</v>
      </c>
    </row>
    <row r="467" spans="1:13" x14ac:dyDescent="0.2">
      <c r="A467" t="s">
        <v>774</v>
      </c>
      <c r="B467" s="2">
        <f>VLOOKUP($A467,活跃!$B:$J,3,0)</f>
        <v>354</v>
      </c>
      <c r="C467" s="2">
        <f>VLOOKUP($A467,活跃!$B:$J,4,0)</f>
        <v>0</v>
      </c>
      <c r="D467" s="2">
        <f>VLOOKUP($A467,活跃!$B:$J,6,0)</f>
        <v>0</v>
      </c>
      <c r="E467" s="26">
        <f>VLOOKUP($A467,'交易量(贡献率)'!$A:$K,11,0)/100</f>
        <v>3.0432751937249305E-5</v>
      </c>
      <c r="F467" s="2">
        <f>VLOOKUP($A467,交易量等级!$A:$G,2,0)</f>
        <v>132.13999999999999</v>
      </c>
      <c r="G467" s="2">
        <f>VLOOKUP($A467,交易量等级!$A:$G,5,0)</f>
        <v>16049.55</v>
      </c>
      <c r="H467" s="2">
        <f>VLOOKUP($A467,活跃!$B:$J,2,0)</f>
        <v>1</v>
      </c>
      <c r="I467" s="1">
        <f>VLOOKUP($A467,'风险(退款拒付)'!$A:$F,4,0)</f>
        <v>1.2999999999999999E-2</v>
      </c>
      <c r="J467" s="1">
        <f>VLOOKUP($A467,'风险(退款拒付)'!$A:$F,5,0)</f>
        <v>2E-3</v>
      </c>
      <c r="K467" s="1">
        <f>VLOOKUP($A467,'风险(预警)'!$A:$F,6,0)</f>
        <v>6.0000000000000001E-3</v>
      </c>
      <c r="L467" s="1">
        <v>1.067550898872624E-2</v>
      </c>
      <c r="M467" s="2">
        <f t="shared" si="7"/>
        <v>2.5204741600063092</v>
      </c>
    </row>
    <row r="468" spans="1:13" x14ac:dyDescent="0.2">
      <c r="A468" t="s">
        <v>338</v>
      </c>
      <c r="B468" s="2">
        <f>VLOOKUP($A468,活跃!$B:$J,3,0)</f>
        <v>758</v>
      </c>
      <c r="C468" s="2">
        <f>VLOOKUP($A468,活跃!$B:$J,4,0)</f>
        <v>0</v>
      </c>
      <c r="D468" s="2">
        <f>VLOOKUP($A468,活跃!$B:$J,6,0)</f>
        <v>1</v>
      </c>
      <c r="E468" s="26">
        <f>VLOOKUP($A468,'交易量(贡献率)'!$A:$K,11,0)/100</f>
        <v>1.0017313121290377E-4</v>
      </c>
      <c r="F468" s="2">
        <f>VLOOKUP($A468,交易量等级!$A:$G,2,0)</f>
        <v>194.19</v>
      </c>
      <c r="G468" s="2">
        <f>VLOOKUP($A468,交易量等级!$A:$G,5,0)</f>
        <v>52829.06</v>
      </c>
      <c r="H468" s="2">
        <f>VLOOKUP($A468,活跃!$B:$J,2,0)</f>
        <v>1</v>
      </c>
      <c r="I468" s="1">
        <f>VLOOKUP($A468,'风险(退款拒付)'!$A:$F,4,0)</f>
        <v>2.5999999999999999E-2</v>
      </c>
      <c r="J468" s="1">
        <f>VLOOKUP($A468,'风险(退款拒付)'!$A:$F,5,0)</f>
        <v>0</v>
      </c>
      <c r="K468" s="1">
        <f>VLOOKUP($A468,'风险(预警)'!$A:$F,6,0)</f>
        <v>6.0000000000000001E-3</v>
      </c>
      <c r="L468" s="1">
        <v>4.552390058747688E-3</v>
      </c>
      <c r="M468" s="2">
        <f t="shared" si="7"/>
        <v>1.0748135308077902</v>
      </c>
    </row>
    <row r="469" spans="1:13" x14ac:dyDescent="0.2">
      <c r="A469" t="s">
        <v>785</v>
      </c>
      <c r="B469" s="2">
        <f>VLOOKUP($A469,活跃!$B:$J,3,0)</f>
        <v>850</v>
      </c>
      <c r="C469" s="2">
        <f>VLOOKUP($A469,活跃!$B:$J,4,0)</f>
        <v>34</v>
      </c>
      <c r="D469" s="2">
        <f>VLOOKUP($A469,活跃!$B:$J,6,0)</f>
        <v>90</v>
      </c>
      <c r="E469" s="26">
        <f>VLOOKUP($A469,'交易量(贡献率)'!$A:$K,11,0)/100</f>
        <v>5.1750136626019855E-5</v>
      </c>
      <c r="F469" s="2">
        <f>VLOOKUP($A469,交易量等级!$A:$G,2,0)</f>
        <v>87.58</v>
      </c>
      <c r="G469" s="2">
        <f>VLOOKUP($A469,交易量等级!$A:$G,5,0)</f>
        <v>27291.86</v>
      </c>
      <c r="H469" s="2">
        <f>VLOOKUP($A469,活跃!$B:$J,2,0)</f>
        <v>1</v>
      </c>
      <c r="I469" s="1">
        <f>VLOOKUP($A469,'风险(退款拒付)'!$A:$F,4,0)</f>
        <v>2.8000000000000001E-2</v>
      </c>
      <c r="J469" s="1">
        <f>VLOOKUP($A469,'风险(退款拒付)'!$A:$F,5,0)</f>
        <v>2E-3</v>
      </c>
      <c r="K469" s="1">
        <f>VLOOKUP($A469,'风险(预警)'!$A:$F,6,0)</f>
        <v>4.0000000000000001E-3</v>
      </c>
      <c r="L469" s="1">
        <v>4.2089082635020196E-3</v>
      </c>
      <c r="M469" s="2">
        <f t="shared" si="7"/>
        <v>0.99371791370292539</v>
      </c>
    </row>
    <row r="470" spans="1:13" x14ac:dyDescent="0.2">
      <c r="A470" t="s">
        <v>410</v>
      </c>
      <c r="B470" s="2">
        <f>VLOOKUP($A470,活跃!$B:$J,3,0)</f>
        <v>387</v>
      </c>
      <c r="C470" s="2">
        <f>VLOOKUP($A470,活跃!$B:$J,4,0)</f>
        <v>33</v>
      </c>
      <c r="D470" s="2">
        <f>VLOOKUP($A470,活跃!$B:$J,6,0)</f>
        <v>139</v>
      </c>
      <c r="E470" s="26">
        <f>VLOOKUP($A470,'交易量(贡献率)'!$A:$K,11,0)/100</f>
        <v>1.6086416114999877E-5</v>
      </c>
      <c r="F470" s="2">
        <f>VLOOKUP($A470,交易量等级!$A:$G,2,0)</f>
        <v>29.8184</v>
      </c>
      <c r="G470" s="2">
        <f>VLOOKUP($A470,交易量等级!$A:$G,5,0)</f>
        <v>8483.6146363250009</v>
      </c>
      <c r="H470" s="2">
        <f>VLOOKUP($A470,活跃!$B:$J,2,0)</f>
        <v>1</v>
      </c>
      <c r="I470" s="1">
        <f>VLOOKUP($A470,'风险(退款拒付)'!$A:$F,4,0)</f>
        <v>0.03</v>
      </c>
      <c r="J470" s="1">
        <f>VLOOKUP($A470,'风险(退款拒付)'!$A:$F,5,0)</f>
        <v>2E-3</v>
      </c>
      <c r="K470" s="1">
        <f>VLOOKUP($A470,'风险(预警)'!$A:$F,6,0)</f>
        <v>4.0000000000000001E-3</v>
      </c>
      <c r="L470" s="1">
        <v>6.9960939996411616E-3</v>
      </c>
      <c r="M470" s="2">
        <f t="shared" si="7"/>
        <v>1.6517689382016711</v>
      </c>
    </row>
    <row r="471" spans="1:13" x14ac:dyDescent="0.2">
      <c r="A471" t="s">
        <v>870</v>
      </c>
      <c r="B471" s="2">
        <f>VLOOKUP($A471,活跃!$B:$J,3,0)</f>
        <v>279</v>
      </c>
      <c r="C471" s="2">
        <f>VLOOKUP($A471,活跃!$B:$J,4,0)</f>
        <v>0</v>
      </c>
      <c r="D471" s="2">
        <f>VLOOKUP($A471,活跃!$B:$J,6,0)</f>
        <v>0</v>
      </c>
      <c r="E471" s="26">
        <f>VLOOKUP($A471,'交易量(贡献率)'!$A:$K,11,0)/100</f>
        <v>2.7045083999141955E-5</v>
      </c>
      <c r="F471" s="2">
        <f>VLOOKUP($A471,交易量等级!$A:$G,2,0)</f>
        <v>359.12</v>
      </c>
      <c r="G471" s="2">
        <f>VLOOKUP($A471,交易量等级!$A:$G,5,0)</f>
        <v>14262.97</v>
      </c>
      <c r="H471" s="2">
        <f>VLOOKUP($A471,活跃!$B:$J,2,0)</f>
        <v>1</v>
      </c>
      <c r="I471" s="1">
        <f>VLOOKUP($A471,'风险(退款拒付)'!$A:$F,4,0)</f>
        <v>0</v>
      </c>
      <c r="J471" s="1">
        <f>VLOOKUP($A471,'风险(退款拒付)'!$A:$F,5,0)</f>
        <v>6.0000000000000001E-3</v>
      </c>
      <c r="K471" s="1">
        <f>VLOOKUP($A471,'风险(预警)'!$A:$F,6,0)</f>
        <v>8.1000000000000003E-2</v>
      </c>
      <c r="L471" s="1">
        <v>1.2837106624057099E-3</v>
      </c>
      <c r="M471" s="2">
        <f t="shared" si="7"/>
        <v>0.30308246257251559</v>
      </c>
    </row>
    <row r="472" spans="1:13" x14ac:dyDescent="0.2">
      <c r="A472" t="s">
        <v>881</v>
      </c>
      <c r="B472" s="2">
        <f>VLOOKUP($A472,活跃!$B:$J,3,0)</f>
        <v>108</v>
      </c>
      <c r="C472" s="2">
        <f>VLOOKUP($A472,活跃!$B:$J,4,0)</f>
        <v>368</v>
      </c>
      <c r="D472" s="2">
        <f>VLOOKUP($A472,活跃!$B:$J,6,0)</f>
        <v>470</v>
      </c>
      <c r="E472" s="26">
        <f>VLOOKUP($A472,'交易量(贡献率)'!$A:$K,11,0)/100</f>
        <v>5.5429417283513699E-5</v>
      </c>
      <c r="F472" s="2">
        <f>VLOOKUP($A472,交易量等级!$A:$G,2,0)</f>
        <v>1157.4549999999999</v>
      </c>
      <c r="G472" s="2">
        <f>VLOOKUP($A472,交易量等级!$A:$G,5,0)</f>
        <v>29232.23</v>
      </c>
      <c r="H472" s="2">
        <f>VLOOKUP($A472,活跃!$B:$J,2,0)</f>
        <v>1</v>
      </c>
      <c r="I472" s="1">
        <f>VLOOKUP($A472,'风险(退款拒付)'!$A:$F,4,0)</f>
        <v>0</v>
      </c>
      <c r="J472" s="1">
        <f>VLOOKUP($A472,'风险(退款拒付)'!$A:$F,5,0)</f>
        <v>0</v>
      </c>
      <c r="K472" s="1">
        <f>VLOOKUP($A472,'风险(预警)'!$A:$F,6,0)</f>
        <v>1.6E-2</v>
      </c>
      <c r="L472" s="1">
        <v>1.1370420294014499E-2</v>
      </c>
      <c r="M472" s="2">
        <f t="shared" si="7"/>
        <v>2.6845418396199907</v>
      </c>
    </row>
    <row r="473" spans="1:13" x14ac:dyDescent="0.2">
      <c r="A473" t="s">
        <v>910</v>
      </c>
      <c r="B473" s="2">
        <f>VLOOKUP($A473,活跃!$B:$J,3,0)</f>
        <v>373</v>
      </c>
      <c r="C473" s="2">
        <f>VLOOKUP($A473,活跃!$B:$J,4,0)</f>
        <v>0</v>
      </c>
      <c r="D473" s="2">
        <f>VLOOKUP($A473,活跃!$B:$J,6,0)</f>
        <v>0</v>
      </c>
      <c r="E473" s="26">
        <f>VLOOKUP($A473,'交易量(贡献率)'!$A:$K,11,0)/100</f>
        <v>2.7748280416233334E-5</v>
      </c>
      <c r="F473" s="2">
        <f>VLOOKUP($A473,交易量等级!$A:$G,2,0)</f>
        <v>87.16</v>
      </c>
      <c r="G473" s="2">
        <f>VLOOKUP($A473,交易量等级!$A:$G,5,0)</f>
        <v>14633.82</v>
      </c>
      <c r="H473" s="2">
        <f>VLOOKUP($A473,活跃!$B:$J,2,0)</f>
        <v>1</v>
      </c>
      <c r="I473" s="1">
        <f>VLOOKUP($A473,'风险(退款拒付)'!$A:$F,4,0)</f>
        <v>0</v>
      </c>
      <c r="J473" s="1">
        <f>VLOOKUP($A473,'风险(退款拒付)'!$A:$F,5,0)</f>
        <v>2E-3</v>
      </c>
      <c r="K473" s="1">
        <f>VLOOKUP($A473,'风险(预警)'!$A:$F,6,0)</f>
        <v>0</v>
      </c>
      <c r="L473" s="1">
        <v>9.4670448240959677E-3</v>
      </c>
      <c r="M473" s="2">
        <f t="shared" si="7"/>
        <v>2.2351573003173888</v>
      </c>
    </row>
    <row r="474" spans="1:13" x14ac:dyDescent="0.2">
      <c r="A474" t="s">
        <v>185</v>
      </c>
      <c r="B474" s="2">
        <f>VLOOKUP($A474,活跃!$B:$J,3,0)</f>
        <v>62</v>
      </c>
      <c r="C474" s="2">
        <f>VLOOKUP($A474,活跃!$B:$J,4,0)</f>
        <v>279</v>
      </c>
      <c r="D474" s="2">
        <f>VLOOKUP($A474,活跃!$B:$J,6,0)</f>
        <v>427</v>
      </c>
      <c r="E474" s="26">
        <f>VLOOKUP($A474,'交易量(贡献率)'!$A:$K,11,0)/100</f>
        <v>6.3725091039155642E-5</v>
      </c>
      <c r="F474" s="2">
        <f>VLOOKUP($A474,交易量等级!$A:$G,2,0)</f>
        <v>224.05965</v>
      </c>
      <c r="G474" s="2">
        <f>VLOOKUP($A474,交易量等级!$A:$G,5,0)</f>
        <v>33607.182058209997</v>
      </c>
      <c r="H474" s="2">
        <f>VLOOKUP($A474,活跃!$B:$J,2,0)</f>
        <v>1</v>
      </c>
      <c r="I474" s="1">
        <f>VLOOKUP($A474,'风险(退款拒付)'!$A:$F,4,0)</f>
        <v>2.1999999999999999E-2</v>
      </c>
      <c r="J474" s="1">
        <f>VLOOKUP($A474,'风险(退款拒付)'!$A:$F,5,0)</f>
        <v>0</v>
      </c>
      <c r="K474" s="1">
        <f>VLOOKUP($A474,'风险(预警)'!$A:$F,6,0)</f>
        <v>0</v>
      </c>
      <c r="L474" s="1">
        <v>0.20048450611420021</v>
      </c>
      <c r="M474" s="2">
        <f t="shared" si="7"/>
        <v>47.334138135811813</v>
      </c>
    </row>
    <row r="475" spans="1:13" x14ac:dyDescent="0.2">
      <c r="A475" t="s">
        <v>542</v>
      </c>
      <c r="B475" s="2">
        <f>VLOOKUP($A475,活跃!$B:$J,3,0)</f>
        <v>556</v>
      </c>
      <c r="C475" s="2">
        <f>VLOOKUP($A475,活跃!$B:$J,4,0)</f>
        <v>0</v>
      </c>
      <c r="D475" s="2">
        <f>VLOOKUP($A475,活跃!$B:$J,6,0)</f>
        <v>0</v>
      </c>
      <c r="E475" s="26">
        <f>VLOOKUP($A475,'交易量(贡献率)'!$A:$K,11,0)/100</f>
        <v>2.6358384302634899E-5</v>
      </c>
      <c r="F475" s="2">
        <f>VLOOKUP($A475,交易量等级!$A:$G,2,0)</f>
        <v>96.96</v>
      </c>
      <c r="G475" s="2">
        <f>VLOOKUP($A475,交易量等级!$A:$G,5,0)</f>
        <v>13900.82</v>
      </c>
      <c r="H475" s="2">
        <f>VLOOKUP($A475,活跃!$B:$J,2,0)</f>
        <v>1</v>
      </c>
      <c r="I475" s="1">
        <f>VLOOKUP($A475,'风险(退款拒付)'!$A:$F,4,0)</f>
        <v>3.5999999999999997E-2</v>
      </c>
      <c r="J475" s="1">
        <f>VLOOKUP($A475,'风险(退款拒付)'!$A:$F,5,0)</f>
        <v>0</v>
      </c>
      <c r="K475" s="1">
        <f>VLOOKUP($A475,'风险(预警)'!$A:$F,6,0)</f>
        <v>4.0000000000000001E-3</v>
      </c>
      <c r="L475" s="1">
        <v>1.183502399999529E-2</v>
      </c>
      <c r="M475" s="2">
        <f t="shared" si="7"/>
        <v>2.7942341865426896</v>
      </c>
    </row>
    <row r="476" spans="1:13" x14ac:dyDescent="0.2">
      <c r="A476" t="s">
        <v>581</v>
      </c>
      <c r="B476" s="2">
        <f>VLOOKUP($A476,活跃!$B:$J,3,0)</f>
        <v>479</v>
      </c>
      <c r="C476" s="2">
        <f>VLOOKUP($A476,活跃!$B:$J,4,0)</f>
        <v>0</v>
      </c>
      <c r="D476" s="2">
        <f>VLOOKUP($A476,活跃!$B:$J,6,0)</f>
        <v>65</v>
      </c>
      <c r="E476" s="26">
        <f>VLOOKUP($A476,'交易量(贡献率)'!$A:$K,11,0)/100</f>
        <v>7.2819899850295414E-5</v>
      </c>
      <c r="F476" s="2">
        <f>VLOOKUP($A476,交易量等级!$A:$G,2,0)</f>
        <v>148.965</v>
      </c>
      <c r="G476" s="2">
        <f>VLOOKUP($A476,交易量等级!$A:$G,5,0)</f>
        <v>38403.58</v>
      </c>
      <c r="H476" s="2">
        <f>VLOOKUP($A476,活跃!$B:$J,2,0)</f>
        <v>1</v>
      </c>
      <c r="I476" s="1">
        <f>VLOOKUP($A476,'风险(退款拒付)'!$A:$F,4,0)</f>
        <v>1.2E-2</v>
      </c>
      <c r="J476" s="1">
        <f>VLOOKUP($A476,'风险(退款拒付)'!$A:$F,5,0)</f>
        <v>2E-3</v>
      </c>
      <c r="K476" s="1">
        <f>VLOOKUP($A476,'风险(预警)'!$A:$F,6,0)</f>
        <v>0</v>
      </c>
      <c r="L476" s="1">
        <v>7.0268550026869022E-3</v>
      </c>
      <c r="M476" s="2">
        <f t="shared" si="7"/>
        <v>1.6590315720858766</v>
      </c>
    </row>
    <row r="477" spans="1:13" x14ac:dyDescent="0.2">
      <c r="A477" t="s">
        <v>725</v>
      </c>
      <c r="B477" s="2">
        <f>VLOOKUP($A477,活跃!$B:$J,3,0)</f>
        <v>297</v>
      </c>
      <c r="C477" s="2">
        <f>VLOOKUP($A477,活跃!$B:$J,4,0)</f>
        <v>0</v>
      </c>
      <c r="D477" s="2">
        <f>VLOOKUP($A477,活跃!$B:$J,6,0)</f>
        <v>0</v>
      </c>
      <c r="E477" s="26">
        <f>VLOOKUP($A477,'交易量(贡献率)'!$A:$K,11,0)/100</f>
        <v>3.4893996112187715E-5</v>
      </c>
      <c r="F477" s="2">
        <f>VLOOKUP($A477,交易量等级!$A:$G,2,0)</f>
        <v>82.05</v>
      </c>
      <c r="G477" s="2">
        <f>VLOOKUP($A477,交易量等级!$A:$G,5,0)</f>
        <v>18402.310000000001</v>
      </c>
      <c r="H477" s="2">
        <f>VLOOKUP($A477,活跃!$B:$J,2,0)</f>
        <v>1</v>
      </c>
      <c r="I477" s="1">
        <f>VLOOKUP($A477,'风险(退款拒付)'!$A:$F,4,0)</f>
        <v>2.4E-2</v>
      </c>
      <c r="J477" s="1">
        <f>VLOOKUP($A477,'风险(退款拒付)'!$A:$F,5,0)</f>
        <v>8.0000000000000002E-3</v>
      </c>
      <c r="K477" s="1">
        <f>VLOOKUP($A477,'风险(预警)'!$A:$F,6,0)</f>
        <v>4.3999999999999997E-2</v>
      </c>
      <c r="L477" s="1">
        <v>0.20242370930653211</v>
      </c>
      <c r="M477" s="2">
        <f t="shared" si="7"/>
        <v>47.791981555028258</v>
      </c>
    </row>
    <row r="478" spans="1:13" x14ac:dyDescent="0.2">
      <c r="A478" t="s">
        <v>769</v>
      </c>
      <c r="B478" s="2">
        <f>VLOOKUP($A478,活跃!$B:$J,3,0)</f>
        <v>730</v>
      </c>
      <c r="C478" s="2">
        <f>VLOOKUP($A478,活跃!$B:$J,4,0)</f>
        <v>18</v>
      </c>
      <c r="D478" s="2">
        <f>VLOOKUP($A478,活跃!$B:$J,6,0)</f>
        <v>57</v>
      </c>
      <c r="E478" s="26">
        <f>VLOOKUP($A478,'交易量(贡献率)'!$A:$K,11,0)/100</f>
        <v>5.6639461219247457E-5</v>
      </c>
      <c r="F478" s="2">
        <f>VLOOKUP($A478,交易量等级!$A:$G,2,0)</f>
        <v>90.694999999999993</v>
      </c>
      <c r="G478" s="2">
        <f>VLOOKUP($A478,交易量等级!$A:$G,5,0)</f>
        <v>29870.38</v>
      </c>
      <c r="H478" s="2">
        <f>VLOOKUP($A478,活跃!$B:$J,2,0)</f>
        <v>1</v>
      </c>
      <c r="I478" s="1">
        <f>VLOOKUP($A478,'风险(退款拒付)'!$A:$F,4,0)</f>
        <v>0.03</v>
      </c>
      <c r="J478" s="1">
        <f>VLOOKUP($A478,'风险(退款拒付)'!$A:$F,5,0)</f>
        <v>0</v>
      </c>
      <c r="K478" s="1">
        <f>VLOOKUP($A478,'风险(预警)'!$A:$F,6,0)</f>
        <v>1.0999999999999999E-2</v>
      </c>
      <c r="L478" s="1">
        <v>2.506599805010458E-3</v>
      </c>
      <c r="M478" s="2">
        <f t="shared" si="7"/>
        <v>0.59180504130319034</v>
      </c>
    </row>
    <row r="479" spans="1:13" x14ac:dyDescent="0.2">
      <c r="A479" t="s">
        <v>978</v>
      </c>
      <c r="B479" s="2">
        <f>VLOOKUP($A479,活跃!$B:$J,3,0)</f>
        <v>424</v>
      </c>
      <c r="C479" s="2">
        <f>VLOOKUP($A479,活跃!$B:$J,4,0)</f>
        <v>0</v>
      </c>
      <c r="D479" s="2">
        <f>VLOOKUP($A479,活跃!$B:$J,6,0)</f>
        <v>0</v>
      </c>
      <c r="E479" s="26">
        <f>VLOOKUP($A479,'交易量(贡献率)'!$A:$K,11,0)/100</f>
        <v>1.0806630004531023E-4</v>
      </c>
      <c r="F479" s="2">
        <f>VLOOKUP($A479,交易量等级!$A:$G,2,0)</f>
        <v>223.2</v>
      </c>
      <c r="G479" s="2">
        <f>VLOOKUP($A479,交易量等级!$A:$G,5,0)</f>
        <v>56991.74</v>
      </c>
      <c r="H479" s="2">
        <f>VLOOKUP($A479,活跃!$B:$J,2,0)</f>
        <v>1</v>
      </c>
      <c r="I479" s="1">
        <f>VLOOKUP($A479,'风险(退款拒付)'!$A:$F,4,0)</f>
        <v>1.6E-2</v>
      </c>
      <c r="J479" s="1">
        <f>VLOOKUP($A479,'风险(退款拒付)'!$A:$F,5,0)</f>
        <v>0</v>
      </c>
      <c r="K479" s="1">
        <f>VLOOKUP($A479,'风险(预警)'!$A:$F,6,0)</f>
        <v>1.4999999999999999E-2</v>
      </c>
      <c r="L479" s="1">
        <v>5.8056168038227154E-3</v>
      </c>
      <c r="M479" s="2">
        <f t="shared" si="7"/>
        <v>1.3706987790827119</v>
      </c>
    </row>
    <row r="480" spans="1:13" x14ac:dyDescent="0.2">
      <c r="A480" t="s">
        <v>483</v>
      </c>
      <c r="B480" s="2">
        <f>VLOOKUP($A480,活跃!$B:$J,3,0)</f>
        <v>791</v>
      </c>
      <c r="C480" s="2">
        <f>VLOOKUP($A480,活跃!$B:$J,4,0)</f>
        <v>19</v>
      </c>
      <c r="D480" s="2">
        <f>VLOOKUP($A480,活跃!$B:$J,6,0)</f>
        <v>61</v>
      </c>
      <c r="E480" s="26">
        <f>VLOOKUP($A480,'交易量(贡献率)'!$A:$K,11,0)/100</f>
        <v>4.1215142059433055E-5</v>
      </c>
      <c r="F480" s="2">
        <f>VLOOKUP($A480,交易量等级!$A:$G,2,0)</f>
        <v>79.489999999999995</v>
      </c>
      <c r="G480" s="2">
        <f>VLOOKUP($A480,交易量等级!$A:$G,5,0)</f>
        <v>21735.940430359999</v>
      </c>
      <c r="H480" s="2">
        <f>VLOOKUP($A480,活跃!$B:$J,2,0)</f>
        <v>1</v>
      </c>
      <c r="I480" s="1">
        <f>VLOOKUP($A480,'风险(退款拒付)'!$A:$F,4,0)</f>
        <v>2.7E-2</v>
      </c>
      <c r="J480" s="1">
        <f>VLOOKUP($A480,'风险(退款拒付)'!$A:$F,5,0)</f>
        <v>0</v>
      </c>
      <c r="K480" s="1">
        <f>VLOOKUP($A480,'风险(预警)'!$A:$F,6,0)</f>
        <v>0</v>
      </c>
      <c r="L480" s="1">
        <v>7.0274088247522732E-3</v>
      </c>
      <c r="M480" s="2">
        <f t="shared" si="7"/>
        <v>1.6591623287745256</v>
      </c>
    </row>
    <row r="481" spans="1:13" x14ac:dyDescent="0.2">
      <c r="A481" t="s">
        <v>882</v>
      </c>
      <c r="B481" s="2">
        <f>VLOOKUP($A481,活跃!$B:$J,3,0)</f>
        <v>110</v>
      </c>
      <c r="C481" s="2">
        <f>VLOOKUP($A481,活跃!$B:$J,4,0)</f>
        <v>38</v>
      </c>
      <c r="D481" s="2">
        <f>VLOOKUP($A481,活跃!$B:$J,6,0)</f>
        <v>164</v>
      </c>
      <c r="E481" s="26">
        <f>VLOOKUP($A481,'交易量(贡献率)'!$A:$K,11,0)/100</f>
        <v>1.2517251044383003E-4</v>
      </c>
      <c r="F481" s="2">
        <f>VLOOKUP($A481,交易量等级!$A:$G,2,0)</f>
        <v>642.21489999999994</v>
      </c>
      <c r="G481" s="2">
        <f>VLOOKUP($A481,交易量等级!$A:$G,5,0)</f>
        <v>66013.171241830001</v>
      </c>
      <c r="H481" s="2">
        <f>VLOOKUP($A481,活跃!$B:$J,2,0)</f>
        <v>1</v>
      </c>
      <c r="I481" s="1">
        <f>VLOOKUP($A481,'风险(退款拒付)'!$A:$F,4,0)</f>
        <v>3.4000000000000002E-2</v>
      </c>
      <c r="J481" s="1">
        <f>VLOOKUP($A481,'风险(退款拒付)'!$A:$F,5,0)</f>
        <v>0</v>
      </c>
      <c r="K481" s="1">
        <f>VLOOKUP($A481,'风险(预警)'!$A:$F,6,0)</f>
        <v>0</v>
      </c>
      <c r="L481" s="1">
        <v>9.0853367720984055E-3</v>
      </c>
      <c r="M481" s="2">
        <f t="shared" si="7"/>
        <v>2.1450365123772355</v>
      </c>
    </row>
    <row r="482" spans="1:13" x14ac:dyDescent="0.2">
      <c r="A482" t="s">
        <v>894</v>
      </c>
      <c r="B482" s="2">
        <f>VLOOKUP($A482,活跃!$B:$J,3,0)</f>
        <v>991</v>
      </c>
      <c r="C482" s="2">
        <f>VLOOKUP($A482,活跃!$B:$J,4,0)</f>
        <v>3</v>
      </c>
      <c r="D482" s="2">
        <f>VLOOKUP($A482,活跃!$B:$J,6,0)</f>
        <v>13</v>
      </c>
      <c r="E482" s="26">
        <f>VLOOKUP($A482,'交易量(贡献率)'!$A:$K,11,0)/100</f>
        <v>9.5285626947464775E-5</v>
      </c>
      <c r="F482" s="2">
        <f>VLOOKUP($A482,交易量等级!$A:$G,2,0)</f>
        <v>235.26</v>
      </c>
      <c r="G482" s="2">
        <f>VLOOKUP($A482,交易量等级!$A:$G,5,0)</f>
        <v>50251.5</v>
      </c>
      <c r="H482" s="2">
        <f>VLOOKUP($A482,活跃!$B:$J,2,0)</f>
        <v>1</v>
      </c>
      <c r="I482" s="1">
        <f>VLOOKUP($A482,'风险(退款拒付)'!$A:$F,4,0)</f>
        <v>0.16400000000000001</v>
      </c>
      <c r="J482" s="1">
        <f>VLOOKUP($A482,'风险(退款拒付)'!$A:$F,5,0)</f>
        <v>2E-3</v>
      </c>
      <c r="K482" s="1">
        <f>VLOOKUP($A482,'风险(预警)'!$A:$F,6,0)</f>
        <v>8.9999999999999993E-3</v>
      </c>
      <c r="L482" s="1">
        <v>2.9991792617630598E-3</v>
      </c>
      <c r="M482" s="2">
        <f t="shared" si="7"/>
        <v>0.70810242757357689</v>
      </c>
    </row>
    <row r="483" spans="1:13" x14ac:dyDescent="0.2">
      <c r="A483" t="s">
        <v>938</v>
      </c>
      <c r="B483" s="2">
        <f>VLOOKUP($A483,活跃!$B:$J,3,0)</f>
        <v>181</v>
      </c>
      <c r="C483" s="2">
        <f>VLOOKUP($A483,活跃!$B:$J,4,0)</f>
        <v>0</v>
      </c>
      <c r="D483" s="2">
        <f>VLOOKUP($A483,活跃!$B:$J,6,0)</f>
        <v>0</v>
      </c>
      <c r="E483" s="26">
        <f>VLOOKUP($A483,'交易量(贡献率)'!$A:$K,11,0)/100</f>
        <v>1.7094865101098023E-5</v>
      </c>
      <c r="F483" s="2">
        <f>VLOOKUP($A483,交易量等级!$A:$G,2,0)</f>
        <v>127.925</v>
      </c>
      <c r="G483" s="2">
        <f>VLOOKUP($A483,交易量等级!$A:$G,5,0)</f>
        <v>9015.4479867299997</v>
      </c>
      <c r="H483" s="2">
        <f>VLOOKUP($A483,活跃!$B:$J,2,0)</f>
        <v>1</v>
      </c>
      <c r="I483" s="1">
        <f>VLOOKUP($A483,'风险(退款拒付)'!$A:$F,4,0)</f>
        <v>0.04</v>
      </c>
      <c r="J483" s="1">
        <f>VLOOKUP($A483,'风险(退款拒付)'!$A:$F,5,0)</f>
        <v>1.7999999999999999E-2</v>
      </c>
      <c r="K483" s="1">
        <f>VLOOKUP($A483,'风险(预警)'!$A:$F,6,0)</f>
        <v>4.4999999999999998E-2</v>
      </c>
      <c r="L483" s="1">
        <v>7.4558585332464913E-3</v>
      </c>
      <c r="M483" s="2">
        <f t="shared" si="7"/>
        <v>1.7603187626515733</v>
      </c>
    </row>
    <row r="484" spans="1:13" x14ac:dyDescent="0.2">
      <c r="A484" t="s">
        <v>656</v>
      </c>
      <c r="B484" s="2">
        <f>VLOOKUP($A484,活跃!$B:$J,3,0)</f>
        <v>291</v>
      </c>
      <c r="C484" s="2">
        <f>VLOOKUP($A484,活跃!$B:$J,4,0)</f>
        <v>0</v>
      </c>
      <c r="D484" s="2">
        <f>VLOOKUP($A484,活跃!$B:$J,6,0)</f>
        <v>0</v>
      </c>
      <c r="E484" s="26">
        <f>VLOOKUP($A484,'交易量(贡献率)'!$A:$K,11,0)/100</f>
        <v>4.2209684915403983E-5</v>
      </c>
      <c r="F484" s="2">
        <f>VLOOKUP($A484,交易量等级!$A:$G,2,0)</f>
        <v>231.95</v>
      </c>
      <c r="G484" s="2">
        <f>VLOOKUP($A484,交易量等级!$A:$G,5,0)</f>
        <v>22260.44</v>
      </c>
      <c r="H484" s="2">
        <f>VLOOKUP($A484,活跃!$B:$J,2,0)</f>
        <v>1</v>
      </c>
      <c r="I484" s="1">
        <f>VLOOKUP($A484,'风险(退款拒付)'!$A:$F,4,0)</f>
        <v>4.8000000000000001E-2</v>
      </c>
      <c r="J484" s="1">
        <f>VLOOKUP($A484,'风险(退款拒付)'!$A:$F,5,0)</f>
        <v>0</v>
      </c>
      <c r="K484" s="1">
        <f>VLOOKUP($A484,'风险(预警)'!$A:$F,6,0)</f>
        <v>1.0999999999999999E-2</v>
      </c>
      <c r="L484" s="1">
        <v>4.0743797819738897E-3</v>
      </c>
      <c r="M484" s="2">
        <f t="shared" si="7"/>
        <v>0.96195590948986032</v>
      </c>
    </row>
    <row r="485" spans="1:13" x14ac:dyDescent="0.2">
      <c r="A485" t="s">
        <v>1015</v>
      </c>
      <c r="B485" s="2">
        <f>VLOOKUP($A485,活跃!$B:$J,3,0)</f>
        <v>473</v>
      </c>
      <c r="C485" s="2">
        <f>VLOOKUP($A485,活跃!$B:$J,4,0)</f>
        <v>8</v>
      </c>
      <c r="D485" s="2">
        <f>VLOOKUP($A485,活跃!$B:$J,6,0)</f>
        <v>26</v>
      </c>
      <c r="E485" s="26">
        <f>VLOOKUP($A485,'交易量(贡献率)'!$A:$K,11,0)/100</f>
        <v>5.7519753838792414E-4</v>
      </c>
      <c r="F485" s="2">
        <f>VLOOKUP($A485,交易量等级!$A:$G,2,0)</f>
        <v>1072.1339</v>
      </c>
      <c r="G485" s="2">
        <f>VLOOKUP($A485,交易量等级!$A:$G,5,0)</f>
        <v>303346.26560454001</v>
      </c>
      <c r="H485" s="2">
        <f>VLOOKUP($A485,活跃!$B:$J,2,0)</f>
        <v>1</v>
      </c>
      <c r="I485" s="1">
        <f>VLOOKUP($A485,'风险(退款拒付)'!$A:$F,4,0)</f>
        <v>0.09</v>
      </c>
      <c r="J485" s="1">
        <f>VLOOKUP($A485,'风险(退款拒付)'!$A:$F,5,0)</f>
        <v>4.1000000000000002E-2</v>
      </c>
      <c r="K485" s="1">
        <f>VLOOKUP($A485,'风险(预警)'!$A:$F,6,0)</f>
        <v>2E-3</v>
      </c>
      <c r="L485" s="1">
        <v>3.887556095679669E-3</v>
      </c>
      <c r="M485" s="2">
        <f t="shared" si="7"/>
        <v>0.91784707362273854</v>
      </c>
    </row>
    <row r="486" spans="1:13" x14ac:dyDescent="0.2">
      <c r="A486" t="s">
        <v>908</v>
      </c>
      <c r="B486" s="2">
        <f>VLOOKUP($A486,活跃!$B:$J,3,0)</f>
        <v>429</v>
      </c>
      <c r="C486" s="2">
        <f>VLOOKUP($A486,活跃!$B:$J,4,0)</f>
        <v>0</v>
      </c>
      <c r="D486" s="2">
        <f>VLOOKUP($A486,活跃!$B:$J,6,0)</f>
        <v>0</v>
      </c>
      <c r="E486" s="26">
        <f>VLOOKUP($A486,'交易量(贡献率)'!$A:$K,11,0)/100</f>
        <v>8.4769928922376941E-5</v>
      </c>
      <c r="F486" s="2">
        <f>VLOOKUP($A486,交易量等级!$A:$G,2,0)</f>
        <v>178.05</v>
      </c>
      <c r="G486" s="2">
        <f>VLOOKUP($A486,交易量等级!$A:$G,5,0)</f>
        <v>44705.756993039999</v>
      </c>
      <c r="H486" s="2">
        <f>VLOOKUP($A486,活跃!$B:$J,2,0)</f>
        <v>1</v>
      </c>
      <c r="I486" s="1">
        <f>VLOOKUP($A486,'风险(退款拒付)'!$A:$F,4,0)</f>
        <v>9.2999999999999999E-2</v>
      </c>
      <c r="J486" s="1">
        <f>VLOOKUP($A486,'风险(退款拒付)'!$A:$F,5,0)</f>
        <v>5.0000000000000001E-3</v>
      </c>
      <c r="K486" s="1">
        <f>VLOOKUP($A486,'风险(预警)'!$A:$F,6,0)</f>
        <v>1.7999999999999999E-2</v>
      </c>
      <c r="L486" s="1">
        <v>1.904403731471552E-3</v>
      </c>
      <c r="M486" s="2">
        <f t="shared" si="7"/>
        <v>0.44962731055377608</v>
      </c>
    </row>
    <row r="487" spans="1:13" x14ac:dyDescent="0.2">
      <c r="A487" t="s">
        <v>69</v>
      </c>
      <c r="B487" s="2">
        <f>VLOOKUP($A487,活跃!$B:$J,3,0)</f>
        <v>377</v>
      </c>
      <c r="C487" s="2">
        <f>VLOOKUP($A487,活跃!$B:$J,4,0)</f>
        <v>10</v>
      </c>
      <c r="D487" s="2">
        <f>VLOOKUP($A487,活跃!$B:$J,6,0)</f>
        <v>39</v>
      </c>
      <c r="E487" s="26">
        <f>VLOOKUP($A487,'交易量(贡献率)'!$A:$K,11,0)/100</f>
        <v>1.2833034068215027E-3</v>
      </c>
      <c r="F487" s="2">
        <f>VLOOKUP($A487,交易量等级!$A:$G,2,0)</f>
        <v>2755</v>
      </c>
      <c r="G487" s="2">
        <f>VLOOKUP($A487,交易量等级!$A:$G,5,0)</f>
        <v>676785.4</v>
      </c>
      <c r="H487" s="2">
        <f>VLOOKUP($A487,活跃!$B:$J,2,0)</f>
        <v>1</v>
      </c>
      <c r="I487" s="1">
        <f>VLOOKUP($A487,'风险(退款拒付)'!$A:$F,4,0)</f>
        <v>0.13600000000000001</v>
      </c>
      <c r="J487" s="1">
        <f>VLOOKUP($A487,'风险(退款拒付)'!$A:$F,5,0)</f>
        <v>2E-3</v>
      </c>
      <c r="K487" s="1">
        <f>VLOOKUP($A487,'风险(预警)'!$A:$F,6,0)</f>
        <v>5.0000000000000001E-3</v>
      </c>
      <c r="L487" s="1">
        <v>6.5952369024442322E-3</v>
      </c>
      <c r="M487" s="2">
        <f t="shared" si="7"/>
        <v>1.5571270849273244</v>
      </c>
    </row>
    <row r="488" spans="1:13" x14ac:dyDescent="0.2">
      <c r="A488" t="s">
        <v>350</v>
      </c>
      <c r="B488" s="2">
        <f>VLOOKUP($A488,活跃!$B:$J,3,0)</f>
        <v>361</v>
      </c>
      <c r="C488" s="2">
        <f>VLOOKUP($A488,活跃!$B:$J,4,0)</f>
        <v>0</v>
      </c>
      <c r="D488" s="2">
        <f>VLOOKUP($A488,活跃!$B:$J,6,0)</f>
        <v>5</v>
      </c>
      <c r="E488" s="26">
        <f>VLOOKUP($A488,'交易量(贡献率)'!$A:$K,11,0)/100</f>
        <v>1.1584161006488745E-4</v>
      </c>
      <c r="F488" s="2">
        <f>VLOOKUP($A488,交易量等级!$A:$G,2,0)</f>
        <v>213.1234</v>
      </c>
      <c r="G488" s="2">
        <f>VLOOKUP($A488,交易量等级!$A:$G,5,0)</f>
        <v>61092.263908649998</v>
      </c>
      <c r="H488" s="2">
        <f>VLOOKUP($A488,活跃!$B:$J,2,0)</f>
        <v>1</v>
      </c>
      <c r="I488" s="1">
        <f>VLOOKUP($A488,'风险(退款拒付)'!$A:$F,4,0)</f>
        <v>0.05</v>
      </c>
      <c r="J488" s="1">
        <f>VLOOKUP($A488,'风险(退款拒付)'!$A:$F,5,0)</f>
        <v>0.03</v>
      </c>
      <c r="K488" s="1">
        <f>VLOOKUP($A488,'风险(预警)'!$A:$F,6,0)</f>
        <v>0</v>
      </c>
      <c r="L488" s="1">
        <v>1.8882526568667799E-3</v>
      </c>
      <c r="M488" s="2">
        <f t="shared" si="7"/>
        <v>0.44581406228236797</v>
      </c>
    </row>
    <row r="489" spans="1:13" x14ac:dyDescent="0.2">
      <c r="A489" t="s">
        <v>346</v>
      </c>
      <c r="B489" s="2">
        <f>VLOOKUP($A489,活跃!$B:$J,3,0)</f>
        <v>1273</v>
      </c>
      <c r="C489" s="2">
        <f>VLOOKUP($A489,活跃!$B:$J,4,0)</f>
        <v>0</v>
      </c>
      <c r="D489" s="2">
        <f>VLOOKUP($A489,活跃!$B:$J,6,0)</f>
        <v>0</v>
      </c>
      <c r="E489" s="26">
        <f>VLOOKUP($A489,'交易量(贡献率)'!$A:$K,11,0)/100</f>
        <v>9.463319975023488E-5</v>
      </c>
      <c r="F489" s="2">
        <f>VLOOKUP($A489,交易量等级!$A:$G,2,0)</f>
        <v>241.9349</v>
      </c>
      <c r="G489" s="2">
        <f>VLOOKUP($A489,交易量等级!$A:$G,5,0)</f>
        <v>49907.424546524999</v>
      </c>
      <c r="H489" s="2">
        <f>VLOOKUP($A489,活跃!$B:$J,2,0)</f>
        <v>1</v>
      </c>
      <c r="I489" s="1">
        <f>VLOOKUP($A489,'风险(退款拒付)'!$A:$F,4,0)</f>
        <v>2.1000000000000001E-2</v>
      </c>
      <c r="J489" s="1">
        <f>VLOOKUP($A489,'风险(退款拒付)'!$A:$F,5,0)</f>
        <v>5.0000000000000001E-3</v>
      </c>
      <c r="K489" s="1">
        <f>VLOOKUP($A489,'风险(预警)'!$A:$F,6,0)</f>
        <v>0</v>
      </c>
      <c r="L489" s="1">
        <v>1.07468393750108E-2</v>
      </c>
      <c r="M489" s="2">
        <f t="shared" si="7"/>
        <v>2.5373151739236186</v>
      </c>
    </row>
    <row r="490" spans="1:13" x14ac:dyDescent="0.2">
      <c r="A490" t="s">
        <v>420</v>
      </c>
      <c r="B490" s="2">
        <f>VLOOKUP($A490,活跃!$B:$J,3,0)</f>
        <v>578</v>
      </c>
      <c r="C490" s="2">
        <f>VLOOKUP($A490,活跃!$B:$J,4,0)</f>
        <v>5</v>
      </c>
      <c r="D490" s="2">
        <f>VLOOKUP($A490,活跃!$B:$J,6,0)</f>
        <v>25</v>
      </c>
      <c r="E490" s="26">
        <f>VLOOKUP($A490,'交易量(贡献率)'!$A:$K,11,0)/100</f>
        <v>1.1552647736674778E-4</v>
      </c>
      <c r="F490" s="2">
        <f>VLOOKUP($A490,交易量等级!$A:$G,2,0)</f>
        <v>218.98</v>
      </c>
      <c r="G490" s="2">
        <f>VLOOKUP($A490,交易量等级!$A:$G,5,0)</f>
        <v>60926.07</v>
      </c>
      <c r="H490" s="2">
        <f>VLOOKUP($A490,活跃!$B:$J,2,0)</f>
        <v>1</v>
      </c>
      <c r="I490" s="1">
        <f>VLOOKUP($A490,'风险(退款拒付)'!$A:$F,4,0)</f>
        <v>5.8999999999999997E-2</v>
      </c>
      <c r="J490" s="1">
        <f>VLOOKUP($A490,'风险(退款拒付)'!$A:$F,5,0)</f>
        <v>8.9999999999999993E-3</v>
      </c>
      <c r="K490" s="1">
        <f>VLOOKUP($A490,'风险(预警)'!$A:$F,6,0)</f>
        <v>2.3E-2</v>
      </c>
      <c r="L490" s="1">
        <v>5.1162547180108667E-3</v>
      </c>
      <c r="M490" s="2">
        <f t="shared" si="7"/>
        <v>1.2079412631636388</v>
      </c>
    </row>
    <row r="491" spans="1:13" x14ac:dyDescent="0.2">
      <c r="A491" t="s">
        <v>132</v>
      </c>
      <c r="B491" s="2">
        <f>VLOOKUP($A491,活跃!$B:$J,3,0)</f>
        <v>598</v>
      </c>
      <c r="C491" s="2">
        <f>VLOOKUP($A491,活跃!$B:$J,4,0)</f>
        <v>5</v>
      </c>
      <c r="D491" s="2">
        <f>VLOOKUP($A491,活跃!$B:$J,6,0)</f>
        <v>15</v>
      </c>
      <c r="E491" s="26">
        <f>VLOOKUP($A491,'交易量(贡献率)'!$A:$K,11,0)/100</f>
        <v>7.3994352585412184E-5</v>
      </c>
      <c r="F491" s="2">
        <f>VLOOKUP($A491,交易量等级!$A:$G,2,0)</f>
        <v>162.97999999999999</v>
      </c>
      <c r="G491" s="2">
        <f>VLOOKUP($A491,交易量等级!$A:$G,5,0)</f>
        <v>39022.959999999999</v>
      </c>
      <c r="H491" s="2">
        <f>VLOOKUP($A491,活跃!$B:$J,2,0)</f>
        <v>1</v>
      </c>
      <c r="I491" s="1">
        <f>VLOOKUP($A491,'风险(退款拒付)'!$A:$F,4,0)</f>
        <v>9.2999999999999999E-2</v>
      </c>
      <c r="J491" s="1">
        <f>VLOOKUP($A491,'风险(退款拒付)'!$A:$F,5,0)</f>
        <v>2E-3</v>
      </c>
      <c r="K491" s="1">
        <f>VLOOKUP($A491,'风险(预警)'!$A:$F,6,0)</f>
        <v>8.9999999999999993E-3</v>
      </c>
      <c r="L491" s="1">
        <v>8.7418539127670451E-3</v>
      </c>
      <c r="M491" s="2">
        <f t="shared" si="7"/>
        <v>2.0639406440430856</v>
      </c>
    </row>
    <row r="492" spans="1:13" x14ac:dyDescent="0.2">
      <c r="A492" t="s">
        <v>649</v>
      </c>
      <c r="B492" s="2">
        <f>VLOOKUP($A492,活跃!$B:$J,3,0)</f>
        <v>755</v>
      </c>
      <c r="C492" s="2">
        <f>VLOOKUP($A492,活跃!$B:$J,4,0)</f>
        <v>0</v>
      </c>
      <c r="D492" s="2">
        <f>VLOOKUP($A492,活跃!$B:$J,6,0)</f>
        <v>37</v>
      </c>
      <c r="E492" s="26">
        <f>VLOOKUP($A492,'交易量(贡献率)'!$A:$K,11,0)/100</f>
        <v>3.6850507173488036E-5</v>
      </c>
      <c r="F492" s="2">
        <f>VLOOKUP($A492,交易量等级!$A:$G,2,0)</f>
        <v>117.38500000000001</v>
      </c>
      <c r="G492" s="2">
        <f>VLOOKUP($A492,交易量等级!$A:$G,5,0)</f>
        <v>19434.13</v>
      </c>
      <c r="H492" s="2">
        <f>VLOOKUP($A492,活跃!$B:$J,2,0)</f>
        <v>1</v>
      </c>
      <c r="I492" s="1">
        <f>VLOOKUP($A492,'风险(退款拒付)'!$A:$F,4,0)</f>
        <v>1.0999999999999999E-2</v>
      </c>
      <c r="J492" s="1">
        <f>VLOOKUP($A492,'风险(退款拒付)'!$A:$F,5,0)</f>
        <v>0.1</v>
      </c>
      <c r="K492" s="1">
        <f>VLOOKUP($A492,'风险(预警)'!$A:$F,6,0)</f>
        <v>7.0999999999999994E-2</v>
      </c>
      <c r="L492" s="1">
        <v>4.266340379699373E-3</v>
      </c>
      <c r="M492" s="2">
        <f t="shared" si="7"/>
        <v>1.0072775636439988</v>
      </c>
    </row>
    <row r="493" spans="1:13" x14ac:dyDescent="0.2">
      <c r="A493" t="s">
        <v>864</v>
      </c>
      <c r="B493" s="2">
        <f>VLOOKUP($A493,活跃!$B:$J,3,0)</f>
        <v>152</v>
      </c>
      <c r="C493" s="2">
        <f>VLOOKUP($A493,活跃!$B:$J,4,0)</f>
        <v>0</v>
      </c>
      <c r="D493" s="2">
        <f>VLOOKUP($A493,活跃!$B:$J,6,0)</f>
        <v>128</v>
      </c>
      <c r="E493" s="26">
        <f>VLOOKUP($A493,'交易量(贡献率)'!$A:$K,11,0)/100</f>
        <v>5.3470111279454877E-5</v>
      </c>
      <c r="F493" s="2">
        <f>VLOOKUP($A493,交易量等级!$A:$G,2,0)</f>
        <v>332.88720000000001</v>
      </c>
      <c r="G493" s="2">
        <f>VLOOKUP($A493,交易量等级!$A:$G,5,0)</f>
        <v>28198.936009950001</v>
      </c>
      <c r="H493" s="2">
        <f>VLOOKUP($A493,活跃!$B:$J,2,0)</f>
        <v>0</v>
      </c>
      <c r="I493" s="1">
        <f>VLOOKUP($A493,'风险(退款拒付)'!$A:$F,4,0)</f>
        <v>1.7000000000000001E-2</v>
      </c>
      <c r="J493" s="1">
        <f>VLOOKUP($A493,'风险(退款拒付)'!$A:$F,5,0)</f>
        <v>2E-3</v>
      </c>
      <c r="K493" s="1">
        <f>VLOOKUP($A493,'风险(预警)'!$A:$F,6,0)</f>
        <v>0</v>
      </c>
      <c r="L493" s="1">
        <v>4.3374914391721116E-3</v>
      </c>
      <c r="M493" s="2">
        <f t="shared" si="7"/>
        <v>1.0240762387280151</v>
      </c>
    </row>
    <row r="494" spans="1:13" x14ac:dyDescent="0.2">
      <c r="A494" t="s">
        <v>917</v>
      </c>
      <c r="B494" s="2">
        <f>VLOOKUP($A494,活跃!$B:$J,3,0)</f>
        <v>860</v>
      </c>
      <c r="C494" s="2">
        <f>VLOOKUP($A494,活跃!$B:$J,4,0)</f>
        <v>0</v>
      </c>
      <c r="D494" s="2">
        <f>VLOOKUP($A494,活跃!$B:$J,6,0)</f>
        <v>0</v>
      </c>
      <c r="E494" s="26">
        <f>VLOOKUP($A494,'交易量(贡献率)'!$A:$K,11,0)/100</f>
        <v>4.6372755606217761E-5</v>
      </c>
      <c r="F494" s="2">
        <f>VLOOKUP($A494,交易量等级!$A:$G,2,0)</f>
        <v>97.11</v>
      </c>
      <c r="G494" s="2">
        <f>VLOOKUP($A494,交易量等级!$A:$G,5,0)</f>
        <v>24455.95</v>
      </c>
      <c r="H494" s="2">
        <f>VLOOKUP($A494,活跃!$B:$J,2,0)</f>
        <v>1</v>
      </c>
      <c r="I494" s="1">
        <f>VLOOKUP($A494,'风险(退款拒付)'!$A:$F,4,0)</f>
        <v>4.0000000000000001E-3</v>
      </c>
      <c r="J494" s="1">
        <f>VLOOKUP($A494,'风险(退款拒付)'!$A:$F,5,0)</f>
        <v>0.01</v>
      </c>
      <c r="K494" s="1">
        <f>VLOOKUP($A494,'风险(预警)'!$A:$F,6,0)</f>
        <v>0.17699999999999999</v>
      </c>
      <c r="L494" s="1">
        <v>3.0570063335154771E-3</v>
      </c>
      <c r="M494" s="2">
        <f t="shared" si="7"/>
        <v>0.72175532602129655</v>
      </c>
    </row>
    <row r="495" spans="1:13" x14ac:dyDescent="0.2">
      <c r="A495" t="s">
        <v>607</v>
      </c>
      <c r="B495" s="2">
        <f>VLOOKUP($A495,活跃!$B:$J,3,0)</f>
        <v>538</v>
      </c>
      <c r="C495" s="2">
        <f>VLOOKUP($A495,活跃!$B:$J,4,0)</f>
        <v>6</v>
      </c>
      <c r="D495" s="2">
        <f>VLOOKUP($A495,活跃!$B:$J,6,0)</f>
        <v>21</v>
      </c>
      <c r="E495" s="26">
        <f>VLOOKUP($A495,'交易量(贡献率)'!$A:$K,11,0)/100</f>
        <v>3.786541576263186E-5</v>
      </c>
      <c r="F495" s="2">
        <f>VLOOKUP($A495,交易量等级!$A:$G,2,0)</f>
        <v>73.165000000000006</v>
      </c>
      <c r="G495" s="2">
        <f>VLOOKUP($A495,交易量等级!$A:$G,5,0)</f>
        <v>19969.37</v>
      </c>
      <c r="H495" s="2">
        <f>VLOOKUP($A495,活跃!$B:$J,2,0)</f>
        <v>1</v>
      </c>
      <c r="I495" s="1">
        <f>VLOOKUP($A495,'风险(退款拒付)'!$A:$F,4,0)</f>
        <v>0</v>
      </c>
      <c r="J495" s="1">
        <f>VLOOKUP($A495,'风险(退款拒付)'!$A:$F,5,0)</f>
        <v>1.2E-2</v>
      </c>
      <c r="K495" s="1">
        <f>VLOOKUP($A495,'风险(预警)'!$A:$F,6,0)</f>
        <v>0</v>
      </c>
      <c r="L495" s="1">
        <v>6.7458529186905534E-3</v>
      </c>
      <c r="M495" s="2">
        <f t="shared" si="7"/>
        <v>1.5926873357249998</v>
      </c>
    </row>
    <row r="496" spans="1:13" x14ac:dyDescent="0.2">
      <c r="A496" t="s">
        <v>535</v>
      </c>
      <c r="B496" s="2">
        <f>VLOOKUP($A496,活跃!$B:$J,3,0)</f>
        <v>88</v>
      </c>
      <c r="C496" s="2">
        <f>VLOOKUP($A496,活跃!$B:$J,4,0)</f>
        <v>27</v>
      </c>
      <c r="D496" s="2">
        <f>VLOOKUP($A496,活跃!$B:$J,6,0)</f>
        <v>56</v>
      </c>
      <c r="E496" s="26">
        <f>VLOOKUP($A496,'交易量(贡献率)'!$A:$K,11,0)/100</f>
        <v>2.1065951912968151E-5</v>
      </c>
      <c r="F496" s="2">
        <f>VLOOKUP($A496,交易量等级!$A:$G,2,0)</f>
        <v>74.97</v>
      </c>
      <c r="G496" s="2">
        <f>VLOOKUP($A496,交易量等级!$A:$G,5,0)</f>
        <v>11109.71</v>
      </c>
      <c r="H496" s="2">
        <f>VLOOKUP($A496,活跃!$B:$J,2,0)</f>
        <v>1</v>
      </c>
      <c r="I496" s="1">
        <f>VLOOKUP($A496,'风险(退款拒付)'!$A:$F,4,0)</f>
        <v>0</v>
      </c>
      <c r="J496" s="1">
        <f>VLOOKUP($A496,'风险(退款拒付)'!$A:$F,5,0)</f>
        <v>0</v>
      </c>
      <c r="K496" s="1">
        <f>VLOOKUP($A496,'风险(预警)'!$A:$F,6,0)</f>
        <v>1.2E-2</v>
      </c>
      <c r="L496" s="1">
        <v>1.264302643900966E-2</v>
      </c>
      <c r="M496" s="2">
        <f t="shared" si="7"/>
        <v>2.9850025396871134</v>
      </c>
    </row>
    <row r="497" spans="1:13" x14ac:dyDescent="0.2">
      <c r="A497" t="s">
        <v>81</v>
      </c>
      <c r="B497" s="2">
        <f>VLOOKUP($A497,活跃!$B:$J,3,0)</f>
        <v>283</v>
      </c>
      <c r="C497" s="2">
        <f>VLOOKUP($A497,活跃!$B:$J,4,0)</f>
        <v>0</v>
      </c>
      <c r="D497" s="2">
        <f>VLOOKUP($A497,活跃!$B:$J,6,0)</f>
        <v>0</v>
      </c>
      <c r="E497" s="26">
        <f>VLOOKUP($A497,'交易量(贡献率)'!$A:$K,11,0)/100</f>
        <v>3.4676296285718085E-5</v>
      </c>
      <c r="F497" s="2">
        <f>VLOOKUP($A497,交易量等级!$A:$G,2,0)</f>
        <v>96.28</v>
      </c>
      <c r="G497" s="2">
        <f>VLOOKUP($A497,交易量等级!$A:$G,5,0)</f>
        <v>18287.5</v>
      </c>
      <c r="H497" s="2">
        <f>VLOOKUP($A497,活跃!$B:$J,2,0)</f>
        <v>1</v>
      </c>
      <c r="I497" s="1">
        <f>VLOOKUP($A497,'风险(退款拒付)'!$A:$F,4,0)</f>
        <v>2.3E-2</v>
      </c>
      <c r="J497" s="1">
        <f>VLOOKUP($A497,'风险(退款拒付)'!$A:$F,5,0)</f>
        <v>0</v>
      </c>
      <c r="K497" s="1">
        <f>VLOOKUP($A497,'风险(预警)'!$A:$F,6,0)</f>
        <v>7.0000000000000001E-3</v>
      </c>
      <c r="L497" s="1">
        <v>1.111009767743793E-2</v>
      </c>
      <c r="M497" s="2">
        <f t="shared" si="7"/>
        <v>2.6230799993424565</v>
      </c>
    </row>
    <row r="498" spans="1:13" x14ac:dyDescent="0.2">
      <c r="A498" t="s">
        <v>893</v>
      </c>
      <c r="B498" s="2">
        <f>VLOOKUP($A498,活跃!$B:$J,3,0)</f>
        <v>941</v>
      </c>
      <c r="C498" s="2">
        <f>VLOOKUP($A498,活跃!$B:$J,4,0)</f>
        <v>3</v>
      </c>
      <c r="D498" s="2">
        <f>VLOOKUP($A498,活跃!$B:$J,6,0)</f>
        <v>9</v>
      </c>
      <c r="E498" s="26">
        <f>VLOOKUP($A498,'交易量(贡献率)'!$A:$K,11,0)/100</f>
        <v>3.1474527426848218E-4</v>
      </c>
      <c r="F498" s="2">
        <f>VLOOKUP($A498,交易量等级!$A:$G,2,0)</f>
        <v>639.99</v>
      </c>
      <c r="G498" s="2">
        <f>VLOOKUP($A498,交易量等级!$A:$G,5,0)</f>
        <v>165989.59</v>
      </c>
      <c r="H498" s="2">
        <f>VLOOKUP($A498,活跃!$B:$J,2,0)</f>
        <v>1</v>
      </c>
      <c r="I498" s="1">
        <f>VLOOKUP($A498,'风险(退款拒付)'!$A:$F,4,0)</f>
        <v>5.8000000000000003E-2</v>
      </c>
      <c r="J498" s="1">
        <f>VLOOKUP($A498,'风险(退款拒付)'!$A:$F,5,0)</f>
        <v>7.0000000000000001E-3</v>
      </c>
      <c r="K498" s="1">
        <f>VLOOKUP($A498,'风险(预警)'!$A:$F,6,0)</f>
        <v>0.01</v>
      </c>
      <c r="L498" s="1">
        <v>9.7015773648674742E-3</v>
      </c>
      <c r="M498" s="2">
        <f t="shared" si="7"/>
        <v>2.2905301363404273</v>
      </c>
    </row>
    <row r="499" spans="1:13" x14ac:dyDescent="0.2">
      <c r="A499" t="s">
        <v>650</v>
      </c>
      <c r="B499" s="2">
        <f>VLOOKUP($A499,活跃!$B:$J,3,0)</f>
        <v>425</v>
      </c>
      <c r="C499" s="2">
        <f>VLOOKUP($A499,活跃!$B:$J,4,0)</f>
        <v>1</v>
      </c>
      <c r="D499" s="2">
        <f>VLOOKUP($A499,活跃!$B:$J,6,0)</f>
        <v>2</v>
      </c>
      <c r="E499" s="26">
        <f>VLOOKUP($A499,'交易量(贡献率)'!$A:$K,11,0)/100</f>
        <v>3.8269552785751752E-5</v>
      </c>
      <c r="F499" s="2">
        <f>VLOOKUP($A499,交易量等级!$A:$G,2,0)</f>
        <v>140.87</v>
      </c>
      <c r="G499" s="2">
        <f>VLOOKUP($A499,交易量等级!$A:$G,5,0)</f>
        <v>20182.502791039999</v>
      </c>
      <c r="H499" s="2">
        <f>VLOOKUP($A499,活跃!$B:$J,2,0)</f>
        <v>1</v>
      </c>
      <c r="I499" s="1">
        <f>VLOOKUP($A499,'风险(退款拒付)'!$A:$F,4,0)</f>
        <v>1.9E-2</v>
      </c>
      <c r="J499" s="1">
        <f>VLOOKUP($A499,'风险(退款拒付)'!$A:$F,5,0)</f>
        <v>2E-3</v>
      </c>
      <c r="K499" s="1">
        <f>VLOOKUP($A499,'风险(预警)'!$A:$F,6,0)</f>
        <v>2.7E-2</v>
      </c>
      <c r="L499" s="1">
        <v>5.9545955454975326E-3</v>
      </c>
      <c r="M499" s="2">
        <f t="shared" si="7"/>
        <v>1.4058724714263904</v>
      </c>
    </row>
    <row r="500" spans="1:13" x14ac:dyDescent="0.2">
      <c r="A500" t="s">
        <v>411</v>
      </c>
      <c r="B500" s="2">
        <f>VLOOKUP($A500,活跃!$B:$J,3,0)</f>
        <v>150</v>
      </c>
      <c r="C500" s="2">
        <f>VLOOKUP($A500,活跃!$B:$J,4,0)</f>
        <v>0</v>
      </c>
      <c r="D500" s="2">
        <f>VLOOKUP($A500,活跃!$B:$J,6,0)</f>
        <v>0</v>
      </c>
      <c r="E500" s="26">
        <f>VLOOKUP($A500,'交易量(贡献率)'!$A:$K,11,0)/100</f>
        <v>3.5061371460001269E-5</v>
      </c>
      <c r="F500" s="2">
        <f>VLOOKUP($A500,交易量等级!$A:$G,2,0)</f>
        <v>4324.8599999999997</v>
      </c>
      <c r="G500" s="2">
        <f>VLOOKUP($A500,交易量等级!$A:$G,5,0)</f>
        <v>18490.580000000002</v>
      </c>
      <c r="H500" s="2">
        <f>VLOOKUP($A500,活跃!$B:$J,2,0)</f>
        <v>1</v>
      </c>
      <c r="I500" s="1">
        <f>VLOOKUP($A500,'风险(退款拒付)'!$A:$F,4,0)</f>
        <v>0</v>
      </c>
      <c r="J500" s="1">
        <f>VLOOKUP($A500,'风险(退款拒付)'!$A:$F,5,0)</f>
        <v>5.0000000000000001E-3</v>
      </c>
      <c r="K500" s="1">
        <f>VLOOKUP($A500,'风险(预警)'!$A:$F,6,0)</f>
        <v>0.106</v>
      </c>
      <c r="L500" s="1">
        <v>1.233647961723352E-2</v>
      </c>
      <c r="M500" s="2">
        <f t="shared" si="7"/>
        <v>2.9126272230689771</v>
      </c>
    </row>
    <row r="501" spans="1:13" x14ac:dyDescent="0.2">
      <c r="A501" t="s">
        <v>390</v>
      </c>
      <c r="B501" s="2">
        <f>VLOOKUP($A501,活跃!$B:$J,3,0)</f>
        <v>444</v>
      </c>
      <c r="C501" s="2">
        <f>VLOOKUP($A501,活跃!$B:$J,4,0)</f>
        <v>46</v>
      </c>
      <c r="D501" s="2">
        <f>VLOOKUP($A501,活跃!$B:$J,6,0)</f>
        <v>122</v>
      </c>
      <c r="E501" s="26">
        <f>VLOOKUP($A501,'交易量(贡献率)'!$A:$K,11,0)/100</f>
        <v>6.4142245587987267E-5</v>
      </c>
      <c r="F501" s="2">
        <f>VLOOKUP($A501,交易量等级!$A:$G,2,0)</f>
        <v>129.13999999999999</v>
      </c>
      <c r="G501" s="2">
        <f>VLOOKUP($A501,交易量等级!$A:$G,5,0)</f>
        <v>33827.18</v>
      </c>
      <c r="H501" s="2">
        <f>VLOOKUP($A501,活跃!$B:$J,2,0)</f>
        <v>1</v>
      </c>
      <c r="I501" s="1">
        <f>VLOOKUP($A501,'风险(退款拒付)'!$A:$F,4,0)</f>
        <v>4.8000000000000001E-2</v>
      </c>
      <c r="J501" s="1">
        <f>VLOOKUP($A501,'风险(退款拒付)'!$A:$F,5,0)</f>
        <v>0</v>
      </c>
      <c r="K501" s="1">
        <f>VLOOKUP($A501,'风险(预警)'!$A:$F,6,0)</f>
        <v>5.0000000000000001E-3</v>
      </c>
      <c r="L501" s="1">
        <v>1.2739991441742459E-3</v>
      </c>
      <c r="M501" s="2">
        <f t="shared" si="7"/>
        <v>0.3007895854101541</v>
      </c>
    </row>
    <row r="502" spans="1:13" x14ac:dyDescent="0.2">
      <c r="A502" t="s">
        <v>209</v>
      </c>
      <c r="B502" s="2">
        <f>VLOOKUP($A502,活跃!$B:$J,3,0)</f>
        <v>481</v>
      </c>
      <c r="C502" s="2">
        <f>VLOOKUP($A502,活跃!$B:$J,4,0)</f>
        <v>0</v>
      </c>
      <c r="D502" s="2">
        <f>VLOOKUP($A502,活跃!$B:$J,6,0)</f>
        <v>6</v>
      </c>
      <c r="E502" s="26">
        <f>VLOOKUP($A502,'交易量(贡献率)'!$A:$K,11,0)/100</f>
        <v>7.2307932659747566E-5</v>
      </c>
      <c r="F502" s="2">
        <f>VLOOKUP($A502,交易量等级!$A:$G,2,0)</f>
        <v>150.41999999999999</v>
      </c>
      <c r="G502" s="2">
        <f>VLOOKUP($A502,交易量等级!$A:$G,5,0)</f>
        <v>38133.58</v>
      </c>
      <c r="H502" s="2">
        <f>VLOOKUP($A502,活跃!$B:$J,2,0)</f>
        <v>1</v>
      </c>
      <c r="I502" s="1">
        <f>VLOOKUP($A502,'风险(退款拒付)'!$A:$F,4,0)</f>
        <v>0.122</v>
      </c>
      <c r="J502" s="1">
        <f>VLOOKUP($A502,'风险(退款拒付)'!$A:$F,5,0)</f>
        <v>1.2999999999999999E-2</v>
      </c>
      <c r="K502" s="1">
        <f>VLOOKUP($A502,'风险(预警)'!$A:$F,6,0)</f>
        <v>9.1999999999999998E-2</v>
      </c>
      <c r="L502" s="1">
        <v>1.2191568732423371E-3</v>
      </c>
      <c r="M502" s="2">
        <f t="shared" si="7"/>
        <v>0.28784139465822683</v>
      </c>
    </row>
    <row r="503" spans="1:13" x14ac:dyDescent="0.2">
      <c r="A503" t="s">
        <v>157</v>
      </c>
      <c r="B503" s="2">
        <f>VLOOKUP($A503,活跃!$B:$J,3,0)</f>
        <v>447</v>
      </c>
      <c r="C503" s="2">
        <f>VLOOKUP($A503,活跃!$B:$J,4,0)</f>
        <v>0</v>
      </c>
      <c r="D503" s="2">
        <f>VLOOKUP($A503,活跃!$B:$J,6,0)</f>
        <v>0</v>
      </c>
      <c r="E503" s="26">
        <f>VLOOKUP($A503,'交易量(贡献率)'!$A:$K,11,0)/100</f>
        <v>3.7345045925738543E-5</v>
      </c>
      <c r="F503" s="2">
        <f>VLOOKUP($A503,交易量等级!$A:$G,2,0)</f>
        <v>525</v>
      </c>
      <c r="G503" s="2">
        <f>VLOOKUP($A503,交易量等级!$A:$G,5,0)</f>
        <v>19694.938633000002</v>
      </c>
      <c r="H503" s="2">
        <f>VLOOKUP($A503,活跃!$B:$J,2,0)</f>
        <v>0</v>
      </c>
      <c r="I503" s="1">
        <f>VLOOKUP($A503,'风险(退款拒付)'!$A:$F,4,0)</f>
        <v>0.159</v>
      </c>
      <c r="J503" s="1">
        <f>VLOOKUP($A503,'风险(退款拒付)'!$A:$F,5,0)</f>
        <v>0.60699999999999998</v>
      </c>
      <c r="K503" s="1">
        <f>VLOOKUP($A503,'风险(预警)'!$A:$F,6,0)</f>
        <v>0.183</v>
      </c>
      <c r="L503" s="1">
        <v>6.2777944374813538E-3</v>
      </c>
      <c r="M503" s="2">
        <f t="shared" si="7"/>
        <v>1.48217932074366</v>
      </c>
    </row>
    <row r="504" spans="1:13" x14ac:dyDescent="0.2">
      <c r="A504" t="s">
        <v>217</v>
      </c>
      <c r="B504" s="2">
        <f>VLOOKUP($A504,活跃!$B:$J,3,0)</f>
        <v>409</v>
      </c>
      <c r="C504" s="2">
        <f>VLOOKUP($A504,活跃!$B:$J,4,0)</f>
        <v>31</v>
      </c>
      <c r="D504" s="2">
        <f>VLOOKUP($A504,活跃!$B:$J,6,0)</f>
        <v>62</v>
      </c>
      <c r="E504" s="26">
        <f>VLOOKUP($A504,'交易量(贡献率)'!$A:$K,11,0)/100</f>
        <v>9.0600520378022391E-5</v>
      </c>
      <c r="F504" s="2">
        <f>VLOOKUP($A504,交易量等级!$A:$G,2,0)</f>
        <v>166.17</v>
      </c>
      <c r="G504" s="2">
        <f>VLOOKUP($A504,交易量等级!$A:$G,5,0)</f>
        <v>47780.68</v>
      </c>
      <c r="H504" s="2">
        <f>VLOOKUP($A504,活跃!$B:$J,2,0)</f>
        <v>1</v>
      </c>
      <c r="I504" s="1">
        <f>VLOOKUP($A504,'风险(退款拒付)'!$A:$F,4,0)</f>
        <v>1.4999999999999999E-2</v>
      </c>
      <c r="J504" s="1">
        <f>VLOOKUP($A504,'风险(退款拒付)'!$A:$F,5,0)</f>
        <v>3.0000000000000001E-3</v>
      </c>
      <c r="K504" s="1">
        <f>VLOOKUP($A504,'风险(预警)'!$A:$F,6,0)</f>
        <v>8.0000000000000002E-3</v>
      </c>
      <c r="L504" s="1">
        <v>3.503794534119066E-3</v>
      </c>
      <c r="M504" s="2">
        <f t="shared" si="7"/>
        <v>0.8272414546739244</v>
      </c>
    </row>
    <row r="505" spans="1:13" x14ac:dyDescent="0.2">
      <c r="A505" t="s">
        <v>403</v>
      </c>
      <c r="B505" s="2">
        <f>VLOOKUP($A505,活跃!$B:$J,3,0)</f>
        <v>601</v>
      </c>
      <c r="C505" s="2">
        <f>VLOOKUP($A505,活跃!$B:$J,4,0)</f>
        <v>0</v>
      </c>
      <c r="D505" s="2">
        <f>VLOOKUP($A505,活跃!$B:$J,6,0)</f>
        <v>0</v>
      </c>
      <c r="E505" s="26">
        <f>VLOOKUP($A505,'交易量(贡献率)'!$A:$K,11,0)/100</f>
        <v>3.0376671012088093E-5</v>
      </c>
      <c r="F505" s="2">
        <f>VLOOKUP($A505,交易量等级!$A:$G,2,0)</f>
        <v>100.8265</v>
      </c>
      <c r="G505" s="2">
        <f>VLOOKUP($A505,交易量等级!$A:$G,5,0)</f>
        <v>16019.974179375</v>
      </c>
      <c r="H505" s="2">
        <f>VLOOKUP($A505,活跃!$B:$J,2,0)</f>
        <v>1</v>
      </c>
      <c r="I505" s="1">
        <f>VLOOKUP($A505,'风险(退款拒付)'!$A:$F,4,0)</f>
        <v>3.5999999999999997E-2</v>
      </c>
      <c r="J505" s="1">
        <f>VLOOKUP($A505,'风险(退款拒付)'!$A:$F,5,0)</f>
        <v>0</v>
      </c>
      <c r="K505" s="1">
        <f>VLOOKUP($A505,'风险(预警)'!$A:$F,6,0)</f>
        <v>0</v>
      </c>
      <c r="L505" s="1">
        <v>3.614577294731477E-3</v>
      </c>
      <c r="M505" s="2">
        <f t="shared" si="7"/>
        <v>0.8533971242342816</v>
      </c>
    </row>
    <row r="506" spans="1:13" x14ac:dyDescent="0.2">
      <c r="A506" t="s">
        <v>834</v>
      </c>
      <c r="B506" s="2">
        <f>VLOOKUP($A506,活跃!$B:$J,3,0)</f>
        <v>955</v>
      </c>
      <c r="C506" s="2">
        <f>VLOOKUP($A506,活跃!$B:$J,4,0)</f>
        <v>5</v>
      </c>
      <c r="D506" s="2">
        <f>VLOOKUP($A506,活跃!$B:$J,6,0)</f>
        <v>16</v>
      </c>
      <c r="E506" s="26">
        <f>VLOOKUP($A506,'交易量(贡献率)'!$A:$K,11,0)/100</f>
        <v>3.209620628044263E-5</v>
      </c>
      <c r="F506" s="2">
        <f>VLOOKUP($A506,交易量等级!$A:$G,2,0)</f>
        <v>64.320300000000003</v>
      </c>
      <c r="G506" s="2">
        <f>VLOOKUP($A506,交易量等级!$A:$G,5,0)</f>
        <v>16926.818467500001</v>
      </c>
      <c r="H506" s="2">
        <f>VLOOKUP($A506,活跃!$B:$J,2,0)</f>
        <v>1</v>
      </c>
      <c r="I506" s="1">
        <f>VLOOKUP($A506,'风险(退款拒付)'!$A:$F,4,0)</f>
        <v>2.5999999999999999E-2</v>
      </c>
      <c r="J506" s="1">
        <f>VLOOKUP($A506,'风险(退款拒付)'!$A:$F,5,0)</f>
        <v>0</v>
      </c>
      <c r="K506" s="1">
        <f>VLOOKUP($A506,'风险(预警)'!$A:$F,6,0)</f>
        <v>0</v>
      </c>
      <c r="L506" s="1">
        <v>3.6737855783627702E-3</v>
      </c>
      <c r="M506" s="2">
        <f t="shared" si="7"/>
        <v>0.86737612505837303</v>
      </c>
    </row>
    <row r="507" spans="1:13" x14ac:dyDescent="0.2">
      <c r="A507" t="s">
        <v>789</v>
      </c>
      <c r="B507" s="2">
        <f>VLOOKUP($A507,活跃!$B:$J,3,0)</f>
        <v>272</v>
      </c>
      <c r="C507" s="2">
        <f>VLOOKUP($A507,活跃!$B:$J,4,0)</f>
        <v>0</v>
      </c>
      <c r="D507" s="2">
        <f>VLOOKUP($A507,活跃!$B:$J,6,0)</f>
        <v>0</v>
      </c>
      <c r="E507" s="26">
        <f>VLOOKUP($A507,'交易量(贡献率)'!$A:$K,11,0)/100</f>
        <v>3.5277497461403655E-5</v>
      </c>
      <c r="F507" s="2">
        <f>VLOOKUP($A507,交易量等级!$A:$G,2,0)</f>
        <v>126.36</v>
      </c>
      <c r="G507" s="2">
        <f>VLOOKUP($A507,交易量等级!$A:$G,5,0)</f>
        <v>18604.560000000001</v>
      </c>
      <c r="H507" s="2">
        <f>VLOOKUP($A507,活跃!$B:$J,2,0)</f>
        <v>1</v>
      </c>
      <c r="I507" s="1">
        <f>VLOOKUP($A507,'风险(退款拒付)'!$A:$F,4,0)</f>
        <v>8.0000000000000002E-3</v>
      </c>
      <c r="J507" s="1">
        <f>VLOOKUP($A507,'风险(退款拒付)'!$A:$F,5,0)</f>
        <v>0</v>
      </c>
      <c r="K507" s="1">
        <f>VLOOKUP($A507,'风险(预警)'!$A:$F,6,0)</f>
        <v>6.0999999999999999E-2</v>
      </c>
      <c r="L507" s="1">
        <v>4.2562044395999584E-3</v>
      </c>
      <c r="M507" s="2">
        <f t="shared" si="7"/>
        <v>1.0048844810158144</v>
      </c>
    </row>
    <row r="508" spans="1:13" x14ac:dyDescent="0.2">
      <c r="A508" t="s">
        <v>879</v>
      </c>
      <c r="B508" s="2">
        <f>VLOOKUP($A508,活跃!$B:$J,3,0)</f>
        <v>431</v>
      </c>
      <c r="C508" s="2">
        <f>VLOOKUP($A508,活跃!$B:$J,4,0)</f>
        <v>0</v>
      </c>
      <c r="D508" s="2">
        <f>VLOOKUP($A508,活跃!$B:$J,6,0)</f>
        <v>0</v>
      </c>
      <c r="E508" s="26">
        <f>VLOOKUP($A508,'交易量(贡献率)'!$A:$K,11,0)/100</f>
        <v>2.3176670547036079E-4</v>
      </c>
      <c r="F508" s="2">
        <f>VLOOKUP($A508,交易量等级!$A:$G,2,0)</f>
        <v>589.20230000000004</v>
      </c>
      <c r="G508" s="2">
        <f>VLOOKUP($A508,交易量等级!$A:$G,5,0)</f>
        <v>122228.55611125</v>
      </c>
      <c r="H508" s="2">
        <f>VLOOKUP($A508,活跃!$B:$J,2,0)</f>
        <v>1</v>
      </c>
      <c r="I508" s="1">
        <f>VLOOKUP($A508,'风险(退款拒付)'!$A:$F,4,0)</f>
        <v>0.17599999999999999</v>
      </c>
      <c r="J508" s="1">
        <f>VLOOKUP($A508,'风险(退款拒付)'!$A:$F,5,0)</f>
        <v>0</v>
      </c>
      <c r="K508" s="1">
        <f>VLOOKUP($A508,'风险(预警)'!$A:$F,6,0)</f>
        <v>0</v>
      </c>
      <c r="L508" s="1">
        <v>6.4152072516335291E-3</v>
      </c>
      <c r="M508" s="2">
        <f t="shared" si="7"/>
        <v>1.5146223122384976</v>
      </c>
    </row>
    <row r="509" spans="1:13" x14ac:dyDescent="0.2">
      <c r="A509" t="s">
        <v>462</v>
      </c>
      <c r="B509" s="2">
        <f>VLOOKUP($A509,活跃!$B:$J,3,0)</f>
        <v>732</v>
      </c>
      <c r="C509" s="2">
        <f>VLOOKUP($A509,活跃!$B:$J,4,0)</f>
        <v>0</v>
      </c>
      <c r="D509" s="2">
        <f>VLOOKUP($A509,活跃!$B:$J,6,0)</f>
        <v>0</v>
      </c>
      <c r="E509" s="26">
        <f>VLOOKUP($A509,'交易量(贡献率)'!$A:$K,11,0)/100</f>
        <v>7.6739236234912815E-5</v>
      </c>
      <c r="F509" s="2">
        <f>VLOOKUP($A509,交易量等级!$A:$G,2,0)</f>
        <v>341.38499999999999</v>
      </c>
      <c r="G509" s="2">
        <f>VLOOKUP($A509,交易量等级!$A:$G,5,0)</f>
        <v>40470.550000000003</v>
      </c>
      <c r="H509" s="2">
        <f>VLOOKUP($A509,活跃!$B:$J,2,0)</f>
        <v>1</v>
      </c>
      <c r="I509" s="1">
        <f>VLOOKUP($A509,'风险(退款拒付)'!$A:$F,4,0)</f>
        <v>4.5999999999999999E-2</v>
      </c>
      <c r="J509" s="1">
        <f>VLOOKUP($A509,'风险(退款拒付)'!$A:$F,5,0)</f>
        <v>2.1999999999999999E-2</v>
      </c>
      <c r="K509" s="1">
        <f>VLOOKUP($A509,'风险(预警)'!$A:$F,6,0)</f>
        <v>1.4E-2</v>
      </c>
      <c r="L509" s="1">
        <v>7.495972082544284E-3</v>
      </c>
      <c r="M509" s="2">
        <f t="shared" si="7"/>
        <v>1.7697895208681602</v>
      </c>
    </row>
    <row r="510" spans="1:13" x14ac:dyDescent="0.2">
      <c r="A510" t="s">
        <v>148</v>
      </c>
      <c r="B510" s="2">
        <f>VLOOKUP($A510,活跃!$B:$J,3,0)</f>
        <v>368</v>
      </c>
      <c r="C510" s="2">
        <f>VLOOKUP($A510,活跃!$B:$J,4,0)</f>
        <v>0</v>
      </c>
      <c r="D510" s="2">
        <f>VLOOKUP($A510,活跃!$B:$J,6,0)</f>
        <v>0</v>
      </c>
      <c r="E510" s="26">
        <f>VLOOKUP($A510,'交易量(贡献率)'!$A:$K,11,0)/100</f>
        <v>2.9022452983020154E-5</v>
      </c>
      <c r="F510" s="2">
        <f>VLOOKUP($A510,交易量等级!$A:$G,2,0)</f>
        <v>1184.5899999999999</v>
      </c>
      <c r="G510" s="2">
        <f>VLOOKUP($A510,交易量等级!$A:$G,5,0)</f>
        <v>15305.79</v>
      </c>
      <c r="H510" s="2">
        <f>VLOOKUP($A510,活跃!$B:$J,2,0)</f>
        <v>1</v>
      </c>
      <c r="I510" s="1">
        <f>VLOOKUP($A510,'风险(退款拒付)'!$A:$F,4,0)</f>
        <v>0</v>
      </c>
      <c r="J510" s="1">
        <f>VLOOKUP($A510,'风险(退款拒付)'!$A:$F,5,0)</f>
        <v>0.13600000000000001</v>
      </c>
      <c r="K510" s="1">
        <f>VLOOKUP($A510,'风险(预警)'!$A:$F,6,0)</f>
        <v>0.39100000000000001</v>
      </c>
      <c r="L510" s="1">
        <v>7.3978579725508444E-3</v>
      </c>
      <c r="M510" s="2">
        <f t="shared" si="7"/>
        <v>1.7466249036839459</v>
      </c>
    </row>
    <row r="511" spans="1:13" x14ac:dyDescent="0.2">
      <c r="A511" t="s">
        <v>728</v>
      </c>
      <c r="B511" s="2">
        <f>VLOOKUP($A511,活跃!$B:$J,3,0)</f>
        <v>814</v>
      </c>
      <c r="C511" s="2">
        <f>VLOOKUP($A511,活跃!$B:$J,4,0)</f>
        <v>0</v>
      </c>
      <c r="D511" s="2">
        <f>VLOOKUP($A511,活跃!$B:$J,6,0)</f>
        <v>2</v>
      </c>
      <c r="E511" s="26">
        <f>VLOOKUP($A511,'交易量(贡献率)'!$A:$K,11,0)/100</f>
        <v>3.119461600202791E-5</v>
      </c>
      <c r="F511" s="2">
        <f>VLOOKUP($A511,交易量等级!$A:$G,2,0)</f>
        <v>80.34</v>
      </c>
      <c r="G511" s="2">
        <f>VLOOKUP($A511,交易量等级!$A:$G,5,0)</f>
        <v>16451.34</v>
      </c>
      <c r="H511" s="2">
        <f>VLOOKUP($A511,活跃!$B:$J,2,0)</f>
        <v>1</v>
      </c>
      <c r="I511" s="1">
        <f>VLOOKUP($A511,'风险(退款拒付)'!$A:$F,4,0)</f>
        <v>4.0000000000000001E-3</v>
      </c>
      <c r="J511" s="1">
        <f>VLOOKUP($A511,'风险(退款拒付)'!$A:$F,5,0)</f>
        <v>0</v>
      </c>
      <c r="K511" s="1">
        <f>VLOOKUP($A511,'风险(预警)'!$A:$F,6,0)</f>
        <v>2.1999999999999999E-2</v>
      </c>
      <c r="L511" s="1">
        <v>4.2323279934546112E-3</v>
      </c>
      <c r="M511" s="2">
        <f t="shared" si="7"/>
        <v>0.99924728230185311</v>
      </c>
    </row>
    <row r="512" spans="1:13" x14ac:dyDescent="0.2">
      <c r="A512" t="s">
        <v>562</v>
      </c>
      <c r="B512" s="2">
        <f>VLOOKUP($A512,活跃!$B:$J,3,0)</f>
        <v>529</v>
      </c>
      <c r="C512" s="2">
        <f>VLOOKUP($A512,活跃!$B:$J,4,0)</f>
        <v>0</v>
      </c>
      <c r="D512" s="2">
        <f>VLOOKUP($A512,活跃!$B:$J,6,0)</f>
        <v>20</v>
      </c>
      <c r="E512" s="26">
        <f>VLOOKUP($A512,'交易量(贡献率)'!$A:$K,11,0)/100</f>
        <v>2.5548547015927184E-5</v>
      </c>
      <c r="F512" s="2">
        <f>VLOOKUP($A512,交易量等级!$A:$G,2,0)</f>
        <v>59.075000000000003</v>
      </c>
      <c r="G512" s="2">
        <f>VLOOKUP($A512,交易量等级!$A:$G,5,0)</f>
        <v>13473.73</v>
      </c>
      <c r="H512" s="2">
        <f>VLOOKUP($A512,活跃!$B:$J,2,0)</f>
        <v>1</v>
      </c>
      <c r="I512" s="1">
        <f>VLOOKUP($A512,'风险(退款拒付)'!$A:$F,4,0)</f>
        <v>7.0000000000000001E-3</v>
      </c>
      <c r="J512" s="1">
        <f>VLOOKUP($A512,'风险(退款拒付)'!$A:$F,5,0)</f>
        <v>0</v>
      </c>
      <c r="K512" s="1">
        <f>VLOOKUP($A512,'风险(预警)'!$A:$F,6,0)</f>
        <v>5.0000000000000001E-3</v>
      </c>
      <c r="L512" s="1">
        <v>3.1371237538942759E-3</v>
      </c>
      <c r="M512" s="2">
        <f t="shared" si="7"/>
        <v>0.74067094756630913</v>
      </c>
    </row>
    <row r="513" spans="1:13" x14ac:dyDescent="0.2">
      <c r="A513" t="s">
        <v>312</v>
      </c>
      <c r="B513" s="2">
        <f>VLOOKUP($A513,活跃!$B:$J,3,0)</f>
        <v>389</v>
      </c>
      <c r="C513" s="2">
        <f>VLOOKUP($A513,活跃!$B:$J,4,0)</f>
        <v>0</v>
      </c>
      <c r="D513" s="2">
        <f>VLOOKUP($A513,活跃!$B:$J,6,0)</f>
        <v>0</v>
      </c>
      <c r="E513" s="26">
        <f>VLOOKUP($A513,'交易量(贡献率)'!$A:$K,11,0)/100</f>
        <v>4.1676727070043662E-5</v>
      </c>
      <c r="F513" s="2">
        <f>VLOOKUP($A513,交易量等级!$A:$G,2,0)</f>
        <v>147.57</v>
      </c>
      <c r="G513" s="2">
        <f>VLOOKUP($A513,交易量等级!$A:$G,5,0)</f>
        <v>21979.37</v>
      </c>
      <c r="H513" s="2">
        <f>VLOOKUP($A513,活跃!$B:$J,2,0)</f>
        <v>1</v>
      </c>
      <c r="I513" s="1">
        <f>VLOOKUP($A513,'风险(退款拒付)'!$A:$F,4,0)</f>
        <v>0</v>
      </c>
      <c r="J513" s="1">
        <f>VLOOKUP($A513,'风险(退款拒付)'!$A:$F,5,0)</f>
        <v>7.0999999999999994E-2</v>
      </c>
      <c r="K513" s="1">
        <f>VLOOKUP($A513,'风险(预警)'!$A:$F,6,0)</f>
        <v>0.16800000000000001</v>
      </c>
      <c r="L513" s="1">
        <v>2.2105928619817038E-3</v>
      </c>
      <c r="M513" s="2">
        <f t="shared" si="7"/>
        <v>0.52191817671675034</v>
      </c>
    </row>
    <row r="514" spans="1:13" x14ac:dyDescent="0.2">
      <c r="A514" t="s">
        <v>360</v>
      </c>
      <c r="B514" s="2">
        <f>VLOOKUP($A514,活跃!$B:$J,3,0)</f>
        <v>327</v>
      </c>
      <c r="C514" s="2">
        <f>VLOOKUP($A514,活跃!$B:$J,4,0)</f>
        <v>27</v>
      </c>
      <c r="D514" s="2">
        <f>VLOOKUP($A514,活跃!$B:$J,6,0)</f>
        <v>70</v>
      </c>
      <c r="E514" s="26">
        <f>VLOOKUP($A514,'交易量(贡献率)'!$A:$K,11,0)/100</f>
        <v>6.8230993471351194E-5</v>
      </c>
      <c r="F514" s="2">
        <f>VLOOKUP($A514,交易量等级!$A:$G,2,0)</f>
        <v>148.995</v>
      </c>
      <c r="G514" s="2">
        <f>VLOOKUP($A514,交易量等级!$A:$G,5,0)</f>
        <v>35983.493820279997</v>
      </c>
      <c r="H514" s="2">
        <f>VLOOKUP($A514,活跃!$B:$J,2,0)</f>
        <v>1</v>
      </c>
      <c r="I514" s="1">
        <f>VLOOKUP($A514,'风险(退款拒付)'!$A:$F,4,0)</f>
        <v>2.9000000000000001E-2</v>
      </c>
      <c r="J514" s="1">
        <f>VLOOKUP($A514,'风险(退款拒付)'!$A:$F,5,0)</f>
        <v>0</v>
      </c>
      <c r="K514" s="1">
        <f>VLOOKUP($A514,'风险(预警)'!$A:$F,6,0)</f>
        <v>3.0000000000000001E-3</v>
      </c>
      <c r="L514" s="1">
        <v>0.1527644589375482</v>
      </c>
      <c r="M514" s="2">
        <f t="shared" si="7"/>
        <v>36.067495397741823</v>
      </c>
    </row>
    <row r="515" spans="1:13" x14ac:dyDescent="0.2">
      <c r="A515" t="s">
        <v>1023</v>
      </c>
      <c r="B515" s="2">
        <f>VLOOKUP($A515,活跃!$B:$J,3,0)</f>
        <v>647</v>
      </c>
      <c r="C515" s="2">
        <f>VLOOKUP($A515,活跃!$B:$J,4,0)</f>
        <v>0</v>
      </c>
      <c r="D515" s="2">
        <f>VLOOKUP($A515,活跃!$B:$J,6,0)</f>
        <v>0</v>
      </c>
      <c r="E515" s="26">
        <f>VLOOKUP($A515,'交易量(贡献率)'!$A:$K,11,0)/100</f>
        <v>7.6962017809792323E-5</v>
      </c>
      <c r="F515" s="2">
        <f>VLOOKUP($A515,交易量等级!$A:$G,2,0)</f>
        <v>161.05000000000001</v>
      </c>
      <c r="G515" s="2">
        <f>VLOOKUP($A515,交易量等级!$A:$G,5,0)</f>
        <v>40588.04</v>
      </c>
      <c r="H515" s="2">
        <f>VLOOKUP($A515,活跃!$B:$J,2,0)</f>
        <v>1</v>
      </c>
      <c r="I515" s="1">
        <f>VLOOKUP($A515,'风险(退款拒付)'!$A:$F,4,0)</f>
        <v>4.9000000000000002E-2</v>
      </c>
      <c r="J515" s="1">
        <f>VLOOKUP($A515,'风险(退款拒付)'!$A:$F,5,0)</f>
        <v>0</v>
      </c>
      <c r="K515" s="1">
        <f>VLOOKUP($A515,'风险(预警)'!$A:$F,6,0)</f>
        <v>8.9999999999999993E-3</v>
      </c>
      <c r="L515" s="1">
        <v>5.4860492426346968E-3</v>
      </c>
      <c r="M515" s="2">
        <f t="shared" ref="M515:M578" si="8">100/MAX(L:L)*L515</f>
        <v>1.2952492823700741</v>
      </c>
    </row>
    <row r="516" spans="1:13" x14ac:dyDescent="0.2">
      <c r="A516" t="s">
        <v>253</v>
      </c>
      <c r="B516" s="2">
        <f>VLOOKUP($A516,活跃!$B:$J,3,0)</f>
        <v>389</v>
      </c>
      <c r="C516" s="2">
        <f>VLOOKUP($A516,活跃!$B:$J,4,0)</f>
        <v>1</v>
      </c>
      <c r="D516" s="2">
        <f>VLOOKUP($A516,活跃!$B:$J,6,0)</f>
        <v>2</v>
      </c>
      <c r="E516" s="26">
        <f>VLOOKUP($A516,'交易量(贡献率)'!$A:$K,11,0)/100</f>
        <v>4.2004272301507507E-5</v>
      </c>
      <c r="F516" s="2">
        <f>VLOOKUP($A516,交易量等级!$A:$G,2,0)</f>
        <v>119.96</v>
      </c>
      <c r="G516" s="2">
        <f>VLOOKUP($A516,交易量等级!$A:$G,5,0)</f>
        <v>22152.11</v>
      </c>
      <c r="H516" s="2">
        <f>VLOOKUP($A516,活跃!$B:$J,2,0)</f>
        <v>1</v>
      </c>
      <c r="I516" s="1">
        <f>VLOOKUP($A516,'风险(退款拒付)'!$A:$F,4,0)</f>
        <v>0.20200000000000001</v>
      </c>
      <c r="J516" s="1">
        <f>VLOOKUP($A516,'风险(退款拒付)'!$A:$F,5,0)</f>
        <v>0</v>
      </c>
      <c r="K516" s="1">
        <f>VLOOKUP($A516,'风险(预警)'!$A:$F,6,0)</f>
        <v>6.9000000000000006E-2</v>
      </c>
      <c r="L516" s="1">
        <v>8.0786969803104593E-3</v>
      </c>
      <c r="M516" s="2">
        <f t="shared" si="8"/>
        <v>1.9073701316627381</v>
      </c>
    </row>
    <row r="517" spans="1:13" x14ac:dyDescent="0.2">
      <c r="A517" t="s">
        <v>166</v>
      </c>
      <c r="B517" s="2">
        <f>VLOOKUP($A517,活跃!$B:$J,3,0)</f>
        <v>198</v>
      </c>
      <c r="C517" s="2">
        <f>VLOOKUP($A517,活跃!$B:$J,4,0)</f>
        <v>0</v>
      </c>
      <c r="D517" s="2">
        <f>VLOOKUP($A517,活跃!$B:$J,6,0)</f>
        <v>1</v>
      </c>
      <c r="E517" s="26">
        <f>VLOOKUP($A517,'交易量(贡献率)'!$A:$K,11,0)/100</f>
        <v>2.3872423319316905E-5</v>
      </c>
      <c r="F517" s="2">
        <f>VLOOKUP($A517,交易量等级!$A:$G,2,0)</f>
        <v>104.58</v>
      </c>
      <c r="G517" s="2">
        <f>VLOOKUP($A517,交易量等级!$A:$G,5,0)</f>
        <v>12589.78</v>
      </c>
      <c r="H517" s="2">
        <f>VLOOKUP($A517,活跃!$B:$J,2,0)</f>
        <v>1</v>
      </c>
      <c r="I517" s="1">
        <f>VLOOKUP($A517,'风险(退款拒付)'!$A:$F,4,0)</f>
        <v>0</v>
      </c>
      <c r="J517" s="1">
        <f>VLOOKUP($A517,'风险(退款拒付)'!$A:$F,5,0)</f>
        <v>6.0000000000000001E-3</v>
      </c>
      <c r="K517" s="1">
        <f>VLOOKUP($A517,'风险(预警)'!$A:$F,6,0)</f>
        <v>1.2E-2</v>
      </c>
      <c r="L517" s="1">
        <v>1.4833003530560121E-3</v>
      </c>
      <c r="M517" s="2">
        <f t="shared" si="8"/>
        <v>0.35020533590988917</v>
      </c>
    </row>
    <row r="518" spans="1:13" x14ac:dyDescent="0.2">
      <c r="A518" t="s">
        <v>836</v>
      </c>
      <c r="B518" s="2">
        <f>VLOOKUP($A518,活跃!$B:$J,3,0)</f>
        <v>528</v>
      </c>
      <c r="C518" s="2">
        <f>VLOOKUP($A518,活跃!$B:$J,4,0)</f>
        <v>5</v>
      </c>
      <c r="D518" s="2">
        <f>VLOOKUP($A518,活跃!$B:$J,6,0)</f>
        <v>16</v>
      </c>
      <c r="E518" s="26">
        <f>VLOOKUP($A518,'交易量(贡献率)'!$A:$K,11,0)/100</f>
        <v>6.7839331326663505E-5</v>
      </c>
      <c r="F518" s="2">
        <f>VLOOKUP($A518,交易量等级!$A:$G,2,0)</f>
        <v>149.99</v>
      </c>
      <c r="G518" s="2">
        <f>VLOOKUP($A518,交易量等级!$A:$G,5,0)</f>
        <v>35776.94</v>
      </c>
      <c r="H518" s="2">
        <f>VLOOKUP($A518,活跃!$B:$J,2,0)</f>
        <v>1</v>
      </c>
      <c r="I518" s="1">
        <f>VLOOKUP($A518,'风险(退款拒付)'!$A:$F,4,0)</f>
        <v>0.121</v>
      </c>
      <c r="J518" s="1">
        <f>VLOOKUP($A518,'风险(退款拒付)'!$A:$F,5,0)</f>
        <v>3.0000000000000001E-3</v>
      </c>
      <c r="K518" s="1">
        <f>VLOOKUP($A518,'风险(预警)'!$A:$F,6,0)</f>
        <v>1.4999999999999999E-2</v>
      </c>
      <c r="L518" s="1">
        <v>8.6049199319413617E-3</v>
      </c>
      <c r="M518" s="2">
        <f t="shared" si="8"/>
        <v>2.0316107044905629</v>
      </c>
    </row>
    <row r="519" spans="1:13" x14ac:dyDescent="0.2">
      <c r="A519" t="s">
        <v>754</v>
      </c>
      <c r="B519" s="2">
        <f>VLOOKUP($A519,活跃!$B:$J,3,0)</f>
        <v>282</v>
      </c>
      <c r="C519" s="2">
        <f>VLOOKUP($A519,活跃!$B:$J,4,0)</f>
        <v>0</v>
      </c>
      <c r="D519" s="2">
        <f>VLOOKUP($A519,活跃!$B:$J,6,0)</f>
        <v>0</v>
      </c>
      <c r="E519" s="26">
        <f>VLOOKUP($A519,'交易量(贡献率)'!$A:$K,11,0)/100</f>
        <v>6.1792543724346194E-5</v>
      </c>
      <c r="F519" s="2">
        <f>VLOOKUP($A519,交易量等级!$A:$G,2,0)</f>
        <v>2889.75</v>
      </c>
      <c r="G519" s="2">
        <f>VLOOKUP($A519,交易量等级!$A:$G,5,0)</f>
        <v>32588</v>
      </c>
      <c r="H519" s="2">
        <f>VLOOKUP($A519,活跃!$B:$J,2,0)</f>
        <v>0</v>
      </c>
      <c r="I519" s="1">
        <f>VLOOKUP($A519,'风险(退款拒付)'!$A:$F,4,0)</f>
        <v>0</v>
      </c>
      <c r="J519" s="1">
        <f>VLOOKUP($A519,'风险(退款拒付)'!$A:$F,5,0)</f>
        <v>4.3999999999999997E-2</v>
      </c>
      <c r="K519" s="1">
        <f>VLOOKUP($A519,'风险(预警)'!$A:$F,6,0)</f>
        <v>0.60599999999999998</v>
      </c>
      <c r="L519" s="1">
        <v>6.4968233872493451E-3</v>
      </c>
      <c r="M519" s="2">
        <f t="shared" si="8"/>
        <v>1.5338917785540123</v>
      </c>
    </row>
    <row r="520" spans="1:13" x14ac:dyDescent="0.2">
      <c r="A520" t="s">
        <v>823</v>
      </c>
      <c r="B520" s="2">
        <f>VLOOKUP($A520,活跃!$B:$J,3,0)</f>
        <v>186</v>
      </c>
      <c r="C520" s="2">
        <f>VLOOKUP($A520,活跃!$B:$J,4,0)</f>
        <v>9</v>
      </c>
      <c r="D520" s="2">
        <f>VLOOKUP($A520,活跃!$B:$J,6,0)</f>
        <v>61</v>
      </c>
      <c r="E520" s="26">
        <f>VLOOKUP($A520,'交易量(贡献率)'!$A:$K,11,0)/100</f>
        <v>3.1754006523818731E-5</v>
      </c>
      <c r="F520" s="2">
        <f>VLOOKUP($A520,交易量等级!$A:$G,2,0)</f>
        <v>100</v>
      </c>
      <c r="G520" s="2">
        <f>VLOOKUP($A520,交易量等级!$A:$G,5,0)</f>
        <v>16746.349999999999</v>
      </c>
      <c r="H520" s="2">
        <f>VLOOKUP($A520,活跃!$B:$J,2,0)</f>
        <v>1</v>
      </c>
      <c r="I520" s="1">
        <f>VLOOKUP($A520,'风险(退款拒付)'!$A:$F,4,0)</f>
        <v>0.02</v>
      </c>
      <c r="J520" s="1">
        <f>VLOOKUP($A520,'风险(退款拒付)'!$A:$F,5,0)</f>
        <v>0</v>
      </c>
      <c r="K520" s="1">
        <f>VLOOKUP($A520,'风险(预警)'!$A:$F,6,0)</f>
        <v>0</v>
      </c>
      <c r="L520" s="1">
        <v>1.0330824556773151E-2</v>
      </c>
      <c r="M520" s="2">
        <f t="shared" si="8"/>
        <v>2.4390946018970268</v>
      </c>
    </row>
    <row r="521" spans="1:13" x14ac:dyDescent="0.2">
      <c r="A521" t="s">
        <v>475</v>
      </c>
      <c r="B521" s="2">
        <f>VLOOKUP($A521,活跃!$B:$J,3,0)</f>
        <v>87</v>
      </c>
      <c r="C521" s="2">
        <f>VLOOKUP($A521,活跃!$B:$J,4,0)</f>
        <v>29</v>
      </c>
      <c r="D521" s="2">
        <f>VLOOKUP($A521,活跃!$B:$J,6,0)</f>
        <v>119</v>
      </c>
      <c r="E521" s="26">
        <f>VLOOKUP($A521,'交易量(贡献率)'!$A:$K,11,0)/100</f>
        <v>2.5944983383075695E-5</v>
      </c>
      <c r="F521" s="2">
        <f>VLOOKUP($A521,交易量等级!$A:$G,2,0)</f>
        <v>172.48310000000001</v>
      </c>
      <c r="G521" s="2">
        <f>VLOOKUP($A521,交易量等级!$A:$G,5,0)</f>
        <v>13682.801638000001</v>
      </c>
      <c r="H521" s="2">
        <f>VLOOKUP($A521,活跃!$B:$J,2,0)</f>
        <v>1</v>
      </c>
      <c r="I521" s="1">
        <f>VLOOKUP($A521,'风险(退款拒付)'!$A:$F,4,0)</f>
        <v>8.0000000000000002E-3</v>
      </c>
      <c r="J521" s="1">
        <f>VLOOKUP($A521,'风险(退款拒付)'!$A:$F,5,0)</f>
        <v>0</v>
      </c>
      <c r="K521" s="1">
        <f>VLOOKUP($A521,'风险(预警)'!$A:$F,6,0)</f>
        <v>0</v>
      </c>
      <c r="L521" s="1">
        <v>1.100597827216091E-3</v>
      </c>
      <c r="M521" s="2">
        <f t="shared" si="8"/>
        <v>0.25984975395428261</v>
      </c>
    </row>
    <row r="522" spans="1:13" x14ac:dyDescent="0.2">
      <c r="A522" t="s">
        <v>1016</v>
      </c>
      <c r="B522" s="2">
        <f>VLOOKUP($A522,活跃!$B:$J,3,0)</f>
        <v>205</v>
      </c>
      <c r="C522" s="2">
        <f>VLOOKUP($A522,活跃!$B:$J,4,0)</f>
        <v>0</v>
      </c>
      <c r="D522" s="2">
        <f>VLOOKUP($A522,活跃!$B:$J,6,0)</f>
        <v>0</v>
      </c>
      <c r="E522" s="26">
        <f>VLOOKUP($A522,'交易量(贡献率)'!$A:$K,11,0)/100</f>
        <v>3.3215028153407726E-5</v>
      </c>
      <c r="F522" s="2">
        <f>VLOOKUP($A522,交易量等级!$A:$G,2,0)</f>
        <v>411.42500000000001</v>
      </c>
      <c r="G522" s="2">
        <f>VLOOKUP($A522,交易量等级!$A:$G,5,0)</f>
        <v>17516.86</v>
      </c>
      <c r="H522" s="2">
        <f>VLOOKUP($A522,活跃!$B:$J,2,0)</f>
        <v>1</v>
      </c>
      <c r="I522" s="1">
        <f>VLOOKUP($A522,'风险(退款拒付)'!$A:$F,4,0)</f>
        <v>1.4999999999999999E-2</v>
      </c>
      <c r="J522" s="1">
        <f>VLOOKUP($A522,'风险(退款拒付)'!$A:$F,5,0)</f>
        <v>3.0000000000000001E-3</v>
      </c>
      <c r="K522" s="1">
        <f>VLOOKUP($A522,'风险(预警)'!$A:$F,6,0)</f>
        <v>1.7999999999999999E-2</v>
      </c>
      <c r="L522" s="1">
        <v>6.9173884633082529E-3</v>
      </c>
      <c r="M522" s="2">
        <f t="shared" si="8"/>
        <v>1.6331866606928398</v>
      </c>
    </row>
    <row r="523" spans="1:13" x14ac:dyDescent="0.2">
      <c r="A523" t="s">
        <v>364</v>
      </c>
      <c r="B523" s="2">
        <f>VLOOKUP($A523,活跃!$B:$J,3,0)</f>
        <v>390</v>
      </c>
      <c r="C523" s="2">
        <f>VLOOKUP($A523,活跃!$B:$J,4,0)</f>
        <v>8</v>
      </c>
      <c r="D523" s="2">
        <f>VLOOKUP($A523,活跃!$B:$J,6,0)</f>
        <v>40</v>
      </c>
      <c r="E523" s="26">
        <f>VLOOKUP($A523,'交易量(贡献率)'!$A:$K,11,0)/100</f>
        <v>4.281069647361157E-5</v>
      </c>
      <c r="F523" s="2">
        <f>VLOOKUP($A523,交易量等级!$A:$G,2,0)</f>
        <v>115.75</v>
      </c>
      <c r="G523" s="2">
        <f>VLOOKUP($A523,交易量等级!$A:$G,5,0)</f>
        <v>22577.4</v>
      </c>
      <c r="H523" s="2">
        <f>VLOOKUP($A523,活跃!$B:$J,2,0)</f>
        <v>1</v>
      </c>
      <c r="I523" s="1">
        <f>VLOOKUP($A523,'风险(退款拒付)'!$A:$F,4,0)</f>
        <v>2.5999999999999999E-2</v>
      </c>
      <c r="J523" s="1">
        <f>VLOOKUP($A523,'风险(退款拒付)'!$A:$F,5,0)</f>
        <v>0</v>
      </c>
      <c r="K523" s="1">
        <f>VLOOKUP($A523,'风险(预警)'!$A:$F,6,0)</f>
        <v>1.2E-2</v>
      </c>
      <c r="L523" s="1">
        <v>9.241888207381331E-3</v>
      </c>
      <c r="M523" s="2">
        <f t="shared" si="8"/>
        <v>2.1819981080968596</v>
      </c>
    </row>
    <row r="524" spans="1:13" x14ac:dyDescent="0.2">
      <c r="A524" t="s">
        <v>555</v>
      </c>
      <c r="B524" s="2">
        <f>VLOOKUP($A524,活跃!$B:$J,3,0)</f>
        <v>30</v>
      </c>
      <c r="C524" s="2">
        <f>VLOOKUP($A524,活跃!$B:$J,4,0)</f>
        <v>64</v>
      </c>
      <c r="D524" s="2">
        <f>VLOOKUP($A524,活跃!$B:$J,6,0)</f>
        <v>326</v>
      </c>
      <c r="E524" s="26">
        <f>VLOOKUP($A524,'交易量(贡献率)'!$A:$K,11,0)/100</f>
        <v>3.6094995294221785E-5</v>
      </c>
      <c r="F524" s="2">
        <f>VLOOKUP($A524,交易量等级!$A:$G,2,0)</f>
        <v>747.10500000000002</v>
      </c>
      <c r="G524" s="2">
        <f>VLOOKUP($A524,交易量等级!$A:$G,5,0)</f>
        <v>19035.689999999999</v>
      </c>
      <c r="H524" s="2">
        <f>VLOOKUP($A524,活跃!$B:$J,2,0)</f>
        <v>1</v>
      </c>
      <c r="I524" s="1">
        <f>VLOOKUP($A524,'风险(退款拒付)'!$A:$F,4,0)</f>
        <v>1.2E-2</v>
      </c>
      <c r="J524" s="1">
        <f>VLOOKUP($A524,'风险(退款拒付)'!$A:$F,5,0)</f>
        <v>0</v>
      </c>
      <c r="K524" s="1">
        <f>VLOOKUP($A524,'风险(预警)'!$A:$F,6,0)</f>
        <v>3.0000000000000001E-3</v>
      </c>
      <c r="L524" s="1">
        <v>8.9597336712143403E-3</v>
      </c>
      <c r="M524" s="2">
        <f t="shared" si="8"/>
        <v>2.115381779237179</v>
      </c>
    </row>
    <row r="525" spans="1:13" x14ac:dyDescent="0.2">
      <c r="A525" t="s">
        <v>367</v>
      </c>
      <c r="B525" s="2">
        <f>VLOOKUP($A525,活跃!$B:$J,3,0)</f>
        <v>292</v>
      </c>
      <c r="C525" s="2">
        <f>VLOOKUP($A525,活跃!$B:$J,4,0)</f>
        <v>8</v>
      </c>
      <c r="D525" s="2">
        <f>VLOOKUP($A525,活跃!$B:$J,6,0)</f>
        <v>26</v>
      </c>
      <c r="E525" s="26">
        <f>VLOOKUP($A525,'交易量(贡献率)'!$A:$K,11,0)/100</f>
        <v>2.0436744235784839E-5</v>
      </c>
      <c r="F525" s="2">
        <f>VLOOKUP($A525,交易量等级!$A:$G,2,0)</f>
        <v>47.94</v>
      </c>
      <c r="G525" s="2">
        <f>VLOOKUP($A525,交易量等级!$A:$G,5,0)</f>
        <v>10777.88</v>
      </c>
      <c r="H525" s="2">
        <f>VLOOKUP($A525,活跃!$B:$J,2,0)</f>
        <v>1</v>
      </c>
      <c r="I525" s="1">
        <f>VLOOKUP($A525,'风险(退款拒付)'!$A:$F,4,0)</f>
        <v>3.6999999999999998E-2</v>
      </c>
      <c r="J525" s="1">
        <f>VLOOKUP($A525,'风险(退款拒付)'!$A:$F,5,0)</f>
        <v>0</v>
      </c>
      <c r="K525" s="1">
        <f>VLOOKUP($A525,'风险(预警)'!$A:$F,6,0)</f>
        <v>1.2E-2</v>
      </c>
      <c r="L525" s="1">
        <v>1.2589353091513241E-2</v>
      </c>
      <c r="M525" s="2">
        <f t="shared" si="8"/>
        <v>2.9723303302787722</v>
      </c>
    </row>
    <row r="526" spans="1:13" x14ac:dyDescent="0.2">
      <c r="A526" t="s">
        <v>558</v>
      </c>
      <c r="B526" s="2">
        <f>VLOOKUP($A526,活跃!$B:$J,3,0)</f>
        <v>576</v>
      </c>
      <c r="C526" s="2">
        <f>VLOOKUP($A526,活跃!$B:$J,4,0)</f>
        <v>11</v>
      </c>
      <c r="D526" s="2">
        <f>VLOOKUP($A526,活跃!$B:$J,6,0)</f>
        <v>33</v>
      </c>
      <c r="E526" s="26">
        <f>VLOOKUP($A526,'交易量(贡献率)'!$A:$K,11,0)/100</f>
        <v>6.0284591768956985E-5</v>
      </c>
      <c r="F526" s="2">
        <f>VLOOKUP($A526,交易量等级!$A:$G,2,0)</f>
        <v>113</v>
      </c>
      <c r="G526" s="2">
        <f>VLOOKUP($A526,交易量等级!$A:$G,5,0)</f>
        <v>31792.74</v>
      </c>
      <c r="H526" s="2">
        <f>VLOOKUP($A526,活跃!$B:$J,2,0)</f>
        <v>1</v>
      </c>
      <c r="I526" s="1">
        <f>VLOOKUP($A526,'风险(退款拒付)'!$A:$F,4,0)</f>
        <v>1.4999999999999999E-2</v>
      </c>
      <c r="J526" s="1">
        <f>VLOOKUP($A526,'风险(退款拒付)'!$A:$F,5,0)</f>
        <v>0</v>
      </c>
      <c r="K526" s="1">
        <f>VLOOKUP($A526,'风险(预警)'!$A:$F,6,0)</f>
        <v>1.9E-2</v>
      </c>
      <c r="L526" s="1">
        <v>9.4992593071436555E-3</v>
      </c>
      <c r="M526" s="2">
        <f t="shared" si="8"/>
        <v>2.242763098990352</v>
      </c>
    </row>
    <row r="527" spans="1:13" x14ac:dyDescent="0.2">
      <c r="A527" t="s">
        <v>264</v>
      </c>
      <c r="B527" s="2">
        <f>VLOOKUP($A527,活跃!$B:$J,3,0)</f>
        <v>921</v>
      </c>
      <c r="C527" s="2">
        <f>VLOOKUP($A527,活跃!$B:$J,4,0)</f>
        <v>0</v>
      </c>
      <c r="D527" s="2">
        <f>VLOOKUP($A527,活跃!$B:$J,6,0)</f>
        <v>0</v>
      </c>
      <c r="E527" s="26">
        <f>VLOOKUP($A527,'交易量(贡献率)'!$A:$K,11,0)/100</f>
        <v>3.9295586628553394E-5</v>
      </c>
      <c r="F527" s="2">
        <f>VLOOKUP($A527,交易量等级!$A:$G,2,0)</f>
        <v>170.94499999999999</v>
      </c>
      <c r="G527" s="2">
        <f>VLOOKUP($A527,交易量等级!$A:$G,5,0)</f>
        <v>20723.61</v>
      </c>
      <c r="H527" s="2">
        <f>VLOOKUP($A527,活跃!$B:$J,2,0)</f>
        <v>1</v>
      </c>
      <c r="I527" s="1">
        <f>VLOOKUP($A527,'风险(退款拒付)'!$A:$F,4,0)</f>
        <v>0</v>
      </c>
      <c r="J527" s="1">
        <f>VLOOKUP($A527,'风险(退款拒付)'!$A:$F,5,0)</f>
        <v>2.1999999999999999E-2</v>
      </c>
      <c r="K527" s="1">
        <f>VLOOKUP($A527,'风险(预警)'!$A:$F,6,0)</f>
        <v>0</v>
      </c>
      <c r="L527" s="1">
        <v>1.2317079611481299E-2</v>
      </c>
      <c r="M527" s="2">
        <f t="shared" si="8"/>
        <v>2.9080469062659016</v>
      </c>
    </row>
    <row r="528" spans="1:13" x14ac:dyDescent="0.2">
      <c r="A528" t="s">
        <v>559</v>
      </c>
      <c r="B528" s="2">
        <f>VLOOKUP($A528,活跃!$B:$J,3,0)</f>
        <v>154</v>
      </c>
      <c r="C528" s="2">
        <f>VLOOKUP($A528,活跃!$B:$J,4,0)</f>
        <v>0</v>
      </c>
      <c r="D528" s="2">
        <f>VLOOKUP($A528,活跃!$B:$J,6,0)</f>
        <v>7</v>
      </c>
      <c r="E528" s="26">
        <f>VLOOKUP($A528,'交易量(贡献率)'!$A:$K,11,0)/100</f>
        <v>5.2200098901268023E-5</v>
      </c>
      <c r="F528" s="2">
        <f>VLOOKUP($A528,交易量等级!$A:$G,2,0)</f>
        <v>228.04</v>
      </c>
      <c r="G528" s="2">
        <f>VLOOKUP($A528,交易量等级!$A:$G,5,0)</f>
        <v>27529.16</v>
      </c>
      <c r="H528" s="2">
        <f>VLOOKUP($A528,活跃!$B:$J,2,0)</f>
        <v>1</v>
      </c>
      <c r="I528" s="1">
        <f>VLOOKUP($A528,'风险(退款拒付)'!$A:$F,4,0)</f>
        <v>3.6999999999999998E-2</v>
      </c>
      <c r="J528" s="1">
        <f>VLOOKUP($A528,'风险(退款拒付)'!$A:$F,5,0)</f>
        <v>3.0000000000000001E-3</v>
      </c>
      <c r="K528" s="1">
        <f>VLOOKUP($A528,'风险(预警)'!$A:$F,6,0)</f>
        <v>4.1000000000000002E-2</v>
      </c>
      <c r="L528" s="1">
        <v>7.868326673075186E-3</v>
      </c>
      <c r="M528" s="2">
        <f t="shared" si="8"/>
        <v>1.8577019683949219</v>
      </c>
    </row>
    <row r="529" spans="1:13" x14ac:dyDescent="0.2">
      <c r="A529" t="s">
        <v>169</v>
      </c>
      <c r="B529" s="2">
        <f>VLOOKUP($A529,活跃!$B:$J,3,0)</f>
        <v>398</v>
      </c>
      <c r="C529" s="2">
        <f>VLOOKUP($A529,活跃!$B:$J,4,0)</f>
        <v>66</v>
      </c>
      <c r="D529" s="2">
        <f>VLOOKUP($A529,活跃!$B:$J,6,0)</f>
        <v>189</v>
      </c>
      <c r="E529" s="26">
        <f>VLOOKUP($A529,'交易量(贡献率)'!$A:$K,11,0)/100</f>
        <v>5.7039819562255877E-5</v>
      </c>
      <c r="F529" s="2">
        <f>VLOOKUP($A529,交易量等级!$A:$G,2,0)</f>
        <v>455.83499999999998</v>
      </c>
      <c r="G529" s="2">
        <f>VLOOKUP($A529,交易量等级!$A:$G,5,0)</f>
        <v>30081.52</v>
      </c>
      <c r="H529" s="2">
        <f>VLOOKUP($A529,活跃!$B:$J,2,0)</f>
        <v>1</v>
      </c>
      <c r="I529" s="1">
        <f>VLOOKUP($A529,'风险(退款拒付)'!$A:$F,4,0)</f>
        <v>3.5000000000000003E-2</v>
      </c>
      <c r="J529" s="1">
        <f>VLOOKUP($A529,'风险(退款拒付)'!$A:$F,5,0)</f>
        <v>0</v>
      </c>
      <c r="K529" s="1">
        <f>VLOOKUP($A529,'风险(预警)'!$A:$F,6,0)</f>
        <v>3.0000000000000001E-3</v>
      </c>
      <c r="L529" s="1">
        <v>4.384409222581956E-3</v>
      </c>
      <c r="M529" s="2">
        <f t="shared" si="8"/>
        <v>1.0351534680061854</v>
      </c>
    </row>
    <row r="530" spans="1:13" x14ac:dyDescent="0.2">
      <c r="A530" t="s">
        <v>194</v>
      </c>
      <c r="B530" s="2">
        <f>VLOOKUP($A530,活跃!$B:$J,3,0)</f>
        <v>367</v>
      </c>
      <c r="C530" s="2">
        <f>VLOOKUP($A530,活跃!$B:$J,4,0)</f>
        <v>0</v>
      </c>
      <c r="D530" s="2">
        <f>VLOOKUP($A530,活跃!$B:$J,6,0)</f>
        <v>0</v>
      </c>
      <c r="E530" s="26">
        <f>VLOOKUP($A530,'交易量(贡献率)'!$A:$K,11,0)/100</f>
        <v>4.1452864675539667E-5</v>
      </c>
      <c r="F530" s="2">
        <f>VLOOKUP($A530,交易量等级!$A:$G,2,0)</f>
        <v>555</v>
      </c>
      <c r="G530" s="2">
        <f>VLOOKUP($A530,交易量等级!$A:$G,5,0)</f>
        <v>21861.31</v>
      </c>
      <c r="H530" s="2">
        <f>VLOOKUP($A530,活跃!$B:$J,2,0)</f>
        <v>1</v>
      </c>
      <c r="I530" s="1">
        <f>VLOOKUP($A530,'风险(退款拒付)'!$A:$F,4,0)</f>
        <v>0</v>
      </c>
      <c r="J530" s="1">
        <f>VLOOKUP($A530,'风险(退款拒付)'!$A:$F,5,0)</f>
        <v>2.9000000000000001E-2</v>
      </c>
      <c r="K530" s="1">
        <f>VLOOKUP($A530,'风险(预警)'!$A:$F,6,0)</f>
        <v>0.19700000000000001</v>
      </c>
      <c r="L530" s="1">
        <v>6.3187928885058706E-3</v>
      </c>
      <c r="M530" s="2">
        <f t="shared" si="8"/>
        <v>1.4918590031378864</v>
      </c>
    </row>
    <row r="531" spans="1:13" x14ac:dyDescent="0.2">
      <c r="A531" t="s">
        <v>147</v>
      </c>
      <c r="B531" s="2">
        <f>VLOOKUP($A531,活跃!$B:$J,3,0)</f>
        <v>326</v>
      </c>
      <c r="C531" s="2">
        <f>VLOOKUP($A531,活跃!$B:$J,4,0)</f>
        <v>0</v>
      </c>
      <c r="D531" s="2">
        <f>VLOOKUP($A531,活跃!$B:$J,6,0)</f>
        <v>0</v>
      </c>
      <c r="E531" s="26">
        <f>VLOOKUP($A531,'交易量(贡献率)'!$A:$K,11,0)/100</f>
        <v>3.8663989771147527E-5</v>
      </c>
      <c r="F531" s="2">
        <f>VLOOKUP($A531,交易量等级!$A:$G,2,0)</f>
        <v>883.29499999999996</v>
      </c>
      <c r="G531" s="2">
        <f>VLOOKUP($A531,交易量等级!$A:$G,5,0)</f>
        <v>20390.52</v>
      </c>
      <c r="H531" s="2">
        <f>VLOOKUP($A531,活跃!$B:$J,2,0)</f>
        <v>1</v>
      </c>
      <c r="I531" s="1">
        <f>VLOOKUP($A531,'风险(退款拒付)'!$A:$F,4,0)</f>
        <v>0</v>
      </c>
      <c r="J531" s="1">
        <f>VLOOKUP($A531,'风险(退款拒付)'!$A:$F,5,0)</f>
        <v>6.0000000000000001E-3</v>
      </c>
      <c r="K531" s="1">
        <f>VLOOKUP($A531,'风险(预警)'!$A:$F,6,0)</f>
        <v>1.9E-2</v>
      </c>
      <c r="L531" s="1">
        <v>0.2015021180842711</v>
      </c>
      <c r="M531" s="2">
        <f t="shared" si="8"/>
        <v>47.574395033931182</v>
      </c>
    </row>
    <row r="532" spans="1:13" x14ac:dyDescent="0.2">
      <c r="A532" t="s">
        <v>813</v>
      </c>
      <c r="B532" s="2">
        <f>VLOOKUP($A532,活跃!$B:$J,3,0)</f>
        <v>236</v>
      </c>
      <c r="C532" s="2">
        <f>VLOOKUP($A532,活跃!$B:$J,4,0)</f>
        <v>1</v>
      </c>
      <c r="D532" s="2">
        <f>VLOOKUP($A532,活跃!$B:$J,6,0)</f>
        <v>53</v>
      </c>
      <c r="E532" s="26">
        <f>VLOOKUP($A532,'交易量(贡献率)'!$A:$K,11,0)/100</f>
        <v>3.6379497358184007E-5</v>
      </c>
      <c r="F532" s="2">
        <f>VLOOKUP($A532,交易量等级!$A:$G,2,0)</f>
        <v>99.125</v>
      </c>
      <c r="G532" s="2">
        <f>VLOOKUP($A532,交易量等级!$A:$G,5,0)</f>
        <v>19185.73</v>
      </c>
      <c r="H532" s="2">
        <f>VLOOKUP($A532,活跃!$B:$J,2,0)</f>
        <v>1</v>
      </c>
      <c r="I532" s="1">
        <f>VLOOKUP($A532,'风险(退款拒付)'!$A:$F,4,0)</f>
        <v>4.0000000000000001E-3</v>
      </c>
      <c r="J532" s="1">
        <f>VLOOKUP($A532,'风险(退款拒付)'!$A:$F,5,0)</f>
        <v>0</v>
      </c>
      <c r="K532" s="1">
        <f>VLOOKUP($A532,'风险(预警)'!$A:$F,6,0)</f>
        <v>3.0000000000000001E-3</v>
      </c>
      <c r="L532" s="1">
        <v>5.3372284322200769E-3</v>
      </c>
      <c r="M532" s="2">
        <f t="shared" si="8"/>
        <v>1.2601128773970309</v>
      </c>
    </row>
    <row r="533" spans="1:13" x14ac:dyDescent="0.2">
      <c r="A533" t="s">
        <v>584</v>
      </c>
      <c r="B533" s="2">
        <f>VLOOKUP($A533,活跃!$B:$J,3,0)</f>
        <v>382</v>
      </c>
      <c r="C533" s="2">
        <f>VLOOKUP($A533,活跃!$B:$J,4,0)</f>
        <v>1</v>
      </c>
      <c r="D533" s="2">
        <f>VLOOKUP($A533,活跃!$B:$J,6,0)</f>
        <v>3</v>
      </c>
      <c r="E533" s="26">
        <f>VLOOKUP($A533,'交易量(贡献率)'!$A:$K,11,0)/100</f>
        <v>2.4673595087280897E-5</v>
      </c>
      <c r="F533" s="2">
        <f>VLOOKUP($A533,交易量等级!$A:$G,2,0)</f>
        <v>88.954999999999998</v>
      </c>
      <c r="G533" s="2">
        <f>VLOOKUP($A533,交易量等级!$A:$G,5,0)</f>
        <v>13012.3</v>
      </c>
      <c r="H533" s="2">
        <f>VLOOKUP($A533,活跃!$B:$J,2,0)</f>
        <v>1</v>
      </c>
      <c r="I533" s="1">
        <f>VLOOKUP($A533,'风险(退款拒付)'!$A:$F,4,0)</f>
        <v>5.8000000000000003E-2</v>
      </c>
      <c r="J533" s="1">
        <f>VLOOKUP($A533,'风险(退款拒付)'!$A:$F,5,0)</f>
        <v>0</v>
      </c>
      <c r="K533" s="1">
        <f>VLOOKUP($A533,'风险(预警)'!$A:$F,6,0)</f>
        <v>0.01</v>
      </c>
      <c r="L533" s="1">
        <v>7.4445812429847378E-3</v>
      </c>
      <c r="M533" s="2">
        <f t="shared" si="8"/>
        <v>1.7576562086946934</v>
      </c>
    </row>
    <row r="534" spans="1:13" x14ac:dyDescent="0.2">
      <c r="A534" t="s">
        <v>528</v>
      </c>
      <c r="B534" s="2">
        <f>VLOOKUP($A534,活跃!$B:$J,3,0)</f>
        <v>320</v>
      </c>
      <c r="C534" s="2">
        <f>VLOOKUP($A534,活跃!$B:$J,4,0)</f>
        <v>1</v>
      </c>
      <c r="D534" s="2">
        <f>VLOOKUP($A534,活跃!$B:$J,6,0)</f>
        <v>1</v>
      </c>
      <c r="E534" s="26">
        <f>VLOOKUP($A534,'交易量(贡献率)'!$A:$K,11,0)/100</f>
        <v>3.2005133585049898E-5</v>
      </c>
      <c r="F534" s="2">
        <f>VLOOKUP($A534,交易量等级!$A:$G,2,0)</f>
        <v>88.631699999999995</v>
      </c>
      <c r="G534" s="2">
        <f>VLOOKUP($A534,交易量等级!$A:$G,5,0)</f>
        <v>16878.788773</v>
      </c>
      <c r="H534" s="2">
        <f>VLOOKUP($A534,活跃!$B:$J,2,0)</f>
        <v>1</v>
      </c>
      <c r="I534" s="1">
        <f>VLOOKUP($A534,'风险(退款拒付)'!$A:$F,4,0)</f>
        <v>3.2000000000000001E-2</v>
      </c>
      <c r="J534" s="1">
        <f>VLOOKUP($A534,'风险(退款拒付)'!$A:$F,5,0)</f>
        <v>0</v>
      </c>
      <c r="K534" s="1">
        <f>VLOOKUP($A534,'风险(预警)'!$A:$F,6,0)</f>
        <v>0</v>
      </c>
      <c r="L534" s="1">
        <v>4.0668399971245982E-3</v>
      </c>
      <c r="M534" s="2">
        <f t="shared" si="8"/>
        <v>0.96017577583021796</v>
      </c>
    </row>
    <row r="535" spans="1:13" x14ac:dyDescent="0.2">
      <c r="A535" t="s">
        <v>205</v>
      </c>
      <c r="B535" s="2">
        <f>VLOOKUP($A535,活跃!$B:$J,3,0)</f>
        <v>902</v>
      </c>
      <c r="C535" s="2">
        <f>VLOOKUP($A535,活跃!$B:$J,4,0)</f>
        <v>4</v>
      </c>
      <c r="D535" s="2">
        <f>VLOOKUP($A535,活跃!$B:$J,6,0)</f>
        <v>18</v>
      </c>
      <c r="E535" s="26">
        <f>VLOOKUP($A535,'交易量(贡献率)'!$A:$K,11,0)/100</f>
        <v>9.5121513020272503E-5</v>
      </c>
      <c r="F535" s="2">
        <f>VLOOKUP($A535,交易量等级!$A:$G,2,0)</f>
        <v>208.935</v>
      </c>
      <c r="G535" s="2">
        <f>VLOOKUP($A535,交易量等级!$A:$G,5,0)</f>
        <v>50164.95</v>
      </c>
      <c r="H535" s="2">
        <f>VLOOKUP($A535,活跃!$B:$J,2,0)</f>
        <v>1</v>
      </c>
      <c r="I535" s="1">
        <f>VLOOKUP($A535,'风险(退款拒付)'!$A:$F,4,0)</f>
        <v>7.0999999999999994E-2</v>
      </c>
      <c r="J535" s="1">
        <f>VLOOKUP($A535,'风险(退款拒付)'!$A:$F,5,0)</f>
        <v>0.01</v>
      </c>
      <c r="K535" s="1">
        <f>VLOOKUP($A535,'风险(预警)'!$A:$F,6,0)</f>
        <v>2.3E-2</v>
      </c>
      <c r="L535" s="1">
        <v>4.4833152505337976E-3</v>
      </c>
      <c r="M535" s="2">
        <f t="shared" si="8"/>
        <v>1.0585050560180298</v>
      </c>
    </row>
    <row r="536" spans="1:13" x14ac:dyDescent="0.2">
      <c r="A536" t="s">
        <v>993</v>
      </c>
      <c r="B536" s="2">
        <f>VLOOKUP($A536,活跃!$B:$J,3,0)</f>
        <v>989</v>
      </c>
      <c r="C536" s="2">
        <f>VLOOKUP($A536,活跃!$B:$J,4,0)</f>
        <v>11</v>
      </c>
      <c r="D536" s="2">
        <f>VLOOKUP($A536,活跃!$B:$J,6,0)</f>
        <v>42</v>
      </c>
      <c r="E536" s="26">
        <f>VLOOKUP($A536,'交易量(贡献率)'!$A:$K,11,0)/100</f>
        <v>4.5624248329794393E-5</v>
      </c>
      <c r="F536" s="2">
        <f>VLOOKUP($A536,交易量等级!$A:$G,2,0)</f>
        <v>111.98</v>
      </c>
      <c r="G536" s="2">
        <f>VLOOKUP($A536,交易量等级!$A:$G,5,0)</f>
        <v>24061.204070250002</v>
      </c>
      <c r="H536" s="2">
        <f>VLOOKUP($A536,活跃!$B:$J,2,0)</f>
        <v>1</v>
      </c>
      <c r="I536" s="1">
        <f>VLOOKUP($A536,'风险(退款拒付)'!$A:$F,4,0)</f>
        <v>2E-3</v>
      </c>
      <c r="J536" s="1">
        <f>VLOOKUP($A536,'风险(退款拒付)'!$A:$F,5,0)</f>
        <v>0</v>
      </c>
      <c r="K536" s="1">
        <f>VLOOKUP($A536,'风险(预警)'!$A:$F,6,0)</f>
        <v>0</v>
      </c>
      <c r="L536" s="1">
        <v>4.7547225360003694E-3</v>
      </c>
      <c r="M536" s="2">
        <f t="shared" si="8"/>
        <v>1.1225839725903788</v>
      </c>
    </row>
    <row r="537" spans="1:13" x14ac:dyDescent="0.2">
      <c r="A537" t="s">
        <v>1006</v>
      </c>
      <c r="B537" s="2">
        <f>VLOOKUP($A537,活跃!$B:$J,3,0)</f>
        <v>585</v>
      </c>
      <c r="C537" s="2">
        <f>VLOOKUP($A537,活跃!$B:$J,4,0)</f>
        <v>13</v>
      </c>
      <c r="D537" s="2">
        <f>VLOOKUP($A537,活跃!$B:$J,6,0)</f>
        <v>50</v>
      </c>
      <c r="E537" s="26">
        <f>VLOOKUP($A537,'交易量(贡献率)'!$A:$K,11,0)/100</f>
        <v>3.6464123638606794E-5</v>
      </c>
      <c r="F537" s="2">
        <f>VLOOKUP($A537,交易量等级!$A:$G,2,0)</f>
        <v>79.989999999999995</v>
      </c>
      <c r="G537" s="2">
        <f>VLOOKUP($A537,交易量等级!$A:$G,5,0)</f>
        <v>19230.36</v>
      </c>
      <c r="H537" s="2">
        <f>VLOOKUP($A537,活跃!$B:$J,2,0)</f>
        <v>1</v>
      </c>
      <c r="I537" s="1">
        <f>VLOOKUP($A537,'风险(退款拒付)'!$A:$F,4,0)</f>
        <v>5.0000000000000001E-3</v>
      </c>
      <c r="J537" s="1">
        <f>VLOOKUP($A537,'风险(退款拒付)'!$A:$F,5,0)</f>
        <v>0</v>
      </c>
      <c r="K537" s="1">
        <f>VLOOKUP($A537,'风险(预警)'!$A:$F,6,0)</f>
        <v>7.0000000000000001E-3</v>
      </c>
      <c r="L537" s="1">
        <v>4.6460302854994416E-3</v>
      </c>
      <c r="M537" s="2">
        <f t="shared" si="8"/>
        <v>1.096921869821337</v>
      </c>
    </row>
    <row r="538" spans="1:13" x14ac:dyDescent="0.2">
      <c r="A538" t="s">
        <v>970</v>
      </c>
      <c r="B538" s="2">
        <f>VLOOKUP($A538,活跃!$B:$J,3,0)</f>
        <v>286</v>
      </c>
      <c r="C538" s="2">
        <f>VLOOKUP($A538,活跃!$B:$J,4,0)</f>
        <v>7</v>
      </c>
      <c r="D538" s="2">
        <f>VLOOKUP($A538,活跃!$B:$J,6,0)</f>
        <v>59</v>
      </c>
      <c r="E538" s="26">
        <f>VLOOKUP($A538,'交易量(贡献率)'!$A:$K,11,0)/100</f>
        <v>4.0922093939094478E-5</v>
      </c>
      <c r="F538" s="2">
        <f>VLOOKUP($A538,交易量等级!$A:$G,2,0)</f>
        <v>45.2042</v>
      </c>
      <c r="G538" s="2">
        <f>VLOOKUP($A538,交易量等级!$A:$G,5,0)</f>
        <v>21581.39343213</v>
      </c>
      <c r="H538" s="2">
        <f>VLOOKUP($A538,活跃!$B:$J,2,0)</f>
        <v>1</v>
      </c>
      <c r="I538" s="1">
        <f>VLOOKUP($A538,'风险(退款拒付)'!$A:$F,4,0)</f>
        <v>0.38800000000000001</v>
      </c>
      <c r="J538" s="1">
        <f>VLOOKUP($A538,'风险(退款拒付)'!$A:$F,5,0)</f>
        <v>0.02</v>
      </c>
      <c r="K538" s="1">
        <f>VLOOKUP($A538,'风险(预警)'!$A:$F,6,0)</f>
        <v>0</v>
      </c>
      <c r="L538" s="1">
        <v>2.270355317893229E-3</v>
      </c>
      <c r="M538" s="2">
        <f t="shared" si="8"/>
        <v>0.53602801691477608</v>
      </c>
    </row>
    <row r="539" spans="1:13" x14ac:dyDescent="0.2">
      <c r="A539" t="s">
        <v>723</v>
      </c>
      <c r="B539" s="2">
        <f>VLOOKUP($A539,活跃!$B:$J,3,0)</f>
        <v>285</v>
      </c>
      <c r="C539" s="2">
        <f>VLOOKUP($A539,活跃!$B:$J,4,0)</f>
        <v>0</v>
      </c>
      <c r="D539" s="2">
        <f>VLOOKUP($A539,活跃!$B:$J,6,0)</f>
        <v>0</v>
      </c>
      <c r="E539" s="26">
        <f>VLOOKUP($A539,'交易量(贡献率)'!$A:$K,11,0)/100</f>
        <v>2.4160073033413602E-5</v>
      </c>
      <c r="F539" s="2">
        <f>VLOOKUP($A539,交易量等级!$A:$G,2,0)</f>
        <v>70.95</v>
      </c>
      <c r="G539" s="2">
        <f>VLOOKUP($A539,交易量等级!$A:$G,5,0)</f>
        <v>12741.48</v>
      </c>
      <c r="H539" s="2">
        <f>VLOOKUP($A539,活跃!$B:$J,2,0)</f>
        <v>1</v>
      </c>
      <c r="I539" s="1">
        <f>VLOOKUP($A539,'风险(退款拒付)'!$A:$F,4,0)</f>
        <v>0.03</v>
      </c>
      <c r="J539" s="1">
        <f>VLOOKUP($A539,'风险(退款拒付)'!$A:$F,5,0)</f>
        <v>3.0000000000000001E-3</v>
      </c>
      <c r="K539" s="1">
        <f>VLOOKUP($A539,'风险(预警)'!$A:$F,6,0)</f>
        <v>2.4E-2</v>
      </c>
      <c r="L539" s="1">
        <v>2.059049842941002E-3</v>
      </c>
      <c r="M539" s="2">
        <f t="shared" si="8"/>
        <v>0.48613906173264992</v>
      </c>
    </row>
    <row r="540" spans="1:13" x14ac:dyDescent="0.2">
      <c r="A540" t="s">
        <v>396</v>
      </c>
      <c r="B540" s="2">
        <f>VLOOKUP($A540,活跃!$B:$J,3,0)</f>
        <v>740</v>
      </c>
      <c r="C540" s="2">
        <f>VLOOKUP($A540,活跃!$B:$J,4,0)</f>
        <v>9</v>
      </c>
      <c r="D540" s="2">
        <f>VLOOKUP($A540,活跃!$B:$J,6,0)</f>
        <v>65</v>
      </c>
      <c r="E540" s="26">
        <f>VLOOKUP($A540,'交易量(贡献率)'!$A:$K,11,0)/100</f>
        <v>2.0619042479115474E-5</v>
      </c>
      <c r="F540" s="2">
        <f>VLOOKUP($A540,交易量等级!$A:$G,2,0)</f>
        <v>54.854999999999997</v>
      </c>
      <c r="G540" s="2">
        <f>VLOOKUP($A540,交易量等级!$A:$G,5,0)</f>
        <v>10874.02</v>
      </c>
      <c r="H540" s="2">
        <f>VLOOKUP($A540,活跃!$B:$J,2,0)</f>
        <v>1</v>
      </c>
      <c r="I540" s="1">
        <f>VLOOKUP($A540,'风险(退款拒付)'!$A:$F,4,0)</f>
        <v>0</v>
      </c>
      <c r="J540" s="1">
        <f>VLOOKUP($A540,'风险(退款拒付)'!$A:$F,5,0)</f>
        <v>0</v>
      </c>
      <c r="K540" s="1">
        <f>VLOOKUP($A540,'风险(预警)'!$A:$F,6,0)</f>
        <v>3.0000000000000001E-3</v>
      </c>
      <c r="L540" s="1">
        <v>1.764246768808971E-3</v>
      </c>
      <c r="M540" s="2">
        <f t="shared" si="8"/>
        <v>0.41653642906896227</v>
      </c>
    </row>
    <row r="541" spans="1:13" x14ac:dyDescent="0.2">
      <c r="A541" t="s">
        <v>541</v>
      </c>
      <c r="B541" s="2">
        <f>VLOOKUP($A541,活跃!$B:$J,3,0)</f>
        <v>606</v>
      </c>
      <c r="C541" s="2">
        <f>VLOOKUP($A541,活跃!$B:$J,4,0)</f>
        <v>0</v>
      </c>
      <c r="D541" s="2">
        <f>VLOOKUP($A541,活跃!$B:$J,6,0)</f>
        <v>0</v>
      </c>
      <c r="E541" s="26">
        <f>VLOOKUP($A541,'交易量(贡献率)'!$A:$K,11,0)/100</f>
        <v>1.4260235903410352E-5</v>
      </c>
      <c r="F541" s="2">
        <f>VLOOKUP($A541,交易量等级!$A:$G,2,0)</f>
        <v>39.244750000000003</v>
      </c>
      <c r="G541" s="2">
        <f>VLOOKUP($A541,交易量等级!$A:$G,5,0)</f>
        <v>7520.5281998649998</v>
      </c>
      <c r="H541" s="2">
        <f>VLOOKUP($A541,活跃!$B:$J,2,0)</f>
        <v>1</v>
      </c>
      <c r="I541" s="1">
        <f>VLOOKUP($A541,'风险(退款拒付)'!$A:$F,4,0)</f>
        <v>2.5000000000000001E-2</v>
      </c>
      <c r="J541" s="1">
        <f>VLOOKUP($A541,'风险(退款拒付)'!$A:$F,5,0)</f>
        <v>0</v>
      </c>
      <c r="K541" s="1">
        <f>VLOOKUP($A541,'风险(预警)'!$A:$F,6,0)</f>
        <v>0</v>
      </c>
      <c r="L541" s="1">
        <v>9.5730267272103216E-3</v>
      </c>
      <c r="M541" s="2">
        <f t="shared" si="8"/>
        <v>2.2601794934990083</v>
      </c>
    </row>
    <row r="542" spans="1:13" x14ac:dyDescent="0.2">
      <c r="A542" t="s">
        <v>76</v>
      </c>
      <c r="B542" s="2">
        <f>VLOOKUP($A542,活跃!$B:$J,3,0)</f>
        <v>185</v>
      </c>
      <c r="C542" s="2">
        <f>VLOOKUP($A542,活跃!$B:$J,4,0)</f>
        <v>0</v>
      </c>
      <c r="D542" s="2">
        <f>VLOOKUP($A542,活跃!$B:$J,6,0)</f>
        <v>0</v>
      </c>
      <c r="E542" s="26">
        <f>VLOOKUP($A542,'交易量(贡献率)'!$A:$K,11,0)/100</f>
        <v>2.2786729880943463E-5</v>
      </c>
      <c r="F542" s="2">
        <f>VLOOKUP($A542,交易量等级!$A:$G,2,0)</f>
        <v>139.05500000000001</v>
      </c>
      <c r="G542" s="2">
        <f>VLOOKUP($A542,交易量等级!$A:$G,5,0)</f>
        <v>12017.20966</v>
      </c>
      <c r="H542" s="2">
        <f>VLOOKUP($A542,活跃!$B:$J,2,0)</f>
        <v>1</v>
      </c>
      <c r="I542" s="1">
        <f>VLOOKUP($A542,'风险(退款拒付)'!$A:$F,4,0)</f>
        <v>3.1E-2</v>
      </c>
      <c r="J542" s="1">
        <f>VLOOKUP($A542,'风险(退款拒付)'!$A:$F,5,0)</f>
        <v>0</v>
      </c>
      <c r="K542" s="1">
        <f>VLOOKUP($A542,'风险(预警)'!$A:$F,6,0)</f>
        <v>2.4E-2</v>
      </c>
      <c r="L542" s="1">
        <v>4.1546033569619389E-3</v>
      </c>
      <c r="M542" s="2">
        <f t="shared" si="8"/>
        <v>0.98089659400375462</v>
      </c>
    </row>
    <row r="543" spans="1:13" x14ac:dyDescent="0.2">
      <c r="A543" t="s">
        <v>829</v>
      </c>
      <c r="B543" s="2">
        <f>VLOOKUP($A543,活跃!$B:$J,3,0)</f>
        <v>83</v>
      </c>
      <c r="C543" s="2">
        <f>VLOOKUP($A543,活跃!$B:$J,4,0)</f>
        <v>0</v>
      </c>
      <c r="D543" s="2">
        <f>VLOOKUP($A543,活跃!$B:$J,6,0)</f>
        <v>0</v>
      </c>
      <c r="E543" s="26">
        <f>VLOOKUP($A543,'交易量(贡献率)'!$A:$K,11,0)/100</f>
        <v>1.8970072005352025E-5</v>
      </c>
      <c r="F543" s="2">
        <f>VLOOKUP($A543,交易量等级!$A:$G,2,0)</f>
        <v>866.62</v>
      </c>
      <c r="G543" s="2">
        <f>VLOOKUP($A543,交易量等级!$A:$G,5,0)</f>
        <v>10004.39</v>
      </c>
      <c r="H543" s="2">
        <f>VLOOKUP($A543,活跃!$B:$J,2,0)</f>
        <v>1</v>
      </c>
      <c r="I543" s="1">
        <f>VLOOKUP($A543,'风险(退款拒付)'!$A:$F,4,0)</f>
        <v>8.0000000000000002E-3</v>
      </c>
      <c r="J543" s="1">
        <f>VLOOKUP($A543,'风险(退款拒付)'!$A:$F,5,0)</f>
        <v>0</v>
      </c>
      <c r="K543" s="1">
        <f>VLOOKUP($A543,'风险(预警)'!$A:$F,6,0)</f>
        <v>3.0000000000000001E-3</v>
      </c>
      <c r="L543" s="1">
        <v>6.23812707429597E-3</v>
      </c>
      <c r="M543" s="2">
        <f t="shared" si="8"/>
        <v>1.4728139065034651</v>
      </c>
    </row>
    <row r="544" spans="1:13" x14ac:dyDescent="0.2">
      <c r="A544" t="s">
        <v>914</v>
      </c>
      <c r="B544" s="2">
        <f>VLOOKUP($A544,活跃!$B:$J,3,0)</f>
        <v>44</v>
      </c>
      <c r="C544" s="2">
        <f>VLOOKUP($A544,活跃!$B:$J,4,0)</f>
        <v>164</v>
      </c>
      <c r="D544" s="2">
        <f>VLOOKUP($A544,活跃!$B:$J,6,0)</f>
        <v>284</v>
      </c>
      <c r="E544" s="26">
        <f>VLOOKUP($A544,'交易量(贡献率)'!$A:$K,11,0)/100</f>
        <v>9.1324736697853354E-6</v>
      </c>
      <c r="F544" s="2">
        <f>VLOOKUP($A544,交易量等级!$A:$G,2,0)</f>
        <v>273.56</v>
      </c>
      <c r="G544" s="2">
        <f>VLOOKUP($A544,交易量等级!$A:$G,5,0)</f>
        <v>4816.2615424699998</v>
      </c>
      <c r="H544" s="2">
        <f>VLOOKUP($A544,活跃!$B:$J,2,0)</f>
        <v>1</v>
      </c>
      <c r="I544" s="1">
        <f>VLOOKUP($A544,'风险(退款拒付)'!$A:$F,4,0)</f>
        <v>6.3E-2</v>
      </c>
      <c r="J544" s="1">
        <f>VLOOKUP($A544,'风险(退款拒付)'!$A:$F,5,0)</f>
        <v>0</v>
      </c>
      <c r="K544" s="1">
        <f>VLOOKUP($A544,'风险(预警)'!$A:$F,6,0)</f>
        <v>0</v>
      </c>
      <c r="L544" s="1">
        <v>8.002578727425427E-3</v>
      </c>
      <c r="M544" s="2">
        <f t="shared" si="8"/>
        <v>1.8893987085011674</v>
      </c>
    </row>
    <row r="545" spans="1:13" x14ac:dyDescent="0.2">
      <c r="A545" t="s">
        <v>840</v>
      </c>
      <c r="B545" s="2">
        <f>VLOOKUP($A545,活跃!$B:$J,3,0)</f>
        <v>844</v>
      </c>
      <c r="C545" s="2">
        <f>VLOOKUP($A545,活跃!$B:$J,4,0)</f>
        <v>3</v>
      </c>
      <c r="D545" s="2">
        <f>VLOOKUP($A545,活跃!$B:$J,6,0)</f>
        <v>11</v>
      </c>
      <c r="E545" s="26">
        <f>VLOOKUP($A545,'交易量(贡献率)'!$A:$K,11,0)/100</f>
        <v>3.4507937771707842E-5</v>
      </c>
      <c r="F545" s="2">
        <f>VLOOKUP($A545,交易量等级!$A:$G,2,0)</f>
        <v>70.102599999999995</v>
      </c>
      <c r="G545" s="2">
        <f>VLOOKUP($A545,交易量等级!$A:$G,5,0)</f>
        <v>18198.711500224999</v>
      </c>
      <c r="H545" s="2">
        <f>VLOOKUP($A545,活跃!$B:$J,2,0)</f>
        <v>1</v>
      </c>
      <c r="I545" s="1">
        <f>VLOOKUP($A545,'风险(退款拒付)'!$A:$F,4,0)</f>
        <v>6.9000000000000006E-2</v>
      </c>
      <c r="J545" s="1">
        <f>VLOOKUP($A545,'风险(退款拒付)'!$A:$F,5,0)</f>
        <v>4.0000000000000001E-3</v>
      </c>
      <c r="K545" s="1">
        <f>VLOOKUP($A545,'风险(预警)'!$A:$F,6,0)</f>
        <v>4.0000000000000001E-3</v>
      </c>
      <c r="L545" s="1">
        <v>0.20118841985403951</v>
      </c>
      <c r="M545" s="2">
        <f t="shared" si="8"/>
        <v>47.500331278828412</v>
      </c>
    </row>
    <row r="546" spans="1:13" x14ac:dyDescent="0.2">
      <c r="A546" t="s">
        <v>72</v>
      </c>
      <c r="B546" s="2">
        <f>VLOOKUP($A546,活跃!$B:$J,3,0)</f>
        <v>88</v>
      </c>
      <c r="C546" s="2">
        <f>VLOOKUP($A546,活跃!$B:$J,4,0)</f>
        <v>100</v>
      </c>
      <c r="D546" s="2">
        <f>VLOOKUP($A546,活跃!$B:$J,6,0)</f>
        <v>283</v>
      </c>
      <c r="E546" s="26">
        <f>VLOOKUP($A546,'交易量(贡献率)'!$A:$K,11,0)/100</f>
        <v>2.0800620176029777E-5</v>
      </c>
      <c r="F546" s="2">
        <f>VLOOKUP($A546,交易量等级!$A:$G,2,0)</f>
        <v>334.37</v>
      </c>
      <c r="G546" s="2">
        <f>VLOOKUP($A546,交易量等级!$A:$G,5,0)</f>
        <v>10969.78</v>
      </c>
      <c r="H546" s="2">
        <f>VLOOKUP($A546,活跃!$B:$J,2,0)</f>
        <v>1</v>
      </c>
      <c r="I546" s="1">
        <f>VLOOKUP($A546,'风险(退款拒付)'!$A:$F,4,0)</f>
        <v>4.0000000000000001E-3</v>
      </c>
      <c r="J546" s="1">
        <f>VLOOKUP($A546,'风险(退款拒付)'!$A:$F,5,0)</f>
        <v>0</v>
      </c>
      <c r="K546" s="1">
        <f>VLOOKUP($A546,'风险(预警)'!$A:$F,6,0)</f>
        <v>4.0000000000000001E-3</v>
      </c>
      <c r="L546" s="1">
        <v>7.9095534006097673E-3</v>
      </c>
      <c r="M546" s="2">
        <f t="shared" si="8"/>
        <v>1.8674355465842396</v>
      </c>
    </row>
    <row r="547" spans="1:13" x14ac:dyDescent="0.2">
      <c r="A547" t="s">
        <v>146</v>
      </c>
      <c r="B547" s="2">
        <f>VLOOKUP($A547,活跃!$B:$J,3,0)</f>
        <v>831</v>
      </c>
      <c r="C547" s="2">
        <f>VLOOKUP($A547,活跃!$B:$J,4,0)</f>
        <v>0</v>
      </c>
      <c r="D547" s="2">
        <f>VLOOKUP($A547,活跃!$B:$J,6,0)</f>
        <v>0</v>
      </c>
      <c r="E547" s="26">
        <f>VLOOKUP($A547,'交易量(贡献率)'!$A:$K,11,0)/100</f>
        <v>2.1766531608863397E-5</v>
      </c>
      <c r="F547" s="2">
        <f>VLOOKUP($A547,交易量等级!$A:$G,2,0)</f>
        <v>85.47</v>
      </c>
      <c r="G547" s="2">
        <f>VLOOKUP($A547,交易量等级!$A:$G,5,0)</f>
        <v>11479.18</v>
      </c>
      <c r="H547" s="2">
        <f>VLOOKUP($A547,活跃!$B:$J,2,0)</f>
        <v>1</v>
      </c>
      <c r="I547" s="1">
        <f>VLOOKUP($A547,'风险(退款拒付)'!$A:$F,4,0)</f>
        <v>0.16300000000000001</v>
      </c>
      <c r="J547" s="1">
        <f>VLOOKUP($A547,'风险(退款拒付)'!$A:$F,5,0)</f>
        <v>2.8000000000000001E-2</v>
      </c>
      <c r="K547" s="1">
        <f>VLOOKUP($A547,'风险(预警)'!$A:$F,6,0)</f>
        <v>0</v>
      </c>
      <c r="L547" s="1">
        <v>0.2015873365819604</v>
      </c>
      <c r="M547" s="2">
        <f t="shared" si="8"/>
        <v>47.594515013372657</v>
      </c>
    </row>
    <row r="548" spans="1:13" x14ac:dyDescent="0.2">
      <c r="A548" t="s">
        <v>527</v>
      </c>
      <c r="B548" s="2">
        <f>VLOOKUP($A548,活跃!$B:$J,3,0)</f>
        <v>1286</v>
      </c>
      <c r="C548" s="2">
        <f>VLOOKUP($A548,活跃!$B:$J,4,0)</f>
        <v>1</v>
      </c>
      <c r="D548" s="2">
        <f>VLOOKUP($A548,活跃!$B:$J,6,0)</f>
        <v>1</v>
      </c>
      <c r="E548" s="26">
        <f>VLOOKUP($A548,'交易量(贡献率)'!$A:$K,11,0)/100</f>
        <v>2.8935247904896833E-5</v>
      </c>
      <c r="F548" s="2">
        <f>VLOOKUP($A548,交易量等级!$A:$G,2,0)</f>
        <v>65.8</v>
      </c>
      <c r="G548" s="2">
        <f>VLOOKUP($A548,交易量等级!$A:$G,5,0)</f>
        <v>15259.8</v>
      </c>
      <c r="H548" s="2">
        <f>VLOOKUP($A548,活跃!$B:$J,2,0)</f>
        <v>1</v>
      </c>
      <c r="I548" s="1">
        <f>VLOOKUP($A548,'风险(退款拒付)'!$A:$F,4,0)</f>
        <v>8.9999999999999993E-3</v>
      </c>
      <c r="J548" s="1">
        <f>VLOOKUP($A548,'风险(退款拒付)'!$A:$F,5,0)</f>
        <v>0</v>
      </c>
      <c r="K548" s="1">
        <f>VLOOKUP($A548,'风险(预警)'!$A:$F,6,0)</f>
        <v>4.0000000000000001E-3</v>
      </c>
      <c r="L548" s="1">
        <v>0.19999329014716941</v>
      </c>
      <c r="M548" s="2">
        <f t="shared" si="8"/>
        <v>47.218162667738945</v>
      </c>
    </row>
    <row r="549" spans="1:13" x14ac:dyDescent="0.2">
      <c r="A549" t="s">
        <v>639</v>
      </c>
      <c r="B549" s="2">
        <f>VLOOKUP($A549,活跃!$B:$J,3,0)</f>
        <v>265</v>
      </c>
      <c r="C549" s="2">
        <f>VLOOKUP($A549,活跃!$B:$J,4,0)</f>
        <v>5</v>
      </c>
      <c r="D549" s="2">
        <f>VLOOKUP($A549,活跃!$B:$J,6,0)</f>
        <v>18</v>
      </c>
      <c r="E549" s="26">
        <f>VLOOKUP($A549,'交易量(贡献率)'!$A:$K,11,0)/100</f>
        <v>2.0988758637682215E-5</v>
      </c>
      <c r="F549" s="2">
        <f>VLOOKUP($A549,交易量等级!$A:$G,2,0)</f>
        <v>50.48</v>
      </c>
      <c r="G549" s="2">
        <f>VLOOKUP($A549,交易量等级!$A:$G,5,0)</f>
        <v>11069</v>
      </c>
      <c r="H549" s="2">
        <f>VLOOKUP($A549,活跃!$B:$J,2,0)</f>
        <v>1</v>
      </c>
      <c r="I549" s="1">
        <f>VLOOKUP($A549,'风险(退款拒付)'!$A:$F,4,0)</f>
        <v>4.2000000000000003E-2</v>
      </c>
      <c r="J549" s="1">
        <f>VLOOKUP($A549,'风险(退款拒付)'!$A:$F,5,0)</f>
        <v>0</v>
      </c>
      <c r="K549" s="1">
        <f>VLOOKUP($A549,'风险(预警)'!$A:$F,6,0)</f>
        <v>7.0000000000000001E-3</v>
      </c>
      <c r="L549" s="1">
        <v>4.1863497714363226E-3</v>
      </c>
      <c r="M549" s="2">
        <f t="shared" si="8"/>
        <v>0.98839188227900543</v>
      </c>
    </row>
    <row r="550" spans="1:13" x14ac:dyDescent="0.2">
      <c r="A550" t="s">
        <v>476</v>
      </c>
      <c r="B550" s="2">
        <f>VLOOKUP($A550,活跃!$B:$J,3,0)</f>
        <v>87</v>
      </c>
      <c r="C550" s="2">
        <f>VLOOKUP($A550,活跃!$B:$J,4,0)</f>
        <v>0</v>
      </c>
      <c r="D550" s="2">
        <f>VLOOKUP($A550,活跃!$B:$J,6,0)</f>
        <v>0</v>
      </c>
      <c r="E550" s="26">
        <f>VLOOKUP($A550,'交易量(贡献率)'!$A:$K,11,0)/100</f>
        <v>2.2728290418929231E-5</v>
      </c>
      <c r="F550" s="2">
        <f>VLOOKUP($A550,交易量等级!$A:$G,2,0)</f>
        <v>288.38</v>
      </c>
      <c r="G550" s="2">
        <f>VLOOKUP($A550,交易量等级!$A:$G,5,0)</f>
        <v>11986.39</v>
      </c>
      <c r="H550" s="2">
        <f>VLOOKUP($A550,活跃!$B:$J,2,0)</f>
        <v>1</v>
      </c>
      <c r="I550" s="1">
        <f>VLOOKUP($A550,'风险(退款拒付)'!$A:$F,4,0)</f>
        <v>0</v>
      </c>
      <c r="J550" s="1">
        <f>VLOOKUP($A550,'风险(退款拒付)'!$A:$F,5,0)</f>
        <v>4.0000000000000001E-3</v>
      </c>
      <c r="K550" s="1">
        <f>VLOOKUP($A550,'风险(预警)'!$A:$F,6,0)</f>
        <v>6.2E-2</v>
      </c>
      <c r="L550" s="1">
        <v>2.760826195864157E-3</v>
      </c>
      <c r="M550" s="2">
        <f t="shared" si="8"/>
        <v>0.651827570403685</v>
      </c>
    </row>
    <row r="551" spans="1:13" x14ac:dyDescent="0.2">
      <c r="A551" t="s">
        <v>380</v>
      </c>
      <c r="B551" s="2">
        <f>VLOOKUP($A551,活跃!$B:$J,3,0)</f>
        <v>220</v>
      </c>
      <c r="C551" s="2">
        <f>VLOOKUP($A551,活跃!$B:$J,4,0)</f>
        <v>24</v>
      </c>
      <c r="D551" s="2">
        <f>VLOOKUP($A551,活跃!$B:$J,6,0)</f>
        <v>74</v>
      </c>
      <c r="E551" s="26">
        <f>VLOOKUP($A551,'交易量(贡献率)'!$A:$K,11,0)/100</f>
        <v>1.7880798034363183E-5</v>
      </c>
      <c r="F551" s="2">
        <f>VLOOKUP($A551,交易量等级!$A:$G,2,0)</f>
        <v>58.433100000000003</v>
      </c>
      <c r="G551" s="2">
        <f>VLOOKUP($A551,交易量等级!$A:$G,5,0)</f>
        <v>9429.9313674999994</v>
      </c>
      <c r="H551" s="2">
        <f>VLOOKUP($A551,活跃!$B:$J,2,0)</f>
        <v>1</v>
      </c>
      <c r="I551" s="1">
        <f>VLOOKUP($A551,'风险(退款拒付)'!$A:$F,4,0)</f>
        <v>8.4000000000000005E-2</v>
      </c>
      <c r="J551" s="1">
        <f>VLOOKUP($A551,'风险(退款拒付)'!$A:$F,5,0)</f>
        <v>4.0000000000000001E-3</v>
      </c>
      <c r="K551" s="1">
        <f>VLOOKUP($A551,'风险(预警)'!$A:$F,6,0)</f>
        <v>7.0000000000000001E-3</v>
      </c>
      <c r="L551" s="1">
        <v>3.9353761477397796E-3</v>
      </c>
      <c r="M551" s="2">
        <f t="shared" si="8"/>
        <v>0.92913732738721477</v>
      </c>
    </row>
    <row r="552" spans="1:13" x14ac:dyDescent="0.2">
      <c r="A552" t="s">
        <v>946</v>
      </c>
      <c r="B552" s="2">
        <f>VLOOKUP($A552,活跃!$B:$J,3,0)</f>
        <v>1004</v>
      </c>
      <c r="C552" s="2">
        <f>VLOOKUP($A552,活跃!$B:$J,4,0)</f>
        <v>6</v>
      </c>
      <c r="D552" s="2">
        <f>VLOOKUP($A552,活跃!$B:$J,6,0)</f>
        <v>138</v>
      </c>
      <c r="E552" s="26">
        <f>VLOOKUP($A552,'交易量(贡献率)'!$A:$K,11,0)/100</f>
        <v>4.6068533324545544E-5</v>
      </c>
      <c r="F552" s="2">
        <f>VLOOKUP($A552,交易量等级!$A:$G,2,0)</f>
        <v>79.989999999999995</v>
      </c>
      <c r="G552" s="2">
        <f>VLOOKUP($A552,交易量等级!$A:$G,5,0)</f>
        <v>24295.51</v>
      </c>
      <c r="H552" s="2">
        <f>VLOOKUP($A552,活跃!$B:$J,2,0)</f>
        <v>1</v>
      </c>
      <c r="I552" s="1">
        <f>VLOOKUP($A552,'风险(退款拒付)'!$A:$F,4,0)</f>
        <v>0</v>
      </c>
      <c r="J552" s="1">
        <f>VLOOKUP($A552,'风险(退款拒付)'!$A:$F,5,0)</f>
        <v>0</v>
      </c>
      <c r="K552" s="1">
        <f>VLOOKUP($A552,'风险(预警)'!$A:$F,6,0)</f>
        <v>0</v>
      </c>
      <c r="L552" s="1">
        <v>2.4708011372767371E-2</v>
      </c>
      <c r="M552" s="2">
        <f t="shared" si="8"/>
        <v>5.8335302116243817</v>
      </c>
    </row>
    <row r="553" spans="1:13" x14ac:dyDescent="0.2">
      <c r="A553" t="s">
        <v>610</v>
      </c>
      <c r="B553" s="2">
        <f>VLOOKUP($A553,活跃!$B:$J,3,0)</f>
        <v>646</v>
      </c>
      <c r="C553" s="2">
        <f>VLOOKUP($A553,活跃!$B:$J,4,0)</f>
        <v>8</v>
      </c>
      <c r="D553" s="2">
        <f>VLOOKUP($A553,活跃!$B:$J,6,0)</f>
        <v>18</v>
      </c>
      <c r="E553" s="26">
        <f>VLOOKUP($A553,'交易量(贡献率)'!$A:$K,11,0)/100</f>
        <v>1.097308001905203E-4</v>
      </c>
      <c r="F553" s="2">
        <f>VLOOKUP($A553,交易量等级!$A:$G,2,0)</f>
        <v>145</v>
      </c>
      <c r="G553" s="2">
        <f>VLOOKUP($A553,交易量等级!$A:$G,5,0)</f>
        <v>57869.56</v>
      </c>
      <c r="H553" s="2">
        <f>VLOOKUP($A553,活跃!$B:$J,2,0)</f>
        <v>1</v>
      </c>
      <c r="I553" s="1">
        <f>VLOOKUP($A553,'风险(退款拒付)'!$A:$F,4,0)</f>
        <v>0.08</v>
      </c>
      <c r="J553" s="1">
        <f>VLOOKUP($A553,'风险(退款拒付)'!$A:$F,5,0)</f>
        <v>8.0000000000000002E-3</v>
      </c>
      <c r="K553" s="1">
        <f>VLOOKUP($A553,'风险(预警)'!$A:$F,6,0)</f>
        <v>8.0000000000000002E-3</v>
      </c>
      <c r="L553" s="1">
        <v>6.1721225992993466E-3</v>
      </c>
      <c r="M553" s="2">
        <f t="shared" si="8"/>
        <v>1.4572303335001118</v>
      </c>
    </row>
    <row r="554" spans="1:13" x14ac:dyDescent="0.2">
      <c r="A554" t="s">
        <v>266</v>
      </c>
      <c r="B554" s="2">
        <f>VLOOKUP($A554,活跃!$B:$J,3,0)</f>
        <v>703</v>
      </c>
      <c r="C554" s="2">
        <f>VLOOKUP($A554,活跃!$B:$J,4,0)</f>
        <v>0</v>
      </c>
      <c r="D554" s="2">
        <f>VLOOKUP($A554,活跃!$B:$J,6,0)</f>
        <v>0</v>
      </c>
      <c r="E554" s="26">
        <f>VLOOKUP($A554,'交易量(贡献率)'!$A:$K,11,0)/100</f>
        <v>3.2444181041342275E-4</v>
      </c>
      <c r="F554" s="2">
        <f>VLOOKUP($A554,交易量等级!$A:$G,2,0)</f>
        <v>1018.18305</v>
      </c>
      <c r="G554" s="2">
        <f>VLOOKUP($A554,交易量等级!$A:$G,5,0)</f>
        <v>171103.32542576501</v>
      </c>
      <c r="H554" s="2">
        <f>VLOOKUP($A554,活跃!$B:$J,2,0)</f>
        <v>1</v>
      </c>
      <c r="I554" s="1">
        <f>VLOOKUP($A554,'风险(退款拒付)'!$A:$F,4,0)</f>
        <v>3.2000000000000001E-2</v>
      </c>
      <c r="J554" s="1">
        <f>VLOOKUP($A554,'风险(退款拒付)'!$A:$F,5,0)</f>
        <v>0</v>
      </c>
      <c r="K554" s="1">
        <f>VLOOKUP($A554,'风险(预警)'!$A:$F,6,0)</f>
        <v>0</v>
      </c>
      <c r="L554" s="1">
        <v>1.6982060762221921E-2</v>
      </c>
      <c r="M554" s="2">
        <f t="shared" si="8"/>
        <v>4.009443051384145</v>
      </c>
    </row>
    <row r="555" spans="1:13" x14ac:dyDescent="0.2">
      <c r="A555" t="s">
        <v>293</v>
      </c>
      <c r="B555" s="2">
        <f>VLOOKUP($A555,活跃!$B:$J,3,0)</f>
        <v>579</v>
      </c>
      <c r="C555" s="2">
        <f>VLOOKUP($A555,活跃!$B:$J,4,0)</f>
        <v>0</v>
      </c>
      <c r="D555" s="2">
        <f>VLOOKUP($A555,活跃!$B:$J,6,0)</f>
        <v>0</v>
      </c>
      <c r="E555" s="26">
        <f>VLOOKUP($A555,'交易量(贡献率)'!$A:$K,11,0)/100</f>
        <v>3.728767026897251E-5</v>
      </c>
      <c r="F555" s="2">
        <f>VLOOKUP($A555,交易量等级!$A:$G,2,0)</f>
        <v>1273.6400000000001</v>
      </c>
      <c r="G555" s="2">
        <f>VLOOKUP($A555,交易量等级!$A:$G,5,0)</f>
        <v>19664.68</v>
      </c>
      <c r="H555" s="2">
        <f>VLOOKUP($A555,活跃!$B:$J,2,0)</f>
        <v>0</v>
      </c>
      <c r="I555" s="1">
        <f>VLOOKUP($A555,'风险(退款拒付)'!$A:$F,4,0)</f>
        <v>6.4000000000000001E-2</v>
      </c>
      <c r="J555" s="1">
        <f>VLOOKUP($A555,'风险(退款拒付)'!$A:$F,5,0)</f>
        <v>4.5999999999999999E-2</v>
      </c>
      <c r="K555" s="1">
        <f>VLOOKUP($A555,'风险(预警)'!$A:$F,6,0)</f>
        <v>0.1</v>
      </c>
      <c r="L555" s="1">
        <v>9.324082250870315E-3</v>
      </c>
      <c r="M555" s="2">
        <f t="shared" si="8"/>
        <v>2.2014040177297582</v>
      </c>
    </row>
    <row r="556" spans="1:13" x14ac:dyDescent="0.2">
      <c r="A556" t="s">
        <v>100</v>
      </c>
      <c r="B556" s="2">
        <f>VLOOKUP($A556,活跃!$B:$J,3,0)</f>
        <v>109</v>
      </c>
      <c r="C556" s="2">
        <f>VLOOKUP($A556,活跃!$B:$J,4,0)</f>
        <v>0</v>
      </c>
      <c r="D556" s="2">
        <f>VLOOKUP($A556,活跃!$B:$J,6,0)</f>
        <v>0</v>
      </c>
      <c r="E556" s="26">
        <f>VLOOKUP($A556,'交易量(贡献率)'!$A:$K,11,0)/100</f>
        <v>2.1537682274688505E-5</v>
      </c>
      <c r="F556" s="2">
        <f>VLOOKUP($A556,交易量等级!$A:$G,2,0)</f>
        <v>547.54999999999995</v>
      </c>
      <c r="G556" s="2">
        <f>VLOOKUP($A556,交易量等级!$A:$G,5,0)</f>
        <v>11358.49</v>
      </c>
      <c r="H556" s="2">
        <f>VLOOKUP($A556,活跃!$B:$J,2,0)</f>
        <v>1</v>
      </c>
      <c r="I556" s="1">
        <f>VLOOKUP($A556,'风险(退款拒付)'!$A:$F,4,0)</f>
        <v>8.0000000000000002E-3</v>
      </c>
      <c r="J556" s="1">
        <f>VLOOKUP($A556,'风险(退款拒付)'!$A:$F,5,0)</f>
        <v>4.0000000000000001E-3</v>
      </c>
      <c r="K556" s="1">
        <f>VLOOKUP($A556,'风险(预警)'!$A:$F,6,0)</f>
        <v>0.109</v>
      </c>
      <c r="L556" s="1">
        <v>5.4483148161174732E-3</v>
      </c>
      <c r="M556" s="2">
        <f t="shared" si="8"/>
        <v>1.2863402320306703</v>
      </c>
    </row>
    <row r="557" spans="1:13" x14ac:dyDescent="0.2">
      <c r="A557" t="s">
        <v>760</v>
      </c>
      <c r="B557" s="2">
        <f>VLOOKUP($A557,活跃!$B:$J,3,0)</f>
        <v>104</v>
      </c>
      <c r="C557" s="2">
        <f>VLOOKUP($A557,活跃!$B:$J,4,0)</f>
        <v>25</v>
      </c>
      <c r="D557" s="2">
        <f>VLOOKUP($A557,活跃!$B:$J,6,0)</f>
        <v>69</v>
      </c>
      <c r="E557" s="26">
        <f>VLOOKUP($A557,'交易量(贡献率)'!$A:$K,11,0)/100</f>
        <v>2.8339565548752158E-5</v>
      </c>
      <c r="F557" s="2">
        <f>VLOOKUP($A557,交易量等级!$A:$G,2,0)</f>
        <v>133.11240000000001</v>
      </c>
      <c r="G557" s="2">
        <f>VLOOKUP($A557,交易量等级!$A:$G,5,0)</f>
        <v>14945.6505015</v>
      </c>
      <c r="H557" s="2">
        <f>VLOOKUP($A557,活跃!$B:$J,2,0)</f>
        <v>1</v>
      </c>
      <c r="I557" s="1">
        <f>VLOOKUP($A557,'风险(退款拒付)'!$A:$F,4,0)</f>
        <v>2.5999999999999999E-2</v>
      </c>
      <c r="J557" s="1">
        <f>VLOOKUP($A557,'风险(退款拒付)'!$A:$F,5,0)</f>
        <v>4.0000000000000001E-3</v>
      </c>
      <c r="K557" s="1">
        <f>VLOOKUP($A557,'风险(预警)'!$A:$F,6,0)</f>
        <v>0</v>
      </c>
      <c r="L557" s="1">
        <v>3.797939549287207E-3</v>
      </c>
      <c r="M557" s="2">
        <f t="shared" si="8"/>
        <v>0.89668872044915771</v>
      </c>
    </row>
    <row r="558" spans="1:13" x14ac:dyDescent="0.2">
      <c r="A558" t="s">
        <v>503</v>
      </c>
      <c r="B558" s="2">
        <f>VLOOKUP($A558,活跃!$B:$J,3,0)</f>
        <v>851</v>
      </c>
      <c r="C558" s="2">
        <f>VLOOKUP($A558,活跃!$B:$J,4,0)</f>
        <v>0</v>
      </c>
      <c r="D558" s="2">
        <f>VLOOKUP($A558,活跃!$B:$J,6,0)</f>
        <v>6</v>
      </c>
      <c r="E558" s="26">
        <f>VLOOKUP($A558,'交易量(贡献率)'!$A:$K,11,0)/100</f>
        <v>2.0966535469262882E-5</v>
      </c>
      <c r="F558" s="2">
        <f>VLOOKUP($A558,交易量等级!$A:$G,2,0)</f>
        <v>45.97</v>
      </c>
      <c r="G558" s="2">
        <f>VLOOKUP($A558,交易量等级!$A:$G,5,0)</f>
        <v>11057.28</v>
      </c>
      <c r="H558" s="2">
        <f>VLOOKUP($A558,活跃!$B:$J,2,0)</f>
        <v>1</v>
      </c>
      <c r="I558" s="1">
        <f>VLOOKUP($A558,'风险(退款拒付)'!$A:$F,4,0)</f>
        <v>4.0000000000000001E-3</v>
      </c>
      <c r="J558" s="1">
        <f>VLOOKUP($A558,'风险(退款拒付)'!$A:$F,5,0)</f>
        <v>0</v>
      </c>
      <c r="K558" s="1">
        <f>VLOOKUP($A558,'风险(预警)'!$A:$F,6,0)</f>
        <v>1.6E-2</v>
      </c>
      <c r="L558" s="1">
        <v>1.926642477966677E-3</v>
      </c>
      <c r="M558" s="2">
        <f t="shared" si="8"/>
        <v>0.45487785045319318</v>
      </c>
    </row>
    <row r="559" spans="1:13" x14ac:dyDescent="0.2">
      <c r="A559" t="s">
        <v>502</v>
      </c>
      <c r="B559" s="2">
        <f>VLOOKUP($A559,活跃!$B:$J,3,0)</f>
        <v>828</v>
      </c>
      <c r="C559" s="2">
        <f>VLOOKUP($A559,活跃!$B:$J,4,0)</f>
        <v>0</v>
      </c>
      <c r="D559" s="2">
        <f>VLOOKUP($A559,活跃!$B:$J,6,0)</f>
        <v>0</v>
      </c>
      <c r="E559" s="26">
        <f>VLOOKUP($A559,'交易量(贡献率)'!$A:$K,11,0)/100</f>
        <v>6.9308753010527028E-5</v>
      </c>
      <c r="F559" s="2">
        <f>VLOOKUP($A559,交易量等级!$A:$G,2,0)</f>
        <v>179.99</v>
      </c>
      <c r="G559" s="2">
        <f>VLOOKUP($A559,交易量等级!$A:$G,5,0)</f>
        <v>36551.879999999997</v>
      </c>
      <c r="H559" s="2">
        <f>VLOOKUP($A559,活跃!$B:$J,2,0)</f>
        <v>1</v>
      </c>
      <c r="I559" s="1">
        <f>VLOOKUP($A559,'风险(退款拒付)'!$A:$F,4,0)</f>
        <v>7.0999999999999994E-2</v>
      </c>
      <c r="J559" s="1">
        <f>VLOOKUP($A559,'风险(退款拒付)'!$A:$F,5,0)</f>
        <v>8.0000000000000002E-3</v>
      </c>
      <c r="K559" s="1">
        <f>VLOOKUP($A559,'风险(预警)'!$A:$F,6,0)</f>
        <v>2.4E-2</v>
      </c>
      <c r="L559" s="1">
        <v>7.2804855735409861E-3</v>
      </c>
      <c r="M559" s="2">
        <f t="shared" si="8"/>
        <v>1.718913428838605</v>
      </c>
    </row>
    <row r="560" spans="1:13" x14ac:dyDescent="0.2">
      <c r="A560" t="s">
        <v>216</v>
      </c>
      <c r="B560" s="2">
        <f>VLOOKUP($A560,活跃!$B:$J,3,0)</f>
        <v>1231</v>
      </c>
      <c r="C560" s="2">
        <f>VLOOKUP($A560,活跃!$B:$J,4,0)</f>
        <v>2</v>
      </c>
      <c r="D560" s="2">
        <f>VLOOKUP($A560,活跃!$B:$J,6,0)</f>
        <v>14</v>
      </c>
      <c r="E560" s="26">
        <f>VLOOKUP($A560,'交易量(贡献率)'!$A:$K,11,0)/100</f>
        <v>2.0592444835479119E-4</v>
      </c>
      <c r="F560" s="2">
        <f>VLOOKUP($A560,交易量等级!$A:$G,2,0)</f>
        <v>469.98</v>
      </c>
      <c r="G560" s="2">
        <f>VLOOKUP($A560,交易量等级!$A:$G,5,0)</f>
        <v>108599.93</v>
      </c>
      <c r="H560" s="2">
        <f>VLOOKUP($A560,活跃!$B:$J,2,0)</f>
        <v>1</v>
      </c>
      <c r="I560" s="1">
        <f>VLOOKUP($A560,'风险(退款拒付)'!$A:$F,4,0)</f>
        <v>4.4999999999999998E-2</v>
      </c>
      <c r="J560" s="1">
        <f>VLOOKUP($A560,'风险(退款拒付)'!$A:$F,5,0)</f>
        <v>0</v>
      </c>
      <c r="K560" s="1">
        <f>VLOOKUP($A560,'风险(预警)'!$A:$F,6,0)</f>
        <v>4.0000000000000001E-3</v>
      </c>
      <c r="L560" s="1">
        <v>2.22431282908872E-3</v>
      </c>
      <c r="M560" s="2">
        <f t="shared" si="8"/>
        <v>0.52515744358504568</v>
      </c>
    </row>
    <row r="561" spans="1:13" x14ac:dyDescent="0.2">
      <c r="A561" t="s">
        <v>873</v>
      </c>
      <c r="B561" s="2">
        <f>VLOOKUP($A561,活跃!$B:$J,3,0)</f>
        <v>717</v>
      </c>
      <c r="C561" s="2">
        <f>VLOOKUP($A561,活跃!$B:$J,4,0)</f>
        <v>0</v>
      </c>
      <c r="D561" s="2">
        <f>VLOOKUP($A561,活跃!$B:$J,6,0)</f>
        <v>0</v>
      </c>
      <c r="E561" s="26">
        <f>VLOOKUP($A561,'交易量(贡献率)'!$A:$K,11,0)/100</f>
        <v>3.0839841700726045E-5</v>
      </c>
      <c r="F561" s="2">
        <f>VLOOKUP($A561,交易量等级!$A:$G,2,0)</f>
        <v>819.76</v>
      </c>
      <c r="G561" s="2">
        <f>VLOOKUP($A561,交易量等级!$A:$G,5,0)</f>
        <v>16264.24</v>
      </c>
      <c r="H561" s="2">
        <f>VLOOKUP($A561,活跃!$B:$J,2,0)</f>
        <v>0</v>
      </c>
      <c r="I561" s="1">
        <f>VLOOKUP($A561,'风险(退款拒付)'!$A:$F,4,0)</f>
        <v>0</v>
      </c>
      <c r="J561" s="1">
        <f>VLOOKUP($A561,'风险(退款拒付)'!$A:$F,5,0)</f>
        <v>0.17199999999999999</v>
      </c>
      <c r="K561" s="1">
        <f>VLOOKUP($A561,'风险(预警)'!$A:$F,6,0)</f>
        <v>0.75800000000000001</v>
      </c>
      <c r="L561" s="1">
        <v>1.125419888126886E-2</v>
      </c>
      <c r="M561" s="2">
        <f t="shared" si="8"/>
        <v>2.6571021111748028</v>
      </c>
    </row>
    <row r="562" spans="1:13" x14ac:dyDescent="0.2">
      <c r="A562" t="s">
        <v>412</v>
      </c>
      <c r="B562" s="2">
        <f>VLOOKUP($A562,活跃!$B:$J,3,0)</f>
        <v>170</v>
      </c>
      <c r="C562" s="2">
        <f>VLOOKUP($A562,活跃!$B:$J,4,0)</f>
        <v>9</v>
      </c>
      <c r="D562" s="2">
        <f>VLOOKUP($A562,活跃!$B:$J,6,0)</f>
        <v>138</v>
      </c>
      <c r="E562" s="26">
        <f>VLOOKUP($A562,'交易量(贡献率)'!$A:$K,11,0)/100</f>
        <v>1.7660370811715964E-4</v>
      </c>
      <c r="F562" s="2">
        <f>VLOOKUP($A562,交易量等级!$A:$G,2,0)</f>
        <v>709.55</v>
      </c>
      <c r="G562" s="2">
        <f>VLOOKUP($A562,交易量等级!$A:$G,5,0)</f>
        <v>93136.83</v>
      </c>
      <c r="H562" s="2">
        <f>VLOOKUP($A562,活跃!$B:$J,2,0)</f>
        <v>1</v>
      </c>
      <c r="I562" s="1">
        <f>VLOOKUP($A562,'风险(退款拒付)'!$A:$F,4,0)</f>
        <v>0.03</v>
      </c>
      <c r="J562" s="1">
        <f>VLOOKUP($A562,'风险(退款拒付)'!$A:$F,5,0)</f>
        <v>0</v>
      </c>
      <c r="K562" s="1">
        <f>VLOOKUP($A562,'风险(预警)'!$A:$F,6,0)</f>
        <v>4.0000000000000001E-3</v>
      </c>
      <c r="L562" s="1">
        <v>1.7889134142902559E-2</v>
      </c>
      <c r="M562" s="2">
        <f t="shared" si="8"/>
        <v>4.2236019284596535</v>
      </c>
    </row>
    <row r="563" spans="1:13" x14ac:dyDescent="0.2">
      <c r="A563" t="s">
        <v>79</v>
      </c>
      <c r="B563" s="2">
        <f>VLOOKUP($A563,活跃!$B:$J,3,0)</f>
        <v>793</v>
      </c>
      <c r="C563" s="2">
        <f>VLOOKUP($A563,活跃!$B:$J,4,0)</f>
        <v>0</v>
      </c>
      <c r="D563" s="2">
        <f>VLOOKUP($A563,活跃!$B:$J,6,0)</f>
        <v>1</v>
      </c>
      <c r="E563" s="26">
        <f>VLOOKUP($A563,'交易量(贡献率)'!$A:$K,11,0)/100</f>
        <v>6.1110224191580491E-5</v>
      </c>
      <c r="F563" s="2">
        <f>VLOOKUP($A563,交易量等级!$A:$G,2,0)</f>
        <v>179.1</v>
      </c>
      <c r="G563" s="2">
        <f>VLOOKUP($A563,交易量等级!$A:$G,5,0)</f>
        <v>32228.16</v>
      </c>
      <c r="H563" s="2">
        <f>VLOOKUP($A563,活跃!$B:$J,2,0)</f>
        <v>1</v>
      </c>
      <c r="I563" s="1">
        <f>VLOOKUP($A563,'风险(退款拒付)'!$A:$F,4,0)</f>
        <v>1.0999999999999999E-2</v>
      </c>
      <c r="J563" s="1">
        <f>VLOOKUP($A563,'风险(退款拒付)'!$A:$F,5,0)</f>
        <v>4.0000000000000001E-3</v>
      </c>
      <c r="K563" s="1">
        <f>VLOOKUP($A563,'风险(预警)'!$A:$F,6,0)</f>
        <v>4.0000000000000001E-3</v>
      </c>
      <c r="L563" s="1">
        <v>1.12870503142656E-2</v>
      </c>
      <c r="M563" s="2">
        <f t="shared" si="8"/>
        <v>2.664858292924535</v>
      </c>
    </row>
    <row r="564" spans="1:13" x14ac:dyDescent="0.2">
      <c r="A564" t="s">
        <v>526</v>
      </c>
      <c r="B564" s="2">
        <f>VLOOKUP($A564,活跃!$B:$J,3,0)</f>
        <v>696</v>
      </c>
      <c r="C564" s="2">
        <f>VLOOKUP($A564,活跃!$B:$J,4,0)</f>
        <v>0</v>
      </c>
      <c r="D564" s="2">
        <f>VLOOKUP($A564,活跃!$B:$J,6,0)</f>
        <v>0</v>
      </c>
      <c r="E564" s="26">
        <f>VLOOKUP($A564,'交易量(贡献率)'!$A:$K,11,0)/100</f>
        <v>5.3644604848524893E-5</v>
      </c>
      <c r="F564" s="2">
        <f>VLOOKUP($A564,交易量等级!$A:$G,2,0)</f>
        <v>189.98</v>
      </c>
      <c r="G564" s="2">
        <f>VLOOKUP($A564,交易量等级!$A:$G,5,0)</f>
        <v>28290.959999999999</v>
      </c>
      <c r="H564" s="2">
        <f>VLOOKUP($A564,活跃!$B:$J,2,0)</f>
        <v>1</v>
      </c>
      <c r="I564" s="1">
        <f>VLOOKUP($A564,'风险(退款拒付)'!$A:$F,4,0)</f>
        <v>9.8000000000000004E-2</v>
      </c>
      <c r="J564" s="1">
        <f>VLOOKUP($A564,'风险(退款拒付)'!$A:$F,5,0)</f>
        <v>4.0000000000000001E-3</v>
      </c>
      <c r="K564" s="1">
        <f>VLOOKUP($A564,'风险(预警)'!$A:$F,6,0)</f>
        <v>4.0000000000000001E-3</v>
      </c>
      <c r="L564" s="1">
        <v>1.218861314812595E-2</v>
      </c>
      <c r="M564" s="2">
        <f t="shared" si="8"/>
        <v>2.877716136870597</v>
      </c>
    </row>
    <row r="565" spans="1:13" x14ac:dyDescent="0.2">
      <c r="A565" t="s">
        <v>925</v>
      </c>
      <c r="B565" s="2">
        <f>VLOOKUP($A565,活跃!$B:$J,3,0)</f>
        <v>1196</v>
      </c>
      <c r="C565" s="2">
        <f>VLOOKUP($A565,活跃!$B:$J,4,0)</f>
        <v>2</v>
      </c>
      <c r="D565" s="2">
        <f>VLOOKUP($A565,活跃!$B:$J,6,0)</f>
        <v>6</v>
      </c>
      <c r="E565" s="26">
        <f>VLOOKUP($A565,'交易量(贡献率)'!$A:$K,11,0)/100</f>
        <v>2.6225601234589045E-5</v>
      </c>
      <c r="F565" s="2">
        <f>VLOOKUP($A565,交易量等级!$A:$G,2,0)</f>
        <v>72.099999999999994</v>
      </c>
      <c r="G565" s="2">
        <f>VLOOKUP($A565,交易量等级!$A:$G,5,0)</f>
        <v>13830.793191575</v>
      </c>
      <c r="H565" s="2">
        <f>VLOOKUP($A565,活跃!$B:$J,2,0)</f>
        <v>1</v>
      </c>
      <c r="I565" s="1">
        <f>VLOOKUP($A565,'风险(退款拒付)'!$A:$F,4,0)</f>
        <v>1.0999999999999999E-2</v>
      </c>
      <c r="J565" s="1">
        <f>VLOOKUP($A565,'风险(退款拒付)'!$A:$F,5,0)</f>
        <v>1.2E-2</v>
      </c>
      <c r="K565" s="1">
        <f>VLOOKUP($A565,'风险(预警)'!$A:$F,6,0)</f>
        <v>0</v>
      </c>
      <c r="L565" s="1">
        <v>7.4535772318518297E-3</v>
      </c>
      <c r="M565" s="2">
        <f t="shared" si="8"/>
        <v>1.7597801502797881</v>
      </c>
    </row>
    <row r="566" spans="1:13" x14ac:dyDescent="0.2">
      <c r="A566" t="s">
        <v>448</v>
      </c>
      <c r="B566" s="2">
        <f>VLOOKUP($A566,活跃!$B:$J,3,0)</f>
        <v>552</v>
      </c>
      <c r="C566" s="2">
        <f>VLOOKUP($A566,活跃!$B:$J,4,0)</f>
        <v>8</v>
      </c>
      <c r="D566" s="2">
        <f>VLOOKUP($A566,活跃!$B:$J,6,0)</f>
        <v>33</v>
      </c>
      <c r="E566" s="26">
        <f>VLOOKUP($A566,'交易量(贡献率)'!$A:$K,11,0)/100</f>
        <v>2.479038610787005E-5</v>
      </c>
      <c r="F566" s="2">
        <f>VLOOKUP($A566,交易量等级!$A:$G,2,0)</f>
        <v>49.05</v>
      </c>
      <c r="G566" s="2">
        <f>VLOOKUP($A566,交易量等级!$A:$G,5,0)</f>
        <v>13073.892961699999</v>
      </c>
      <c r="H566" s="2">
        <f>VLOOKUP($A566,活跃!$B:$J,2,0)</f>
        <v>1</v>
      </c>
      <c r="I566" s="1">
        <f>VLOOKUP($A566,'风险(退款拒付)'!$A:$F,4,0)</f>
        <v>0.01</v>
      </c>
      <c r="J566" s="1">
        <f>VLOOKUP($A566,'风险(退款拒付)'!$A:$F,5,0)</f>
        <v>0</v>
      </c>
      <c r="K566" s="1">
        <f>VLOOKUP($A566,'风险(预警)'!$A:$F,6,0)</f>
        <v>8.0000000000000002E-3</v>
      </c>
      <c r="L566" s="1">
        <v>1.2972934590772671E-2</v>
      </c>
      <c r="M566" s="2">
        <f t="shared" si="8"/>
        <v>3.0628934367461884</v>
      </c>
    </row>
    <row r="567" spans="1:13" x14ac:dyDescent="0.2">
      <c r="A567" t="s">
        <v>131</v>
      </c>
      <c r="B567" s="2">
        <f>VLOOKUP($A567,活跃!$B:$J,3,0)</f>
        <v>401</v>
      </c>
      <c r="C567" s="2">
        <f>VLOOKUP($A567,活跃!$B:$J,4,0)</f>
        <v>11</v>
      </c>
      <c r="D567" s="2">
        <f>VLOOKUP($A567,活跃!$B:$J,6,0)</f>
        <v>26</v>
      </c>
      <c r="E567" s="26">
        <f>VLOOKUP($A567,'交易量(贡献率)'!$A:$K,11,0)/100</f>
        <v>9.421992559504149E-5</v>
      </c>
      <c r="F567" s="2">
        <f>VLOOKUP($A567,交易量等级!$A:$G,2,0)</f>
        <v>239.99</v>
      </c>
      <c r="G567" s="2">
        <f>VLOOKUP($A567,交易量等级!$A:$G,5,0)</f>
        <v>49689.473037205003</v>
      </c>
      <c r="H567" s="2">
        <f>VLOOKUP($A567,活跃!$B:$J,2,0)</f>
        <v>1</v>
      </c>
      <c r="I567" s="1">
        <f>VLOOKUP($A567,'风险(退款拒付)'!$A:$F,4,0)</f>
        <v>4.2999999999999997E-2</v>
      </c>
      <c r="J567" s="1">
        <f>VLOOKUP($A567,'风险(退款拒付)'!$A:$F,5,0)</f>
        <v>4.0000000000000001E-3</v>
      </c>
      <c r="K567" s="1">
        <f>VLOOKUP($A567,'风险(预警)'!$A:$F,6,0)</f>
        <v>2.9000000000000001E-2</v>
      </c>
      <c r="L567" s="1">
        <v>1.1468104242743851E-2</v>
      </c>
      <c r="M567" s="2">
        <f t="shared" si="8"/>
        <v>2.7076048962742187</v>
      </c>
    </row>
    <row r="568" spans="1:13" x14ac:dyDescent="0.2">
      <c r="A568" t="s">
        <v>322</v>
      </c>
      <c r="B568" s="2">
        <f>VLOOKUP($A568,活跃!$B:$J,3,0)</f>
        <v>384</v>
      </c>
      <c r="C568" s="2">
        <f>VLOOKUP($A568,活跃!$B:$J,4,0)</f>
        <v>0</v>
      </c>
      <c r="D568" s="2">
        <f>VLOOKUP($A568,活跃!$B:$J,6,0)</f>
        <v>6</v>
      </c>
      <c r="E568" s="26">
        <f>VLOOKUP($A568,'交易量(贡献率)'!$A:$K,11,0)/100</f>
        <v>2.5601154489018142E-4</v>
      </c>
      <c r="F568" s="2">
        <f>VLOOKUP($A568,交易量等级!$A:$G,2,0)</f>
        <v>747.7</v>
      </c>
      <c r="G568" s="2">
        <f>VLOOKUP($A568,交易量等级!$A:$G,5,0)</f>
        <v>135014.74</v>
      </c>
      <c r="H568" s="2">
        <f>VLOOKUP($A568,活跃!$B:$J,2,0)</f>
        <v>1</v>
      </c>
      <c r="I568" s="1">
        <f>VLOOKUP($A568,'风险(退款拒付)'!$A:$F,4,0)</f>
        <v>6.6000000000000003E-2</v>
      </c>
      <c r="J568" s="1">
        <f>VLOOKUP($A568,'风险(退款拒付)'!$A:$F,5,0)</f>
        <v>0</v>
      </c>
      <c r="K568" s="1">
        <f>VLOOKUP($A568,'风险(预警)'!$A:$F,6,0)</f>
        <v>0</v>
      </c>
      <c r="L568" s="1">
        <v>5.2342648132151504E-3</v>
      </c>
      <c r="M568" s="2">
        <f t="shared" si="8"/>
        <v>1.2358032972733373</v>
      </c>
    </row>
    <row r="569" spans="1:13" x14ac:dyDescent="0.2">
      <c r="A569" t="s">
        <v>740</v>
      </c>
      <c r="B569" s="2">
        <f>VLOOKUP($A569,活跃!$B:$J,3,0)</f>
        <v>102</v>
      </c>
      <c r="C569" s="2">
        <f>VLOOKUP($A569,活跃!$B:$J,4,0)</f>
        <v>0</v>
      </c>
      <c r="D569" s="2">
        <f>VLOOKUP($A569,活跃!$B:$J,6,0)</f>
        <v>0</v>
      </c>
      <c r="E569" s="26">
        <f>VLOOKUP($A569,'交易量(贡献率)'!$A:$K,11,0)/100</f>
        <v>2.695065449510757E-5</v>
      </c>
      <c r="F569" s="2">
        <f>VLOOKUP($A569,交易量等级!$A:$G,2,0)</f>
        <v>404.32</v>
      </c>
      <c r="G569" s="2">
        <f>VLOOKUP($A569,交易量等级!$A:$G,5,0)</f>
        <v>14213.17</v>
      </c>
      <c r="H569" s="2">
        <f>VLOOKUP($A569,活跃!$B:$J,2,0)</f>
        <v>1</v>
      </c>
      <c r="I569" s="1">
        <f>VLOOKUP($A569,'风险(退款拒付)'!$A:$F,4,0)</f>
        <v>0.11</v>
      </c>
      <c r="J569" s="1">
        <f>VLOOKUP($A569,'风险(退款拒付)'!$A:$F,5,0)</f>
        <v>1.2999999999999999E-2</v>
      </c>
      <c r="K569" s="1">
        <f>VLOOKUP($A569,'风险(预警)'!$A:$F,6,0)</f>
        <v>3.4000000000000002E-2</v>
      </c>
      <c r="L569" s="1">
        <v>9.0789841719624616E-3</v>
      </c>
      <c r="M569" s="2">
        <f t="shared" si="8"/>
        <v>2.143536671525768</v>
      </c>
    </row>
    <row r="570" spans="1:13" x14ac:dyDescent="0.2">
      <c r="A570" t="s">
        <v>844</v>
      </c>
      <c r="B570" s="2">
        <f>VLOOKUP($A570,活跃!$B:$J,3,0)</f>
        <v>534</v>
      </c>
      <c r="C570" s="2">
        <f>VLOOKUP($A570,活跃!$B:$J,4,0)</f>
        <v>0</v>
      </c>
      <c r="D570" s="2">
        <f>VLOOKUP($A570,活跃!$B:$J,6,0)</f>
        <v>9</v>
      </c>
      <c r="E570" s="26">
        <f>VLOOKUP($A570,'交易量(贡献率)'!$A:$K,11,0)/100</f>
        <v>2.7580705970067901E-4</v>
      </c>
      <c r="F570" s="2">
        <f>VLOOKUP($A570,交易量等级!$A:$G,2,0)</f>
        <v>529</v>
      </c>
      <c r="G570" s="2">
        <f>VLOOKUP($A570,交易量等级!$A:$G,5,0)</f>
        <v>145454.45000000001</v>
      </c>
      <c r="H570" s="2">
        <f>VLOOKUP($A570,活跃!$B:$J,2,0)</f>
        <v>1</v>
      </c>
      <c r="I570" s="1">
        <f>VLOOKUP($A570,'风险(退款拒付)'!$A:$F,4,0)</f>
        <v>0.17199999999999999</v>
      </c>
      <c r="J570" s="1">
        <f>VLOOKUP($A570,'风险(退款拒付)'!$A:$F,5,0)</f>
        <v>0.03</v>
      </c>
      <c r="K570" s="1">
        <f>VLOOKUP($A570,'风险(预警)'!$A:$F,6,0)</f>
        <v>2.5000000000000001E-2</v>
      </c>
      <c r="L570" s="1">
        <v>2.037037755011452E-3</v>
      </c>
      <c r="M570" s="2">
        <f t="shared" si="8"/>
        <v>0.48094203563367821</v>
      </c>
    </row>
    <row r="571" spans="1:13" x14ac:dyDescent="0.2">
      <c r="A571" t="s">
        <v>729</v>
      </c>
      <c r="B571" s="2">
        <f>VLOOKUP($A571,活跃!$B:$J,3,0)</f>
        <v>523</v>
      </c>
      <c r="C571" s="2">
        <f>VLOOKUP($A571,活跃!$B:$J,4,0)</f>
        <v>0</v>
      </c>
      <c r="D571" s="2">
        <f>VLOOKUP($A571,活跃!$B:$J,6,0)</f>
        <v>0</v>
      </c>
      <c r="E571" s="26">
        <f>VLOOKUP($A571,'交易量(贡献率)'!$A:$K,11,0)/100</f>
        <v>2.4447703785762509E-5</v>
      </c>
      <c r="F571" s="2">
        <f>VLOOKUP($A571,交易量等级!$A:$G,2,0)</f>
        <v>74.930000000000007</v>
      </c>
      <c r="G571" s="2">
        <f>VLOOKUP($A571,交易量等级!$A:$G,5,0)</f>
        <v>12893.17</v>
      </c>
      <c r="H571" s="2">
        <f>VLOOKUP($A571,活跃!$B:$J,2,0)</f>
        <v>1</v>
      </c>
      <c r="I571" s="1">
        <f>VLOOKUP($A571,'风险(退款拒付)'!$A:$F,4,0)</f>
        <v>0.25700000000000001</v>
      </c>
      <c r="J571" s="1">
        <f>VLOOKUP($A571,'风险(退款拒付)'!$A:$F,5,0)</f>
        <v>1.7000000000000001E-2</v>
      </c>
      <c r="K571" s="1">
        <f>VLOOKUP($A571,'风险(预警)'!$A:$F,6,0)</f>
        <v>6.4000000000000001E-2</v>
      </c>
      <c r="L571" s="1">
        <v>1.095395712496037E-2</v>
      </c>
      <c r="M571" s="2">
        <f t="shared" si="8"/>
        <v>2.5862154125331154</v>
      </c>
    </row>
    <row r="572" spans="1:13" x14ac:dyDescent="0.2">
      <c r="A572" t="s">
        <v>616</v>
      </c>
      <c r="B572" s="2">
        <f>VLOOKUP($A572,活跃!$B:$J,3,0)</f>
        <v>356</v>
      </c>
      <c r="C572" s="2">
        <f>VLOOKUP($A572,活跃!$B:$J,4,0)</f>
        <v>0</v>
      </c>
      <c r="D572" s="2">
        <f>VLOOKUP($A572,活跃!$B:$J,6,0)</f>
        <v>0</v>
      </c>
      <c r="E572" s="26">
        <f>VLOOKUP($A572,'交易量(贡献率)'!$A:$K,11,0)/100</f>
        <v>1.6678184510747266E-5</v>
      </c>
      <c r="F572" s="2">
        <f>VLOOKUP($A572,交易量等级!$A:$G,2,0)</f>
        <v>138.97999999999999</v>
      </c>
      <c r="G572" s="2">
        <f>VLOOKUP($A572,交易量等级!$A:$G,5,0)</f>
        <v>8795.7000000000007</v>
      </c>
      <c r="H572" s="2">
        <f>VLOOKUP($A572,活跃!$B:$J,2,0)</f>
        <v>1</v>
      </c>
      <c r="I572" s="1">
        <f>VLOOKUP($A572,'风险(退款拒付)'!$A:$F,4,0)</f>
        <v>1.2E-2</v>
      </c>
      <c r="J572" s="1">
        <f>VLOOKUP($A572,'风险(退款拒付)'!$A:$F,5,0)</f>
        <v>8.9999999999999993E-3</v>
      </c>
      <c r="K572" s="1">
        <f>VLOOKUP($A572,'风险(预警)'!$A:$F,6,0)</f>
        <v>6.4000000000000001E-2</v>
      </c>
      <c r="L572" s="1">
        <v>9.6452330428910878E-3</v>
      </c>
      <c r="M572" s="2">
        <f t="shared" si="8"/>
        <v>2.2772273132380785</v>
      </c>
    </row>
    <row r="573" spans="1:13" x14ac:dyDescent="0.2">
      <c r="A573" t="s">
        <v>806</v>
      </c>
      <c r="B573" s="2">
        <f>VLOOKUP($A573,活跃!$B:$J,3,0)</f>
        <v>86</v>
      </c>
      <c r="C573" s="2">
        <f>VLOOKUP($A573,活跃!$B:$J,4,0)</f>
        <v>1</v>
      </c>
      <c r="D573" s="2">
        <f>VLOOKUP($A573,活跃!$B:$J,6,0)</f>
        <v>45</v>
      </c>
      <c r="E573" s="26">
        <f>VLOOKUP($A573,'交易量(贡献率)'!$A:$K,11,0)/100</f>
        <v>2.2170056563754094E-5</v>
      </c>
      <c r="F573" s="2">
        <f>VLOOKUP($A573,交易量等级!$A:$G,2,0)</f>
        <v>183.85</v>
      </c>
      <c r="G573" s="2">
        <f>VLOOKUP($A573,交易量等级!$A:$G,5,0)</f>
        <v>11691.99</v>
      </c>
      <c r="H573" s="2">
        <f>VLOOKUP($A573,活跃!$B:$J,2,0)</f>
        <v>1</v>
      </c>
      <c r="I573" s="1">
        <f>VLOOKUP($A573,'风险(退款拒付)'!$A:$F,4,0)</f>
        <v>0</v>
      </c>
      <c r="J573" s="1">
        <f>VLOOKUP($A573,'风险(退款拒付)'!$A:$F,5,0)</f>
        <v>0</v>
      </c>
      <c r="K573" s="1">
        <f>VLOOKUP($A573,'风险(预警)'!$A:$F,6,0)</f>
        <v>8.9999999999999993E-3</v>
      </c>
      <c r="L573" s="1">
        <v>3.844746095125781E-3</v>
      </c>
      <c r="M573" s="2">
        <f t="shared" si="8"/>
        <v>0.90773968667754668</v>
      </c>
    </row>
    <row r="574" spans="1:13" x14ac:dyDescent="0.2">
      <c r="A574" t="s">
        <v>504</v>
      </c>
      <c r="B574" s="2">
        <f>VLOOKUP($A574,活跃!$B:$J,3,0)</f>
        <v>425</v>
      </c>
      <c r="C574" s="2">
        <f>VLOOKUP($A574,活跃!$B:$J,4,0)</f>
        <v>0</v>
      </c>
      <c r="D574" s="2">
        <f>VLOOKUP($A574,活跃!$B:$J,6,0)</f>
        <v>0</v>
      </c>
      <c r="E574" s="26">
        <f>VLOOKUP($A574,'交易量(贡献率)'!$A:$K,11,0)/100</f>
        <v>3.1113592453686762E-5</v>
      </c>
      <c r="F574" s="2">
        <f>VLOOKUP($A574,交易量等级!$A:$G,2,0)</f>
        <v>115.61499999999999</v>
      </c>
      <c r="G574" s="2">
        <f>VLOOKUP($A574,交易量等级!$A:$G,5,0)</f>
        <v>16408.61</v>
      </c>
      <c r="H574" s="2">
        <f>VLOOKUP($A574,活跃!$B:$J,2,0)</f>
        <v>1</v>
      </c>
      <c r="I574" s="1">
        <f>VLOOKUP($A574,'风险(退款拒付)'!$A:$F,4,0)</f>
        <v>4.7E-2</v>
      </c>
      <c r="J574" s="1">
        <f>VLOOKUP($A574,'风险(退款拒付)'!$A:$F,5,0)</f>
        <v>1.7000000000000001E-2</v>
      </c>
      <c r="K574" s="1">
        <f>VLOOKUP($A574,'风险(预警)'!$A:$F,6,0)</f>
        <v>1.2999999999999999E-2</v>
      </c>
      <c r="L574" s="1">
        <v>1.074143494860124E-2</v>
      </c>
      <c r="M574" s="2">
        <f t="shared" si="8"/>
        <v>2.5360391956888257</v>
      </c>
    </row>
    <row r="575" spans="1:13" x14ac:dyDescent="0.2">
      <c r="A575" t="s">
        <v>620</v>
      </c>
      <c r="B575" s="2">
        <f>VLOOKUP($A575,活跃!$B:$J,3,0)</f>
        <v>279</v>
      </c>
      <c r="C575" s="2">
        <f>VLOOKUP($A575,活跃!$B:$J,4,0)</f>
        <v>0</v>
      </c>
      <c r="D575" s="2">
        <f>VLOOKUP($A575,活跃!$B:$J,6,0)</f>
        <v>0</v>
      </c>
      <c r="E575" s="26">
        <f>VLOOKUP($A575,'交易量(贡献率)'!$A:$K,11,0)/100</f>
        <v>1.7721497798092598E-5</v>
      </c>
      <c r="F575" s="2">
        <f>VLOOKUP($A575,交易量等级!$A:$G,2,0)</f>
        <v>312.77</v>
      </c>
      <c r="G575" s="2">
        <f>VLOOKUP($A575,交易量等级!$A:$G,5,0)</f>
        <v>9345.92</v>
      </c>
      <c r="H575" s="2">
        <f>VLOOKUP($A575,活跃!$B:$J,2,0)</f>
        <v>1</v>
      </c>
      <c r="I575" s="1">
        <f>VLOOKUP($A575,'风险(退款拒付)'!$A:$F,4,0)</f>
        <v>0</v>
      </c>
      <c r="J575" s="1">
        <f>VLOOKUP($A575,'风险(退款拒付)'!$A:$F,5,0)</f>
        <v>1.2999999999999999E-2</v>
      </c>
      <c r="K575" s="1">
        <f>VLOOKUP($A575,'风险(预警)'!$A:$F,6,0)</f>
        <v>9.1999999999999998E-2</v>
      </c>
      <c r="L575" s="1">
        <v>1.0134317407875629E-2</v>
      </c>
      <c r="M575" s="2">
        <f t="shared" si="8"/>
        <v>2.3926995127658421</v>
      </c>
    </row>
    <row r="576" spans="1:13" x14ac:dyDescent="0.2">
      <c r="A576" t="s">
        <v>552</v>
      </c>
      <c r="B576" s="2">
        <f>VLOOKUP($A576,活跃!$B:$J,3,0)</f>
        <v>262</v>
      </c>
      <c r="C576" s="2">
        <f>VLOOKUP($A576,活跃!$B:$J,4,0)</f>
        <v>0</v>
      </c>
      <c r="D576" s="2">
        <f>VLOOKUP($A576,活跃!$B:$J,6,0)</f>
        <v>0</v>
      </c>
      <c r="E576" s="26">
        <f>VLOOKUP($A576,'交易量(贡献率)'!$A:$K,11,0)/100</f>
        <v>1.3906077857271733E-5</v>
      </c>
      <c r="F576" s="2">
        <f>VLOOKUP($A576,交易量等级!$A:$G,2,0)</f>
        <v>113.9286</v>
      </c>
      <c r="G576" s="2">
        <f>VLOOKUP($A576,交易量等级!$A:$G,5,0)</f>
        <v>7333.7531989999998</v>
      </c>
      <c r="H576" s="2">
        <f>VLOOKUP($A576,活跃!$B:$J,2,0)</f>
        <v>1</v>
      </c>
      <c r="I576" s="1">
        <f>VLOOKUP($A576,'风险(退款拒付)'!$A:$F,4,0)</f>
        <v>9.0999999999999998E-2</v>
      </c>
      <c r="J576" s="1">
        <f>VLOOKUP($A576,'风险(退款拒付)'!$A:$F,5,0)</f>
        <v>4.0000000000000001E-3</v>
      </c>
      <c r="K576" s="1">
        <f>VLOOKUP($A576,'风险(预警)'!$A:$F,6,0)</f>
        <v>0</v>
      </c>
      <c r="L576" s="1">
        <v>4.0272013975894798E-3</v>
      </c>
      <c r="M576" s="2">
        <f t="shared" si="8"/>
        <v>0.95081715265144384</v>
      </c>
    </row>
    <row r="577" spans="1:13" x14ac:dyDescent="0.2">
      <c r="A577" t="s">
        <v>878</v>
      </c>
      <c r="B577" s="2">
        <f>VLOOKUP($A577,活跃!$B:$J,3,0)</f>
        <v>277</v>
      </c>
      <c r="C577" s="2">
        <f>VLOOKUP($A577,活跃!$B:$J,4,0)</f>
        <v>6</v>
      </c>
      <c r="D577" s="2">
        <f>VLOOKUP($A577,活跃!$B:$J,6,0)</f>
        <v>6</v>
      </c>
      <c r="E577" s="26">
        <f>VLOOKUP($A577,'交易量(贡献率)'!$A:$K,11,0)/100</f>
        <v>2.2019348592255044E-5</v>
      </c>
      <c r="F577" s="2">
        <f>VLOOKUP($A577,交易量等级!$A:$G,2,0)</f>
        <v>82.7</v>
      </c>
      <c r="G577" s="2">
        <f>VLOOKUP($A577,交易量等级!$A:$G,5,0)</f>
        <v>11612.51</v>
      </c>
      <c r="H577" s="2">
        <f>VLOOKUP($A577,活跃!$B:$J,2,0)</f>
        <v>1</v>
      </c>
      <c r="I577" s="1">
        <f>VLOOKUP($A577,'风险(退款拒付)'!$A:$F,4,0)</f>
        <v>2.7E-2</v>
      </c>
      <c r="J577" s="1">
        <f>VLOOKUP($A577,'风险(退款拒付)'!$A:$F,5,0)</f>
        <v>0</v>
      </c>
      <c r="K577" s="1">
        <f>VLOOKUP($A577,'风险(预警)'!$A:$F,6,0)</f>
        <v>4.0000000000000001E-3</v>
      </c>
      <c r="L577" s="1">
        <v>0.19952809240708841</v>
      </c>
      <c r="M577" s="2">
        <f t="shared" si="8"/>
        <v>47.10833007011707</v>
      </c>
    </row>
    <row r="578" spans="1:13" x14ac:dyDescent="0.2">
      <c r="A578" t="s">
        <v>545</v>
      </c>
      <c r="B578" s="2">
        <f>VLOOKUP($A578,活跃!$B:$J,3,0)</f>
        <v>282</v>
      </c>
      <c r="C578" s="2">
        <f>VLOOKUP($A578,活跃!$B:$J,4,0)</f>
        <v>0</v>
      </c>
      <c r="D578" s="2">
        <f>VLOOKUP($A578,活跃!$B:$J,6,0)</f>
        <v>0</v>
      </c>
      <c r="E578" s="26">
        <f>VLOOKUP($A578,'交易量(贡献率)'!$A:$K,11,0)/100</f>
        <v>1.1948062752032244E-5</v>
      </c>
      <c r="F578" s="2">
        <f>VLOOKUP($A578,交易量等级!$A:$G,2,0)</f>
        <v>183.6</v>
      </c>
      <c r="G578" s="2">
        <f>VLOOKUP($A578,交易量等级!$A:$G,5,0)</f>
        <v>6301.14</v>
      </c>
      <c r="H578" s="2">
        <f>VLOOKUP($A578,活跃!$B:$J,2,0)</f>
        <v>1</v>
      </c>
      <c r="I578" s="1">
        <f>VLOOKUP($A578,'风险(退款拒付)'!$A:$F,4,0)</f>
        <v>0</v>
      </c>
      <c r="J578" s="1">
        <f>VLOOKUP($A578,'风险(退款拒付)'!$A:$F,5,0)</f>
        <v>2.7E-2</v>
      </c>
      <c r="K578" s="1">
        <f>VLOOKUP($A578,'风险(预警)'!$A:$F,6,0)</f>
        <v>0.04</v>
      </c>
      <c r="L578" s="1">
        <v>6.3916491668485446E-3</v>
      </c>
      <c r="M578" s="2">
        <f t="shared" si="8"/>
        <v>1.5090602782387608</v>
      </c>
    </row>
    <row r="579" spans="1:13" x14ac:dyDescent="0.2">
      <c r="A579" t="s">
        <v>85</v>
      </c>
      <c r="B579" s="2">
        <f>VLOOKUP($A579,活跃!$B:$J,3,0)</f>
        <v>395</v>
      </c>
      <c r="C579" s="2">
        <f>VLOOKUP($A579,活跃!$B:$J,4,0)</f>
        <v>0</v>
      </c>
      <c r="D579" s="2">
        <f>VLOOKUP($A579,活跃!$B:$J,6,0)</f>
        <v>0</v>
      </c>
      <c r="E579" s="26">
        <f>VLOOKUP($A579,'交易量(贡献率)'!$A:$K,11,0)/100</f>
        <v>2.6825146686432154E-5</v>
      </c>
      <c r="F579" s="2">
        <f>VLOOKUP($A579,交易量等级!$A:$G,2,0)</f>
        <v>104.97</v>
      </c>
      <c r="G579" s="2">
        <f>VLOOKUP($A579,交易量等级!$A:$G,5,0)</f>
        <v>14146.98</v>
      </c>
      <c r="H579" s="2">
        <f>VLOOKUP($A579,活跃!$B:$J,2,0)</f>
        <v>1</v>
      </c>
      <c r="I579" s="1">
        <f>VLOOKUP($A579,'风险(退款拒付)'!$A:$F,4,0)</f>
        <v>6.0000000000000001E-3</v>
      </c>
      <c r="J579" s="1">
        <f>VLOOKUP($A579,'风险(退款拒付)'!$A:$F,5,0)</f>
        <v>8.9999999999999993E-3</v>
      </c>
      <c r="K579" s="1">
        <f>VLOOKUP($A579,'风险(预警)'!$A:$F,6,0)</f>
        <v>1.7999999999999999E-2</v>
      </c>
      <c r="L579" s="1">
        <v>5.0549691273380822E-3</v>
      </c>
      <c r="M579" s="2">
        <f t="shared" ref="M579:M642" si="9">100/MAX(L:L)*L579</f>
        <v>1.1934718127763457</v>
      </c>
    </row>
    <row r="580" spans="1:13" x14ac:dyDescent="0.2">
      <c r="A580" t="s">
        <v>841</v>
      </c>
      <c r="B580" s="2">
        <f>VLOOKUP($A580,活跃!$B:$J,3,0)</f>
        <v>401</v>
      </c>
      <c r="C580" s="2">
        <f>VLOOKUP($A580,活跃!$B:$J,4,0)</f>
        <v>0</v>
      </c>
      <c r="D580" s="2">
        <f>VLOOKUP($A580,活跃!$B:$J,6,0)</f>
        <v>4</v>
      </c>
      <c r="E580" s="26">
        <f>VLOOKUP($A580,'交易量(贡献率)'!$A:$K,11,0)/100</f>
        <v>2.4250539532158191E-5</v>
      </c>
      <c r="F580" s="2">
        <f>VLOOKUP($A580,交易量等级!$A:$G,2,0)</f>
        <v>71.099999999999994</v>
      </c>
      <c r="G580" s="2">
        <f>VLOOKUP($A580,交易量等级!$A:$G,5,0)</f>
        <v>12789.19</v>
      </c>
      <c r="H580" s="2">
        <f>VLOOKUP($A580,活跃!$B:$J,2,0)</f>
        <v>1</v>
      </c>
      <c r="I580" s="1">
        <f>VLOOKUP($A580,'风险(退款拒付)'!$A:$F,4,0)</f>
        <v>0.06</v>
      </c>
      <c r="J580" s="1">
        <f>VLOOKUP($A580,'风险(退款拒付)'!$A:$F,5,0)</f>
        <v>0</v>
      </c>
      <c r="K580" s="1">
        <f>VLOOKUP($A580,'风险(预警)'!$A:$F,6,0)</f>
        <v>8.9999999999999993E-3</v>
      </c>
      <c r="L580" s="1">
        <v>1.0722489597159889E-2</v>
      </c>
      <c r="M580" s="2">
        <f t="shared" si="9"/>
        <v>2.5315662221930806</v>
      </c>
    </row>
    <row r="581" spans="1:13" x14ac:dyDescent="0.2">
      <c r="A581" t="s">
        <v>337</v>
      </c>
      <c r="B581" s="2">
        <f>VLOOKUP($A581,活跃!$B:$J,3,0)</f>
        <v>538</v>
      </c>
      <c r="C581" s="2">
        <f>VLOOKUP($A581,活跃!$B:$J,4,0)</f>
        <v>2</v>
      </c>
      <c r="D581" s="2">
        <f>VLOOKUP($A581,活跃!$B:$J,6,0)</f>
        <v>25</v>
      </c>
      <c r="E581" s="26">
        <f>VLOOKUP($A581,'交易量(贡献率)'!$A:$K,11,0)/100</f>
        <v>1.5506822540521572E-5</v>
      </c>
      <c r="F581" s="2">
        <f>VLOOKUP($A581,交易量等级!$A:$G,2,0)</f>
        <v>41.2</v>
      </c>
      <c r="G581" s="2">
        <f>VLOOKUP($A581,交易量等级!$A:$G,5,0)</f>
        <v>8177.95</v>
      </c>
      <c r="H581" s="2">
        <f>VLOOKUP($A581,活跃!$B:$J,2,0)</f>
        <v>1</v>
      </c>
      <c r="I581" s="1">
        <f>VLOOKUP($A581,'风险(退款拒付)'!$A:$F,4,0)</f>
        <v>0.01</v>
      </c>
      <c r="J581" s="1">
        <f>VLOOKUP($A581,'风险(退款拒付)'!$A:$F,5,0)</f>
        <v>5.0000000000000001E-3</v>
      </c>
      <c r="K581" s="1">
        <f>VLOOKUP($A581,'风险(预警)'!$A:$F,6,0)</f>
        <v>1.7999999999999999E-2</v>
      </c>
      <c r="L581" s="1">
        <v>1.9940969229506151E-3</v>
      </c>
      <c r="M581" s="2">
        <f t="shared" si="9"/>
        <v>0.47080375953529208</v>
      </c>
    </row>
    <row r="582" spans="1:13" x14ac:dyDescent="0.2">
      <c r="A582" t="s">
        <v>997</v>
      </c>
      <c r="B582" s="2">
        <f>VLOOKUP($A582,活跃!$B:$J,3,0)</f>
        <v>766</v>
      </c>
      <c r="C582" s="2">
        <f>VLOOKUP($A582,活跃!$B:$J,4,0)</f>
        <v>4</v>
      </c>
      <c r="D582" s="2">
        <f>VLOOKUP($A582,活跃!$B:$J,6,0)</f>
        <v>40</v>
      </c>
      <c r="E582" s="26">
        <f>VLOOKUP($A582,'交易量(贡献率)'!$A:$K,11,0)/100</f>
        <v>1.1210336992200585E-5</v>
      </c>
      <c r="F582" s="2">
        <f>VLOOKUP($A582,交易量等级!$A:$G,2,0)</f>
        <v>31.71</v>
      </c>
      <c r="G582" s="2">
        <f>VLOOKUP($A582,交易量等级!$A:$G,5,0)</f>
        <v>5912.08</v>
      </c>
      <c r="H582" s="2">
        <f>VLOOKUP($A582,活跃!$B:$J,2,0)</f>
        <v>1</v>
      </c>
      <c r="I582" s="1">
        <f>VLOOKUP($A582,'风险(退款拒付)'!$A:$F,4,0)</f>
        <v>2.4E-2</v>
      </c>
      <c r="J582" s="1">
        <f>VLOOKUP($A582,'风险(退款拒付)'!$A:$F,5,0)</f>
        <v>0</v>
      </c>
      <c r="K582" s="1">
        <f>VLOOKUP($A582,'风险(预警)'!$A:$F,6,0)</f>
        <v>8.9999999999999993E-3</v>
      </c>
      <c r="L582" s="1">
        <v>5.8542718597118602E-3</v>
      </c>
      <c r="M582" s="2">
        <f t="shared" si="9"/>
        <v>1.3821861761943397</v>
      </c>
    </row>
    <row r="583" spans="1:13" x14ac:dyDescent="0.2">
      <c r="A583" t="s">
        <v>643</v>
      </c>
      <c r="B583" s="2">
        <f>VLOOKUP($A583,活跃!$B:$J,3,0)</f>
        <v>493</v>
      </c>
      <c r="C583" s="2">
        <f>VLOOKUP($A583,活跃!$B:$J,4,0)</f>
        <v>1</v>
      </c>
      <c r="D583" s="2">
        <f>VLOOKUP($A583,活跃!$B:$J,6,0)</f>
        <v>1</v>
      </c>
      <c r="E583" s="26">
        <f>VLOOKUP($A583,'交易量(贡献率)'!$A:$K,11,0)/100</f>
        <v>1.5161244686901769E-5</v>
      </c>
      <c r="F583" s="2">
        <f>VLOOKUP($A583,交易量等级!$A:$G,2,0)</f>
        <v>55.98</v>
      </c>
      <c r="G583" s="2">
        <f>VLOOKUP($A583,交易量等级!$A:$G,5,0)</f>
        <v>7995.7</v>
      </c>
      <c r="H583" s="2">
        <f>VLOOKUP($A583,活跃!$B:$J,2,0)</f>
        <v>1</v>
      </c>
      <c r="I583" s="1">
        <f>VLOOKUP($A583,'风险(退款拒付)'!$A:$F,4,0)</f>
        <v>8.0000000000000002E-3</v>
      </c>
      <c r="J583" s="1">
        <f>VLOOKUP($A583,'风险(退款拒付)'!$A:$F,5,0)</f>
        <v>0</v>
      </c>
      <c r="K583" s="1">
        <f>VLOOKUP($A583,'风险(预警)'!$A:$F,6,0)</f>
        <v>3.4000000000000002E-2</v>
      </c>
      <c r="L583" s="1">
        <v>1.420687547443778E-2</v>
      </c>
      <c r="M583" s="2">
        <f t="shared" si="9"/>
        <v>3.354225317552777</v>
      </c>
    </row>
    <row r="584" spans="1:13" x14ac:dyDescent="0.2">
      <c r="A584" t="s">
        <v>770</v>
      </c>
      <c r="B584" s="2">
        <f>VLOOKUP($A584,活跃!$B:$J,3,0)</f>
        <v>446</v>
      </c>
      <c r="C584" s="2">
        <f>VLOOKUP($A584,活跃!$B:$J,4,0)</f>
        <v>6</v>
      </c>
      <c r="D584" s="2">
        <f>VLOOKUP($A584,活跃!$B:$J,6,0)</f>
        <v>20</v>
      </c>
      <c r="E584" s="26">
        <f>VLOOKUP($A584,'交易量(贡献率)'!$A:$K,11,0)/100</f>
        <v>1.0401622240962514E-4</v>
      </c>
      <c r="F584" s="2">
        <f>VLOOKUP($A584,交易量等级!$A:$G,2,0)</f>
        <v>279</v>
      </c>
      <c r="G584" s="2">
        <f>VLOOKUP($A584,交易量等级!$A:$G,5,0)</f>
        <v>54855.82</v>
      </c>
      <c r="H584" s="2">
        <f>VLOOKUP($A584,活跃!$B:$J,2,0)</f>
        <v>1</v>
      </c>
      <c r="I584" s="1">
        <f>VLOOKUP($A584,'风险(退款拒付)'!$A:$F,4,0)</f>
        <v>3.2000000000000001E-2</v>
      </c>
      <c r="J584" s="1">
        <f>VLOOKUP($A584,'风险(退款拒付)'!$A:$F,5,0)</f>
        <v>5.0000000000000001E-3</v>
      </c>
      <c r="K584" s="1">
        <f>VLOOKUP($A584,'风险(预警)'!$A:$F,6,0)</f>
        <v>1.9E-2</v>
      </c>
      <c r="L584" s="1">
        <v>4.5534865180278314E-3</v>
      </c>
      <c r="M584" s="2">
        <f t="shared" si="9"/>
        <v>1.0750724034560188</v>
      </c>
    </row>
    <row r="585" spans="1:13" x14ac:dyDescent="0.2">
      <c r="A585" t="s">
        <v>487</v>
      </c>
      <c r="B585" s="2">
        <f>VLOOKUP($A585,活跃!$B:$J,3,0)</f>
        <v>452</v>
      </c>
      <c r="C585" s="2">
        <f>VLOOKUP($A585,活跃!$B:$J,4,0)</f>
        <v>0</v>
      </c>
      <c r="D585" s="2">
        <f>VLOOKUP($A585,活跃!$B:$J,6,0)</f>
        <v>0</v>
      </c>
      <c r="E585" s="26">
        <f>VLOOKUP($A585,'交易量(贡献率)'!$A:$K,11,0)/100</f>
        <v>2.2000121379987807E-5</v>
      </c>
      <c r="F585" s="2">
        <f>VLOOKUP($A585,交易量等级!$A:$G,2,0)</f>
        <v>168.49</v>
      </c>
      <c r="G585" s="2">
        <f>VLOOKUP($A585,交易量等级!$A:$G,5,0)</f>
        <v>11602.37</v>
      </c>
      <c r="H585" s="2">
        <f>VLOOKUP($A585,活跃!$B:$J,2,0)</f>
        <v>1</v>
      </c>
      <c r="I585" s="1">
        <f>VLOOKUP($A585,'风险(退款拒付)'!$A:$F,4,0)</f>
        <v>0.13</v>
      </c>
      <c r="J585" s="1">
        <f>VLOOKUP($A585,'风险(退款拒付)'!$A:$F,5,0)</f>
        <v>2.4E-2</v>
      </c>
      <c r="K585" s="1">
        <f>VLOOKUP($A585,'风险(预警)'!$A:$F,6,0)</f>
        <v>4.9000000000000002E-2</v>
      </c>
      <c r="L585" s="1">
        <v>3.9865724178874901E-3</v>
      </c>
      <c r="M585" s="2">
        <f t="shared" si="9"/>
        <v>0.94122470196881802</v>
      </c>
    </row>
    <row r="586" spans="1:13" x14ac:dyDescent="0.2">
      <c r="A586" t="s">
        <v>792</v>
      </c>
      <c r="B586" s="2">
        <f>VLOOKUP($A586,活跃!$B:$J,3,0)</f>
        <v>389</v>
      </c>
      <c r="C586" s="2">
        <f>VLOOKUP($A586,活跃!$B:$J,4,0)</f>
        <v>0</v>
      </c>
      <c r="D586" s="2">
        <f>VLOOKUP($A586,活跃!$B:$J,6,0)</f>
        <v>0</v>
      </c>
      <c r="E586" s="26">
        <f>VLOOKUP($A586,'交易量(贡献率)'!$A:$K,11,0)/100</f>
        <v>1.5850181869648999E-5</v>
      </c>
      <c r="F586" s="2">
        <f>VLOOKUP($A586,交易量等级!$A:$G,2,0)</f>
        <v>63.39</v>
      </c>
      <c r="G586" s="2">
        <f>VLOOKUP($A586,交易量等级!$A:$G,5,0)</f>
        <v>8359.0300000000007</v>
      </c>
      <c r="H586" s="2">
        <f>VLOOKUP($A586,活跃!$B:$J,2,0)</f>
        <v>1</v>
      </c>
      <c r="I586" s="1">
        <f>VLOOKUP($A586,'风险(退款拒付)'!$A:$F,4,0)</f>
        <v>0</v>
      </c>
      <c r="J586" s="1">
        <f>VLOOKUP($A586,'风险(退款拒付)'!$A:$F,5,0)</f>
        <v>0</v>
      </c>
      <c r="K586" s="1">
        <f>VLOOKUP($A586,'风险(预警)'!$A:$F,6,0)</f>
        <v>5.0000000000000001E-3</v>
      </c>
      <c r="L586" s="1">
        <v>1.430543079948996E-3</v>
      </c>
      <c r="M586" s="2">
        <f t="shared" si="9"/>
        <v>0.33774941050539042</v>
      </c>
    </row>
    <row r="587" spans="1:13" x14ac:dyDescent="0.2">
      <c r="A587" t="s">
        <v>331</v>
      </c>
      <c r="B587" s="2">
        <f>VLOOKUP($A587,活跃!$B:$J,3,0)</f>
        <v>354</v>
      </c>
      <c r="C587" s="2">
        <f>VLOOKUP($A587,活跃!$B:$J,4,0)</f>
        <v>0</v>
      </c>
      <c r="D587" s="2">
        <f>VLOOKUP($A587,活跃!$B:$J,6,0)</f>
        <v>0</v>
      </c>
      <c r="E587" s="26">
        <f>VLOOKUP($A587,'交易量(贡献率)'!$A:$K,11,0)/100</f>
        <v>1.6880582206743849E-5</v>
      </c>
      <c r="F587" s="2">
        <f>VLOOKUP($A587,交易量等级!$A:$G,2,0)</f>
        <v>421.66</v>
      </c>
      <c r="G587" s="2">
        <f>VLOOKUP($A587,交易量等级!$A:$G,5,0)</f>
        <v>8902.44</v>
      </c>
      <c r="H587" s="2">
        <f>VLOOKUP($A587,活跃!$B:$J,2,0)</f>
        <v>1</v>
      </c>
      <c r="I587" s="1">
        <f>VLOOKUP($A587,'风险(退款拒付)'!$A:$F,4,0)</f>
        <v>0.23300000000000001</v>
      </c>
      <c r="J587" s="1">
        <f>VLOOKUP($A587,'风险(退款拒付)'!$A:$F,5,0)</f>
        <v>5.0000000000000001E-3</v>
      </c>
      <c r="K587" s="1">
        <f>VLOOKUP($A587,'风险(预警)'!$A:$F,6,0)</f>
        <v>0.14199999999999999</v>
      </c>
      <c r="L587" s="1">
        <v>1.19956298449822E-2</v>
      </c>
      <c r="M587" s="2">
        <f t="shared" si="9"/>
        <v>2.8321530232616672</v>
      </c>
    </row>
    <row r="588" spans="1:13" x14ac:dyDescent="0.2">
      <c r="A588" t="s">
        <v>861</v>
      </c>
      <c r="B588" s="2">
        <f>VLOOKUP($A588,活跃!$B:$J,3,0)</f>
        <v>439</v>
      </c>
      <c r="C588" s="2">
        <f>VLOOKUP($A588,活跃!$B:$J,4,0)</f>
        <v>2</v>
      </c>
      <c r="D588" s="2">
        <f>VLOOKUP($A588,活跃!$B:$J,6,0)</f>
        <v>10</v>
      </c>
      <c r="E588" s="26">
        <f>VLOOKUP($A588,'交易量(贡献率)'!$A:$K,11,0)/100</f>
        <v>4.1396986984332094E-4</v>
      </c>
      <c r="F588" s="2">
        <f>VLOOKUP($A588,交易量等级!$A:$G,2,0)</f>
        <v>1444.4516000000001</v>
      </c>
      <c r="G588" s="2">
        <f>VLOOKUP($A588,交易量等级!$A:$G,5,0)</f>
        <v>218318.41360398501</v>
      </c>
      <c r="H588" s="2">
        <f>VLOOKUP($A588,活跃!$B:$J,2,0)</f>
        <v>1</v>
      </c>
      <c r="I588" s="1">
        <f>VLOOKUP($A588,'风险(退款拒付)'!$A:$F,4,0)</f>
        <v>8.8999999999999996E-2</v>
      </c>
      <c r="J588" s="1">
        <f>VLOOKUP($A588,'风险(退款拒付)'!$A:$F,5,0)</f>
        <v>0</v>
      </c>
      <c r="K588" s="1">
        <f>VLOOKUP($A588,'风险(预警)'!$A:$F,6,0)</f>
        <v>0</v>
      </c>
      <c r="L588" s="1">
        <v>1.3368586568594701E-2</v>
      </c>
      <c r="M588" s="2">
        <f t="shared" si="9"/>
        <v>3.1563063679243584</v>
      </c>
    </row>
    <row r="589" spans="1:13" x14ac:dyDescent="0.2">
      <c r="A589" t="s">
        <v>995</v>
      </c>
      <c r="B589" s="2">
        <f>VLOOKUP($A589,活跃!$B:$J,3,0)</f>
        <v>423</v>
      </c>
      <c r="C589" s="2">
        <f>VLOOKUP($A589,活跃!$B:$J,4,0)</f>
        <v>3</v>
      </c>
      <c r="D589" s="2">
        <f>VLOOKUP($A589,活跃!$B:$J,6,0)</f>
        <v>16</v>
      </c>
      <c r="E589" s="26">
        <f>VLOOKUP($A589,'交易量(贡献率)'!$A:$K,11,0)/100</f>
        <v>1.792501423720927E-5</v>
      </c>
      <c r="F589" s="2">
        <f>VLOOKUP($A589,交易量等级!$A:$G,2,0)</f>
        <v>50</v>
      </c>
      <c r="G589" s="2">
        <f>VLOOKUP($A589,交易量等级!$A:$G,5,0)</f>
        <v>9453.25</v>
      </c>
      <c r="H589" s="2">
        <f>VLOOKUP($A589,活跃!$B:$J,2,0)</f>
        <v>1</v>
      </c>
      <c r="I589" s="1">
        <f>VLOOKUP($A589,'风险(退款拒付)'!$A:$F,4,0)</f>
        <v>6.0000000000000001E-3</v>
      </c>
      <c r="J589" s="1">
        <f>VLOOKUP($A589,'风险(退款拒付)'!$A:$F,5,0)</f>
        <v>0</v>
      </c>
      <c r="K589" s="1">
        <f>VLOOKUP($A589,'风险(预警)'!$A:$F,6,0)</f>
        <v>0</v>
      </c>
      <c r="L589" s="1">
        <v>2.1499333807842011E-2</v>
      </c>
      <c r="M589" s="2">
        <f t="shared" si="9"/>
        <v>5.075965499840903</v>
      </c>
    </row>
    <row r="590" spans="1:13" x14ac:dyDescent="0.2">
      <c r="A590" t="s">
        <v>236</v>
      </c>
      <c r="B590" s="2">
        <f>VLOOKUP($A590,活跃!$B:$J,3,0)</f>
        <v>116</v>
      </c>
      <c r="C590" s="2">
        <f>VLOOKUP($A590,活跃!$B:$J,4,0)</f>
        <v>6</v>
      </c>
      <c r="D590" s="2">
        <f>VLOOKUP($A590,活跃!$B:$J,6,0)</f>
        <v>46</v>
      </c>
      <c r="E590" s="26">
        <f>VLOOKUP($A590,'交易量(贡献率)'!$A:$K,11,0)/100</f>
        <v>3.2052767822125105E-5</v>
      </c>
      <c r="F590" s="2">
        <f>VLOOKUP($A590,交易量等级!$A:$G,2,0)</f>
        <v>134.65</v>
      </c>
      <c r="G590" s="2">
        <f>VLOOKUP($A590,交易量等级!$A:$G,5,0)</f>
        <v>16903.91</v>
      </c>
      <c r="H590" s="2">
        <f>VLOOKUP($A590,活跃!$B:$J,2,0)</f>
        <v>1</v>
      </c>
      <c r="I590" s="1">
        <f>VLOOKUP($A590,'风险(退款拒付)'!$A:$F,4,0)</f>
        <v>1.9E-2</v>
      </c>
      <c r="J590" s="1">
        <f>VLOOKUP($A590,'风险(退款拒付)'!$A:$F,5,0)</f>
        <v>0</v>
      </c>
      <c r="K590" s="1">
        <f>VLOOKUP($A590,'风险(预警)'!$A:$F,6,0)</f>
        <v>0.01</v>
      </c>
      <c r="L590" s="1">
        <v>0.18337635348053169</v>
      </c>
      <c r="M590" s="2">
        <f t="shared" si="9"/>
        <v>43.294924953176448</v>
      </c>
    </row>
    <row r="591" spans="1:13" x14ac:dyDescent="0.2">
      <c r="A591" t="s">
        <v>972</v>
      </c>
      <c r="B591" s="2">
        <f>VLOOKUP($A591,活跃!$B:$J,3,0)</f>
        <v>271</v>
      </c>
      <c r="C591" s="2">
        <f>VLOOKUP($A591,活跃!$B:$J,4,0)</f>
        <v>14</v>
      </c>
      <c r="D591" s="2">
        <f>VLOOKUP($A591,活跃!$B:$J,6,0)</f>
        <v>49</v>
      </c>
      <c r="E591" s="26">
        <f>VLOOKUP($A591,'交易量(贡献率)'!$A:$K,11,0)/100</f>
        <v>2.4649324050099373E-5</v>
      </c>
      <c r="F591" s="2">
        <f>VLOOKUP($A591,交易量等级!$A:$G,2,0)</f>
        <v>144.88999999999999</v>
      </c>
      <c r="G591" s="2">
        <f>VLOOKUP($A591,交易量等级!$A:$G,5,0)</f>
        <v>12999.5</v>
      </c>
      <c r="H591" s="2">
        <f>VLOOKUP($A591,活跃!$B:$J,2,0)</f>
        <v>1</v>
      </c>
      <c r="I591" s="1">
        <f>VLOOKUP($A591,'风险(退款拒付)'!$A:$F,4,0)</f>
        <v>0</v>
      </c>
      <c r="J591" s="1">
        <f>VLOOKUP($A591,'风险(退款拒付)'!$A:$F,5,0)</f>
        <v>5.0000000000000001E-3</v>
      </c>
      <c r="K591" s="1">
        <f>VLOOKUP($A591,'风险(预警)'!$A:$F,6,0)</f>
        <v>5.0000000000000001E-3</v>
      </c>
      <c r="L591" s="1">
        <v>5.598002244864844E-3</v>
      </c>
      <c r="M591" s="2">
        <f t="shared" si="9"/>
        <v>1.3216812444951775</v>
      </c>
    </row>
    <row r="592" spans="1:13" x14ac:dyDescent="0.2">
      <c r="A592" t="s">
        <v>669</v>
      </c>
      <c r="B592" s="2">
        <f>VLOOKUP($A592,活跃!$B:$J,3,0)</f>
        <v>503</v>
      </c>
      <c r="C592" s="2">
        <f>VLOOKUP($A592,活跃!$B:$J,4,0)</f>
        <v>0</v>
      </c>
      <c r="D592" s="2">
        <f>VLOOKUP($A592,活跃!$B:$J,6,0)</f>
        <v>0</v>
      </c>
      <c r="E592" s="26">
        <f>VLOOKUP($A592,'交易量(贡献率)'!$A:$K,11,0)/100</f>
        <v>3.8627640100618622E-5</v>
      </c>
      <c r="F592" s="2">
        <f>VLOOKUP($A592,交易量等级!$A:$G,2,0)</f>
        <v>124.74</v>
      </c>
      <c r="G592" s="2">
        <f>VLOOKUP($A592,交易量等级!$A:$G,5,0)</f>
        <v>20371.349999999999</v>
      </c>
      <c r="H592" s="2">
        <f>VLOOKUP($A592,活跃!$B:$J,2,0)</f>
        <v>1</v>
      </c>
      <c r="I592" s="1">
        <f>VLOOKUP($A592,'风险(退款拒付)'!$A:$F,4,0)</f>
        <v>2.7E-2</v>
      </c>
      <c r="J592" s="1">
        <f>VLOOKUP($A592,'风险(退款拒付)'!$A:$F,5,0)</f>
        <v>2.1000000000000001E-2</v>
      </c>
      <c r="K592" s="1">
        <f>VLOOKUP($A592,'风险(预警)'!$A:$F,6,0)</f>
        <v>5.8000000000000003E-2</v>
      </c>
      <c r="L592" s="1">
        <v>1.2372169787678629E-2</v>
      </c>
      <c r="M592" s="2">
        <f t="shared" si="9"/>
        <v>2.9210536271372156</v>
      </c>
    </row>
    <row r="593" spans="1:13" x14ac:dyDescent="0.2">
      <c r="A593" t="s">
        <v>716</v>
      </c>
      <c r="B593" s="2">
        <f>VLOOKUP($A593,活跃!$B:$J,3,0)</f>
        <v>167</v>
      </c>
      <c r="C593" s="2">
        <f>VLOOKUP($A593,活跃!$B:$J,4,0)</f>
        <v>8</v>
      </c>
      <c r="D593" s="2">
        <f>VLOOKUP($A593,活跃!$B:$J,6,0)</f>
        <v>42</v>
      </c>
      <c r="E593" s="26">
        <f>VLOOKUP($A593,'交易量(贡献率)'!$A:$K,11,0)/100</f>
        <v>1.7385419780119628E-5</v>
      </c>
      <c r="F593" s="2">
        <f>VLOOKUP($A593,交易量等级!$A:$G,2,0)</f>
        <v>65.89</v>
      </c>
      <c r="G593" s="2">
        <f>VLOOKUP($A593,交易量等级!$A:$G,5,0)</f>
        <v>9168.68</v>
      </c>
      <c r="H593" s="2">
        <f>VLOOKUP($A593,活跃!$B:$J,2,0)</f>
        <v>1</v>
      </c>
      <c r="I593" s="1">
        <f>VLOOKUP($A593,'风险(退款拒付)'!$A:$F,4,0)</f>
        <v>0.01</v>
      </c>
      <c r="J593" s="1">
        <f>VLOOKUP($A593,'风险(退款拒付)'!$A:$F,5,0)</f>
        <v>0</v>
      </c>
      <c r="K593" s="1">
        <f>VLOOKUP($A593,'风险(预警)'!$A:$F,6,0)</f>
        <v>0</v>
      </c>
      <c r="L593" s="1">
        <v>1.442078758901688E-2</v>
      </c>
      <c r="M593" s="2">
        <f t="shared" si="9"/>
        <v>3.4047296970515255</v>
      </c>
    </row>
    <row r="594" spans="1:13" x14ac:dyDescent="0.2">
      <c r="A594" t="s">
        <v>405</v>
      </c>
      <c r="B594" s="2">
        <f>VLOOKUP($A594,活跃!$B:$J,3,0)</f>
        <v>556</v>
      </c>
      <c r="C594" s="2">
        <f>VLOOKUP($A594,活跃!$B:$J,4,0)</f>
        <v>0</v>
      </c>
      <c r="D594" s="2">
        <f>VLOOKUP($A594,活跃!$B:$J,6,0)</f>
        <v>0</v>
      </c>
      <c r="E594" s="26">
        <f>VLOOKUP($A594,'交易量(贡献率)'!$A:$K,11,0)/100</f>
        <v>7.3573477631286258E-6</v>
      </c>
      <c r="F594" s="2">
        <f>VLOOKUP($A594,交易量等级!$A:$G,2,0)</f>
        <v>50</v>
      </c>
      <c r="G594" s="2">
        <f>VLOOKUP($A594,交易量等级!$A:$G,5,0)</f>
        <v>3880.1</v>
      </c>
      <c r="H594" s="2">
        <f>VLOOKUP($A594,活跃!$B:$J,2,0)</f>
        <v>1</v>
      </c>
      <c r="I594" s="1">
        <f>VLOOKUP($A594,'风险(退款拒付)'!$A:$F,4,0)</f>
        <v>0</v>
      </c>
      <c r="J594" s="1">
        <f>VLOOKUP($A594,'风险(退款拒付)'!$A:$F,5,0)</f>
        <v>0</v>
      </c>
      <c r="K594" s="1">
        <f>VLOOKUP($A594,'风险(预警)'!$A:$F,6,0)</f>
        <v>1.0999999999999999E-2</v>
      </c>
      <c r="L594" s="1">
        <v>1.3385236656766809E-2</v>
      </c>
      <c r="M594" s="2">
        <f t="shared" si="9"/>
        <v>3.1602374326674019</v>
      </c>
    </row>
    <row r="595" spans="1:13" x14ac:dyDescent="0.2">
      <c r="A595" t="s">
        <v>930</v>
      </c>
      <c r="B595" s="2">
        <f>VLOOKUP($A595,活跃!$B:$J,3,0)</f>
        <v>842</v>
      </c>
      <c r="C595" s="2">
        <f>VLOOKUP($A595,活跃!$B:$J,4,0)</f>
        <v>0</v>
      </c>
      <c r="D595" s="2">
        <f>VLOOKUP($A595,活跃!$B:$J,6,0)</f>
        <v>0</v>
      </c>
      <c r="E595" s="26">
        <f>VLOOKUP($A595,'交易量(贡献率)'!$A:$K,11,0)/100</f>
        <v>3.2262579561510739E-5</v>
      </c>
      <c r="F595" s="2">
        <f>VLOOKUP($A595,交易量等级!$A:$G,2,0)</f>
        <v>160.32</v>
      </c>
      <c r="G595" s="2">
        <f>VLOOKUP($A595,交易量等级!$A:$G,5,0)</f>
        <v>17014.560000000001</v>
      </c>
      <c r="H595" s="2">
        <f>VLOOKUP($A595,活跃!$B:$J,2,0)</f>
        <v>1</v>
      </c>
      <c r="I595" s="1">
        <f>VLOOKUP($A595,'风险(退款拒付)'!$A:$F,4,0)</f>
        <v>0</v>
      </c>
      <c r="J595" s="1">
        <f>VLOOKUP($A595,'风险(退款拒付)'!$A:$F,5,0)</f>
        <v>2.1999999999999999E-2</v>
      </c>
      <c r="K595" s="1">
        <f>VLOOKUP($A595,'风险(预警)'!$A:$F,6,0)</f>
        <v>7.9000000000000001E-2</v>
      </c>
      <c r="L595" s="1">
        <v>6.3406870918375239E-3</v>
      </c>
      <c r="M595" s="2">
        <f t="shared" si="9"/>
        <v>1.4970281968325039</v>
      </c>
    </row>
    <row r="596" spans="1:13" x14ac:dyDescent="0.2">
      <c r="A596" t="s">
        <v>612</v>
      </c>
      <c r="B596" s="2">
        <f>VLOOKUP($A596,活跃!$B:$J,3,0)</f>
        <v>258</v>
      </c>
      <c r="C596" s="2">
        <f>VLOOKUP($A596,活跃!$B:$J,4,0)</f>
        <v>1</v>
      </c>
      <c r="D596" s="2">
        <f>VLOOKUP($A596,活跃!$B:$J,6,0)</f>
        <v>16</v>
      </c>
      <c r="E596" s="26">
        <f>VLOOKUP($A596,'交易量(贡献率)'!$A:$K,11,0)/100</f>
        <v>1.8506543734860548E-5</v>
      </c>
      <c r="F596" s="2">
        <f>VLOOKUP($A596,交易量等级!$A:$G,2,0)</f>
        <v>47.025350000000003</v>
      </c>
      <c r="G596" s="2">
        <f>VLOOKUP($A596,交易量等级!$A:$G,5,0)</f>
        <v>9759.9355987350009</v>
      </c>
      <c r="H596" s="2">
        <f>VLOOKUP($A596,活跃!$B:$J,2,0)</f>
        <v>1</v>
      </c>
      <c r="I596" s="1">
        <f>VLOOKUP($A596,'风险(退款拒付)'!$A:$F,4,0)</f>
        <v>7.0000000000000007E-2</v>
      </c>
      <c r="J596" s="1">
        <f>VLOOKUP($A596,'风险(退款拒付)'!$A:$F,5,0)</f>
        <v>0</v>
      </c>
      <c r="K596" s="1">
        <f>VLOOKUP($A596,'风险(预警)'!$A:$F,6,0)</f>
        <v>6.0000000000000001E-3</v>
      </c>
      <c r="L596" s="1">
        <v>1.1420022803395311E-2</v>
      </c>
      <c r="M596" s="2">
        <f t="shared" si="9"/>
        <v>2.6962529293017878</v>
      </c>
    </row>
    <row r="597" spans="1:13" x14ac:dyDescent="0.2">
      <c r="A597" t="s">
        <v>735</v>
      </c>
      <c r="B597" s="2">
        <f>VLOOKUP($A597,活跃!$B:$J,3,0)</f>
        <v>488</v>
      </c>
      <c r="C597" s="2">
        <f>VLOOKUP($A597,活跃!$B:$J,4,0)</f>
        <v>0</v>
      </c>
      <c r="D597" s="2">
        <f>VLOOKUP($A597,活跃!$B:$J,6,0)</f>
        <v>0</v>
      </c>
      <c r="E597" s="26">
        <f>VLOOKUP($A597,'交易量(贡献率)'!$A:$K,11,0)/100</f>
        <v>1.0145028077409491E-5</v>
      </c>
      <c r="F597" s="2">
        <f>VLOOKUP($A597,交易量等级!$A:$G,2,0)</f>
        <v>350.29</v>
      </c>
      <c r="G597" s="2">
        <f>VLOOKUP($A597,交易量等级!$A:$G,5,0)</f>
        <v>5350.26</v>
      </c>
      <c r="H597" s="2">
        <f>VLOOKUP($A597,活跃!$B:$J,2,0)</f>
        <v>0</v>
      </c>
      <c r="I597" s="1">
        <f>VLOOKUP($A597,'风险(退款拒付)'!$A:$F,4,0)</f>
        <v>0</v>
      </c>
      <c r="J597" s="1">
        <f>VLOOKUP($A597,'风险(退款拒付)'!$A:$F,5,0)</f>
        <v>5.2999999999999999E-2</v>
      </c>
      <c r="K597" s="1">
        <f>VLOOKUP($A597,'风险(预警)'!$A:$F,6,0)</f>
        <v>0.218</v>
      </c>
      <c r="L597" s="1">
        <v>1.304835935178204E-2</v>
      </c>
      <c r="M597" s="2">
        <f t="shared" si="9"/>
        <v>3.0807011273536831</v>
      </c>
    </row>
    <row r="598" spans="1:13" x14ac:dyDescent="0.2">
      <c r="A598" t="s">
        <v>223</v>
      </c>
      <c r="B598" s="2">
        <f>VLOOKUP($A598,活跃!$B:$J,3,0)</f>
        <v>159</v>
      </c>
      <c r="C598" s="2">
        <f>VLOOKUP($A598,活跃!$B:$J,4,0)</f>
        <v>0</v>
      </c>
      <c r="D598" s="2">
        <f>VLOOKUP($A598,活跃!$B:$J,6,0)</f>
        <v>0</v>
      </c>
      <c r="E598" s="26">
        <f>VLOOKUP($A598,'交易量(贡献率)'!$A:$K,11,0)/100</f>
        <v>2.5555752480090454E-5</v>
      </c>
      <c r="F598" s="2">
        <f>VLOOKUP($A598,交易量等级!$A:$G,2,0)</f>
        <v>3338.4450000000002</v>
      </c>
      <c r="G598" s="2">
        <f>VLOOKUP($A598,交易量等级!$A:$G,5,0)</f>
        <v>13477.53</v>
      </c>
      <c r="H598" s="2">
        <f>VLOOKUP($A598,活跃!$B:$J,2,0)</f>
        <v>1</v>
      </c>
      <c r="I598" s="1">
        <f>VLOOKUP($A598,'风险(退款拒付)'!$A:$F,4,0)</f>
        <v>0.01</v>
      </c>
      <c r="J598" s="1">
        <f>VLOOKUP($A598,'风险(退款拒付)'!$A:$F,5,0)</f>
        <v>2.4E-2</v>
      </c>
      <c r="K598" s="1">
        <f>VLOOKUP($A598,'风险(预警)'!$A:$F,6,0)</f>
        <v>0.36699999999999999</v>
      </c>
      <c r="L598" s="1">
        <v>1.057321381389157E-2</v>
      </c>
      <c r="M598" s="2">
        <f t="shared" si="9"/>
        <v>2.4963223987051486</v>
      </c>
    </row>
    <row r="599" spans="1:13" x14ac:dyDescent="0.2">
      <c r="A599" t="s">
        <v>1003</v>
      </c>
      <c r="B599" s="2">
        <f>VLOOKUP($A599,活跃!$B:$J,3,0)</f>
        <v>409</v>
      </c>
      <c r="C599" s="2">
        <f>VLOOKUP($A599,活跃!$B:$J,4,0)</f>
        <v>0</v>
      </c>
      <c r="D599" s="2">
        <f>VLOOKUP($A599,活跃!$B:$J,6,0)</f>
        <v>0</v>
      </c>
      <c r="E599" s="26">
        <f>VLOOKUP($A599,'交易量(贡献率)'!$A:$K,11,0)/100</f>
        <v>1.3327074822394585E-5</v>
      </c>
      <c r="F599" s="2">
        <f>VLOOKUP($A599,交易量等级!$A:$G,2,0)</f>
        <v>103.89</v>
      </c>
      <c r="G599" s="2">
        <f>VLOOKUP($A599,交易量等级!$A:$G,5,0)</f>
        <v>7028.4</v>
      </c>
      <c r="H599" s="2">
        <f>VLOOKUP($A599,活跃!$B:$J,2,0)</f>
        <v>1</v>
      </c>
      <c r="I599" s="1">
        <f>VLOOKUP($A599,'风险(退款拒付)'!$A:$F,4,0)</f>
        <v>0.26900000000000002</v>
      </c>
      <c r="J599" s="1">
        <f>VLOOKUP($A599,'风险(退款拒付)'!$A:$F,5,0)</f>
        <v>0</v>
      </c>
      <c r="K599" s="1">
        <f>VLOOKUP($A599,'风险(预警)'!$A:$F,6,0)</f>
        <v>4.2000000000000003E-2</v>
      </c>
      <c r="L599" s="1">
        <v>1.36602959901042E-3</v>
      </c>
      <c r="M599" s="2">
        <f t="shared" si="9"/>
        <v>0.3225178593119572</v>
      </c>
    </row>
    <row r="600" spans="1:13" x14ac:dyDescent="0.2">
      <c r="A600" t="s">
        <v>314</v>
      </c>
      <c r="B600" s="2">
        <f>VLOOKUP($A600,活跃!$B:$J,3,0)</f>
        <v>608</v>
      </c>
      <c r="C600" s="2">
        <f>VLOOKUP($A600,活跃!$B:$J,4,0)</f>
        <v>0</v>
      </c>
      <c r="D600" s="2">
        <f>VLOOKUP($A600,活跃!$B:$J,6,0)</f>
        <v>0</v>
      </c>
      <c r="E600" s="26">
        <f>VLOOKUP($A600,'交易量(贡献率)'!$A:$K,11,0)/100</f>
        <v>2.8955480089797374E-5</v>
      </c>
      <c r="F600" s="2">
        <f>VLOOKUP($A600,交易量等级!$A:$G,2,0)</f>
        <v>218.965</v>
      </c>
      <c r="G600" s="2">
        <f>VLOOKUP($A600,交易量等级!$A:$G,5,0)</f>
        <v>15270.47</v>
      </c>
      <c r="H600" s="2">
        <f>VLOOKUP($A600,活跃!$B:$J,2,0)</f>
        <v>1</v>
      </c>
      <c r="I600" s="1">
        <f>VLOOKUP($A600,'风险(退款拒付)'!$A:$F,4,0)</f>
        <v>3.1E-2</v>
      </c>
      <c r="J600" s="1">
        <f>VLOOKUP($A600,'风险(退款拒付)'!$A:$F,5,0)</f>
        <v>6.0000000000000001E-3</v>
      </c>
      <c r="K600" s="1">
        <f>VLOOKUP($A600,'风险(预警)'!$A:$F,6,0)</f>
        <v>1.2E-2</v>
      </c>
      <c r="L600" s="1">
        <v>5.6862121036987453E-3</v>
      </c>
      <c r="M600" s="2">
        <f t="shared" si="9"/>
        <v>1.3425074805166584</v>
      </c>
    </row>
    <row r="601" spans="1:13" x14ac:dyDescent="0.2">
      <c r="A601" t="s">
        <v>710</v>
      </c>
      <c r="B601" s="2">
        <f>VLOOKUP($A601,活跃!$B:$J,3,0)</f>
        <v>276</v>
      </c>
      <c r="C601" s="2">
        <f>VLOOKUP($A601,活跃!$B:$J,4,0)</f>
        <v>0</v>
      </c>
      <c r="D601" s="2">
        <f>VLOOKUP($A601,活跃!$B:$J,6,0)</f>
        <v>0</v>
      </c>
      <c r="E601" s="26">
        <f>VLOOKUP($A601,'交易量(贡献率)'!$A:$K,11,0)/100</f>
        <v>2.6646432213435359E-5</v>
      </c>
      <c r="F601" s="2">
        <f>VLOOKUP($A601,交易量等级!$A:$G,2,0)</f>
        <v>2107.36</v>
      </c>
      <c r="G601" s="2">
        <f>VLOOKUP($A601,交易量等级!$A:$G,5,0)</f>
        <v>14052.73</v>
      </c>
      <c r="H601" s="2">
        <f>VLOOKUP($A601,活跃!$B:$J,2,0)</f>
        <v>0</v>
      </c>
      <c r="I601" s="1">
        <f>VLOOKUP($A601,'风险(退款拒付)'!$A:$F,4,0)</f>
        <v>0</v>
      </c>
      <c r="J601" s="1">
        <f>VLOOKUP($A601,'风险(退款拒付)'!$A:$F,5,0)</f>
        <v>1.7999999999999999E-2</v>
      </c>
      <c r="K601" s="1">
        <f>VLOOKUP($A601,'风险(预警)'!$A:$F,6,0)</f>
        <v>0.52400000000000002</v>
      </c>
      <c r="L601" s="1">
        <v>7.8551566398672272E-3</v>
      </c>
      <c r="M601" s="2">
        <f t="shared" si="9"/>
        <v>1.8545925402241301</v>
      </c>
    </row>
    <row r="602" spans="1:13" x14ac:dyDescent="0.2">
      <c r="A602" t="s">
        <v>613</v>
      </c>
      <c r="B602" s="2">
        <f>VLOOKUP($A602,活跃!$B:$J,3,0)</f>
        <v>577</v>
      </c>
      <c r="C602" s="2">
        <f>VLOOKUP($A602,活跃!$B:$J,4,0)</f>
        <v>4</v>
      </c>
      <c r="D602" s="2">
        <f>VLOOKUP($A602,活跃!$B:$J,6,0)</f>
        <v>10</v>
      </c>
      <c r="E602" s="26">
        <f>VLOOKUP($A602,'交易量(贡献率)'!$A:$K,11,0)/100</f>
        <v>2.8712961104944781E-4</v>
      </c>
      <c r="F602" s="2">
        <f>VLOOKUP($A602,交易量等级!$A:$G,2,0)</f>
        <v>1152.0181</v>
      </c>
      <c r="G602" s="2">
        <f>VLOOKUP($A602,交易量等级!$A:$G,5,0)</f>
        <v>151425.70933186499</v>
      </c>
      <c r="H602" s="2">
        <f>VLOOKUP($A602,活跃!$B:$J,2,0)</f>
        <v>1</v>
      </c>
      <c r="I602" s="1">
        <f>VLOOKUP($A602,'风险(退款拒付)'!$A:$F,4,0)</f>
        <v>6.0000000000000001E-3</v>
      </c>
      <c r="J602" s="1">
        <f>VLOOKUP($A602,'风险(退款拒付)'!$A:$F,5,0)</f>
        <v>6.0000000000000001E-3</v>
      </c>
      <c r="K602" s="1">
        <f>VLOOKUP($A602,'风险(预警)'!$A:$F,6,0)</f>
        <v>6.0000000000000001E-3</v>
      </c>
      <c r="L602" s="1">
        <v>5.8479790697107889E-3</v>
      </c>
      <c r="M602" s="2">
        <f t="shared" si="9"/>
        <v>1.3807004564400127</v>
      </c>
    </row>
    <row r="603" spans="1:13" x14ac:dyDescent="0.2">
      <c r="A603" t="s">
        <v>633</v>
      </c>
      <c r="B603" s="2">
        <f>VLOOKUP($A603,活跃!$B:$J,3,0)</f>
        <v>75</v>
      </c>
      <c r="C603" s="2">
        <f>VLOOKUP($A603,活跃!$B:$J,4,0)</f>
        <v>0</v>
      </c>
      <c r="D603" s="2">
        <f>VLOOKUP($A603,活跃!$B:$J,6,0)</f>
        <v>0</v>
      </c>
      <c r="E603" s="26">
        <f>VLOOKUP($A603,'交易量(贡献率)'!$A:$K,11,0)/100</f>
        <v>1.6802440844068006E-5</v>
      </c>
      <c r="F603" s="2">
        <f>VLOOKUP($A603,交易量等级!$A:$G,2,0)</f>
        <v>1090.96</v>
      </c>
      <c r="G603" s="2">
        <f>VLOOKUP($A603,交易量等级!$A:$G,5,0)</f>
        <v>8861.23</v>
      </c>
      <c r="H603" s="2">
        <f>VLOOKUP($A603,活跃!$B:$J,2,0)</f>
        <v>1</v>
      </c>
      <c r="I603" s="1">
        <f>VLOOKUP($A603,'风险(退款拒付)'!$A:$F,4,0)</f>
        <v>0</v>
      </c>
      <c r="J603" s="1">
        <f>VLOOKUP($A603,'风险(退款拒付)'!$A:$F,5,0)</f>
        <v>6.0000000000000001E-3</v>
      </c>
      <c r="K603" s="1">
        <f>VLOOKUP($A603,'风险(预警)'!$A:$F,6,0)</f>
        <v>0.11899999999999999</v>
      </c>
      <c r="L603" s="1">
        <v>4.7318434271832943E-3</v>
      </c>
      <c r="M603" s="2">
        <f t="shared" si="9"/>
        <v>1.1171822439572703</v>
      </c>
    </row>
    <row r="604" spans="1:13" x14ac:dyDescent="0.2">
      <c r="A604" t="s">
        <v>655</v>
      </c>
      <c r="B604" s="2">
        <f>VLOOKUP($A604,活跃!$B:$J,3,0)</f>
        <v>247</v>
      </c>
      <c r="C604" s="2">
        <f>VLOOKUP($A604,活跃!$B:$J,4,0)</f>
        <v>0</v>
      </c>
      <c r="D604" s="2">
        <f>VLOOKUP($A604,活跃!$B:$J,6,0)</f>
        <v>0</v>
      </c>
      <c r="E604" s="26">
        <f>VLOOKUP($A604,'交易量(贡献率)'!$A:$K,11,0)/100</f>
        <v>1.4711870225835342E-5</v>
      </c>
      <c r="F604" s="2">
        <f>VLOOKUP($A604,交易量等级!$A:$G,2,0)</f>
        <v>204.34</v>
      </c>
      <c r="G604" s="2">
        <f>VLOOKUP($A604,交易量等级!$A:$G,5,0)</f>
        <v>7758.71</v>
      </c>
      <c r="H604" s="2">
        <f>VLOOKUP($A604,活跃!$B:$J,2,0)</f>
        <v>1</v>
      </c>
      <c r="I604" s="1">
        <f>VLOOKUP($A604,'风险(退款拒付)'!$A:$F,4,0)</f>
        <v>2.8000000000000001E-2</v>
      </c>
      <c r="J604" s="1">
        <f>VLOOKUP($A604,'风险(退款拒付)'!$A:$F,5,0)</f>
        <v>0</v>
      </c>
      <c r="K604" s="1">
        <f>VLOOKUP($A604,'风险(预警)'!$A:$F,6,0)</f>
        <v>0</v>
      </c>
      <c r="L604" s="1">
        <v>4.2510200058429532E-3</v>
      </c>
      <c r="M604" s="2">
        <f t="shared" si="9"/>
        <v>1.0036604427678399</v>
      </c>
    </row>
    <row r="605" spans="1:13" x14ac:dyDescent="0.2">
      <c r="A605" t="s">
        <v>824</v>
      </c>
      <c r="B605" s="2">
        <f>VLOOKUP($A605,活跃!$B:$J,3,0)</f>
        <v>158</v>
      </c>
      <c r="C605" s="2">
        <f>VLOOKUP($A605,活跃!$B:$J,4,0)</f>
        <v>0</v>
      </c>
      <c r="D605" s="2">
        <f>VLOOKUP($A605,活跃!$B:$J,6,0)</f>
        <v>0</v>
      </c>
      <c r="E605" s="26">
        <f>VLOOKUP($A605,'交易量(贡献率)'!$A:$K,11,0)/100</f>
        <v>1.4775354157463272E-5</v>
      </c>
      <c r="F605" s="2">
        <f>VLOOKUP($A605,交易量等级!$A:$G,2,0)</f>
        <v>79.94</v>
      </c>
      <c r="G605" s="2">
        <f>VLOOKUP($A605,交易量等级!$A:$G,5,0)</f>
        <v>7792.19</v>
      </c>
      <c r="H605" s="2">
        <f>VLOOKUP($A605,活跃!$B:$J,2,0)</f>
        <v>1</v>
      </c>
      <c r="I605" s="1">
        <f>VLOOKUP($A605,'风险(退款拒付)'!$A:$F,4,0)</f>
        <v>7.0000000000000001E-3</v>
      </c>
      <c r="J605" s="1">
        <f>VLOOKUP($A605,'风险(退款拒付)'!$A:$F,5,0)</f>
        <v>0</v>
      </c>
      <c r="K605" s="1">
        <f>VLOOKUP($A605,'风险(预警)'!$A:$F,6,0)</f>
        <v>0.129</v>
      </c>
      <c r="L605" s="1">
        <v>1.0798754533668461E-2</v>
      </c>
      <c r="M605" s="2">
        <f t="shared" si="9"/>
        <v>2.549572277172508</v>
      </c>
    </row>
    <row r="606" spans="1:13" x14ac:dyDescent="0.2">
      <c r="A606" t="s">
        <v>451</v>
      </c>
      <c r="B606" s="2">
        <f>VLOOKUP($A606,活跃!$B:$J,3,0)</f>
        <v>460</v>
      </c>
      <c r="C606" s="2">
        <f>VLOOKUP($A606,活跃!$B:$J,4,0)</f>
        <v>0</v>
      </c>
      <c r="D606" s="2">
        <f>VLOOKUP($A606,活跃!$B:$J,6,0)</f>
        <v>0</v>
      </c>
      <c r="E606" s="26">
        <f>VLOOKUP($A606,'交易量(贡献率)'!$A:$K,11,0)/100</f>
        <v>4.2944964609769692E-5</v>
      </c>
      <c r="F606" s="2">
        <f>VLOOKUP($A606,交易量等级!$A:$G,2,0)</f>
        <v>154</v>
      </c>
      <c r="G606" s="2">
        <f>VLOOKUP($A606,交易量等级!$A:$G,5,0)</f>
        <v>22648.21</v>
      </c>
      <c r="H606" s="2">
        <f>VLOOKUP($A606,活跃!$B:$J,2,0)</f>
        <v>1</v>
      </c>
      <c r="I606" s="1">
        <f>VLOOKUP($A606,'风险(退款拒付)'!$A:$F,4,0)</f>
        <v>5.8999999999999997E-2</v>
      </c>
      <c r="J606" s="1">
        <f>VLOOKUP($A606,'风险(退款拒付)'!$A:$F,5,0)</f>
        <v>1.2999999999999999E-2</v>
      </c>
      <c r="K606" s="1">
        <f>VLOOKUP($A606,'风险(预警)'!$A:$F,6,0)</f>
        <v>7.0000000000000001E-3</v>
      </c>
      <c r="L606" s="1">
        <v>5.1264699576572797E-3</v>
      </c>
      <c r="M606" s="2">
        <f t="shared" si="9"/>
        <v>1.2103530683144983</v>
      </c>
    </row>
    <row r="607" spans="1:13" x14ac:dyDescent="0.2">
      <c r="A607" t="s">
        <v>539</v>
      </c>
      <c r="B607" s="2">
        <f>VLOOKUP($A607,活跃!$B:$J,3,0)</f>
        <v>321</v>
      </c>
      <c r="C607" s="2">
        <f>VLOOKUP($A607,活跃!$B:$J,4,0)</f>
        <v>0</v>
      </c>
      <c r="D607" s="2">
        <f>VLOOKUP($A607,活跃!$B:$J,6,0)</f>
        <v>0</v>
      </c>
      <c r="E607" s="26">
        <f>VLOOKUP($A607,'交易量(贡献率)'!$A:$K,11,0)/100</f>
        <v>1.439014483950885E-5</v>
      </c>
      <c r="F607" s="2">
        <f>VLOOKUP($A607,交易量等级!$A:$G,2,0)</f>
        <v>582.35320000000002</v>
      </c>
      <c r="G607" s="2">
        <f>VLOOKUP($A607,交易量等级!$A:$G,5,0)</f>
        <v>7589.0392556400002</v>
      </c>
      <c r="H607" s="2">
        <f>VLOOKUP($A607,活跃!$B:$J,2,0)</f>
        <v>1</v>
      </c>
      <c r="I607" s="1">
        <f>VLOOKUP($A607,'风险(退款拒付)'!$A:$F,4,0)</f>
        <v>0.22800000000000001</v>
      </c>
      <c r="J607" s="1">
        <f>VLOOKUP($A607,'风险(退款拒付)'!$A:$F,5,0)</f>
        <v>9.9000000000000005E-2</v>
      </c>
      <c r="K607" s="1">
        <f>VLOOKUP($A607,'风险(预警)'!$A:$F,6,0)</f>
        <v>1.2999999999999999E-2</v>
      </c>
      <c r="L607" s="1">
        <v>5.477694060373248E-3</v>
      </c>
      <c r="M607" s="2">
        <f t="shared" si="9"/>
        <v>1.2932766344134881</v>
      </c>
    </row>
    <row r="608" spans="1:13" x14ac:dyDescent="0.2">
      <c r="A608" t="s">
        <v>384</v>
      </c>
      <c r="B608" s="2">
        <f>VLOOKUP($A608,活跃!$B:$J,3,0)</f>
        <v>87</v>
      </c>
      <c r="C608" s="2">
        <f>VLOOKUP($A608,活跃!$B:$J,4,0)</f>
        <v>26</v>
      </c>
      <c r="D608" s="2">
        <f>VLOOKUP($A608,活跃!$B:$J,6,0)</f>
        <v>73</v>
      </c>
      <c r="E608" s="26">
        <f>VLOOKUP($A608,'交易量(贡献率)'!$A:$K,11,0)/100</f>
        <v>6.7269360149601354E-5</v>
      </c>
      <c r="F608" s="2">
        <f>VLOOKUP($A608,交易量等级!$A:$G,2,0)</f>
        <v>322.60000000000002</v>
      </c>
      <c r="G608" s="2">
        <f>VLOOKUP($A608,交易量等级!$A:$G,5,0)</f>
        <v>35476.35</v>
      </c>
      <c r="H608" s="2">
        <f>VLOOKUP($A608,活跃!$B:$J,2,0)</f>
        <v>1</v>
      </c>
      <c r="I608" s="1">
        <f>VLOOKUP($A608,'风险(退款拒付)'!$A:$F,4,0)</f>
        <v>3.5000000000000003E-2</v>
      </c>
      <c r="J608" s="1">
        <f>VLOOKUP($A608,'风险(退款拒付)'!$A:$F,5,0)</f>
        <v>0</v>
      </c>
      <c r="K608" s="1">
        <f>VLOOKUP($A608,'风险(预警)'!$A:$F,6,0)</f>
        <v>2.7E-2</v>
      </c>
      <c r="L608" s="1">
        <v>5.2418080091331124E-3</v>
      </c>
      <c r="M608" s="2">
        <f t="shared" si="9"/>
        <v>1.2375842362819753</v>
      </c>
    </row>
    <row r="609" spans="1:13" x14ac:dyDescent="0.2">
      <c r="A609" t="s">
        <v>176</v>
      </c>
      <c r="B609" s="2">
        <f>VLOOKUP($A609,活跃!$B:$J,3,0)</f>
        <v>335</v>
      </c>
      <c r="C609" s="2">
        <f>VLOOKUP($A609,活跃!$B:$J,4,0)</f>
        <v>0</v>
      </c>
      <c r="D609" s="2">
        <f>VLOOKUP($A609,活跃!$B:$J,6,0)</f>
        <v>0</v>
      </c>
      <c r="E609" s="26">
        <f>VLOOKUP($A609,'交易量(贡献率)'!$A:$K,11,0)/100</f>
        <v>2.4328832588816411E-5</v>
      </c>
      <c r="F609" s="2">
        <f>VLOOKUP($A609,交易量等级!$A:$G,2,0)</f>
        <v>747.45500000000004</v>
      </c>
      <c r="G609" s="2">
        <f>VLOOKUP($A609,交易量等级!$A:$G,5,0)</f>
        <v>12830.48</v>
      </c>
      <c r="H609" s="2">
        <f>VLOOKUP($A609,活跃!$B:$J,2,0)</f>
        <v>1</v>
      </c>
      <c r="I609" s="1">
        <f>VLOOKUP($A609,'风险(退款拒付)'!$A:$F,4,0)</f>
        <v>0.59699999999999998</v>
      </c>
      <c r="J609" s="1">
        <f>VLOOKUP($A609,'风险(退款拒付)'!$A:$F,5,0)</f>
        <v>0.42299999999999999</v>
      </c>
      <c r="K609" s="1">
        <f>VLOOKUP($A609,'风险(预警)'!$A:$F,6,0)</f>
        <v>7.3999999999999996E-2</v>
      </c>
      <c r="L609" s="1">
        <v>0.19815408127054471</v>
      </c>
      <c r="M609" s="2">
        <f t="shared" si="9"/>
        <v>46.783927779895919</v>
      </c>
    </row>
    <row r="610" spans="1:13" x14ac:dyDescent="0.2">
      <c r="A610" t="s">
        <v>689</v>
      </c>
      <c r="B610" s="2">
        <f>VLOOKUP($A610,活跃!$B:$J,3,0)</f>
        <v>591</v>
      </c>
      <c r="C610" s="2">
        <f>VLOOKUP($A610,活跃!$B:$J,4,0)</f>
        <v>0</v>
      </c>
      <c r="D610" s="2">
        <f>VLOOKUP($A610,活跃!$B:$J,6,0)</f>
        <v>0</v>
      </c>
      <c r="E610" s="26">
        <f>VLOOKUP($A610,'交易量(贡献率)'!$A:$K,11,0)/100</f>
        <v>1.141233649149341E-5</v>
      </c>
      <c r="F610" s="2">
        <f>VLOOKUP($A610,交易量等级!$A:$G,2,0)</f>
        <v>71.959999999999994</v>
      </c>
      <c r="G610" s="2">
        <f>VLOOKUP($A610,交易量等级!$A:$G,5,0)</f>
        <v>6018.61</v>
      </c>
      <c r="H610" s="2">
        <f>VLOOKUP($A610,活跃!$B:$J,2,0)</f>
        <v>1</v>
      </c>
      <c r="I610" s="1">
        <f>VLOOKUP($A610,'风险(退款拒付)'!$A:$F,4,0)</f>
        <v>1.0999999999999999E-2</v>
      </c>
      <c r="J610" s="1">
        <f>VLOOKUP($A610,'风险(退款拒付)'!$A:$F,5,0)</f>
        <v>7.0000000000000001E-3</v>
      </c>
      <c r="K610" s="1">
        <f>VLOOKUP($A610,'风险(预警)'!$A:$F,6,0)</f>
        <v>7.0000000000000001E-3</v>
      </c>
      <c r="L610" s="1">
        <v>3.609453800155202E-3</v>
      </c>
      <c r="M610" s="2">
        <f t="shared" si="9"/>
        <v>0.85218747364974545</v>
      </c>
    </row>
    <row r="611" spans="1:13" x14ac:dyDescent="0.2">
      <c r="A611" t="s">
        <v>175</v>
      </c>
      <c r="B611" s="2">
        <f>VLOOKUP($A611,活跃!$B:$J,3,0)</f>
        <v>678</v>
      </c>
      <c r="C611" s="2">
        <f>VLOOKUP($A611,活跃!$B:$J,4,0)</f>
        <v>0</v>
      </c>
      <c r="D611" s="2">
        <f>VLOOKUP($A611,活跃!$B:$J,6,0)</f>
        <v>0</v>
      </c>
      <c r="E611" s="26">
        <f>VLOOKUP($A611,'交易量(贡献率)'!$A:$K,11,0)/100</f>
        <v>7.678184051899541E-5</v>
      </c>
      <c r="F611" s="2">
        <f>VLOOKUP($A611,交易量等级!$A:$G,2,0)</f>
        <v>311.52</v>
      </c>
      <c r="G611" s="2">
        <f>VLOOKUP($A611,交易量等级!$A:$G,5,0)</f>
        <v>40493.018542739999</v>
      </c>
      <c r="H611" s="2">
        <f>VLOOKUP($A611,活跃!$B:$J,2,0)</f>
        <v>1</v>
      </c>
      <c r="I611" s="1">
        <f>VLOOKUP($A611,'风险(退款拒付)'!$A:$F,4,0)</f>
        <v>0.70599999999999996</v>
      </c>
      <c r="J611" s="1">
        <f>VLOOKUP($A611,'风险(退款拒付)'!$A:$F,5,0)</f>
        <v>9.4E-2</v>
      </c>
      <c r="K611" s="1">
        <f>VLOOKUP($A611,'风险(预警)'!$A:$F,6,0)</f>
        <v>0.121</v>
      </c>
      <c r="L611" s="1">
        <v>2.2135673973924051E-3</v>
      </c>
      <c r="M611" s="2">
        <f t="shared" si="9"/>
        <v>0.52262046076228041</v>
      </c>
    </row>
    <row r="612" spans="1:13" x14ac:dyDescent="0.2">
      <c r="A612" t="s">
        <v>976</v>
      </c>
      <c r="B612" s="2">
        <f>VLOOKUP($A612,活跃!$B:$J,3,0)</f>
        <v>591</v>
      </c>
      <c r="C612" s="2">
        <f>VLOOKUP($A612,活跃!$B:$J,4,0)</f>
        <v>1</v>
      </c>
      <c r="D612" s="2">
        <f>VLOOKUP($A612,活跃!$B:$J,6,0)</f>
        <v>6</v>
      </c>
      <c r="E612" s="26">
        <f>VLOOKUP($A612,'交易量(贡献率)'!$A:$K,11,0)/100</f>
        <v>1.0244179056645591E-5</v>
      </c>
      <c r="F612" s="2">
        <f>VLOOKUP($A612,交易量等级!$A:$G,2,0)</f>
        <v>47.47</v>
      </c>
      <c r="G612" s="2">
        <f>VLOOKUP($A612,交易量等级!$A:$G,5,0)</f>
        <v>5402.55</v>
      </c>
      <c r="H612" s="2">
        <f>VLOOKUP($A612,活跃!$B:$J,2,0)</f>
        <v>1</v>
      </c>
      <c r="I612" s="1">
        <f>VLOOKUP($A612,'风险(退款拒付)'!$A:$F,4,0)</f>
        <v>2.5999999999999999E-2</v>
      </c>
      <c r="J612" s="1">
        <f>VLOOKUP($A612,'风险(退款拒付)'!$A:$F,5,0)</f>
        <v>7.0000000000000001E-3</v>
      </c>
      <c r="K612" s="1">
        <f>VLOOKUP($A612,'风险(预警)'!$A:$F,6,0)</f>
        <v>0</v>
      </c>
      <c r="L612" s="1">
        <v>6.5347341681826886E-3</v>
      </c>
      <c r="M612" s="2">
        <f t="shared" si="9"/>
        <v>1.5428424659478461</v>
      </c>
    </row>
    <row r="613" spans="1:13" x14ac:dyDescent="0.2">
      <c r="A613" t="s">
        <v>345</v>
      </c>
      <c r="B613" s="2">
        <f>VLOOKUP($A613,活跃!$B:$J,3,0)</f>
        <v>545</v>
      </c>
      <c r="C613" s="2">
        <f>VLOOKUP($A613,活跃!$B:$J,4,0)</f>
        <v>0</v>
      </c>
      <c r="D613" s="2">
        <f>VLOOKUP($A613,活跃!$B:$J,6,0)</f>
        <v>0</v>
      </c>
      <c r="E613" s="26">
        <f>VLOOKUP($A613,'交易量(贡献率)'!$A:$K,11,0)/100</f>
        <v>2.1530215298964226E-5</v>
      </c>
      <c r="F613" s="2">
        <f>VLOOKUP($A613,交易量等级!$A:$G,2,0)</f>
        <v>161.86009999999999</v>
      </c>
      <c r="G613" s="2">
        <f>VLOOKUP($A613,交易量等级!$A:$G,5,0)</f>
        <v>11354.552084675001</v>
      </c>
      <c r="H613" s="2">
        <f>VLOOKUP($A613,活跃!$B:$J,2,0)</f>
        <v>1</v>
      </c>
      <c r="I613" s="1">
        <f>VLOOKUP($A613,'风险(退款拒付)'!$A:$F,4,0)</f>
        <v>0</v>
      </c>
      <c r="J613" s="1">
        <f>VLOOKUP($A613,'风险(退款拒付)'!$A:$F,5,0)</f>
        <v>0</v>
      </c>
      <c r="K613" s="1">
        <f>VLOOKUP($A613,'风险(预警)'!$A:$F,6,0)</f>
        <v>0.02</v>
      </c>
      <c r="L613" s="1">
        <v>2.057600290101136E-3</v>
      </c>
      <c r="M613" s="2">
        <f t="shared" si="9"/>
        <v>0.48579682414188924</v>
      </c>
    </row>
    <row r="614" spans="1:13" x14ac:dyDescent="0.2">
      <c r="A614" t="s">
        <v>464</v>
      </c>
      <c r="B614" s="2">
        <f>VLOOKUP($A614,活跃!$B:$J,3,0)</f>
        <v>923</v>
      </c>
      <c r="C614" s="2">
        <f>VLOOKUP($A614,活跃!$B:$J,4,0)</f>
        <v>0</v>
      </c>
      <c r="D614" s="2">
        <f>VLOOKUP($A614,活跃!$B:$J,6,0)</f>
        <v>0</v>
      </c>
      <c r="E614" s="26">
        <f>VLOOKUP($A614,'交易量(贡献率)'!$A:$K,11,0)/100</f>
        <v>7.7885379080567071E-6</v>
      </c>
      <c r="F614" s="2">
        <f>VLOOKUP($A614,交易量等级!$A:$G,2,0)</f>
        <v>41.5</v>
      </c>
      <c r="G614" s="2">
        <f>VLOOKUP($A614,交易量等级!$A:$G,5,0)</f>
        <v>4107.5</v>
      </c>
      <c r="H614" s="2">
        <f>VLOOKUP($A614,活跃!$B:$J,2,0)</f>
        <v>1</v>
      </c>
      <c r="I614" s="1">
        <f>VLOOKUP($A614,'风险(退款拒付)'!$A:$F,4,0)</f>
        <v>0</v>
      </c>
      <c r="J614" s="1">
        <f>VLOOKUP($A614,'风险(退款拒付)'!$A:$F,5,0)</f>
        <v>0</v>
      </c>
      <c r="K614" s="1">
        <f>VLOOKUP($A614,'风险(预警)'!$A:$F,6,0)</f>
        <v>0</v>
      </c>
      <c r="L614" s="1">
        <v>2.0460679608802351E-3</v>
      </c>
      <c r="M614" s="2">
        <f t="shared" si="9"/>
        <v>0.48307405580956314</v>
      </c>
    </row>
    <row r="615" spans="1:13" x14ac:dyDescent="0.2">
      <c r="A615" t="s">
        <v>733</v>
      </c>
      <c r="B615" s="2">
        <f>VLOOKUP($A615,活跃!$B:$J,3,0)</f>
        <v>317</v>
      </c>
      <c r="C615" s="2">
        <f>VLOOKUP($A615,活跃!$B:$J,4,0)</f>
        <v>0</v>
      </c>
      <c r="D615" s="2">
        <f>VLOOKUP($A615,活跃!$B:$J,6,0)</f>
        <v>0</v>
      </c>
      <c r="E615" s="26">
        <f>VLOOKUP($A615,'交易量(贡献率)'!$A:$K,11,0)/100</f>
        <v>1.8909416486138571E-5</v>
      </c>
      <c r="F615" s="2">
        <f>VLOOKUP($A615,交易量等级!$A:$G,2,0)</f>
        <v>539.79660000000001</v>
      </c>
      <c r="G615" s="2">
        <f>VLOOKUP($A615,交易量等级!$A:$G,5,0)</f>
        <v>9972.4016411949997</v>
      </c>
      <c r="H615" s="2">
        <f>VLOOKUP($A615,活跃!$B:$J,2,0)</f>
        <v>0</v>
      </c>
      <c r="I615" s="1">
        <f>VLOOKUP($A615,'风险(退款拒付)'!$A:$F,4,0)</f>
        <v>2.1999999999999999E-2</v>
      </c>
      <c r="J615" s="1">
        <f>VLOOKUP($A615,'风险(退款拒付)'!$A:$F,5,0)</f>
        <v>3.4000000000000002E-2</v>
      </c>
      <c r="K615" s="1">
        <f>VLOOKUP($A615,'风险(预警)'!$A:$F,6,0)</f>
        <v>0.33600000000000002</v>
      </c>
      <c r="L615" s="1">
        <v>3.1647666447607191E-3</v>
      </c>
      <c r="M615" s="2">
        <f t="shared" si="9"/>
        <v>0.74719739911164729</v>
      </c>
    </row>
    <row r="616" spans="1:13" x14ac:dyDescent="0.2">
      <c r="A616" t="s">
        <v>842</v>
      </c>
      <c r="B616" s="2">
        <f>VLOOKUP($A616,活跃!$B:$J,3,0)</f>
        <v>556</v>
      </c>
      <c r="C616" s="2">
        <f>VLOOKUP($A616,活跃!$B:$J,4,0)</f>
        <v>4</v>
      </c>
      <c r="D616" s="2">
        <f>VLOOKUP($A616,活跃!$B:$J,6,0)</f>
        <v>16</v>
      </c>
      <c r="E616" s="26">
        <f>VLOOKUP($A616,'交易量(贡献率)'!$A:$K,11,0)/100</f>
        <v>8.623374493897456E-6</v>
      </c>
      <c r="F616" s="2">
        <f>VLOOKUP($A616,交易量等级!$A:$G,2,0)</f>
        <v>37.742400000000004</v>
      </c>
      <c r="G616" s="2">
        <f>VLOOKUP($A616,交易量等级!$A:$G,5,0)</f>
        <v>4547.7740690000001</v>
      </c>
      <c r="H616" s="2">
        <f>VLOOKUP($A616,活跃!$B:$J,2,0)</f>
        <v>1</v>
      </c>
      <c r="I616" s="1">
        <f>VLOOKUP($A616,'风险(退款拒付)'!$A:$F,4,0)</f>
        <v>6.3E-2</v>
      </c>
      <c r="J616" s="1">
        <f>VLOOKUP($A616,'风险(退款拒付)'!$A:$F,5,0)</f>
        <v>0</v>
      </c>
      <c r="K616" s="1">
        <f>VLOOKUP($A616,'风险(预警)'!$A:$F,6,0)</f>
        <v>0</v>
      </c>
      <c r="L616" s="1">
        <v>3.014673817531368E-3</v>
      </c>
      <c r="M616" s="2">
        <f t="shared" si="9"/>
        <v>0.71176067257866649</v>
      </c>
    </row>
    <row r="617" spans="1:13" x14ac:dyDescent="0.2">
      <c r="A617" t="s">
        <v>105</v>
      </c>
      <c r="B617" s="2">
        <f>VLOOKUP($A617,活跃!$B:$J,3,0)</f>
        <v>94</v>
      </c>
      <c r="C617" s="2">
        <f>VLOOKUP($A617,活跃!$B:$J,4,0)</f>
        <v>0</v>
      </c>
      <c r="D617" s="2">
        <f>VLOOKUP($A617,活跃!$B:$J,6,0)</f>
        <v>0</v>
      </c>
      <c r="E617" s="26">
        <f>VLOOKUP($A617,'交易量(贡献率)'!$A:$K,11,0)/100</f>
        <v>1.3565196451242733E-5</v>
      </c>
      <c r="F617" s="2">
        <f>VLOOKUP($A617,交易量等级!$A:$G,2,0)</f>
        <v>257.59500000000003</v>
      </c>
      <c r="G617" s="2">
        <f>VLOOKUP($A617,交易量等级!$A:$G,5,0)</f>
        <v>7153.98</v>
      </c>
      <c r="H617" s="2">
        <f>VLOOKUP($A617,活跃!$B:$J,2,0)</f>
        <v>1</v>
      </c>
      <c r="I617" s="1">
        <f>VLOOKUP($A617,'风险(退款拒付)'!$A:$F,4,0)</f>
        <v>0</v>
      </c>
      <c r="J617" s="1">
        <f>VLOOKUP($A617,'风险(退款拒付)'!$A:$F,5,0)</f>
        <v>1.4E-2</v>
      </c>
      <c r="K617" s="1">
        <f>VLOOKUP($A617,'风险(预警)'!$A:$F,6,0)</f>
        <v>0.17699999999999999</v>
      </c>
      <c r="L617" s="1">
        <v>0.2153610266751444</v>
      </c>
      <c r="M617" s="2">
        <f t="shared" si="9"/>
        <v>50.846465810703897</v>
      </c>
    </row>
    <row r="618" spans="1:13" x14ac:dyDescent="0.2">
      <c r="A618" t="s">
        <v>348</v>
      </c>
      <c r="B618" s="2">
        <f>VLOOKUP($A618,活跃!$B:$J,3,0)</f>
        <v>361</v>
      </c>
      <c r="C618" s="2">
        <f>VLOOKUP($A618,活跃!$B:$J,4,0)</f>
        <v>0</v>
      </c>
      <c r="D618" s="2">
        <f>VLOOKUP($A618,活跃!$B:$J,6,0)</f>
        <v>0</v>
      </c>
      <c r="E618" s="26">
        <f>VLOOKUP($A618,'交易量(贡献率)'!$A:$K,11,0)/100</f>
        <v>2.1378877636879675E-5</v>
      </c>
      <c r="F618" s="2">
        <f>VLOOKUP($A618,交易量等级!$A:$G,2,0)</f>
        <v>511.82</v>
      </c>
      <c r="G618" s="2">
        <f>VLOOKUP($A618,交易量等级!$A:$G,5,0)</f>
        <v>11274.74</v>
      </c>
      <c r="H618" s="2">
        <f>VLOOKUP($A618,活跃!$B:$J,2,0)</f>
        <v>0</v>
      </c>
      <c r="I618" s="1">
        <f>VLOOKUP($A618,'风险(退款拒付)'!$A:$F,4,0)</f>
        <v>3.6999999999999998E-2</v>
      </c>
      <c r="J618" s="1">
        <f>VLOOKUP($A618,'风险(退款拒付)'!$A:$F,5,0)</f>
        <v>0.81499999999999995</v>
      </c>
      <c r="K618" s="1">
        <f>VLOOKUP($A618,'风险(预警)'!$A:$F,6,0)</f>
        <v>0.61499999999999999</v>
      </c>
      <c r="L618" s="1">
        <v>5.5102328831854392E-3</v>
      </c>
      <c r="M618" s="2">
        <f t="shared" si="9"/>
        <v>1.3009590092943262</v>
      </c>
    </row>
    <row r="619" spans="1:13" x14ac:dyDescent="0.2">
      <c r="A619" t="s">
        <v>471</v>
      </c>
      <c r="B619" s="2">
        <f>VLOOKUP($A619,活跃!$B:$J,3,0)</f>
        <v>145</v>
      </c>
      <c r="C619" s="2">
        <f>VLOOKUP($A619,活跃!$B:$J,4,0)</f>
        <v>0</v>
      </c>
      <c r="D619" s="2">
        <f>VLOOKUP($A619,活跃!$B:$J,6,0)</f>
        <v>0</v>
      </c>
      <c r="E619" s="26">
        <f>VLOOKUP($A619,'交易量(贡献率)'!$A:$K,11,0)/100</f>
        <v>2.9030289858708702E-5</v>
      </c>
      <c r="F619" s="2">
        <f>VLOOKUP($A619,交易量等级!$A:$G,2,0)</f>
        <v>219.12469999999999</v>
      </c>
      <c r="G619" s="2">
        <f>VLOOKUP($A619,交易量等级!$A:$G,5,0)</f>
        <v>15309.922992260001</v>
      </c>
      <c r="H619" s="2">
        <f>VLOOKUP($A619,活跃!$B:$J,2,0)</f>
        <v>1</v>
      </c>
      <c r="I619" s="1">
        <f>VLOOKUP($A619,'风险(退款拒付)'!$A:$F,4,0)</f>
        <v>0.10199999999999999</v>
      </c>
      <c r="J619" s="1">
        <f>VLOOKUP($A619,'风险(退款拒付)'!$A:$F,5,0)</f>
        <v>2.1999999999999999E-2</v>
      </c>
      <c r="K619" s="1">
        <f>VLOOKUP($A619,'风险(预警)'!$A:$F,6,0)</f>
        <v>0</v>
      </c>
      <c r="L619" s="1">
        <v>0.1759698579771882</v>
      </c>
      <c r="M619" s="2">
        <f t="shared" si="9"/>
        <v>41.546260739405078</v>
      </c>
    </row>
    <row r="620" spans="1:13" x14ac:dyDescent="0.2">
      <c r="A620" t="s">
        <v>975</v>
      </c>
      <c r="B620" s="2">
        <f>VLOOKUP($A620,活跃!$B:$J,3,0)</f>
        <v>265</v>
      </c>
      <c r="C620" s="2">
        <f>VLOOKUP($A620,活跃!$B:$J,4,0)</f>
        <v>3</v>
      </c>
      <c r="D620" s="2">
        <f>VLOOKUP($A620,活跃!$B:$J,6,0)</f>
        <v>28</v>
      </c>
      <c r="E620" s="26">
        <f>VLOOKUP($A620,'交易量(贡献率)'!$A:$K,11,0)/100</f>
        <v>1.2902104130744271E-5</v>
      </c>
      <c r="F620" s="2">
        <f>VLOOKUP($A620,交易量等级!$A:$G,2,0)</f>
        <v>64.989999999999995</v>
      </c>
      <c r="G620" s="2">
        <f>VLOOKUP($A620,交易量等级!$A:$G,5,0)</f>
        <v>6804.28</v>
      </c>
      <c r="H620" s="2">
        <f>VLOOKUP($A620,活跃!$B:$J,2,0)</f>
        <v>1</v>
      </c>
      <c r="I620" s="1">
        <f>VLOOKUP($A620,'风险(退款拒付)'!$A:$F,4,0)</f>
        <v>0</v>
      </c>
      <c r="J620" s="1">
        <f>VLOOKUP($A620,'风险(退款拒付)'!$A:$F,5,0)</f>
        <v>0</v>
      </c>
      <c r="K620" s="1">
        <f>VLOOKUP($A620,'风险(预警)'!$A:$F,6,0)</f>
        <v>1.4999999999999999E-2</v>
      </c>
      <c r="L620" s="1">
        <v>5.9532521191170062E-3</v>
      </c>
      <c r="M620" s="2">
        <f t="shared" si="9"/>
        <v>1.405555290158353</v>
      </c>
    </row>
    <row r="621" spans="1:13" x14ac:dyDescent="0.2">
      <c r="A621" t="s">
        <v>546</v>
      </c>
      <c r="B621" s="2">
        <f>VLOOKUP($A621,活跃!$B:$J,3,0)</f>
        <v>276</v>
      </c>
      <c r="C621" s="2">
        <f>VLOOKUP($A621,活跃!$B:$J,4,0)</f>
        <v>0</v>
      </c>
      <c r="D621" s="2">
        <f>VLOOKUP($A621,活跃!$B:$J,6,0)</f>
        <v>0</v>
      </c>
      <c r="E621" s="26">
        <f>VLOOKUP($A621,'交易量(贡献率)'!$A:$K,11,0)/100</f>
        <v>2.5377417242049611E-5</v>
      </c>
      <c r="F621" s="2">
        <f>VLOOKUP($A621,交易量等级!$A:$G,2,0)</f>
        <v>2357.1</v>
      </c>
      <c r="G621" s="2">
        <f>VLOOKUP($A621,交易量等级!$A:$G,5,0)</f>
        <v>13383.48</v>
      </c>
      <c r="H621" s="2">
        <f>VLOOKUP($A621,活跃!$B:$J,2,0)</f>
        <v>0</v>
      </c>
      <c r="I621" s="1">
        <f>VLOOKUP($A621,'风险(退款拒付)'!$A:$F,4,0)</f>
        <v>0</v>
      </c>
      <c r="J621" s="1">
        <f>VLOOKUP($A621,'风险(退款拒付)'!$A:$F,5,0)</f>
        <v>0.03</v>
      </c>
      <c r="K621" s="1">
        <f>VLOOKUP($A621,'风险(预警)'!$A:$F,6,0)</f>
        <v>0.34100000000000003</v>
      </c>
      <c r="L621" s="1">
        <v>1.452341766784673E-2</v>
      </c>
      <c r="M621" s="2">
        <f t="shared" si="9"/>
        <v>3.4289605287620528</v>
      </c>
    </row>
    <row r="622" spans="1:13" x14ac:dyDescent="0.2">
      <c r="A622" t="s">
        <v>958</v>
      </c>
      <c r="B622" s="2">
        <f>VLOOKUP($A622,活跃!$B:$J,3,0)</f>
        <v>751</v>
      </c>
      <c r="C622" s="2">
        <f>VLOOKUP($A622,活跃!$B:$J,4,0)</f>
        <v>0</v>
      </c>
      <c r="D622" s="2">
        <f>VLOOKUP($A622,活跃!$B:$J,6,0)</f>
        <v>0</v>
      </c>
      <c r="E622" s="26">
        <f>VLOOKUP($A622,'交易量(贡献率)'!$A:$K,11,0)/100</f>
        <v>1.9039263423067178E-5</v>
      </c>
      <c r="F622" s="2">
        <f>VLOOKUP($A622,交易量等级!$A:$G,2,0)</f>
        <v>124.1</v>
      </c>
      <c r="G622" s="2">
        <f>VLOOKUP($A622,交易量等级!$A:$G,5,0)</f>
        <v>10040.879999999999</v>
      </c>
      <c r="H622" s="2">
        <f>VLOOKUP($A622,活跃!$B:$J,2,0)</f>
        <v>1</v>
      </c>
      <c r="I622" s="1">
        <f>VLOOKUP($A622,'风险(退款拒付)'!$A:$F,4,0)</f>
        <v>1.9E-2</v>
      </c>
      <c r="J622" s="1">
        <f>VLOOKUP($A622,'风险(退款拒付)'!$A:$F,5,0)</f>
        <v>8.0000000000000002E-3</v>
      </c>
      <c r="K622" s="1">
        <f>VLOOKUP($A622,'风险(预警)'!$A:$F,6,0)</f>
        <v>0</v>
      </c>
      <c r="L622" s="1">
        <v>1.038241299271981E-2</v>
      </c>
      <c r="M622" s="2">
        <f t="shared" si="9"/>
        <v>2.4512745663273887</v>
      </c>
    </row>
    <row r="623" spans="1:13" x14ac:dyDescent="0.2">
      <c r="A623" t="s">
        <v>408</v>
      </c>
      <c r="B623" s="2">
        <f>VLOOKUP($A623,活跃!$B:$J,3,0)</f>
        <v>353</v>
      </c>
      <c r="C623" s="2">
        <f>VLOOKUP($A623,活跃!$B:$J,4,0)</f>
        <v>0</v>
      </c>
      <c r="D623" s="2">
        <f>VLOOKUP($A623,活跃!$B:$J,6,0)</f>
        <v>0</v>
      </c>
      <c r="E623" s="26">
        <f>VLOOKUP($A623,'交易量(贡献率)'!$A:$K,11,0)/100</f>
        <v>8.3880325264404457E-6</v>
      </c>
      <c r="F623" s="2">
        <f>VLOOKUP($A623,交易量等级!$A:$G,2,0)</f>
        <v>65.650000000000006</v>
      </c>
      <c r="G623" s="2">
        <f>VLOOKUP($A623,交易量等级!$A:$G,5,0)</f>
        <v>4423.66</v>
      </c>
      <c r="H623" s="2">
        <f>VLOOKUP($A623,活跃!$B:$J,2,0)</f>
        <v>1</v>
      </c>
      <c r="I623" s="1">
        <f>VLOOKUP($A623,'风险(退款拒付)'!$A:$F,4,0)</f>
        <v>8.0000000000000002E-3</v>
      </c>
      <c r="J623" s="1">
        <f>VLOOKUP($A623,'风险(退款拒付)'!$A:$F,5,0)</f>
        <v>0</v>
      </c>
      <c r="K623" s="1">
        <f>VLOOKUP($A623,'风险(预警)'!$A:$F,6,0)</f>
        <v>0</v>
      </c>
      <c r="L623" s="1">
        <v>2.7477641916027842E-3</v>
      </c>
      <c r="M623" s="2">
        <f t="shared" si="9"/>
        <v>0.64874364773044757</v>
      </c>
    </row>
    <row r="624" spans="1:13" x14ac:dyDescent="0.2">
      <c r="A624" t="s">
        <v>203</v>
      </c>
      <c r="B624" s="2">
        <f>VLOOKUP($A624,活跃!$B:$J,3,0)</f>
        <v>88</v>
      </c>
      <c r="C624" s="2">
        <f>VLOOKUP($A624,活跃!$B:$J,4,0)</f>
        <v>0</v>
      </c>
      <c r="D624" s="2">
        <f>VLOOKUP($A624,活跃!$B:$J,6,0)</f>
        <v>0</v>
      </c>
      <c r="E624" s="26">
        <f>VLOOKUP($A624,'交易量(贡献率)'!$A:$K,11,0)/100</f>
        <v>6.9311445578714361E-6</v>
      </c>
      <c r="F624" s="2">
        <f>VLOOKUP($A624,交易量等级!$A:$G,2,0)</f>
        <v>756.13</v>
      </c>
      <c r="G624" s="2">
        <f>VLOOKUP($A624,交易量等级!$A:$G,5,0)</f>
        <v>3655.33</v>
      </c>
      <c r="H624" s="2">
        <f>VLOOKUP($A624,活跃!$B:$J,2,0)</f>
        <v>1</v>
      </c>
      <c r="I624" s="1">
        <f>VLOOKUP($A624,'风险(退款拒付)'!$A:$F,4,0)</f>
        <v>0</v>
      </c>
      <c r="J624" s="1">
        <f>VLOOKUP($A624,'风险(退款拒付)'!$A:$F,5,0)</f>
        <v>0</v>
      </c>
      <c r="K624" s="1">
        <f>VLOOKUP($A624,'风险(预警)'!$A:$F,6,0)</f>
        <v>5.6000000000000001E-2</v>
      </c>
      <c r="L624" s="1">
        <v>6.5441948106575148E-3</v>
      </c>
      <c r="M624" s="2">
        <f t="shared" si="9"/>
        <v>1.5450761116616045</v>
      </c>
    </row>
    <row r="625" spans="1:13" x14ac:dyDescent="0.2">
      <c r="A625" t="s">
        <v>582</v>
      </c>
      <c r="B625" s="2">
        <f>VLOOKUP($A625,活跃!$B:$J,3,0)</f>
        <v>646</v>
      </c>
      <c r="C625" s="2">
        <f>VLOOKUP($A625,活跃!$B:$J,4,0)</f>
        <v>0</v>
      </c>
      <c r="D625" s="2">
        <f>VLOOKUP($A625,活跃!$B:$J,6,0)</f>
        <v>5</v>
      </c>
      <c r="E625" s="26">
        <f>VLOOKUP($A625,'交易量(贡献率)'!$A:$K,11,0)/100</f>
        <v>9.9690557826758627E-6</v>
      </c>
      <c r="F625" s="2">
        <f>VLOOKUP($A625,交易量等级!$A:$G,2,0)</f>
        <v>35.830150000000003</v>
      </c>
      <c r="G625" s="2">
        <f>VLOOKUP($A625,交易量等级!$A:$G,5,0)</f>
        <v>5257.45616324</v>
      </c>
      <c r="H625" s="2">
        <f>VLOOKUP($A625,活跃!$B:$J,2,0)</f>
        <v>1</v>
      </c>
      <c r="I625" s="1">
        <f>VLOOKUP($A625,'风险(退款拒付)'!$A:$F,4,0)</f>
        <v>0.01</v>
      </c>
      <c r="J625" s="1">
        <f>VLOOKUP($A625,'风险(退款拒付)'!$A:$F,5,0)</f>
        <v>0</v>
      </c>
      <c r="K625" s="1">
        <f>VLOOKUP($A625,'风险(预警)'!$A:$F,6,0)</f>
        <v>0</v>
      </c>
      <c r="L625" s="1">
        <v>0.1984747484211101</v>
      </c>
      <c r="M625" s="2">
        <f t="shared" si="9"/>
        <v>46.859636888268774</v>
      </c>
    </row>
    <row r="626" spans="1:13" x14ac:dyDescent="0.2">
      <c r="A626" t="s">
        <v>867</v>
      </c>
      <c r="B626" s="2">
        <f>VLOOKUP($A626,活跃!$B:$J,3,0)</f>
        <v>124</v>
      </c>
      <c r="C626" s="2">
        <f>VLOOKUP($A626,活跃!$B:$J,4,0)</f>
        <v>0</v>
      </c>
      <c r="D626" s="2">
        <f>VLOOKUP($A626,活跃!$B:$J,6,0)</f>
        <v>0</v>
      </c>
      <c r="E626" s="26">
        <f>VLOOKUP($A626,'交易量(贡献率)'!$A:$K,11,0)/100</f>
        <v>2.7988092760980724E-5</v>
      </c>
      <c r="F626" s="2">
        <f>VLOOKUP($A626,交易量等级!$A:$G,2,0)</f>
        <v>407.94</v>
      </c>
      <c r="G626" s="2">
        <f>VLOOKUP($A626,交易量等级!$A:$G,5,0)</f>
        <v>14760.2916456</v>
      </c>
      <c r="H626" s="2">
        <f>VLOOKUP($A626,活跃!$B:$J,2,0)</f>
        <v>0</v>
      </c>
      <c r="I626" s="1">
        <f>VLOOKUP($A626,'风险(退款拒付)'!$A:$F,4,0)</f>
        <v>0</v>
      </c>
      <c r="J626" s="1">
        <f>VLOOKUP($A626,'风险(退款拒付)'!$A:$F,5,0)</f>
        <v>0</v>
      </c>
      <c r="K626" s="1">
        <f>VLOOKUP($A626,'风险(预警)'!$A:$F,6,0)</f>
        <v>3.3000000000000002E-2</v>
      </c>
      <c r="L626" s="1">
        <v>8.0462470322274077E-3</v>
      </c>
      <c r="M626" s="2">
        <f t="shared" si="9"/>
        <v>1.8997087399929591</v>
      </c>
    </row>
    <row r="627" spans="1:13" x14ac:dyDescent="0.2">
      <c r="A627" t="s">
        <v>628</v>
      </c>
      <c r="B627" s="2">
        <f>VLOOKUP($A627,活跃!$B:$J,3,0)</f>
        <v>517</v>
      </c>
      <c r="C627" s="2">
        <f>VLOOKUP($A627,活跃!$B:$J,4,0)</f>
        <v>0</v>
      </c>
      <c r="D627" s="2">
        <f>VLOOKUP($A627,活跃!$B:$J,6,0)</f>
        <v>1</v>
      </c>
      <c r="E627" s="26">
        <f>VLOOKUP($A627,'交易量(贡献率)'!$A:$K,11,0)/100</f>
        <v>2.5105552040141821E-5</v>
      </c>
      <c r="F627" s="2">
        <f>VLOOKUP($A627,交易量等级!$A:$G,2,0)</f>
        <v>125.5942</v>
      </c>
      <c r="G627" s="2">
        <f>VLOOKUP($A627,交易量等级!$A:$G,5,0)</f>
        <v>13240.104397285</v>
      </c>
      <c r="H627" s="2">
        <f>VLOOKUP($A627,活跃!$B:$J,2,0)</f>
        <v>1</v>
      </c>
      <c r="I627" s="1">
        <f>VLOOKUP($A627,'风险(退款拒付)'!$A:$F,4,0)</f>
        <v>0.64</v>
      </c>
      <c r="J627" s="1">
        <f>VLOOKUP($A627,'风险(退款拒付)'!$A:$F,5,0)</f>
        <v>0</v>
      </c>
      <c r="K627" s="1">
        <f>VLOOKUP($A627,'风险(预警)'!$A:$F,6,0)</f>
        <v>0</v>
      </c>
      <c r="L627" s="1">
        <v>2.7543272620090329E-3</v>
      </c>
      <c r="M627" s="2">
        <f t="shared" si="9"/>
        <v>0.6502931803463371</v>
      </c>
    </row>
    <row r="628" spans="1:13" x14ac:dyDescent="0.2">
      <c r="A628" t="s">
        <v>472</v>
      </c>
      <c r="B628" s="2">
        <f>VLOOKUP($A628,活跃!$B:$J,3,0)</f>
        <v>160</v>
      </c>
      <c r="C628" s="2">
        <f>VLOOKUP($A628,活跃!$B:$J,4,0)</f>
        <v>0</v>
      </c>
      <c r="D628" s="2">
        <f>VLOOKUP($A628,活跃!$B:$J,6,0)</f>
        <v>0</v>
      </c>
      <c r="E628" s="26">
        <f>VLOOKUP($A628,'交易量(贡献率)'!$A:$K,11,0)/100</f>
        <v>1.7484475950616739E-5</v>
      </c>
      <c r="F628" s="2">
        <f>VLOOKUP($A628,交易量等级!$A:$G,2,0)</f>
        <v>1009.53</v>
      </c>
      <c r="G628" s="2">
        <f>VLOOKUP($A628,交易量等级!$A:$G,5,0)</f>
        <v>9220.92</v>
      </c>
      <c r="H628" s="2">
        <f>VLOOKUP($A628,活跃!$B:$J,2,0)</f>
        <v>1</v>
      </c>
      <c r="I628" s="1">
        <f>VLOOKUP($A628,'风险(退款拒付)'!$A:$F,4,0)</f>
        <v>1.2999999999999999E-2</v>
      </c>
      <c r="J628" s="1">
        <f>VLOOKUP($A628,'风险(退款拒付)'!$A:$F,5,0)</f>
        <v>2.5000000000000001E-2</v>
      </c>
      <c r="K628" s="1">
        <f>VLOOKUP($A628,'风险(预警)'!$A:$F,6,0)</f>
        <v>0.30299999999999999</v>
      </c>
      <c r="L628" s="1">
        <v>7.2290850649630823E-3</v>
      </c>
      <c r="M628" s="2">
        <f t="shared" si="9"/>
        <v>1.7067778338221422</v>
      </c>
    </row>
    <row r="629" spans="1:13" x14ac:dyDescent="0.2">
      <c r="A629" t="s">
        <v>71</v>
      </c>
      <c r="B629" s="2">
        <f>VLOOKUP($A629,活跃!$B:$J,3,0)</f>
        <v>132</v>
      </c>
      <c r="C629" s="2">
        <f>VLOOKUP($A629,活跃!$B:$J,4,0)</f>
        <v>13</v>
      </c>
      <c r="D629" s="2">
        <f>VLOOKUP($A629,活跃!$B:$J,6,0)</f>
        <v>56</v>
      </c>
      <c r="E629" s="26">
        <f>VLOOKUP($A629,'交易量(贡献率)'!$A:$K,11,0)/100</f>
        <v>4.2312514473712903E-5</v>
      </c>
      <c r="F629" s="2">
        <f>VLOOKUP($A629,交易量等级!$A:$G,2,0)</f>
        <v>189.99</v>
      </c>
      <c r="G629" s="2">
        <f>VLOOKUP($A629,交易量等级!$A:$G,5,0)</f>
        <v>22314.67</v>
      </c>
      <c r="H629" s="2">
        <f>VLOOKUP($A629,活跃!$B:$J,2,0)</f>
        <v>1</v>
      </c>
      <c r="I629" s="1">
        <f>VLOOKUP($A629,'风险(退款拒付)'!$A:$F,4,0)</f>
        <v>3.2000000000000001E-2</v>
      </c>
      <c r="J629" s="1">
        <f>VLOOKUP($A629,'风险(退款拒付)'!$A:$F,5,0)</f>
        <v>0</v>
      </c>
      <c r="K629" s="1">
        <f>VLOOKUP($A629,'风险(预警)'!$A:$F,6,0)</f>
        <v>1.6E-2</v>
      </c>
      <c r="L629" s="1">
        <v>7.4025703626274964E-3</v>
      </c>
      <c r="M629" s="2">
        <f t="shared" si="9"/>
        <v>1.7477374930164653</v>
      </c>
    </row>
    <row r="630" spans="1:13" x14ac:dyDescent="0.2">
      <c r="A630" t="s">
        <v>401</v>
      </c>
      <c r="B630" s="2">
        <f>VLOOKUP($A630,活跃!$B:$J,3,0)</f>
        <v>795</v>
      </c>
      <c r="C630" s="2">
        <f>VLOOKUP($A630,活跃!$B:$J,4,0)</f>
        <v>0</v>
      </c>
      <c r="D630" s="2">
        <f>VLOOKUP($A630,活跃!$B:$J,6,0)</f>
        <v>0</v>
      </c>
      <c r="E630" s="26">
        <f>VLOOKUP($A630,'交易量(贡献率)'!$A:$K,11,0)/100</f>
        <v>2.4688423174058991E-5</v>
      </c>
      <c r="F630" s="2">
        <f>VLOOKUP($A630,交易量等级!$A:$G,2,0)</f>
        <v>102.96</v>
      </c>
      <c r="G630" s="2">
        <f>VLOOKUP($A630,交易量等级!$A:$G,5,0)</f>
        <v>13020.12</v>
      </c>
      <c r="H630" s="2">
        <f>VLOOKUP($A630,活跃!$B:$J,2,0)</f>
        <v>1</v>
      </c>
      <c r="I630" s="1">
        <f>VLOOKUP($A630,'风险(退款拒付)'!$A:$F,4,0)</f>
        <v>0</v>
      </c>
      <c r="J630" s="1">
        <f>VLOOKUP($A630,'风险(退款拒付)'!$A:$F,5,0)</f>
        <v>1.7000000000000001E-2</v>
      </c>
      <c r="K630" s="1">
        <f>VLOOKUP($A630,'风险(预警)'!$A:$F,6,0)</f>
        <v>0.1</v>
      </c>
      <c r="L630" s="1">
        <v>6.4340856045635303E-3</v>
      </c>
      <c r="M630" s="2">
        <f t="shared" si="9"/>
        <v>1.5190794674705148</v>
      </c>
    </row>
    <row r="631" spans="1:13" x14ac:dyDescent="0.2">
      <c r="A631" t="s">
        <v>793</v>
      </c>
      <c r="B631" s="2">
        <f>VLOOKUP($A631,活跃!$B:$J,3,0)</f>
        <v>522</v>
      </c>
      <c r="C631" s="2">
        <f>VLOOKUP($A631,活跃!$B:$J,4,0)</f>
        <v>0</v>
      </c>
      <c r="D631" s="2">
        <f>VLOOKUP($A631,活跃!$B:$J,6,0)</f>
        <v>0</v>
      </c>
      <c r="E631" s="26">
        <f>VLOOKUP($A631,'交易量(贡献率)'!$A:$K,11,0)/100</f>
        <v>9.0346546728015052E-5</v>
      </c>
      <c r="F631" s="2">
        <f>VLOOKUP($A631,交易量等级!$A:$G,2,0)</f>
        <v>517.44000000000005</v>
      </c>
      <c r="G631" s="2">
        <f>VLOOKUP($A631,交易量等级!$A:$G,5,0)</f>
        <v>47646.74</v>
      </c>
      <c r="H631" s="2">
        <f>VLOOKUP($A631,活跃!$B:$J,2,0)</f>
        <v>1</v>
      </c>
      <c r="I631" s="1">
        <f>VLOOKUP($A631,'风险(退款拒付)'!$A:$F,4,0)</f>
        <v>6.0000000000000001E-3</v>
      </c>
      <c r="J631" s="1">
        <f>VLOOKUP($A631,'风险(退款拒付)'!$A:$F,5,0)</f>
        <v>8.9999999999999993E-3</v>
      </c>
      <c r="K631" s="1">
        <f>VLOOKUP($A631,'风险(预警)'!$A:$F,6,0)</f>
        <v>0</v>
      </c>
      <c r="L631" s="1">
        <v>2.6236804906638782E-3</v>
      </c>
      <c r="M631" s="2">
        <f t="shared" si="9"/>
        <v>0.61944764299430444</v>
      </c>
    </row>
    <row r="632" spans="1:13" x14ac:dyDescent="0.2">
      <c r="A632" t="s">
        <v>224</v>
      </c>
      <c r="B632" s="2">
        <f>VLOOKUP($A632,活跃!$B:$J,3,0)</f>
        <v>458</v>
      </c>
      <c r="C632" s="2">
        <f>VLOOKUP($A632,活跃!$B:$J,4,0)</f>
        <v>0</v>
      </c>
      <c r="D632" s="2">
        <f>VLOOKUP($A632,活跃!$B:$J,6,0)</f>
        <v>2</v>
      </c>
      <c r="E632" s="26">
        <f>VLOOKUP($A632,'交易量(贡献率)'!$A:$K,11,0)/100</f>
        <v>1.0556573851618773E-5</v>
      </c>
      <c r="F632" s="2">
        <f>VLOOKUP($A632,交易量等级!$A:$G,2,0)</f>
        <v>162.97999999999999</v>
      </c>
      <c r="G632" s="2">
        <f>VLOOKUP($A632,交易量等级!$A:$G,5,0)</f>
        <v>5567.3</v>
      </c>
      <c r="H632" s="2">
        <f>VLOOKUP($A632,活跃!$B:$J,2,0)</f>
        <v>1</v>
      </c>
      <c r="I632" s="1">
        <f>VLOOKUP($A632,'风险(退款拒付)'!$A:$F,4,0)</f>
        <v>0</v>
      </c>
      <c r="J632" s="1">
        <f>VLOOKUP($A632,'风险(退款拒付)'!$A:$F,5,0)</f>
        <v>0</v>
      </c>
      <c r="K632" s="1">
        <f>VLOOKUP($A632,'风险(预警)'!$A:$F,6,0)</f>
        <v>0</v>
      </c>
      <c r="L632" s="1">
        <v>2.634472834798634E-3</v>
      </c>
      <c r="M632" s="2">
        <f t="shared" si="9"/>
        <v>0.62199570178440744</v>
      </c>
    </row>
    <row r="633" spans="1:13" x14ac:dyDescent="0.2">
      <c r="A633" t="s">
        <v>1004</v>
      </c>
      <c r="B633" s="2">
        <f>VLOOKUP($A633,活跃!$B:$J,3,0)</f>
        <v>543</v>
      </c>
      <c r="C633" s="2">
        <f>VLOOKUP($A633,活跃!$B:$J,4,0)</f>
        <v>0</v>
      </c>
      <c r="D633" s="2">
        <f>VLOOKUP($A633,活跃!$B:$J,6,0)</f>
        <v>0</v>
      </c>
      <c r="E633" s="26">
        <f>VLOOKUP($A633,'交易量(贡献率)'!$A:$K,11,0)/100</f>
        <v>8.8846019959170421E-6</v>
      </c>
      <c r="F633" s="2">
        <f>VLOOKUP($A633,交易量等级!$A:$G,2,0)</f>
        <v>175.61515</v>
      </c>
      <c r="G633" s="2">
        <f>VLOOKUP($A633,交易量等级!$A:$G,5,0)</f>
        <v>4685.539587665</v>
      </c>
      <c r="H633" s="2">
        <f>VLOOKUP($A633,活跃!$B:$J,2,0)</f>
        <v>1</v>
      </c>
      <c r="I633" s="1">
        <f>VLOOKUP($A633,'风险(退款拒付)'!$A:$F,4,0)</f>
        <v>0</v>
      </c>
      <c r="J633" s="1">
        <f>VLOOKUP($A633,'风险(退款拒付)'!$A:$F,5,0)</f>
        <v>0</v>
      </c>
      <c r="K633" s="1">
        <f>VLOOKUP($A633,'风险(预警)'!$A:$F,6,0)</f>
        <v>0</v>
      </c>
      <c r="L633" s="1">
        <v>4.9599328654918156E-3</v>
      </c>
      <c r="M633" s="2">
        <f t="shared" si="9"/>
        <v>1.1710338716439774</v>
      </c>
    </row>
    <row r="634" spans="1:13" x14ac:dyDescent="0.2">
      <c r="A634" t="s">
        <v>352</v>
      </c>
      <c r="B634" s="2">
        <f>VLOOKUP($A634,活跃!$B:$J,3,0)</f>
        <v>164</v>
      </c>
      <c r="C634" s="2">
        <f>VLOOKUP($A634,活跃!$B:$J,4,0)</f>
        <v>0</v>
      </c>
      <c r="D634" s="2">
        <f>VLOOKUP($A634,活跃!$B:$J,6,0)</f>
        <v>0</v>
      </c>
      <c r="E634" s="26">
        <f>VLOOKUP($A634,'交易量(贡献率)'!$A:$K,11,0)/100</f>
        <v>1.7949019809921624E-5</v>
      </c>
      <c r="F634" s="2">
        <f>VLOOKUP($A634,交易量等级!$A:$G,2,0)</f>
        <v>216.33</v>
      </c>
      <c r="G634" s="2">
        <f>VLOOKUP($A634,交易量等级!$A:$G,5,0)</f>
        <v>9465.91</v>
      </c>
      <c r="H634" s="2">
        <f>VLOOKUP($A634,活跃!$B:$J,2,0)</f>
        <v>1</v>
      </c>
      <c r="I634" s="1">
        <f>VLOOKUP($A634,'风险(退款拒付)'!$A:$F,4,0)</f>
        <v>0</v>
      </c>
      <c r="J634" s="1">
        <f>VLOOKUP($A634,'风险(退款拒付)'!$A:$F,5,0)</f>
        <v>8.9999999999999993E-3</v>
      </c>
      <c r="K634" s="1">
        <f>VLOOKUP($A634,'风险(预警)'!$A:$F,6,0)</f>
        <v>0.11700000000000001</v>
      </c>
      <c r="L634" s="1">
        <v>2.8922900019391182E-3</v>
      </c>
      <c r="M634" s="2">
        <f t="shared" si="9"/>
        <v>0.68286600862128566</v>
      </c>
    </row>
    <row r="635" spans="1:13" x14ac:dyDescent="0.2">
      <c r="A635" t="s">
        <v>336</v>
      </c>
      <c r="B635" s="2">
        <f>VLOOKUP($A635,活跃!$B:$J,3,0)</f>
        <v>1584</v>
      </c>
      <c r="C635" s="2">
        <f>VLOOKUP($A635,活跃!$B:$J,4,0)</f>
        <v>3</v>
      </c>
      <c r="D635" s="2">
        <f>VLOOKUP($A635,活跃!$B:$J,6,0)</f>
        <v>6</v>
      </c>
      <c r="E635" s="26">
        <f>VLOOKUP($A635,'交易量(贡献率)'!$A:$K,11,0)/100</f>
        <v>3.0883307864555764E-5</v>
      </c>
      <c r="F635" s="2">
        <f>VLOOKUP($A635,交易量等级!$A:$G,2,0)</f>
        <v>154.66329999999999</v>
      </c>
      <c r="G635" s="2">
        <f>VLOOKUP($A635,交易量等级!$A:$G,5,0)</f>
        <v>16287.163078764999</v>
      </c>
      <c r="H635" s="2">
        <f>VLOOKUP($A635,活跃!$B:$J,2,0)</f>
        <v>1</v>
      </c>
      <c r="I635" s="1">
        <f>VLOOKUP($A635,'风险(退款拒付)'!$A:$F,4,0)</f>
        <v>0.112</v>
      </c>
      <c r="J635" s="1">
        <f>VLOOKUP($A635,'风险(退款拒付)'!$A:$F,5,0)</f>
        <v>0</v>
      </c>
      <c r="K635" s="1">
        <f>VLOOKUP($A635,'风险(预警)'!$A:$F,6,0)</f>
        <v>0</v>
      </c>
      <c r="L635" s="1">
        <v>2.9071176848418788E-3</v>
      </c>
      <c r="M635" s="2">
        <f t="shared" si="9"/>
        <v>0.68636680578689557</v>
      </c>
    </row>
    <row r="636" spans="1:13" x14ac:dyDescent="0.2">
      <c r="A636" t="s">
        <v>645</v>
      </c>
      <c r="B636" s="2">
        <f>VLOOKUP($A636,活跃!$B:$J,3,0)</f>
        <v>979</v>
      </c>
      <c r="C636" s="2">
        <f>VLOOKUP($A636,活跃!$B:$J,4,0)</f>
        <v>0</v>
      </c>
      <c r="D636" s="2">
        <f>VLOOKUP($A636,活跃!$B:$J,6,0)</f>
        <v>2</v>
      </c>
      <c r="E636" s="26">
        <f>VLOOKUP($A636,'交易量(贡献率)'!$A:$K,11,0)/100</f>
        <v>8.2854115473572988E-6</v>
      </c>
      <c r="F636" s="2">
        <f>VLOOKUP($A636,交易量等级!$A:$G,2,0)</f>
        <v>39.979999999999997</v>
      </c>
      <c r="G636" s="2">
        <f>VLOOKUP($A636,交易量等级!$A:$G,5,0)</f>
        <v>4369.54</v>
      </c>
      <c r="H636" s="2">
        <f>VLOOKUP($A636,活跃!$B:$J,2,0)</f>
        <v>1</v>
      </c>
      <c r="I636" s="1">
        <f>VLOOKUP($A636,'风险(退款拒付)'!$A:$F,4,0)</f>
        <v>9.2999999999999999E-2</v>
      </c>
      <c r="J636" s="1">
        <f>VLOOKUP($A636,'风险(退款拒付)'!$A:$F,5,0)</f>
        <v>0.01</v>
      </c>
      <c r="K636" s="1">
        <f>VLOOKUP($A636,'风险(预警)'!$A:$F,6,0)</f>
        <v>0</v>
      </c>
      <c r="L636" s="1">
        <v>1.885183948108373E-3</v>
      </c>
      <c r="M636" s="2">
        <f t="shared" si="9"/>
        <v>0.44508954402864181</v>
      </c>
    </row>
    <row r="637" spans="1:13" x14ac:dyDescent="0.2">
      <c r="A637" t="s">
        <v>871</v>
      </c>
      <c r="B637" s="2">
        <f>VLOOKUP($A637,活跃!$B:$J,3,0)</f>
        <v>359</v>
      </c>
      <c r="C637" s="2">
        <f>VLOOKUP($A637,活跃!$B:$J,4,0)</f>
        <v>0</v>
      </c>
      <c r="D637" s="2">
        <f>VLOOKUP($A637,活跃!$B:$J,6,0)</f>
        <v>0</v>
      </c>
      <c r="E637" s="26">
        <f>VLOOKUP($A637,'交易量(贡献率)'!$A:$K,11,0)/100</f>
        <v>9.7014748729170687E-6</v>
      </c>
      <c r="F637" s="2">
        <f>VLOOKUP($A637,交易量等级!$A:$G,2,0)</f>
        <v>49.13</v>
      </c>
      <c r="G637" s="2">
        <f>VLOOKUP($A637,交易量等级!$A:$G,5,0)</f>
        <v>5116.34</v>
      </c>
      <c r="H637" s="2">
        <f>VLOOKUP($A637,活跃!$B:$J,2,0)</f>
        <v>1</v>
      </c>
      <c r="I637" s="1">
        <f>VLOOKUP($A637,'风险(退款拒付)'!$A:$F,4,0)</f>
        <v>2E-3</v>
      </c>
      <c r="J637" s="1">
        <f>VLOOKUP($A637,'风险(退款拒付)'!$A:$F,5,0)</f>
        <v>0</v>
      </c>
      <c r="K637" s="1">
        <f>VLOOKUP($A637,'风险(预警)'!$A:$F,6,0)</f>
        <v>0</v>
      </c>
      <c r="L637" s="1">
        <v>4.2521800763319264E-3</v>
      </c>
      <c r="M637" s="2">
        <f t="shared" si="9"/>
        <v>1.0039343339419593</v>
      </c>
    </row>
    <row r="638" spans="1:13" x14ac:dyDescent="0.2">
      <c r="A638" t="s">
        <v>944</v>
      </c>
      <c r="B638" s="2">
        <f>VLOOKUP($A638,活跃!$B:$J,3,0)</f>
        <v>108</v>
      </c>
      <c r="C638" s="2">
        <f>VLOOKUP($A638,活跃!$B:$J,4,0)</f>
        <v>0</v>
      </c>
      <c r="D638" s="2">
        <f>VLOOKUP($A638,活跃!$B:$J,6,0)</f>
        <v>0</v>
      </c>
      <c r="E638" s="26">
        <f>VLOOKUP($A638,'交易量(贡献率)'!$A:$K,11,0)/100</f>
        <v>6.3947659231400462E-6</v>
      </c>
      <c r="F638" s="2">
        <f>VLOOKUP($A638,交易量等级!$A:$G,2,0)</f>
        <v>176.51779999999999</v>
      </c>
      <c r="G638" s="2">
        <f>VLOOKUP($A638,交易量等级!$A:$G,5,0)</f>
        <v>3372.4559525</v>
      </c>
      <c r="H638" s="2">
        <f>VLOOKUP($A638,活跃!$B:$J,2,0)</f>
        <v>1</v>
      </c>
      <c r="I638" s="1">
        <f>VLOOKUP($A638,'风险(退款拒付)'!$A:$F,4,0)</f>
        <v>0</v>
      </c>
      <c r="J638" s="1">
        <f>VLOOKUP($A638,'风险(退款拒付)'!$A:$F,5,0)</f>
        <v>0.01</v>
      </c>
      <c r="K638" s="1">
        <f>VLOOKUP($A638,'风险(预警)'!$A:$F,6,0)</f>
        <v>0</v>
      </c>
      <c r="L638" s="1">
        <v>2.3403688675042679E-3</v>
      </c>
      <c r="M638" s="2">
        <f t="shared" si="9"/>
        <v>0.55255812736021714</v>
      </c>
    </row>
    <row r="639" spans="1:13" x14ac:dyDescent="0.2">
      <c r="A639" t="s">
        <v>145</v>
      </c>
      <c r="B639" s="2">
        <f>VLOOKUP($A639,活跃!$B:$J,3,0)</f>
        <v>414</v>
      </c>
      <c r="C639" s="2">
        <f>VLOOKUP($A639,活跃!$B:$J,4,0)</f>
        <v>0</v>
      </c>
      <c r="D639" s="2">
        <f>VLOOKUP($A639,活跃!$B:$J,6,0)</f>
        <v>0</v>
      </c>
      <c r="E639" s="26">
        <f>VLOOKUP($A639,'交易量(贡献率)'!$A:$K,11,0)/100</f>
        <v>4.3867813913353895E-5</v>
      </c>
      <c r="F639" s="2">
        <f>VLOOKUP($A639,交易量等级!$A:$G,2,0)</f>
        <v>296.10000000000002</v>
      </c>
      <c r="G639" s="2">
        <f>VLOOKUP($A639,交易量等级!$A:$G,5,0)</f>
        <v>23134.9</v>
      </c>
      <c r="H639" s="2">
        <f>VLOOKUP($A639,活跃!$B:$J,2,0)</f>
        <v>1</v>
      </c>
      <c r="I639" s="1">
        <f>VLOOKUP($A639,'风险(退款拒付)'!$A:$F,4,0)</f>
        <v>0</v>
      </c>
      <c r="J639" s="1">
        <f>VLOOKUP($A639,'风险(退款拒付)'!$A:$F,5,0)</f>
        <v>0.02</v>
      </c>
      <c r="K639" s="1">
        <f>VLOOKUP($A639,'风险(预警)'!$A:$F,6,0)</f>
        <v>0</v>
      </c>
      <c r="L639" s="1">
        <v>0.25416669372009509</v>
      </c>
      <c r="M639" s="2">
        <f t="shared" si="9"/>
        <v>60.008434682810744</v>
      </c>
    </row>
    <row r="640" spans="1:13" x14ac:dyDescent="0.2">
      <c r="A640" t="s">
        <v>454</v>
      </c>
      <c r="B640" s="2">
        <f>VLOOKUP($A640,活跃!$B:$J,3,0)</f>
        <v>550</v>
      </c>
      <c r="C640" s="2">
        <f>VLOOKUP($A640,活跃!$B:$J,4,0)</f>
        <v>5</v>
      </c>
      <c r="D640" s="2">
        <f>VLOOKUP($A640,活跃!$B:$J,6,0)</f>
        <v>14</v>
      </c>
      <c r="E640" s="26">
        <f>VLOOKUP($A640,'交易量(贡献率)'!$A:$K,11,0)/100</f>
        <v>9.8926092907216013E-6</v>
      </c>
      <c r="F640" s="2">
        <f>VLOOKUP($A640,交易量等级!$A:$G,2,0)</f>
        <v>45.98</v>
      </c>
      <c r="G640" s="2">
        <f>VLOOKUP($A640,交易量等级!$A:$G,5,0)</f>
        <v>5217.1400000000003</v>
      </c>
      <c r="H640" s="2">
        <f>VLOOKUP($A640,活跃!$B:$J,2,0)</f>
        <v>1</v>
      </c>
      <c r="I640" s="1">
        <f>VLOOKUP($A640,'风险(退款拒付)'!$A:$F,4,0)</f>
        <v>1.9E-2</v>
      </c>
      <c r="J640" s="1">
        <f>VLOOKUP($A640,'风险(退款拒付)'!$A:$F,5,0)</f>
        <v>0</v>
      </c>
      <c r="K640" s="1">
        <f>VLOOKUP($A640,'风险(预警)'!$A:$F,6,0)</f>
        <v>0</v>
      </c>
      <c r="L640" s="1">
        <v>1.047228586669793E-2</v>
      </c>
      <c r="M640" s="2">
        <f t="shared" si="9"/>
        <v>2.4724934381195038</v>
      </c>
    </row>
    <row r="641" spans="1:13" x14ac:dyDescent="0.2">
      <c r="A641" t="s">
        <v>547</v>
      </c>
      <c r="B641" s="2">
        <f>VLOOKUP($A641,活跃!$B:$J,3,0)</f>
        <v>930</v>
      </c>
      <c r="C641" s="2">
        <f>VLOOKUP($A641,活跃!$B:$J,4,0)</f>
        <v>0</v>
      </c>
      <c r="D641" s="2">
        <f>VLOOKUP($A641,活跃!$B:$J,6,0)</f>
        <v>0</v>
      </c>
      <c r="E641" s="26">
        <f>VLOOKUP($A641,'交易量(贡献率)'!$A:$K,11,0)/100</f>
        <v>1.8940434793543646E-5</v>
      </c>
      <c r="F641" s="2">
        <f>VLOOKUP($A641,交易量等级!$A:$G,2,0)</f>
        <v>121</v>
      </c>
      <c r="G641" s="2">
        <f>VLOOKUP($A641,交易量等级!$A:$G,5,0)</f>
        <v>9988.76</v>
      </c>
      <c r="H641" s="2">
        <f>VLOOKUP($A641,活跃!$B:$J,2,0)</f>
        <v>1</v>
      </c>
      <c r="I641" s="1">
        <f>VLOOKUP($A641,'风险(退款拒付)'!$A:$F,4,0)</f>
        <v>0</v>
      </c>
      <c r="J641" s="1">
        <f>VLOOKUP($A641,'风险(退款拒付)'!$A:$F,5,0)</f>
        <v>0.10299999999999999</v>
      </c>
      <c r="K641" s="1">
        <f>VLOOKUP($A641,'风险(预警)'!$A:$F,6,0)</f>
        <v>0.186</v>
      </c>
      <c r="L641" s="1">
        <v>5.2964467138781881E-3</v>
      </c>
      <c r="M641" s="2">
        <f t="shared" si="9"/>
        <v>1.2504843653148494</v>
      </c>
    </row>
    <row r="642" spans="1:13" x14ac:dyDescent="0.2">
      <c r="A642" t="s">
        <v>629</v>
      </c>
      <c r="B642" s="2">
        <f>VLOOKUP($A642,活跃!$B:$J,3,0)</f>
        <v>641</v>
      </c>
      <c r="C642" s="2">
        <f>VLOOKUP($A642,活跃!$B:$J,4,0)</f>
        <v>0</v>
      </c>
      <c r="D642" s="2">
        <f>VLOOKUP($A642,活跃!$B:$J,6,0)</f>
        <v>0</v>
      </c>
      <c r="E642" s="26">
        <f>VLOOKUP($A642,'交易量(贡献率)'!$A:$K,11,0)/100</f>
        <v>1.7955429857207382E-6</v>
      </c>
      <c r="F642" s="2">
        <f>VLOOKUP($A642,交易量等级!$A:$G,2,0)</f>
        <v>16.830300000000001</v>
      </c>
      <c r="G642" s="2">
        <f>VLOOKUP($A642,交易量等级!$A:$G,5,0)</f>
        <v>946.92905150000001</v>
      </c>
      <c r="H642" s="2">
        <f>VLOOKUP($A642,活跃!$B:$J,2,0)</f>
        <v>1</v>
      </c>
      <c r="I642" s="1">
        <f>VLOOKUP($A642,'风险(退款拒付)'!$A:$F,4,0)</f>
        <v>0</v>
      </c>
      <c r="J642" s="1">
        <f>VLOOKUP($A642,'风险(退款拒付)'!$A:$F,5,0)</f>
        <v>0</v>
      </c>
      <c r="K642" s="1">
        <f>VLOOKUP($A642,'风险(预警)'!$A:$F,6,0)</f>
        <v>0</v>
      </c>
      <c r="L642" s="1">
        <v>5.1917450882054848E-3</v>
      </c>
      <c r="M642" s="2">
        <f t="shared" si="9"/>
        <v>1.2257644440167279</v>
      </c>
    </row>
    <row r="643" spans="1:13" x14ac:dyDescent="0.2">
      <c r="A643" t="s">
        <v>617</v>
      </c>
      <c r="B643" s="2">
        <f>VLOOKUP($A643,活跃!$B:$J,3,0)</f>
        <v>268</v>
      </c>
      <c r="C643" s="2">
        <f>VLOOKUP($A643,活跃!$B:$J,4,0)</f>
        <v>0</v>
      </c>
      <c r="D643" s="2">
        <f>VLOOKUP($A643,活跃!$B:$J,6,0)</f>
        <v>0</v>
      </c>
      <c r="E643" s="26">
        <f>VLOOKUP($A643,'交易量(贡献率)'!$A:$K,11,0)/100</f>
        <v>6.2329028454796955E-5</v>
      </c>
      <c r="F643" s="2">
        <f>VLOOKUP($A643,交易量等级!$A:$G,2,0)</f>
        <v>284.5</v>
      </c>
      <c r="G643" s="2">
        <f>VLOOKUP($A643,交易量等级!$A:$G,5,0)</f>
        <v>32870.93</v>
      </c>
      <c r="H643" s="2">
        <f>VLOOKUP($A643,活跃!$B:$J,2,0)</f>
        <v>1</v>
      </c>
      <c r="I643" s="1">
        <f>VLOOKUP($A643,'风险(退款拒付)'!$A:$F,4,0)</f>
        <v>2.3E-2</v>
      </c>
      <c r="J643" s="1">
        <f>VLOOKUP($A643,'风险(退款拒付)'!$A:$F,5,0)</f>
        <v>0</v>
      </c>
      <c r="K643" s="1">
        <f>VLOOKUP($A643,'风险(预警)'!$A:$F,6,0)</f>
        <v>0</v>
      </c>
      <c r="L643" s="1">
        <v>1.7048946625642811E-2</v>
      </c>
      <c r="M643" s="2">
        <f t="shared" ref="M643:M706" si="10">100/MAX(L:L)*L643</f>
        <v>4.025234719078874</v>
      </c>
    </row>
    <row r="644" spans="1:13" x14ac:dyDescent="0.2">
      <c r="A644" t="s">
        <v>309</v>
      </c>
      <c r="B644" s="2">
        <f>VLOOKUP($A644,活跃!$B:$J,3,0)</f>
        <v>356</v>
      </c>
      <c r="C644" s="2">
        <f>VLOOKUP($A644,活跃!$B:$J,4,0)</f>
        <v>0</v>
      </c>
      <c r="D644" s="2">
        <f>VLOOKUP($A644,活跃!$B:$J,6,0)</f>
        <v>0</v>
      </c>
      <c r="E644" s="26">
        <f>VLOOKUP($A644,'交易量(贡献率)'!$A:$K,11,0)/100</f>
        <v>4.2474315067673828E-5</v>
      </c>
      <c r="F644" s="2">
        <f>VLOOKUP($A644,交易量等级!$A:$G,2,0)</f>
        <v>975</v>
      </c>
      <c r="G644" s="2">
        <f>VLOOKUP($A644,交易量等级!$A:$G,5,0)</f>
        <v>22400</v>
      </c>
      <c r="H644" s="2">
        <f>VLOOKUP($A644,活跃!$B:$J,2,0)</f>
        <v>1</v>
      </c>
      <c r="I644" s="1">
        <f>VLOOKUP($A644,'风险(退款拒付)'!$A:$F,4,0)</f>
        <v>0</v>
      </c>
      <c r="J644" s="1">
        <f>VLOOKUP($A644,'风险(退款拒付)'!$A:$F,5,0)</f>
        <v>2.1000000000000001E-2</v>
      </c>
      <c r="K644" s="1">
        <f>VLOOKUP($A644,'风险(预警)'!$A:$F,6,0)</f>
        <v>0.17</v>
      </c>
      <c r="L644" s="1">
        <v>2.1234691672068821E-2</v>
      </c>
      <c r="M644" s="2">
        <f t="shared" si="10"/>
        <v>5.0134838265483586</v>
      </c>
    </row>
    <row r="645" spans="1:13" x14ac:dyDescent="0.2">
      <c r="A645" t="s">
        <v>618</v>
      </c>
      <c r="B645" s="2">
        <f>VLOOKUP($A645,活跃!$B:$J,3,0)</f>
        <v>520</v>
      </c>
      <c r="C645" s="2">
        <f>VLOOKUP($A645,活跃!$B:$J,4,0)</f>
        <v>0</v>
      </c>
      <c r="D645" s="2">
        <f>VLOOKUP($A645,活跃!$B:$J,6,0)</f>
        <v>0</v>
      </c>
      <c r="E645" s="26">
        <f>VLOOKUP($A645,'交易量(贡献率)'!$A:$K,11,0)/100</f>
        <v>5.8919449659349116E-6</v>
      </c>
      <c r="F645" s="2">
        <f>VLOOKUP($A645,交易量等级!$A:$G,2,0)</f>
        <v>113.66145</v>
      </c>
      <c r="G645" s="2">
        <f>VLOOKUP($A645,交易量等级!$A:$G,5,0)</f>
        <v>3107.2794705850001</v>
      </c>
      <c r="H645" s="2">
        <f>VLOOKUP($A645,活跃!$B:$J,2,0)</f>
        <v>1</v>
      </c>
      <c r="I645" s="1">
        <f>VLOOKUP($A645,'风险(退款拒付)'!$A:$F,4,0)</f>
        <v>0</v>
      </c>
      <c r="J645" s="1">
        <f>VLOOKUP($A645,'风险(退款拒付)'!$A:$F,5,0)</f>
        <v>0</v>
      </c>
      <c r="K645" s="1">
        <f>VLOOKUP($A645,'风险(预警)'!$A:$F,6,0)</f>
        <v>1.0999999999999999E-2</v>
      </c>
      <c r="L645" s="1">
        <v>1.005560030403985E-2</v>
      </c>
      <c r="M645" s="2">
        <f t="shared" si="10"/>
        <v>2.3741145041842246</v>
      </c>
    </row>
    <row r="646" spans="1:13" x14ac:dyDescent="0.2">
      <c r="A646" t="s">
        <v>143</v>
      </c>
      <c r="B646" s="2">
        <f>VLOOKUP($A646,活跃!$B:$J,3,0)</f>
        <v>179</v>
      </c>
      <c r="C646" s="2">
        <f>VLOOKUP($A646,活跃!$B:$J,4,0)</f>
        <v>0</v>
      </c>
      <c r="D646" s="2">
        <f>VLOOKUP($A646,活跃!$B:$J,6,0)</f>
        <v>0</v>
      </c>
      <c r="E646" s="26">
        <f>VLOOKUP($A646,'交易量(贡献率)'!$A:$K,11,0)/100</f>
        <v>6.7259784466963335E-6</v>
      </c>
      <c r="F646" s="2">
        <f>VLOOKUP($A646,交易量等级!$A:$G,2,0)</f>
        <v>59.76</v>
      </c>
      <c r="G646" s="2">
        <f>VLOOKUP($A646,交易量等级!$A:$G,5,0)</f>
        <v>3547.13</v>
      </c>
      <c r="H646" s="2">
        <f>VLOOKUP($A646,活跃!$B:$J,2,0)</f>
        <v>1</v>
      </c>
      <c r="I646" s="1">
        <f>VLOOKUP($A646,'风险(退款拒付)'!$A:$F,4,0)</f>
        <v>0</v>
      </c>
      <c r="J646" s="1">
        <f>VLOOKUP($A646,'风险(退款拒付)'!$A:$F,5,0)</f>
        <v>0</v>
      </c>
      <c r="K646" s="1">
        <f>VLOOKUP($A646,'风险(预警)'!$A:$F,6,0)</f>
        <v>0</v>
      </c>
      <c r="L646" s="1">
        <v>8.8973749881788942E-3</v>
      </c>
      <c r="M646" s="2">
        <f t="shared" si="10"/>
        <v>2.1006589731012983</v>
      </c>
    </row>
    <row r="647" spans="1:13" x14ac:dyDescent="0.2">
      <c r="A647" t="s">
        <v>373</v>
      </c>
      <c r="B647" s="2">
        <f>VLOOKUP($A647,活跃!$B:$J,3,0)</f>
        <v>941</v>
      </c>
      <c r="C647" s="2">
        <f>VLOOKUP($A647,活跃!$B:$J,4,0)</f>
        <v>0</v>
      </c>
      <c r="D647" s="2">
        <f>VLOOKUP($A647,活跃!$B:$J,6,0)</f>
        <v>0</v>
      </c>
      <c r="E647" s="26">
        <f>VLOOKUP($A647,'交易量(贡献率)'!$A:$K,11,0)/100</f>
        <v>8.7486280843163187E-6</v>
      </c>
      <c r="F647" s="2">
        <f>VLOOKUP($A647,交易量等级!$A:$G,2,0)</f>
        <v>149.73500000000001</v>
      </c>
      <c r="G647" s="2">
        <f>VLOOKUP($A647,交易量等级!$A:$G,5,0)</f>
        <v>4613.83</v>
      </c>
      <c r="H647" s="2">
        <f>VLOOKUP($A647,活跃!$B:$J,2,0)</f>
        <v>1</v>
      </c>
      <c r="I647" s="1">
        <f>VLOOKUP($A647,'风险(退款拒付)'!$A:$F,4,0)</f>
        <v>0</v>
      </c>
      <c r="J647" s="1">
        <f>VLOOKUP($A647,'风险(退款拒付)'!$A:$F,5,0)</f>
        <v>0</v>
      </c>
      <c r="K647" s="1">
        <f>VLOOKUP($A647,'风险(预警)'!$A:$F,6,0)</f>
        <v>0</v>
      </c>
      <c r="L647" s="1">
        <v>0.2011094209621328</v>
      </c>
      <c r="M647" s="2">
        <f t="shared" si="10"/>
        <v>47.481679740439915</v>
      </c>
    </row>
    <row r="648" spans="1:13" x14ac:dyDescent="0.2">
      <c r="A648" t="s">
        <v>726</v>
      </c>
      <c r="B648" s="2">
        <f>VLOOKUP($A648,活跃!$B:$J,3,0)</f>
        <v>360</v>
      </c>
      <c r="C648" s="2">
        <f>VLOOKUP($A648,活跃!$B:$J,4,0)</f>
        <v>1</v>
      </c>
      <c r="D648" s="2">
        <f>VLOOKUP($A648,活跃!$B:$J,6,0)</f>
        <v>9</v>
      </c>
      <c r="E648" s="26">
        <f>VLOOKUP($A648,'交易量(贡献率)'!$A:$K,11,0)/100</f>
        <v>7.1926706720267392E-5</v>
      </c>
      <c r="F648" s="2">
        <f>VLOOKUP($A648,交易量等级!$A:$G,2,0)</f>
        <v>309.99</v>
      </c>
      <c r="G648" s="2">
        <f>VLOOKUP($A648,交易量等级!$A:$G,5,0)</f>
        <v>37932.53</v>
      </c>
      <c r="H648" s="2">
        <f>VLOOKUP($A648,活跃!$B:$J,2,0)</f>
        <v>1</v>
      </c>
      <c r="I648" s="1">
        <f>VLOOKUP($A648,'风险(退款拒付)'!$A:$F,4,0)</f>
        <v>6.7000000000000004E-2</v>
      </c>
      <c r="J648" s="1">
        <f>VLOOKUP($A648,'风险(退款拒付)'!$A:$F,5,0)</f>
        <v>3.4000000000000002E-2</v>
      </c>
      <c r="K648" s="1">
        <f>VLOOKUP($A648,'风险(预警)'!$A:$F,6,0)</f>
        <v>0</v>
      </c>
      <c r="L648" s="1">
        <v>4.470566679851835E-3</v>
      </c>
      <c r="M648" s="2">
        <f t="shared" si="10"/>
        <v>1.0554951346161712</v>
      </c>
    </row>
    <row r="649" spans="1:13" x14ac:dyDescent="0.2">
      <c r="A649" t="s">
        <v>159</v>
      </c>
      <c r="B649" s="2">
        <f>VLOOKUP($A649,活跃!$B:$J,3,0)</f>
        <v>117</v>
      </c>
      <c r="C649" s="2">
        <f>VLOOKUP($A649,活跃!$B:$J,4,0)</f>
        <v>75</v>
      </c>
      <c r="D649" s="2">
        <f>VLOOKUP($A649,活跃!$B:$J,6,0)</f>
        <v>87</v>
      </c>
      <c r="E649" s="26">
        <f>VLOOKUP($A649,'交易量(贡献率)'!$A:$K,11,0)/100</f>
        <v>1.6982767065627641E-5</v>
      </c>
      <c r="F649" s="2">
        <f>VLOOKUP($A649,交易量等级!$A:$G,2,0)</f>
        <v>643.97</v>
      </c>
      <c r="G649" s="2">
        <f>VLOOKUP($A649,交易量等级!$A:$G,5,0)</f>
        <v>8956.33</v>
      </c>
      <c r="H649" s="2">
        <f>VLOOKUP($A649,活跃!$B:$J,2,0)</f>
        <v>1</v>
      </c>
      <c r="I649" s="1">
        <f>VLOOKUP($A649,'风险(退款拒付)'!$A:$F,4,0)</f>
        <v>0</v>
      </c>
      <c r="J649" s="1">
        <f>VLOOKUP($A649,'风险(退款拒付)'!$A:$F,5,0)</f>
        <v>0</v>
      </c>
      <c r="K649" s="1">
        <f>VLOOKUP($A649,'风险(预警)'!$A:$F,6,0)</f>
        <v>0</v>
      </c>
      <c r="L649" s="1">
        <v>1.012607437809027E-2</v>
      </c>
      <c r="M649" s="2">
        <f t="shared" si="10"/>
        <v>2.3907533438669071</v>
      </c>
    </row>
    <row r="650" spans="1:13" x14ac:dyDescent="0.2">
      <c r="A650" t="s">
        <v>854</v>
      </c>
      <c r="B650" s="2">
        <f>VLOOKUP($A650,活跃!$B:$J,3,0)</f>
        <v>859</v>
      </c>
      <c r="C650" s="2">
        <f>VLOOKUP($A650,活跃!$B:$J,4,0)</f>
        <v>0</v>
      </c>
      <c r="D650" s="2">
        <f>VLOOKUP($A650,活跃!$B:$J,6,0)</f>
        <v>0</v>
      </c>
      <c r="E650" s="26">
        <f>VLOOKUP($A650,'交易量(贡献率)'!$A:$K,11,0)/100</f>
        <v>1.5011530095828385E-5</v>
      </c>
      <c r="F650" s="2">
        <f>VLOOKUP($A650,交易量等级!$A:$G,2,0)</f>
        <v>126.91500000000001</v>
      </c>
      <c r="G650" s="2">
        <f>VLOOKUP($A650,交易量等级!$A:$G,5,0)</f>
        <v>7916.7438865300001</v>
      </c>
      <c r="H650" s="2">
        <f>VLOOKUP($A650,活跃!$B:$J,2,0)</f>
        <v>1</v>
      </c>
      <c r="I650" s="1">
        <f>VLOOKUP($A650,'风险(退款拒付)'!$A:$F,4,0)</f>
        <v>0.13200000000000001</v>
      </c>
      <c r="J650" s="1">
        <f>VLOOKUP($A650,'风险(退款拒付)'!$A:$F,5,0)</f>
        <v>1.0999999999999999E-2</v>
      </c>
      <c r="K650" s="1">
        <f>VLOOKUP($A650,'风险(预警)'!$A:$F,6,0)</f>
        <v>1.0999999999999999E-2</v>
      </c>
      <c r="L650" s="1">
        <v>1.159552449359905E-2</v>
      </c>
      <c r="M650" s="2">
        <f t="shared" si="10"/>
        <v>2.7376886562224523</v>
      </c>
    </row>
    <row r="651" spans="1:13" x14ac:dyDescent="0.2">
      <c r="A651" t="s">
        <v>202</v>
      </c>
      <c r="B651" s="2">
        <f>VLOOKUP($A651,活跃!$B:$J,3,0)</f>
        <v>300</v>
      </c>
      <c r="C651" s="2">
        <f>VLOOKUP($A651,活跃!$B:$J,4,0)</f>
        <v>0</v>
      </c>
      <c r="D651" s="2">
        <f>VLOOKUP($A651,活跃!$B:$J,6,0)</f>
        <v>0</v>
      </c>
      <c r="E651" s="26">
        <f>VLOOKUP($A651,'交易量(贡献率)'!$A:$K,11,0)/100</f>
        <v>6.8912490405042991E-6</v>
      </c>
      <c r="F651" s="2">
        <f>VLOOKUP($A651,交易量等级!$A:$G,2,0)</f>
        <v>49.95</v>
      </c>
      <c r="G651" s="2">
        <f>VLOOKUP($A651,交易量等级!$A:$G,5,0)</f>
        <v>3634.29</v>
      </c>
      <c r="H651" s="2">
        <f>VLOOKUP($A651,活跃!$B:$J,2,0)</f>
        <v>1</v>
      </c>
      <c r="I651" s="1">
        <f>VLOOKUP($A651,'风险(退款拒付)'!$A:$F,4,0)</f>
        <v>0</v>
      </c>
      <c r="J651" s="1">
        <f>VLOOKUP($A651,'风险(退款拒付)'!$A:$F,5,0)</f>
        <v>0</v>
      </c>
      <c r="K651" s="1">
        <f>VLOOKUP($A651,'风险(预警)'!$A:$F,6,0)</f>
        <v>8.1000000000000003E-2</v>
      </c>
      <c r="L651" s="1">
        <v>3.7902428713491578E-3</v>
      </c>
      <c r="M651" s="2">
        <f t="shared" si="10"/>
        <v>0.89487154452984274</v>
      </c>
    </row>
    <row r="652" spans="1:13" x14ac:dyDescent="0.2">
      <c r="A652" t="s">
        <v>1022</v>
      </c>
      <c r="B652" s="2">
        <f>VLOOKUP($A652,活跃!$B:$J,3,0)</f>
        <v>977</v>
      </c>
      <c r="C652" s="2">
        <f>VLOOKUP($A652,活跃!$B:$J,4,0)</f>
        <v>0</v>
      </c>
      <c r="D652" s="2">
        <f>VLOOKUP($A652,活跃!$B:$J,6,0)</f>
        <v>0</v>
      </c>
      <c r="E652" s="26">
        <f>VLOOKUP($A652,'交易量(贡献率)'!$A:$K,11,0)/100</f>
        <v>1.3420309736317688E-5</v>
      </c>
      <c r="F652" s="2">
        <f>VLOOKUP($A652,交易量等级!$A:$G,2,0)</f>
        <v>90.45</v>
      </c>
      <c r="G652" s="2">
        <f>VLOOKUP($A652,交易量等级!$A:$G,5,0)</f>
        <v>7077.57</v>
      </c>
      <c r="H652" s="2">
        <f>VLOOKUP($A652,活跃!$B:$J,2,0)</f>
        <v>1</v>
      </c>
      <c r="I652" s="1">
        <f>VLOOKUP($A652,'风险(退款拒付)'!$A:$F,4,0)</f>
        <v>5.5E-2</v>
      </c>
      <c r="J652" s="1">
        <f>VLOOKUP($A652,'风险(退款拒付)'!$A:$F,5,0)</f>
        <v>2.3E-2</v>
      </c>
      <c r="K652" s="1">
        <f>VLOOKUP($A652,'风险(预警)'!$A:$F,6,0)</f>
        <v>2.3E-2</v>
      </c>
      <c r="L652" s="1">
        <v>0.19996057305791831</v>
      </c>
      <c r="M652" s="2">
        <f t="shared" si="10"/>
        <v>47.210438204377517</v>
      </c>
    </row>
    <row r="653" spans="1:13" x14ac:dyDescent="0.2">
      <c r="A653" t="s">
        <v>990</v>
      </c>
      <c r="B653" s="2">
        <f>VLOOKUP($A653,活跃!$B:$J,3,0)</f>
        <v>75</v>
      </c>
      <c r="C653" s="2">
        <f>VLOOKUP($A653,活跃!$B:$J,4,0)</f>
        <v>8</v>
      </c>
      <c r="D653" s="2">
        <f>VLOOKUP($A653,活跃!$B:$J,6,0)</f>
        <v>44</v>
      </c>
      <c r="E653" s="26">
        <f>VLOOKUP($A653,'交易量(贡献率)'!$A:$K,11,0)/100</f>
        <v>8.6394842639906358E-6</v>
      </c>
      <c r="F653" s="2">
        <f>VLOOKUP($A653,交易量等级!$A:$G,2,0)</f>
        <v>81.25</v>
      </c>
      <c r="G653" s="2">
        <f>VLOOKUP($A653,交易量等级!$A:$G,5,0)</f>
        <v>4556.2700000000004</v>
      </c>
      <c r="H653" s="2">
        <f>VLOOKUP($A653,活跃!$B:$J,2,0)</f>
        <v>1</v>
      </c>
      <c r="I653" s="1">
        <f>VLOOKUP($A653,'风险(退款拒付)'!$A:$F,4,0)</f>
        <v>2.7E-2</v>
      </c>
      <c r="J653" s="1">
        <f>VLOOKUP($A653,'风险(退款拒付)'!$A:$F,5,0)</f>
        <v>0</v>
      </c>
      <c r="K653" s="1">
        <f>VLOOKUP($A653,'风险(预警)'!$A:$F,6,0)</f>
        <v>0</v>
      </c>
      <c r="L653" s="1">
        <v>5.3702708283674119E-3</v>
      </c>
      <c r="M653" s="2">
        <f t="shared" si="10"/>
        <v>1.2679141453049123</v>
      </c>
    </row>
    <row r="654" spans="1:13" x14ac:dyDescent="0.2">
      <c r="A654" t="s">
        <v>839</v>
      </c>
      <c r="B654" s="2">
        <f>VLOOKUP($A654,活跃!$B:$J,3,0)</f>
        <v>530</v>
      </c>
      <c r="C654" s="2">
        <f>VLOOKUP($A654,活跃!$B:$J,4,0)</f>
        <v>8</v>
      </c>
      <c r="D654" s="2">
        <f>VLOOKUP($A654,活跃!$B:$J,6,0)</f>
        <v>16</v>
      </c>
      <c r="E654" s="26">
        <f>VLOOKUP($A654,'交易量(贡献率)'!$A:$K,11,0)/100</f>
        <v>9.188599414649686E-5</v>
      </c>
      <c r="F654" s="2">
        <f>VLOOKUP($A654,交易量等级!$A:$G,2,0)</f>
        <v>272.57</v>
      </c>
      <c r="G654" s="2">
        <f>VLOOKUP($A654,交易量等级!$A:$G,5,0)</f>
        <v>48458.61</v>
      </c>
      <c r="H654" s="2">
        <f>VLOOKUP($A654,活跃!$B:$J,2,0)</f>
        <v>1</v>
      </c>
      <c r="I654" s="1">
        <f>VLOOKUP($A654,'风险(退款拒付)'!$A:$F,4,0)</f>
        <v>0</v>
      </c>
      <c r="J654" s="1">
        <f>VLOOKUP($A654,'风险(退款拒付)'!$A:$F,5,0)</f>
        <v>0</v>
      </c>
      <c r="K654" s="1">
        <f>VLOOKUP($A654,'风险(预警)'!$A:$F,6,0)</f>
        <v>0</v>
      </c>
      <c r="L654" s="1">
        <v>7.3076012863156261E-3</v>
      </c>
      <c r="M654" s="2">
        <f t="shared" si="10"/>
        <v>1.7253154143037297</v>
      </c>
    </row>
    <row r="655" spans="1:13" x14ac:dyDescent="0.2">
      <c r="A655" t="s">
        <v>563</v>
      </c>
      <c r="B655" s="2">
        <f>VLOOKUP($A655,活跃!$B:$J,3,0)</f>
        <v>486</v>
      </c>
      <c r="C655" s="2">
        <f>VLOOKUP($A655,活跃!$B:$J,4,0)</f>
        <v>18</v>
      </c>
      <c r="D655" s="2">
        <f>VLOOKUP($A655,活跃!$B:$J,6,0)</f>
        <v>34</v>
      </c>
      <c r="E655" s="26">
        <f>VLOOKUP($A655,'交易量(贡献率)'!$A:$K,11,0)/100</f>
        <v>9.274115001044196E-6</v>
      </c>
      <c r="F655" s="2">
        <f>VLOOKUP($A655,交易量等级!$A:$G,2,0)</f>
        <v>104.77</v>
      </c>
      <c r="G655" s="2">
        <f>VLOOKUP($A655,交易量等级!$A:$G,5,0)</f>
        <v>4890.96</v>
      </c>
      <c r="H655" s="2">
        <f>VLOOKUP($A655,活跃!$B:$J,2,0)</f>
        <v>1</v>
      </c>
      <c r="I655" s="1">
        <f>VLOOKUP($A655,'风险(退款拒付)'!$A:$F,4,0)</f>
        <v>6.3E-2</v>
      </c>
      <c r="J655" s="1">
        <f>VLOOKUP($A655,'风险(退款拒付)'!$A:$F,5,0)</f>
        <v>0</v>
      </c>
      <c r="K655" s="1">
        <f>VLOOKUP($A655,'风险(预警)'!$A:$F,6,0)</f>
        <v>3.5000000000000003E-2</v>
      </c>
      <c r="L655" s="1">
        <v>5.6170189510462319E-3</v>
      </c>
      <c r="M655" s="2">
        <f t="shared" si="10"/>
        <v>1.3261710647547302</v>
      </c>
    </row>
    <row r="656" spans="1:13" x14ac:dyDescent="0.2">
      <c r="A656" t="s">
        <v>741</v>
      </c>
      <c r="B656" s="2">
        <f>VLOOKUP($A656,活跃!$B:$J,3,0)</f>
        <v>73</v>
      </c>
      <c r="C656" s="2">
        <f>VLOOKUP($A656,活跃!$B:$J,4,0)</f>
        <v>7</v>
      </c>
      <c r="D656" s="2">
        <f>VLOOKUP($A656,活跃!$B:$J,6,0)</f>
        <v>32</v>
      </c>
      <c r="E656" s="26">
        <f>VLOOKUP($A656,'交易量(贡献率)'!$A:$K,11,0)/100</f>
        <v>1.8893485505995626E-5</v>
      </c>
      <c r="F656" s="2">
        <f>VLOOKUP($A656,交易量等级!$A:$G,2,0)</f>
        <v>198.5</v>
      </c>
      <c r="G656" s="2">
        <f>VLOOKUP($A656,交易量等级!$A:$G,5,0)</f>
        <v>9964</v>
      </c>
      <c r="H656" s="2">
        <f>VLOOKUP($A656,活跃!$B:$J,2,0)</f>
        <v>1</v>
      </c>
      <c r="I656" s="1">
        <f>VLOOKUP($A656,'风险(退款拒付)'!$A:$F,4,0)</f>
        <v>0</v>
      </c>
      <c r="J656" s="1">
        <f>VLOOKUP($A656,'风险(退款拒付)'!$A:$F,5,0)</f>
        <v>0</v>
      </c>
      <c r="K656" s="1">
        <f>VLOOKUP($A656,'风险(预警)'!$A:$F,6,0)</f>
        <v>0</v>
      </c>
      <c r="L656" s="1">
        <v>6.628811216158291E-3</v>
      </c>
      <c r="M656" s="2">
        <f t="shared" si="10"/>
        <v>1.5650539378994492</v>
      </c>
    </row>
    <row r="657" spans="1:13" x14ac:dyDescent="0.2">
      <c r="A657" t="s">
        <v>425</v>
      </c>
      <c r="B657" s="2">
        <f>VLOOKUP($A657,活跃!$B:$J,3,0)</f>
        <v>872</v>
      </c>
      <c r="C657" s="2">
        <f>VLOOKUP($A657,活跃!$B:$J,4,0)</f>
        <v>2</v>
      </c>
      <c r="D657" s="2">
        <f>VLOOKUP($A657,活跃!$B:$J,6,0)</f>
        <v>9</v>
      </c>
      <c r="E657" s="26">
        <f>VLOOKUP($A657,'交易量(贡献率)'!$A:$K,11,0)/100</f>
        <v>1.2065341162163299E-5</v>
      </c>
      <c r="F657" s="2">
        <f>VLOOKUP($A657,交易量等级!$A:$G,2,0)</f>
        <v>59.99</v>
      </c>
      <c r="G657" s="2">
        <f>VLOOKUP($A657,交易量等级!$A:$G,5,0)</f>
        <v>6362.99</v>
      </c>
      <c r="H657" s="2">
        <f>VLOOKUP($A657,活跃!$B:$J,2,0)</f>
        <v>1</v>
      </c>
      <c r="I657" s="1">
        <f>VLOOKUP($A657,'风险(退款拒付)'!$A:$F,4,0)</f>
        <v>0.01</v>
      </c>
      <c r="J657" s="1">
        <f>VLOOKUP($A657,'风险(退款拒付)'!$A:$F,5,0)</f>
        <v>0</v>
      </c>
      <c r="K657" s="1">
        <f>VLOOKUP($A657,'风险(预警)'!$A:$F,6,0)</f>
        <v>0</v>
      </c>
      <c r="L657" s="1">
        <v>4.0682890119512734E-3</v>
      </c>
      <c r="M657" s="2">
        <f t="shared" si="10"/>
        <v>0.96051788639674529</v>
      </c>
    </row>
    <row r="658" spans="1:13" x14ac:dyDescent="0.2">
      <c r="A658" t="s">
        <v>856</v>
      </c>
      <c r="B658" s="2">
        <f>VLOOKUP($A658,活跃!$B:$J,3,0)</f>
        <v>249</v>
      </c>
      <c r="C658" s="2">
        <f>VLOOKUP($A658,活跃!$B:$J,4,0)</f>
        <v>0</v>
      </c>
      <c r="D658" s="2">
        <f>VLOOKUP($A658,活跃!$B:$J,6,0)</f>
        <v>0</v>
      </c>
      <c r="E658" s="26">
        <f>VLOOKUP($A658,'交易量(贡献率)'!$A:$K,11,0)/100</f>
        <v>5.3612066489303412E-6</v>
      </c>
      <c r="F658" s="2">
        <f>VLOOKUP($A658,交易量等级!$A:$G,2,0)</f>
        <v>56.77</v>
      </c>
      <c r="G658" s="2">
        <f>VLOOKUP($A658,交易量等级!$A:$G,5,0)</f>
        <v>2827.38</v>
      </c>
      <c r="H658" s="2">
        <f>VLOOKUP($A658,活跃!$B:$J,2,0)</f>
        <v>1</v>
      </c>
      <c r="I658" s="1">
        <f>VLOOKUP($A658,'风险(退款拒付)'!$A:$F,4,0)</f>
        <v>0</v>
      </c>
      <c r="J658" s="1">
        <f>VLOOKUP($A658,'风险(退款拒付)'!$A:$F,5,0)</f>
        <v>0</v>
      </c>
      <c r="K658" s="1">
        <f>VLOOKUP($A658,'风险(预警)'!$A:$F,6,0)</f>
        <v>1.2E-2</v>
      </c>
      <c r="L658" s="1">
        <v>5.8513466846166727E-3</v>
      </c>
      <c r="M658" s="2">
        <f t="shared" si="10"/>
        <v>1.3814955460568259</v>
      </c>
    </row>
    <row r="659" spans="1:13" x14ac:dyDescent="0.2">
      <c r="A659" t="s">
        <v>461</v>
      </c>
      <c r="B659" s="2">
        <f>VLOOKUP($A659,活跃!$B:$J,3,0)</f>
        <v>254</v>
      </c>
      <c r="C659" s="2">
        <f>VLOOKUP($A659,活跃!$B:$J,4,0)</f>
        <v>0</v>
      </c>
      <c r="D659" s="2">
        <f>VLOOKUP($A659,活跃!$B:$J,6,0)</f>
        <v>0</v>
      </c>
      <c r="E659" s="26">
        <f>VLOOKUP($A659,'交易量(贡献率)'!$A:$K,11,0)/100</f>
        <v>7.135210887674251E-6</v>
      </c>
      <c r="F659" s="2">
        <f>VLOOKUP($A659,交易量等级!$A:$G,2,0)</f>
        <v>69.06</v>
      </c>
      <c r="G659" s="2">
        <f>VLOOKUP($A659,交易量等级!$A:$G,5,0)</f>
        <v>3762.95</v>
      </c>
      <c r="H659" s="2">
        <f>VLOOKUP($A659,活跃!$B:$J,2,0)</f>
        <v>1</v>
      </c>
      <c r="I659" s="1">
        <f>VLOOKUP($A659,'风险(退款拒付)'!$A:$F,4,0)</f>
        <v>6.3E-2</v>
      </c>
      <c r="J659" s="1">
        <f>VLOOKUP($A659,'风险(退款拒付)'!$A:$F,5,0)</f>
        <v>0</v>
      </c>
      <c r="K659" s="1">
        <f>VLOOKUP($A659,'风险(预警)'!$A:$F,6,0)</f>
        <v>0</v>
      </c>
      <c r="L659" s="1">
        <v>6.1072798174169494E-3</v>
      </c>
      <c r="M659" s="2">
        <f t="shared" si="10"/>
        <v>1.4419210347706459</v>
      </c>
    </row>
    <row r="660" spans="1:13" x14ac:dyDescent="0.2">
      <c r="A660" t="s">
        <v>598</v>
      </c>
      <c r="B660" s="2">
        <f>VLOOKUP($A660,活跃!$B:$J,3,0)</f>
        <v>130</v>
      </c>
      <c r="C660" s="2">
        <f>VLOOKUP($A660,活跃!$B:$J,4,0)</f>
        <v>1</v>
      </c>
      <c r="D660" s="2">
        <f>VLOOKUP($A660,活跃!$B:$J,6,0)</f>
        <v>2</v>
      </c>
      <c r="E660" s="26">
        <f>VLOOKUP($A660,'交易量(贡献率)'!$A:$K,11,0)/100</f>
        <v>1.7529832451349719E-5</v>
      </c>
      <c r="F660" s="2">
        <f>VLOOKUP($A660,交易量等级!$A:$G,2,0)</f>
        <v>152.83500000000001</v>
      </c>
      <c r="G660" s="2">
        <f>VLOOKUP($A660,交易量等级!$A:$G,5,0)</f>
        <v>9244.84</v>
      </c>
      <c r="H660" s="2">
        <f>VLOOKUP($A660,活跃!$B:$J,2,0)</f>
        <v>1</v>
      </c>
      <c r="I660" s="1">
        <f>VLOOKUP($A660,'风险(退款拒付)'!$A:$F,4,0)</f>
        <v>3.1E-2</v>
      </c>
      <c r="J660" s="1">
        <f>VLOOKUP($A660,'风险(退款拒付)'!$A:$F,5,0)</f>
        <v>1.2E-2</v>
      </c>
      <c r="K660" s="1">
        <f>VLOOKUP($A660,'风险(预警)'!$A:$F,6,0)</f>
        <v>0</v>
      </c>
      <c r="L660" s="1">
        <v>5.0902553259537398E-3</v>
      </c>
      <c r="M660" s="2">
        <f t="shared" si="10"/>
        <v>1.2018028396069669</v>
      </c>
    </row>
    <row r="661" spans="1:13" x14ac:dyDescent="0.2">
      <c r="A661" t="s">
        <v>956</v>
      </c>
      <c r="B661" s="2">
        <f>VLOOKUP($A661,活跃!$B:$J,3,0)</f>
        <v>771</v>
      </c>
      <c r="C661" s="2">
        <f>VLOOKUP($A661,活跃!$B:$J,4,0)</f>
        <v>0</v>
      </c>
      <c r="D661" s="2">
        <f>VLOOKUP($A661,活跃!$B:$J,6,0)</f>
        <v>0</v>
      </c>
      <c r="E661" s="26">
        <f>VLOOKUP($A661,'交易量(贡献率)'!$A:$K,11,0)/100</f>
        <v>2.6204187369541003E-5</v>
      </c>
      <c r="F661" s="2">
        <f>VLOOKUP($A661,交易量等级!$A:$G,2,0)</f>
        <v>199</v>
      </c>
      <c r="G661" s="2">
        <f>VLOOKUP($A661,交易量等级!$A:$G,5,0)</f>
        <v>13819.5</v>
      </c>
      <c r="H661" s="2">
        <f>VLOOKUP($A661,活跃!$B:$J,2,0)</f>
        <v>1</v>
      </c>
      <c r="I661" s="1">
        <f>VLOOKUP($A661,'风险(退款拒付)'!$A:$F,4,0)</f>
        <v>0.02</v>
      </c>
      <c r="J661" s="1">
        <f>VLOOKUP($A661,'风险(退款拒付)'!$A:$F,5,0)</f>
        <v>1.2E-2</v>
      </c>
      <c r="K661" s="1">
        <f>VLOOKUP($A661,'风险(预警)'!$A:$F,6,0)</f>
        <v>0</v>
      </c>
      <c r="L661" s="1">
        <v>1.045359528086204E-2</v>
      </c>
      <c r="M661" s="2">
        <f t="shared" si="10"/>
        <v>2.4680806144607454</v>
      </c>
    </row>
    <row r="662" spans="1:13" x14ac:dyDescent="0.2">
      <c r="A662" t="s">
        <v>499</v>
      </c>
      <c r="B662" s="2">
        <f>VLOOKUP($A662,活跃!$B:$J,3,0)</f>
        <v>705</v>
      </c>
      <c r="C662" s="2">
        <f>VLOOKUP($A662,活跃!$B:$J,4,0)</f>
        <v>0</v>
      </c>
      <c r="D662" s="2">
        <f>VLOOKUP($A662,活跃!$B:$J,6,0)</f>
        <v>0</v>
      </c>
      <c r="E662" s="26">
        <f>VLOOKUP($A662,'交易量(贡献率)'!$A:$K,11,0)/100</f>
        <v>1.2446842314953962E-5</v>
      </c>
      <c r="F662" s="2">
        <f>VLOOKUP($A662,交易量等级!$A:$G,2,0)</f>
        <v>91.182500000000005</v>
      </c>
      <c r="G662" s="2">
        <f>VLOOKUP($A662,交易量等级!$A:$G,5,0)</f>
        <v>6564.1851413200002</v>
      </c>
      <c r="H662" s="2">
        <f>VLOOKUP($A662,活跃!$B:$J,2,0)</f>
        <v>1</v>
      </c>
      <c r="I662" s="1">
        <f>VLOOKUP($A662,'风险(退款拒付)'!$A:$F,4,0)</f>
        <v>0.34300000000000003</v>
      </c>
      <c r="J662" s="1">
        <f>VLOOKUP($A662,'风险(退款拒付)'!$A:$F,5,0)</f>
        <v>0</v>
      </c>
      <c r="K662" s="1">
        <f>VLOOKUP($A662,'风险(预警)'!$A:$F,6,0)</f>
        <v>4.9000000000000002E-2</v>
      </c>
      <c r="L662" s="1">
        <v>2.6805473078059762E-3</v>
      </c>
      <c r="M662" s="2">
        <f t="shared" si="10"/>
        <v>0.63287382654394364</v>
      </c>
    </row>
    <row r="663" spans="1:13" x14ac:dyDescent="0.2">
      <c r="A663" t="s">
        <v>825</v>
      </c>
      <c r="B663" s="2">
        <f>VLOOKUP($A663,活跃!$B:$J,3,0)</f>
        <v>146</v>
      </c>
      <c r="C663" s="2">
        <f>VLOOKUP($A663,活跃!$B:$J,4,0)</f>
        <v>0</v>
      </c>
      <c r="D663" s="2">
        <f>VLOOKUP($A663,活跃!$B:$J,6,0)</f>
        <v>0</v>
      </c>
      <c r="E663" s="26">
        <f>VLOOKUP($A663,'交易量(贡献率)'!$A:$K,11,0)/100</f>
        <v>1.1569472036621708E-5</v>
      </c>
      <c r="F663" s="2">
        <f>VLOOKUP($A663,交易量等级!$A:$G,2,0)</f>
        <v>742.77729999999997</v>
      </c>
      <c r="G663" s="2">
        <f>VLOOKUP($A663,交易量等级!$A:$G,5,0)</f>
        <v>6101.4797580000004</v>
      </c>
      <c r="H663" s="2">
        <f>VLOOKUP($A663,活跃!$B:$J,2,0)</f>
        <v>1</v>
      </c>
      <c r="I663" s="1">
        <f>VLOOKUP($A663,'风险(退款拒付)'!$A:$F,4,0)</f>
        <v>0.13100000000000001</v>
      </c>
      <c r="J663" s="1">
        <f>VLOOKUP($A663,'风险(退款拒付)'!$A:$F,5,0)</f>
        <v>1.2E-2</v>
      </c>
      <c r="K663" s="1">
        <f>VLOOKUP($A663,'风险(预警)'!$A:$F,6,0)</f>
        <v>0.23499999999999999</v>
      </c>
      <c r="L663" s="1">
        <v>3.2801999112802042E-3</v>
      </c>
      <c r="M663" s="2">
        <f t="shared" si="10"/>
        <v>0.7744510472304148</v>
      </c>
    </row>
    <row r="664" spans="1:13" x14ac:dyDescent="0.2">
      <c r="A664" t="s">
        <v>407</v>
      </c>
      <c r="B664" s="2">
        <f>VLOOKUP($A664,活跃!$B:$J,3,0)</f>
        <v>348</v>
      </c>
      <c r="C664" s="2">
        <f>VLOOKUP($A664,活跃!$B:$J,4,0)</f>
        <v>0</v>
      </c>
      <c r="D664" s="2">
        <f>VLOOKUP($A664,活跃!$B:$J,6,0)</f>
        <v>0</v>
      </c>
      <c r="E664" s="26">
        <f>VLOOKUP($A664,'交易量(贡献率)'!$A:$K,11,0)/100</f>
        <v>4.5795844429461522E-6</v>
      </c>
      <c r="F664" s="2">
        <f>VLOOKUP($A664,交易量等级!$A:$G,2,0)</f>
        <v>49.96</v>
      </c>
      <c r="G664" s="2">
        <f>VLOOKUP($A664,交易量等级!$A:$G,5,0)</f>
        <v>2415.17</v>
      </c>
      <c r="H664" s="2">
        <f>VLOOKUP($A664,活跃!$B:$J,2,0)</f>
        <v>1</v>
      </c>
      <c r="I664" s="1">
        <f>VLOOKUP($A664,'风险(退款拒付)'!$A:$F,4,0)</f>
        <v>1.2E-2</v>
      </c>
      <c r="J664" s="1">
        <f>VLOOKUP($A664,'风险(退款拒付)'!$A:$F,5,0)</f>
        <v>0</v>
      </c>
      <c r="K664" s="1">
        <f>VLOOKUP($A664,'风险(预警)'!$A:$F,6,0)</f>
        <v>0</v>
      </c>
      <c r="L664" s="1">
        <v>8.1841355363226898E-3</v>
      </c>
      <c r="M664" s="2">
        <f t="shared" si="10"/>
        <v>1.9322640412812726</v>
      </c>
    </row>
    <row r="665" spans="1:13" x14ac:dyDescent="0.2">
      <c r="A665" t="s">
        <v>406</v>
      </c>
      <c r="B665" s="2">
        <f>VLOOKUP($A665,活跃!$B:$J,3,0)</f>
        <v>467</v>
      </c>
      <c r="C665" s="2">
        <f>VLOOKUP($A665,活跃!$B:$J,4,0)</f>
        <v>0</v>
      </c>
      <c r="D665" s="2">
        <f>VLOOKUP($A665,活跃!$B:$J,6,0)</f>
        <v>0</v>
      </c>
      <c r="E665" s="26">
        <f>VLOOKUP($A665,'交易量(贡献率)'!$A:$K,11,0)/100</f>
        <v>6.4168261105966222E-6</v>
      </c>
      <c r="F665" s="2">
        <f>VLOOKUP($A665,交易量等级!$A:$G,2,0)</f>
        <v>54.98</v>
      </c>
      <c r="G665" s="2">
        <f>VLOOKUP($A665,交易量等级!$A:$G,5,0)</f>
        <v>3384.09</v>
      </c>
      <c r="H665" s="2">
        <f>VLOOKUP($A665,活跃!$B:$J,2,0)</f>
        <v>1</v>
      </c>
      <c r="I665" s="1">
        <f>VLOOKUP($A665,'风险(退款拒付)'!$A:$F,4,0)</f>
        <v>0.20799999999999999</v>
      </c>
      <c r="J665" s="1">
        <f>VLOOKUP($A665,'风险(退款拒付)'!$A:$F,5,0)</f>
        <v>0</v>
      </c>
      <c r="K665" s="1">
        <f>VLOOKUP($A665,'风险(预警)'!$A:$F,6,0)</f>
        <v>0</v>
      </c>
      <c r="L665" s="1">
        <v>5.7512808101353912E-3</v>
      </c>
      <c r="M665" s="2">
        <f t="shared" si="10"/>
        <v>1.3578701197474246</v>
      </c>
    </row>
    <row r="666" spans="1:13" x14ac:dyDescent="0.2">
      <c r="A666" t="s">
        <v>325</v>
      </c>
      <c r="B666" s="2">
        <f>VLOOKUP($A666,活跃!$B:$J,3,0)</f>
        <v>158</v>
      </c>
      <c r="C666" s="2">
        <f>VLOOKUP($A666,活跃!$B:$J,4,0)</f>
        <v>1</v>
      </c>
      <c r="D666" s="2">
        <f>VLOOKUP($A666,活跃!$B:$J,6,0)</f>
        <v>1</v>
      </c>
      <c r="E666" s="26">
        <f>VLOOKUP($A666,'交易量(贡献率)'!$A:$K,11,0)/100</f>
        <v>4.8546056330093399E-6</v>
      </c>
      <c r="F666" s="2">
        <f>VLOOKUP($A666,交易量等级!$A:$G,2,0)</f>
        <v>75.959999999999994</v>
      </c>
      <c r="G666" s="2">
        <f>VLOOKUP($A666,交易量等级!$A:$G,5,0)</f>
        <v>2560.21</v>
      </c>
      <c r="H666" s="2">
        <f>VLOOKUP($A666,活跃!$B:$J,2,0)</f>
        <v>1</v>
      </c>
      <c r="I666" s="1">
        <f>VLOOKUP($A666,'风险(退款拒付)'!$A:$F,4,0)</f>
        <v>5.8999999999999997E-2</v>
      </c>
      <c r="J666" s="1">
        <f>VLOOKUP($A666,'风险(退款拒付)'!$A:$F,5,0)</f>
        <v>0</v>
      </c>
      <c r="K666" s="1">
        <f>VLOOKUP($A666,'风险(预警)'!$A:$F,6,0)</f>
        <v>5.0999999999999997E-2</v>
      </c>
      <c r="L666" s="1">
        <v>4.6317495467549791E-3</v>
      </c>
      <c r="M666" s="2">
        <f t="shared" si="10"/>
        <v>1.0935502054792219</v>
      </c>
    </row>
    <row r="667" spans="1:13" x14ac:dyDescent="0.2">
      <c r="A667" t="s">
        <v>382</v>
      </c>
      <c r="B667" s="2">
        <f>VLOOKUP($A667,活跃!$B:$J,3,0)</f>
        <v>164</v>
      </c>
      <c r="C667" s="2">
        <f>VLOOKUP($A667,活跃!$B:$J,4,0)</f>
        <v>0</v>
      </c>
      <c r="D667" s="2">
        <f>VLOOKUP($A667,活跃!$B:$J,6,0)</f>
        <v>0</v>
      </c>
      <c r="E667" s="26">
        <f>VLOOKUP($A667,'交易量(贡献率)'!$A:$K,11,0)/100</f>
        <v>1.0840526024894851E-5</v>
      </c>
      <c r="F667" s="2">
        <f>VLOOKUP($A667,交易量等级!$A:$G,2,0)</f>
        <v>122.19</v>
      </c>
      <c r="G667" s="2">
        <f>VLOOKUP($A667,交易量等级!$A:$G,5,0)</f>
        <v>5717.05</v>
      </c>
      <c r="H667" s="2">
        <f>VLOOKUP($A667,活跃!$B:$J,2,0)</f>
        <v>1</v>
      </c>
      <c r="I667" s="1">
        <f>VLOOKUP($A667,'风险(退款拒付)'!$A:$F,4,0)</f>
        <v>0</v>
      </c>
      <c r="J667" s="1">
        <f>VLOOKUP($A667,'风险(退款拒付)'!$A:$F,5,0)</f>
        <v>0</v>
      </c>
      <c r="K667" s="1">
        <f>VLOOKUP($A667,'风险(预警)'!$A:$F,6,0)</f>
        <v>3.7999999999999999E-2</v>
      </c>
      <c r="L667" s="1">
        <v>1.6957638657506189E-2</v>
      </c>
      <c r="M667" s="2">
        <f t="shared" si="10"/>
        <v>4.0036770233723677</v>
      </c>
    </row>
    <row r="668" spans="1:13" x14ac:dyDescent="0.2">
      <c r="A668" t="s">
        <v>707</v>
      </c>
      <c r="B668" s="2">
        <f>VLOOKUP($A668,活跃!$B:$J,3,0)</f>
        <v>592</v>
      </c>
      <c r="C668" s="2">
        <f>VLOOKUP($A668,活跃!$B:$J,4,0)</f>
        <v>0</v>
      </c>
      <c r="D668" s="2">
        <f>VLOOKUP($A668,活跃!$B:$J,6,0)</f>
        <v>0</v>
      </c>
      <c r="E668" s="26">
        <f>VLOOKUP($A668,'交易量(贡献率)'!$A:$K,11,0)/100</f>
        <v>7.2073413762981045E-6</v>
      </c>
      <c r="F668" s="2">
        <f>VLOOKUP($A668,交易量等级!$A:$G,2,0)</f>
        <v>49.8</v>
      </c>
      <c r="G668" s="2">
        <f>VLOOKUP($A668,交易量等级!$A:$G,5,0)</f>
        <v>3800.99</v>
      </c>
      <c r="H668" s="2">
        <f>VLOOKUP($A668,活跃!$B:$J,2,0)</f>
        <v>1</v>
      </c>
      <c r="I668" s="1">
        <f>VLOOKUP($A668,'风险(退款拒付)'!$A:$F,4,0)</f>
        <v>1.6E-2</v>
      </c>
      <c r="J668" s="1">
        <f>VLOOKUP($A668,'风险(退款拒付)'!$A:$F,5,0)</f>
        <v>0</v>
      </c>
      <c r="K668" s="1">
        <f>VLOOKUP($A668,'风险(预警)'!$A:$F,6,0)</f>
        <v>0</v>
      </c>
      <c r="L668" s="1">
        <v>2.2571480881085262E-3</v>
      </c>
      <c r="M668" s="2">
        <f t="shared" si="10"/>
        <v>0.53290980667929577</v>
      </c>
    </row>
    <row r="669" spans="1:13" x14ac:dyDescent="0.2">
      <c r="A669" t="s">
        <v>533</v>
      </c>
      <c r="B669" s="2">
        <f>VLOOKUP($A669,活跃!$B:$J,3,0)</f>
        <v>142</v>
      </c>
      <c r="C669" s="2">
        <f>VLOOKUP($A669,活跃!$B:$J,4,0)</f>
        <v>1</v>
      </c>
      <c r="D669" s="2">
        <f>VLOOKUP($A669,活跃!$B:$J,6,0)</f>
        <v>8</v>
      </c>
      <c r="E669" s="26">
        <f>VLOOKUP($A669,'交易量(贡献率)'!$A:$K,11,0)/100</f>
        <v>4.7576978285377497E-5</v>
      </c>
      <c r="F669" s="2">
        <f>VLOOKUP($A669,交易量等级!$A:$G,2,0)</f>
        <v>172</v>
      </c>
      <c r="G669" s="2">
        <f>VLOOKUP($A669,交易量等级!$A:$G,5,0)</f>
        <v>25091.03</v>
      </c>
      <c r="H669" s="2">
        <f>VLOOKUP($A669,活跃!$B:$J,2,0)</f>
        <v>1</v>
      </c>
      <c r="I669" s="1">
        <f>VLOOKUP($A669,'风险(退款拒付)'!$A:$F,4,0)</f>
        <v>2E-3</v>
      </c>
      <c r="J669" s="1">
        <f>VLOOKUP($A669,'风险(退款拒付)'!$A:$F,5,0)</f>
        <v>0</v>
      </c>
      <c r="K669" s="1">
        <f>VLOOKUP($A669,'风险(预警)'!$A:$F,6,0)</f>
        <v>0</v>
      </c>
      <c r="L669" s="1">
        <v>0.1037357789923113</v>
      </c>
      <c r="M669" s="2">
        <f t="shared" si="10"/>
        <v>24.491886119374882</v>
      </c>
    </row>
    <row r="670" spans="1:13" x14ac:dyDescent="0.2">
      <c r="A670" t="s">
        <v>98</v>
      </c>
      <c r="B670" s="2">
        <f>VLOOKUP($A670,活跃!$B:$J,3,0)</f>
        <v>165</v>
      </c>
      <c r="C670" s="2">
        <f>VLOOKUP($A670,活跃!$B:$J,4,0)</f>
        <v>0</v>
      </c>
      <c r="D670" s="2">
        <f>VLOOKUP($A670,活跃!$B:$J,6,0)</f>
        <v>0</v>
      </c>
      <c r="E670" s="26">
        <f>VLOOKUP($A670,'交易量(贡献率)'!$A:$K,11,0)/100</f>
        <v>1.2952242410858225E-5</v>
      </c>
      <c r="F670" s="2">
        <f>VLOOKUP($A670,交易量等级!$A:$G,2,0)</f>
        <v>86.480699999999999</v>
      </c>
      <c r="G670" s="2">
        <f>VLOOKUP($A670,交易量等级!$A:$G,5,0)</f>
        <v>6830.7218030699996</v>
      </c>
      <c r="H670" s="2">
        <f>VLOOKUP($A670,活跃!$B:$J,2,0)</f>
        <v>1</v>
      </c>
      <c r="I670" s="1">
        <f>VLOOKUP($A670,'风险(退款拒付)'!$A:$F,4,0)</f>
        <v>0.184</v>
      </c>
      <c r="J670" s="1">
        <f>VLOOKUP($A670,'风险(退款拒付)'!$A:$F,5,0)</f>
        <v>6.6000000000000003E-2</v>
      </c>
      <c r="K670" s="1">
        <f>VLOOKUP($A670,'风险(预警)'!$A:$F,6,0)</f>
        <v>1.2999999999999999E-2</v>
      </c>
      <c r="L670" s="1">
        <v>2.12492096981337E-3</v>
      </c>
      <c r="M670" s="2">
        <f t="shared" si="10"/>
        <v>0.50169115141264842</v>
      </c>
    </row>
    <row r="671" spans="1:13" x14ac:dyDescent="0.2">
      <c r="A671" t="s">
        <v>439</v>
      </c>
      <c r="B671" s="2">
        <f>VLOOKUP($A671,活跃!$B:$J,3,0)</f>
        <v>31</v>
      </c>
      <c r="C671" s="2">
        <f>VLOOKUP($A671,活跃!$B:$J,4,0)</f>
        <v>57</v>
      </c>
      <c r="D671" s="2">
        <f>VLOOKUP($A671,活跃!$B:$J,6,0)</f>
        <v>76</v>
      </c>
      <c r="E671" s="26">
        <f>VLOOKUP($A671,'交易量(贡献率)'!$A:$K,11,0)/100</f>
        <v>4.9147105811796583E-5</v>
      </c>
      <c r="F671" s="2">
        <f>VLOOKUP($A671,交易量等级!$A:$G,2,0)</f>
        <v>2358.2199999999998</v>
      </c>
      <c r="G671" s="2">
        <f>VLOOKUP($A671,交易量等级!$A:$G,5,0)</f>
        <v>25919.08</v>
      </c>
      <c r="H671" s="2">
        <f>VLOOKUP($A671,活跃!$B:$J,2,0)</f>
        <v>1</v>
      </c>
      <c r="I671" s="1">
        <f>VLOOKUP($A671,'风险(退款拒付)'!$A:$F,4,0)</f>
        <v>1.4999999999999999E-2</v>
      </c>
      <c r="J671" s="1">
        <f>VLOOKUP($A671,'风险(退款拒付)'!$A:$F,5,0)</f>
        <v>0</v>
      </c>
      <c r="K671" s="1">
        <f>VLOOKUP($A671,'风险(预警)'!$A:$F,6,0)</f>
        <v>1.2999999999999999E-2</v>
      </c>
      <c r="L671" s="1">
        <v>1.282079659536091E-2</v>
      </c>
      <c r="M671" s="2">
        <f t="shared" si="10"/>
        <v>3.0269738485939564</v>
      </c>
    </row>
    <row r="672" spans="1:13" x14ac:dyDescent="0.2">
      <c r="A672" t="s">
        <v>611</v>
      </c>
      <c r="B672" s="2">
        <f>VLOOKUP($A672,活跃!$B:$J,3,0)</f>
        <v>325</v>
      </c>
      <c r="C672" s="2">
        <f>VLOOKUP($A672,活跃!$B:$J,4,0)</f>
        <v>1</v>
      </c>
      <c r="D672" s="2">
        <f>VLOOKUP($A672,活跃!$B:$J,6,0)</f>
        <v>2</v>
      </c>
      <c r="E672" s="26">
        <f>VLOOKUP($A672,'交易量(贡献率)'!$A:$K,11,0)/100</f>
        <v>3.1277402992914275E-6</v>
      </c>
      <c r="F672" s="2">
        <f>VLOOKUP($A672,交易量等级!$A:$G,2,0)</f>
        <v>25</v>
      </c>
      <c r="G672" s="2">
        <f>VLOOKUP($A672,交易量等级!$A:$G,5,0)</f>
        <v>1649.5</v>
      </c>
      <c r="H672" s="2">
        <f>VLOOKUP($A672,活跃!$B:$J,2,0)</f>
        <v>1</v>
      </c>
      <c r="I672" s="1">
        <f>VLOOKUP($A672,'风险(退款拒付)'!$A:$F,4,0)</f>
        <v>0</v>
      </c>
      <c r="J672" s="1">
        <f>VLOOKUP($A672,'风险(退款拒付)'!$A:$F,5,0)</f>
        <v>0</v>
      </c>
      <c r="K672" s="1">
        <f>VLOOKUP($A672,'风险(预警)'!$A:$F,6,0)</f>
        <v>0</v>
      </c>
      <c r="L672" s="1">
        <v>2.8951116479962319E-3</v>
      </c>
      <c r="M672" s="2">
        <f t="shared" si="10"/>
        <v>0.6835321956839493</v>
      </c>
    </row>
    <row r="673" spans="1:13" x14ac:dyDescent="0.2">
      <c r="A673" t="s">
        <v>588</v>
      </c>
      <c r="B673" s="2">
        <f>VLOOKUP($A673,活跃!$B:$J,3,0)</f>
        <v>327</v>
      </c>
      <c r="C673" s="2">
        <f>VLOOKUP($A673,活跃!$B:$J,4,0)</f>
        <v>0</v>
      </c>
      <c r="D673" s="2">
        <f>VLOOKUP($A673,活跃!$B:$J,6,0)</f>
        <v>0</v>
      </c>
      <c r="E673" s="26">
        <f>VLOOKUP($A673,'交易量(贡献率)'!$A:$K,11,0)/100</f>
        <v>4.9066366689672407E-6</v>
      </c>
      <c r="F673" s="2">
        <f>VLOOKUP($A673,交易量等级!$A:$G,2,0)</f>
        <v>34.85</v>
      </c>
      <c r="G673" s="2">
        <f>VLOOKUP($A673,交易量等级!$A:$G,5,0)</f>
        <v>2587.65</v>
      </c>
      <c r="H673" s="2">
        <f>VLOOKUP($A673,活跃!$B:$J,2,0)</f>
        <v>1</v>
      </c>
      <c r="I673" s="1">
        <f>VLOOKUP($A673,'风险(退款拒付)'!$A:$F,4,0)</f>
        <v>0</v>
      </c>
      <c r="J673" s="1">
        <f>VLOOKUP($A673,'风险(退款拒付)'!$A:$F,5,0)</f>
        <v>0</v>
      </c>
      <c r="K673" s="1">
        <f>VLOOKUP($A673,'风险(预警)'!$A:$F,6,0)</f>
        <v>0</v>
      </c>
      <c r="L673" s="1">
        <v>3.8381178066799401E-3</v>
      </c>
      <c r="M673" s="2">
        <f t="shared" si="10"/>
        <v>0.90617475616505749</v>
      </c>
    </row>
    <row r="674" spans="1:13" x14ac:dyDescent="0.2">
      <c r="A674" t="s">
        <v>615</v>
      </c>
      <c r="B674" s="2">
        <f>VLOOKUP($A674,活跃!$B:$J,3,0)</f>
        <v>831</v>
      </c>
      <c r="C674" s="2">
        <f>VLOOKUP($A674,活跃!$B:$J,4,0)</f>
        <v>0</v>
      </c>
      <c r="D674" s="2">
        <f>VLOOKUP($A674,活跃!$B:$J,6,0)</f>
        <v>0</v>
      </c>
      <c r="E674" s="26">
        <f>VLOOKUP($A674,'交易量(贡献率)'!$A:$K,11,0)/100</f>
        <v>4.1185100717960689E-6</v>
      </c>
      <c r="F674" s="2">
        <f>VLOOKUP($A674,交易量等级!$A:$G,2,0)</f>
        <v>22.99</v>
      </c>
      <c r="G674" s="2">
        <f>VLOOKUP($A674,交易量等级!$A:$G,5,0)</f>
        <v>2172.009730145</v>
      </c>
      <c r="H674" s="2">
        <f>VLOOKUP($A674,活跃!$B:$J,2,0)</f>
        <v>1</v>
      </c>
      <c r="I674" s="1">
        <f>VLOOKUP($A674,'风险(退款拒付)'!$A:$F,4,0)</f>
        <v>0</v>
      </c>
      <c r="J674" s="1">
        <f>VLOOKUP($A674,'风险(退款拒付)'!$A:$F,5,0)</f>
        <v>0</v>
      </c>
      <c r="K674" s="1">
        <f>VLOOKUP($A674,'风险(预警)'!$A:$F,6,0)</f>
        <v>1.4E-2</v>
      </c>
      <c r="L674" s="1">
        <v>1.5950921117487329E-2</v>
      </c>
      <c r="M674" s="2">
        <f t="shared" si="10"/>
        <v>3.7659922863989594</v>
      </c>
    </row>
    <row r="675" spans="1:13" x14ac:dyDescent="0.2">
      <c r="A675" t="s">
        <v>855</v>
      </c>
      <c r="B675" s="2">
        <f>VLOOKUP($A675,活跃!$B:$J,3,0)</f>
        <v>716</v>
      </c>
      <c r="C675" s="2">
        <f>VLOOKUP($A675,活跃!$B:$J,4,0)</f>
        <v>0</v>
      </c>
      <c r="D675" s="2">
        <f>VLOOKUP($A675,活跃!$B:$J,6,0)</f>
        <v>0</v>
      </c>
      <c r="E675" s="26">
        <f>VLOOKUP($A675,'交易量(贡献率)'!$A:$K,11,0)/100</f>
        <v>9.6583368966764612E-6</v>
      </c>
      <c r="F675" s="2">
        <f>VLOOKUP($A675,交易量等级!$A:$G,2,0)</f>
        <v>64.97</v>
      </c>
      <c r="G675" s="2">
        <f>VLOOKUP($A675,交易量等级!$A:$G,5,0)</f>
        <v>5093.59</v>
      </c>
      <c r="H675" s="2">
        <f>VLOOKUP($A675,活跃!$B:$J,2,0)</f>
        <v>1</v>
      </c>
      <c r="I675" s="1">
        <f>VLOOKUP($A675,'风险(退款拒付)'!$A:$F,4,0)</f>
        <v>1.1160000000000001</v>
      </c>
      <c r="J675" s="1">
        <f>VLOOKUP($A675,'风险(退款拒付)'!$A:$F,5,0)</f>
        <v>0.34300000000000003</v>
      </c>
      <c r="K675" s="1">
        <f>VLOOKUP($A675,'风险(预警)'!$A:$F,6,0)</f>
        <v>0.34300000000000003</v>
      </c>
      <c r="L675" s="1">
        <v>6.2986217816052821E-3</v>
      </c>
      <c r="M675" s="2">
        <f t="shared" si="10"/>
        <v>1.4870966303296815</v>
      </c>
    </row>
    <row r="676" spans="1:13" x14ac:dyDescent="0.2">
      <c r="A676" t="s">
        <v>257</v>
      </c>
      <c r="B676" s="2">
        <f>VLOOKUP($A676,活跃!$B:$J,3,0)</f>
        <v>725</v>
      </c>
      <c r="C676" s="2">
        <f>VLOOKUP($A676,活跃!$B:$J,4,0)</f>
        <v>0</v>
      </c>
      <c r="D676" s="2">
        <f>VLOOKUP($A676,活跃!$B:$J,6,0)</f>
        <v>0</v>
      </c>
      <c r="E676" s="26">
        <f>VLOOKUP($A676,'交易量(贡献率)'!$A:$K,11,0)/100</f>
        <v>1.1293237753573741E-5</v>
      </c>
      <c r="F676" s="2">
        <f>VLOOKUP($A676,交易量等级!$A:$G,2,0)</f>
        <v>79.989999999999995</v>
      </c>
      <c r="G676" s="2">
        <f>VLOOKUP($A676,交易量等级!$A:$G,5,0)</f>
        <v>5955.8</v>
      </c>
      <c r="H676" s="2">
        <f>VLOOKUP($A676,活跃!$B:$J,2,0)</f>
        <v>1</v>
      </c>
      <c r="I676" s="1">
        <f>VLOOKUP($A676,'风险(退款拒付)'!$A:$F,4,0)</f>
        <v>0</v>
      </c>
      <c r="J676" s="1">
        <f>VLOOKUP($A676,'风险(退款拒付)'!$A:$F,5,0)</f>
        <v>3.1E-2</v>
      </c>
      <c r="K676" s="1">
        <f>VLOOKUP($A676,'风险(预警)'!$A:$F,6,0)</f>
        <v>1.4999999999999999E-2</v>
      </c>
      <c r="L676" s="1">
        <v>1.7915616535367771E-3</v>
      </c>
      <c r="M676" s="2">
        <f t="shared" si="10"/>
        <v>0.42298543878013301</v>
      </c>
    </row>
    <row r="677" spans="1:13" x14ac:dyDescent="0.2">
      <c r="A677" t="s">
        <v>623</v>
      </c>
      <c r="B677" s="2">
        <f>VLOOKUP($A677,活跃!$B:$J,3,0)</f>
        <v>317</v>
      </c>
      <c r="C677" s="2">
        <f>VLOOKUP($A677,活跃!$B:$J,4,0)</f>
        <v>0</v>
      </c>
      <c r="D677" s="2">
        <f>VLOOKUP($A677,活跃!$B:$J,6,0)</f>
        <v>0</v>
      </c>
      <c r="E677" s="26">
        <f>VLOOKUP($A677,'交易量(贡献率)'!$A:$K,11,0)/100</f>
        <v>6.2148645347993923E-6</v>
      </c>
      <c r="F677" s="2">
        <f>VLOOKUP($A677,交易量等级!$A:$G,2,0)</f>
        <v>90.32</v>
      </c>
      <c r="G677" s="2">
        <f>VLOOKUP($A677,交易量等级!$A:$G,5,0)</f>
        <v>3277.58</v>
      </c>
      <c r="H677" s="2">
        <f>VLOOKUP($A677,活跃!$B:$J,2,0)</f>
        <v>0</v>
      </c>
      <c r="I677" s="1">
        <f>VLOOKUP($A677,'风险(退款拒付)'!$A:$F,4,0)</f>
        <v>0</v>
      </c>
      <c r="J677" s="1">
        <f>VLOOKUP($A677,'风险(退款拒付)'!$A:$F,5,0)</f>
        <v>0</v>
      </c>
      <c r="K677" s="1">
        <f>VLOOKUP($A677,'风险(预警)'!$A:$F,6,0)</f>
        <v>1.6E-2</v>
      </c>
      <c r="L677" s="1">
        <v>1.252741977330917E-2</v>
      </c>
      <c r="M677" s="2">
        <f t="shared" si="10"/>
        <v>2.9577079522411855</v>
      </c>
    </row>
    <row r="678" spans="1:13" x14ac:dyDescent="0.2">
      <c r="A678" t="s">
        <v>851</v>
      </c>
      <c r="B678" s="2">
        <f>VLOOKUP($A678,活跃!$B:$J,3,0)</f>
        <v>333</v>
      </c>
      <c r="C678" s="2">
        <f>VLOOKUP($A678,活跃!$B:$J,4,0)</f>
        <v>0</v>
      </c>
      <c r="D678" s="2">
        <f>VLOOKUP($A678,活跃!$B:$J,6,0)</f>
        <v>0</v>
      </c>
      <c r="E678" s="26">
        <f>VLOOKUP($A678,'交易量(贡献率)'!$A:$K,11,0)/100</f>
        <v>5.8013136675399678E-6</v>
      </c>
      <c r="F678" s="2">
        <f>VLOOKUP($A678,交易量等级!$A:$G,2,0)</f>
        <v>126.0168</v>
      </c>
      <c r="G678" s="2">
        <f>VLOOKUP($A678,交易量等级!$A:$G,5,0)</f>
        <v>3059.4825589500001</v>
      </c>
      <c r="H678" s="2">
        <f>VLOOKUP($A678,活跃!$B:$J,2,0)</f>
        <v>0</v>
      </c>
      <c r="I678" s="1">
        <f>VLOOKUP($A678,'风险(退款拒付)'!$A:$F,4,0)</f>
        <v>0</v>
      </c>
      <c r="J678" s="1">
        <f>VLOOKUP($A678,'风险(退款拒付)'!$A:$F,5,0)</f>
        <v>1.6E-2</v>
      </c>
      <c r="K678" s="1">
        <f>VLOOKUP($A678,'风险(预警)'!$A:$F,6,0)</f>
        <v>3.1E-2</v>
      </c>
      <c r="L678" s="1">
        <v>4.1836274152226649E-3</v>
      </c>
      <c r="M678" s="2">
        <f t="shared" si="10"/>
        <v>0.98774913742270831</v>
      </c>
    </row>
    <row r="679" spans="1:13" x14ac:dyDescent="0.2">
      <c r="A679" t="s">
        <v>252</v>
      </c>
      <c r="B679" s="2">
        <f>VLOOKUP($A679,活跃!$B:$J,3,0)</f>
        <v>961</v>
      </c>
      <c r="C679" s="2">
        <f>VLOOKUP($A679,活跃!$B:$J,4,0)</f>
        <v>0</v>
      </c>
      <c r="D679" s="2">
        <f>VLOOKUP($A679,活跃!$B:$J,6,0)</f>
        <v>0</v>
      </c>
      <c r="E679" s="26">
        <f>VLOOKUP($A679,'交易量(贡献率)'!$A:$K,11,0)/100</f>
        <v>1.3801738354948768E-4</v>
      </c>
      <c r="F679" s="2">
        <f>VLOOKUP($A679,交易量等级!$A:$G,2,0)</f>
        <v>1323.0074500000001</v>
      </c>
      <c r="G679" s="2">
        <f>VLOOKUP($A679,交易量等级!$A:$G,5,0)</f>
        <v>72787.268884329998</v>
      </c>
      <c r="H679" s="2">
        <f>VLOOKUP($A679,活跃!$B:$J,2,0)</f>
        <v>1</v>
      </c>
      <c r="I679" s="1">
        <f>VLOOKUP($A679,'风险(退款拒付)'!$A:$F,4,0)</f>
        <v>3.0000000000000001E-3</v>
      </c>
      <c r="J679" s="1">
        <f>VLOOKUP($A679,'风险(退款拒付)'!$A:$F,5,0)</f>
        <v>0</v>
      </c>
      <c r="K679" s="1">
        <f>VLOOKUP($A679,'风险(预警)'!$A:$F,6,0)</f>
        <v>0</v>
      </c>
      <c r="L679" s="1">
        <v>6.1128041844790018E-3</v>
      </c>
      <c r="M679" s="2">
        <f t="shared" si="10"/>
        <v>1.4432253308416807</v>
      </c>
    </row>
    <row r="680" spans="1:13" x14ac:dyDescent="0.2">
      <c r="A680" t="s">
        <v>94</v>
      </c>
      <c r="B680" s="2">
        <f>VLOOKUP($A680,活跃!$B:$J,3,0)</f>
        <v>353</v>
      </c>
      <c r="C680" s="2">
        <f>VLOOKUP($A680,活跃!$B:$J,4,0)</f>
        <v>0</v>
      </c>
      <c r="D680" s="2">
        <f>VLOOKUP($A680,活跃!$B:$J,6,0)</f>
        <v>0</v>
      </c>
      <c r="E680" s="26">
        <f>VLOOKUP($A680,'交易量(贡献率)'!$A:$K,11,0)/100</f>
        <v>7.9890204675256872E-6</v>
      </c>
      <c r="F680" s="2">
        <f>VLOOKUP($A680,交易量等级!$A:$G,2,0)</f>
        <v>126.97</v>
      </c>
      <c r="G680" s="2">
        <f>VLOOKUP($A680,交易量等级!$A:$G,5,0)</f>
        <v>4213.2299999999996</v>
      </c>
      <c r="H680" s="2">
        <f>VLOOKUP($A680,活跃!$B:$J,2,0)</f>
        <v>1</v>
      </c>
      <c r="I680" s="1">
        <f>VLOOKUP($A680,'风险(退款拒付)'!$A:$F,4,0)</f>
        <v>8.0000000000000002E-3</v>
      </c>
      <c r="J680" s="1">
        <f>VLOOKUP($A680,'风险(退款拒付)'!$A:$F,5,0)</f>
        <v>3.2000000000000001E-2</v>
      </c>
      <c r="K680" s="1">
        <f>VLOOKUP($A680,'风险(预警)'!$A:$F,6,0)</f>
        <v>0</v>
      </c>
      <c r="L680" s="1">
        <v>6.9388840547834644E-3</v>
      </c>
      <c r="M680" s="2">
        <f t="shared" si="10"/>
        <v>1.6382617426326833</v>
      </c>
    </row>
    <row r="681" spans="1:13" x14ac:dyDescent="0.2">
      <c r="A681" t="s">
        <v>843</v>
      </c>
      <c r="B681" s="2">
        <f>VLOOKUP($A681,活跃!$B:$J,3,0)</f>
        <v>603</v>
      </c>
      <c r="C681" s="2">
        <f>VLOOKUP($A681,活跃!$B:$J,4,0)</f>
        <v>5</v>
      </c>
      <c r="D681" s="2">
        <f>VLOOKUP($A681,活跃!$B:$J,6,0)</f>
        <v>15</v>
      </c>
      <c r="E681" s="26">
        <f>VLOOKUP($A681,'交易量(贡献率)'!$A:$K,11,0)/100</f>
        <v>1.4345112099925096E-5</v>
      </c>
      <c r="F681" s="2">
        <f>VLOOKUP($A681,交易量等级!$A:$G,2,0)</f>
        <v>114.99</v>
      </c>
      <c r="G681" s="2">
        <f>VLOOKUP($A681,交易量等级!$A:$G,5,0)</f>
        <v>7565.29</v>
      </c>
      <c r="H681" s="2">
        <f>VLOOKUP($A681,活跃!$B:$J,2,0)</f>
        <v>1</v>
      </c>
      <c r="I681" s="1">
        <f>VLOOKUP($A681,'风险(退款拒付)'!$A:$F,4,0)</f>
        <v>6.0000000000000001E-3</v>
      </c>
      <c r="J681" s="1">
        <f>VLOOKUP($A681,'风险(退款拒付)'!$A:$F,5,0)</f>
        <v>0</v>
      </c>
      <c r="K681" s="1">
        <f>VLOOKUP($A681,'风险(预警)'!$A:$F,6,0)</f>
        <v>0</v>
      </c>
      <c r="L681" s="1">
        <v>1.0325940661704631E-2</v>
      </c>
      <c r="M681" s="2">
        <f t="shared" si="10"/>
        <v>2.4379415204530051</v>
      </c>
    </row>
    <row r="682" spans="1:13" x14ac:dyDescent="0.2">
      <c r="A682" t="s">
        <v>589</v>
      </c>
      <c r="B682" s="2">
        <f>VLOOKUP($A682,活跃!$B:$J,3,0)</f>
        <v>284</v>
      </c>
      <c r="C682" s="2">
        <f>VLOOKUP($A682,活跃!$B:$J,4,0)</f>
        <v>0</v>
      </c>
      <c r="D682" s="2">
        <f>VLOOKUP($A682,活跃!$B:$J,6,0)</f>
        <v>0</v>
      </c>
      <c r="E682" s="26">
        <f>VLOOKUP($A682,'交易量(贡献率)'!$A:$K,11,0)/100</f>
        <v>4.6554156500003246E-5</v>
      </c>
      <c r="F682" s="2">
        <f>VLOOKUP($A682,交易量等级!$A:$G,2,0)</f>
        <v>463.27620000000002</v>
      </c>
      <c r="G682" s="2">
        <f>VLOOKUP($A682,交易量等级!$A:$G,5,0)</f>
        <v>24551.616758</v>
      </c>
      <c r="H682" s="2">
        <f>VLOOKUP($A682,活跃!$B:$J,2,0)</f>
        <v>1</v>
      </c>
      <c r="I682" s="1">
        <f>VLOOKUP($A682,'风险(退款拒付)'!$A:$F,4,0)</f>
        <v>0.04</v>
      </c>
      <c r="J682" s="1">
        <f>VLOOKUP($A682,'风险(退款拒付)'!$A:$F,5,0)</f>
        <v>0</v>
      </c>
      <c r="K682" s="1">
        <f>VLOOKUP($A682,'风险(预警)'!$A:$F,6,0)</f>
        <v>0</v>
      </c>
      <c r="L682" s="1">
        <v>7.3892179788621346E-3</v>
      </c>
      <c r="M682" s="2">
        <f t="shared" si="10"/>
        <v>1.744585012109876</v>
      </c>
    </row>
    <row r="683" spans="1:13" x14ac:dyDescent="0.2">
      <c r="A683" t="s">
        <v>343</v>
      </c>
      <c r="B683" s="2">
        <f>VLOOKUP($A683,活跃!$B:$J,3,0)</f>
        <v>181</v>
      </c>
      <c r="C683" s="2">
        <f>VLOOKUP($A683,活跃!$B:$J,4,0)</f>
        <v>0</v>
      </c>
      <c r="D683" s="2">
        <f>VLOOKUP($A683,活跃!$B:$J,6,0)</f>
        <v>0</v>
      </c>
      <c r="E683" s="26">
        <f>VLOOKUP($A683,'交易量(贡献率)'!$A:$K,11,0)/100</f>
        <v>4.3626430863884486E-6</v>
      </c>
      <c r="F683" s="2">
        <f>VLOOKUP($A683,交易量等级!$A:$G,2,0)</f>
        <v>60.76</v>
      </c>
      <c r="G683" s="2">
        <f>VLOOKUP($A683,交易量等级!$A:$G,5,0)</f>
        <v>2300.7600000000002</v>
      </c>
      <c r="H683" s="2">
        <f>VLOOKUP($A683,活跃!$B:$J,2,0)</f>
        <v>1</v>
      </c>
      <c r="I683" s="1">
        <f>VLOOKUP($A683,'风险(退款拒付)'!$A:$F,4,0)</f>
        <v>0</v>
      </c>
      <c r="J683" s="1">
        <f>VLOOKUP($A683,'风险(退款拒付)'!$A:$F,5,0)</f>
        <v>0</v>
      </c>
      <c r="K683" s="1">
        <f>VLOOKUP($A683,'风险(预警)'!$A:$F,6,0)</f>
        <v>3.4000000000000002E-2</v>
      </c>
      <c r="L683" s="1">
        <v>5.2419321810772638E-3</v>
      </c>
      <c r="M683" s="2">
        <f t="shared" si="10"/>
        <v>1.2376135531208221</v>
      </c>
    </row>
    <row r="684" spans="1:13" x14ac:dyDescent="0.2">
      <c r="A684" t="s">
        <v>803</v>
      </c>
      <c r="B684" s="2">
        <f>VLOOKUP($A684,活跃!$B:$J,3,0)</f>
        <v>272</v>
      </c>
      <c r="C684" s="2">
        <f>VLOOKUP($A684,活跃!$B:$J,4,0)</f>
        <v>0</v>
      </c>
      <c r="D684" s="2">
        <f>VLOOKUP($A684,活跃!$B:$J,6,0)</f>
        <v>0</v>
      </c>
      <c r="E684" s="26">
        <f>VLOOKUP($A684,'交易量(贡献率)'!$A:$K,11,0)/100</f>
        <v>4.777127931506431E-6</v>
      </c>
      <c r="F684" s="2">
        <f>VLOOKUP($A684,交易量等级!$A:$G,2,0)</f>
        <v>45.784999999999997</v>
      </c>
      <c r="G684" s="2">
        <f>VLOOKUP($A684,交易量等级!$A:$G,5,0)</f>
        <v>2519.35</v>
      </c>
      <c r="H684" s="2">
        <f>VLOOKUP($A684,活跃!$B:$J,2,0)</f>
        <v>1</v>
      </c>
      <c r="I684" s="1">
        <f>VLOOKUP($A684,'风险(退款拒付)'!$A:$F,4,0)</f>
        <v>5.7000000000000002E-2</v>
      </c>
      <c r="J684" s="1">
        <f>VLOOKUP($A684,'风险(退款拒付)'!$A:$F,5,0)</f>
        <v>0</v>
      </c>
      <c r="K684" s="1">
        <f>VLOOKUP($A684,'风险(预警)'!$A:$F,6,0)</f>
        <v>0</v>
      </c>
      <c r="L684" s="1">
        <v>3.9529444796870383E-3</v>
      </c>
      <c r="M684" s="2">
        <f t="shared" si="10"/>
        <v>0.93328518832332941</v>
      </c>
    </row>
    <row r="685" spans="1:13" x14ac:dyDescent="0.2">
      <c r="A685" t="s">
        <v>654</v>
      </c>
      <c r="B685" s="2">
        <f>VLOOKUP($A685,活跃!$B:$J,3,0)</f>
        <v>800</v>
      </c>
      <c r="C685" s="2">
        <f>VLOOKUP($A685,活跃!$B:$J,4,0)</f>
        <v>0</v>
      </c>
      <c r="D685" s="2">
        <f>VLOOKUP($A685,活跃!$B:$J,6,0)</f>
        <v>0</v>
      </c>
      <c r="E685" s="26">
        <f>VLOOKUP($A685,'交易量(贡献率)'!$A:$K,11,0)/100</f>
        <v>6.8390852723118134E-6</v>
      </c>
      <c r="F685" s="2">
        <f>VLOOKUP($A685,交易量等级!$A:$G,2,0)</f>
        <v>65.34</v>
      </c>
      <c r="G685" s="2">
        <f>VLOOKUP($A685,交易量等级!$A:$G,5,0)</f>
        <v>3606.78</v>
      </c>
      <c r="H685" s="2">
        <f>VLOOKUP($A685,活跃!$B:$J,2,0)</f>
        <v>1</v>
      </c>
      <c r="I685" s="1">
        <f>VLOOKUP($A685,'风险(退款拒付)'!$A:$F,4,0)</f>
        <v>0</v>
      </c>
      <c r="J685" s="1">
        <f>VLOOKUP($A685,'风险(退款拒付)'!$A:$F,5,0)</f>
        <v>7.0000000000000007E-2</v>
      </c>
      <c r="K685" s="1">
        <f>VLOOKUP($A685,'风险(预警)'!$A:$F,6,0)</f>
        <v>5.2999999999999999E-2</v>
      </c>
      <c r="L685" s="1">
        <v>1.821528423524573E-3</v>
      </c>
      <c r="M685" s="2">
        <f t="shared" si="10"/>
        <v>0.43006055524463654</v>
      </c>
    </row>
    <row r="686" spans="1:13" x14ac:dyDescent="0.2">
      <c r="A686" t="s">
        <v>647</v>
      </c>
      <c r="B686" s="2">
        <f>VLOOKUP($A686,活跃!$B:$J,3,0)</f>
        <v>552</v>
      </c>
      <c r="C686" s="2">
        <f>VLOOKUP($A686,活跃!$B:$J,4,0)</f>
        <v>2</v>
      </c>
      <c r="D686" s="2">
        <f>VLOOKUP($A686,活跃!$B:$J,6,0)</f>
        <v>6</v>
      </c>
      <c r="E686" s="26">
        <f>VLOOKUP($A686,'交易量(贡献率)'!$A:$K,11,0)/100</f>
        <v>1.4395140084823472E-4</v>
      </c>
      <c r="F686" s="2">
        <f>VLOOKUP($A686,交易量等级!$A:$G,2,0)</f>
        <v>810</v>
      </c>
      <c r="G686" s="2">
        <f>VLOOKUP($A686,交易量等级!$A:$G,5,0)</f>
        <v>75916.736358499998</v>
      </c>
      <c r="H686" s="2">
        <f>VLOOKUP($A686,活跃!$B:$J,2,0)</f>
        <v>1</v>
      </c>
      <c r="I686" s="1">
        <f>VLOOKUP($A686,'风险(退款拒付)'!$A:$F,4,0)</f>
        <v>4.5999999999999999E-2</v>
      </c>
      <c r="J686" s="1">
        <f>VLOOKUP($A686,'风险(退款拒付)'!$A:$F,5,0)</f>
        <v>0</v>
      </c>
      <c r="K686" s="1">
        <f>VLOOKUP($A686,'风险(预警)'!$A:$F,6,0)</f>
        <v>1.7999999999999999E-2</v>
      </c>
      <c r="L686" s="1">
        <v>0.20081956363404951</v>
      </c>
      <c r="M686" s="2">
        <f t="shared" si="10"/>
        <v>47.413244792158395</v>
      </c>
    </row>
    <row r="687" spans="1:13" x14ac:dyDescent="0.2">
      <c r="A687" t="s">
        <v>632</v>
      </c>
      <c r="B687" s="2">
        <f>VLOOKUP($A687,活跃!$B:$J,3,0)</f>
        <v>25</v>
      </c>
      <c r="C687" s="2">
        <f>VLOOKUP($A687,活跃!$B:$J,4,0)</f>
        <v>16</v>
      </c>
      <c r="D687" s="2">
        <f>VLOOKUP($A687,活跃!$B:$J,6,0)</f>
        <v>55</v>
      </c>
      <c r="E687" s="26">
        <f>VLOOKUP($A687,'交易量(贡献率)'!$A:$K,11,0)/100</f>
        <v>1.5550491445700522E-5</v>
      </c>
      <c r="F687" s="2">
        <f>VLOOKUP($A687,交易量等级!$A:$G,2,0)</f>
        <v>258.08</v>
      </c>
      <c r="G687" s="2">
        <f>VLOOKUP($A687,交易量等级!$A:$G,5,0)</f>
        <v>8200.98</v>
      </c>
      <c r="H687" s="2">
        <f>VLOOKUP($A687,活跃!$B:$J,2,0)</f>
        <v>1</v>
      </c>
      <c r="I687" s="1">
        <f>VLOOKUP($A687,'风险(退款拒付)'!$A:$F,4,0)</f>
        <v>0</v>
      </c>
      <c r="J687" s="1">
        <f>VLOOKUP($A687,'风险(退款拒付)'!$A:$F,5,0)</f>
        <v>0</v>
      </c>
      <c r="K687" s="1">
        <f>VLOOKUP($A687,'风险(预警)'!$A:$F,6,0)</f>
        <v>0</v>
      </c>
      <c r="L687" s="1">
        <v>1.7793948994849519E-3</v>
      </c>
      <c r="M687" s="2">
        <f t="shared" si="10"/>
        <v>0.42011288354823145</v>
      </c>
    </row>
    <row r="688" spans="1:13" x14ac:dyDescent="0.2">
      <c r="A688" t="s">
        <v>84</v>
      </c>
      <c r="B688" s="2">
        <f>VLOOKUP($A688,活跃!$B:$J,3,0)</f>
        <v>508</v>
      </c>
      <c r="C688" s="2">
        <f>VLOOKUP($A688,活跃!$B:$J,4,0)</f>
        <v>0</v>
      </c>
      <c r="D688" s="2">
        <f>VLOOKUP($A688,活跃!$B:$J,6,0)</f>
        <v>0</v>
      </c>
      <c r="E688" s="26">
        <f>VLOOKUP($A688,'交易量(贡献率)'!$A:$K,11,0)/100</f>
        <v>4.6501221447549668E-6</v>
      </c>
      <c r="F688" s="2">
        <f>VLOOKUP($A688,交易量等级!$A:$G,2,0)</f>
        <v>38.1</v>
      </c>
      <c r="G688" s="2">
        <f>VLOOKUP($A688,交易量等级!$A:$G,5,0)</f>
        <v>2452.37</v>
      </c>
      <c r="H688" s="2">
        <f>VLOOKUP($A688,活跃!$B:$J,2,0)</f>
        <v>1</v>
      </c>
      <c r="I688" s="1">
        <f>VLOOKUP($A688,'风险(退款拒付)'!$A:$F,4,0)</f>
        <v>2.7E-2</v>
      </c>
      <c r="J688" s="1">
        <f>VLOOKUP($A688,'风险(退款拒付)'!$A:$F,5,0)</f>
        <v>0</v>
      </c>
      <c r="K688" s="1">
        <f>VLOOKUP($A688,'风险(预警)'!$A:$F,6,0)</f>
        <v>0</v>
      </c>
      <c r="L688" s="1">
        <v>1.5193165459385591E-3</v>
      </c>
      <c r="M688" s="2">
        <f t="shared" si="10"/>
        <v>0.35870871346295269</v>
      </c>
    </row>
    <row r="689" spans="1:13" x14ac:dyDescent="0.2">
      <c r="A689" t="s">
        <v>998</v>
      </c>
      <c r="B689" s="2">
        <f>VLOOKUP($A689,活跃!$B:$J,3,0)</f>
        <v>499</v>
      </c>
      <c r="C689" s="2">
        <f>VLOOKUP($A689,活跃!$B:$J,4,0)</f>
        <v>0</v>
      </c>
      <c r="D689" s="2">
        <f>VLOOKUP($A689,活跃!$B:$J,6,0)</f>
        <v>0</v>
      </c>
      <c r="E689" s="26">
        <f>VLOOKUP($A689,'交易量(贡献率)'!$A:$K,11,0)/100</f>
        <v>4.7817735597169583E-6</v>
      </c>
      <c r="F689" s="2">
        <f>VLOOKUP($A689,交易量等级!$A:$G,2,0)</f>
        <v>45.9</v>
      </c>
      <c r="G689" s="2">
        <f>VLOOKUP($A689,交易量等级!$A:$G,5,0)</f>
        <v>2521.8000000000002</v>
      </c>
      <c r="H689" s="2">
        <f>VLOOKUP($A689,活跃!$B:$J,2,0)</f>
        <v>1</v>
      </c>
      <c r="I689" s="1">
        <f>VLOOKUP($A689,'风险(退款拒付)'!$A:$F,4,0)</f>
        <v>0.01</v>
      </c>
      <c r="J689" s="1">
        <f>VLOOKUP($A689,'风险(退款拒付)'!$A:$F,5,0)</f>
        <v>0</v>
      </c>
      <c r="K689" s="1">
        <f>VLOOKUP($A689,'风险(预警)'!$A:$F,6,0)</f>
        <v>0</v>
      </c>
      <c r="L689" s="1">
        <v>1.824282320920613E-3</v>
      </c>
      <c r="M689" s="2">
        <f t="shared" si="10"/>
        <v>0.43071074693417166</v>
      </c>
    </row>
    <row r="690" spans="1:13" x14ac:dyDescent="0.2">
      <c r="A690" t="s">
        <v>762</v>
      </c>
      <c r="B690" s="2">
        <f>VLOOKUP($A690,活跃!$B:$J,3,0)</f>
        <v>117</v>
      </c>
      <c r="C690" s="2">
        <f>VLOOKUP($A690,活跃!$B:$J,4,0)</f>
        <v>2</v>
      </c>
      <c r="D690" s="2">
        <f>VLOOKUP($A690,活跃!$B:$J,6,0)</f>
        <v>7</v>
      </c>
      <c r="E690" s="26">
        <f>VLOOKUP($A690,'交易量(贡献率)'!$A:$K,11,0)/100</f>
        <v>3.9643326121422176E-7</v>
      </c>
      <c r="F690" s="2">
        <f>VLOOKUP($A690,交易量等级!$A:$G,2,0)</f>
        <v>5.2</v>
      </c>
      <c r="G690" s="2">
        <f>VLOOKUP($A690,交易量等级!$A:$G,5,0)</f>
        <v>209.07</v>
      </c>
      <c r="H690" s="2">
        <f>VLOOKUP($A690,活跃!$B:$J,2,0)</f>
        <v>1</v>
      </c>
      <c r="I690" s="1">
        <f>VLOOKUP($A690,'风险(退款拒付)'!$A:$F,4,0)</f>
        <v>0</v>
      </c>
      <c r="J690" s="1">
        <f>VLOOKUP($A690,'风险(退款拒付)'!$A:$F,5,0)</f>
        <v>0</v>
      </c>
      <c r="K690" s="1">
        <f>VLOOKUP($A690,'风险(预警)'!$A:$F,6,0)</f>
        <v>0</v>
      </c>
      <c r="L690" s="1">
        <v>0.10231274808441521</v>
      </c>
      <c r="M690" s="2">
        <f t="shared" si="10"/>
        <v>24.155910323182855</v>
      </c>
    </row>
    <row r="691" spans="1:13" x14ac:dyDescent="0.2">
      <c r="A691" t="s">
        <v>313</v>
      </c>
      <c r="B691" s="2">
        <f>VLOOKUP($A691,活跃!$B:$J,3,0)</f>
        <v>391</v>
      </c>
      <c r="C691" s="2">
        <f>VLOOKUP($A691,活跃!$B:$J,4,0)</f>
        <v>0</v>
      </c>
      <c r="D691" s="2">
        <f>VLOOKUP($A691,活跃!$B:$J,6,0)</f>
        <v>0</v>
      </c>
      <c r="E691" s="26">
        <f>VLOOKUP($A691,'交易量(贡献率)'!$A:$K,11,0)/100</f>
        <v>1.1227524654461416E-5</v>
      </c>
      <c r="F691" s="2">
        <f>VLOOKUP($A691,交易量等级!$A:$G,2,0)</f>
        <v>59.704700000000003</v>
      </c>
      <c r="G691" s="2">
        <f>VLOOKUP($A691,交易量等级!$A:$G,5,0)</f>
        <v>5921.1443871250003</v>
      </c>
      <c r="H691" s="2">
        <f>VLOOKUP($A691,活跃!$B:$J,2,0)</f>
        <v>1</v>
      </c>
      <c r="I691" s="1">
        <f>VLOOKUP($A691,'风险(退款拒付)'!$A:$F,4,0)</f>
        <v>0.152</v>
      </c>
      <c r="J691" s="1">
        <f>VLOOKUP($A691,'风险(退款拒付)'!$A:$F,5,0)</f>
        <v>0</v>
      </c>
      <c r="K691" s="1">
        <f>VLOOKUP($A691,'风险(预警)'!$A:$F,6,0)</f>
        <v>0.11799999999999999</v>
      </c>
      <c r="L691" s="1">
        <v>4.43500288402058E-2</v>
      </c>
      <c r="M691" s="2">
        <f t="shared" si="10"/>
        <v>10.470985674343085</v>
      </c>
    </row>
    <row r="692" spans="1:13" x14ac:dyDescent="0.2">
      <c r="A692" t="s">
        <v>318</v>
      </c>
      <c r="B692" s="2">
        <f>VLOOKUP($A692,活跃!$B:$J,3,0)</f>
        <v>431</v>
      </c>
      <c r="C692" s="2">
        <f>VLOOKUP($A692,活跃!$B:$J,4,0)</f>
        <v>0</v>
      </c>
      <c r="D692" s="2">
        <f>VLOOKUP($A692,活跃!$B:$J,6,0)</f>
        <v>0</v>
      </c>
      <c r="E692" s="26">
        <f>VLOOKUP($A692,'交易量(贡献率)'!$A:$K,11,0)/100</f>
        <v>4.0878304755510387E-6</v>
      </c>
      <c r="F692" s="2">
        <f>VLOOKUP($A692,交易量等级!$A:$G,2,0)</f>
        <v>181.21</v>
      </c>
      <c r="G692" s="2">
        <f>VLOOKUP($A692,交易量等级!$A:$G,5,0)</f>
        <v>2155.83</v>
      </c>
      <c r="H692" s="2">
        <f>VLOOKUP($A692,活跃!$B:$J,2,0)</f>
        <v>1</v>
      </c>
      <c r="I692" s="1">
        <f>VLOOKUP($A692,'风险(退款拒付)'!$A:$F,4,0)</f>
        <v>0</v>
      </c>
      <c r="J692" s="1">
        <f>VLOOKUP($A692,'风险(退款拒付)'!$A:$F,5,0)</f>
        <v>0.314</v>
      </c>
      <c r="K692" s="1">
        <f>VLOOKUP($A692,'风险(预警)'!$A:$F,6,0)</f>
        <v>0.98</v>
      </c>
      <c r="L692" s="1">
        <v>2.139124707131752E-2</v>
      </c>
      <c r="M692" s="2">
        <f t="shared" si="10"/>
        <v>5.050446358155285</v>
      </c>
    </row>
    <row r="693" spans="1:13" x14ac:dyDescent="0.2">
      <c r="A693" t="s">
        <v>677</v>
      </c>
      <c r="B693" s="2">
        <f>VLOOKUP($A693,活跃!$B:$J,3,0)</f>
        <v>346</v>
      </c>
      <c r="C693" s="2">
        <f>VLOOKUP($A693,活跃!$B:$J,4,0)</f>
        <v>0</v>
      </c>
      <c r="D693" s="2">
        <f>VLOOKUP($A693,活跃!$B:$J,6,0)</f>
        <v>1</v>
      </c>
      <c r="E693" s="26">
        <f>VLOOKUP($A693,'交易量(贡献率)'!$A:$K,11,0)/100</f>
        <v>1.2013348049700993E-5</v>
      </c>
      <c r="F693" s="2">
        <f>VLOOKUP($A693,交易量等级!$A:$G,2,0)</f>
        <v>124.955</v>
      </c>
      <c r="G693" s="2">
        <f>VLOOKUP($A693,交易量等级!$A:$G,5,0)</f>
        <v>6335.57</v>
      </c>
      <c r="H693" s="2">
        <f>VLOOKUP($A693,活跃!$B:$J,2,0)</f>
        <v>1</v>
      </c>
      <c r="I693" s="1">
        <f>VLOOKUP($A693,'风险(退款拒付)'!$A:$F,4,0)</f>
        <v>0.03</v>
      </c>
      <c r="J693" s="1">
        <f>VLOOKUP($A693,'风险(退款拒付)'!$A:$F,5,0)</f>
        <v>0</v>
      </c>
      <c r="K693" s="1">
        <f>VLOOKUP($A693,'风险(预警)'!$A:$F,6,0)</f>
        <v>0.02</v>
      </c>
      <c r="L693" s="1">
        <v>1.321922333831814E-2</v>
      </c>
      <c r="M693" s="2">
        <f t="shared" si="10"/>
        <v>3.1210418983084636</v>
      </c>
    </row>
    <row r="694" spans="1:13" x14ac:dyDescent="0.2">
      <c r="A694" t="s">
        <v>1145</v>
      </c>
      <c r="B694" s="2">
        <f>VLOOKUP($A694,活跃!$B:$J,3,0)</f>
        <v>369</v>
      </c>
      <c r="C694" s="2">
        <f>VLOOKUP($A694,活跃!$B:$J,4,0)</f>
        <v>0</v>
      </c>
      <c r="D694" s="2">
        <f>VLOOKUP($A694,活跃!$B:$J,6,0)</f>
        <v>0</v>
      </c>
      <c r="E694" s="26">
        <f>VLOOKUP($A694,'交易量(贡献率)'!$A:$K,11,0)/100</f>
        <v>2.7895006420694784E-6</v>
      </c>
      <c r="F694" s="2">
        <f>VLOOKUP($A694,交易量等级!$A:$G,2,0)</f>
        <v>46.64</v>
      </c>
      <c r="G694" s="2">
        <f>VLOOKUP($A694,交易量等级!$A:$G,5,0)</f>
        <v>1471.12</v>
      </c>
      <c r="H694" s="2">
        <f>VLOOKUP($A694,活跃!$B:$J,2,0)</f>
        <v>1</v>
      </c>
      <c r="I694" s="1">
        <f>VLOOKUP($A694,'风险(退款拒付)'!$A:$F,4,0)</f>
        <v>0</v>
      </c>
      <c r="J694" s="1">
        <f>VLOOKUP($A694,'风险(退款拒付)'!$A:$F,5,0)</f>
        <v>0</v>
      </c>
      <c r="K694" s="1">
        <f>VLOOKUP($A694,'风险(预警)'!$A:$F,6,0)</f>
        <v>6.2E-2</v>
      </c>
      <c r="L694" s="1">
        <v>4.9480589275092599E-4</v>
      </c>
      <c r="M694" s="2">
        <f t="shared" si="10"/>
        <v>0.11682304499154064</v>
      </c>
    </row>
    <row r="695" spans="1:13" x14ac:dyDescent="0.2">
      <c r="A695" t="s">
        <v>441</v>
      </c>
      <c r="B695" s="2">
        <f>VLOOKUP($A695,活跃!$B:$J,3,0)</f>
        <v>100</v>
      </c>
      <c r="C695" s="2">
        <f>VLOOKUP($A695,活跃!$B:$J,4,0)</f>
        <v>0</v>
      </c>
      <c r="D695" s="2">
        <f>VLOOKUP($A695,活跃!$B:$J,6,0)</f>
        <v>0</v>
      </c>
      <c r="E695" s="26">
        <f>VLOOKUP($A695,'交易量(贡献率)'!$A:$K,11,0)/100</f>
        <v>3.3465588688811402E-6</v>
      </c>
      <c r="F695" s="2">
        <f>VLOOKUP($A695,交易量等级!$A:$G,2,0)</f>
        <v>100.47</v>
      </c>
      <c r="G695" s="2">
        <f>VLOOKUP($A695,交易量等级!$A:$G,5,0)</f>
        <v>1764.9</v>
      </c>
      <c r="H695" s="2">
        <f>VLOOKUP($A695,活跃!$B:$J,2,0)</f>
        <v>1</v>
      </c>
      <c r="I695" s="1">
        <f>VLOOKUP($A695,'风险(退款拒付)'!$A:$F,4,0)</f>
        <v>7.0000000000000007E-2</v>
      </c>
      <c r="J695" s="1">
        <f>VLOOKUP($A695,'风险(退款拒付)'!$A:$F,5,0)</f>
        <v>0</v>
      </c>
      <c r="K695" s="1">
        <f>VLOOKUP($A695,'风险(预警)'!$A:$F,6,0)</f>
        <v>2.1000000000000001E-2</v>
      </c>
      <c r="L695" s="1">
        <v>2.5911310183927721E-3</v>
      </c>
      <c r="M695" s="2">
        <f t="shared" si="10"/>
        <v>0.6117627537896958</v>
      </c>
    </row>
    <row r="696" spans="1:13" x14ac:dyDescent="0.2">
      <c r="A696" t="s">
        <v>1008</v>
      </c>
      <c r="B696" s="2">
        <f>VLOOKUP($A696,活跃!$B:$J,3,0)</f>
        <v>465</v>
      </c>
      <c r="C696" s="2">
        <f>VLOOKUP($A696,活跃!$B:$J,4,0)</f>
        <v>11</v>
      </c>
      <c r="D696" s="2">
        <f>VLOOKUP($A696,活跃!$B:$J,6,0)</f>
        <v>16</v>
      </c>
      <c r="E696" s="26">
        <f>VLOOKUP($A696,'交易量(贡献率)'!$A:$K,11,0)/100</f>
        <v>1.2259528421363319E-5</v>
      </c>
      <c r="F696" s="2">
        <f>VLOOKUP($A696,交易量等级!$A:$G,2,0)</f>
        <v>99</v>
      </c>
      <c r="G696" s="2">
        <f>VLOOKUP($A696,交易量等级!$A:$G,5,0)</f>
        <v>6465.4</v>
      </c>
      <c r="H696" s="2">
        <f>VLOOKUP($A696,活跃!$B:$J,2,0)</f>
        <v>1</v>
      </c>
      <c r="I696" s="1">
        <f>VLOOKUP($A696,'风险(退款拒付)'!$A:$F,4,0)</f>
        <v>4.9000000000000002E-2</v>
      </c>
      <c r="J696" s="1">
        <f>VLOOKUP($A696,'风险(退款拒付)'!$A:$F,5,0)</f>
        <v>0</v>
      </c>
      <c r="K696" s="1">
        <f>VLOOKUP($A696,'风险(预警)'!$A:$F,6,0)</f>
        <v>0</v>
      </c>
      <c r="L696" s="1">
        <v>1.4872961042958001E-2</v>
      </c>
      <c r="M696" s="2">
        <f t="shared" si="10"/>
        <v>3.5114872772009083</v>
      </c>
    </row>
    <row r="697" spans="1:13" x14ac:dyDescent="0.2">
      <c r="A697" t="s">
        <v>258</v>
      </c>
      <c r="B697" s="2">
        <f>VLOOKUP($A697,活跃!$B:$J,3,0)</f>
        <v>905</v>
      </c>
      <c r="C697" s="2">
        <f>VLOOKUP($A697,活跃!$B:$J,4,0)</f>
        <v>0</v>
      </c>
      <c r="D697" s="2">
        <f>VLOOKUP($A697,活跃!$B:$J,6,0)</f>
        <v>0</v>
      </c>
      <c r="E697" s="26">
        <f>VLOOKUP($A697,'交易量(贡献率)'!$A:$K,11,0)/100</f>
        <v>3.8916566319577091E-6</v>
      </c>
      <c r="F697" s="2">
        <f>VLOOKUP($A697,交易量等级!$A:$G,2,0)</f>
        <v>37.992249999999999</v>
      </c>
      <c r="G697" s="2">
        <f>VLOOKUP($A697,交易量等级!$A:$G,5,0)</f>
        <v>2052.3723199999999</v>
      </c>
      <c r="H697" s="2">
        <f>VLOOKUP($A697,活跃!$B:$J,2,0)</f>
        <v>1</v>
      </c>
      <c r="I697" s="1">
        <f>VLOOKUP($A697,'风险(退款拒付)'!$A:$F,4,0)</f>
        <v>0</v>
      </c>
      <c r="J697" s="1">
        <f>VLOOKUP($A697,'风险(退款拒付)'!$A:$F,5,0)</f>
        <v>0</v>
      </c>
      <c r="K697" s="1">
        <f>VLOOKUP($A697,'风险(预警)'!$A:$F,6,0)</f>
        <v>0</v>
      </c>
      <c r="L697" s="1">
        <v>7.22377695882679E-3</v>
      </c>
      <c r="M697" s="2">
        <f t="shared" si="10"/>
        <v>1.705524596681953</v>
      </c>
    </row>
    <row r="698" spans="1:13" x14ac:dyDescent="0.2">
      <c r="A698" t="s">
        <v>529</v>
      </c>
      <c r="B698" s="2">
        <f>VLOOKUP($A698,活跃!$B:$J,3,0)</f>
        <v>380</v>
      </c>
      <c r="C698" s="2">
        <f>VLOOKUP($A698,活跃!$B:$J,4,0)</f>
        <v>0</v>
      </c>
      <c r="D698" s="2">
        <f>VLOOKUP($A698,活跃!$B:$J,6,0)</f>
        <v>0</v>
      </c>
      <c r="E698" s="26">
        <f>VLOOKUP($A698,'交易量(贡献率)'!$A:$K,11,0)/100</f>
        <v>5.2723396115360178E-6</v>
      </c>
      <c r="F698" s="2">
        <f>VLOOKUP($A698,交易量等级!$A:$G,2,0)</f>
        <v>60.257800000000003</v>
      </c>
      <c r="G698" s="2">
        <f>VLOOKUP($A698,交易量等级!$A:$G,5,0)</f>
        <v>2780.51352</v>
      </c>
      <c r="H698" s="2">
        <f>VLOOKUP($A698,活跃!$B:$J,2,0)</f>
        <v>1</v>
      </c>
      <c r="I698" s="1">
        <f>VLOOKUP($A698,'风险(退款拒付)'!$A:$F,4,0)</f>
        <v>5.7000000000000002E-2</v>
      </c>
      <c r="J698" s="1">
        <f>VLOOKUP($A698,'风险(退款拒付)'!$A:$F,5,0)</f>
        <v>0</v>
      </c>
      <c r="K698" s="1">
        <f>VLOOKUP($A698,'风险(预警)'!$A:$F,6,0)</f>
        <v>0</v>
      </c>
      <c r="L698" s="1">
        <v>8.4166158140205095E-3</v>
      </c>
      <c r="M698" s="2">
        <f t="shared" si="10"/>
        <v>1.987152340590209</v>
      </c>
    </row>
    <row r="699" spans="1:13" x14ac:dyDescent="0.2">
      <c r="A699" t="s">
        <v>83</v>
      </c>
      <c r="B699" s="2">
        <f>VLOOKUP($A699,活跃!$B:$J,3,0)</f>
        <v>389</v>
      </c>
      <c r="C699" s="2">
        <f>VLOOKUP($A699,活跃!$B:$J,4,0)</f>
        <v>0</v>
      </c>
      <c r="D699" s="2">
        <f>VLOOKUP($A699,活跃!$B:$J,6,0)</f>
        <v>0</v>
      </c>
      <c r="E699" s="26">
        <f>VLOOKUP($A699,'交易量(贡献率)'!$A:$K,11,0)/100</f>
        <v>2.3985056101237434E-5</v>
      </c>
      <c r="F699" s="2">
        <f>VLOOKUP($A699,交易量等级!$A:$G,2,0)</f>
        <v>247</v>
      </c>
      <c r="G699" s="2">
        <f>VLOOKUP($A699,交易量等级!$A:$G,5,0)</f>
        <v>12649.18</v>
      </c>
      <c r="H699" s="2">
        <f>VLOOKUP($A699,活跃!$B:$J,2,0)</f>
        <v>1</v>
      </c>
      <c r="I699" s="1">
        <f>VLOOKUP($A699,'风险(退款拒付)'!$A:$F,4,0)</f>
        <v>3.4000000000000002E-2</v>
      </c>
      <c r="J699" s="1">
        <f>VLOOKUP($A699,'风险(退款拒付)'!$A:$F,5,0)</f>
        <v>0</v>
      </c>
      <c r="K699" s="1">
        <f>VLOOKUP($A699,'风险(预警)'!$A:$F,6,0)</f>
        <v>0</v>
      </c>
      <c r="L699" s="1">
        <v>0.19995293528514699</v>
      </c>
      <c r="M699" s="2">
        <f t="shared" si="10"/>
        <v>47.208634935893507</v>
      </c>
    </row>
    <row r="700" spans="1:13" x14ac:dyDescent="0.2">
      <c r="A700" t="s">
        <v>719</v>
      </c>
      <c r="B700" s="2">
        <f>VLOOKUP($A700,活跃!$B:$J,3,0)</f>
        <v>45</v>
      </c>
      <c r="C700" s="2">
        <f>VLOOKUP($A700,活跃!$B:$J,4,0)</f>
        <v>7</v>
      </c>
      <c r="D700" s="2">
        <f>VLOOKUP($A700,活跃!$B:$J,6,0)</f>
        <v>44</v>
      </c>
      <c r="E700" s="26">
        <f>VLOOKUP($A700,'交易量(贡献率)'!$A:$K,11,0)/100</f>
        <v>3.4020253506210201E-5</v>
      </c>
      <c r="F700" s="2">
        <f>VLOOKUP($A700,交易量等级!$A:$G,2,0)</f>
        <v>678.34230000000002</v>
      </c>
      <c r="G700" s="2">
        <f>VLOOKUP($A700,交易量等级!$A:$G,5,0)</f>
        <v>17941.517769620001</v>
      </c>
      <c r="H700" s="2">
        <f>VLOOKUP($A700,活跃!$B:$J,2,0)</f>
        <v>1</v>
      </c>
      <c r="I700" s="1">
        <f>VLOOKUP($A700,'风险(退款拒付)'!$A:$F,4,0)</f>
        <v>8.1000000000000003E-2</v>
      </c>
      <c r="J700" s="1">
        <f>VLOOKUP($A700,'风险(退款拒付)'!$A:$F,5,0)</f>
        <v>0</v>
      </c>
      <c r="K700" s="1">
        <f>VLOOKUP($A700,'风险(预警)'!$A:$F,6,0)</f>
        <v>0</v>
      </c>
      <c r="L700" s="1">
        <v>8.4125040711020786E-3</v>
      </c>
      <c r="M700" s="2">
        <f t="shared" si="10"/>
        <v>1.986181563291493</v>
      </c>
    </row>
    <row r="701" spans="1:13" x14ac:dyDescent="0.2">
      <c r="A701" t="s">
        <v>1000</v>
      </c>
      <c r="B701" s="2">
        <f>VLOOKUP($A701,活跃!$B:$J,3,0)</f>
        <v>454</v>
      </c>
      <c r="C701" s="2">
        <f>VLOOKUP($A701,活跃!$B:$J,4,0)</f>
        <v>1</v>
      </c>
      <c r="D701" s="2">
        <f>VLOOKUP($A701,活跃!$B:$J,6,0)</f>
        <v>1</v>
      </c>
      <c r="E701" s="26">
        <f>VLOOKUP($A701,'交易量(贡献率)'!$A:$K,11,0)/100</f>
        <v>3.8350324539071871E-6</v>
      </c>
      <c r="F701" s="2">
        <f>VLOOKUP($A701,交易量等级!$A:$G,2,0)</f>
        <v>48.48</v>
      </c>
      <c r="G701" s="2">
        <f>VLOOKUP($A701,交易量等级!$A:$G,5,0)</f>
        <v>2022.51</v>
      </c>
      <c r="H701" s="2">
        <f>VLOOKUP($A701,活跃!$B:$J,2,0)</f>
        <v>1</v>
      </c>
      <c r="I701" s="1">
        <f>VLOOKUP($A701,'风险(退款拒付)'!$A:$F,4,0)</f>
        <v>1.2E-2</v>
      </c>
      <c r="J701" s="1">
        <f>VLOOKUP($A701,'风险(退款拒付)'!$A:$F,5,0)</f>
        <v>0</v>
      </c>
      <c r="K701" s="1">
        <f>VLOOKUP($A701,'风险(预警)'!$A:$F,6,0)</f>
        <v>0.17399999999999999</v>
      </c>
      <c r="L701" s="1">
        <v>0.15490828713938071</v>
      </c>
      <c r="M701" s="2">
        <f t="shared" si="10"/>
        <v>36.573650522702877</v>
      </c>
    </row>
    <row r="702" spans="1:13" x14ac:dyDescent="0.2">
      <c r="A702" t="s">
        <v>943</v>
      </c>
      <c r="B702" s="2">
        <f>VLOOKUP($A702,活跃!$B:$J,3,0)</f>
        <v>117</v>
      </c>
      <c r="C702" s="2">
        <f>VLOOKUP($A702,活跃!$B:$J,4,0)</f>
        <v>6</v>
      </c>
      <c r="D702" s="2">
        <f>VLOOKUP($A702,活跃!$B:$J,6,0)</f>
        <v>20</v>
      </c>
      <c r="E702" s="26">
        <f>VLOOKUP($A702,'交易量(贡献率)'!$A:$K,11,0)/100</f>
        <v>2.0439519270509512E-6</v>
      </c>
      <c r="F702" s="2">
        <f>VLOOKUP($A702,交易量等级!$A:$G,2,0)</f>
        <v>30</v>
      </c>
      <c r="G702" s="2">
        <f>VLOOKUP($A702,交易量等级!$A:$G,5,0)</f>
        <v>1077.9343491</v>
      </c>
      <c r="H702" s="2">
        <f>VLOOKUP($A702,活跃!$B:$J,2,0)</f>
        <v>1</v>
      </c>
      <c r="I702" s="1">
        <f>VLOOKUP($A702,'风险(退款拒付)'!$A:$F,4,0)</f>
        <v>6.7000000000000004E-2</v>
      </c>
      <c r="J702" s="1">
        <f>VLOOKUP($A702,'风险(退款拒付)'!$A:$F,5,0)</f>
        <v>0</v>
      </c>
      <c r="K702" s="1">
        <f>VLOOKUP($A702,'风险(预警)'!$A:$F,6,0)</f>
        <v>0</v>
      </c>
      <c r="L702" s="1">
        <v>6.9815978599530272E-3</v>
      </c>
      <c r="M702" s="2">
        <f t="shared" si="10"/>
        <v>1.6483464179693927</v>
      </c>
    </row>
    <row r="703" spans="1:13" x14ac:dyDescent="0.2">
      <c r="A703" t="s">
        <v>585</v>
      </c>
      <c r="B703" s="2">
        <f>VLOOKUP($A703,活跃!$B:$J,3,0)</f>
        <v>429</v>
      </c>
      <c r="C703" s="2">
        <f>VLOOKUP($A703,活跃!$B:$J,4,0)</f>
        <v>0</v>
      </c>
      <c r="D703" s="2">
        <f>VLOOKUP($A703,活跃!$B:$J,6,0)</f>
        <v>0</v>
      </c>
      <c r="E703" s="26">
        <f>VLOOKUP($A703,'交易量(贡献率)'!$A:$K,11,0)/100</f>
        <v>8.9604451195479851E-6</v>
      </c>
      <c r="F703" s="2">
        <f>VLOOKUP($A703,交易量等级!$A:$G,2,0)</f>
        <v>46.915100000000002</v>
      </c>
      <c r="G703" s="2">
        <f>VLOOKUP($A703,交易量等级!$A:$G,5,0)</f>
        <v>4725.5375480000002</v>
      </c>
      <c r="H703" s="2">
        <f>VLOOKUP($A703,活跃!$B:$J,2,0)</f>
        <v>1</v>
      </c>
      <c r="I703" s="1">
        <f>VLOOKUP($A703,'风险(退款拒付)'!$A:$F,4,0)</f>
        <v>8.7999999999999995E-2</v>
      </c>
      <c r="J703" s="1">
        <f>VLOOKUP($A703,'风险(退款拒付)'!$A:$F,5,0)</f>
        <v>0</v>
      </c>
      <c r="K703" s="1">
        <f>VLOOKUP($A703,'风险(预警)'!$A:$F,6,0)</f>
        <v>0</v>
      </c>
      <c r="L703" s="1">
        <v>3.903608782958957E-3</v>
      </c>
      <c r="M703" s="2">
        <f t="shared" si="10"/>
        <v>0.92163709277113104</v>
      </c>
    </row>
    <row r="704" spans="1:13" x14ac:dyDescent="0.2">
      <c r="A704" t="s">
        <v>235</v>
      </c>
      <c r="B704" s="2">
        <f>VLOOKUP($A704,活跃!$B:$J,3,0)</f>
        <v>499</v>
      </c>
      <c r="C704" s="2">
        <f>VLOOKUP($A704,活跃!$B:$J,4,0)</f>
        <v>14</v>
      </c>
      <c r="D704" s="2">
        <f>VLOOKUP($A704,活跃!$B:$J,6,0)</f>
        <v>22</v>
      </c>
      <c r="E704" s="26">
        <f>VLOOKUP($A704,'交易量(贡献率)'!$A:$K,11,0)/100</f>
        <v>2.5369686886178884E-5</v>
      </c>
      <c r="F704" s="2">
        <f>VLOOKUP($A704,交易量等级!$A:$G,2,0)</f>
        <v>349.63914999999997</v>
      </c>
      <c r="G704" s="2">
        <f>VLOOKUP($A704,交易量等级!$A:$G,5,0)</f>
        <v>13379.4031839</v>
      </c>
      <c r="H704" s="2">
        <f>VLOOKUP($A704,活跃!$B:$J,2,0)</f>
        <v>1</v>
      </c>
      <c r="I704" s="1">
        <f>VLOOKUP($A704,'风险(退款拒付)'!$A:$F,4,0)</f>
        <v>0.27200000000000002</v>
      </c>
      <c r="J704" s="1">
        <f>VLOOKUP($A704,'风险(退款拒付)'!$A:$F,5,0)</f>
        <v>0</v>
      </c>
      <c r="K704" s="1">
        <f>VLOOKUP($A704,'风险(预警)'!$A:$F,6,0)</f>
        <v>0</v>
      </c>
      <c r="L704" s="1">
        <v>4.3301927103067302E-3</v>
      </c>
      <c r="M704" s="2">
        <f t="shared" si="10"/>
        <v>1.022353018081064</v>
      </c>
    </row>
    <row r="705" spans="1:13" x14ac:dyDescent="0.2">
      <c r="A705" t="s">
        <v>1028</v>
      </c>
      <c r="B705" s="2">
        <f>VLOOKUP($A705,活跃!$B:$J,3,0)</f>
        <v>555</v>
      </c>
      <c r="C705" s="2">
        <f>VLOOKUP($A705,活跃!$B:$J,4,0)</f>
        <v>0</v>
      </c>
      <c r="D705" s="2">
        <f>VLOOKUP($A705,活跃!$B:$J,6,0)</f>
        <v>0</v>
      </c>
      <c r="E705" s="26">
        <f>VLOOKUP($A705,'交易量(贡献率)'!$A:$K,11,0)/100</f>
        <v>4.6909847112598051E-6</v>
      </c>
      <c r="F705" s="2">
        <f>VLOOKUP($A705,交易量等级!$A:$G,2,0)</f>
        <v>85.97</v>
      </c>
      <c r="G705" s="2">
        <f>VLOOKUP($A705,交易量等级!$A:$G,5,0)</f>
        <v>2473.92</v>
      </c>
      <c r="H705" s="2">
        <f>VLOOKUP($A705,活跃!$B:$J,2,0)</f>
        <v>1</v>
      </c>
      <c r="I705" s="1">
        <f>VLOOKUP($A705,'风险(退款拒付)'!$A:$F,4,0)</f>
        <v>0</v>
      </c>
      <c r="J705" s="1">
        <f>VLOOKUP($A705,'风险(退款拒付)'!$A:$F,5,0)</f>
        <v>7.0000000000000007E-2</v>
      </c>
      <c r="K705" s="1">
        <f>VLOOKUP($A705,'风险(预警)'!$A:$F,6,0)</f>
        <v>0.16300000000000001</v>
      </c>
      <c r="L705" s="1">
        <v>2.0652166176801118E-3</v>
      </c>
      <c r="M705" s="2">
        <f t="shared" si="10"/>
        <v>0.48759502944312821</v>
      </c>
    </row>
    <row r="706" spans="1:13" x14ac:dyDescent="0.2">
      <c r="A706" t="s">
        <v>586</v>
      </c>
      <c r="B706" s="2">
        <f>VLOOKUP($A706,活跃!$B:$J,3,0)</f>
        <v>629</v>
      </c>
      <c r="C706" s="2">
        <f>VLOOKUP($A706,活跃!$B:$J,4,0)</f>
        <v>0</v>
      </c>
      <c r="D706" s="2">
        <f>VLOOKUP($A706,活跃!$B:$J,6,0)</f>
        <v>2</v>
      </c>
      <c r="E706" s="26">
        <f>VLOOKUP($A706,'交易量(贡献率)'!$A:$K,11,0)/100</f>
        <v>1.5100946328903909E-5</v>
      </c>
      <c r="F706" s="2">
        <f>VLOOKUP($A706,交易量等级!$A:$G,2,0)</f>
        <v>37.840000000000003</v>
      </c>
      <c r="G706" s="2">
        <f>VLOOKUP($A706,交易量等级!$A:$G,5,0)</f>
        <v>7963.9</v>
      </c>
      <c r="H706" s="2">
        <f>VLOOKUP($A706,活跃!$B:$J,2,0)</f>
        <v>1</v>
      </c>
      <c r="I706" s="1">
        <f>VLOOKUP($A706,'风险(退款拒付)'!$A:$F,4,0)</f>
        <v>1.4E-2</v>
      </c>
      <c r="J706" s="1">
        <f>VLOOKUP($A706,'风险(退款拒付)'!$A:$F,5,0)</f>
        <v>0</v>
      </c>
      <c r="K706" s="1">
        <f>VLOOKUP($A706,'风险(预警)'!$A:$F,6,0)</f>
        <v>0</v>
      </c>
      <c r="L706" s="1">
        <v>2.420706967221231E-3</v>
      </c>
      <c r="M706" s="2">
        <f t="shared" si="10"/>
        <v>0.57152585101765152</v>
      </c>
    </row>
    <row r="707" spans="1:13" x14ac:dyDescent="0.2">
      <c r="A707" t="s">
        <v>1001</v>
      </c>
      <c r="B707" s="2">
        <f>VLOOKUP($A707,活跃!$B:$J,3,0)</f>
        <v>177</v>
      </c>
      <c r="C707" s="2">
        <f>VLOOKUP($A707,活跃!$B:$J,4,0)</f>
        <v>0</v>
      </c>
      <c r="D707" s="2">
        <f>VLOOKUP($A707,活跃!$B:$J,6,0)</f>
        <v>0</v>
      </c>
      <c r="E707" s="26">
        <f>VLOOKUP($A707,'交易量(贡献率)'!$A:$K,11,0)/100</f>
        <v>1.4523580070200518E-5</v>
      </c>
      <c r="F707" s="2">
        <f>VLOOKUP($A707,交易量等级!$A:$G,2,0)</f>
        <v>506.66</v>
      </c>
      <c r="G707" s="2">
        <f>VLOOKUP($A707,交易量等级!$A:$G,5,0)</f>
        <v>7659.41</v>
      </c>
      <c r="H707" s="2">
        <f>VLOOKUP($A707,活跃!$B:$J,2,0)</f>
        <v>1</v>
      </c>
      <c r="I707" s="1">
        <f>VLOOKUP($A707,'风险(退款拒付)'!$A:$F,4,0)</f>
        <v>0</v>
      </c>
      <c r="J707" s="1">
        <f>VLOOKUP($A707,'风险(退款拒付)'!$A:$F,5,0)</f>
        <v>0</v>
      </c>
      <c r="K707" s="1">
        <f>VLOOKUP($A707,'风险(预警)'!$A:$F,6,0)</f>
        <v>0</v>
      </c>
      <c r="L707" s="1">
        <v>2.183693659168501E-3</v>
      </c>
      <c r="M707" s="2">
        <f t="shared" ref="M707:M770" si="11">100/MAX(L:L)*L707</f>
        <v>0.51556730897947944</v>
      </c>
    </row>
    <row r="708" spans="1:13" x14ac:dyDescent="0.2">
      <c r="A708" t="s">
        <v>1126</v>
      </c>
      <c r="B708" s="2">
        <f>VLOOKUP($A708,活跃!$B:$J,3,0)</f>
        <v>169</v>
      </c>
      <c r="C708" s="2">
        <f>VLOOKUP($A708,活跃!$B:$J,4,0)</f>
        <v>6</v>
      </c>
      <c r="D708" s="2">
        <f>VLOOKUP($A708,活跃!$B:$J,6,0)</f>
        <v>30</v>
      </c>
      <c r="E708" s="26">
        <f>VLOOKUP($A708,'交易量(贡献率)'!$A:$K,11,0)/100</f>
        <v>1.9782601860247066E-6</v>
      </c>
      <c r="F708" s="2">
        <f>VLOOKUP($A708,交易量等级!$A:$G,2,0)</f>
        <v>21</v>
      </c>
      <c r="G708" s="2">
        <f>VLOOKUP($A708,交易量等级!$A:$G,5,0)</f>
        <v>1043.29</v>
      </c>
      <c r="H708" s="2">
        <f>VLOOKUP($A708,活跃!$B:$J,2,0)</f>
        <v>1</v>
      </c>
      <c r="I708" s="1">
        <f>VLOOKUP($A708,'风险(退款拒付)'!$A:$F,4,0)</f>
        <v>0.33900000000000002</v>
      </c>
      <c r="J708" s="1">
        <f>VLOOKUP($A708,'风险(退款拒付)'!$A:$F,5,0)</f>
        <v>0</v>
      </c>
      <c r="K708" s="1">
        <f>VLOOKUP($A708,'风险(预警)'!$A:$F,6,0)</f>
        <v>0</v>
      </c>
      <c r="L708" s="1">
        <v>2.146846850971169E-3</v>
      </c>
      <c r="M708" s="2">
        <f t="shared" si="11"/>
        <v>0.50686782420192367</v>
      </c>
    </row>
    <row r="709" spans="1:13" x14ac:dyDescent="0.2">
      <c r="A709" t="s">
        <v>183</v>
      </c>
      <c r="B709" s="2">
        <f>VLOOKUP($A709,活跃!$B:$J,3,0)</f>
        <v>167</v>
      </c>
      <c r="C709" s="2">
        <f>VLOOKUP($A709,活跃!$B:$J,4,0)</f>
        <v>0</v>
      </c>
      <c r="D709" s="2">
        <f>VLOOKUP($A709,活跃!$B:$J,6,0)</f>
        <v>0</v>
      </c>
      <c r="E709" s="26">
        <f>VLOOKUP($A709,'交易量(贡献率)'!$A:$K,11,0)/100</f>
        <v>6.8734439593219141E-6</v>
      </c>
      <c r="F709" s="2">
        <f>VLOOKUP($A709,交易量等级!$A:$G,2,0)</f>
        <v>95</v>
      </c>
      <c r="G709" s="2">
        <f>VLOOKUP($A709,交易量等级!$A:$G,5,0)</f>
        <v>3624.9</v>
      </c>
      <c r="H709" s="2">
        <f>VLOOKUP($A709,活跃!$B:$J,2,0)</f>
        <v>1</v>
      </c>
      <c r="I709" s="1">
        <f>VLOOKUP($A709,'风险(退款拒付)'!$A:$F,4,0)</f>
        <v>4.2000000000000003E-2</v>
      </c>
      <c r="J709" s="1">
        <f>VLOOKUP($A709,'风险(退款拒付)'!$A:$F,5,0)</f>
        <v>7.0999999999999994E-2</v>
      </c>
      <c r="K709" s="1">
        <f>VLOOKUP($A709,'风险(预警)'!$A:$F,6,0)</f>
        <v>0.11899999999999999</v>
      </c>
      <c r="L709" s="1">
        <v>0.22054214543334391</v>
      </c>
      <c r="M709" s="2">
        <f t="shared" si="11"/>
        <v>52.069721391656202</v>
      </c>
    </row>
    <row r="710" spans="1:13" x14ac:dyDescent="0.2">
      <c r="A710" t="s">
        <v>341</v>
      </c>
      <c r="B710" s="2">
        <f>VLOOKUP($A710,活跃!$B:$J,3,0)</f>
        <v>957</v>
      </c>
      <c r="C710" s="2">
        <f>VLOOKUP($A710,活跃!$B:$J,4,0)</f>
        <v>0</v>
      </c>
      <c r="D710" s="2">
        <f>VLOOKUP($A710,活跃!$B:$J,6,0)</f>
        <v>0</v>
      </c>
      <c r="E710" s="26">
        <f>VLOOKUP($A710,'交易量(贡献率)'!$A:$K,11,0)/100</f>
        <v>1.6542285664278506E-5</v>
      </c>
      <c r="F710" s="2">
        <f>VLOOKUP($A710,交易量等级!$A:$G,2,0)</f>
        <v>197.12</v>
      </c>
      <c r="G710" s="2">
        <f>VLOOKUP($A710,交易量等级!$A:$G,5,0)</f>
        <v>8724.0300000000007</v>
      </c>
      <c r="H710" s="2">
        <f>VLOOKUP($A710,活跃!$B:$J,2,0)</f>
        <v>1</v>
      </c>
      <c r="I710" s="1">
        <f>VLOOKUP($A710,'风险(退款拒付)'!$A:$F,4,0)</f>
        <v>0.23899999999999999</v>
      </c>
      <c r="J710" s="1">
        <f>VLOOKUP($A710,'风险(退款拒付)'!$A:$F,5,0)</f>
        <v>0.11899999999999999</v>
      </c>
      <c r="K710" s="1">
        <f>VLOOKUP($A710,'风险(预警)'!$A:$F,6,0)</f>
        <v>4.8000000000000001E-2</v>
      </c>
      <c r="L710" s="1">
        <v>2.1533291926655509E-3</v>
      </c>
      <c r="M710" s="2">
        <f t="shared" si="11"/>
        <v>0.50839829687112148</v>
      </c>
    </row>
    <row r="711" spans="1:13" x14ac:dyDescent="0.2">
      <c r="A711" t="s">
        <v>460</v>
      </c>
      <c r="B711" s="2">
        <f>VLOOKUP($A711,活跃!$B:$J,3,0)</f>
        <v>184</v>
      </c>
      <c r="C711" s="2">
        <f>VLOOKUP($A711,活跃!$B:$J,4,0)</f>
        <v>0</v>
      </c>
      <c r="D711" s="2">
        <f>VLOOKUP($A711,活跃!$B:$J,6,0)</f>
        <v>0</v>
      </c>
      <c r="E711" s="26">
        <f>VLOOKUP($A711,'交易量(贡献率)'!$A:$K,11,0)/100</f>
        <v>6.0995771081871354E-6</v>
      </c>
      <c r="F711" s="2">
        <f>VLOOKUP($A711,交易量等级!$A:$G,2,0)</f>
        <v>97.96</v>
      </c>
      <c r="G711" s="2">
        <f>VLOOKUP($A711,交易量等级!$A:$G,5,0)</f>
        <v>3216.78</v>
      </c>
      <c r="H711" s="2">
        <f>VLOOKUP($A711,活跃!$B:$J,2,0)</f>
        <v>1</v>
      </c>
      <c r="I711" s="1">
        <f>VLOOKUP($A711,'风险(退款拒付)'!$A:$F,4,0)</f>
        <v>2.4E-2</v>
      </c>
      <c r="J711" s="1">
        <f>VLOOKUP($A711,'风险(退款拒付)'!$A:$F,5,0)</f>
        <v>0</v>
      </c>
      <c r="K711" s="1">
        <f>VLOOKUP($A711,'风险(预警)'!$A:$F,6,0)</f>
        <v>0</v>
      </c>
      <c r="L711" s="1">
        <v>3.923964830420467E-3</v>
      </c>
      <c r="M711" s="2">
        <f t="shared" si="11"/>
        <v>0.92644312981168619</v>
      </c>
    </row>
    <row r="712" spans="1:13" x14ac:dyDescent="0.2">
      <c r="A712" t="s">
        <v>375</v>
      </c>
      <c r="B712" s="2">
        <f>VLOOKUP($A712,活跃!$B:$J,3,0)</f>
        <v>598</v>
      </c>
      <c r="C712" s="2">
        <f>VLOOKUP($A712,活跃!$B:$J,4,0)</f>
        <v>0</v>
      </c>
      <c r="D712" s="2">
        <f>VLOOKUP($A712,活跃!$B:$J,6,0)</f>
        <v>0</v>
      </c>
      <c r="E712" s="26">
        <f>VLOOKUP($A712,'交易量(贡献率)'!$A:$K,11,0)/100</f>
        <v>2.5832916347654817E-6</v>
      </c>
      <c r="F712" s="2">
        <f>VLOOKUP($A712,交易量等级!$A:$G,2,0)</f>
        <v>57.97</v>
      </c>
      <c r="G712" s="2">
        <f>VLOOKUP($A712,交易量等级!$A:$G,5,0)</f>
        <v>1362.37</v>
      </c>
      <c r="H712" s="2">
        <f>VLOOKUP($A712,活跃!$B:$J,2,0)</f>
        <v>1</v>
      </c>
      <c r="I712" s="1">
        <f>VLOOKUP($A712,'风险(退款拒付)'!$A:$F,4,0)</f>
        <v>0</v>
      </c>
      <c r="J712" s="1">
        <f>VLOOKUP($A712,'风险(退款拒付)'!$A:$F,5,0)</f>
        <v>2.4E-2</v>
      </c>
      <c r="K712" s="1">
        <f>VLOOKUP($A712,'风险(预警)'!$A:$F,6,0)</f>
        <v>0.122</v>
      </c>
      <c r="L712" s="1">
        <v>9.4863574329085345E-3</v>
      </c>
      <c r="M712" s="2">
        <f t="shared" si="11"/>
        <v>2.2397169828136323</v>
      </c>
    </row>
    <row r="713" spans="1:13" x14ac:dyDescent="0.2">
      <c r="A713" t="s">
        <v>868</v>
      </c>
      <c r="B713" s="2">
        <f>VLOOKUP($A713,活跃!$B:$J,3,0)</f>
        <v>139</v>
      </c>
      <c r="C713" s="2">
        <f>VLOOKUP($A713,活跃!$B:$J,4,0)</f>
        <v>0</v>
      </c>
      <c r="D713" s="2">
        <f>VLOOKUP($A713,活跃!$B:$J,6,0)</f>
        <v>0</v>
      </c>
      <c r="E713" s="26">
        <f>VLOOKUP($A713,'交易量(贡献率)'!$A:$K,11,0)/100</f>
        <v>2.3891802225566527E-6</v>
      </c>
      <c r="F713" s="2">
        <f>VLOOKUP($A713,交易量等级!$A:$G,2,0)</f>
        <v>392</v>
      </c>
      <c r="G713" s="2">
        <f>VLOOKUP($A713,交易量等级!$A:$G,5,0)</f>
        <v>1260</v>
      </c>
      <c r="H713" s="2">
        <f>VLOOKUP($A713,活跃!$B:$J,2,0)</f>
        <v>1</v>
      </c>
      <c r="I713" s="1">
        <f>VLOOKUP($A713,'风险(退款拒付)'!$A:$F,4,0)</f>
        <v>1</v>
      </c>
      <c r="J713" s="1">
        <f>VLOOKUP($A713,'风险(退款拒付)'!$A:$F,5,0)</f>
        <v>0</v>
      </c>
      <c r="K713" s="1">
        <f>VLOOKUP($A713,'风险(预警)'!$A:$F,6,0)</f>
        <v>0</v>
      </c>
      <c r="L713" s="1">
        <v>1.4785697744511129E-3</v>
      </c>
      <c r="M713" s="2">
        <f t="shared" si="11"/>
        <v>0.34908845228887225</v>
      </c>
    </row>
    <row r="714" spans="1:13" x14ac:dyDescent="0.2">
      <c r="A714" t="s">
        <v>459</v>
      </c>
      <c r="B714" s="2">
        <f>VLOOKUP($A714,活跃!$B:$J,3,0)</f>
        <v>684</v>
      </c>
      <c r="C714" s="2">
        <f>VLOOKUP($A714,活跃!$B:$J,4,0)</f>
        <v>0</v>
      </c>
      <c r="D714" s="2">
        <f>VLOOKUP($A714,活跃!$B:$J,6,0)</f>
        <v>0</v>
      </c>
      <c r="E714" s="26">
        <f>VLOOKUP($A714,'交易量(贡献率)'!$A:$K,11,0)/100</f>
        <v>3.7331712924421873E-6</v>
      </c>
      <c r="F714" s="2">
        <f>VLOOKUP($A714,交易量等级!$A:$G,2,0)</f>
        <v>49.37135</v>
      </c>
      <c r="G714" s="2">
        <f>VLOOKUP($A714,交易量等级!$A:$G,5,0)</f>
        <v>1968.79071075</v>
      </c>
      <c r="H714" s="2">
        <f>VLOOKUP($A714,活跃!$B:$J,2,0)</f>
        <v>1</v>
      </c>
      <c r="I714" s="1">
        <f>VLOOKUP($A714,'风险(退款拒付)'!$A:$F,4,0)</f>
        <v>0</v>
      </c>
      <c r="J714" s="1">
        <f>VLOOKUP($A714,'风险(退款拒付)'!$A:$F,5,0)</f>
        <v>0</v>
      </c>
      <c r="K714" s="1">
        <f>VLOOKUP($A714,'风险(预警)'!$A:$F,6,0)</f>
        <v>0</v>
      </c>
      <c r="L714" s="1">
        <v>5.8182112550004654E-3</v>
      </c>
      <c r="M714" s="2">
        <f t="shared" si="11"/>
        <v>1.3736723130646984</v>
      </c>
    </row>
    <row r="715" spans="1:13" x14ac:dyDescent="0.2">
      <c r="A715" t="s">
        <v>787</v>
      </c>
      <c r="B715" s="2">
        <f>VLOOKUP($A715,活跃!$B:$J,3,0)</f>
        <v>520</v>
      </c>
      <c r="C715" s="2">
        <f>VLOOKUP($A715,活跃!$B:$J,4,0)</f>
        <v>0</v>
      </c>
      <c r="D715" s="2">
        <f>VLOOKUP($A715,活跃!$B:$J,6,0)</f>
        <v>0</v>
      </c>
      <c r="E715" s="26">
        <f>VLOOKUP($A715,'交易量(贡献率)'!$A:$K,11,0)/100</f>
        <v>4.2537011739768157E-6</v>
      </c>
      <c r="F715" s="2">
        <f>VLOOKUP($A715,交易量等级!$A:$G,2,0)</f>
        <v>43.98</v>
      </c>
      <c r="G715" s="2">
        <f>VLOOKUP($A715,交易量等级!$A:$G,5,0)</f>
        <v>2243.3064816999999</v>
      </c>
      <c r="H715" s="2">
        <f>VLOOKUP($A715,活跃!$B:$J,2,0)</f>
        <v>1</v>
      </c>
      <c r="I715" s="1">
        <f>VLOOKUP($A715,'风险(退款拒付)'!$A:$F,4,0)</f>
        <v>0.372</v>
      </c>
      <c r="J715" s="1">
        <f>VLOOKUP($A715,'风险(退款拒付)'!$A:$F,5,0)</f>
        <v>0</v>
      </c>
      <c r="K715" s="1">
        <f>VLOOKUP($A715,'风险(预警)'!$A:$F,6,0)</f>
        <v>0</v>
      </c>
      <c r="L715" s="1">
        <v>1.267005311088157E-2</v>
      </c>
      <c r="M715" s="2">
        <f t="shared" si="11"/>
        <v>2.9913835027078046</v>
      </c>
    </row>
    <row r="716" spans="1:13" x14ac:dyDescent="0.2">
      <c r="A716" t="s">
        <v>97</v>
      </c>
      <c r="B716" s="2">
        <f>VLOOKUP($A716,活跃!$B:$J,3,0)</f>
        <v>474</v>
      </c>
      <c r="C716" s="2">
        <f>VLOOKUP($A716,活跃!$B:$J,4,0)</f>
        <v>2</v>
      </c>
      <c r="D716" s="2">
        <f>VLOOKUP($A716,活跃!$B:$J,6,0)</f>
        <v>2</v>
      </c>
      <c r="E716" s="26">
        <f>VLOOKUP($A716,'交易量(贡献率)'!$A:$K,11,0)/100</f>
        <v>6.0388805534855167E-6</v>
      </c>
      <c r="F716" s="2">
        <f>VLOOKUP($A716,交易量等级!$A:$G,2,0)</f>
        <v>84.99</v>
      </c>
      <c r="G716" s="2">
        <f>VLOOKUP($A716,交易量等级!$A:$G,5,0)</f>
        <v>3184.77</v>
      </c>
      <c r="H716" s="2">
        <f>VLOOKUP($A716,活跃!$B:$J,2,0)</f>
        <v>1</v>
      </c>
      <c r="I716" s="1">
        <f>VLOOKUP($A716,'风险(退款拒付)'!$A:$F,4,0)</f>
        <v>2.1999999999999999E-2</v>
      </c>
      <c r="J716" s="1">
        <f>VLOOKUP($A716,'风险(退款拒付)'!$A:$F,5,0)</f>
        <v>0</v>
      </c>
      <c r="K716" s="1">
        <f>VLOOKUP($A716,'风险(预警)'!$A:$F,6,0)</f>
        <v>0</v>
      </c>
      <c r="L716" s="1">
        <v>1.489904272623899E-2</v>
      </c>
      <c r="M716" s="2">
        <f t="shared" si="11"/>
        <v>3.5176451296113767</v>
      </c>
    </row>
    <row r="717" spans="1:13" x14ac:dyDescent="0.2">
      <c r="A717" t="s">
        <v>817</v>
      </c>
      <c r="B717" s="2">
        <f>VLOOKUP($A717,活跃!$B:$J,3,0)</f>
        <v>823</v>
      </c>
      <c r="C717" s="2">
        <f>VLOOKUP($A717,活跃!$B:$J,4,0)</f>
        <v>1</v>
      </c>
      <c r="D717" s="2">
        <f>VLOOKUP($A717,活跃!$B:$J,6,0)</f>
        <v>1</v>
      </c>
      <c r="E717" s="26">
        <f>VLOOKUP($A717,'交易量(贡献率)'!$A:$K,11,0)/100</f>
        <v>4.8032382582243719E-6</v>
      </c>
      <c r="F717" s="2">
        <f>VLOOKUP($A717,交易量等级!$A:$G,2,0)</f>
        <v>72</v>
      </c>
      <c r="G717" s="2">
        <f>VLOOKUP($A717,交易量等级!$A:$G,5,0)</f>
        <v>2533.12</v>
      </c>
      <c r="H717" s="2">
        <f>VLOOKUP($A717,活跃!$B:$J,2,0)</f>
        <v>1</v>
      </c>
      <c r="I717" s="1">
        <f>VLOOKUP($A717,'风险(退款拒付)'!$A:$F,4,0)</f>
        <v>0.11600000000000001</v>
      </c>
      <c r="J717" s="1">
        <f>VLOOKUP($A717,'风险(退款拒付)'!$A:$F,5,0)</f>
        <v>0</v>
      </c>
      <c r="K717" s="1">
        <f>VLOOKUP($A717,'风险(预警)'!$A:$F,6,0)</f>
        <v>0</v>
      </c>
      <c r="L717" s="1">
        <v>6.8619580245668716E-3</v>
      </c>
      <c r="M717" s="2">
        <f t="shared" si="11"/>
        <v>1.6200996042655533</v>
      </c>
    </row>
    <row r="718" spans="1:13" x14ac:dyDescent="0.2">
      <c r="A718" t="s">
        <v>531</v>
      </c>
      <c r="B718" s="2">
        <f>VLOOKUP($A718,活跃!$B:$J,3,0)</f>
        <v>130</v>
      </c>
      <c r="C718" s="2">
        <f>VLOOKUP($A718,活跃!$B:$J,4,0)</f>
        <v>5</v>
      </c>
      <c r="D718" s="2">
        <f>VLOOKUP($A718,活跃!$B:$J,6,0)</f>
        <v>13</v>
      </c>
      <c r="E718" s="26">
        <f>VLOOKUP($A718,'交易量(贡献率)'!$A:$K,11,0)/100</f>
        <v>8.8913910834879783E-6</v>
      </c>
      <c r="F718" s="2">
        <f>VLOOKUP($A718,交易量等级!$A:$G,2,0)</f>
        <v>178.8</v>
      </c>
      <c r="G718" s="2">
        <f>VLOOKUP($A718,交易量等级!$A:$G,5,0)</f>
        <v>4689.12</v>
      </c>
      <c r="H718" s="2">
        <f>VLOOKUP($A718,活跃!$B:$J,2,0)</f>
        <v>1</v>
      </c>
      <c r="I718" s="1">
        <f>VLOOKUP($A718,'风险(退款拒付)'!$A:$F,4,0)</f>
        <v>0</v>
      </c>
      <c r="J718" s="1">
        <f>VLOOKUP($A718,'风险(退款拒付)'!$A:$F,5,0)</f>
        <v>0</v>
      </c>
      <c r="K718" s="1">
        <f>VLOOKUP($A718,'风险(预警)'!$A:$F,6,0)</f>
        <v>2.7E-2</v>
      </c>
      <c r="L718" s="1">
        <v>5.6445410735568666E-3</v>
      </c>
      <c r="M718" s="2">
        <f t="shared" si="11"/>
        <v>1.3326690030441213</v>
      </c>
    </row>
    <row r="719" spans="1:13" x14ac:dyDescent="0.2">
      <c r="A719" t="s">
        <v>996</v>
      </c>
      <c r="B719" s="2">
        <f>VLOOKUP($A719,活跃!$B:$J,3,0)</f>
        <v>581</v>
      </c>
      <c r="C719" s="2">
        <f>VLOOKUP($A719,活跃!$B:$J,4,0)</f>
        <v>3</v>
      </c>
      <c r="D719" s="2">
        <f>VLOOKUP($A719,活跃!$B:$J,6,0)</f>
        <v>4</v>
      </c>
      <c r="E719" s="26">
        <f>VLOOKUP($A719,'交易量(贡献率)'!$A:$K,11,0)/100</f>
        <v>2.548022783861074E-6</v>
      </c>
      <c r="F719" s="2">
        <f>VLOOKUP($A719,交易量等级!$A:$G,2,0)</f>
        <v>32.700000000000003</v>
      </c>
      <c r="G719" s="2">
        <f>VLOOKUP($A719,交易量等级!$A:$G,5,0)</f>
        <v>1343.77</v>
      </c>
      <c r="H719" s="2">
        <f>VLOOKUP($A719,活跃!$B:$J,2,0)</f>
        <v>1</v>
      </c>
      <c r="I719" s="1">
        <f>VLOOKUP($A719,'风险(退款拒付)'!$A:$F,4,0)</f>
        <v>1.6E-2</v>
      </c>
      <c r="J719" s="1">
        <f>VLOOKUP($A719,'风险(退款拒付)'!$A:$F,5,0)</f>
        <v>0</v>
      </c>
      <c r="K719" s="1">
        <f>VLOOKUP($A719,'风险(预警)'!$A:$F,6,0)</f>
        <v>0</v>
      </c>
      <c r="L719" s="1">
        <v>1.067220021366937E-2</v>
      </c>
      <c r="M719" s="2">
        <f t="shared" si="11"/>
        <v>2.5196929624033735</v>
      </c>
    </row>
    <row r="720" spans="1:13" x14ac:dyDescent="0.2">
      <c r="A720" t="s">
        <v>112</v>
      </c>
      <c r="B720" s="2">
        <f>VLOOKUP($A720,活跃!$B:$J,3,0)</f>
        <v>872</v>
      </c>
      <c r="C720" s="2">
        <f>VLOOKUP($A720,活跃!$B:$J,4,0)</f>
        <v>2</v>
      </c>
      <c r="D720" s="2">
        <f>VLOOKUP($A720,活跃!$B:$J,6,0)</f>
        <v>4</v>
      </c>
      <c r="E720" s="26">
        <f>VLOOKUP($A720,'交易量(贡献率)'!$A:$K,11,0)/100</f>
        <v>3.7944163901237244E-6</v>
      </c>
      <c r="F720" s="2">
        <f>VLOOKUP($A720,交易量等级!$A:$G,2,0)</f>
        <v>25.99</v>
      </c>
      <c r="G720" s="2">
        <f>VLOOKUP($A720,交易量等级!$A:$G,5,0)</f>
        <v>2001.09</v>
      </c>
      <c r="H720" s="2">
        <f>VLOOKUP($A720,活跃!$B:$J,2,0)</f>
        <v>1</v>
      </c>
      <c r="I720" s="1">
        <f>VLOOKUP($A720,'风险(退款拒付)'!$A:$F,4,0)</f>
        <v>0.125</v>
      </c>
      <c r="J720" s="1">
        <f>VLOOKUP($A720,'风险(退款拒付)'!$A:$F,5,0)</f>
        <v>0</v>
      </c>
      <c r="K720" s="1">
        <f>VLOOKUP($A720,'风险(预警)'!$A:$F,6,0)</f>
        <v>0</v>
      </c>
      <c r="L720" s="1">
        <v>1.3565010291127449E-2</v>
      </c>
      <c r="M720" s="2">
        <f t="shared" si="11"/>
        <v>3.2026817601964144</v>
      </c>
    </row>
    <row r="721" spans="1:13" x14ac:dyDescent="0.2">
      <c r="A721" t="s">
        <v>538</v>
      </c>
      <c r="B721" s="2">
        <f>VLOOKUP($A721,活跃!$B:$J,3,0)</f>
        <v>366</v>
      </c>
      <c r="C721" s="2">
        <f>VLOOKUP($A721,活跃!$B:$J,4,0)</f>
        <v>0</v>
      </c>
      <c r="D721" s="2">
        <f>VLOOKUP($A721,活跃!$B:$J,6,0)</f>
        <v>0</v>
      </c>
      <c r="E721" s="26">
        <f>VLOOKUP($A721,'交易量(贡献率)'!$A:$K,11,0)/100</f>
        <v>3.0947244874319713E-6</v>
      </c>
      <c r="F721" s="2">
        <f>VLOOKUP($A721,交易量等级!$A:$G,2,0)</f>
        <v>32</v>
      </c>
      <c r="G721" s="2">
        <f>VLOOKUP($A721,交易量等级!$A:$G,5,0)</f>
        <v>1632.0882022000001</v>
      </c>
      <c r="H721" s="2">
        <f>VLOOKUP($A721,活跃!$B:$J,2,0)</f>
        <v>1</v>
      </c>
      <c r="I721" s="1">
        <f>VLOOKUP($A721,'风险(退款拒付)'!$A:$F,4,0)</f>
        <v>3.5999999999999997E-2</v>
      </c>
      <c r="J721" s="1">
        <f>VLOOKUP($A721,'风险(退款拒付)'!$A:$F,5,0)</f>
        <v>0</v>
      </c>
      <c r="K721" s="1">
        <f>VLOOKUP($A721,'风险(预警)'!$A:$F,6,0)</f>
        <v>0</v>
      </c>
      <c r="L721" s="1">
        <v>4.1252056007879253E-3</v>
      </c>
      <c r="M721" s="2">
        <f t="shared" si="11"/>
        <v>0.97395582098047151</v>
      </c>
    </row>
    <row r="722" spans="1:13" x14ac:dyDescent="0.2">
      <c r="A722" t="s">
        <v>342</v>
      </c>
      <c r="B722" s="2">
        <f>VLOOKUP($A722,活跃!$B:$J,3,0)</f>
        <v>474</v>
      </c>
      <c r="C722" s="2">
        <f>VLOOKUP($A722,活跃!$B:$J,4,0)</f>
        <v>0</v>
      </c>
      <c r="D722" s="2">
        <f>VLOOKUP($A722,活跃!$B:$J,6,0)</f>
        <v>0</v>
      </c>
      <c r="E722" s="26">
        <f>VLOOKUP($A722,'交易量(贡献率)'!$A:$K,11,0)/100</f>
        <v>5.60715947961909E-6</v>
      </c>
      <c r="F722" s="2">
        <f>VLOOKUP($A722,交易量等级!$A:$G,2,0)</f>
        <v>74.484999999999999</v>
      </c>
      <c r="G722" s="2">
        <f>VLOOKUP($A722,交易量等级!$A:$G,5,0)</f>
        <v>2957.09</v>
      </c>
      <c r="H722" s="2">
        <f>VLOOKUP($A722,活跃!$B:$J,2,0)</f>
        <v>1</v>
      </c>
      <c r="I722" s="1">
        <f>VLOOKUP($A722,'风险(退款拒付)'!$A:$F,4,0)</f>
        <v>0</v>
      </c>
      <c r="J722" s="1">
        <f>VLOOKUP($A722,'风险(退款拒付)'!$A:$F,5,0)</f>
        <v>0</v>
      </c>
      <c r="K722" s="1">
        <f>VLOOKUP($A722,'风险(预警)'!$A:$F,6,0)</f>
        <v>5.6000000000000001E-2</v>
      </c>
      <c r="L722" s="1">
        <v>5.8368321970540659E-3</v>
      </c>
      <c r="M722" s="2">
        <f t="shared" si="11"/>
        <v>1.3780686939146081</v>
      </c>
    </row>
    <row r="723" spans="1:13" x14ac:dyDescent="0.2">
      <c r="A723" t="s">
        <v>819</v>
      </c>
      <c r="B723" s="2">
        <f>VLOOKUP($A723,活跃!$B:$J,3,0)</f>
        <v>513</v>
      </c>
      <c r="C723" s="2">
        <f>VLOOKUP($A723,活跃!$B:$J,4,0)</f>
        <v>0</v>
      </c>
      <c r="D723" s="2">
        <f>VLOOKUP($A723,活跃!$B:$J,6,0)</f>
        <v>0</v>
      </c>
      <c r="E723" s="26">
        <f>VLOOKUP($A723,'交易量(贡献率)'!$A:$K,11,0)/100</f>
        <v>6.8454564195719636E-6</v>
      </c>
      <c r="F723" s="2">
        <f>VLOOKUP($A723,交易量等级!$A:$G,2,0)</f>
        <v>96.245000000000005</v>
      </c>
      <c r="G723" s="2">
        <f>VLOOKUP($A723,交易量等级!$A:$G,5,0)</f>
        <v>3610.14</v>
      </c>
      <c r="H723" s="2">
        <f>VLOOKUP($A723,活跃!$B:$J,2,0)</f>
        <v>1</v>
      </c>
      <c r="I723" s="1">
        <f>VLOOKUP($A723,'风险(退款拒付)'!$A:$F,4,0)</f>
        <v>0</v>
      </c>
      <c r="J723" s="1">
        <f>VLOOKUP($A723,'风险(退款拒付)'!$A:$F,5,0)</f>
        <v>2.9000000000000001E-2</v>
      </c>
      <c r="K723" s="1">
        <f>VLOOKUP($A723,'风险(预警)'!$A:$F,6,0)</f>
        <v>2.9000000000000001E-2</v>
      </c>
      <c r="L723" s="1">
        <v>7.7720746701202938E-3</v>
      </c>
      <c r="M723" s="2">
        <f t="shared" si="11"/>
        <v>1.8349769923255979</v>
      </c>
    </row>
    <row r="724" spans="1:13" x14ac:dyDescent="0.2">
      <c r="A724" t="s">
        <v>381</v>
      </c>
      <c r="B724" s="2">
        <f>VLOOKUP($A724,活跃!$B:$J,3,0)</f>
        <v>236</v>
      </c>
      <c r="C724" s="2">
        <f>VLOOKUP($A724,活跃!$B:$J,4,0)</f>
        <v>0</v>
      </c>
      <c r="D724" s="2">
        <f>VLOOKUP($A724,活跃!$B:$J,6,0)</f>
        <v>5</v>
      </c>
      <c r="E724" s="26">
        <f>VLOOKUP($A724,'交易量(贡献率)'!$A:$K,11,0)/100</f>
        <v>5.7504628886029939E-5</v>
      </c>
      <c r="F724" s="2">
        <f>VLOOKUP($A724,交易量等级!$A:$G,2,0)</f>
        <v>919</v>
      </c>
      <c r="G724" s="2">
        <f>VLOOKUP($A724,交易量等级!$A:$G,5,0)</f>
        <v>30326.65</v>
      </c>
      <c r="H724" s="2">
        <f>VLOOKUP($A724,活跃!$B:$J,2,0)</f>
        <v>1</v>
      </c>
      <c r="I724" s="1">
        <f>VLOOKUP($A724,'风险(退款拒付)'!$A:$F,4,0)</f>
        <v>1.6E-2</v>
      </c>
      <c r="J724" s="1">
        <f>VLOOKUP($A724,'风险(退款拒付)'!$A:$F,5,0)</f>
        <v>0</v>
      </c>
      <c r="K724" s="1">
        <f>VLOOKUP($A724,'风险(预警)'!$A:$F,6,0)</f>
        <v>0</v>
      </c>
      <c r="L724" s="1">
        <v>3.0388964720766409E-3</v>
      </c>
      <c r="M724" s="2">
        <f t="shared" si="11"/>
        <v>0.71747961065764654</v>
      </c>
    </row>
    <row r="725" spans="1:13" x14ac:dyDescent="0.2">
      <c r="A725" t="s">
        <v>424</v>
      </c>
      <c r="B725" s="2">
        <f>VLOOKUP($A725,活跃!$B:$J,3,0)</f>
        <v>220</v>
      </c>
      <c r="C725" s="2">
        <f>VLOOKUP($A725,活跃!$B:$J,4,0)</f>
        <v>2</v>
      </c>
      <c r="D725" s="2">
        <f>VLOOKUP($A725,活跃!$B:$J,6,0)</f>
        <v>6</v>
      </c>
      <c r="E725" s="26">
        <f>VLOOKUP($A725,'交易量(贡献率)'!$A:$K,11,0)/100</f>
        <v>5.7515721508491803E-6</v>
      </c>
      <c r="F725" s="2">
        <f>VLOOKUP($A725,交易量等级!$A:$G,2,0)</f>
        <v>107.63</v>
      </c>
      <c r="G725" s="2">
        <f>VLOOKUP($A725,交易量等级!$A:$G,5,0)</f>
        <v>3033.25</v>
      </c>
      <c r="H725" s="2">
        <f>VLOOKUP($A725,活跃!$B:$J,2,0)</f>
        <v>1</v>
      </c>
      <c r="I725" s="1">
        <f>VLOOKUP($A725,'风险(退款拒付)'!$A:$F,4,0)</f>
        <v>0.151</v>
      </c>
      <c r="J725" s="1">
        <f>VLOOKUP($A725,'风险(退款拒付)'!$A:$F,5,0)</f>
        <v>0</v>
      </c>
      <c r="K725" s="1">
        <f>VLOOKUP($A725,'风险(预警)'!$A:$F,6,0)</f>
        <v>0</v>
      </c>
      <c r="L725" s="1">
        <v>3.281877537467242E-2</v>
      </c>
      <c r="M725" s="2">
        <f t="shared" si="11"/>
        <v>7.7484713264976515</v>
      </c>
    </row>
    <row r="726" spans="1:13" x14ac:dyDescent="0.2">
      <c r="A726" t="s">
        <v>694</v>
      </c>
      <c r="B726" s="2">
        <f>VLOOKUP($A726,活跃!$B:$J,3,0)</f>
        <v>901</v>
      </c>
      <c r="C726" s="2">
        <f>VLOOKUP($A726,活跃!$B:$J,4,0)</f>
        <v>1</v>
      </c>
      <c r="D726" s="2">
        <f>VLOOKUP($A726,活跃!$B:$J,6,0)</f>
        <v>4</v>
      </c>
      <c r="E726" s="26">
        <f>VLOOKUP($A726,'交易量(贡献率)'!$A:$K,11,0)/100</f>
        <v>5.2536745771674929E-6</v>
      </c>
      <c r="F726" s="2">
        <f>VLOOKUP($A726,交易量等级!$A:$G,2,0)</f>
        <v>79.989999999999995</v>
      </c>
      <c r="G726" s="2">
        <f>VLOOKUP($A726,交易量等级!$A:$G,5,0)</f>
        <v>2770.67</v>
      </c>
      <c r="H726" s="2">
        <f>VLOOKUP($A726,活跃!$B:$J,2,0)</f>
        <v>1</v>
      </c>
      <c r="I726" s="1">
        <f>VLOOKUP($A726,'风险(退款拒付)'!$A:$F,4,0)</f>
        <v>0.22600000000000001</v>
      </c>
      <c r="J726" s="1">
        <f>VLOOKUP($A726,'风险(退款拒付)'!$A:$F,5,0)</f>
        <v>0</v>
      </c>
      <c r="K726" s="1">
        <f>VLOOKUP($A726,'风险(预警)'!$A:$F,6,0)</f>
        <v>6.0999999999999999E-2</v>
      </c>
      <c r="L726" s="1">
        <v>2.434948284982549E-3</v>
      </c>
      <c r="M726" s="2">
        <f t="shared" si="11"/>
        <v>0.57488820811554231</v>
      </c>
    </row>
    <row r="727" spans="1:13" x14ac:dyDescent="0.2">
      <c r="A727" t="s">
        <v>625</v>
      </c>
      <c r="B727" s="2">
        <f>VLOOKUP($A727,活跃!$B:$J,3,0)</f>
        <v>334</v>
      </c>
      <c r="C727" s="2">
        <f>VLOOKUP($A727,活跃!$B:$J,4,0)</f>
        <v>0</v>
      </c>
      <c r="D727" s="2">
        <f>VLOOKUP($A727,活跃!$B:$J,6,0)</f>
        <v>0</v>
      </c>
      <c r="E727" s="26">
        <f>VLOOKUP($A727,'交易量(贡献率)'!$A:$K,11,0)/100</f>
        <v>5.3232831533342025E-6</v>
      </c>
      <c r="F727" s="2">
        <f>VLOOKUP($A727,交易量等级!$A:$G,2,0)</f>
        <v>339.92</v>
      </c>
      <c r="G727" s="2">
        <f>VLOOKUP($A727,交易量等级!$A:$G,5,0)</f>
        <v>2807.38</v>
      </c>
      <c r="H727" s="2">
        <f>VLOOKUP($A727,活跃!$B:$J,2,0)</f>
        <v>1</v>
      </c>
      <c r="I727" s="1">
        <f>VLOOKUP($A727,'风险(退款拒付)'!$A:$F,4,0)</f>
        <v>3.4000000000000002E-2</v>
      </c>
      <c r="J727" s="1">
        <f>VLOOKUP($A727,'风险(退款拒付)'!$A:$F,5,0)</f>
        <v>9.7000000000000003E-2</v>
      </c>
      <c r="K727" s="1">
        <f>VLOOKUP($A727,'风险(预警)'!$A:$F,6,0)</f>
        <v>0.22600000000000001</v>
      </c>
      <c r="L727" s="1">
        <v>0.19800768413734979</v>
      </c>
      <c r="M727" s="2">
        <f t="shared" si="11"/>
        <v>46.749363602046742</v>
      </c>
    </row>
    <row r="728" spans="1:13" x14ac:dyDescent="0.2">
      <c r="A728" t="s">
        <v>122</v>
      </c>
      <c r="B728" s="2">
        <f>VLOOKUP($A728,活跃!$B:$J,3,0)</f>
        <v>459</v>
      </c>
      <c r="C728" s="2">
        <f>VLOOKUP($A728,活跃!$B:$J,4,0)</f>
        <v>0</v>
      </c>
      <c r="D728" s="2">
        <f>VLOOKUP($A728,活跃!$B:$J,6,0)</f>
        <v>0</v>
      </c>
      <c r="E728" s="26">
        <f>VLOOKUP($A728,'交易量(贡献率)'!$A:$K,11,0)/100</f>
        <v>3.7716622927660416E-6</v>
      </c>
      <c r="F728" s="2">
        <f>VLOOKUP($A728,交易量等级!$A:$G,2,0)</f>
        <v>108.605</v>
      </c>
      <c r="G728" s="2">
        <f>VLOOKUP($A728,交易量等级!$A:$G,5,0)</f>
        <v>1989.09</v>
      </c>
      <c r="H728" s="2">
        <f>VLOOKUP($A728,活跃!$B:$J,2,0)</f>
        <v>1</v>
      </c>
      <c r="I728" s="1">
        <f>VLOOKUP($A728,'风险(退款拒付)'!$A:$F,4,0)</f>
        <v>0.05</v>
      </c>
      <c r="J728" s="1">
        <f>VLOOKUP($A728,'风险(退款拒付)'!$A:$F,5,0)</f>
        <v>0.13300000000000001</v>
      </c>
      <c r="K728" s="1">
        <f>VLOOKUP($A728,'风险(预警)'!$A:$F,6,0)</f>
        <v>0.26700000000000002</v>
      </c>
      <c r="L728" s="1">
        <v>0.1989984129679333</v>
      </c>
      <c r="M728" s="2">
        <f t="shared" si="11"/>
        <v>46.983273424959734</v>
      </c>
    </row>
    <row r="729" spans="1:13" x14ac:dyDescent="0.2">
      <c r="A729" t="s">
        <v>704</v>
      </c>
      <c r="B729" s="2">
        <f>VLOOKUP($A729,活跃!$B:$J,3,0)</f>
        <v>185</v>
      </c>
      <c r="C729" s="2">
        <f>VLOOKUP($A729,活跃!$B:$J,4,0)</f>
        <v>0</v>
      </c>
      <c r="D729" s="2">
        <f>VLOOKUP($A729,活跃!$B:$J,6,0)</f>
        <v>0</v>
      </c>
      <c r="E729" s="26">
        <f>VLOOKUP($A729,'交易量(贡献率)'!$A:$K,11,0)/100</f>
        <v>3.7696864786454828E-5</v>
      </c>
      <c r="F729" s="2">
        <f>VLOOKUP($A729,交易量等级!$A:$G,2,0)</f>
        <v>171.27</v>
      </c>
      <c r="G729" s="2">
        <f>VLOOKUP($A729,交易量等级!$A:$G,5,0)</f>
        <v>19880.48</v>
      </c>
      <c r="H729" s="2">
        <f>VLOOKUP($A729,活跃!$B:$J,2,0)</f>
        <v>1</v>
      </c>
      <c r="I729" s="1">
        <f>VLOOKUP($A729,'风险(退款拒付)'!$A:$F,4,0)</f>
        <v>0</v>
      </c>
      <c r="J729" s="1">
        <f>VLOOKUP($A729,'风险(退款拒付)'!$A:$F,5,0)</f>
        <v>7.0999999999999994E-2</v>
      </c>
      <c r="K729" s="1">
        <f>VLOOKUP($A729,'风险(预警)'!$A:$F,6,0)</f>
        <v>0.17899999999999999</v>
      </c>
      <c r="L729" s="1">
        <v>0.1997050692372031</v>
      </c>
      <c r="M729" s="2">
        <f t="shared" si="11"/>
        <v>47.150114075703591</v>
      </c>
    </row>
    <row r="730" spans="1:13" x14ac:dyDescent="0.2">
      <c r="A730" t="s">
        <v>969</v>
      </c>
      <c r="B730" s="2">
        <f>VLOOKUP($A730,活跃!$B:$J,3,0)</f>
        <v>431</v>
      </c>
      <c r="C730" s="2">
        <f>VLOOKUP($A730,活跃!$B:$J,4,0)</f>
        <v>0</v>
      </c>
      <c r="D730" s="2">
        <f>VLOOKUP($A730,活跃!$B:$J,6,0)</f>
        <v>0</v>
      </c>
      <c r="E730" s="26">
        <f>VLOOKUP($A730,'交易量(贡献率)'!$A:$K,11,0)/100</f>
        <v>2.6022533825635498E-6</v>
      </c>
      <c r="F730" s="2">
        <f>VLOOKUP($A730,交易量等级!$A:$G,2,0)</f>
        <v>235.69499999999999</v>
      </c>
      <c r="G730" s="2">
        <f>VLOOKUP($A730,交易量等级!$A:$G,5,0)</f>
        <v>1372.37</v>
      </c>
      <c r="H730" s="2">
        <f>VLOOKUP($A730,活跃!$B:$J,2,0)</f>
        <v>1</v>
      </c>
      <c r="I730" s="1">
        <f>VLOOKUP($A730,'风险(退款拒付)'!$A:$F,4,0)</f>
        <v>4.4999999999999998E-2</v>
      </c>
      <c r="J730" s="1">
        <f>VLOOKUP($A730,'风险(退款拒付)'!$A:$F,5,0)</f>
        <v>0</v>
      </c>
      <c r="K730" s="1">
        <f>VLOOKUP($A730,'风险(预警)'!$A:$F,6,0)</f>
        <v>3.5999999999999997E-2</v>
      </c>
      <c r="L730" s="1">
        <v>6.2518366303427478E-3</v>
      </c>
      <c r="M730" s="2">
        <f t="shared" si="11"/>
        <v>1.4760507153336158</v>
      </c>
    </row>
    <row r="731" spans="1:13" x14ac:dyDescent="0.2">
      <c r="A731" t="s">
        <v>732</v>
      </c>
      <c r="B731" s="2">
        <f>VLOOKUP($A731,活跃!$B:$J,3,0)</f>
        <v>912</v>
      </c>
      <c r="C731" s="2">
        <f>VLOOKUP($A731,活跃!$B:$J,4,0)</f>
        <v>0</v>
      </c>
      <c r="D731" s="2">
        <f>VLOOKUP($A731,活跃!$B:$J,6,0)</f>
        <v>0</v>
      </c>
      <c r="E731" s="26">
        <f>VLOOKUP($A731,'交易量(贡献率)'!$A:$K,11,0)/100</f>
        <v>9.1067586149784416E-7</v>
      </c>
      <c r="F731" s="2">
        <f>VLOOKUP($A731,交易量等级!$A:$G,2,0)</f>
        <v>21.96</v>
      </c>
      <c r="G731" s="2">
        <f>VLOOKUP($A731,交易量等级!$A:$G,5,0)</f>
        <v>480.27</v>
      </c>
      <c r="H731" s="2">
        <f>VLOOKUP($A731,活跃!$B:$J,2,0)</f>
        <v>1</v>
      </c>
      <c r="I731" s="1">
        <f>VLOOKUP($A731,'风险(退款拒付)'!$A:$F,4,0)</f>
        <v>3.1E-2</v>
      </c>
      <c r="J731" s="1">
        <f>VLOOKUP($A731,'风险(退款拒付)'!$A:$F,5,0)</f>
        <v>0</v>
      </c>
      <c r="K731" s="1">
        <f>VLOOKUP($A731,'风险(预警)'!$A:$F,6,0)</f>
        <v>0</v>
      </c>
      <c r="L731" s="1">
        <v>1.355031706816995E-2</v>
      </c>
      <c r="M731" s="2">
        <f t="shared" si="11"/>
        <v>3.1992127088536919</v>
      </c>
    </row>
    <row r="732" spans="1:13" x14ac:dyDescent="0.2">
      <c r="A732" t="s">
        <v>592</v>
      </c>
      <c r="B732" s="2">
        <f>VLOOKUP($A732,活跃!$B:$J,3,0)</f>
        <v>395</v>
      </c>
      <c r="C732" s="2">
        <f>VLOOKUP($A732,活跃!$B:$J,4,0)</f>
        <v>0</v>
      </c>
      <c r="D732" s="2">
        <f>VLOOKUP($A732,活跃!$B:$J,6,0)</f>
        <v>0</v>
      </c>
      <c r="E732" s="26">
        <f>VLOOKUP($A732,'交易量(贡献率)'!$A:$K,11,0)/100</f>
        <v>2.5545626906766283E-5</v>
      </c>
      <c r="F732" s="2">
        <f>VLOOKUP($A732,交易量等级!$A:$G,2,0)</f>
        <v>399</v>
      </c>
      <c r="G732" s="2">
        <f>VLOOKUP($A732,交易量等级!$A:$G,5,0)</f>
        <v>13472.19</v>
      </c>
      <c r="H732" s="2">
        <f>VLOOKUP($A732,活跃!$B:$J,2,0)</f>
        <v>1</v>
      </c>
      <c r="I732" s="1">
        <f>VLOOKUP($A732,'风险(退款拒付)'!$A:$F,4,0)</f>
        <v>4.3999999999999997E-2</v>
      </c>
      <c r="J732" s="1">
        <f>VLOOKUP($A732,'风险(退款拒付)'!$A:$F,5,0)</f>
        <v>0</v>
      </c>
      <c r="K732" s="1">
        <f>VLOOKUP($A732,'风险(预警)'!$A:$F,6,0)</f>
        <v>0</v>
      </c>
      <c r="L732" s="1">
        <v>6.3019374086069448E-3</v>
      </c>
      <c r="M732" s="2">
        <f t="shared" si="11"/>
        <v>1.4878794456681104</v>
      </c>
    </row>
    <row r="733" spans="1:13" x14ac:dyDescent="0.2">
      <c r="A733" t="s">
        <v>619</v>
      </c>
      <c r="B733" s="2">
        <f>VLOOKUP($A733,活跃!$B:$J,3,0)</f>
        <v>430</v>
      </c>
      <c r="C733" s="2">
        <f>VLOOKUP($A733,活跃!$B:$J,4,0)</f>
        <v>0</v>
      </c>
      <c r="D733" s="2">
        <f>VLOOKUP($A733,活跃!$B:$J,6,0)</f>
        <v>0</v>
      </c>
      <c r="E733" s="26">
        <f>VLOOKUP($A733,'交易量(贡献率)'!$A:$K,11,0)/100</f>
        <v>1.3326069849761289E-5</v>
      </c>
      <c r="F733" s="2">
        <f>VLOOKUP($A733,交易量等级!$A:$G,2,0)</f>
        <v>280.99</v>
      </c>
      <c r="G733" s="2">
        <f>VLOOKUP($A733,交易量等级!$A:$G,5,0)</f>
        <v>7027.87</v>
      </c>
      <c r="H733" s="2">
        <f>VLOOKUP($A733,活跃!$B:$J,2,0)</f>
        <v>1</v>
      </c>
      <c r="I733" s="1">
        <f>VLOOKUP($A733,'风险(退款拒付)'!$A:$F,4,0)</f>
        <v>0.14000000000000001</v>
      </c>
      <c r="J733" s="1">
        <f>VLOOKUP($A733,'风险(退款拒付)'!$A:$F,5,0)</f>
        <v>3.6999999999999998E-2</v>
      </c>
      <c r="K733" s="1">
        <f>VLOOKUP($A733,'风险(预警)'!$A:$F,6,0)</f>
        <v>0</v>
      </c>
      <c r="L733" s="1">
        <v>5.9909984970556154E-3</v>
      </c>
      <c r="M733" s="2">
        <f t="shared" si="11"/>
        <v>1.4144671622132188</v>
      </c>
    </row>
    <row r="734" spans="1:13" x14ac:dyDescent="0.2">
      <c r="A734" t="s">
        <v>681</v>
      </c>
      <c r="B734" s="2">
        <f>VLOOKUP($A734,活跃!$B:$J,3,0)</f>
        <v>380</v>
      </c>
      <c r="C734" s="2">
        <f>VLOOKUP($A734,活跃!$B:$J,4,0)</f>
        <v>0</v>
      </c>
      <c r="D734" s="2">
        <f>VLOOKUP($A734,活跃!$B:$J,6,0)</f>
        <v>0</v>
      </c>
      <c r="E734" s="26">
        <f>VLOOKUP($A734,'交易量(贡献率)'!$A:$K,11,0)/100</f>
        <v>1.2564338517217274E-5</v>
      </c>
      <c r="F734" s="2">
        <f>VLOOKUP($A734,交易量等级!$A:$G,2,0)</f>
        <v>251.09</v>
      </c>
      <c r="G734" s="2">
        <f>VLOOKUP($A734,交易量等级!$A:$G,5,0)</f>
        <v>6626.15</v>
      </c>
      <c r="H734" s="2">
        <f>VLOOKUP($A734,活跃!$B:$J,2,0)</f>
        <v>1</v>
      </c>
      <c r="I734" s="1">
        <f>VLOOKUP($A734,'风险(退款拒付)'!$A:$F,4,0)</f>
        <v>2.5999999999999999E-2</v>
      </c>
      <c r="J734" s="1">
        <f>VLOOKUP($A734,'风险(退款拒付)'!$A:$F,5,0)</f>
        <v>0</v>
      </c>
      <c r="K734" s="1">
        <f>VLOOKUP($A734,'风险(预警)'!$A:$F,6,0)</f>
        <v>0</v>
      </c>
      <c r="L734" s="1">
        <v>4.1104007871607968E-3</v>
      </c>
      <c r="M734" s="2">
        <f t="shared" si="11"/>
        <v>0.97046042322189219</v>
      </c>
    </row>
    <row r="735" spans="1:13" x14ac:dyDescent="0.2">
      <c r="A735" t="s">
        <v>845</v>
      </c>
      <c r="B735" s="2">
        <f>VLOOKUP($A735,活跃!$B:$J,3,0)</f>
        <v>226</v>
      </c>
      <c r="C735" s="2">
        <f>VLOOKUP($A735,活跃!$B:$J,4,0)</f>
        <v>6</v>
      </c>
      <c r="D735" s="2">
        <f>VLOOKUP($A735,活跃!$B:$J,6,0)</f>
        <v>18</v>
      </c>
      <c r="E735" s="26">
        <f>VLOOKUP($A735,'交易量(贡献率)'!$A:$K,11,0)/100</f>
        <v>5.1270669871197885E-6</v>
      </c>
      <c r="F735" s="2">
        <f>VLOOKUP($A735,交易量等级!$A:$G,2,0)</f>
        <v>110.4</v>
      </c>
      <c r="G735" s="2">
        <f>VLOOKUP($A735,交易量等级!$A:$G,5,0)</f>
        <v>2703.9</v>
      </c>
      <c r="H735" s="2">
        <f>VLOOKUP($A735,活跃!$B:$J,2,0)</f>
        <v>1</v>
      </c>
      <c r="I735" s="1">
        <f>VLOOKUP($A735,'风险(退款拒付)'!$A:$F,4,0)</f>
        <v>0.14799999999999999</v>
      </c>
      <c r="J735" s="1">
        <f>VLOOKUP($A735,'风险(退款拒付)'!$A:$F,5,0)</f>
        <v>0</v>
      </c>
      <c r="K735" s="1">
        <f>VLOOKUP($A735,'风险(预警)'!$A:$F,6,0)</f>
        <v>0</v>
      </c>
      <c r="L735" s="1">
        <v>4.9930487155023804E-3</v>
      </c>
      <c r="M735" s="2">
        <f t="shared" si="11"/>
        <v>1.1788524819159951</v>
      </c>
    </row>
    <row r="736" spans="1:13" x14ac:dyDescent="0.2">
      <c r="A736" t="s">
        <v>734</v>
      </c>
      <c r="B736" s="2">
        <f>VLOOKUP($A736,活跃!$B:$J,3,0)</f>
        <v>975</v>
      </c>
      <c r="C736" s="2">
        <f>VLOOKUP($A736,活跃!$B:$J,4,0)</f>
        <v>0</v>
      </c>
      <c r="D736" s="2">
        <f>VLOOKUP($A736,活跃!$B:$J,6,0)</f>
        <v>0</v>
      </c>
      <c r="E736" s="26">
        <f>VLOOKUP($A736,'交易量(贡献率)'!$A:$K,11,0)/100</f>
        <v>3.5123414298796544E-6</v>
      </c>
      <c r="F736" s="2">
        <f>VLOOKUP($A736,交易量等级!$A:$G,2,0)</f>
        <v>79.45</v>
      </c>
      <c r="G736" s="2">
        <f>VLOOKUP($A736,交易量等级!$A:$G,5,0)</f>
        <v>1852.33</v>
      </c>
      <c r="H736" s="2">
        <f>VLOOKUP($A736,活跃!$B:$J,2,0)</f>
        <v>1</v>
      </c>
      <c r="I736" s="1">
        <f>VLOOKUP($A736,'风险(退款拒付)'!$A:$F,4,0)</f>
        <v>0</v>
      </c>
      <c r="J736" s="1">
        <f>VLOOKUP($A736,'风险(退款拒付)'!$A:$F,5,0)</f>
        <v>3.7999999999999999E-2</v>
      </c>
      <c r="K736" s="1">
        <f>VLOOKUP($A736,'风险(预警)'!$A:$F,6,0)</f>
        <v>0.115</v>
      </c>
      <c r="L736" s="1">
        <v>6.8265669499642107E-3</v>
      </c>
      <c r="M736" s="2">
        <f t="shared" si="11"/>
        <v>1.6117438163471447</v>
      </c>
    </row>
    <row r="737" spans="1:13" x14ac:dyDescent="0.2">
      <c r="A737" t="s">
        <v>816</v>
      </c>
      <c r="B737" s="2">
        <f>VLOOKUP($A737,活跃!$B:$J,3,0)</f>
        <v>408</v>
      </c>
      <c r="C737" s="2">
        <f>VLOOKUP($A737,活跃!$B:$J,4,0)</f>
        <v>0</v>
      </c>
      <c r="D737" s="2">
        <f>VLOOKUP($A737,活跃!$B:$J,6,0)</f>
        <v>0</v>
      </c>
      <c r="E737" s="26">
        <f>VLOOKUP($A737,'交易量(贡献率)'!$A:$K,11,0)/100</f>
        <v>2.4103225713514995E-6</v>
      </c>
      <c r="F737" s="2">
        <f>VLOOKUP($A737,交易量等级!$A:$G,2,0)</f>
        <v>33.99</v>
      </c>
      <c r="G737" s="2">
        <f>VLOOKUP($A737,交易量等级!$A:$G,5,0)</f>
        <v>1271.1500000000001</v>
      </c>
      <c r="H737" s="2">
        <f>VLOOKUP($A737,活跃!$B:$J,2,0)</f>
        <v>1</v>
      </c>
      <c r="I737" s="1">
        <f>VLOOKUP($A737,'风险(退款拒付)'!$A:$F,4,0)</f>
        <v>0.14699999999999999</v>
      </c>
      <c r="J737" s="1">
        <f>VLOOKUP($A737,'风险(退款拒付)'!$A:$F,5,0)</f>
        <v>0</v>
      </c>
      <c r="K737" s="1">
        <f>VLOOKUP($A737,'风险(预警)'!$A:$F,6,0)</f>
        <v>0</v>
      </c>
      <c r="L737" s="1">
        <v>1.099411733525269E-2</v>
      </c>
      <c r="M737" s="2">
        <f t="shared" si="11"/>
        <v>2.5956971873514503</v>
      </c>
    </row>
    <row r="738" spans="1:13" x14ac:dyDescent="0.2">
      <c r="A738" t="s">
        <v>200</v>
      </c>
      <c r="B738" s="2">
        <f>VLOOKUP($A738,活跃!$B:$J,3,0)</f>
        <v>178</v>
      </c>
      <c r="C738" s="2">
        <f>VLOOKUP($A738,活跃!$B:$J,4,0)</f>
        <v>0</v>
      </c>
      <c r="D738" s="2">
        <f>VLOOKUP($A738,活跃!$B:$J,6,0)</f>
        <v>0</v>
      </c>
      <c r="E738" s="26">
        <f>VLOOKUP($A738,'交易量(贡献率)'!$A:$K,11,0)/100</f>
        <v>3.1289003771255389E-8</v>
      </c>
      <c r="F738" s="2">
        <f>VLOOKUP($A738,交易量等级!$A:$G,2,0)</f>
        <v>0.52534999999999998</v>
      </c>
      <c r="G738" s="2">
        <f>VLOOKUP($A738,交易量等级!$A:$G,5,0)</f>
        <v>16.501117990000001</v>
      </c>
      <c r="H738" s="2">
        <f>VLOOKUP($A738,活跃!$B:$J,2,0)</f>
        <v>1</v>
      </c>
      <c r="I738" s="1">
        <f>VLOOKUP($A738,'风险(退款拒付)'!$A:$F,4,0)</f>
        <v>0.59499999999999997</v>
      </c>
      <c r="J738" s="1">
        <f>VLOOKUP($A738,'风险(退款拒付)'!$A:$F,5,0)</f>
        <v>0</v>
      </c>
      <c r="K738" s="1">
        <f>VLOOKUP($A738,'风险(预警)'!$A:$F,6,0)</f>
        <v>0</v>
      </c>
      <c r="L738" s="1">
        <v>2.2112502506986338E-3</v>
      </c>
      <c r="M738" s="2">
        <f t="shared" si="11"/>
        <v>0.52207338536074577</v>
      </c>
    </row>
    <row r="739" spans="1:13" x14ac:dyDescent="0.2">
      <c r="A739" t="s">
        <v>932</v>
      </c>
      <c r="B739" s="2">
        <f>VLOOKUP($A739,活跃!$B:$J,3,0)</f>
        <v>258</v>
      </c>
      <c r="C739" s="2">
        <f>VLOOKUP($A739,活跃!$B:$J,4,0)</f>
        <v>0</v>
      </c>
      <c r="D739" s="2">
        <f>VLOOKUP($A739,活跃!$B:$J,6,0)</f>
        <v>0</v>
      </c>
      <c r="E739" s="26">
        <f>VLOOKUP($A739,'交易量(贡献率)'!$A:$K,11,0)/100</f>
        <v>1.0484318339943328E-6</v>
      </c>
      <c r="F739" s="2">
        <f>VLOOKUP($A739,交易量等级!$A:$G,2,0)</f>
        <v>39.72</v>
      </c>
      <c r="G739" s="2">
        <f>VLOOKUP($A739,交易量等级!$A:$G,5,0)</f>
        <v>552.91940656500003</v>
      </c>
      <c r="H739" s="2">
        <f>VLOOKUP($A739,活跃!$B:$J,2,0)</f>
        <v>1</v>
      </c>
      <c r="I739" s="1">
        <f>VLOOKUP($A739,'风险(退款拒付)'!$A:$F,4,0)</f>
        <v>0</v>
      </c>
      <c r="J739" s="1">
        <f>VLOOKUP($A739,'风险(退款拒付)'!$A:$F,5,0)</f>
        <v>0</v>
      </c>
      <c r="K739" s="1">
        <f>VLOOKUP($A739,'风险(预警)'!$A:$F,6,0)</f>
        <v>0</v>
      </c>
      <c r="L739" s="1">
        <v>0.2020469098199385</v>
      </c>
      <c r="M739" s="2">
        <f t="shared" si="11"/>
        <v>47.703019673167098</v>
      </c>
    </row>
    <row r="740" spans="1:13" x14ac:dyDescent="0.2">
      <c r="A740" t="s">
        <v>221</v>
      </c>
      <c r="B740" s="2">
        <f>VLOOKUP($A740,活跃!$B:$J,3,0)</f>
        <v>488</v>
      </c>
      <c r="C740" s="2">
        <f>VLOOKUP($A740,活跃!$B:$J,4,0)</f>
        <v>0</v>
      </c>
      <c r="D740" s="2">
        <f>VLOOKUP($A740,活跃!$B:$J,6,0)</f>
        <v>0</v>
      </c>
      <c r="E740" s="26">
        <f>VLOOKUP($A740,'交易量(贡献率)'!$A:$K,11,0)/100</f>
        <v>1.8990190419765776E-6</v>
      </c>
      <c r="F740" s="2">
        <f>VLOOKUP($A740,交易量等级!$A:$G,2,0)</f>
        <v>39.99</v>
      </c>
      <c r="G740" s="2">
        <f>VLOOKUP($A740,交易量等级!$A:$G,5,0)</f>
        <v>1001.5</v>
      </c>
      <c r="H740" s="2">
        <f>VLOOKUP($A740,活跃!$B:$J,2,0)</f>
        <v>1</v>
      </c>
      <c r="I740" s="1">
        <f>VLOOKUP($A740,'风险(退款拒付)'!$A:$F,4,0)</f>
        <v>5.8000000000000003E-2</v>
      </c>
      <c r="J740" s="1">
        <f>VLOOKUP($A740,'风险(退款拒付)'!$A:$F,5,0)</f>
        <v>0.04</v>
      </c>
      <c r="K740" s="1">
        <f>VLOOKUP($A740,'风险(预警)'!$A:$F,6,0)</f>
        <v>0</v>
      </c>
      <c r="L740" s="1">
        <v>9.3525189043061879E-3</v>
      </c>
      <c r="M740" s="2">
        <f t="shared" si="11"/>
        <v>2.2081178756130559</v>
      </c>
    </row>
    <row r="741" spans="1:13" x14ac:dyDescent="0.2">
      <c r="A741" t="s">
        <v>388</v>
      </c>
      <c r="B741" s="2">
        <f>VLOOKUP($A741,活跃!$B:$J,3,0)</f>
        <v>342</v>
      </c>
      <c r="C741" s="2">
        <f>VLOOKUP($A741,活跃!$B:$J,4,0)</f>
        <v>0</v>
      </c>
      <c r="D741" s="2">
        <f>VLOOKUP($A741,活跃!$B:$J,6,0)</f>
        <v>0</v>
      </c>
      <c r="E741" s="26">
        <f>VLOOKUP($A741,'交易量(贡献率)'!$A:$K,11,0)/100</f>
        <v>1.3307164987206615E-6</v>
      </c>
      <c r="F741" s="2">
        <f>VLOOKUP($A741,交易量等级!$A:$G,2,0)</f>
        <v>34.4</v>
      </c>
      <c r="G741" s="2">
        <f>VLOOKUP($A741,交易量等级!$A:$G,5,0)</f>
        <v>701.79</v>
      </c>
      <c r="H741" s="2">
        <f>VLOOKUP($A741,活跃!$B:$J,2,0)</f>
        <v>1</v>
      </c>
      <c r="I741" s="1">
        <f>VLOOKUP($A741,'风险(退款拒付)'!$A:$F,4,0)</f>
        <v>0</v>
      </c>
      <c r="J741" s="1">
        <f>VLOOKUP($A741,'风险(退款拒付)'!$A:$F,5,0)</f>
        <v>0</v>
      </c>
      <c r="K741" s="1">
        <f>VLOOKUP($A741,'风险(预警)'!$A:$F,6,0)</f>
        <v>0.04</v>
      </c>
      <c r="L741" s="1">
        <v>0.20511255717218771</v>
      </c>
      <c r="M741" s="2">
        <f t="shared" si="11"/>
        <v>48.426815132774294</v>
      </c>
    </row>
    <row r="742" spans="1:13" x14ac:dyDescent="0.2">
      <c r="A742" t="s">
        <v>596</v>
      </c>
      <c r="B742" s="2">
        <f>VLOOKUP($A742,活跃!$B:$J,3,0)</f>
        <v>184</v>
      </c>
      <c r="C742" s="2">
        <f>VLOOKUP($A742,活跃!$B:$J,4,0)</f>
        <v>0</v>
      </c>
      <c r="D742" s="2">
        <f>VLOOKUP($A742,活跃!$B:$J,6,0)</f>
        <v>0</v>
      </c>
      <c r="E742" s="26">
        <f>VLOOKUP($A742,'交易量(贡献率)'!$A:$K,11,0)/100</f>
        <v>1.0717664918498673E-5</v>
      </c>
      <c r="F742" s="2">
        <f>VLOOKUP($A742,交易量等级!$A:$G,2,0)</f>
        <v>239</v>
      </c>
      <c r="G742" s="2">
        <f>VLOOKUP($A742,交易量等级!$A:$G,5,0)</f>
        <v>5652.2558113499999</v>
      </c>
      <c r="H742" s="2">
        <f>VLOOKUP($A742,活跃!$B:$J,2,0)</f>
        <v>1</v>
      </c>
      <c r="I742" s="1">
        <f>VLOOKUP($A742,'风险(退款拒付)'!$A:$F,4,0)</f>
        <v>0</v>
      </c>
      <c r="J742" s="1">
        <f>VLOOKUP($A742,'风险(退款拒付)'!$A:$F,5,0)</f>
        <v>8.3000000000000004E-2</v>
      </c>
      <c r="K742" s="1">
        <f>VLOOKUP($A742,'风险(预警)'!$A:$F,6,0)</f>
        <v>0.125</v>
      </c>
      <c r="L742" s="1">
        <v>1.0944611445906329E-2</v>
      </c>
      <c r="M742" s="2">
        <f t="shared" si="11"/>
        <v>2.5840089095374927</v>
      </c>
    </row>
    <row r="743" spans="1:13" x14ac:dyDescent="0.2">
      <c r="A743" t="s">
        <v>263</v>
      </c>
      <c r="B743" s="2">
        <f>VLOOKUP($A743,活跃!$B:$J,3,0)</f>
        <v>867</v>
      </c>
      <c r="C743" s="2">
        <f>VLOOKUP($A743,活跃!$B:$J,4,0)</f>
        <v>0</v>
      </c>
      <c r="D743" s="2">
        <f>VLOOKUP($A743,活跃!$B:$J,6,0)</f>
        <v>0</v>
      </c>
      <c r="E743" s="26">
        <f>VLOOKUP($A743,'交易量(贡献率)'!$A:$K,11,0)/100</f>
        <v>3.2539876161309687E-6</v>
      </c>
      <c r="F743" s="2">
        <f>VLOOKUP($A743,交易量等级!$A:$G,2,0)</f>
        <v>48.244999999999997</v>
      </c>
      <c r="G743" s="2">
        <f>VLOOKUP($A743,交易量等级!$A:$G,5,0)</f>
        <v>1716.08</v>
      </c>
      <c r="H743" s="2">
        <f>VLOOKUP($A743,活跃!$B:$J,2,0)</f>
        <v>1</v>
      </c>
      <c r="I743" s="1">
        <f>VLOOKUP($A743,'风险(退款拒付)'!$A:$F,4,0)</f>
        <v>5.0999999999999997E-2</v>
      </c>
      <c r="J743" s="1">
        <f>VLOOKUP($A743,'风险(退款拒付)'!$A:$F,5,0)</f>
        <v>0</v>
      </c>
      <c r="K743" s="1">
        <f>VLOOKUP($A743,'风险(预警)'!$A:$F,6,0)</f>
        <v>0</v>
      </c>
      <c r="L743" s="1">
        <v>4.134073626122955E-3</v>
      </c>
      <c r="M743" s="2">
        <f t="shared" si="11"/>
        <v>0.97604955053761278</v>
      </c>
    </row>
    <row r="744" spans="1:13" x14ac:dyDescent="0.2">
      <c r="A744" t="s">
        <v>699</v>
      </c>
      <c r="B744" s="2">
        <f>VLOOKUP($A744,活跃!$B:$J,3,0)</f>
        <v>88</v>
      </c>
      <c r="C744" s="2">
        <f>VLOOKUP($A744,活跃!$B:$J,4,0)</f>
        <v>0</v>
      </c>
      <c r="D744" s="2">
        <f>VLOOKUP($A744,活跃!$B:$J,6,0)</f>
        <v>1</v>
      </c>
      <c r="E744" s="26">
        <f>VLOOKUP($A744,'交易量(贡献率)'!$A:$K,11,0)/100</f>
        <v>1.251985880059182E-6</v>
      </c>
      <c r="F744" s="2">
        <f>VLOOKUP($A744,交易量等级!$A:$G,2,0)</f>
        <v>69.307699999999997</v>
      </c>
      <c r="G744" s="2">
        <f>VLOOKUP($A744,交易量等级!$A:$G,5,0)</f>
        <v>660.26923962499995</v>
      </c>
      <c r="H744" s="2">
        <f>VLOOKUP($A744,活跃!$B:$J,2,0)</f>
        <v>1</v>
      </c>
      <c r="I744" s="1">
        <f>VLOOKUP($A744,'风险(退款拒付)'!$A:$F,4,0)</f>
        <v>0</v>
      </c>
      <c r="J744" s="1">
        <f>VLOOKUP($A744,'风险(退款拒付)'!$A:$F,5,0)</f>
        <v>0</v>
      </c>
      <c r="K744" s="1">
        <f>VLOOKUP($A744,'风险(预警)'!$A:$F,6,0)</f>
        <v>0</v>
      </c>
      <c r="L744" s="1">
        <v>5.1591099708170182E-3</v>
      </c>
      <c r="M744" s="2">
        <f t="shared" si="11"/>
        <v>1.2180593341083135</v>
      </c>
    </row>
    <row r="745" spans="1:13" x14ac:dyDescent="0.2">
      <c r="A745" t="s">
        <v>366</v>
      </c>
      <c r="B745" s="2">
        <f>VLOOKUP($A745,活跃!$B:$J,3,0)</f>
        <v>570</v>
      </c>
      <c r="C745" s="2">
        <f>VLOOKUP($A745,活跃!$B:$J,4,0)</f>
        <v>0</v>
      </c>
      <c r="D745" s="2">
        <f>VLOOKUP($A745,活跃!$B:$J,6,0)</f>
        <v>0</v>
      </c>
      <c r="E745" s="26">
        <f>VLOOKUP($A745,'交易量(贡献率)'!$A:$K,11,0)/100</f>
        <v>3.0703956332267622E-5</v>
      </c>
      <c r="F745" s="2">
        <f>VLOOKUP($A745,交易量等级!$A:$G,2,0)</f>
        <v>686.71130000000005</v>
      </c>
      <c r="G745" s="2">
        <f>VLOOKUP($A745,交易量等级!$A:$G,5,0)</f>
        <v>16192.577107999999</v>
      </c>
      <c r="H745" s="2">
        <f>VLOOKUP($A745,活跃!$B:$J,2,0)</f>
        <v>1</v>
      </c>
      <c r="I745" s="1">
        <f>VLOOKUP($A745,'风险(退款拒付)'!$A:$F,4,0)</f>
        <v>4.2000000000000003E-2</v>
      </c>
      <c r="J745" s="1">
        <f>VLOOKUP($A745,'风险(退款拒付)'!$A:$F,5,0)</f>
        <v>0</v>
      </c>
      <c r="K745" s="1">
        <f>VLOOKUP($A745,'风险(预警)'!$A:$F,6,0)</f>
        <v>0</v>
      </c>
      <c r="L745" s="1">
        <v>0.20042844956209391</v>
      </c>
      <c r="M745" s="2">
        <f t="shared" si="11"/>
        <v>47.320903254811554</v>
      </c>
    </row>
    <row r="746" spans="1:13" x14ac:dyDescent="0.2">
      <c r="A746" t="s">
        <v>564</v>
      </c>
      <c r="B746" s="2">
        <f>VLOOKUP($A746,活跃!$B:$J,3,0)</f>
        <v>684</v>
      </c>
      <c r="C746" s="2">
        <f>VLOOKUP($A746,活跃!$B:$J,4,0)</f>
        <v>0</v>
      </c>
      <c r="D746" s="2">
        <f>VLOOKUP($A746,活跃!$B:$J,6,0)</f>
        <v>0</v>
      </c>
      <c r="E746" s="26">
        <f>VLOOKUP($A746,'交易量(贡献率)'!$A:$K,11,0)/100</f>
        <v>2.6026981275138925E-6</v>
      </c>
      <c r="F746" s="2">
        <f>VLOOKUP($A746,交易量等级!$A:$G,2,0)</f>
        <v>48.414999999999999</v>
      </c>
      <c r="G746" s="2">
        <f>VLOOKUP($A746,交易量等级!$A:$G,5,0)</f>
        <v>1372.6045485</v>
      </c>
      <c r="H746" s="2">
        <f>VLOOKUP($A746,活跃!$B:$J,2,0)</f>
        <v>1</v>
      </c>
      <c r="I746" s="1">
        <f>VLOOKUP($A746,'风险(退款拒付)'!$A:$F,4,0)</f>
        <v>6.6000000000000003E-2</v>
      </c>
      <c r="J746" s="1">
        <f>VLOOKUP($A746,'风险(退款拒付)'!$A:$F,5,0)</f>
        <v>0</v>
      </c>
      <c r="K746" s="1">
        <f>VLOOKUP($A746,'风险(预警)'!$A:$F,6,0)</f>
        <v>0</v>
      </c>
      <c r="L746" s="1">
        <v>4.0951908069340346E-3</v>
      </c>
      <c r="M746" s="2">
        <f t="shared" si="11"/>
        <v>0.96686936614196795</v>
      </c>
    </row>
    <row r="747" spans="1:13" x14ac:dyDescent="0.2">
      <c r="A747" t="s">
        <v>308</v>
      </c>
      <c r="B747" s="2">
        <f>VLOOKUP($A747,活跃!$B:$J,3,0)</f>
        <v>278</v>
      </c>
      <c r="C747" s="2">
        <f>VLOOKUP($A747,活跃!$B:$J,4,0)</f>
        <v>0</v>
      </c>
      <c r="D747" s="2">
        <f>VLOOKUP($A747,活跃!$B:$J,6,0)</f>
        <v>0</v>
      </c>
      <c r="E747" s="26">
        <f>VLOOKUP($A747,'交易量(贡献率)'!$A:$K,11,0)/100</f>
        <v>1.3225629471674919E-6</v>
      </c>
      <c r="F747" s="2">
        <f>VLOOKUP($A747,交易量等级!$A:$G,2,0)</f>
        <v>32</v>
      </c>
      <c r="G747" s="2">
        <f>VLOOKUP($A747,交易量等级!$A:$G,5,0)</f>
        <v>697.49</v>
      </c>
      <c r="H747" s="2">
        <f>VLOOKUP($A747,活跃!$B:$J,2,0)</f>
        <v>1</v>
      </c>
      <c r="I747" s="1">
        <f>VLOOKUP($A747,'风险(退款拒付)'!$A:$F,4,0)</f>
        <v>0</v>
      </c>
      <c r="J747" s="1">
        <f>VLOOKUP($A747,'风险(退款拒付)'!$A:$F,5,0)</f>
        <v>0</v>
      </c>
      <c r="K747" s="1">
        <f>VLOOKUP($A747,'风险(预警)'!$A:$F,6,0)</f>
        <v>0</v>
      </c>
      <c r="L747" s="1">
        <v>2.4764505662302752E-3</v>
      </c>
      <c r="M747" s="2">
        <f t="shared" si="11"/>
        <v>0.58468684418775918</v>
      </c>
    </row>
    <row r="748" spans="1:13" x14ac:dyDescent="0.2">
      <c r="A748" t="s">
        <v>193</v>
      </c>
      <c r="B748" s="2">
        <f>VLOOKUP($A748,活跃!$B:$J,3,0)</f>
        <v>389</v>
      </c>
      <c r="C748" s="2">
        <f>VLOOKUP($A748,活跃!$B:$J,4,0)</f>
        <v>0</v>
      </c>
      <c r="D748" s="2">
        <f>VLOOKUP($A748,活跃!$B:$J,6,0)</f>
        <v>0</v>
      </c>
      <c r="E748" s="26">
        <f>VLOOKUP($A748,'交易量(贡献率)'!$A:$K,11,0)/100</f>
        <v>5.6122981132723658E-6</v>
      </c>
      <c r="F748" s="2">
        <f>VLOOKUP($A748,交易量等级!$A:$G,2,0)</f>
        <v>109.99</v>
      </c>
      <c r="G748" s="2">
        <f>VLOOKUP($A748,交易量等级!$A:$G,5,0)</f>
        <v>2959.8</v>
      </c>
      <c r="H748" s="2">
        <f>VLOOKUP($A748,活跃!$B:$J,2,0)</f>
        <v>1</v>
      </c>
      <c r="I748" s="1">
        <f>VLOOKUP($A748,'风险(退款拒付)'!$A:$F,4,0)</f>
        <v>1.4E-2</v>
      </c>
      <c r="J748" s="1">
        <f>VLOOKUP($A748,'风险(退款拒付)'!$A:$F,5,0)</f>
        <v>0</v>
      </c>
      <c r="K748" s="1">
        <f>VLOOKUP($A748,'风险(预警)'!$A:$F,6,0)</f>
        <v>0</v>
      </c>
      <c r="L748" s="1">
        <v>1.916700508500195E-3</v>
      </c>
      <c r="M748" s="2">
        <f t="shared" si="11"/>
        <v>0.45253056404593128</v>
      </c>
    </row>
    <row r="749" spans="1:13" x14ac:dyDescent="0.2">
      <c r="A749" t="s">
        <v>319</v>
      </c>
      <c r="B749" s="2">
        <f>VLOOKUP($A749,活跃!$B:$J,3,0)</f>
        <v>788</v>
      </c>
      <c r="C749" s="2">
        <f>VLOOKUP($A749,活跃!$B:$J,4,0)</f>
        <v>0</v>
      </c>
      <c r="D749" s="2">
        <f>VLOOKUP($A749,活跃!$B:$J,6,0)</f>
        <v>0</v>
      </c>
      <c r="E749" s="26">
        <f>VLOOKUP($A749,'交易量(贡献率)'!$A:$K,11,0)/100</f>
        <v>1.9832660874433968E-6</v>
      </c>
      <c r="F749" s="2">
        <f>VLOOKUP($A749,交易量等级!$A:$G,2,0)</f>
        <v>62.96</v>
      </c>
      <c r="G749" s="2">
        <f>VLOOKUP($A749,交易量等级!$A:$G,5,0)</f>
        <v>1045.93</v>
      </c>
      <c r="H749" s="2">
        <f>VLOOKUP($A749,活跃!$B:$J,2,0)</f>
        <v>1</v>
      </c>
      <c r="I749" s="1">
        <f>VLOOKUP($A749,'风险(退款拒付)'!$A:$F,4,0)</f>
        <v>0</v>
      </c>
      <c r="J749" s="1">
        <f>VLOOKUP($A749,'风险(退款拒付)'!$A:$F,5,0)</f>
        <v>0.82599999999999996</v>
      </c>
      <c r="K749" s="1">
        <f>VLOOKUP($A749,'风险(预警)'!$A:$F,6,0)</f>
        <v>3.5219999999999998</v>
      </c>
      <c r="L749" s="1">
        <v>3.4117763824892521E-3</v>
      </c>
      <c r="M749" s="2">
        <f t="shared" si="11"/>
        <v>0.80551608554357057</v>
      </c>
    </row>
    <row r="750" spans="1:13" x14ac:dyDescent="0.2">
      <c r="A750" t="s">
        <v>708</v>
      </c>
      <c r="B750" s="2">
        <f>VLOOKUP($A750,活跃!$B:$J,3,0)</f>
        <v>446</v>
      </c>
      <c r="C750" s="2">
        <f>VLOOKUP($A750,活跃!$B:$J,4,0)</f>
        <v>0</v>
      </c>
      <c r="D750" s="2">
        <f>VLOOKUP($A750,活跃!$B:$J,6,0)</f>
        <v>0</v>
      </c>
      <c r="E750" s="26">
        <f>VLOOKUP($A750,'交易量(贡献率)'!$A:$K,11,0)/100</f>
        <v>1.0216589713599401E-6</v>
      </c>
      <c r="F750" s="2">
        <f>VLOOKUP($A750,交易量等级!$A:$G,2,0)</f>
        <v>27</v>
      </c>
      <c r="G750" s="2">
        <f>VLOOKUP($A750,交易量等级!$A:$G,5,0)</f>
        <v>538.79999999999995</v>
      </c>
      <c r="H750" s="2">
        <f>VLOOKUP($A750,活跃!$B:$J,2,0)</f>
        <v>1</v>
      </c>
      <c r="I750" s="1">
        <f>VLOOKUP($A750,'风险(退款拒付)'!$A:$F,4,0)</f>
        <v>3.6999999999999998E-2</v>
      </c>
      <c r="J750" s="1">
        <f>VLOOKUP($A750,'风险(退款拒付)'!$A:$F,5,0)</f>
        <v>0</v>
      </c>
      <c r="K750" s="1">
        <f>VLOOKUP($A750,'风险(预警)'!$A:$F,6,0)</f>
        <v>0</v>
      </c>
      <c r="L750" s="1">
        <v>1.5518438918172321E-3</v>
      </c>
      <c r="M750" s="2">
        <f t="shared" si="11"/>
        <v>0.36638837865431378</v>
      </c>
    </row>
    <row r="751" spans="1:13" x14ac:dyDescent="0.2">
      <c r="A751" t="s">
        <v>389</v>
      </c>
      <c r="B751" s="2">
        <f>VLOOKUP($A751,活跃!$B:$J,3,0)</f>
        <v>76</v>
      </c>
      <c r="C751" s="2">
        <f>VLOOKUP($A751,活跃!$B:$J,4,0)</f>
        <v>22</v>
      </c>
      <c r="D751" s="2">
        <f>VLOOKUP($A751,活跃!$B:$J,6,0)</f>
        <v>22</v>
      </c>
      <c r="E751" s="26">
        <f>VLOOKUP($A751,'交易量(贡献率)'!$A:$K,11,0)/100</f>
        <v>2.1820610513583488E-6</v>
      </c>
      <c r="F751" s="2">
        <f>VLOOKUP($A751,交易量等级!$A:$G,2,0)</f>
        <v>49.99</v>
      </c>
      <c r="G751" s="2">
        <f>VLOOKUP($A751,交易量等级!$A:$G,5,0)</f>
        <v>1150.77</v>
      </c>
      <c r="H751" s="2">
        <f>VLOOKUP($A751,活跃!$B:$J,2,0)</f>
        <v>1</v>
      </c>
      <c r="I751" s="1">
        <f>VLOOKUP($A751,'风险(退款拒付)'!$A:$F,4,0)</f>
        <v>0</v>
      </c>
      <c r="J751" s="1">
        <f>VLOOKUP($A751,'风险(退款拒付)'!$A:$F,5,0)</f>
        <v>0</v>
      </c>
      <c r="K751" s="1">
        <f>VLOOKUP($A751,'风险(预警)'!$A:$F,6,0)</f>
        <v>0</v>
      </c>
      <c r="L751" s="1">
        <v>6.4844257771246638E-2</v>
      </c>
      <c r="M751" s="2">
        <f t="shared" si="11"/>
        <v>15.309647184955091</v>
      </c>
    </row>
    <row r="752" spans="1:13" x14ac:dyDescent="0.2">
      <c r="A752" t="s">
        <v>709</v>
      </c>
      <c r="B752" s="2">
        <f>VLOOKUP($A752,活跃!$B:$J,3,0)</f>
        <v>879</v>
      </c>
      <c r="C752" s="2">
        <f>VLOOKUP($A752,活跃!$B:$J,4,0)</f>
        <v>0</v>
      </c>
      <c r="D752" s="2">
        <f>VLOOKUP($A752,活跃!$B:$J,6,0)</f>
        <v>0</v>
      </c>
      <c r="E752" s="26">
        <f>VLOOKUP($A752,'交易量(贡献率)'!$A:$K,11,0)/100</f>
        <v>3.474905646269943E-6</v>
      </c>
      <c r="F752" s="2">
        <f>VLOOKUP($A752,交易量等级!$A:$G,2,0)</f>
        <v>81.356200000000001</v>
      </c>
      <c r="G752" s="2">
        <f>VLOOKUP($A752,交易量等级!$A:$G,5,0)</f>
        <v>1832.5872083500001</v>
      </c>
      <c r="H752" s="2">
        <f>VLOOKUP($A752,活跃!$B:$J,2,0)</f>
        <v>1</v>
      </c>
      <c r="I752" s="1">
        <f>VLOOKUP($A752,'风险(退款拒付)'!$A:$F,4,0)</f>
        <v>0</v>
      </c>
      <c r="J752" s="1">
        <f>VLOOKUP($A752,'风险(退款拒付)'!$A:$F,5,0)</f>
        <v>0</v>
      </c>
      <c r="K752" s="1">
        <f>VLOOKUP($A752,'风险(预警)'!$A:$F,6,0)</f>
        <v>0</v>
      </c>
      <c r="L752" s="1">
        <v>4.1717631102203521E-3</v>
      </c>
      <c r="M752" s="2">
        <f t="shared" si="11"/>
        <v>0.98494799002858013</v>
      </c>
    </row>
    <row r="753" spans="1:13" x14ac:dyDescent="0.2">
      <c r="A753" t="s">
        <v>1021</v>
      </c>
      <c r="B753" s="2">
        <f>VLOOKUP($A753,活跃!$B:$J,3,0)</f>
        <v>696</v>
      </c>
      <c r="C753" s="2">
        <f>VLOOKUP($A753,活跃!$B:$J,4,0)</f>
        <v>0</v>
      </c>
      <c r="D753" s="2">
        <f>VLOOKUP($A753,活跃!$B:$J,6,0)</f>
        <v>0</v>
      </c>
      <c r="E753" s="26">
        <f>VLOOKUP($A753,'交易量(贡献率)'!$A:$K,11,0)/100</f>
        <v>5.4751914034688708E-5</v>
      </c>
      <c r="F753" s="2">
        <f>VLOOKUP($A753,交易量等级!$A:$G,2,0)</f>
        <v>1635.08</v>
      </c>
      <c r="G753" s="2">
        <f>VLOOKUP($A753,交易量等级!$A:$G,5,0)</f>
        <v>28874.93</v>
      </c>
      <c r="H753" s="2">
        <f>VLOOKUP($A753,活跃!$B:$J,2,0)</f>
        <v>1</v>
      </c>
      <c r="I753" s="1">
        <f>VLOOKUP($A753,'风险(退款拒付)'!$A:$F,4,0)</f>
        <v>0</v>
      </c>
      <c r="J753" s="1">
        <f>VLOOKUP($A753,'风险(退款拒付)'!$A:$F,5,0)</f>
        <v>0</v>
      </c>
      <c r="K753" s="1">
        <f>VLOOKUP($A753,'风险(预警)'!$A:$F,6,0)</f>
        <v>0.22700000000000001</v>
      </c>
      <c r="L753" s="1">
        <v>3.3403167649116851E-3</v>
      </c>
      <c r="M753" s="2">
        <f t="shared" si="11"/>
        <v>0.78864456028155294</v>
      </c>
    </row>
    <row r="754" spans="1:13" x14ac:dyDescent="0.2">
      <c r="A754" t="s">
        <v>814</v>
      </c>
      <c r="B754" s="2">
        <f>VLOOKUP($A754,活跃!$B:$J,3,0)</f>
        <v>429</v>
      </c>
      <c r="C754" s="2">
        <f>VLOOKUP($A754,活跃!$B:$J,4,0)</f>
        <v>0</v>
      </c>
      <c r="D754" s="2">
        <f>VLOOKUP($A754,活跃!$B:$J,6,0)</f>
        <v>0</v>
      </c>
      <c r="E754" s="26">
        <f>VLOOKUP($A754,'交易量(贡献率)'!$A:$K,11,0)/100</f>
        <v>4.9877171025517819E-6</v>
      </c>
      <c r="F754" s="2">
        <f>VLOOKUP($A754,交易量等级!$A:$G,2,0)</f>
        <v>144.99</v>
      </c>
      <c r="G754" s="2">
        <f>VLOOKUP($A754,交易量等级!$A:$G,5,0)</f>
        <v>2630.41</v>
      </c>
      <c r="H754" s="2">
        <f>VLOOKUP($A754,活跃!$B:$J,2,0)</f>
        <v>1</v>
      </c>
      <c r="I754" s="1">
        <f>VLOOKUP($A754,'风险(退款拒付)'!$A:$F,4,0)</f>
        <v>0</v>
      </c>
      <c r="J754" s="1">
        <f>VLOOKUP($A754,'风险(退款拒付)'!$A:$F,5,0)</f>
        <v>0</v>
      </c>
      <c r="K754" s="1">
        <f>VLOOKUP($A754,'风险(预警)'!$A:$F,6,0)</f>
        <v>0</v>
      </c>
      <c r="L754" s="1">
        <v>2.7089611951802901E-3</v>
      </c>
      <c r="M754" s="2">
        <f t="shared" si="11"/>
        <v>0.63958230938892247</v>
      </c>
    </row>
    <row r="755" spans="1:13" x14ac:dyDescent="0.2">
      <c r="A755" t="s">
        <v>426</v>
      </c>
      <c r="B755" s="2">
        <f>VLOOKUP($A755,活跃!$B:$J,3,0)</f>
        <v>473</v>
      </c>
      <c r="C755" s="2">
        <f>VLOOKUP($A755,活跃!$B:$J,4,0)</f>
        <v>3</v>
      </c>
      <c r="D755" s="2">
        <f>VLOOKUP($A755,活跃!$B:$J,6,0)</f>
        <v>4</v>
      </c>
      <c r="E755" s="26">
        <f>VLOOKUP($A755,'交易量(贡献率)'!$A:$K,11,0)/100</f>
        <v>1.750795059439075E-6</v>
      </c>
      <c r="F755" s="2">
        <f>VLOOKUP($A755,交易量等级!$A:$G,2,0)</f>
        <v>35.74</v>
      </c>
      <c r="G755" s="2">
        <f>VLOOKUP($A755,交易量等级!$A:$G,5,0)</f>
        <v>923.33</v>
      </c>
      <c r="H755" s="2">
        <f>VLOOKUP($A755,活跃!$B:$J,2,0)</f>
        <v>1</v>
      </c>
      <c r="I755" s="1">
        <f>VLOOKUP($A755,'风险(退款拒付)'!$A:$F,4,0)</f>
        <v>0</v>
      </c>
      <c r="J755" s="1">
        <f>VLOOKUP($A755,'风险(退款拒付)'!$A:$F,5,0)</f>
        <v>0</v>
      </c>
      <c r="K755" s="1">
        <f>VLOOKUP($A755,'风险(预警)'!$A:$F,6,0)</f>
        <v>0</v>
      </c>
      <c r="L755" s="1">
        <v>8.5904042975718138E-4</v>
      </c>
      <c r="M755" s="2">
        <f t="shared" si="11"/>
        <v>0.20281835815886776</v>
      </c>
    </row>
    <row r="756" spans="1:13" x14ac:dyDescent="0.2">
      <c r="A756" t="s">
        <v>1002</v>
      </c>
      <c r="B756" s="2">
        <f>VLOOKUP($A756,活跃!$B:$J,3,0)</f>
        <v>181</v>
      </c>
      <c r="C756" s="2">
        <f>VLOOKUP($A756,活跃!$B:$J,4,0)</f>
        <v>0</v>
      </c>
      <c r="D756" s="2">
        <f>VLOOKUP($A756,活跃!$B:$J,6,0)</f>
        <v>0</v>
      </c>
      <c r="E756" s="26">
        <f>VLOOKUP($A756,'交易量(贡献率)'!$A:$K,11,0)/100</f>
        <v>1.8067443775084152E-6</v>
      </c>
      <c r="F756" s="2">
        <f>VLOOKUP($A756,交易量等级!$A:$G,2,0)</f>
        <v>42.674999999999997</v>
      </c>
      <c r="G756" s="2">
        <f>VLOOKUP($A756,交易量等级!$A:$G,5,0)</f>
        <v>952.83641399999999</v>
      </c>
      <c r="H756" s="2">
        <f>VLOOKUP($A756,活跃!$B:$J,2,0)</f>
        <v>0</v>
      </c>
      <c r="I756" s="1">
        <f>VLOOKUP($A756,'风险(退款拒付)'!$A:$F,4,0)</f>
        <v>1E-3</v>
      </c>
      <c r="J756" s="1">
        <f>VLOOKUP($A756,'风险(退款拒付)'!$A:$F,5,0)</f>
        <v>0</v>
      </c>
      <c r="K756" s="1">
        <f>VLOOKUP($A756,'风险(预警)'!$A:$F,6,0)</f>
        <v>0</v>
      </c>
      <c r="L756" s="1">
        <v>4.5044713456459193E-3</v>
      </c>
      <c r="M756" s="2">
        <f t="shared" si="11"/>
        <v>1.0634999832962562</v>
      </c>
    </row>
    <row r="757" spans="1:13" x14ac:dyDescent="0.2">
      <c r="A757" t="s">
        <v>752</v>
      </c>
      <c r="B757" s="2">
        <f>VLOOKUP($A757,活跃!$B:$J,3,0)</f>
        <v>640</v>
      </c>
      <c r="C757" s="2">
        <f>VLOOKUP($A757,活跃!$B:$J,4,0)</f>
        <v>0</v>
      </c>
      <c r="D757" s="2">
        <f>VLOOKUP($A757,活跃!$B:$J,6,0)</f>
        <v>0</v>
      </c>
      <c r="E757" s="26">
        <f>VLOOKUP($A757,'交易量(贡献率)'!$A:$K,11,0)/100</f>
        <v>3.4897942999991878E-6</v>
      </c>
      <c r="F757" s="2">
        <f>VLOOKUP($A757,交易量等级!$A:$G,2,0)</f>
        <v>102.8648</v>
      </c>
      <c r="G757" s="2">
        <f>VLOOKUP($A757,交易量等级!$A:$G,5,0)</f>
        <v>1840.4391499999999</v>
      </c>
      <c r="H757" s="2">
        <f>VLOOKUP($A757,活跃!$B:$J,2,0)</f>
        <v>1</v>
      </c>
      <c r="I757" s="1">
        <f>VLOOKUP($A757,'风险(退款拒付)'!$A:$F,4,0)</f>
        <v>0</v>
      </c>
      <c r="J757" s="1">
        <f>VLOOKUP($A757,'风险(退款拒付)'!$A:$F,5,0)</f>
        <v>4.8000000000000001E-2</v>
      </c>
      <c r="K757" s="1">
        <f>VLOOKUP($A757,'风险(预警)'!$A:$F,6,0)</f>
        <v>0</v>
      </c>
      <c r="L757" s="1">
        <v>8.5169118968497007E-3</v>
      </c>
      <c r="M757" s="2">
        <f t="shared" si="11"/>
        <v>2.010832118799172</v>
      </c>
    </row>
    <row r="758" spans="1:13" x14ac:dyDescent="0.2">
      <c r="A758" t="s">
        <v>113</v>
      </c>
      <c r="B758" s="2">
        <f>VLOOKUP($A758,活跃!$B:$J,3,0)</f>
        <v>278</v>
      </c>
      <c r="C758" s="2">
        <f>VLOOKUP($A758,活跃!$B:$J,4,0)</f>
        <v>0</v>
      </c>
      <c r="D758" s="2">
        <f>VLOOKUP($A758,活跃!$B:$J,6,0)</f>
        <v>0</v>
      </c>
      <c r="E758" s="26">
        <f>VLOOKUP($A758,'交易量(贡献率)'!$A:$K,11,0)/100</f>
        <v>3.7410390700721612E-6</v>
      </c>
      <c r="F758" s="2">
        <f>VLOOKUP($A758,交易量等级!$A:$G,2,0)</f>
        <v>98.245000000000005</v>
      </c>
      <c r="G758" s="2">
        <f>VLOOKUP($A758,交易量等级!$A:$G,5,0)</f>
        <v>1972.94</v>
      </c>
      <c r="H758" s="2">
        <f>VLOOKUP($A758,活跃!$B:$J,2,0)</f>
        <v>1</v>
      </c>
      <c r="I758" s="1">
        <f>VLOOKUP($A758,'风险(退款拒付)'!$A:$F,4,0)</f>
        <v>0</v>
      </c>
      <c r="J758" s="1">
        <f>VLOOKUP($A758,'风险(退款拒付)'!$A:$F,5,0)</f>
        <v>0</v>
      </c>
      <c r="K758" s="1">
        <f>VLOOKUP($A758,'风险(预警)'!$A:$F,6,0)</f>
        <v>0</v>
      </c>
      <c r="L758" s="1">
        <v>1.800641365519981E-2</v>
      </c>
      <c r="M758" s="2">
        <f t="shared" si="11"/>
        <v>4.2512914728697169</v>
      </c>
    </row>
    <row r="759" spans="1:13" x14ac:dyDescent="0.2">
      <c r="A759" t="s">
        <v>587</v>
      </c>
      <c r="B759" s="2">
        <f>VLOOKUP($A759,活跃!$B:$J,3,0)</f>
        <v>312</v>
      </c>
      <c r="C759" s="2">
        <f>VLOOKUP($A759,活跃!$B:$J,4,0)</f>
        <v>0</v>
      </c>
      <c r="D759" s="2">
        <f>VLOOKUP($A759,活跃!$B:$J,6,0)</f>
        <v>0</v>
      </c>
      <c r="E759" s="26">
        <f>VLOOKUP($A759,'交易量(贡献率)'!$A:$K,11,0)/100</f>
        <v>1.773757736022536E-5</v>
      </c>
      <c r="F759" s="2">
        <f>VLOOKUP($A759,交易量等级!$A:$G,2,0)</f>
        <v>322</v>
      </c>
      <c r="G759" s="2">
        <f>VLOOKUP($A759,交易量等级!$A:$G,5,0)</f>
        <v>9354.4</v>
      </c>
      <c r="H759" s="2">
        <f>VLOOKUP($A759,活跃!$B:$J,2,0)</f>
        <v>1</v>
      </c>
      <c r="I759" s="1">
        <f>VLOOKUP($A759,'风险(退款拒付)'!$A:$F,4,0)</f>
        <v>3.1E-2</v>
      </c>
      <c r="J759" s="1">
        <f>VLOOKUP($A759,'风险(退款拒付)'!$A:$F,5,0)</f>
        <v>0</v>
      </c>
      <c r="K759" s="1">
        <f>VLOOKUP($A759,'风险(预警)'!$A:$F,6,0)</f>
        <v>0</v>
      </c>
      <c r="L759" s="1">
        <v>6.887608950578647E-3</v>
      </c>
      <c r="M759" s="2">
        <f t="shared" si="11"/>
        <v>1.6261557554299793</v>
      </c>
    </row>
    <row r="760" spans="1:13" x14ac:dyDescent="0.2">
      <c r="A760" t="s">
        <v>509</v>
      </c>
      <c r="B760" s="2">
        <f>VLOOKUP($A760,活跃!$B:$J,3,0)</f>
        <v>198</v>
      </c>
      <c r="C760" s="2">
        <f>VLOOKUP($A760,活跃!$B:$J,4,0)</f>
        <v>0</v>
      </c>
      <c r="D760" s="2">
        <f>VLOOKUP($A760,活跃!$B:$J,6,0)</f>
        <v>0</v>
      </c>
      <c r="E760" s="26">
        <f>VLOOKUP($A760,'交易量(贡献率)'!$A:$K,11,0)/100</f>
        <v>1.7007550069999717E-6</v>
      </c>
      <c r="F760" s="2">
        <f>VLOOKUP($A760,交易量等级!$A:$G,2,0)</f>
        <v>83.71</v>
      </c>
      <c r="G760" s="2">
        <f>VLOOKUP($A760,交易量等级!$A:$G,5,0)</f>
        <v>896.94</v>
      </c>
      <c r="H760" s="2">
        <f>VLOOKUP($A760,活跃!$B:$J,2,0)</f>
        <v>1</v>
      </c>
      <c r="I760" s="1">
        <f>VLOOKUP($A760,'风险(退款拒付)'!$A:$F,4,0)</f>
        <v>1.0999999999999999E-2</v>
      </c>
      <c r="J760" s="1">
        <f>VLOOKUP($A760,'风险(退款拒付)'!$A:$F,5,0)</f>
        <v>0</v>
      </c>
      <c r="K760" s="1">
        <f>VLOOKUP($A760,'风险(预警)'!$A:$F,6,0)</f>
        <v>0</v>
      </c>
      <c r="L760" s="1">
        <v>7.2707500106605778E-3</v>
      </c>
      <c r="M760" s="2">
        <f t="shared" si="11"/>
        <v>1.7166148747650616</v>
      </c>
    </row>
    <row r="761" spans="1:13" x14ac:dyDescent="0.2">
      <c r="A761" t="s">
        <v>218</v>
      </c>
      <c r="B761" s="2">
        <f>VLOOKUP($A761,活跃!$B:$J,3,0)</f>
        <v>767</v>
      </c>
      <c r="C761" s="2">
        <f>VLOOKUP($A761,活跃!$B:$J,4,0)</f>
        <v>0</v>
      </c>
      <c r="D761" s="2">
        <f>VLOOKUP($A761,活跃!$B:$J,6,0)</f>
        <v>1</v>
      </c>
      <c r="E761" s="26">
        <f>VLOOKUP($A761,'交易量(贡献率)'!$A:$K,11,0)/100</f>
        <v>1.3393251322209847E-6</v>
      </c>
      <c r="F761" s="2">
        <f>VLOOKUP($A761,交易量等级!$A:$G,2,0)</f>
        <v>21.69</v>
      </c>
      <c r="G761" s="2">
        <f>VLOOKUP($A761,交易量等级!$A:$G,5,0)</f>
        <v>706.33</v>
      </c>
      <c r="H761" s="2">
        <f>VLOOKUP($A761,活跃!$B:$J,2,0)</f>
        <v>1</v>
      </c>
      <c r="I761" s="1">
        <f>VLOOKUP($A761,'风险(退款拒付)'!$A:$F,4,0)</f>
        <v>0.41199999999999998</v>
      </c>
      <c r="J761" s="1">
        <f>VLOOKUP($A761,'风险(退款拒付)'!$A:$F,5,0)</f>
        <v>0</v>
      </c>
      <c r="K761" s="1">
        <f>VLOOKUP($A761,'风险(预警)'!$A:$F,6,0)</f>
        <v>0.1</v>
      </c>
      <c r="L761" s="1">
        <v>4.9537349092892936E-3</v>
      </c>
      <c r="M761" s="2">
        <f t="shared" si="11"/>
        <v>1.1695705420294547</v>
      </c>
    </row>
    <row r="762" spans="1:13" x14ac:dyDescent="0.2">
      <c r="A762" t="s">
        <v>624</v>
      </c>
      <c r="B762" s="2">
        <f>VLOOKUP($A762,活跃!$B:$J,3,0)</f>
        <v>817</v>
      </c>
      <c r="C762" s="2">
        <f>VLOOKUP($A762,活跃!$B:$J,4,0)</f>
        <v>0</v>
      </c>
      <c r="D762" s="2">
        <f>VLOOKUP($A762,活跃!$B:$J,6,0)</f>
        <v>0</v>
      </c>
      <c r="E762" s="26">
        <f>VLOOKUP($A762,'交易量(贡献率)'!$A:$K,11,0)/100</f>
        <v>5.8211598690933135E-5</v>
      </c>
      <c r="F762" s="2">
        <f>VLOOKUP($A762,交易量等级!$A:$G,2,0)</f>
        <v>1850</v>
      </c>
      <c r="G762" s="2">
        <f>VLOOKUP($A762,交易量等级!$A:$G,5,0)</f>
        <v>30699.49</v>
      </c>
      <c r="H762" s="2">
        <f>VLOOKUP($A762,活跃!$B:$J,2,0)</f>
        <v>1</v>
      </c>
      <c r="I762" s="1">
        <f>VLOOKUP($A762,'风险(退款拒付)'!$A:$F,4,0)</f>
        <v>0.16900000000000001</v>
      </c>
      <c r="J762" s="1">
        <f>VLOOKUP($A762,'风险(退款拒付)'!$A:$F,5,0)</f>
        <v>0</v>
      </c>
      <c r="K762" s="1">
        <f>VLOOKUP($A762,'风险(预警)'!$A:$F,6,0)</f>
        <v>0</v>
      </c>
      <c r="L762" s="1">
        <v>8.2788302643548167E-3</v>
      </c>
      <c r="M762" s="2">
        <f t="shared" si="11"/>
        <v>1.9546213467124096</v>
      </c>
    </row>
    <row r="763" spans="1:13" x14ac:dyDescent="0.2">
      <c r="A763" t="s">
        <v>240</v>
      </c>
      <c r="B763" s="2">
        <f>VLOOKUP($A763,活跃!$B:$J,3,0)</f>
        <v>23</v>
      </c>
      <c r="C763" s="2">
        <f>VLOOKUP($A763,活跃!$B:$J,4,0)</f>
        <v>12</v>
      </c>
      <c r="D763" s="2">
        <f>VLOOKUP($A763,活跃!$B:$J,6,0)</f>
        <v>20</v>
      </c>
      <c r="E763" s="26">
        <f>VLOOKUP($A763,'交易量(贡献率)'!$A:$K,11,0)/100</f>
        <v>3.0901391534078577E-5</v>
      </c>
      <c r="F763" s="2">
        <f>VLOOKUP($A763,交易量等级!$A:$G,2,0)</f>
        <v>902.49</v>
      </c>
      <c r="G763" s="2">
        <f>VLOOKUP($A763,交易量等级!$A:$G,5,0)</f>
        <v>16296.7</v>
      </c>
      <c r="H763" s="2">
        <f>VLOOKUP($A763,活跃!$B:$J,2,0)</f>
        <v>1</v>
      </c>
      <c r="I763" s="1">
        <f>VLOOKUP($A763,'风险(退款拒付)'!$A:$F,4,0)</f>
        <v>8.9999999999999993E-3</v>
      </c>
      <c r="J763" s="1">
        <f>VLOOKUP($A763,'风险(退款拒付)'!$A:$F,5,0)</f>
        <v>0</v>
      </c>
      <c r="K763" s="1">
        <f>VLOOKUP($A763,'风险(预警)'!$A:$F,6,0)</f>
        <v>0</v>
      </c>
      <c r="L763" s="1">
        <v>8.124572485562637E-3</v>
      </c>
      <c r="M763" s="2">
        <f t="shared" si="11"/>
        <v>1.9182012803871178</v>
      </c>
    </row>
    <row r="764" spans="1:13" x14ac:dyDescent="0.2">
      <c r="A764" t="s">
        <v>658</v>
      </c>
      <c r="B764" s="2">
        <f>VLOOKUP($A764,活跃!$B:$J,3,0)</f>
        <v>536</v>
      </c>
      <c r="C764" s="2">
        <f>VLOOKUP($A764,活跃!$B:$J,4,0)</f>
        <v>0</v>
      </c>
      <c r="D764" s="2">
        <f>VLOOKUP($A764,活跃!$B:$J,6,0)</f>
        <v>0</v>
      </c>
      <c r="E764" s="26">
        <f>VLOOKUP($A764,'交易量(贡献率)'!$A:$K,11,0)/100</f>
        <v>9.0750924961556667E-7</v>
      </c>
      <c r="F764" s="2">
        <f>VLOOKUP($A764,交易量等级!$A:$G,2,0)</f>
        <v>122.9</v>
      </c>
      <c r="G764" s="2">
        <f>VLOOKUP($A764,交易量等级!$A:$G,5,0)</f>
        <v>478.6</v>
      </c>
      <c r="H764" s="2">
        <f>VLOOKUP($A764,活跃!$B:$J,2,0)</f>
        <v>1</v>
      </c>
      <c r="I764" s="1">
        <f>VLOOKUP($A764,'风险(退款拒付)'!$A:$F,4,0)</f>
        <v>0</v>
      </c>
      <c r="J764" s="1">
        <f>VLOOKUP($A764,'风险(退款拒付)'!$A:$F,5,0)</f>
        <v>0.15</v>
      </c>
      <c r="K764" s="1">
        <f>VLOOKUP($A764,'风险(预警)'!$A:$F,6,0)</f>
        <v>0.2</v>
      </c>
      <c r="L764" s="1">
        <v>1.252615845469246E-2</v>
      </c>
      <c r="M764" s="2">
        <f t="shared" si="11"/>
        <v>2.9574101565122599</v>
      </c>
    </row>
    <row r="765" spans="1:13" x14ac:dyDescent="0.2">
      <c r="A765" t="s">
        <v>90</v>
      </c>
      <c r="B765" s="2">
        <f>VLOOKUP($A765,活跃!$B:$J,3,0)</f>
        <v>429</v>
      </c>
      <c r="C765" s="2">
        <f>VLOOKUP($A765,活跃!$B:$J,4,0)</f>
        <v>0</v>
      </c>
      <c r="D765" s="2">
        <f>VLOOKUP($A765,活跃!$B:$J,6,0)</f>
        <v>0</v>
      </c>
      <c r="E765" s="26">
        <f>VLOOKUP($A765,'交易量(贡献率)'!$A:$K,11,0)/100</f>
        <v>4.4319861980859851E-6</v>
      </c>
      <c r="F765" s="2">
        <f>VLOOKUP($A765,交易量等级!$A:$G,2,0)</f>
        <v>32.46</v>
      </c>
      <c r="G765" s="2">
        <f>VLOOKUP($A765,交易量等级!$A:$G,5,0)</f>
        <v>2337.33</v>
      </c>
      <c r="H765" s="2">
        <f>VLOOKUP($A765,活跃!$B:$J,2,0)</f>
        <v>1</v>
      </c>
      <c r="I765" s="1">
        <f>VLOOKUP($A765,'风险(退款拒付)'!$A:$F,4,0)</f>
        <v>0</v>
      </c>
      <c r="J765" s="1">
        <f>VLOOKUP($A765,'风险(退款拒付)'!$A:$F,5,0)</f>
        <v>0</v>
      </c>
      <c r="K765" s="1">
        <f>VLOOKUP($A765,'风险(预警)'!$A:$F,6,0)</f>
        <v>0</v>
      </c>
      <c r="L765" s="1">
        <v>9.882475499893113E-4</v>
      </c>
      <c r="M765" s="2">
        <f t="shared" si="11"/>
        <v>0.23332399570531404</v>
      </c>
    </row>
    <row r="766" spans="1:13" x14ac:dyDescent="0.2">
      <c r="A766" t="s">
        <v>311</v>
      </c>
      <c r="B766" s="2">
        <f>VLOOKUP($A766,活跃!$B:$J,3,0)</f>
        <v>257</v>
      </c>
      <c r="C766" s="2">
        <f>VLOOKUP($A766,活跃!$B:$J,4,0)</f>
        <v>0</v>
      </c>
      <c r="D766" s="2">
        <f>VLOOKUP($A766,活跃!$B:$J,6,0)</f>
        <v>0</v>
      </c>
      <c r="E766" s="26">
        <f>VLOOKUP($A766,'交易量(贡献率)'!$A:$K,11,0)/100</f>
        <v>1.1364131974164655E-6</v>
      </c>
      <c r="F766" s="2">
        <f>VLOOKUP($A766,交易量等级!$A:$G,2,0)</f>
        <v>141.416</v>
      </c>
      <c r="G766" s="2">
        <f>VLOOKUP($A766,交易量等级!$A:$G,5,0)</f>
        <v>599.31880200000001</v>
      </c>
      <c r="H766" s="2">
        <f>VLOOKUP($A766,活跃!$B:$J,2,0)</f>
        <v>1</v>
      </c>
      <c r="I766" s="1">
        <f>VLOOKUP($A766,'风险(退款拒付)'!$A:$F,4,0)</f>
        <v>0</v>
      </c>
      <c r="J766" s="1">
        <f>VLOOKUP($A766,'风险(退款拒付)'!$A:$F,5,0)</f>
        <v>5.2999999999999999E-2</v>
      </c>
      <c r="K766" s="1">
        <f>VLOOKUP($A766,'风险(预警)'!$A:$F,6,0)</f>
        <v>0</v>
      </c>
      <c r="L766" s="1">
        <v>7.6172630246566899E-3</v>
      </c>
      <c r="M766" s="2">
        <f t="shared" si="11"/>
        <v>1.7984261587802244</v>
      </c>
    </row>
    <row r="767" spans="1:13" x14ac:dyDescent="0.2">
      <c r="A767" t="s">
        <v>682</v>
      </c>
      <c r="B767" s="2">
        <f>VLOOKUP($A767,活跃!$B:$J,3,0)</f>
        <v>866</v>
      </c>
      <c r="C767" s="2">
        <f>VLOOKUP($A767,活跃!$B:$J,4,0)</f>
        <v>0</v>
      </c>
      <c r="D767" s="2">
        <f>VLOOKUP($A767,活跃!$B:$J,6,0)</f>
        <v>2</v>
      </c>
      <c r="E767" s="26">
        <f>VLOOKUP($A767,'交易量(贡献率)'!$A:$K,11,0)/100</f>
        <v>2.1895513128768754E-6</v>
      </c>
      <c r="F767" s="2">
        <f>VLOOKUP($A767,交易量等级!$A:$G,2,0)</f>
        <v>39.99</v>
      </c>
      <c r="G767" s="2">
        <f>VLOOKUP($A767,交易量等级!$A:$G,5,0)</f>
        <v>1154.7201957299999</v>
      </c>
      <c r="H767" s="2">
        <f>VLOOKUP($A767,活跃!$B:$J,2,0)</f>
        <v>1</v>
      </c>
      <c r="I767" s="1">
        <f>VLOOKUP($A767,'风险(退款拒付)'!$A:$F,4,0)</f>
        <v>0.249</v>
      </c>
      <c r="J767" s="1">
        <f>VLOOKUP($A767,'风险(退款拒付)'!$A:$F,5,0)</f>
        <v>0</v>
      </c>
      <c r="K767" s="1">
        <f>VLOOKUP($A767,'风险(预警)'!$A:$F,6,0)</f>
        <v>0</v>
      </c>
      <c r="L767" s="1">
        <v>8.1584313515736424E-3</v>
      </c>
      <c r="M767" s="2">
        <f t="shared" si="11"/>
        <v>1.9261953157963876</v>
      </c>
    </row>
    <row r="768" spans="1:13" x14ac:dyDescent="0.2">
      <c r="A768" t="s">
        <v>123</v>
      </c>
      <c r="B768" s="2">
        <f>VLOOKUP($A768,活跃!$B:$J,3,0)</f>
        <v>568</v>
      </c>
      <c r="C768" s="2">
        <f>VLOOKUP($A768,活跃!$B:$J,4,0)</f>
        <v>0</v>
      </c>
      <c r="D768" s="2">
        <f>VLOOKUP($A768,活跃!$B:$J,6,0)</f>
        <v>0</v>
      </c>
      <c r="E768" s="26">
        <f>VLOOKUP($A768,'交易量(贡献率)'!$A:$K,11,0)/100</f>
        <v>2.4754163553674897E-5</v>
      </c>
      <c r="F768" s="2">
        <f>VLOOKUP($A768,交易量等级!$A:$G,2,0)</f>
        <v>799.98</v>
      </c>
      <c r="G768" s="2">
        <f>VLOOKUP($A768,交易量等级!$A:$G,5,0)</f>
        <v>13054.79</v>
      </c>
      <c r="H768" s="2">
        <f>VLOOKUP($A768,活跃!$B:$J,2,0)</f>
        <v>1</v>
      </c>
      <c r="I768" s="1">
        <f>VLOOKUP($A768,'风险(退款拒付)'!$A:$F,4,0)</f>
        <v>0</v>
      </c>
      <c r="J768" s="1">
        <f>VLOOKUP($A768,'风险(退款拒付)'!$A:$F,5,0)</f>
        <v>0</v>
      </c>
      <c r="K768" s="1">
        <f>VLOOKUP($A768,'风险(预警)'!$A:$F,6,0)</f>
        <v>0</v>
      </c>
      <c r="L768" s="1">
        <v>1.1483621561325491E-2</v>
      </c>
      <c r="M768" s="2">
        <f t="shared" si="11"/>
        <v>2.7112685155507243</v>
      </c>
    </row>
    <row r="769" spans="1:13" x14ac:dyDescent="0.2">
      <c r="A769" t="s">
        <v>376</v>
      </c>
      <c r="B769" s="2">
        <f>VLOOKUP($A769,活跃!$B:$J,3,0)</f>
        <v>270</v>
      </c>
      <c r="C769" s="2">
        <f>VLOOKUP($A769,活跃!$B:$J,4,0)</f>
        <v>0</v>
      </c>
      <c r="D769" s="2">
        <f>VLOOKUP($A769,活跃!$B:$J,6,0)</f>
        <v>0</v>
      </c>
      <c r="E769" s="26">
        <f>VLOOKUP($A769,'交易量(贡献率)'!$A:$K,11,0)/100</f>
        <v>2.5413292868883557E-6</v>
      </c>
      <c r="F769" s="2">
        <f>VLOOKUP($A769,交易量等级!$A:$G,2,0)</f>
        <v>168.45</v>
      </c>
      <c r="G769" s="2">
        <f>VLOOKUP($A769,交易量等级!$A:$G,5,0)</f>
        <v>1340.24</v>
      </c>
      <c r="H769" s="2">
        <f>VLOOKUP($A769,活跃!$B:$J,2,0)</f>
        <v>0</v>
      </c>
      <c r="I769" s="1">
        <f>VLOOKUP($A769,'风险(退款拒付)'!$A:$F,4,0)</f>
        <v>0</v>
      </c>
      <c r="J769" s="1">
        <f>VLOOKUP($A769,'风险(退款拒付)'!$A:$F,5,0)</f>
        <v>0</v>
      </c>
      <c r="K769" s="1">
        <f>VLOOKUP($A769,'风险(预警)'!$A:$F,6,0)</f>
        <v>0</v>
      </c>
      <c r="L769" s="1">
        <v>3.650599483568189E-3</v>
      </c>
      <c r="M769" s="2">
        <f t="shared" si="11"/>
        <v>0.86190191742453426</v>
      </c>
    </row>
    <row r="770" spans="1:13" x14ac:dyDescent="0.2">
      <c r="A770" t="s">
        <v>967</v>
      </c>
      <c r="B770" s="2">
        <f>VLOOKUP($A770,活跃!$B:$J,3,0)</f>
        <v>362</v>
      </c>
      <c r="C770" s="2">
        <f>VLOOKUP($A770,活跃!$B:$J,4,0)</f>
        <v>0</v>
      </c>
      <c r="D770" s="2">
        <f>VLOOKUP($A770,活跃!$B:$J,6,0)</f>
        <v>0</v>
      </c>
      <c r="E770" s="26">
        <f>VLOOKUP($A770,'交易量(贡献率)'!$A:$K,11,0)/100</f>
        <v>1.7274371503470788E-6</v>
      </c>
      <c r="F770" s="2">
        <f>VLOOKUP($A770,交易量等级!$A:$G,2,0)</f>
        <v>45.957000000000001</v>
      </c>
      <c r="G770" s="2">
        <f>VLOOKUP($A770,交易量等级!$A:$G,5,0)</f>
        <v>911.01156324999999</v>
      </c>
      <c r="H770" s="2">
        <f>VLOOKUP($A770,活跃!$B:$J,2,0)</f>
        <v>1</v>
      </c>
      <c r="I770" s="1">
        <f>VLOOKUP($A770,'风险(退款拒付)'!$A:$F,4,0)</f>
        <v>0.03</v>
      </c>
      <c r="J770" s="1">
        <f>VLOOKUP($A770,'风险(退款拒付)'!$A:$F,5,0)</f>
        <v>0</v>
      </c>
      <c r="K770" s="1">
        <f>VLOOKUP($A770,'风险(预警)'!$A:$F,6,0)</f>
        <v>0</v>
      </c>
      <c r="L770" s="1">
        <v>7.3517425789632884E-3</v>
      </c>
      <c r="M770" s="2">
        <f t="shared" si="11"/>
        <v>1.7357371176272154</v>
      </c>
    </row>
    <row r="771" spans="1:13" x14ac:dyDescent="0.2">
      <c r="A771" t="s">
        <v>755</v>
      </c>
      <c r="B771" s="2">
        <f>VLOOKUP($A771,活跃!$B:$J,3,0)</f>
        <v>606</v>
      </c>
      <c r="C771" s="2">
        <f>VLOOKUP($A771,活跃!$B:$J,4,0)</f>
        <v>0</v>
      </c>
      <c r="D771" s="2">
        <f>VLOOKUP($A771,活跃!$B:$J,6,0)</f>
        <v>0</v>
      </c>
      <c r="E771" s="26">
        <f>VLOOKUP($A771,'交易量(贡献率)'!$A:$K,11,0)/100</f>
        <v>1.9943966334008629E-6</v>
      </c>
      <c r="F771" s="2">
        <f>VLOOKUP($A771,交易量等级!$A:$G,2,0)</f>
        <v>525.9</v>
      </c>
      <c r="G771" s="2">
        <f>VLOOKUP($A771,交易量等级!$A:$G,5,0)</f>
        <v>1051.8</v>
      </c>
      <c r="H771" s="2">
        <f>VLOOKUP($A771,活跃!$B:$J,2,0)</f>
        <v>1</v>
      </c>
      <c r="I771" s="1">
        <f>VLOOKUP($A771,'风险(退款拒付)'!$A:$F,4,0)</f>
        <v>1</v>
      </c>
      <c r="J771" s="1">
        <f>VLOOKUP($A771,'风险(退款拒付)'!$A:$F,5,0)</f>
        <v>0</v>
      </c>
      <c r="K771" s="1">
        <f>VLOOKUP($A771,'风险(预警)'!$A:$F,6,0)</f>
        <v>0</v>
      </c>
      <c r="L771" s="1">
        <v>8.3315999555140935E-3</v>
      </c>
      <c r="M771" s="2">
        <f t="shared" ref="M771:M834" si="12">100/MAX(L:L)*L771</f>
        <v>1.9670802040033293</v>
      </c>
    </row>
    <row r="772" spans="1:13" x14ac:dyDescent="0.2">
      <c r="A772" t="s">
        <v>916</v>
      </c>
      <c r="B772" s="2">
        <f>VLOOKUP($A772,活跃!$B:$J,3,0)</f>
        <v>24</v>
      </c>
      <c r="C772" s="2">
        <f>VLOOKUP($A772,活跃!$B:$J,4,0)</f>
        <v>18</v>
      </c>
      <c r="D772" s="2">
        <f>VLOOKUP($A772,活跃!$B:$J,6,0)</f>
        <v>18</v>
      </c>
      <c r="E772" s="26">
        <f>VLOOKUP($A772,'交易量(贡献率)'!$A:$K,11,0)/100</f>
        <v>1.3277989500612691E-5</v>
      </c>
      <c r="F772" s="2">
        <f>VLOOKUP($A772,交易量等级!$A:$G,2,0)</f>
        <v>2218.1837999999998</v>
      </c>
      <c r="G772" s="2">
        <f>VLOOKUP($A772,交易量等级!$A:$G,5,0)</f>
        <v>7002.5135035100002</v>
      </c>
      <c r="H772" s="2">
        <f>VLOOKUP($A772,活跃!$B:$J,2,0)</f>
        <v>1</v>
      </c>
      <c r="I772" s="1">
        <f>VLOOKUP($A772,'风险(退款拒付)'!$A:$F,4,0)</f>
        <v>0</v>
      </c>
      <c r="J772" s="1">
        <f>VLOOKUP($A772,'风险(退款拒付)'!$A:$F,5,0)</f>
        <v>0</v>
      </c>
      <c r="K772" s="1">
        <f>VLOOKUP($A772,'风险(预警)'!$A:$F,6,0)</f>
        <v>0</v>
      </c>
      <c r="L772" s="1">
        <v>8.7128533662309618E-3</v>
      </c>
      <c r="M772" s="2">
        <f t="shared" si="12"/>
        <v>2.0570936517125609</v>
      </c>
    </row>
    <row r="773" spans="1:13" x14ac:dyDescent="0.2">
      <c r="A773" t="s">
        <v>720</v>
      </c>
      <c r="B773" s="2">
        <f>VLOOKUP($A773,活跃!$B:$J,3,0)</f>
        <v>87</v>
      </c>
      <c r="C773" s="2">
        <f>VLOOKUP($A773,活跃!$B:$J,4,0)</f>
        <v>0</v>
      </c>
      <c r="D773" s="2">
        <f>VLOOKUP($A773,活跃!$B:$J,6,0)</f>
        <v>0</v>
      </c>
      <c r="E773" s="26">
        <f>VLOOKUP($A773,'交易量(贡献率)'!$A:$K,11,0)/100</f>
        <v>2.5554747507457147E-6</v>
      </c>
      <c r="F773" s="2">
        <f>VLOOKUP($A773,交易量等级!$A:$G,2,0)</f>
        <v>160.80000000000001</v>
      </c>
      <c r="G773" s="2">
        <f>VLOOKUP($A773,交易量等级!$A:$G,5,0)</f>
        <v>1347.7</v>
      </c>
      <c r="H773" s="2">
        <f>VLOOKUP($A773,活跃!$B:$J,2,0)</f>
        <v>1</v>
      </c>
      <c r="I773" s="1">
        <f>VLOOKUP($A773,'风险(退款拒付)'!$A:$F,4,0)</f>
        <v>0</v>
      </c>
      <c r="J773" s="1">
        <f>VLOOKUP($A773,'风险(退款拒付)'!$A:$F,5,0)</f>
        <v>0</v>
      </c>
      <c r="K773" s="1">
        <f>VLOOKUP($A773,'风险(预警)'!$A:$F,6,0)</f>
        <v>0</v>
      </c>
      <c r="L773" s="1">
        <v>9.5313657883602E-3</v>
      </c>
      <c r="M773" s="2">
        <f t="shared" si="12"/>
        <v>2.2503433985676824</v>
      </c>
    </row>
    <row r="774" spans="1:13" x14ac:dyDescent="0.2">
      <c r="A774" t="s">
        <v>968</v>
      </c>
      <c r="B774" s="2">
        <f>VLOOKUP($A774,活跃!$B:$J,3,0)</f>
        <v>451</v>
      </c>
      <c r="C774" s="2">
        <f>VLOOKUP($A774,活跃!$B:$J,4,0)</f>
        <v>0</v>
      </c>
      <c r="D774" s="2">
        <f>VLOOKUP($A774,活跃!$B:$J,6,0)</f>
        <v>0</v>
      </c>
      <c r="E774" s="26">
        <f>VLOOKUP($A774,'交易量(贡献率)'!$A:$K,11,0)/100</f>
        <v>9.7795972738451103E-6</v>
      </c>
      <c r="F774" s="2">
        <f>VLOOKUP($A774,交易量等级!$A:$G,2,0)</f>
        <v>298.61</v>
      </c>
      <c r="G774" s="2">
        <f>VLOOKUP($A774,交易量等级!$A:$G,5,0)</f>
        <v>5157.54</v>
      </c>
      <c r="H774" s="2">
        <f>VLOOKUP($A774,活跃!$B:$J,2,0)</f>
        <v>1</v>
      </c>
      <c r="I774" s="1">
        <f>VLOOKUP($A774,'风险(退款拒付)'!$A:$F,4,0)</f>
        <v>1.2E-2</v>
      </c>
      <c r="J774" s="1">
        <f>VLOOKUP($A774,'风险(退款拒付)'!$A:$F,5,0)</f>
        <v>0</v>
      </c>
      <c r="K774" s="1">
        <f>VLOOKUP($A774,'风险(预警)'!$A:$F,6,0)</f>
        <v>0</v>
      </c>
      <c r="L774" s="1">
        <v>3.759982631792157E-3</v>
      </c>
      <c r="M774" s="2">
        <f t="shared" si="12"/>
        <v>0.88772714027150101</v>
      </c>
    </row>
    <row r="775" spans="1:13" x14ac:dyDescent="0.2">
      <c r="A775" t="s">
        <v>662</v>
      </c>
      <c r="B775" s="2">
        <f>VLOOKUP($A775,活跃!$B:$J,3,0)</f>
        <v>164</v>
      </c>
      <c r="C775" s="2">
        <f>VLOOKUP($A775,活跃!$B:$J,4,0)</f>
        <v>0</v>
      </c>
      <c r="D775" s="2">
        <f>VLOOKUP($A775,活跃!$B:$J,6,0)</f>
        <v>0</v>
      </c>
      <c r="E775" s="26">
        <f>VLOOKUP($A775,'交易量(贡献率)'!$A:$K,11,0)/100</f>
        <v>1.7289132024801035E-6</v>
      </c>
      <c r="F775" s="2">
        <f>VLOOKUP($A775,交易量等级!$A:$G,2,0)</f>
        <v>45.61</v>
      </c>
      <c r="G775" s="2">
        <f>VLOOKUP($A775,交易量等级!$A:$G,5,0)</f>
        <v>911.79</v>
      </c>
      <c r="H775" s="2">
        <f>VLOOKUP($A775,活跃!$B:$J,2,0)</f>
        <v>1</v>
      </c>
      <c r="I775" s="1">
        <f>VLOOKUP($A775,'风险(退款拒付)'!$A:$F,4,0)</f>
        <v>0</v>
      </c>
      <c r="J775" s="1">
        <f>VLOOKUP($A775,'风险(退款拒付)'!$A:$F,5,0)</f>
        <v>0</v>
      </c>
      <c r="K775" s="1">
        <f>VLOOKUP($A775,'风险(预警)'!$A:$F,6,0)</f>
        <v>0</v>
      </c>
      <c r="L775" s="1">
        <v>1.0056326235753E-2</v>
      </c>
      <c r="M775" s="2">
        <f t="shared" si="12"/>
        <v>2.374285895742871</v>
      </c>
    </row>
    <row r="776" spans="1:13" x14ac:dyDescent="0.2">
      <c r="A776" t="s">
        <v>116</v>
      </c>
      <c r="B776" s="2">
        <f>VLOOKUP($A776,活跃!$B:$J,3,0)</f>
        <v>814</v>
      </c>
      <c r="C776" s="2">
        <f>VLOOKUP($A776,活跃!$B:$J,4,0)</f>
        <v>0</v>
      </c>
      <c r="D776" s="2">
        <f>VLOOKUP($A776,活跃!$B:$J,6,0)</f>
        <v>0</v>
      </c>
      <c r="E776" s="26">
        <f>VLOOKUP($A776,'交易量(贡献率)'!$A:$K,11,0)/100</f>
        <v>1.5432966532848093E-6</v>
      </c>
      <c r="F776" s="2">
        <f>VLOOKUP($A776,交易量等级!$A:$G,2,0)</f>
        <v>41.63</v>
      </c>
      <c r="G776" s="2">
        <f>VLOOKUP($A776,交易量等级!$A:$G,5,0)</f>
        <v>813.9</v>
      </c>
      <c r="H776" s="2">
        <f>VLOOKUP($A776,活跃!$B:$J,2,0)</f>
        <v>1</v>
      </c>
      <c r="I776" s="1">
        <f>VLOOKUP($A776,'风险(退款拒付)'!$A:$F,4,0)</f>
        <v>0.216</v>
      </c>
      <c r="J776" s="1">
        <f>VLOOKUP($A776,'风险(退款拒付)'!$A:$F,5,0)</f>
        <v>0</v>
      </c>
      <c r="K776" s="1">
        <f>VLOOKUP($A776,'风险(预警)'!$A:$F,6,0)</f>
        <v>0</v>
      </c>
      <c r="L776" s="1">
        <v>0.19989770099984569</v>
      </c>
      <c r="M776" s="2">
        <f t="shared" si="12"/>
        <v>47.195594191045153</v>
      </c>
    </row>
    <row r="777" spans="1:13" x14ac:dyDescent="0.2">
      <c r="A777" t="s">
        <v>744</v>
      </c>
      <c r="B777" s="2">
        <f>VLOOKUP($A777,活跃!$B:$J,3,0)</f>
        <v>79</v>
      </c>
      <c r="C777" s="2">
        <f>VLOOKUP($A777,活跃!$B:$J,4,0)</f>
        <v>0</v>
      </c>
      <c r="D777" s="2">
        <f>VLOOKUP($A777,活跃!$B:$J,6,0)</f>
        <v>0</v>
      </c>
      <c r="E777" s="26">
        <f>VLOOKUP($A777,'交易量(贡献率)'!$A:$K,11,0)/100</f>
        <v>3.10238844248541E-6</v>
      </c>
      <c r="F777" s="2">
        <f>VLOOKUP($A777,交易量等级!$A:$G,2,0)</f>
        <v>100.99</v>
      </c>
      <c r="G777" s="2">
        <f>VLOOKUP($A777,交易量等级!$A:$G,5,0)</f>
        <v>1636.13</v>
      </c>
      <c r="H777" s="2">
        <f>VLOOKUP($A777,活跃!$B:$J,2,0)</f>
        <v>1</v>
      </c>
      <c r="I777" s="1">
        <f>VLOOKUP($A777,'风险(退款拒付)'!$A:$F,4,0)</f>
        <v>0</v>
      </c>
      <c r="J777" s="1">
        <f>VLOOKUP($A777,'风险(退款拒付)'!$A:$F,5,0)</f>
        <v>0</v>
      </c>
      <c r="K777" s="1">
        <f>VLOOKUP($A777,'风险(预警)'!$A:$F,6,0)</f>
        <v>0</v>
      </c>
      <c r="L777" s="1">
        <v>7.8688161593536785E-3</v>
      </c>
      <c r="M777" s="2">
        <f t="shared" si="12"/>
        <v>1.85781753548572</v>
      </c>
    </row>
    <row r="778" spans="1:13" x14ac:dyDescent="0.2">
      <c r="A778" t="s">
        <v>452</v>
      </c>
      <c r="B778" s="2">
        <f>VLOOKUP($A778,活跃!$B:$J,3,0)</f>
        <v>184</v>
      </c>
      <c r="C778" s="2">
        <f>VLOOKUP($A778,活跃!$B:$J,4,0)</f>
        <v>0</v>
      </c>
      <c r="D778" s="2">
        <f>VLOOKUP($A778,活跃!$B:$J,6,0)</f>
        <v>3</v>
      </c>
      <c r="E778" s="26">
        <f>VLOOKUP($A778,'交易量(贡献率)'!$A:$K,11,0)/100</f>
        <v>6.3035486292509589E-6</v>
      </c>
      <c r="F778" s="2">
        <f>VLOOKUP($A778,交易量等级!$A:$G,2,0)</f>
        <v>173.95</v>
      </c>
      <c r="G778" s="2">
        <f>VLOOKUP($A778,交易量等级!$A:$G,5,0)</f>
        <v>3324.35</v>
      </c>
      <c r="H778" s="2">
        <f>VLOOKUP($A778,活跃!$B:$J,2,0)</f>
        <v>1</v>
      </c>
      <c r="I778" s="1">
        <f>VLOOKUP($A778,'风险(退款拒付)'!$A:$F,4,0)</f>
        <v>3.9E-2</v>
      </c>
      <c r="J778" s="1">
        <f>VLOOKUP($A778,'风险(退款拒付)'!$A:$F,5,0)</f>
        <v>0</v>
      </c>
      <c r="K778" s="1">
        <f>VLOOKUP($A778,'风险(预警)'!$A:$F,6,0)</f>
        <v>0</v>
      </c>
      <c r="L778" s="1">
        <v>0.20100417285935501</v>
      </c>
      <c r="M778" s="2">
        <f t="shared" si="12"/>
        <v>47.456830796588974</v>
      </c>
    </row>
    <row r="779" spans="1:13" x14ac:dyDescent="0.2">
      <c r="A779" t="s">
        <v>440</v>
      </c>
      <c r="B779" s="2">
        <f>VLOOKUP($A779,活跃!$B:$J,3,0)</f>
        <v>167</v>
      </c>
      <c r="C779" s="2">
        <f>VLOOKUP($A779,活跃!$B:$J,4,0)</f>
        <v>0</v>
      </c>
      <c r="D779" s="2">
        <f>VLOOKUP($A779,活跃!$B:$J,6,0)</f>
        <v>0</v>
      </c>
      <c r="E779" s="26">
        <f>VLOOKUP($A779,'交易量(贡献率)'!$A:$K,11,0)/100</f>
        <v>1.0559607731266463E-6</v>
      </c>
      <c r="F779" s="2">
        <f>VLOOKUP($A779,交易量等级!$A:$G,2,0)</f>
        <v>21.43</v>
      </c>
      <c r="G779" s="2">
        <f>VLOOKUP($A779,交易量等级!$A:$G,5,0)</f>
        <v>556.89</v>
      </c>
      <c r="H779" s="2">
        <f>VLOOKUP($A779,活跃!$B:$J,2,0)</f>
        <v>1</v>
      </c>
      <c r="I779" s="1">
        <f>VLOOKUP($A779,'风险(退款拒付)'!$A:$F,4,0)</f>
        <v>0.93400000000000005</v>
      </c>
      <c r="J779" s="1">
        <f>VLOOKUP($A779,'风险(退款拒付)'!$A:$F,5,0)</f>
        <v>0</v>
      </c>
      <c r="K779" s="1">
        <f>VLOOKUP($A779,'风险(预警)'!$A:$F,6,0)</f>
        <v>0</v>
      </c>
      <c r="L779" s="1">
        <v>1.09683166988728E-2</v>
      </c>
      <c r="M779" s="2">
        <f t="shared" si="12"/>
        <v>2.5896056897586046</v>
      </c>
    </row>
    <row r="780" spans="1:13" x14ac:dyDescent="0.2">
      <c r="A780" t="s">
        <v>423</v>
      </c>
      <c r="B780" s="2">
        <f>VLOOKUP($A780,活跃!$B:$J,3,0)</f>
        <v>495</v>
      </c>
      <c r="C780" s="2">
        <f>VLOOKUP($A780,活跃!$B:$J,4,0)</f>
        <v>0</v>
      </c>
      <c r="D780" s="2">
        <f>VLOOKUP($A780,活跃!$B:$J,6,0)</f>
        <v>0</v>
      </c>
      <c r="E780" s="26">
        <f>VLOOKUP($A780,'交易量(贡献率)'!$A:$K,11,0)/100</f>
        <v>5.7220866330231832E-7</v>
      </c>
      <c r="F780" s="2">
        <f>VLOOKUP($A780,交易量等级!$A:$G,2,0)</f>
        <v>13.99</v>
      </c>
      <c r="G780" s="2">
        <f>VLOOKUP($A780,交易量等级!$A:$G,5,0)</f>
        <v>301.77</v>
      </c>
      <c r="H780" s="2">
        <f>VLOOKUP($A780,活跃!$B:$J,2,0)</f>
        <v>1</v>
      </c>
      <c r="I780" s="1">
        <f>VLOOKUP($A780,'风险(退款拒付)'!$A:$F,4,0)</f>
        <v>0</v>
      </c>
      <c r="J780" s="1">
        <f>VLOOKUP($A780,'风险(退款拒付)'!$A:$F,5,0)</f>
        <v>0</v>
      </c>
      <c r="K780" s="1">
        <f>VLOOKUP($A780,'风险(预警)'!$A:$F,6,0)</f>
        <v>0</v>
      </c>
      <c r="L780" s="1">
        <v>5.1520748792840141E-3</v>
      </c>
      <c r="M780" s="2">
        <f t="shared" si="12"/>
        <v>1.2163983579018449</v>
      </c>
    </row>
    <row r="781" spans="1:13" x14ac:dyDescent="0.2">
      <c r="A781" t="s">
        <v>427</v>
      </c>
      <c r="B781" s="2">
        <f>VLOOKUP($A781,活跃!$B:$J,3,0)</f>
        <v>859</v>
      </c>
      <c r="C781" s="2">
        <f>VLOOKUP($A781,活跃!$B:$J,4,0)</f>
        <v>0</v>
      </c>
      <c r="D781" s="2">
        <f>VLOOKUP($A781,活跃!$B:$J,6,0)</f>
        <v>0</v>
      </c>
      <c r="E781" s="26">
        <f>VLOOKUP($A781,'交易量(贡献率)'!$A:$K,11,0)/100</f>
        <v>1.2630533978780331E-5</v>
      </c>
      <c r="F781" s="2">
        <f>VLOOKUP($A781,交易量等级!$A:$G,2,0)</f>
        <v>502.67</v>
      </c>
      <c r="G781" s="2">
        <f>VLOOKUP($A781,交易量等级!$A:$G,5,0)</f>
        <v>6661.06</v>
      </c>
      <c r="H781" s="2">
        <f>VLOOKUP($A781,活跃!$B:$J,2,0)</f>
        <v>1</v>
      </c>
      <c r="I781" s="1">
        <f>VLOOKUP($A781,'风险(退款拒付)'!$A:$F,4,0)</f>
        <v>0.14000000000000001</v>
      </c>
      <c r="J781" s="1">
        <f>VLOOKUP($A781,'风险(退款拒付)'!$A:$F,5,0)</f>
        <v>6.3E-2</v>
      </c>
      <c r="K781" s="1">
        <f>VLOOKUP($A781,'风险(预警)'!$A:$F,6,0)</f>
        <v>6.2E-2</v>
      </c>
      <c r="L781" s="1">
        <v>2.1802036443968149E-3</v>
      </c>
      <c r="M781" s="2">
        <f t="shared" si="12"/>
        <v>0.51474332090927455</v>
      </c>
    </row>
    <row r="782" spans="1:13" x14ac:dyDescent="0.2">
      <c r="A782" t="s">
        <v>646</v>
      </c>
      <c r="B782" s="2">
        <f>VLOOKUP($A782,活跃!$B:$J,3,0)</f>
        <v>850</v>
      </c>
      <c r="C782" s="2">
        <f>VLOOKUP($A782,活跃!$B:$J,4,0)</f>
        <v>0</v>
      </c>
      <c r="D782" s="2">
        <f>VLOOKUP($A782,活跃!$B:$J,6,0)</f>
        <v>2</v>
      </c>
      <c r="E782" s="26">
        <f>VLOOKUP($A782,'交易量(贡献率)'!$A:$K,11,0)/100</f>
        <v>3.123049865810502E-5</v>
      </c>
      <c r="F782" s="2">
        <f>VLOOKUP($A782,交易量等级!$A:$G,2,0)</f>
        <v>978.89390000000003</v>
      </c>
      <c r="G782" s="2">
        <f>VLOOKUP($A782,交易量等级!$A:$G,5,0)</f>
        <v>16470.263707065002</v>
      </c>
      <c r="H782" s="2">
        <f>VLOOKUP($A782,活跃!$B:$J,2,0)</f>
        <v>1</v>
      </c>
      <c r="I782" s="1">
        <f>VLOOKUP($A782,'风险(退款拒付)'!$A:$F,4,0)</f>
        <v>2.7E-2</v>
      </c>
      <c r="J782" s="1">
        <f>VLOOKUP($A782,'风险(退款拒付)'!$A:$F,5,0)</f>
        <v>0</v>
      </c>
      <c r="K782" s="1">
        <f>VLOOKUP($A782,'风险(预警)'!$A:$F,6,0)</f>
        <v>0</v>
      </c>
      <c r="L782" s="1">
        <v>2.7007925653796251E-3</v>
      </c>
      <c r="M782" s="2">
        <f t="shared" si="12"/>
        <v>0.63765370623220408</v>
      </c>
    </row>
    <row r="783" spans="1:13" x14ac:dyDescent="0.2">
      <c r="A783" t="s">
        <v>822</v>
      </c>
      <c r="B783" s="2">
        <f>VLOOKUP($A783,活跃!$B:$J,3,0)</f>
        <v>289</v>
      </c>
      <c r="C783" s="2">
        <f>VLOOKUP($A783,活跃!$B:$J,4,0)</f>
        <v>0</v>
      </c>
      <c r="D783" s="2">
        <f>VLOOKUP($A783,活跃!$B:$J,6,0)</f>
        <v>0</v>
      </c>
      <c r="E783" s="26">
        <f>VLOOKUP($A783,'交易量(贡献率)'!$A:$K,11,0)/100</f>
        <v>6.2383771020689972E-6</v>
      </c>
      <c r="F783" s="2">
        <f>VLOOKUP($A783,交易量等级!$A:$G,2,0)</f>
        <v>240</v>
      </c>
      <c r="G783" s="2">
        <f>VLOOKUP($A783,交易量等级!$A:$G,5,0)</f>
        <v>3289.98</v>
      </c>
      <c r="H783" s="2">
        <f>VLOOKUP($A783,活跃!$B:$J,2,0)</f>
        <v>1</v>
      </c>
      <c r="I783" s="1">
        <f>VLOOKUP($A783,'风险(退款拒付)'!$A:$F,4,0)</f>
        <v>0.10299999999999999</v>
      </c>
      <c r="J783" s="1">
        <f>VLOOKUP($A783,'风险(退款拒付)'!$A:$F,5,0)</f>
        <v>0</v>
      </c>
      <c r="K783" s="1">
        <f>VLOOKUP($A783,'风险(预警)'!$A:$F,6,0)</f>
        <v>0</v>
      </c>
      <c r="L783" s="1">
        <v>2.096850670770643E-3</v>
      </c>
      <c r="M783" s="2">
        <f t="shared" si="12"/>
        <v>0.49506378933786976</v>
      </c>
    </row>
    <row r="784" spans="1:13" x14ac:dyDescent="0.2">
      <c r="A784" t="s">
        <v>924</v>
      </c>
      <c r="B784" s="2">
        <f>VLOOKUP($A784,活跃!$B:$J,3,0)</f>
        <v>674</v>
      </c>
      <c r="C784" s="2">
        <f>VLOOKUP($A784,活跃!$B:$J,4,0)</f>
        <v>0</v>
      </c>
      <c r="D784" s="2">
        <f>VLOOKUP($A784,活跃!$B:$J,6,0)</f>
        <v>0</v>
      </c>
      <c r="E784" s="26">
        <f>VLOOKUP($A784,'交易量(贡献率)'!$A:$K,11,0)/100</f>
        <v>2.6805782996985133E-6</v>
      </c>
      <c r="F784" s="2">
        <f>VLOOKUP($A784,交易量等级!$A:$G,2,0)</f>
        <v>114.37945000000001</v>
      </c>
      <c r="G784" s="2">
        <f>VLOOKUP($A784,交易量等级!$A:$G,5,0)</f>
        <v>1413.6768024999999</v>
      </c>
      <c r="H784" s="2">
        <f>VLOOKUP($A784,活跃!$B:$J,2,0)</f>
        <v>1</v>
      </c>
      <c r="I784" s="1">
        <f>VLOOKUP($A784,'风险(退款拒付)'!$A:$F,4,0)</f>
        <v>7.2999999999999995E-2</v>
      </c>
      <c r="J784" s="1">
        <f>VLOOKUP($A784,'风险(退款拒付)'!$A:$F,5,0)</f>
        <v>0</v>
      </c>
      <c r="K784" s="1">
        <f>VLOOKUP($A784,'风险(预警)'!$A:$F,6,0)</f>
        <v>0.26700000000000002</v>
      </c>
      <c r="L784" s="1">
        <v>3.83509053949128E-3</v>
      </c>
      <c r="M784" s="2">
        <f t="shared" si="12"/>
        <v>0.90546002221349509</v>
      </c>
    </row>
    <row r="785" spans="1:13" x14ac:dyDescent="0.2">
      <c r="A785" t="s">
        <v>379</v>
      </c>
      <c r="B785" s="2">
        <f>VLOOKUP($A785,活跃!$B:$J,3,0)</f>
        <v>213</v>
      </c>
      <c r="C785" s="2">
        <f>VLOOKUP($A785,活跃!$B:$J,4,0)</f>
        <v>0</v>
      </c>
      <c r="D785" s="2">
        <f>VLOOKUP($A785,活跃!$B:$J,6,0)</f>
        <v>0</v>
      </c>
      <c r="E785" s="26">
        <f>VLOOKUP($A785,'交易量(贡献率)'!$A:$K,11,0)/100</f>
        <v>2.3699492179398516E-5</v>
      </c>
      <c r="F785" s="2">
        <f>VLOOKUP($A785,交易量等级!$A:$G,2,0)</f>
        <v>1079.0999999999999</v>
      </c>
      <c r="G785" s="2">
        <f>VLOOKUP($A785,交易量等级!$A:$G,5,0)</f>
        <v>12498.58</v>
      </c>
      <c r="H785" s="2">
        <f>VLOOKUP($A785,活跃!$B:$J,2,0)</f>
        <v>1</v>
      </c>
      <c r="I785" s="1">
        <f>VLOOKUP($A785,'风险(退款拒付)'!$A:$F,4,0)</f>
        <v>0</v>
      </c>
      <c r="J785" s="1">
        <f>VLOOKUP($A785,'风险(退款拒付)'!$A:$F,5,0)</f>
        <v>0</v>
      </c>
      <c r="K785" s="1">
        <f>VLOOKUP($A785,'风险(预警)'!$A:$F,6,0)</f>
        <v>0</v>
      </c>
      <c r="L785" s="1">
        <v>8.2799990449760243E-3</v>
      </c>
      <c r="M785" s="2">
        <f t="shared" si="12"/>
        <v>1.9548972943377247</v>
      </c>
    </row>
    <row r="786" spans="1:13" x14ac:dyDescent="0.2">
      <c r="A786" t="s">
        <v>355</v>
      </c>
      <c r="B786" s="2">
        <f>VLOOKUP($A786,活跃!$B:$J,3,0)</f>
        <v>139</v>
      </c>
      <c r="C786" s="2">
        <f>VLOOKUP($A786,活跃!$B:$J,4,0)</f>
        <v>0</v>
      </c>
      <c r="D786" s="2">
        <f>VLOOKUP($A786,活跃!$B:$J,6,0)</f>
        <v>2</v>
      </c>
      <c r="E786" s="26">
        <f>VLOOKUP($A786,'交易量(贡献率)'!$A:$K,11,0)/100</f>
        <v>4.5745216562840673E-7</v>
      </c>
      <c r="F786" s="2">
        <f>VLOOKUP($A786,交易量等级!$A:$G,2,0)</f>
        <v>15.9</v>
      </c>
      <c r="G786" s="2">
        <f>VLOOKUP($A786,交易量等级!$A:$G,5,0)</f>
        <v>241.25</v>
      </c>
      <c r="H786" s="2">
        <f>VLOOKUP($A786,活跃!$B:$J,2,0)</f>
        <v>1</v>
      </c>
      <c r="I786" s="1">
        <f>VLOOKUP($A786,'风险(退款拒付)'!$A:$F,4,0)</f>
        <v>0</v>
      </c>
      <c r="J786" s="1">
        <f>VLOOKUP($A786,'风险(退款拒付)'!$A:$F,5,0)</f>
        <v>0</v>
      </c>
      <c r="K786" s="1">
        <f>VLOOKUP($A786,'风险(预警)'!$A:$F,6,0)</f>
        <v>0</v>
      </c>
      <c r="L786" s="1">
        <v>8.9306955684876673E-3</v>
      </c>
      <c r="M786" s="2">
        <f t="shared" si="12"/>
        <v>2.1085259199375916</v>
      </c>
    </row>
    <row r="787" spans="1:13" x14ac:dyDescent="0.2">
      <c r="A787" t="s">
        <v>295</v>
      </c>
      <c r="B787" s="2">
        <f>VLOOKUP($A787,活跃!$B:$J,3,0)</f>
        <v>568</v>
      </c>
      <c r="C787" s="2">
        <f>VLOOKUP($A787,活跃!$B:$J,4,0)</f>
        <v>0</v>
      </c>
      <c r="D787" s="2">
        <f>VLOOKUP($A787,活跃!$B:$J,6,0)</f>
        <v>0</v>
      </c>
      <c r="E787" s="26">
        <f>VLOOKUP($A787,'交易量(贡献率)'!$A:$K,11,0)/100</f>
        <v>2.8228543564462815E-6</v>
      </c>
      <c r="F787" s="2">
        <f>VLOOKUP($A787,交易量等级!$A:$G,2,0)</f>
        <v>197.44</v>
      </c>
      <c r="G787" s="2">
        <f>VLOOKUP($A787,交易量等级!$A:$G,5,0)</f>
        <v>1488.71</v>
      </c>
      <c r="H787" s="2">
        <f>VLOOKUP($A787,活跃!$B:$J,2,0)</f>
        <v>1</v>
      </c>
      <c r="I787" s="1">
        <f>VLOOKUP($A787,'风险(退款拒付)'!$A:$F,4,0)</f>
        <v>0</v>
      </c>
      <c r="J787" s="1">
        <f>VLOOKUP($A787,'风险(退款拒付)'!$A:$F,5,0)</f>
        <v>0</v>
      </c>
      <c r="K787" s="1">
        <f>VLOOKUP($A787,'风险(预警)'!$A:$F,6,0)</f>
        <v>6.7000000000000004E-2</v>
      </c>
      <c r="L787" s="1">
        <v>1.0557754656018501E-2</v>
      </c>
      <c r="M787" s="2">
        <f t="shared" si="12"/>
        <v>2.4926725110983208</v>
      </c>
    </row>
    <row r="788" spans="1:13" x14ac:dyDescent="0.2">
      <c r="A788" t="s">
        <v>485</v>
      </c>
      <c r="B788" s="2">
        <f>VLOOKUP($A788,活跃!$B:$J,3,0)</f>
        <v>226</v>
      </c>
      <c r="C788" s="2">
        <f>VLOOKUP($A788,活跃!$B:$J,4,0)</f>
        <v>0</v>
      </c>
      <c r="D788" s="2">
        <f>VLOOKUP($A788,活跃!$B:$J,6,0)</f>
        <v>0</v>
      </c>
      <c r="E788" s="26">
        <f>VLOOKUP($A788,'交易量(贡献率)'!$A:$K,11,0)/100</f>
        <v>4.1657063737577073E-6</v>
      </c>
      <c r="F788" s="2">
        <f>VLOOKUP($A788,交易量等级!$A:$G,2,0)</f>
        <v>203.35</v>
      </c>
      <c r="G788" s="2">
        <f>VLOOKUP($A788,交易量等级!$A:$G,5,0)</f>
        <v>2196.9</v>
      </c>
      <c r="H788" s="2">
        <f>VLOOKUP($A788,活跃!$B:$J,2,0)</f>
        <v>1</v>
      </c>
      <c r="I788" s="1">
        <f>VLOOKUP($A788,'风险(退款拒付)'!$A:$F,4,0)</f>
        <v>7.0000000000000001E-3</v>
      </c>
      <c r="J788" s="1">
        <f>VLOOKUP($A788,'风险(退款拒付)'!$A:$F,5,0)</f>
        <v>0</v>
      </c>
      <c r="K788" s="1">
        <f>VLOOKUP($A788,'风险(预警)'!$A:$F,6,0)</f>
        <v>0</v>
      </c>
      <c r="L788" s="1">
        <v>1.290872003231967E-2</v>
      </c>
      <c r="M788" s="2">
        <f t="shared" si="12"/>
        <v>3.0477324607732466</v>
      </c>
    </row>
    <row r="789" spans="1:13" x14ac:dyDescent="0.2">
      <c r="A789" t="s">
        <v>316</v>
      </c>
      <c r="B789" s="2">
        <f>VLOOKUP($A789,活跃!$B:$J,3,0)</f>
        <v>325</v>
      </c>
      <c r="C789" s="2">
        <f>VLOOKUP($A789,活跃!$B:$J,4,0)</f>
        <v>0</v>
      </c>
      <c r="D789" s="2">
        <f>VLOOKUP($A789,活跃!$B:$J,6,0)</f>
        <v>0</v>
      </c>
      <c r="E789" s="26">
        <f>VLOOKUP($A789,'交易量(贡献率)'!$A:$K,11,0)/100</f>
        <v>9.2685023236959675E-7</v>
      </c>
      <c r="F789" s="2">
        <f>VLOOKUP($A789,交易量等级!$A:$G,2,0)</f>
        <v>47.98</v>
      </c>
      <c r="G789" s="2">
        <f>VLOOKUP($A789,交易量等级!$A:$G,5,0)</f>
        <v>488.8</v>
      </c>
      <c r="H789" s="2">
        <f>VLOOKUP($A789,活跃!$B:$J,2,0)</f>
        <v>1</v>
      </c>
      <c r="I789" s="1">
        <f>VLOOKUP($A789,'风险(退款拒付)'!$A:$F,4,0)</f>
        <v>0</v>
      </c>
      <c r="J789" s="1">
        <f>VLOOKUP($A789,'风险(退款拒付)'!$A:$F,5,0)</f>
        <v>0</v>
      </c>
      <c r="K789" s="1">
        <f>VLOOKUP($A789,'风险(预警)'!$A:$F,6,0)</f>
        <v>7.0999999999999994E-2</v>
      </c>
      <c r="L789" s="1">
        <v>1.239359308869013E-2</v>
      </c>
      <c r="M789" s="2">
        <f t="shared" si="12"/>
        <v>2.9261116413900763</v>
      </c>
    </row>
    <row r="790" spans="1:13" x14ac:dyDescent="0.2">
      <c r="A790" t="s">
        <v>99</v>
      </c>
      <c r="B790" s="2">
        <f>VLOOKUP($A790,活跃!$B:$J,3,0)</f>
        <v>122</v>
      </c>
      <c r="C790" s="2">
        <f>VLOOKUP($A790,活跃!$B:$J,4,0)</f>
        <v>1</v>
      </c>
      <c r="D790" s="2">
        <f>VLOOKUP($A790,活跃!$B:$J,6,0)</f>
        <v>3</v>
      </c>
      <c r="E790" s="26">
        <f>VLOOKUP($A790,'交易量(贡献率)'!$A:$K,11,0)/100</f>
        <v>1.2028763950660823E-5</v>
      </c>
      <c r="F790" s="2">
        <f>VLOOKUP($A790,交易量等级!$A:$G,2,0)</f>
        <v>119</v>
      </c>
      <c r="G790" s="2">
        <f>VLOOKUP($A790,交易量等级!$A:$G,5,0)</f>
        <v>6343.7</v>
      </c>
      <c r="H790" s="2">
        <f>VLOOKUP($A790,活跃!$B:$J,2,0)</f>
        <v>1</v>
      </c>
      <c r="I790" s="1">
        <f>VLOOKUP($A790,'风险(退款拒付)'!$A:$F,4,0)</f>
        <v>1.0999999999999999E-2</v>
      </c>
      <c r="J790" s="1">
        <f>VLOOKUP($A790,'风险(退款拒付)'!$A:$F,5,0)</f>
        <v>0</v>
      </c>
      <c r="K790" s="1">
        <f>VLOOKUP($A790,'风险(预警)'!$A:$F,6,0)</f>
        <v>0</v>
      </c>
      <c r="L790" s="1">
        <v>3.9525115091321138E-3</v>
      </c>
      <c r="M790" s="2">
        <f t="shared" si="12"/>
        <v>0.93318296452333227</v>
      </c>
    </row>
    <row r="791" spans="1:13" x14ac:dyDescent="0.2">
      <c r="A791" t="s">
        <v>857</v>
      </c>
      <c r="B791" s="2">
        <f>VLOOKUP($A791,活跃!$B:$J,3,0)</f>
        <v>375</v>
      </c>
      <c r="C791" s="2">
        <f>VLOOKUP($A791,活跃!$B:$J,4,0)</f>
        <v>0</v>
      </c>
      <c r="D791" s="2">
        <f>VLOOKUP($A791,活跃!$B:$J,6,0)</f>
        <v>0</v>
      </c>
      <c r="E791" s="26">
        <f>VLOOKUP($A791,'交易量(贡献率)'!$A:$K,11,0)/100</f>
        <v>1.3372203782153991E-6</v>
      </c>
      <c r="F791" s="2">
        <f>VLOOKUP($A791,交易量等级!$A:$G,2,0)</f>
        <v>89.92</v>
      </c>
      <c r="G791" s="2">
        <f>VLOOKUP($A791,交易量等级!$A:$G,5,0)</f>
        <v>705.22</v>
      </c>
      <c r="H791" s="2">
        <f>VLOOKUP($A791,活跃!$B:$J,2,0)</f>
        <v>0</v>
      </c>
      <c r="I791" s="1">
        <f>VLOOKUP($A791,'风险(退款拒付)'!$A:$F,4,0)</f>
        <v>0</v>
      </c>
      <c r="J791" s="1">
        <f>VLOOKUP($A791,'风险(退款拒付)'!$A:$F,5,0)</f>
        <v>1</v>
      </c>
      <c r="K791" s="1">
        <f>VLOOKUP($A791,'风险(预警)'!$A:$F,6,0)</f>
        <v>5.3570000000000002</v>
      </c>
      <c r="L791" s="1">
        <v>1.0384876568446539E-2</v>
      </c>
      <c r="M791" s="2">
        <f t="shared" si="12"/>
        <v>2.4518562134382664</v>
      </c>
    </row>
    <row r="792" spans="1:13" x14ac:dyDescent="0.2">
      <c r="A792" t="s">
        <v>652</v>
      </c>
      <c r="B792" s="2">
        <f>VLOOKUP($A792,活跃!$B:$J,3,0)</f>
        <v>241</v>
      </c>
      <c r="C792" s="2">
        <f>VLOOKUP($A792,活跃!$B:$J,4,0)</f>
        <v>0</v>
      </c>
      <c r="D792" s="2">
        <f>VLOOKUP($A792,活跃!$B:$J,6,0)</f>
        <v>0</v>
      </c>
      <c r="E792" s="26">
        <f>VLOOKUP($A792,'交易量(贡献率)'!$A:$K,11,0)/100</f>
        <v>1.3104843138201224E-6</v>
      </c>
      <c r="F792" s="2">
        <f>VLOOKUP($A792,交易量等级!$A:$G,2,0)</f>
        <v>34.24</v>
      </c>
      <c r="G792" s="2">
        <f>VLOOKUP($A792,交易量等级!$A:$G,5,0)</f>
        <v>691.12</v>
      </c>
      <c r="H792" s="2">
        <f>VLOOKUP($A792,活跃!$B:$J,2,0)</f>
        <v>1</v>
      </c>
      <c r="I792" s="1">
        <f>VLOOKUP($A792,'风险(退款拒付)'!$A:$F,4,0)</f>
        <v>0</v>
      </c>
      <c r="J792" s="1">
        <f>VLOOKUP($A792,'风险(退款拒付)'!$A:$F,5,0)</f>
        <v>0</v>
      </c>
      <c r="K792" s="1">
        <f>VLOOKUP($A792,'风险(预警)'!$A:$F,6,0)</f>
        <v>0</v>
      </c>
      <c r="L792" s="1">
        <v>3.9818029275556369E-3</v>
      </c>
      <c r="M792" s="2">
        <f t="shared" si="12"/>
        <v>0.94009863133831872</v>
      </c>
    </row>
    <row r="793" spans="1:13" x14ac:dyDescent="0.2">
      <c r="A793" t="s">
        <v>730</v>
      </c>
      <c r="B793" s="2">
        <f>VLOOKUP($A793,活跃!$B:$J,3,0)</f>
        <v>716</v>
      </c>
      <c r="C793" s="2">
        <f>VLOOKUP($A793,活跃!$B:$J,4,0)</f>
        <v>1</v>
      </c>
      <c r="D793" s="2">
        <f>VLOOKUP($A793,活跃!$B:$J,6,0)</f>
        <v>2</v>
      </c>
      <c r="E793" s="26">
        <f>VLOOKUP($A793,'交易量(贡献率)'!$A:$K,11,0)/100</f>
        <v>1.609131841639704E-6</v>
      </c>
      <c r="F793" s="2">
        <f>VLOOKUP($A793,交易量等级!$A:$G,2,0)</f>
        <v>50.5</v>
      </c>
      <c r="G793" s="2">
        <f>VLOOKUP($A793,交易量等级!$A:$G,5,0)</f>
        <v>848.62</v>
      </c>
      <c r="H793" s="2">
        <f>VLOOKUP($A793,活跃!$B:$J,2,0)</f>
        <v>1</v>
      </c>
      <c r="I793" s="1">
        <f>VLOOKUP($A793,'风险(退款拒付)'!$A:$F,4,0)</f>
        <v>0.189</v>
      </c>
      <c r="J793" s="1">
        <f>VLOOKUP($A793,'风险(退款拒付)'!$A:$F,5,0)</f>
        <v>0</v>
      </c>
      <c r="K793" s="1">
        <f>VLOOKUP($A793,'风险(预警)'!$A:$F,6,0)</f>
        <v>7.0999999999999994E-2</v>
      </c>
      <c r="L793" s="1">
        <v>4.1276279004914176E-3</v>
      </c>
      <c r="M793" s="2">
        <f t="shared" si="12"/>
        <v>0.97452772287450684</v>
      </c>
    </row>
    <row r="794" spans="1:13" x14ac:dyDescent="0.2">
      <c r="A794" t="s">
        <v>896</v>
      </c>
      <c r="B794" s="2">
        <f>VLOOKUP($A794,活跃!$B:$J,3,0)</f>
        <v>405</v>
      </c>
      <c r="C794" s="2">
        <f>VLOOKUP($A794,活跃!$B:$J,4,0)</f>
        <v>0</v>
      </c>
      <c r="D794" s="2">
        <f>VLOOKUP($A794,活跃!$B:$J,6,0)</f>
        <v>0</v>
      </c>
      <c r="E794" s="26">
        <f>VLOOKUP($A794,'交易量(贡献率)'!$A:$K,11,0)/100</f>
        <v>3.4739818140841612E-7</v>
      </c>
      <c r="F794" s="2">
        <f>VLOOKUP($A794,交易量等级!$A:$G,2,0)</f>
        <v>14</v>
      </c>
      <c r="G794" s="2">
        <f>VLOOKUP($A794,交易量等级!$A:$G,5,0)</f>
        <v>183.21</v>
      </c>
      <c r="H794" s="2">
        <f>VLOOKUP($A794,活跃!$B:$J,2,0)</f>
        <v>1</v>
      </c>
      <c r="I794" s="1">
        <f>VLOOKUP($A794,'风险(退款拒付)'!$A:$F,4,0)</f>
        <v>0</v>
      </c>
      <c r="J794" s="1">
        <f>VLOOKUP($A794,'风险(退款拒付)'!$A:$F,5,0)</f>
        <v>0</v>
      </c>
      <c r="K794" s="1">
        <f>VLOOKUP($A794,'风险(预警)'!$A:$F,6,0)</f>
        <v>7.6999999999999999E-2</v>
      </c>
      <c r="L794" s="1">
        <v>6.9304900668834164E-3</v>
      </c>
      <c r="M794" s="2">
        <f t="shared" si="12"/>
        <v>1.6362799327139415</v>
      </c>
    </row>
    <row r="795" spans="1:13" x14ac:dyDescent="0.2">
      <c r="A795" t="s">
        <v>848</v>
      </c>
      <c r="B795" s="2">
        <f>VLOOKUP($A795,活跃!$B:$J,3,0)</f>
        <v>615</v>
      </c>
      <c r="C795" s="2">
        <f>VLOOKUP($A795,活跃!$B:$J,4,0)</f>
        <v>0</v>
      </c>
      <c r="D795" s="2">
        <f>VLOOKUP($A795,活跃!$B:$J,6,0)</f>
        <v>0</v>
      </c>
      <c r="E795" s="26">
        <f>VLOOKUP($A795,'交易量(贡献率)'!$A:$K,11,0)/100</f>
        <v>1.2764413894579067E-6</v>
      </c>
      <c r="F795" s="2">
        <f>VLOOKUP($A795,交易量等级!$A:$G,2,0)</f>
        <v>82.066699999999997</v>
      </c>
      <c r="G795" s="2">
        <f>VLOOKUP($A795,交易量等级!$A:$G,5,0)</f>
        <v>673.16652612999997</v>
      </c>
      <c r="H795" s="2">
        <f>VLOOKUP($A795,活跃!$B:$J,2,0)</f>
        <v>1</v>
      </c>
      <c r="I795" s="1">
        <f>VLOOKUP($A795,'风险(退款拒付)'!$A:$F,4,0)</f>
        <v>0</v>
      </c>
      <c r="J795" s="1">
        <f>VLOOKUP($A795,'风险(退款拒付)'!$A:$F,5,0)</f>
        <v>0</v>
      </c>
      <c r="K795" s="1">
        <f>VLOOKUP($A795,'风险(预警)'!$A:$F,6,0)</f>
        <v>7.6999999999999999E-2</v>
      </c>
      <c r="L795" s="1">
        <v>5.33752259643304E-3</v>
      </c>
      <c r="M795" s="2">
        <f t="shared" si="12"/>
        <v>1.2601823291953811</v>
      </c>
    </row>
    <row r="796" spans="1:13" x14ac:dyDescent="0.2">
      <c r="A796" t="s">
        <v>683</v>
      </c>
      <c r="B796" s="2">
        <f>VLOOKUP($A796,活跃!$B:$J,3,0)</f>
        <v>760</v>
      </c>
      <c r="C796" s="2">
        <f>VLOOKUP($A796,活跃!$B:$J,4,0)</f>
        <v>0</v>
      </c>
      <c r="D796" s="2">
        <f>VLOOKUP($A796,活跃!$B:$J,6,0)</f>
        <v>0</v>
      </c>
      <c r="E796" s="26">
        <f>VLOOKUP($A796,'交易量(贡献率)'!$A:$K,11,0)/100</f>
        <v>3.6478610413924514E-6</v>
      </c>
      <c r="F796" s="2">
        <f>VLOOKUP($A796,交易量等级!$A:$G,2,0)</f>
        <v>121.6</v>
      </c>
      <c r="G796" s="2">
        <f>VLOOKUP($A796,交易量等级!$A:$G,5,0)</f>
        <v>1923.8</v>
      </c>
      <c r="H796" s="2">
        <f>VLOOKUP($A796,活跃!$B:$J,2,0)</f>
        <v>1</v>
      </c>
      <c r="I796" s="1">
        <f>VLOOKUP($A796,'风险(退款拒付)'!$A:$F,4,0)</f>
        <v>0.255</v>
      </c>
      <c r="J796" s="1">
        <f>VLOOKUP($A796,'风险(退款拒付)'!$A:$F,5,0)</f>
        <v>0.154</v>
      </c>
      <c r="K796" s="1">
        <f>VLOOKUP($A796,'风险(预警)'!$A:$F,6,0)</f>
        <v>0.154</v>
      </c>
      <c r="L796" s="1">
        <v>6.9651455340727E-3</v>
      </c>
      <c r="M796" s="2">
        <f t="shared" si="12"/>
        <v>1.6444620446531266</v>
      </c>
    </row>
    <row r="797" spans="1:13" x14ac:dyDescent="0.2">
      <c r="A797" t="s">
        <v>831</v>
      </c>
      <c r="B797" s="2">
        <f>VLOOKUP($A797,活跃!$B:$J,3,0)</f>
        <v>293</v>
      </c>
      <c r="C797" s="2">
        <f>VLOOKUP($A797,活跃!$B:$J,4,0)</f>
        <v>0</v>
      </c>
      <c r="D797" s="2">
        <f>VLOOKUP($A797,活跃!$B:$J,6,0)</f>
        <v>1</v>
      </c>
      <c r="E797" s="26">
        <f>VLOOKUP($A797,'交易量(贡献率)'!$A:$K,11,0)/100</f>
        <v>7.5905772610448705E-7</v>
      </c>
      <c r="F797" s="2">
        <f>VLOOKUP($A797,交易量等级!$A:$G,2,0)</f>
        <v>28.8</v>
      </c>
      <c r="G797" s="2">
        <f>VLOOKUP($A797,交易量等级!$A:$G,5,0)</f>
        <v>400.31</v>
      </c>
      <c r="H797" s="2">
        <f>VLOOKUP($A797,活跃!$B:$J,2,0)</f>
        <v>1</v>
      </c>
      <c r="I797" s="1">
        <f>VLOOKUP($A797,'风险(退款拒付)'!$A:$F,4,0)</f>
        <v>0.13700000000000001</v>
      </c>
      <c r="J797" s="1">
        <f>VLOOKUP($A797,'风险(退款拒付)'!$A:$F,5,0)</f>
        <v>0</v>
      </c>
      <c r="K797" s="1">
        <f>VLOOKUP($A797,'风险(预警)'!$A:$F,6,0)</f>
        <v>0</v>
      </c>
      <c r="L797" s="1">
        <v>0.20071228198087329</v>
      </c>
      <c r="M797" s="2">
        <f t="shared" si="12"/>
        <v>47.38791572963229</v>
      </c>
    </row>
    <row r="798" spans="1:13" x14ac:dyDescent="0.2">
      <c r="A798" t="s">
        <v>700</v>
      </c>
      <c r="B798" s="2">
        <f>VLOOKUP($A798,活跃!$B:$J,3,0)</f>
        <v>93</v>
      </c>
      <c r="C798" s="2">
        <f>VLOOKUP($A798,活跃!$B:$J,4,0)</f>
        <v>0</v>
      </c>
      <c r="D798" s="2">
        <f>VLOOKUP($A798,活跃!$B:$J,6,0)</f>
        <v>0</v>
      </c>
      <c r="E798" s="26">
        <f>VLOOKUP($A798,'交易量(贡献率)'!$A:$K,11,0)/100</f>
        <v>9.7649208810494059E-7</v>
      </c>
      <c r="F798" s="2">
        <f>VLOOKUP($A798,交易量等级!$A:$G,2,0)</f>
        <v>110.94</v>
      </c>
      <c r="G798" s="2">
        <f>VLOOKUP($A798,交易量等级!$A:$G,5,0)</f>
        <v>514.98</v>
      </c>
      <c r="H798" s="2">
        <f>VLOOKUP($A798,活跃!$B:$J,2,0)</f>
        <v>1</v>
      </c>
      <c r="I798" s="1">
        <f>VLOOKUP($A798,'风险(退款拒付)'!$A:$F,4,0)</f>
        <v>0</v>
      </c>
      <c r="J798" s="1">
        <f>VLOOKUP($A798,'风险(退款拒付)'!$A:$F,5,0)</f>
        <v>0</v>
      </c>
      <c r="K798" s="1">
        <f>VLOOKUP($A798,'风险(预警)'!$A:$F,6,0)</f>
        <v>0.38500000000000001</v>
      </c>
      <c r="L798" s="1">
        <v>0.20645199630779709</v>
      </c>
      <c r="M798" s="2">
        <f t="shared" si="12"/>
        <v>48.743055017333418</v>
      </c>
    </row>
    <row r="799" spans="1:13" x14ac:dyDescent="0.2">
      <c r="A799" t="s">
        <v>501</v>
      </c>
      <c r="B799" s="2">
        <f>VLOOKUP($A799,活跃!$B:$J,3,0)</f>
        <v>382</v>
      </c>
      <c r="C799" s="2">
        <f>VLOOKUP($A799,活跃!$B:$J,4,0)</f>
        <v>0</v>
      </c>
      <c r="D799" s="2">
        <f>VLOOKUP($A799,活跃!$B:$J,6,0)</f>
        <v>3</v>
      </c>
      <c r="E799" s="26">
        <f>VLOOKUP($A799,'交易量(贡献率)'!$A:$K,11,0)/100</f>
        <v>9.7178957465101944E-6</v>
      </c>
      <c r="F799" s="2">
        <f>VLOOKUP($A799,交易量等级!$A:$G,2,0)</f>
        <v>282</v>
      </c>
      <c r="G799" s="2">
        <f>VLOOKUP($A799,交易量等级!$A:$G,5,0)</f>
        <v>5125</v>
      </c>
      <c r="H799" s="2">
        <f>VLOOKUP($A799,活跃!$B:$J,2,0)</f>
        <v>1</v>
      </c>
      <c r="I799" s="1">
        <f>VLOOKUP($A799,'风险(退款拒付)'!$A:$F,4,0)</f>
        <v>0.123</v>
      </c>
      <c r="J799" s="1">
        <f>VLOOKUP($A799,'风险(退款拒付)'!$A:$F,5,0)</f>
        <v>0</v>
      </c>
      <c r="K799" s="1">
        <f>VLOOKUP($A799,'风险(预警)'!$A:$F,6,0)</f>
        <v>0</v>
      </c>
      <c r="L799" s="1">
        <v>6.4361927782282218E-3</v>
      </c>
      <c r="M799" s="2">
        <f t="shared" si="12"/>
        <v>1.5195769685056513</v>
      </c>
    </row>
    <row r="800" spans="1:13" x14ac:dyDescent="0.2">
      <c r="A800" t="s">
        <v>120</v>
      </c>
      <c r="B800" s="2">
        <f>VLOOKUP($A800,活跃!$B:$J,3,0)</f>
        <v>234</v>
      </c>
      <c r="C800" s="2">
        <f>VLOOKUP($A800,活跃!$B:$J,4,0)</f>
        <v>0</v>
      </c>
      <c r="D800" s="2">
        <f>VLOOKUP($A800,活跃!$B:$J,6,0)</f>
        <v>0</v>
      </c>
      <c r="E800" s="26">
        <f>VLOOKUP($A800,'交易量(贡献率)'!$A:$K,11,0)/100</f>
        <v>9.3358165283791123E-7</v>
      </c>
      <c r="F800" s="2">
        <f>VLOOKUP($A800,交易量等级!$A:$G,2,0)</f>
        <v>60.005000000000003</v>
      </c>
      <c r="G800" s="2">
        <f>VLOOKUP($A800,交易量等级!$A:$G,5,0)</f>
        <v>492.35</v>
      </c>
      <c r="H800" s="2">
        <f>VLOOKUP($A800,活跃!$B:$J,2,0)</f>
        <v>1</v>
      </c>
      <c r="I800" s="1">
        <f>VLOOKUP($A800,'风险(退款拒付)'!$A:$F,4,0)</f>
        <v>0</v>
      </c>
      <c r="J800" s="1">
        <f>VLOOKUP($A800,'风险(退款拒付)'!$A:$F,5,0)</f>
        <v>0</v>
      </c>
      <c r="K800" s="1">
        <f>VLOOKUP($A800,'风险(预警)'!$A:$F,6,0)</f>
        <v>7.6999999999999999E-2</v>
      </c>
      <c r="L800" s="1">
        <v>7.4476654129908299E-3</v>
      </c>
      <c r="M800" s="2">
        <f t="shared" si="12"/>
        <v>1.7583843773294283</v>
      </c>
    </row>
    <row r="801" spans="1:13" x14ac:dyDescent="0.2">
      <c r="A801" t="s">
        <v>442</v>
      </c>
      <c r="B801" s="2">
        <f>VLOOKUP($A801,活跃!$B:$J,3,0)</f>
        <v>361</v>
      </c>
      <c r="C801" s="2">
        <f>VLOOKUP($A801,活跃!$B:$J,4,0)</f>
        <v>0</v>
      </c>
      <c r="D801" s="2">
        <f>VLOOKUP($A801,活跃!$B:$J,6,0)</f>
        <v>0</v>
      </c>
      <c r="E801" s="26">
        <f>VLOOKUP($A801,'交易量(贡献率)'!$A:$K,11,0)/100</f>
        <v>9.5273301811396047E-7</v>
      </c>
      <c r="F801" s="2">
        <f>VLOOKUP($A801,交易量等级!$A:$G,2,0)</f>
        <v>47.994999999999997</v>
      </c>
      <c r="G801" s="2">
        <f>VLOOKUP($A801,交易量等级!$A:$G,5,0)</f>
        <v>502.45</v>
      </c>
      <c r="H801" s="2">
        <f>VLOOKUP($A801,活跃!$B:$J,2,0)</f>
        <v>1</v>
      </c>
      <c r="I801" s="1">
        <f>VLOOKUP($A801,'风险(退款拒付)'!$A:$F,4,0)</f>
        <v>0</v>
      </c>
      <c r="J801" s="1">
        <f>VLOOKUP($A801,'风险(退款拒付)'!$A:$F,5,0)</f>
        <v>0</v>
      </c>
      <c r="K801" s="1">
        <f>VLOOKUP($A801,'风险(预警)'!$A:$F,6,0)</f>
        <v>0.154</v>
      </c>
      <c r="L801" s="1">
        <v>6.5329193442168771E-3</v>
      </c>
      <c r="M801" s="2">
        <f t="shared" si="12"/>
        <v>1.5424139883065817</v>
      </c>
    </row>
    <row r="802" spans="1:13" x14ac:dyDescent="0.2">
      <c r="A802" t="s">
        <v>290</v>
      </c>
      <c r="B802" s="2">
        <f>VLOOKUP($A802,活跃!$B:$J,3,0)</f>
        <v>451</v>
      </c>
      <c r="C802" s="2">
        <f>VLOOKUP($A802,活跃!$B:$J,4,0)</f>
        <v>0</v>
      </c>
      <c r="D802" s="2">
        <f>VLOOKUP($A802,活跃!$B:$J,6,0)</f>
        <v>1</v>
      </c>
      <c r="E802" s="26">
        <f>VLOOKUP($A802,'交易量(贡献率)'!$A:$K,11,0)/100</f>
        <v>1.3256726738063751E-6</v>
      </c>
      <c r="F802" s="2">
        <f>VLOOKUP($A802,交易量等级!$A:$G,2,0)</f>
        <v>47.62</v>
      </c>
      <c r="G802" s="2">
        <f>VLOOKUP($A802,交易量等级!$A:$G,5,0)</f>
        <v>699.13</v>
      </c>
      <c r="H802" s="2">
        <f>VLOOKUP($A802,活跃!$B:$J,2,0)</f>
        <v>1</v>
      </c>
      <c r="I802" s="1">
        <f>VLOOKUP($A802,'风险(退款拒付)'!$A:$F,4,0)</f>
        <v>0</v>
      </c>
      <c r="J802" s="1">
        <f>VLOOKUP($A802,'风险(退款拒付)'!$A:$F,5,0)</f>
        <v>0</v>
      </c>
      <c r="K802" s="1">
        <f>VLOOKUP($A802,'风险(预警)'!$A:$F,6,0)</f>
        <v>0</v>
      </c>
      <c r="L802" s="1">
        <v>2.0625048164038921E-3</v>
      </c>
      <c r="M802" s="2">
        <f t="shared" si="12"/>
        <v>0.48695477659420067</v>
      </c>
    </row>
    <row r="803" spans="1:13" x14ac:dyDescent="0.2">
      <c r="A803" t="s">
        <v>936</v>
      </c>
      <c r="B803" s="2">
        <f>VLOOKUP($A803,活跃!$B:$J,3,0)</f>
        <v>278</v>
      </c>
      <c r="C803" s="2">
        <f>VLOOKUP($A803,活跃!$B:$J,4,0)</f>
        <v>0</v>
      </c>
      <c r="D803" s="2">
        <f>VLOOKUP($A803,活跃!$B:$J,6,0)</f>
        <v>0</v>
      </c>
      <c r="E803" s="26">
        <f>VLOOKUP($A803,'交易量(贡献率)'!$A:$K,11,0)/100</f>
        <v>7.9857021616610247E-6</v>
      </c>
      <c r="F803" s="2">
        <f>VLOOKUP($A803,交易量等级!$A:$G,2,0)</f>
        <v>389</v>
      </c>
      <c r="G803" s="2">
        <f>VLOOKUP($A803,交易量等级!$A:$G,5,0)</f>
        <v>4211.4799999999996</v>
      </c>
      <c r="H803" s="2">
        <f>VLOOKUP($A803,活跃!$B:$J,2,0)</f>
        <v>1</v>
      </c>
      <c r="I803" s="1">
        <f>VLOOKUP($A803,'风险(退款拒付)'!$A:$F,4,0)</f>
        <v>0</v>
      </c>
      <c r="J803" s="1">
        <f>VLOOKUP($A803,'风险(退款拒付)'!$A:$F,5,0)</f>
        <v>0</v>
      </c>
      <c r="K803" s="1">
        <f>VLOOKUP($A803,'风险(预警)'!$A:$F,6,0)</f>
        <v>0</v>
      </c>
      <c r="L803" s="1">
        <v>2.0854826750573078E-3</v>
      </c>
      <c r="M803" s="2">
        <f t="shared" si="12"/>
        <v>0.49237981993867935</v>
      </c>
    </row>
    <row r="804" spans="1:13" x14ac:dyDescent="0.2">
      <c r="A804" t="s">
        <v>511</v>
      </c>
      <c r="B804" s="2">
        <f>VLOOKUP($A804,活跃!$B:$J,3,0)</f>
        <v>250</v>
      </c>
      <c r="C804" s="2">
        <f>VLOOKUP($A804,活跃!$B:$J,4,0)</f>
        <v>0</v>
      </c>
      <c r="D804" s="2">
        <f>VLOOKUP($A804,活跃!$B:$J,6,0)</f>
        <v>0</v>
      </c>
      <c r="E804" s="26">
        <f>VLOOKUP($A804,'交易量(贡献率)'!$A:$K,11,0)/100</f>
        <v>3.3688199607960731E-6</v>
      </c>
      <c r="F804" s="2">
        <f>VLOOKUP($A804,交易量等级!$A:$G,2,0)</f>
        <v>132.70500000000001</v>
      </c>
      <c r="G804" s="2">
        <f>VLOOKUP($A804,交易量等级!$A:$G,5,0)</f>
        <v>1776.64</v>
      </c>
      <c r="H804" s="2">
        <f>VLOOKUP($A804,活跃!$B:$J,2,0)</f>
        <v>1</v>
      </c>
      <c r="I804" s="1">
        <f>VLOOKUP($A804,'风险(退款拒付)'!$A:$F,4,0)</f>
        <v>0</v>
      </c>
      <c r="J804" s="1">
        <f>VLOOKUP($A804,'风险(退款拒付)'!$A:$F,5,0)</f>
        <v>0</v>
      </c>
      <c r="K804" s="1">
        <f>VLOOKUP($A804,'风险(预警)'!$A:$F,6,0)</f>
        <v>0</v>
      </c>
      <c r="L804" s="1">
        <v>6.3894622944958646E-3</v>
      </c>
      <c r="M804" s="2">
        <f t="shared" si="12"/>
        <v>1.5085439604442665</v>
      </c>
    </row>
    <row r="805" spans="1:13" x14ac:dyDescent="0.2">
      <c r="A805" t="s">
        <v>973</v>
      </c>
      <c r="B805" s="2">
        <f>VLOOKUP($A805,活跃!$B:$J,3,0)</f>
        <v>90</v>
      </c>
      <c r="C805" s="2">
        <f>VLOOKUP($A805,活跃!$B:$J,4,0)</f>
        <v>0</v>
      </c>
      <c r="D805" s="2">
        <f>VLOOKUP($A805,活跃!$B:$J,6,0)</f>
        <v>9</v>
      </c>
      <c r="E805" s="26">
        <f>VLOOKUP($A805,'交易量(贡献率)'!$A:$K,11,0)/100</f>
        <v>1.118800005329446E-6</v>
      </c>
      <c r="F805" s="2">
        <f>VLOOKUP($A805,交易量等级!$A:$G,2,0)</f>
        <v>49.98</v>
      </c>
      <c r="G805" s="2">
        <f>VLOOKUP($A805,交易量等级!$A:$G,5,0)</f>
        <v>590.03</v>
      </c>
      <c r="H805" s="2">
        <f>VLOOKUP($A805,活跃!$B:$J,2,0)</f>
        <v>1</v>
      </c>
      <c r="I805" s="1">
        <f>VLOOKUP($A805,'风险(退款拒付)'!$A:$F,4,0)</f>
        <v>8.5000000000000006E-2</v>
      </c>
      <c r="J805" s="1">
        <f>VLOOKUP($A805,'风险(退款拒付)'!$A:$F,5,0)</f>
        <v>0</v>
      </c>
      <c r="K805" s="1">
        <f>VLOOKUP($A805,'风险(预警)'!$A:$F,6,0)</f>
        <v>0</v>
      </c>
      <c r="L805" s="1">
        <v>6.4250391025310449E-3</v>
      </c>
      <c r="M805" s="2">
        <f t="shared" si="12"/>
        <v>1.5169435997910061</v>
      </c>
    </row>
    <row r="806" spans="1:13" x14ac:dyDescent="0.2">
      <c r="A806" t="s">
        <v>832</v>
      </c>
      <c r="B806" s="2">
        <f>VLOOKUP($A806,活跃!$B:$J,3,0)</f>
        <v>20</v>
      </c>
      <c r="C806" s="2">
        <f>VLOOKUP($A806,活跃!$B:$J,4,0)</f>
        <v>0</v>
      </c>
      <c r="D806" s="2">
        <f>VLOOKUP($A806,活跃!$B:$J,6,0)</f>
        <v>12</v>
      </c>
      <c r="E806" s="26">
        <f>VLOOKUP($A806,'交易量(贡献率)'!$A:$K,11,0)/100</f>
        <v>3.3456079751525633E-9</v>
      </c>
      <c r="F806" s="2">
        <f>VLOOKUP($A806,交易量等级!$A:$G,2,0)</f>
        <v>0.66239999999999999</v>
      </c>
      <c r="G806" s="2">
        <f>VLOOKUP($A806,交易量等级!$A:$G,5,0)</f>
        <v>1.7643985200000001</v>
      </c>
      <c r="H806" s="2">
        <f>VLOOKUP($A806,活跃!$B:$J,2,0)</f>
        <v>1</v>
      </c>
      <c r="I806" s="1">
        <f>VLOOKUP($A806,'风险(退款拒付)'!$A:$F,4,0)</f>
        <v>0.84399999999999997</v>
      </c>
      <c r="J806" s="1">
        <f>VLOOKUP($A806,'风险(退款拒付)'!$A:$F,5,0)</f>
        <v>0</v>
      </c>
      <c r="K806" s="1">
        <f>VLOOKUP($A806,'风险(预警)'!$A:$F,6,0)</f>
        <v>0</v>
      </c>
      <c r="L806" s="1">
        <v>2.5500367961740541E-3</v>
      </c>
      <c r="M806" s="2">
        <f t="shared" si="12"/>
        <v>0.60206045993773827</v>
      </c>
    </row>
    <row r="807" spans="1:13" x14ac:dyDescent="0.2">
      <c r="A807" t="s">
        <v>963</v>
      </c>
      <c r="B807" s="2">
        <f>VLOOKUP($A807,活跃!$B:$J,3,0)</f>
        <v>284</v>
      </c>
      <c r="C807" s="2">
        <f>VLOOKUP($A807,活跃!$B:$J,4,0)</f>
        <v>0</v>
      </c>
      <c r="D807" s="2">
        <f>VLOOKUP($A807,活跃!$B:$J,6,0)</f>
        <v>0</v>
      </c>
      <c r="E807" s="26">
        <f>VLOOKUP($A807,'交易量(贡献率)'!$A:$K,11,0)/100</f>
        <v>5.0730260058952932E-7</v>
      </c>
      <c r="F807" s="2">
        <f>VLOOKUP($A807,交易量等级!$A:$G,2,0)</f>
        <v>38.93</v>
      </c>
      <c r="G807" s="2">
        <f>VLOOKUP($A807,交易量等级!$A:$G,5,0)</f>
        <v>267.54000000000002</v>
      </c>
      <c r="H807" s="2">
        <f>VLOOKUP($A807,活跃!$B:$J,2,0)</f>
        <v>1</v>
      </c>
      <c r="I807" s="1">
        <f>VLOOKUP($A807,'风险(退款拒付)'!$A:$F,4,0)</f>
        <v>0</v>
      </c>
      <c r="J807" s="1">
        <f>VLOOKUP($A807,'风险(退款拒付)'!$A:$F,5,0)</f>
        <v>0</v>
      </c>
      <c r="K807" s="1">
        <f>VLOOKUP($A807,'风险(预警)'!$A:$F,6,0)</f>
        <v>0</v>
      </c>
      <c r="L807" s="1">
        <v>9.2624905389555052E-3</v>
      </c>
      <c r="M807" s="2">
        <f t="shared" si="12"/>
        <v>2.1868622925046877</v>
      </c>
    </row>
    <row r="808" spans="1:13" x14ac:dyDescent="0.2">
      <c r="A808" t="s">
        <v>201</v>
      </c>
      <c r="B808" s="2">
        <f>VLOOKUP($A808,活跃!$B:$J,3,0)</f>
        <v>194</v>
      </c>
      <c r="C808" s="2">
        <f>VLOOKUP($A808,活跃!$B:$J,4,0)</f>
        <v>2</v>
      </c>
      <c r="D808" s="2">
        <f>VLOOKUP($A808,活跃!$B:$J,6,0)</f>
        <v>8</v>
      </c>
      <c r="E808" s="26">
        <f>VLOOKUP($A808,'交易量(贡献率)'!$A:$K,11,0)/100</f>
        <v>2.3591258522967141E-6</v>
      </c>
      <c r="F808" s="2">
        <f>VLOOKUP($A808,交易量等级!$A:$G,2,0)</f>
        <v>118.99</v>
      </c>
      <c r="G808" s="2">
        <f>VLOOKUP($A808,交易量等级!$A:$G,5,0)</f>
        <v>1244.1500000000001</v>
      </c>
      <c r="H808" s="2">
        <f>VLOOKUP($A808,活跃!$B:$J,2,0)</f>
        <v>1</v>
      </c>
      <c r="I808" s="1">
        <f>VLOOKUP($A808,'风险(退款拒付)'!$A:$F,4,0)</f>
        <v>0</v>
      </c>
      <c r="J808" s="1">
        <f>VLOOKUP($A808,'风险(退款拒付)'!$A:$F,5,0)</f>
        <v>0</v>
      </c>
      <c r="K808" s="1">
        <f>VLOOKUP($A808,'风险(预警)'!$A:$F,6,0)</f>
        <v>0</v>
      </c>
      <c r="L808" s="1">
        <v>1.7406491045806459E-3</v>
      </c>
      <c r="M808" s="2">
        <f t="shared" si="12"/>
        <v>0.41096505041274933</v>
      </c>
    </row>
    <row r="809" spans="1:13" x14ac:dyDescent="0.2">
      <c r="A809" t="s">
        <v>1029</v>
      </c>
      <c r="B809" s="2">
        <f>VLOOKUP($A809,活跃!$B:$J,3,0)</f>
        <v>319</v>
      </c>
      <c r="C809" s="2">
        <f>VLOOKUP($A809,活跃!$B:$J,4,0)</f>
        <v>0</v>
      </c>
      <c r="D809" s="2">
        <f>VLOOKUP($A809,活跃!$B:$J,6,0)</f>
        <v>0</v>
      </c>
      <c r="E809" s="26">
        <f>VLOOKUP($A809,'交易量(贡献率)'!$A:$K,11,0)/100</f>
        <v>9.6200531278721597E-7</v>
      </c>
      <c r="F809" s="2">
        <f>VLOOKUP($A809,交易量等级!$A:$G,2,0)</f>
        <v>39.950000000000003</v>
      </c>
      <c r="G809" s="2">
        <f>VLOOKUP($A809,交易量等级!$A:$G,5,0)</f>
        <v>507.34</v>
      </c>
      <c r="H809" s="2">
        <f>VLOOKUP($A809,活跃!$B:$J,2,0)</f>
        <v>1</v>
      </c>
      <c r="I809" s="1">
        <f>VLOOKUP($A809,'风险(退款拒付)'!$A:$F,4,0)</f>
        <v>0</v>
      </c>
      <c r="J809" s="1">
        <f>VLOOKUP($A809,'风险(退款拒付)'!$A:$F,5,0)</f>
        <v>0</v>
      </c>
      <c r="K809" s="1">
        <f>VLOOKUP($A809,'风险(预警)'!$A:$F,6,0)</f>
        <v>0.16700000000000001</v>
      </c>
      <c r="L809" s="1">
        <v>0.10173283377346209</v>
      </c>
      <c r="M809" s="2">
        <f t="shared" si="12"/>
        <v>24.01899328837742</v>
      </c>
    </row>
    <row r="810" spans="1:13" x14ac:dyDescent="0.2">
      <c r="A810" t="s">
        <v>370</v>
      </c>
      <c r="B810" s="2">
        <f>VLOOKUP($A810,活跃!$B:$J,3,0)</f>
        <v>565</v>
      </c>
      <c r="C810" s="2">
        <f>VLOOKUP($A810,活跃!$B:$J,4,0)</f>
        <v>0</v>
      </c>
      <c r="D810" s="2">
        <f>VLOOKUP($A810,活跃!$B:$J,6,0)</f>
        <v>0</v>
      </c>
      <c r="E810" s="26">
        <f>VLOOKUP($A810,'交易量(贡献率)'!$A:$K,11,0)/100</f>
        <v>3.808087810286132E-7</v>
      </c>
      <c r="F810" s="2">
        <f>VLOOKUP($A810,交易量等级!$A:$G,2,0)</f>
        <v>17.484999999999999</v>
      </c>
      <c r="G810" s="2">
        <f>VLOOKUP($A810,交易量等级!$A:$G,5,0)</f>
        <v>200.83</v>
      </c>
      <c r="H810" s="2">
        <f>VLOOKUP($A810,活跃!$B:$J,2,0)</f>
        <v>1</v>
      </c>
      <c r="I810" s="1">
        <f>VLOOKUP($A810,'风险(退款拒付)'!$A:$F,4,0)</f>
        <v>0</v>
      </c>
      <c r="J810" s="1">
        <f>VLOOKUP($A810,'风险(退款拒付)'!$A:$F,5,0)</f>
        <v>0</v>
      </c>
      <c r="K810" s="1">
        <f>VLOOKUP($A810,'风险(预警)'!$A:$F,6,0)</f>
        <v>0</v>
      </c>
      <c r="L810" s="1">
        <v>2.0680575325409461E-3</v>
      </c>
      <c r="M810" s="2">
        <f t="shared" si="12"/>
        <v>0.48826576584596132</v>
      </c>
    </row>
    <row r="811" spans="1:13" x14ac:dyDescent="0.2">
      <c r="A811" t="s">
        <v>898</v>
      </c>
      <c r="B811" s="2">
        <f>VLOOKUP($A811,活跃!$B:$J,3,0)</f>
        <v>500</v>
      </c>
      <c r="C811" s="2">
        <f>VLOOKUP($A811,活跃!$B:$J,4,0)</f>
        <v>0</v>
      </c>
      <c r="D811" s="2">
        <f>VLOOKUP($A811,活跃!$B:$J,6,0)</f>
        <v>0</v>
      </c>
      <c r="E811" s="26">
        <f>VLOOKUP($A811,'交易量(贡献率)'!$A:$K,11,0)/100</f>
        <v>6.0377997338610266E-6</v>
      </c>
      <c r="F811" s="2">
        <f>VLOOKUP($A811,交易量等级!$A:$G,2,0)</f>
        <v>419</v>
      </c>
      <c r="G811" s="2">
        <f>VLOOKUP($A811,交易量等级!$A:$G,5,0)</f>
        <v>3184.2</v>
      </c>
      <c r="H811" s="2">
        <f>VLOOKUP($A811,活跃!$B:$J,2,0)</f>
        <v>1</v>
      </c>
      <c r="I811" s="1">
        <f>VLOOKUP($A811,'风险(退款拒付)'!$A:$F,4,0)</f>
        <v>0</v>
      </c>
      <c r="J811" s="1">
        <f>VLOOKUP($A811,'风险(退款拒付)'!$A:$F,5,0)</f>
        <v>0</v>
      </c>
      <c r="K811" s="1">
        <f>VLOOKUP($A811,'风险(预警)'!$A:$F,6,0)</f>
        <v>0</v>
      </c>
      <c r="L811" s="1">
        <v>2.783150464607274E-3</v>
      </c>
      <c r="M811" s="2">
        <f t="shared" si="12"/>
        <v>0.65709830199760566</v>
      </c>
    </row>
    <row r="812" spans="1:13" x14ac:dyDescent="0.2">
      <c r="A812" t="s">
        <v>513</v>
      </c>
      <c r="B812" s="2">
        <f>VLOOKUP($A812,活跃!$B:$J,3,0)</f>
        <v>453</v>
      </c>
      <c r="C812" s="2">
        <f>VLOOKUP($A812,活跃!$B:$J,4,0)</f>
        <v>0</v>
      </c>
      <c r="D812" s="2">
        <f>VLOOKUP($A812,活跃!$B:$J,6,0)</f>
        <v>0</v>
      </c>
      <c r="E812" s="26">
        <f>VLOOKUP($A812,'交易量(贡献率)'!$A:$K,11,0)/100</f>
        <v>1.7448600323782795E-6</v>
      </c>
      <c r="F812" s="2">
        <f>VLOOKUP($A812,交易量等级!$A:$G,2,0)</f>
        <v>207.4</v>
      </c>
      <c r="G812" s="2">
        <f>VLOOKUP($A812,交易量等级!$A:$G,5,0)</f>
        <v>920.2</v>
      </c>
      <c r="H812" s="2">
        <f>VLOOKUP($A812,活跃!$B:$J,2,0)</f>
        <v>1</v>
      </c>
      <c r="I812" s="1">
        <f>VLOOKUP($A812,'风险(退款拒付)'!$A:$F,4,0)</f>
        <v>0.223</v>
      </c>
      <c r="J812" s="1">
        <f>VLOOKUP($A812,'风险(退款拒付)'!$A:$F,5,0)</f>
        <v>0</v>
      </c>
      <c r="K812" s="1">
        <f>VLOOKUP($A812,'风险(预警)'!$A:$F,6,0)</f>
        <v>0</v>
      </c>
      <c r="L812" s="1">
        <v>2.1619309031924959E-2</v>
      </c>
      <c r="M812" s="2">
        <f t="shared" si="12"/>
        <v>5.1042914983915457</v>
      </c>
    </row>
    <row r="813" spans="1:13" x14ac:dyDescent="0.2">
      <c r="A813" t="s">
        <v>850</v>
      </c>
      <c r="B813" s="2">
        <f>VLOOKUP($A813,活跃!$B:$J,3,0)</f>
        <v>727</v>
      </c>
      <c r="C813" s="2">
        <f>VLOOKUP($A813,活跃!$B:$J,4,0)</f>
        <v>0</v>
      </c>
      <c r="D813" s="2">
        <f>VLOOKUP($A813,活跃!$B:$J,6,0)</f>
        <v>0</v>
      </c>
      <c r="E813" s="26">
        <f>VLOOKUP($A813,'交易量(贡献率)'!$A:$K,11,0)/100</f>
        <v>1.3114324012100256E-6</v>
      </c>
      <c r="F813" s="2">
        <f>VLOOKUP($A813,交易量等级!$A:$G,2,0)</f>
        <v>65.489999999999995</v>
      </c>
      <c r="G813" s="2">
        <f>VLOOKUP($A813,交易量等级!$A:$G,5,0)</f>
        <v>691.62</v>
      </c>
      <c r="H813" s="2">
        <f>VLOOKUP($A813,活跃!$B:$J,2,0)</f>
        <v>1</v>
      </c>
      <c r="I813" s="1">
        <f>VLOOKUP($A813,'风险(退款拒付)'!$A:$F,4,0)</f>
        <v>2.7E-2</v>
      </c>
      <c r="J813" s="1">
        <f>VLOOKUP($A813,'风险(退款拒付)'!$A:$F,5,0)</f>
        <v>0</v>
      </c>
      <c r="K813" s="1">
        <f>VLOOKUP($A813,'风险(预警)'!$A:$F,6,0)</f>
        <v>0</v>
      </c>
      <c r="L813" s="1">
        <v>1.6564639811150191E-2</v>
      </c>
      <c r="M813" s="2">
        <f t="shared" si="12"/>
        <v>3.9108904931752</v>
      </c>
    </row>
    <row r="814" spans="1:13" x14ac:dyDescent="0.2">
      <c r="A814" t="s">
        <v>457</v>
      </c>
      <c r="B814" s="2">
        <f>VLOOKUP($A814,活跃!$B:$J,3,0)</f>
        <v>506</v>
      </c>
      <c r="C814" s="2">
        <f>VLOOKUP($A814,活跃!$B:$J,4,0)</f>
        <v>2</v>
      </c>
      <c r="D814" s="2">
        <f>VLOOKUP($A814,活跃!$B:$J,6,0)</f>
        <v>2</v>
      </c>
      <c r="E814" s="26">
        <f>VLOOKUP($A814,'交易量(贡献率)'!$A:$K,11,0)/100</f>
        <v>1.4191920139464501E-6</v>
      </c>
      <c r="F814" s="2">
        <f>VLOOKUP($A814,交易量等级!$A:$G,2,0)</f>
        <v>98</v>
      </c>
      <c r="G814" s="2">
        <f>VLOOKUP($A814,交易量等级!$A:$G,5,0)</f>
        <v>748.45</v>
      </c>
      <c r="H814" s="2">
        <f>VLOOKUP($A814,活跃!$B:$J,2,0)</f>
        <v>1</v>
      </c>
      <c r="I814" s="1">
        <f>VLOOKUP($A814,'风险(退款拒付)'!$A:$F,4,0)</f>
        <v>0</v>
      </c>
      <c r="J814" s="1">
        <f>VLOOKUP($A814,'风险(退款拒付)'!$A:$F,5,0)</f>
        <v>0</v>
      </c>
      <c r="K814" s="1">
        <f>VLOOKUP($A814,'风险(预警)'!$A:$F,6,0)</f>
        <v>0</v>
      </c>
      <c r="L814" s="1">
        <v>8.6909391630939793E-3</v>
      </c>
      <c r="M814" s="2">
        <f t="shared" si="12"/>
        <v>2.0519197360892192</v>
      </c>
    </row>
    <row r="815" spans="1:13" x14ac:dyDescent="0.2">
      <c r="A815" t="s">
        <v>653</v>
      </c>
      <c r="B815" s="2">
        <f>VLOOKUP($A815,活跃!$B:$J,3,0)</f>
        <v>285</v>
      </c>
      <c r="C815" s="2">
        <f>VLOOKUP($A815,活跃!$B:$J,4,0)</f>
        <v>0</v>
      </c>
      <c r="D815" s="2">
        <f>VLOOKUP($A815,活跃!$B:$J,6,0)</f>
        <v>0</v>
      </c>
      <c r="E815" s="26">
        <f>VLOOKUP($A815,'交易量(贡献率)'!$A:$K,11,0)/100</f>
        <v>1.4308440079683628E-5</v>
      </c>
      <c r="F815" s="2">
        <f>VLOOKUP($A815,交易量等级!$A:$G,2,0)</f>
        <v>74.989999999999995</v>
      </c>
      <c r="G815" s="2">
        <f>VLOOKUP($A815,交易量等级!$A:$G,5,0)</f>
        <v>7545.95</v>
      </c>
      <c r="H815" s="2">
        <f>VLOOKUP($A815,活跃!$B:$J,2,0)</f>
        <v>1</v>
      </c>
      <c r="I815" s="1">
        <f>VLOOKUP($A815,'风险(退款拒付)'!$A:$F,4,0)</f>
        <v>0.22500000000000001</v>
      </c>
      <c r="J815" s="1">
        <f>VLOOKUP($A815,'风险(退款拒付)'!$A:$F,5,0)</f>
        <v>0</v>
      </c>
      <c r="K815" s="1">
        <f>VLOOKUP($A815,'风险(预警)'!$A:$F,6,0)</f>
        <v>0</v>
      </c>
      <c r="L815" s="1">
        <v>1.5054550312294759E-2</v>
      </c>
      <c r="M815" s="2">
        <f t="shared" si="12"/>
        <v>3.5543602738496927</v>
      </c>
    </row>
    <row r="816" spans="1:13" x14ac:dyDescent="0.2">
      <c r="A816" t="s">
        <v>664</v>
      </c>
      <c r="B816" s="2">
        <f>VLOOKUP($A816,活跃!$B:$J,3,0)</f>
        <v>137</v>
      </c>
      <c r="C816" s="2">
        <f>VLOOKUP($A816,活跃!$B:$J,4,0)</f>
        <v>0</v>
      </c>
      <c r="D816" s="2">
        <f>VLOOKUP($A816,活跃!$B:$J,6,0)</f>
        <v>0</v>
      </c>
      <c r="E816" s="26">
        <f>VLOOKUP($A816,'交易量(贡献率)'!$A:$K,11,0)/100</f>
        <v>1.0697080402802462E-6</v>
      </c>
      <c r="F816" s="2">
        <f>VLOOKUP($A816,交易量等级!$A:$G,2,0)</f>
        <v>282.07</v>
      </c>
      <c r="G816" s="2">
        <f>VLOOKUP($A816,交易量等级!$A:$G,5,0)</f>
        <v>564.14</v>
      </c>
      <c r="H816" s="2">
        <f>VLOOKUP($A816,活跃!$B:$J,2,0)</f>
        <v>1</v>
      </c>
      <c r="I816" s="1">
        <f>VLOOKUP($A816,'风险(退款拒付)'!$A:$F,4,0)</f>
        <v>0</v>
      </c>
      <c r="J816" s="1">
        <f>VLOOKUP($A816,'风险(退款拒付)'!$A:$F,5,0)</f>
        <v>0</v>
      </c>
      <c r="K816" s="1">
        <f>VLOOKUP($A816,'风险(预警)'!$A:$F,6,0)</f>
        <v>0</v>
      </c>
      <c r="L816" s="1">
        <v>9.4375719218959021E-3</v>
      </c>
      <c r="M816" s="2">
        <f t="shared" si="12"/>
        <v>2.2281987854124692</v>
      </c>
    </row>
    <row r="817" spans="1:13" x14ac:dyDescent="0.2">
      <c r="A817" t="s">
        <v>154</v>
      </c>
      <c r="B817" s="2">
        <f>VLOOKUP($A817,活跃!$B:$J,3,0)</f>
        <v>152</v>
      </c>
      <c r="C817" s="2">
        <f>VLOOKUP($A817,活跃!$B:$J,4,0)</f>
        <v>0</v>
      </c>
      <c r="D817" s="2">
        <f>VLOOKUP($A817,活跃!$B:$J,6,0)</f>
        <v>2</v>
      </c>
      <c r="E817" s="26">
        <f>VLOOKUP($A817,'交易量(贡献率)'!$A:$K,11,0)/100</f>
        <v>9.1954995946734027E-7</v>
      </c>
      <c r="F817" s="2">
        <f>VLOOKUP($A817,交易量等级!$A:$G,2,0)</f>
        <v>39.994999999999997</v>
      </c>
      <c r="G817" s="2">
        <f>VLOOKUP($A817,交易量等级!$A:$G,5,0)</f>
        <v>484.95</v>
      </c>
      <c r="H817" s="2">
        <f>VLOOKUP($A817,活跃!$B:$J,2,0)</f>
        <v>1</v>
      </c>
      <c r="I817" s="1">
        <f>VLOOKUP($A817,'风险(退款拒付)'!$A:$F,4,0)</f>
        <v>0</v>
      </c>
      <c r="J817" s="1">
        <f>VLOOKUP($A817,'风险(退款拒付)'!$A:$F,5,0)</f>
        <v>0</v>
      </c>
      <c r="K817" s="1">
        <f>VLOOKUP($A817,'风险(预警)'!$A:$F,6,0)</f>
        <v>0</v>
      </c>
      <c r="L817" s="1">
        <v>8.0753081935957902E-3</v>
      </c>
      <c r="M817" s="2">
        <f t="shared" si="12"/>
        <v>1.9065700434086683</v>
      </c>
    </row>
    <row r="818" spans="1:13" x14ac:dyDescent="0.2">
      <c r="A818" t="s">
        <v>430</v>
      </c>
      <c r="B818" s="2">
        <f>VLOOKUP($A818,活跃!$B:$J,3,0)</f>
        <v>503</v>
      </c>
      <c r="C818" s="2">
        <f>VLOOKUP($A818,活跃!$B:$J,4,0)</f>
        <v>0</v>
      </c>
      <c r="D818" s="2">
        <f>VLOOKUP($A818,活跃!$B:$J,6,0)</f>
        <v>0</v>
      </c>
      <c r="E818" s="26">
        <f>VLOOKUP($A818,'交易量(贡献率)'!$A:$K,11,0)/100</f>
        <v>4.2757224344821018E-6</v>
      </c>
      <c r="F818" s="2">
        <f>VLOOKUP($A818,交易量等级!$A:$G,2,0)</f>
        <v>34.99</v>
      </c>
      <c r="G818" s="2">
        <f>VLOOKUP($A818,交易量等级!$A:$G,5,0)</f>
        <v>2254.92</v>
      </c>
      <c r="H818" s="2">
        <f>VLOOKUP($A818,活跃!$B:$J,2,0)</f>
        <v>1</v>
      </c>
      <c r="I818" s="1">
        <f>VLOOKUP($A818,'风险(退款拒付)'!$A:$F,4,0)</f>
        <v>3.0000000000000001E-3</v>
      </c>
      <c r="J818" s="1">
        <f>VLOOKUP($A818,'风险(退款拒付)'!$A:$F,5,0)</f>
        <v>0</v>
      </c>
      <c r="K818" s="1">
        <f>VLOOKUP($A818,'风险(预警)'!$A:$F,6,0)</f>
        <v>0.1</v>
      </c>
      <c r="L818" s="1">
        <v>1.132341255255508E-2</v>
      </c>
      <c r="M818" s="2">
        <f t="shared" si="12"/>
        <v>2.673443371360178</v>
      </c>
    </row>
    <row r="819" spans="1:13" x14ac:dyDescent="0.2">
      <c r="A819" t="s">
        <v>895</v>
      </c>
      <c r="B819" s="2">
        <f>VLOOKUP($A819,活跃!$B:$J,3,0)</f>
        <v>317</v>
      </c>
      <c r="C819" s="2">
        <f>VLOOKUP($A819,活跃!$B:$J,4,0)</f>
        <v>0</v>
      </c>
      <c r="D819" s="2">
        <f>VLOOKUP($A819,活跃!$B:$J,6,0)</f>
        <v>0</v>
      </c>
      <c r="E819" s="26">
        <f>VLOOKUP($A819,'交易量(贡献率)'!$A:$K,11,0)/100</f>
        <v>1.3775387425584325E-5</v>
      </c>
      <c r="F819" s="2">
        <f>VLOOKUP($A819,交易量等级!$A:$G,2,0)</f>
        <v>700</v>
      </c>
      <c r="G819" s="2">
        <f>VLOOKUP($A819,交易量等级!$A:$G,5,0)</f>
        <v>7264.83</v>
      </c>
      <c r="H819" s="2">
        <f>VLOOKUP($A819,活跃!$B:$J,2,0)</f>
        <v>1</v>
      </c>
      <c r="I819" s="1">
        <f>VLOOKUP($A819,'风险(退款拒付)'!$A:$F,4,0)</f>
        <v>0</v>
      </c>
      <c r="J819" s="1">
        <f>VLOOKUP($A819,'风险(退款拒付)'!$A:$F,5,0)</f>
        <v>0</v>
      </c>
      <c r="K819" s="1">
        <f>VLOOKUP($A819,'风险(预警)'!$A:$F,6,0)</f>
        <v>0</v>
      </c>
      <c r="L819" s="1">
        <v>4.3554002081020469E-2</v>
      </c>
      <c r="M819" s="2">
        <f t="shared" si="12"/>
        <v>10.283044764048411</v>
      </c>
    </row>
    <row r="820" spans="1:13" x14ac:dyDescent="0.2">
      <c r="A820" t="s">
        <v>846</v>
      </c>
      <c r="B820" s="2">
        <f>VLOOKUP($A820,活跃!$B:$J,3,0)</f>
        <v>775</v>
      </c>
      <c r="C820" s="2">
        <f>VLOOKUP($A820,活跃!$B:$J,4,0)</f>
        <v>0</v>
      </c>
      <c r="D820" s="2">
        <f>VLOOKUP($A820,活跃!$B:$J,6,0)</f>
        <v>0</v>
      </c>
      <c r="E820" s="26">
        <f>VLOOKUP($A820,'交易量(贡献率)'!$A:$K,11,0)/100</f>
        <v>1.8235133622446682E-6</v>
      </c>
      <c r="F820" s="2">
        <f>VLOOKUP($A820,交易量等级!$A:$G,2,0)</f>
        <v>77.98</v>
      </c>
      <c r="G820" s="2">
        <f>VLOOKUP($A820,交易量等级!$A:$G,5,0)</f>
        <v>961.68</v>
      </c>
      <c r="H820" s="2">
        <f>VLOOKUP($A820,活跃!$B:$J,2,0)</f>
        <v>1</v>
      </c>
      <c r="I820" s="1">
        <f>VLOOKUP($A820,'风险(退款拒付)'!$A:$F,4,0)</f>
        <v>0.19500000000000001</v>
      </c>
      <c r="J820" s="1">
        <f>VLOOKUP($A820,'风险(退款拒付)'!$A:$F,5,0)</f>
        <v>0</v>
      </c>
      <c r="K820" s="1">
        <f>VLOOKUP($A820,'风险(预警)'!$A:$F,6,0)</f>
        <v>0.2</v>
      </c>
      <c r="L820" s="1">
        <v>1.054800174903598E-2</v>
      </c>
      <c r="M820" s="2">
        <f t="shared" si="12"/>
        <v>2.4903698621042216</v>
      </c>
    </row>
    <row r="821" spans="1:13" x14ac:dyDescent="0.2">
      <c r="A821" t="s">
        <v>923</v>
      </c>
      <c r="B821" s="2">
        <f>VLOOKUP($A821,活跃!$B:$J,3,0)</f>
        <v>732</v>
      </c>
      <c r="C821" s="2">
        <f>VLOOKUP($A821,活跃!$B:$J,4,0)</f>
        <v>0</v>
      </c>
      <c r="D821" s="2">
        <f>VLOOKUP($A821,活跃!$B:$J,6,0)</f>
        <v>4</v>
      </c>
      <c r="E821" s="26">
        <f>VLOOKUP($A821,'交易量(贡献率)'!$A:$K,11,0)/100</f>
        <v>2.7543455616518592E-6</v>
      </c>
      <c r="F821" s="2">
        <f>VLOOKUP($A821,交易量等级!$A:$G,2,0)</f>
        <v>54.984999999999999</v>
      </c>
      <c r="G821" s="2">
        <f>VLOOKUP($A821,交易量等级!$A:$G,5,0)</f>
        <v>1452.58</v>
      </c>
      <c r="H821" s="2">
        <f>VLOOKUP($A821,活跃!$B:$J,2,0)</f>
        <v>1</v>
      </c>
      <c r="I821" s="1">
        <f>VLOOKUP($A821,'风险(退款拒付)'!$A:$F,4,0)</f>
        <v>5.3999999999999999E-2</v>
      </c>
      <c r="J821" s="1">
        <f>VLOOKUP($A821,'风险(退款拒付)'!$A:$F,5,0)</f>
        <v>0</v>
      </c>
      <c r="K821" s="1">
        <f>VLOOKUP($A821,'风险(预警)'!$A:$F,6,0)</f>
        <v>0</v>
      </c>
      <c r="L821" s="1">
        <v>3.9643916367583069E-3</v>
      </c>
      <c r="M821" s="2">
        <f t="shared" si="12"/>
        <v>0.93598784761893161</v>
      </c>
    </row>
    <row r="822" spans="1:13" x14ac:dyDescent="0.2">
      <c r="A822" t="s">
        <v>926</v>
      </c>
      <c r="B822" s="2">
        <f>VLOOKUP($A822,活跃!$B:$J,3,0)</f>
        <v>610</v>
      </c>
      <c r="C822" s="2">
        <f>VLOOKUP($A822,活跃!$B:$J,4,0)</f>
        <v>1</v>
      </c>
      <c r="D822" s="2">
        <f>VLOOKUP($A822,活跃!$B:$J,6,0)</f>
        <v>1</v>
      </c>
      <c r="E822" s="26">
        <f>VLOOKUP($A822,'交易量(贡献率)'!$A:$K,11,0)/100</f>
        <v>1.7746110146734491E-6</v>
      </c>
      <c r="F822" s="2">
        <f>VLOOKUP($A822,交易量等级!$A:$G,2,0)</f>
        <v>92.495000000000005</v>
      </c>
      <c r="G822" s="2">
        <f>VLOOKUP($A822,交易量等级!$A:$G,5,0)</f>
        <v>935.89</v>
      </c>
      <c r="H822" s="2">
        <f>VLOOKUP($A822,活跃!$B:$J,2,0)</f>
        <v>1</v>
      </c>
      <c r="I822" s="1">
        <f>VLOOKUP($A822,'风险(退款拒付)'!$A:$F,4,0)</f>
        <v>5.0999999999999997E-2</v>
      </c>
      <c r="J822" s="1">
        <f>VLOOKUP($A822,'风险(退款拒付)'!$A:$F,5,0)</f>
        <v>0</v>
      </c>
      <c r="K822" s="1">
        <f>VLOOKUP($A822,'风险(预警)'!$A:$F,6,0)</f>
        <v>0</v>
      </c>
      <c r="L822" s="1">
        <v>3.4417852666387E-3</v>
      </c>
      <c r="M822" s="2">
        <f t="shared" si="12"/>
        <v>0.81260114510833525</v>
      </c>
    </row>
    <row r="823" spans="1:13" x14ac:dyDescent="0.2">
      <c r="A823" t="s">
        <v>103</v>
      </c>
      <c r="B823" s="2">
        <f>VLOOKUP($A823,活跃!$B:$J,3,0)</f>
        <v>121</v>
      </c>
      <c r="C823" s="2">
        <f>VLOOKUP($A823,活跃!$B:$J,4,0)</f>
        <v>1</v>
      </c>
      <c r="D823" s="2">
        <f>VLOOKUP($A823,活跃!$B:$J,6,0)</f>
        <v>1</v>
      </c>
      <c r="E823" s="26">
        <f>VLOOKUP($A823,'交易量(贡献率)'!$A:$K,11,0)/100</f>
        <v>1.2221756619749567E-5</v>
      </c>
      <c r="F823" s="2">
        <f>VLOOKUP($A823,交易量等级!$A:$G,2,0)</f>
        <v>780.45</v>
      </c>
      <c r="G823" s="2">
        <f>VLOOKUP($A823,交易量等级!$A:$G,5,0)</f>
        <v>6445.48</v>
      </c>
      <c r="H823" s="2">
        <f>VLOOKUP($A823,活跃!$B:$J,2,0)</f>
        <v>1</v>
      </c>
      <c r="I823" s="1">
        <f>VLOOKUP($A823,'风险(退款拒付)'!$A:$F,4,0)</f>
        <v>0.187</v>
      </c>
      <c r="J823" s="1">
        <f>VLOOKUP($A823,'风险(退款拒付)'!$A:$F,5,0)</f>
        <v>0</v>
      </c>
      <c r="K823" s="1">
        <f>VLOOKUP($A823,'风险(预警)'!$A:$F,6,0)</f>
        <v>0</v>
      </c>
      <c r="L823" s="1">
        <v>4.9052073258375661E-3</v>
      </c>
      <c r="M823" s="2">
        <f t="shared" si="12"/>
        <v>1.1581132409989561</v>
      </c>
    </row>
    <row r="824" spans="1:13" x14ac:dyDescent="0.2">
      <c r="A824" t="s">
        <v>807</v>
      </c>
      <c r="B824" s="2">
        <f>VLOOKUP($A824,活跃!$B:$J,3,0)</f>
        <v>132</v>
      </c>
      <c r="C824" s="2">
        <f>VLOOKUP($A824,活跃!$B:$J,4,0)</f>
        <v>0</v>
      </c>
      <c r="D824" s="2">
        <f>VLOOKUP($A824,活跃!$B:$J,6,0)</f>
        <v>0</v>
      </c>
      <c r="E824" s="26">
        <f>VLOOKUP($A824,'交易量(贡献率)'!$A:$K,11,0)/100</f>
        <v>9.3589498606927547E-7</v>
      </c>
      <c r="F824" s="2">
        <f>VLOOKUP($A824,交易量等级!$A:$G,2,0)</f>
        <v>67.22</v>
      </c>
      <c r="G824" s="2">
        <f>VLOOKUP($A824,交易量等级!$A:$G,5,0)</f>
        <v>493.57</v>
      </c>
      <c r="H824" s="2">
        <f>VLOOKUP($A824,活跃!$B:$J,2,0)</f>
        <v>1</v>
      </c>
      <c r="I824" s="1">
        <f>VLOOKUP($A824,'风险(退款拒付)'!$A:$F,4,0)</f>
        <v>0.26600000000000001</v>
      </c>
      <c r="J824" s="1">
        <f>VLOOKUP($A824,'风险(退款拒付)'!$A:$F,5,0)</f>
        <v>0</v>
      </c>
      <c r="K824" s="1">
        <f>VLOOKUP($A824,'风险(预警)'!$A:$F,6,0)</f>
        <v>0</v>
      </c>
      <c r="L824" s="1">
        <v>8.8701693741471098E-3</v>
      </c>
      <c r="M824" s="2">
        <f t="shared" si="12"/>
        <v>2.094235762063152</v>
      </c>
    </row>
    <row r="825" spans="1:13" x14ac:dyDescent="0.2">
      <c r="A825" t="s">
        <v>931</v>
      </c>
      <c r="B825" s="2">
        <f>VLOOKUP($A825,活跃!$B:$J,3,0)</f>
        <v>821</v>
      </c>
      <c r="C825" s="2">
        <f>VLOOKUP($A825,活跃!$B:$J,4,0)</f>
        <v>0</v>
      </c>
      <c r="D825" s="2">
        <f>VLOOKUP($A825,活跃!$B:$J,6,0)</f>
        <v>0</v>
      </c>
      <c r="E825" s="26">
        <f>VLOOKUP($A825,'交易量(贡献率)'!$A:$K,11,0)/100</f>
        <v>2.5598359527392708E-7</v>
      </c>
      <c r="F825" s="2">
        <f>VLOOKUP($A825,交易量等级!$A:$G,2,0)</f>
        <v>135</v>
      </c>
      <c r="G825" s="2">
        <f>VLOOKUP($A825,交易量等级!$A:$G,5,0)</f>
        <v>135</v>
      </c>
      <c r="H825" s="2">
        <f>VLOOKUP($A825,活跃!$B:$J,2,0)</f>
        <v>1</v>
      </c>
      <c r="I825" s="1">
        <f>VLOOKUP($A825,'风险(退款拒付)'!$A:$F,4,0)</f>
        <v>0</v>
      </c>
      <c r="J825" s="1">
        <f>VLOOKUP($A825,'风险(退款拒付)'!$A:$F,5,0)</f>
        <v>0</v>
      </c>
      <c r="K825" s="1">
        <f>VLOOKUP($A825,'风险(预警)'!$A:$F,6,0)</f>
        <v>0</v>
      </c>
      <c r="L825" s="1">
        <v>6.1976815702792171E-3</v>
      </c>
      <c r="M825" s="2">
        <f t="shared" si="12"/>
        <v>1.4632647741978944</v>
      </c>
    </row>
    <row r="826" spans="1:13" x14ac:dyDescent="0.2">
      <c r="A826" t="s">
        <v>828</v>
      </c>
      <c r="B826" s="2">
        <f>VLOOKUP($A826,活跃!$B:$J,3,0)</f>
        <v>165</v>
      </c>
      <c r="C826" s="2">
        <f>VLOOKUP($A826,活跃!$B:$J,4,0)</f>
        <v>2</v>
      </c>
      <c r="D826" s="2">
        <f>VLOOKUP($A826,活跃!$B:$J,6,0)</f>
        <v>4</v>
      </c>
      <c r="E826" s="26">
        <f>VLOOKUP($A826,'交易量(贡献率)'!$A:$K,11,0)/100</f>
        <v>6.666950525800946E-7</v>
      </c>
      <c r="F826" s="2">
        <f>VLOOKUP($A826,交易量等级!$A:$G,2,0)</f>
        <v>40.98</v>
      </c>
      <c r="G826" s="2">
        <f>VLOOKUP($A826,交易量等级!$A:$G,5,0)</f>
        <v>351.6</v>
      </c>
      <c r="H826" s="2">
        <f>VLOOKUP($A826,活跃!$B:$J,2,0)</f>
        <v>1</v>
      </c>
      <c r="I826" s="1">
        <f>VLOOKUP($A826,'风险(退款拒付)'!$A:$F,4,0)</f>
        <v>0.215</v>
      </c>
      <c r="J826" s="1">
        <f>VLOOKUP($A826,'风险(退款拒付)'!$A:$F,5,0)</f>
        <v>0</v>
      </c>
      <c r="K826" s="1">
        <f>VLOOKUP($A826,'风险(预警)'!$A:$F,6,0)</f>
        <v>0</v>
      </c>
      <c r="L826" s="1">
        <v>6.1689028298306239E-3</v>
      </c>
      <c r="M826" s="2">
        <f t="shared" si="12"/>
        <v>1.456470150003881</v>
      </c>
    </row>
    <row r="827" spans="1:13" x14ac:dyDescent="0.2">
      <c r="A827" t="s">
        <v>349</v>
      </c>
      <c r="B827" s="2">
        <f>VLOOKUP($A827,活跃!$B:$J,3,0)</f>
        <v>619</v>
      </c>
      <c r="C827" s="2">
        <f>VLOOKUP($A827,活跃!$B:$J,4,0)</f>
        <v>0</v>
      </c>
      <c r="D827" s="2">
        <f>VLOOKUP($A827,活跃!$B:$J,6,0)</f>
        <v>0</v>
      </c>
      <c r="E827" s="26">
        <f>VLOOKUP($A827,'交易量(贡献率)'!$A:$K,11,0)/100</f>
        <v>9.3917536843834151E-7</v>
      </c>
      <c r="F827" s="2">
        <f>VLOOKUP($A827,交易量等级!$A:$G,2,0)</f>
        <v>44.98</v>
      </c>
      <c r="G827" s="2">
        <f>VLOOKUP($A827,交易量等级!$A:$G,5,0)</f>
        <v>495.3</v>
      </c>
      <c r="H827" s="2">
        <f>VLOOKUP($A827,活跃!$B:$J,2,0)</f>
        <v>1</v>
      </c>
      <c r="I827" s="1">
        <f>VLOOKUP($A827,'风险(退款拒付)'!$A:$F,4,0)</f>
        <v>0</v>
      </c>
      <c r="J827" s="1">
        <f>VLOOKUP($A827,'风险(退款拒付)'!$A:$F,5,0)</f>
        <v>0</v>
      </c>
      <c r="K827" s="1">
        <f>VLOOKUP($A827,'风险(预警)'!$A:$F,6,0)</f>
        <v>0.111</v>
      </c>
      <c r="L827" s="1">
        <v>7.5131350093653451E-3</v>
      </c>
      <c r="M827" s="2">
        <f t="shared" si="12"/>
        <v>1.7738416661671099</v>
      </c>
    </row>
    <row r="828" spans="1:13" x14ac:dyDescent="0.2">
      <c r="A828" t="s">
        <v>433</v>
      </c>
      <c r="B828" s="2">
        <f>VLOOKUP($A828,活跃!$B:$J,3,0)</f>
        <v>654</v>
      </c>
      <c r="C828" s="2">
        <f>VLOOKUP($A828,活跃!$B:$J,4,0)</f>
        <v>0</v>
      </c>
      <c r="D828" s="2">
        <f>VLOOKUP($A828,活跃!$B:$J,6,0)</f>
        <v>0</v>
      </c>
      <c r="E828" s="26">
        <f>VLOOKUP($A828,'交易量(贡献率)'!$A:$K,11,0)/100</f>
        <v>4.7973221929113742E-7</v>
      </c>
      <c r="F828" s="2">
        <f>VLOOKUP($A828,交易量等级!$A:$G,2,0)</f>
        <v>25</v>
      </c>
      <c r="G828" s="2">
        <f>VLOOKUP($A828,交易量等级!$A:$G,5,0)</f>
        <v>253</v>
      </c>
      <c r="H828" s="2">
        <f>VLOOKUP($A828,活跃!$B:$J,2,0)</f>
        <v>1</v>
      </c>
      <c r="I828" s="1">
        <f>VLOOKUP($A828,'风险(退款拒付)'!$A:$F,4,0)</f>
        <v>0</v>
      </c>
      <c r="J828" s="1">
        <f>VLOOKUP($A828,'风险(退款拒付)'!$A:$F,5,0)</f>
        <v>0.111</v>
      </c>
      <c r="K828" s="1">
        <f>VLOOKUP($A828,'风险(预警)'!$A:$F,6,0)</f>
        <v>0.111</v>
      </c>
      <c r="L828" s="1">
        <v>1.147750857513148E-2</v>
      </c>
      <c r="M828" s="2">
        <f t="shared" si="12"/>
        <v>2.7098252472476627</v>
      </c>
    </row>
    <row r="829" spans="1:13" x14ac:dyDescent="0.2">
      <c r="A829" t="s">
        <v>133</v>
      </c>
      <c r="B829" s="2">
        <f>VLOOKUP($A829,活跃!$B:$J,3,0)</f>
        <v>80</v>
      </c>
      <c r="C829" s="2">
        <f>VLOOKUP($A829,活跃!$B:$J,4,0)</f>
        <v>0</v>
      </c>
      <c r="D829" s="2">
        <f>VLOOKUP($A829,活跃!$B:$J,6,0)</f>
        <v>0</v>
      </c>
      <c r="E829" s="26">
        <f>VLOOKUP($A829,'交易量(贡献率)'!$A:$K,11,0)/100</f>
        <v>6.6366117293240356E-7</v>
      </c>
      <c r="F829" s="2">
        <f>VLOOKUP($A829,交易量等级!$A:$G,2,0)</f>
        <v>40</v>
      </c>
      <c r="G829" s="2">
        <f>VLOOKUP($A829,交易量等级!$A:$G,5,0)</f>
        <v>350</v>
      </c>
      <c r="H829" s="2">
        <f>VLOOKUP($A829,活跃!$B:$J,2,0)</f>
        <v>1</v>
      </c>
      <c r="I829" s="1">
        <f>VLOOKUP($A829,'风险(退款拒付)'!$A:$F,4,0)</f>
        <v>0</v>
      </c>
      <c r="J829" s="1">
        <f>VLOOKUP($A829,'风险(退款拒付)'!$A:$F,5,0)</f>
        <v>0</v>
      </c>
      <c r="K829" s="1">
        <f>VLOOKUP($A829,'风险(预警)'!$A:$F,6,0)</f>
        <v>0</v>
      </c>
      <c r="L829" s="1">
        <v>9.2771677950126228E-3</v>
      </c>
      <c r="M829" s="2">
        <f t="shared" si="12"/>
        <v>2.1903275740824397</v>
      </c>
    </row>
    <row r="830" spans="1:13" x14ac:dyDescent="0.2">
      <c r="A830" t="s">
        <v>678</v>
      </c>
      <c r="B830" s="2">
        <f>VLOOKUP($A830,活跃!$B:$J,3,0)</f>
        <v>319</v>
      </c>
      <c r="C830" s="2">
        <f>VLOOKUP($A830,活跃!$B:$J,4,0)</f>
        <v>0</v>
      </c>
      <c r="D830" s="2">
        <f>VLOOKUP($A830,活跃!$B:$J,6,0)</f>
        <v>0</v>
      </c>
      <c r="E830" s="26">
        <f>VLOOKUP($A830,'交易量(贡献率)'!$A:$K,11,0)/100</f>
        <v>5.791865864920076E-7</v>
      </c>
      <c r="F830" s="2">
        <f>VLOOKUP($A830,交易量等级!$A:$G,2,0)</f>
        <v>39.840000000000003</v>
      </c>
      <c r="G830" s="2">
        <f>VLOOKUP($A830,交易量等级!$A:$G,5,0)</f>
        <v>305.45</v>
      </c>
      <c r="H830" s="2">
        <f>VLOOKUP($A830,活跃!$B:$J,2,0)</f>
        <v>1</v>
      </c>
      <c r="I830" s="1">
        <f>VLOOKUP($A830,'风险(退款拒付)'!$A:$F,4,0)</f>
        <v>0.34399999999999997</v>
      </c>
      <c r="J830" s="1">
        <f>VLOOKUP($A830,'风险(退款拒付)'!$A:$F,5,0)</f>
        <v>0</v>
      </c>
      <c r="K830" s="1">
        <f>VLOOKUP($A830,'风险(预警)'!$A:$F,6,0)</f>
        <v>0</v>
      </c>
      <c r="L830" s="1">
        <v>1.0435980063230359E-2</v>
      </c>
      <c r="M830" s="2">
        <f t="shared" si="12"/>
        <v>2.4639216838738829</v>
      </c>
    </row>
    <row r="831" spans="1:13" x14ac:dyDescent="0.2">
      <c r="A831" t="s">
        <v>860</v>
      </c>
      <c r="B831" s="2">
        <f>VLOOKUP($A831,活跃!$B:$J,3,0)</f>
        <v>510</v>
      </c>
      <c r="C831" s="2">
        <f>VLOOKUP($A831,活跃!$B:$J,4,0)</f>
        <v>0</v>
      </c>
      <c r="D831" s="2">
        <f>VLOOKUP($A831,活跃!$B:$J,6,0)</f>
        <v>0</v>
      </c>
      <c r="E831" s="26">
        <f>VLOOKUP($A831,'交易量(贡献率)'!$A:$K,11,0)/100</f>
        <v>7.6542367981776334E-7</v>
      </c>
      <c r="F831" s="2">
        <f>VLOOKUP($A831,交易量等级!$A:$G,2,0)</f>
        <v>47.1</v>
      </c>
      <c r="G831" s="2">
        <f>VLOOKUP($A831,交易量等级!$A:$G,5,0)</f>
        <v>403.66726104000003</v>
      </c>
      <c r="H831" s="2">
        <f>VLOOKUP($A831,活跃!$B:$J,2,0)</f>
        <v>1</v>
      </c>
      <c r="I831" s="1">
        <f>VLOOKUP($A831,'风险(退款拒付)'!$A:$F,4,0)</f>
        <v>0</v>
      </c>
      <c r="J831" s="1">
        <f>VLOOKUP($A831,'风险(退款拒付)'!$A:$F,5,0)</f>
        <v>0</v>
      </c>
      <c r="K831" s="1">
        <f>VLOOKUP($A831,'风险(预警)'!$A:$F,6,0)</f>
        <v>0</v>
      </c>
      <c r="L831" s="1">
        <v>4.0291268453215411E-3</v>
      </c>
      <c r="M831" s="2">
        <f t="shared" si="12"/>
        <v>0.95127174842390105</v>
      </c>
    </row>
    <row r="832" spans="1:13" x14ac:dyDescent="0.2">
      <c r="A832" t="s">
        <v>276</v>
      </c>
      <c r="B832" s="2">
        <f>VLOOKUP($A832,活跃!$B:$J,3,0)</f>
        <v>114</v>
      </c>
      <c r="C832" s="2">
        <f>VLOOKUP($A832,活跃!$B:$J,4,0)</f>
        <v>0</v>
      </c>
      <c r="D832" s="2">
        <f>VLOOKUP($A832,活跃!$B:$J,6,0)</f>
        <v>0</v>
      </c>
      <c r="E832" s="26">
        <f>VLOOKUP($A832,'交易量(贡献率)'!$A:$K,11,0)/100</f>
        <v>6.8235745626129935E-7</v>
      </c>
      <c r="F832" s="2">
        <f>VLOOKUP($A832,交易量等级!$A:$G,2,0)</f>
        <v>179.93</v>
      </c>
      <c r="G832" s="2">
        <f>VLOOKUP($A832,交易量等级!$A:$G,5,0)</f>
        <v>359.86</v>
      </c>
      <c r="H832" s="2">
        <f>VLOOKUP($A832,活跃!$B:$J,2,0)</f>
        <v>1</v>
      </c>
      <c r="I832" s="1">
        <f>VLOOKUP($A832,'风险(退款拒付)'!$A:$F,4,0)</f>
        <v>0</v>
      </c>
      <c r="J832" s="1">
        <f>VLOOKUP($A832,'风险(退款拒付)'!$A:$F,5,0)</f>
        <v>0</v>
      </c>
      <c r="K832" s="1">
        <f>VLOOKUP($A832,'风险(预警)'!$A:$F,6,0)</f>
        <v>0.14299999999999999</v>
      </c>
      <c r="L832" s="1">
        <v>5.4002505942645678E-3</v>
      </c>
      <c r="M832" s="2">
        <f t="shared" si="12"/>
        <v>1.2749923300871664</v>
      </c>
    </row>
    <row r="833" spans="1:13" x14ac:dyDescent="0.2">
      <c r="A833" t="s">
        <v>626</v>
      </c>
      <c r="B833" s="2">
        <f>VLOOKUP($A833,活跃!$B:$J,3,0)</f>
        <v>430</v>
      </c>
      <c r="C833" s="2">
        <f>VLOOKUP($A833,活跃!$B:$J,4,0)</f>
        <v>0</v>
      </c>
      <c r="D833" s="2">
        <f>VLOOKUP($A833,活跃!$B:$J,6,0)</f>
        <v>0</v>
      </c>
      <c r="E833" s="26">
        <f>VLOOKUP($A833,'交易量(贡献率)'!$A:$K,11,0)/100</f>
        <v>6.0184587511069966E-7</v>
      </c>
      <c r="F833" s="2">
        <f>VLOOKUP($A833,交易量等级!$A:$G,2,0)</f>
        <v>52.884999999999998</v>
      </c>
      <c r="G833" s="2">
        <f>VLOOKUP($A833,交易量等级!$A:$G,5,0)</f>
        <v>317.39999999999998</v>
      </c>
      <c r="H833" s="2">
        <f>VLOOKUP($A833,活跃!$B:$J,2,0)</f>
        <v>1</v>
      </c>
      <c r="I833" s="1">
        <f>VLOOKUP($A833,'风险(退款拒付)'!$A:$F,4,0)</f>
        <v>0</v>
      </c>
      <c r="J833" s="1">
        <f>VLOOKUP($A833,'风险(退款拒付)'!$A:$F,5,0)</f>
        <v>0</v>
      </c>
      <c r="K833" s="1">
        <f>VLOOKUP($A833,'风险(预警)'!$A:$F,6,0)</f>
        <v>0.28599999999999998</v>
      </c>
      <c r="L833" s="1">
        <v>4.0061370647418368E-3</v>
      </c>
      <c r="M833" s="2">
        <f t="shared" si="12"/>
        <v>0.94584389032771543</v>
      </c>
    </row>
    <row r="834" spans="1:13" x14ac:dyDescent="0.2">
      <c r="A834" t="s">
        <v>815</v>
      </c>
      <c r="B834" s="2">
        <f>VLOOKUP($A834,活跃!$B:$J,3,0)</f>
        <v>1563</v>
      </c>
      <c r="C834" s="2">
        <f>VLOOKUP($A834,活跃!$B:$J,4,0)</f>
        <v>0</v>
      </c>
      <c r="D834" s="2">
        <f>VLOOKUP($A834,活跃!$B:$J,6,0)</f>
        <v>1</v>
      </c>
      <c r="E834" s="26">
        <f>VLOOKUP($A834,'交易量(贡献率)'!$A:$K,11,0)/100</f>
        <v>4.4376208455770706E-6</v>
      </c>
      <c r="F834" s="2">
        <f>VLOOKUP($A834,交易量等级!$A:$G,2,0)</f>
        <v>41.65</v>
      </c>
      <c r="G834" s="2">
        <f>VLOOKUP($A834,交易量等级!$A:$G,5,0)</f>
        <v>2340.30158656</v>
      </c>
      <c r="H834" s="2">
        <f>VLOOKUP($A834,活跃!$B:$J,2,0)</f>
        <v>1</v>
      </c>
      <c r="I834" s="1">
        <f>VLOOKUP($A834,'风险(退款拒付)'!$A:$F,4,0)</f>
        <v>0</v>
      </c>
      <c r="J834" s="1">
        <f>VLOOKUP($A834,'风险(退款拒付)'!$A:$F,5,0)</f>
        <v>0</v>
      </c>
      <c r="K834" s="1">
        <f>VLOOKUP($A834,'风险(预警)'!$A:$F,6,0)</f>
        <v>0</v>
      </c>
      <c r="L834" s="1">
        <v>5.6711264498367931E-3</v>
      </c>
      <c r="M834" s="2">
        <f t="shared" si="12"/>
        <v>1.3389457767341031</v>
      </c>
    </row>
    <row r="835" spans="1:13" x14ac:dyDescent="0.2">
      <c r="A835" t="s">
        <v>368</v>
      </c>
      <c r="B835" s="2">
        <f>VLOOKUP($A835,活跃!$B:$J,3,0)</f>
        <v>423</v>
      </c>
      <c r="C835" s="2">
        <f>VLOOKUP($A835,活跃!$B:$J,4,0)</f>
        <v>0</v>
      </c>
      <c r="D835" s="2">
        <f>VLOOKUP($A835,活跃!$B:$J,6,0)</f>
        <v>0</v>
      </c>
      <c r="E835" s="26">
        <f>VLOOKUP($A835,'交易量(贡献率)'!$A:$K,11,0)/100</f>
        <v>1.6772655730626801E-10</v>
      </c>
      <c r="F835" s="2">
        <f>VLOOKUP($A835,交易量等级!$A:$G,2,0)</f>
        <v>8.8499999999999995E-2</v>
      </c>
      <c r="G835" s="2">
        <f>VLOOKUP($A835,交易量等级!$A:$G,5,0)</f>
        <v>8.8455220000000001E-2</v>
      </c>
      <c r="H835" s="2">
        <f>VLOOKUP($A835,活跃!$B:$J,2,0)</f>
        <v>1</v>
      </c>
      <c r="I835" s="1">
        <f>VLOOKUP($A835,'风险(退款拒付)'!$A:$F,4,0)</f>
        <v>0.14299999999999999</v>
      </c>
      <c r="J835" s="1">
        <f>VLOOKUP($A835,'风险(退款拒付)'!$A:$F,5,0)</f>
        <v>0</v>
      </c>
      <c r="K835" s="1">
        <f>VLOOKUP($A835,'风险(预警)'!$A:$F,6,0)</f>
        <v>0</v>
      </c>
      <c r="L835" s="1">
        <v>2.354632698401101E-3</v>
      </c>
      <c r="M835" s="2">
        <f t="shared" ref="M835:M898" si="13">100/MAX(L:L)*L835</f>
        <v>0.55592579978090773</v>
      </c>
    </row>
    <row r="836" spans="1:13" x14ac:dyDescent="0.2">
      <c r="A836" t="s">
        <v>711</v>
      </c>
      <c r="B836" s="2">
        <f>VLOOKUP($A836,活跃!$B:$J,3,0)</f>
        <v>800</v>
      </c>
      <c r="C836" s="2">
        <f>VLOOKUP($A836,活跃!$B:$J,4,0)</f>
        <v>0</v>
      </c>
      <c r="D836" s="2">
        <f>VLOOKUP($A836,活跃!$B:$J,6,0)</f>
        <v>0</v>
      </c>
      <c r="E836" s="26">
        <f>VLOOKUP($A836,'交易量(贡献率)'!$A:$K,11,0)/100</f>
        <v>7.1080007795840232E-7</v>
      </c>
      <c r="F836" s="2">
        <f>VLOOKUP($A836,交易量等级!$A:$G,2,0)</f>
        <v>51.98</v>
      </c>
      <c r="G836" s="2">
        <f>VLOOKUP($A836,交易量等级!$A:$G,5,0)</f>
        <v>374.86</v>
      </c>
      <c r="H836" s="2">
        <f>VLOOKUP($A836,活跃!$B:$J,2,0)</f>
        <v>1</v>
      </c>
      <c r="I836" s="1">
        <f>VLOOKUP($A836,'风险(退款拒付)'!$A:$F,4,0)</f>
        <v>0</v>
      </c>
      <c r="J836" s="1">
        <f>VLOOKUP($A836,'风险(退款拒付)'!$A:$F,5,0)</f>
        <v>3.714</v>
      </c>
      <c r="K836" s="1">
        <f>VLOOKUP($A836,'风险(预警)'!$A:$F,6,0)</f>
        <v>14.286</v>
      </c>
      <c r="L836" s="1">
        <v>6.2916317241306606E-3</v>
      </c>
      <c r="M836" s="2">
        <f t="shared" si="13"/>
        <v>1.4854462866073963</v>
      </c>
    </row>
    <row r="837" spans="1:13" x14ac:dyDescent="0.2">
      <c r="A837" t="s">
        <v>289</v>
      </c>
      <c r="B837" s="2">
        <f>VLOOKUP($A837,活跃!$B:$J,3,0)</f>
        <v>390</v>
      </c>
      <c r="C837" s="2">
        <f>VLOOKUP($A837,活跃!$B:$J,4,0)</f>
        <v>0</v>
      </c>
      <c r="D837" s="2">
        <f>VLOOKUP($A837,活跃!$B:$J,6,0)</f>
        <v>0</v>
      </c>
      <c r="E837" s="26">
        <f>VLOOKUP($A837,'交易量(贡献率)'!$A:$K,11,0)/100</f>
        <v>1.9189099154167517E-6</v>
      </c>
      <c r="F837" s="2">
        <f>VLOOKUP($A837,交易量等级!$A:$G,2,0)</f>
        <v>140</v>
      </c>
      <c r="G837" s="2">
        <f>VLOOKUP($A837,交易量等级!$A:$G,5,0)</f>
        <v>1011.99</v>
      </c>
      <c r="H837" s="2">
        <f>VLOOKUP($A837,活跃!$B:$J,2,0)</f>
        <v>1</v>
      </c>
      <c r="I837" s="1">
        <f>VLOOKUP($A837,'风险(退款拒付)'!$A:$F,4,0)</f>
        <v>0.443</v>
      </c>
      <c r="J837" s="1">
        <f>VLOOKUP($A837,'风险(退款拒付)'!$A:$F,5,0)</f>
        <v>0</v>
      </c>
      <c r="K837" s="1">
        <f>VLOOKUP($A837,'风险(预警)'!$A:$F,6,0)</f>
        <v>0</v>
      </c>
      <c r="L837" s="1">
        <v>1.93843101051642E-3</v>
      </c>
      <c r="M837" s="2">
        <f t="shared" si="13"/>
        <v>0.45766110806717658</v>
      </c>
    </row>
    <row r="838" spans="1:13" x14ac:dyDescent="0.2">
      <c r="A838" t="s">
        <v>701</v>
      </c>
      <c r="B838" s="2">
        <f>VLOOKUP($A838,活跃!$B:$J,3,0)</f>
        <v>564</v>
      </c>
      <c r="C838" s="2">
        <f>VLOOKUP($A838,活跃!$B:$J,4,0)</f>
        <v>0</v>
      </c>
      <c r="D838" s="2">
        <f>VLOOKUP($A838,活跃!$B:$J,6,0)</f>
        <v>0</v>
      </c>
      <c r="E838" s="26">
        <f>VLOOKUP($A838,'交易量(贡献率)'!$A:$K,11,0)/100</f>
        <v>2.3057485322451509E-6</v>
      </c>
      <c r="F838" s="2">
        <f>VLOOKUP($A838,交易量等级!$A:$G,2,0)</f>
        <v>149</v>
      </c>
      <c r="G838" s="2">
        <f>VLOOKUP($A838,交易量等级!$A:$G,5,0)</f>
        <v>1216</v>
      </c>
      <c r="H838" s="2">
        <f>VLOOKUP($A838,活跃!$B:$J,2,0)</f>
        <v>1</v>
      </c>
      <c r="I838" s="1">
        <f>VLOOKUP($A838,'风险(退款拒付)'!$A:$F,4,0)</f>
        <v>0</v>
      </c>
      <c r="J838" s="1">
        <f>VLOOKUP($A838,'风险(退款拒付)'!$A:$F,5,0)</f>
        <v>0.14299999999999999</v>
      </c>
      <c r="K838" s="1">
        <f>VLOOKUP($A838,'风险(预警)'!$A:$F,6,0)</f>
        <v>0</v>
      </c>
      <c r="L838" s="1">
        <v>5.9626512826522933E-3</v>
      </c>
      <c r="M838" s="2">
        <f t="shared" si="13"/>
        <v>1.4077744207723015</v>
      </c>
    </row>
    <row r="839" spans="1:13" x14ac:dyDescent="0.2">
      <c r="A839" t="s">
        <v>315</v>
      </c>
      <c r="B839" s="2">
        <f>VLOOKUP($A839,活跃!$B:$J,3,0)</f>
        <v>173</v>
      </c>
      <c r="C839" s="2">
        <f>VLOOKUP($A839,活跃!$B:$J,4,0)</f>
        <v>0</v>
      </c>
      <c r="D839" s="2">
        <f>VLOOKUP($A839,活跃!$B:$J,6,0)</f>
        <v>0</v>
      </c>
      <c r="E839" s="26">
        <f>VLOOKUP($A839,'交易量(贡献率)'!$A:$K,11,0)/100</f>
        <v>5.2323046873990701E-7</v>
      </c>
      <c r="F839" s="2">
        <f>VLOOKUP($A839,交易量等级!$A:$G,2,0)</f>
        <v>137.97</v>
      </c>
      <c r="G839" s="2">
        <f>VLOOKUP($A839,交易量等级!$A:$G,5,0)</f>
        <v>275.94</v>
      </c>
      <c r="H839" s="2">
        <f>VLOOKUP($A839,活跃!$B:$J,2,0)</f>
        <v>1</v>
      </c>
      <c r="I839" s="1">
        <f>VLOOKUP($A839,'风险(退款拒付)'!$A:$F,4,0)</f>
        <v>0</v>
      </c>
      <c r="J839" s="1">
        <f>VLOOKUP($A839,'风险(退款拒付)'!$A:$F,5,0)</f>
        <v>0</v>
      </c>
      <c r="K839" s="1">
        <f>VLOOKUP($A839,'风险(预警)'!$A:$F,6,0)</f>
        <v>0.14299999999999999</v>
      </c>
      <c r="L839" s="1">
        <v>8.8241880198200971E-3</v>
      </c>
      <c r="M839" s="2">
        <f t="shared" si="13"/>
        <v>2.0833796225061794</v>
      </c>
    </row>
    <row r="840" spans="1:13" x14ac:dyDescent="0.2">
      <c r="A840" t="s">
        <v>1011</v>
      </c>
      <c r="B840" s="2">
        <f>VLOOKUP($A840,活跃!$B:$J,3,0)</f>
        <v>712</v>
      </c>
      <c r="C840" s="2">
        <f>VLOOKUP($A840,活跃!$B:$J,4,0)</f>
        <v>0</v>
      </c>
      <c r="D840" s="2">
        <f>VLOOKUP($A840,活跃!$B:$J,6,0)</f>
        <v>2</v>
      </c>
      <c r="E840" s="26">
        <f>VLOOKUP($A840,'交易量(贡献率)'!$A:$K,11,0)/100</f>
        <v>1.1439622446574831E-6</v>
      </c>
      <c r="F840" s="2">
        <f>VLOOKUP($A840,交易量等级!$A:$G,2,0)</f>
        <v>99.9</v>
      </c>
      <c r="G840" s="2">
        <f>VLOOKUP($A840,交易量等级!$A:$G,5,0)</f>
        <v>603.29999999999995</v>
      </c>
      <c r="H840" s="2">
        <f>VLOOKUP($A840,活跃!$B:$J,2,0)</f>
        <v>1</v>
      </c>
      <c r="I840" s="1">
        <f>VLOOKUP($A840,'风险(退款拒付)'!$A:$F,4,0)</f>
        <v>0.41399999999999998</v>
      </c>
      <c r="J840" s="1">
        <f>VLOOKUP($A840,'风险(退款拒付)'!$A:$F,5,0)</f>
        <v>0</v>
      </c>
      <c r="K840" s="1">
        <f>VLOOKUP($A840,'风险(预警)'!$A:$F,6,0)</f>
        <v>0</v>
      </c>
      <c r="L840" s="1">
        <v>1.252229821619498E-2</v>
      </c>
      <c r="M840" s="2">
        <f t="shared" si="13"/>
        <v>2.9564987590889955</v>
      </c>
    </row>
    <row r="841" spans="1:13" x14ac:dyDescent="0.2">
      <c r="A841" t="s">
        <v>228</v>
      </c>
      <c r="B841" s="2">
        <f>VLOOKUP($A841,活跃!$B:$J,3,0)</f>
        <v>898</v>
      </c>
      <c r="C841" s="2">
        <f>VLOOKUP($A841,活跃!$B:$J,4,0)</f>
        <v>0</v>
      </c>
      <c r="D841" s="2">
        <f>VLOOKUP($A841,活跃!$B:$J,6,0)</f>
        <v>0</v>
      </c>
      <c r="E841" s="26">
        <f>VLOOKUP($A841,'交易量(贡献率)'!$A:$K,11,0)/100</f>
        <v>2.4852025134060723E-6</v>
      </c>
      <c r="F841" s="2">
        <f>VLOOKUP($A841,交易量等级!$A:$G,2,0)</f>
        <v>161.65</v>
      </c>
      <c r="G841" s="2">
        <f>VLOOKUP($A841,交易量等级!$A:$G,5,0)</f>
        <v>1310.6400000000001</v>
      </c>
      <c r="H841" s="2">
        <f>VLOOKUP($A841,活跃!$B:$J,2,0)</f>
        <v>1</v>
      </c>
      <c r="I841" s="1">
        <f>VLOOKUP($A841,'风险(退款拒付)'!$A:$F,4,0)</f>
        <v>0</v>
      </c>
      <c r="J841" s="1">
        <f>VLOOKUP($A841,'风险(退款拒付)'!$A:$F,5,0)</f>
        <v>0</v>
      </c>
      <c r="K841" s="1">
        <f>VLOOKUP($A841,'风险(预警)'!$A:$F,6,0)</f>
        <v>0.14299999999999999</v>
      </c>
      <c r="L841" s="1">
        <v>2.8800125070912001E-3</v>
      </c>
      <c r="M841" s="2">
        <f t="shared" si="13"/>
        <v>0.67996730762759372</v>
      </c>
    </row>
    <row r="842" spans="1:13" x14ac:dyDescent="0.2">
      <c r="A842" t="s">
        <v>1018</v>
      </c>
      <c r="B842" s="2">
        <f>VLOOKUP($A842,活跃!$B:$J,3,0)</f>
        <v>122</v>
      </c>
      <c r="C842" s="2">
        <f>VLOOKUP($A842,活跃!$B:$J,4,0)</f>
        <v>0</v>
      </c>
      <c r="D842" s="2">
        <f>VLOOKUP($A842,活跃!$B:$J,6,0)</f>
        <v>0</v>
      </c>
      <c r="E842" s="26">
        <f>VLOOKUP($A842,'交易量(贡献率)'!$A:$K,11,0)/100</f>
        <v>7.7178105887699109E-7</v>
      </c>
      <c r="F842" s="2">
        <f>VLOOKUP($A842,交易量等级!$A:$G,2,0)</f>
        <v>50.99</v>
      </c>
      <c r="G842" s="2">
        <f>VLOOKUP($A842,交易量等级!$A:$G,5,0)</f>
        <v>407.02</v>
      </c>
      <c r="H842" s="2">
        <f>VLOOKUP($A842,活跃!$B:$J,2,0)</f>
        <v>1</v>
      </c>
      <c r="I842" s="1">
        <f>VLOOKUP($A842,'风险(退款拒付)'!$A:$F,4,0)</f>
        <v>0</v>
      </c>
      <c r="J842" s="1">
        <f>VLOOKUP($A842,'风险(退款拒付)'!$A:$F,5,0)</f>
        <v>0</v>
      </c>
      <c r="K842" s="1">
        <f>VLOOKUP($A842,'风险(预警)'!$A:$F,6,0)</f>
        <v>0</v>
      </c>
      <c r="L842" s="1">
        <v>4.0189570586232582E-3</v>
      </c>
      <c r="M842" s="2">
        <f t="shared" si="13"/>
        <v>0.94887067465656438</v>
      </c>
    </row>
    <row r="843" spans="1:13" x14ac:dyDescent="0.2">
      <c r="A843" t="s">
        <v>226</v>
      </c>
      <c r="B843" s="2">
        <f>VLOOKUP($A843,活跃!$B:$J,3,0)</f>
        <v>261</v>
      </c>
      <c r="C843" s="2">
        <f>VLOOKUP($A843,活跃!$B:$J,4,0)</f>
        <v>0</v>
      </c>
      <c r="D843" s="2">
        <f>VLOOKUP($A843,活跃!$B:$J,6,0)</f>
        <v>0</v>
      </c>
      <c r="E843" s="26">
        <f>VLOOKUP($A843,'交易量(贡献率)'!$A:$K,11,0)/100</f>
        <v>6.1037811324608427E-7</v>
      </c>
      <c r="F843" s="2">
        <f>VLOOKUP($A843,交易量等级!$A:$G,2,0)</f>
        <v>160.94985</v>
      </c>
      <c r="G843" s="2">
        <f>VLOOKUP($A843,交易量等级!$A:$G,5,0)</f>
        <v>321.89971079999998</v>
      </c>
      <c r="H843" s="2">
        <f>VLOOKUP($A843,活跃!$B:$J,2,0)</f>
        <v>1</v>
      </c>
      <c r="I843" s="1">
        <f>VLOOKUP($A843,'风险(退款拒付)'!$A:$F,4,0)</f>
        <v>0</v>
      </c>
      <c r="J843" s="1">
        <f>VLOOKUP($A843,'风险(退款拒付)'!$A:$F,5,0)</f>
        <v>0</v>
      </c>
      <c r="K843" s="1">
        <f>VLOOKUP($A843,'风险(预警)'!$A:$F,6,0)</f>
        <v>0</v>
      </c>
      <c r="L843" s="1">
        <v>1.376488553080997E-2</v>
      </c>
      <c r="M843" s="2">
        <f t="shared" si="13"/>
        <v>3.249872051298869</v>
      </c>
    </row>
    <row r="844" spans="1:13" x14ac:dyDescent="0.2">
      <c r="A844" t="s">
        <v>428</v>
      </c>
      <c r="B844" s="2">
        <f>VLOOKUP($A844,活跃!$B:$J,3,0)</f>
        <v>766</v>
      </c>
      <c r="C844" s="2">
        <f>VLOOKUP($A844,活跃!$B:$J,4,0)</f>
        <v>0</v>
      </c>
      <c r="D844" s="2">
        <f>VLOOKUP($A844,活跃!$B:$J,6,0)</f>
        <v>0</v>
      </c>
      <c r="E844" s="26">
        <f>VLOOKUP($A844,'交易量(贡献率)'!$A:$K,11,0)/100</f>
        <v>7.3263642672265821E-6</v>
      </c>
      <c r="F844" s="2">
        <f>VLOOKUP($A844,交易量等级!$A:$G,2,0)</f>
        <v>421.8</v>
      </c>
      <c r="G844" s="2">
        <f>VLOOKUP($A844,交易量等级!$A:$G,5,0)</f>
        <v>3863.76</v>
      </c>
      <c r="H844" s="2">
        <f>VLOOKUP($A844,活跃!$B:$J,2,0)</f>
        <v>1</v>
      </c>
      <c r="I844" s="1">
        <f>VLOOKUP($A844,'风险(退款拒付)'!$A:$F,4,0)</f>
        <v>4.8000000000000001E-2</v>
      </c>
      <c r="J844" s="1">
        <f>VLOOKUP($A844,'风险(退款拒付)'!$A:$F,5,0)</f>
        <v>0</v>
      </c>
      <c r="K844" s="1">
        <f>VLOOKUP($A844,'风险(预警)'!$A:$F,6,0)</f>
        <v>0</v>
      </c>
      <c r="L844" s="1">
        <v>1.0499895968200239E-2</v>
      </c>
      <c r="M844" s="2">
        <f t="shared" si="13"/>
        <v>2.4790121481374725</v>
      </c>
    </row>
    <row r="845" spans="1:13" x14ac:dyDescent="0.2">
      <c r="A845" t="s">
        <v>153</v>
      </c>
      <c r="B845" s="2">
        <f>VLOOKUP($A845,活跃!$B:$J,3,0)</f>
        <v>180</v>
      </c>
      <c r="C845" s="2">
        <f>VLOOKUP($A845,活跃!$B:$J,4,0)</f>
        <v>0</v>
      </c>
      <c r="D845" s="2">
        <f>VLOOKUP($A845,活跃!$B:$J,6,0)</f>
        <v>0</v>
      </c>
      <c r="E845" s="26">
        <f>VLOOKUP($A845,'交易量(贡献率)'!$A:$K,11,0)/100</f>
        <v>2.6533173693837497E-7</v>
      </c>
      <c r="F845" s="2">
        <f>VLOOKUP($A845,交易量等级!$A:$G,2,0)</f>
        <v>19.989999999999998</v>
      </c>
      <c r="G845" s="2">
        <f>VLOOKUP($A845,交易量等级!$A:$G,5,0)</f>
        <v>139.93</v>
      </c>
      <c r="H845" s="2">
        <f>VLOOKUP($A845,活跃!$B:$J,2,0)</f>
        <v>1</v>
      </c>
      <c r="I845" s="1">
        <f>VLOOKUP($A845,'风险(退款拒付)'!$A:$F,4,0)</f>
        <v>0</v>
      </c>
      <c r="J845" s="1">
        <f>VLOOKUP($A845,'风险(退款拒付)'!$A:$F,5,0)</f>
        <v>0</v>
      </c>
      <c r="K845" s="1">
        <f>VLOOKUP($A845,'风险(预警)'!$A:$F,6,0)</f>
        <v>0</v>
      </c>
      <c r="L845" s="1">
        <v>9.1547277628777068E-3</v>
      </c>
      <c r="M845" s="2">
        <f t="shared" si="13"/>
        <v>2.1614196374704902</v>
      </c>
    </row>
    <row r="846" spans="1:13" x14ac:dyDescent="0.2">
      <c r="A846" t="s">
        <v>144</v>
      </c>
      <c r="B846" s="2">
        <f>VLOOKUP($A846,活跃!$B:$J,3,0)</f>
        <v>488</v>
      </c>
      <c r="C846" s="2">
        <f>VLOOKUP($A846,活跃!$B:$J,4,0)</f>
        <v>0</v>
      </c>
      <c r="D846" s="2">
        <f>VLOOKUP($A846,活跃!$B:$J,6,0)</f>
        <v>0</v>
      </c>
      <c r="E846" s="26">
        <f>VLOOKUP($A846,'交易量(贡献率)'!$A:$K,11,0)/100</f>
        <v>7.9617331726071672E-7</v>
      </c>
      <c r="F846" s="2">
        <f>VLOOKUP($A846,交易量等级!$A:$G,2,0)</f>
        <v>65.365899999999996</v>
      </c>
      <c r="G846" s="2">
        <f>VLOOKUP($A846,交易量等级!$A:$G,5,0)</f>
        <v>419.88392934000001</v>
      </c>
      <c r="H846" s="2">
        <f>VLOOKUP($A846,活跃!$B:$J,2,0)</f>
        <v>1</v>
      </c>
      <c r="I846" s="1">
        <f>VLOOKUP($A846,'风险(退款拒付)'!$A:$F,4,0)</f>
        <v>0.246</v>
      </c>
      <c r="J846" s="1">
        <f>VLOOKUP($A846,'风险(退款拒付)'!$A:$F,5,0)</f>
        <v>0</v>
      </c>
      <c r="K846" s="1">
        <f>VLOOKUP($A846,'风险(预警)'!$A:$F,6,0)</f>
        <v>0.14299999999999999</v>
      </c>
      <c r="L846" s="1">
        <v>5.3958326720806426E-3</v>
      </c>
      <c r="M846" s="2">
        <f t="shared" si="13"/>
        <v>1.2739492642514052</v>
      </c>
    </row>
    <row r="847" spans="1:13" x14ac:dyDescent="0.2">
      <c r="A847" t="s">
        <v>306</v>
      </c>
      <c r="B847" s="2">
        <f>VLOOKUP($A847,活跃!$B:$J,3,0)</f>
        <v>536</v>
      </c>
      <c r="C847" s="2">
        <f>VLOOKUP($A847,活跃!$B:$J,4,0)</f>
        <v>0</v>
      </c>
      <c r="D847" s="2">
        <f>VLOOKUP($A847,活跃!$B:$J,6,0)</f>
        <v>1</v>
      </c>
      <c r="E847" s="26">
        <f>VLOOKUP($A847,'交易量(贡献率)'!$A:$K,11,0)/100</f>
        <v>5.373034133928125E-7</v>
      </c>
      <c r="F847" s="2">
        <f>VLOOKUP($A847,交易量等级!$A:$G,2,0)</f>
        <v>41.6021</v>
      </c>
      <c r="G847" s="2">
        <f>VLOOKUP($A847,交易量等级!$A:$G,5,0)</f>
        <v>283.36175500000002</v>
      </c>
      <c r="H847" s="2">
        <f>VLOOKUP($A847,活跃!$B:$J,2,0)</f>
        <v>1</v>
      </c>
      <c r="I847" s="1">
        <f>VLOOKUP($A847,'风险(退款拒付)'!$A:$F,4,0)</f>
        <v>0</v>
      </c>
      <c r="J847" s="1">
        <f>VLOOKUP($A847,'风险(退款拒付)'!$A:$F,5,0)</f>
        <v>0</v>
      </c>
      <c r="K847" s="1">
        <f>VLOOKUP($A847,'风险(预警)'!$A:$F,6,0)</f>
        <v>0</v>
      </c>
      <c r="L847" s="1">
        <v>6.7743085594274971E-3</v>
      </c>
      <c r="M847" s="2">
        <f t="shared" si="13"/>
        <v>1.5994056764860474</v>
      </c>
    </row>
    <row r="848" spans="1:13" x14ac:dyDescent="0.2">
      <c r="A848" t="s">
        <v>508</v>
      </c>
      <c r="B848" s="2">
        <f>VLOOKUP($A848,活跃!$B:$J,3,0)</f>
        <v>755</v>
      </c>
      <c r="C848" s="2">
        <f>VLOOKUP($A848,活跃!$B:$J,4,0)</f>
        <v>0</v>
      </c>
      <c r="D848" s="2">
        <f>VLOOKUP($A848,活跃!$B:$J,6,0)</f>
        <v>0</v>
      </c>
      <c r="E848" s="26">
        <f>VLOOKUP($A848,'交易量(贡献率)'!$A:$K,11,0)/100</f>
        <v>6.6187876863938507E-7</v>
      </c>
      <c r="F848" s="2">
        <f>VLOOKUP($A848,交易量等级!$A:$G,2,0)</f>
        <v>41.515000000000001</v>
      </c>
      <c r="G848" s="2">
        <f>VLOOKUP($A848,交易量等级!$A:$G,5,0)</f>
        <v>349.06</v>
      </c>
      <c r="H848" s="2">
        <f>VLOOKUP($A848,活跃!$B:$J,2,0)</f>
        <v>1</v>
      </c>
      <c r="I848" s="1">
        <f>VLOOKUP($A848,'风险(退款拒付)'!$A:$F,4,0)</f>
        <v>0</v>
      </c>
      <c r="J848" s="1">
        <f>VLOOKUP($A848,'风险(退款拒付)'!$A:$F,5,0)</f>
        <v>0.83299999999999996</v>
      </c>
      <c r="K848" s="1">
        <f>VLOOKUP($A848,'风险(预警)'!$A:$F,6,0)</f>
        <v>0.5</v>
      </c>
      <c r="L848" s="1">
        <v>8.9915400468153703E-3</v>
      </c>
      <c r="M848" s="2">
        <f t="shared" si="13"/>
        <v>2.1228912242585367</v>
      </c>
    </row>
    <row r="849" spans="1:13" x14ac:dyDescent="0.2">
      <c r="A849" t="s">
        <v>124</v>
      </c>
      <c r="B849" s="2">
        <f>VLOOKUP($A849,活跃!$B:$J,3,0)</f>
        <v>712</v>
      </c>
      <c r="C849" s="2">
        <f>VLOOKUP($A849,活跃!$B:$J,4,0)</f>
        <v>0</v>
      </c>
      <c r="D849" s="2">
        <f>VLOOKUP($A849,活跃!$B:$J,6,0)</f>
        <v>0</v>
      </c>
      <c r="E849" s="26">
        <f>VLOOKUP($A849,'交易量(贡献率)'!$A:$K,11,0)/100</f>
        <v>3.9696419015256766E-7</v>
      </c>
      <c r="F849" s="2">
        <f>VLOOKUP($A849,交易量等级!$A:$G,2,0)</f>
        <v>63.25</v>
      </c>
      <c r="G849" s="2">
        <f>VLOOKUP($A849,交易量等级!$A:$G,5,0)</f>
        <v>209.35</v>
      </c>
      <c r="H849" s="2">
        <f>VLOOKUP($A849,活跃!$B:$J,2,0)</f>
        <v>1</v>
      </c>
      <c r="I849" s="1">
        <f>VLOOKUP($A849,'风险(退款拒付)'!$A:$F,4,0)</f>
        <v>0</v>
      </c>
      <c r="J849" s="1">
        <f>VLOOKUP($A849,'风险(退款拒付)'!$A:$F,5,0)</f>
        <v>0.16700000000000001</v>
      </c>
      <c r="K849" s="1">
        <f>VLOOKUP($A849,'风险(预警)'!$A:$F,6,0)</f>
        <v>0</v>
      </c>
      <c r="L849" s="1">
        <v>7.9483530478850831E-3</v>
      </c>
      <c r="M849" s="2">
        <f t="shared" si="13"/>
        <v>1.8765960941963551</v>
      </c>
    </row>
    <row r="850" spans="1:13" x14ac:dyDescent="0.2">
      <c r="A850" t="s">
        <v>378</v>
      </c>
      <c r="B850" s="2">
        <f>VLOOKUP($A850,活跃!$B:$J,3,0)</f>
        <v>478</v>
      </c>
      <c r="C850" s="2">
        <f>VLOOKUP($A850,活跃!$B:$J,4,0)</f>
        <v>0</v>
      </c>
      <c r="D850" s="2">
        <f>VLOOKUP($A850,活跃!$B:$J,6,0)</f>
        <v>0</v>
      </c>
      <c r="E850" s="26">
        <f>VLOOKUP($A850,'交易量(贡献率)'!$A:$K,11,0)/100</f>
        <v>7.7246368179772164E-7</v>
      </c>
      <c r="F850" s="2">
        <f>VLOOKUP($A850,交易量等级!$A:$G,2,0)</f>
        <v>74.849999999999994</v>
      </c>
      <c r="G850" s="2">
        <f>VLOOKUP($A850,交易量等级!$A:$G,5,0)</f>
        <v>407.38</v>
      </c>
      <c r="H850" s="2">
        <f>VLOOKUP($A850,活跃!$B:$J,2,0)</f>
        <v>1</v>
      </c>
      <c r="I850" s="1">
        <f>VLOOKUP($A850,'风险(退款拒付)'!$A:$F,4,0)</f>
        <v>0</v>
      </c>
      <c r="J850" s="1">
        <f>VLOOKUP($A850,'风险(退款拒付)'!$A:$F,5,0)</f>
        <v>0.16700000000000001</v>
      </c>
      <c r="K850" s="1">
        <f>VLOOKUP($A850,'风险(预警)'!$A:$F,6,0)</f>
        <v>0</v>
      </c>
      <c r="L850" s="1">
        <v>6.2499269018477322E-3</v>
      </c>
      <c r="M850" s="2">
        <f t="shared" si="13"/>
        <v>1.4755998308531291</v>
      </c>
    </row>
    <row r="851" spans="1:13" x14ac:dyDescent="0.2">
      <c r="A851" t="s">
        <v>500</v>
      </c>
      <c r="B851" s="2">
        <f>VLOOKUP($A851,活跃!$B:$J,3,0)</f>
        <v>705</v>
      </c>
      <c r="C851" s="2">
        <f>VLOOKUP($A851,活跃!$B:$J,4,0)</f>
        <v>0</v>
      </c>
      <c r="D851" s="2">
        <f>VLOOKUP($A851,活跃!$B:$J,6,0)</f>
        <v>0</v>
      </c>
      <c r="E851" s="26">
        <f>VLOOKUP($A851,'交易量(贡献率)'!$A:$K,11,0)/100</f>
        <v>1.797497844265718E-6</v>
      </c>
      <c r="F851" s="2">
        <f>VLOOKUP($A851,交易量等级!$A:$G,2,0)</f>
        <v>148</v>
      </c>
      <c r="G851" s="2">
        <f>VLOOKUP($A851,交易量等级!$A:$G,5,0)</f>
        <v>947.96</v>
      </c>
      <c r="H851" s="2">
        <f>VLOOKUP($A851,活跃!$B:$J,2,0)</f>
        <v>0</v>
      </c>
      <c r="I851" s="1">
        <f>VLOOKUP($A851,'风险(退款拒付)'!$A:$F,4,0)</f>
        <v>0</v>
      </c>
      <c r="J851" s="1">
        <f>VLOOKUP($A851,'风险(退款拒付)'!$A:$F,5,0)</f>
        <v>0.33300000000000002</v>
      </c>
      <c r="K851" s="1">
        <f>VLOOKUP($A851,'风险(预警)'!$A:$F,6,0)</f>
        <v>0.16700000000000001</v>
      </c>
      <c r="L851" s="1">
        <v>1.0767552920954991E-2</v>
      </c>
      <c r="M851" s="2">
        <f t="shared" si="13"/>
        <v>2.5422056159034412</v>
      </c>
    </row>
    <row r="852" spans="1:13" x14ac:dyDescent="0.2">
      <c r="A852" t="s">
        <v>114</v>
      </c>
      <c r="B852" s="2">
        <f>VLOOKUP($A852,活跃!$B:$J,3,0)</f>
        <v>678</v>
      </c>
      <c r="C852" s="2">
        <f>VLOOKUP($A852,活跃!$B:$J,4,0)</f>
        <v>0</v>
      </c>
      <c r="D852" s="2">
        <f>VLOOKUP($A852,活跃!$B:$J,6,0)</f>
        <v>0</v>
      </c>
      <c r="E852" s="26">
        <f>VLOOKUP($A852,'交易量(贡献率)'!$A:$K,11,0)/100</f>
        <v>1.2703233319838129E-6</v>
      </c>
      <c r="F852" s="2">
        <f>VLOOKUP($A852,交易量等级!$A:$G,2,0)</f>
        <v>109.99</v>
      </c>
      <c r="G852" s="2">
        <f>VLOOKUP($A852,交易量等级!$A:$G,5,0)</f>
        <v>669.94</v>
      </c>
      <c r="H852" s="2">
        <f>VLOOKUP($A852,活跃!$B:$J,2,0)</f>
        <v>1</v>
      </c>
      <c r="I852" s="1">
        <f>VLOOKUP($A852,'风险(退款拒付)'!$A:$F,4,0)</f>
        <v>0.104</v>
      </c>
      <c r="J852" s="1">
        <f>VLOOKUP($A852,'风险(退款拒付)'!$A:$F,5,0)</f>
        <v>0.16700000000000001</v>
      </c>
      <c r="K852" s="1">
        <f>VLOOKUP($A852,'风险(预警)'!$A:$F,6,0)</f>
        <v>0</v>
      </c>
      <c r="L852" s="1">
        <v>5.838672344806989E-3</v>
      </c>
      <c r="M852" s="2">
        <f t="shared" si="13"/>
        <v>1.3785031504699568</v>
      </c>
    </row>
    <row r="853" spans="1:13" x14ac:dyDescent="0.2">
      <c r="A853" t="s">
        <v>505</v>
      </c>
      <c r="B853" s="2">
        <f>VLOOKUP($A853,活跃!$B:$J,3,0)</f>
        <v>321</v>
      </c>
      <c r="C853" s="2">
        <f>VLOOKUP($A853,活跃!$B:$J,4,0)</f>
        <v>0</v>
      </c>
      <c r="D853" s="2">
        <f>VLOOKUP($A853,活跃!$B:$J,6,0)</f>
        <v>3</v>
      </c>
      <c r="E853" s="26">
        <f>VLOOKUP($A853,'交易量(贡献率)'!$A:$K,11,0)/100</f>
        <v>9.0434263773328928E-7</v>
      </c>
      <c r="F853" s="2">
        <f>VLOOKUP($A853,交易量等级!$A:$G,2,0)</f>
        <v>74.989999999999995</v>
      </c>
      <c r="G853" s="2">
        <f>VLOOKUP($A853,交易量等级!$A:$G,5,0)</f>
        <v>476.93</v>
      </c>
      <c r="H853" s="2">
        <f>VLOOKUP($A853,活跃!$B:$J,2,0)</f>
        <v>1</v>
      </c>
      <c r="I853" s="1">
        <f>VLOOKUP($A853,'风险(退款拒付)'!$A:$F,4,0)</f>
        <v>0.113</v>
      </c>
      <c r="J853" s="1">
        <f>VLOOKUP($A853,'风险(退款拒付)'!$A:$F,5,0)</f>
        <v>0</v>
      </c>
      <c r="K853" s="1">
        <f>VLOOKUP($A853,'风险(预警)'!$A:$F,6,0)</f>
        <v>0</v>
      </c>
      <c r="L853" s="1">
        <v>4.1404528842476076E-3</v>
      </c>
      <c r="M853" s="2">
        <f t="shared" si="13"/>
        <v>0.97755568530647274</v>
      </c>
    </row>
    <row r="854" spans="1:13" x14ac:dyDescent="0.2">
      <c r="A854" t="s">
        <v>77</v>
      </c>
      <c r="B854" s="2">
        <f>VLOOKUP($A854,活跃!$B:$J,3,0)</f>
        <v>907</v>
      </c>
      <c r="C854" s="2">
        <f>VLOOKUP($A854,活跃!$B:$J,4,0)</f>
        <v>0</v>
      </c>
      <c r="D854" s="2">
        <f>VLOOKUP($A854,活跃!$B:$J,6,0)</f>
        <v>0</v>
      </c>
      <c r="E854" s="26">
        <f>VLOOKUP($A854,'交易量(贡献率)'!$A:$K,11,0)/100</f>
        <v>6.2169882505527757E-7</v>
      </c>
      <c r="F854" s="2">
        <f>VLOOKUP($A854,交易量等级!$A:$G,2,0)</f>
        <v>49.98</v>
      </c>
      <c r="G854" s="2">
        <f>VLOOKUP($A854,交易量等级!$A:$G,5,0)</f>
        <v>327.87</v>
      </c>
      <c r="H854" s="2">
        <f>VLOOKUP($A854,活跃!$B:$J,2,0)</f>
        <v>1</v>
      </c>
      <c r="I854" s="1">
        <f>VLOOKUP($A854,'风险(退款拒付)'!$A:$F,4,0)</f>
        <v>0</v>
      </c>
      <c r="J854" s="1">
        <f>VLOOKUP($A854,'风险(退款拒付)'!$A:$F,5,0)</f>
        <v>0</v>
      </c>
      <c r="K854" s="1">
        <f>VLOOKUP($A854,'风险(预警)'!$A:$F,6,0)</f>
        <v>0.16700000000000001</v>
      </c>
      <c r="L854" s="1">
        <v>1.277909740665069E-2</v>
      </c>
      <c r="M854" s="2">
        <f t="shared" si="13"/>
        <v>3.0171287229190749</v>
      </c>
    </row>
    <row r="855" spans="1:13" x14ac:dyDescent="0.2">
      <c r="A855" t="s">
        <v>453</v>
      </c>
      <c r="B855" s="2">
        <f>VLOOKUP($A855,活跃!$B:$J,3,0)</f>
        <v>492</v>
      </c>
      <c r="C855" s="2">
        <f>VLOOKUP($A855,活跃!$B:$J,4,0)</f>
        <v>0</v>
      </c>
      <c r="D855" s="2">
        <f>VLOOKUP($A855,活跃!$B:$J,6,0)</f>
        <v>0</v>
      </c>
      <c r="E855" s="26">
        <f>VLOOKUP($A855,'交易量(贡献率)'!$A:$K,11,0)/100</f>
        <v>5.0535522909066754E-7</v>
      </c>
      <c r="F855" s="2">
        <f>VLOOKUP($A855,交易量等级!$A:$G,2,0)</f>
        <v>47.540999999999997</v>
      </c>
      <c r="G855" s="2">
        <f>VLOOKUP($A855,交易量等级!$A:$G,5,0)</f>
        <v>266.51299999999998</v>
      </c>
      <c r="H855" s="2">
        <f>VLOOKUP($A855,活跃!$B:$J,2,0)</f>
        <v>1</v>
      </c>
      <c r="I855" s="1">
        <f>VLOOKUP($A855,'风险(退款拒付)'!$A:$F,4,0)</f>
        <v>0</v>
      </c>
      <c r="J855" s="1">
        <f>VLOOKUP($A855,'风险(退款拒付)'!$A:$F,5,0)</f>
        <v>0</v>
      </c>
      <c r="K855" s="1">
        <f>VLOOKUP($A855,'风险(预警)'!$A:$F,6,0)</f>
        <v>0</v>
      </c>
      <c r="L855" s="1">
        <v>5.317107358761365E-3</v>
      </c>
      <c r="M855" s="2">
        <f t="shared" si="13"/>
        <v>1.2553623174211244</v>
      </c>
    </row>
    <row r="856" spans="1:13" x14ac:dyDescent="0.2">
      <c r="A856" t="s">
        <v>91</v>
      </c>
      <c r="B856" s="2">
        <f>VLOOKUP($A856,活跃!$B:$J,3,0)</f>
        <v>997</v>
      </c>
      <c r="C856" s="2">
        <f>VLOOKUP($A856,活跃!$B:$J,4,0)</f>
        <v>0</v>
      </c>
      <c r="D856" s="2">
        <f>VLOOKUP($A856,活跃!$B:$J,6,0)</f>
        <v>0</v>
      </c>
      <c r="E856" s="26">
        <f>VLOOKUP($A856,'交易量(贡献率)'!$A:$K,11,0)/100</f>
        <v>1.8303775149475692E-5</v>
      </c>
      <c r="F856" s="2">
        <f>VLOOKUP($A856,交易量等级!$A:$G,2,0)</f>
        <v>2708</v>
      </c>
      <c r="G856" s="2">
        <f>VLOOKUP($A856,交易量等级!$A:$G,5,0)</f>
        <v>9653</v>
      </c>
      <c r="H856" s="2">
        <f>VLOOKUP($A856,活跃!$B:$J,2,0)</f>
        <v>1</v>
      </c>
      <c r="I856" s="1">
        <f>VLOOKUP($A856,'风险(退款拒付)'!$A:$F,4,0)</f>
        <v>0</v>
      </c>
      <c r="J856" s="1">
        <f>VLOOKUP($A856,'风险(退款拒付)'!$A:$F,5,0)</f>
        <v>0</v>
      </c>
      <c r="K856" s="1">
        <f>VLOOKUP($A856,'风险(预警)'!$A:$F,6,0)</f>
        <v>0.4</v>
      </c>
      <c r="L856" s="1">
        <v>1.314809095888754E-2</v>
      </c>
      <c r="M856" s="2">
        <f t="shared" si="13"/>
        <v>3.1042476335587526</v>
      </c>
    </row>
    <row r="857" spans="1:13" x14ac:dyDescent="0.2">
      <c r="A857" t="s">
        <v>431</v>
      </c>
      <c r="B857" s="2">
        <f>VLOOKUP($A857,活跃!$B:$J,3,0)</f>
        <v>507</v>
      </c>
      <c r="C857" s="2">
        <f>VLOOKUP($A857,活跃!$B:$J,4,0)</f>
        <v>0</v>
      </c>
      <c r="D857" s="2">
        <f>VLOOKUP($A857,活跃!$B:$J,6,0)</f>
        <v>0</v>
      </c>
      <c r="E857" s="26">
        <f>VLOOKUP($A857,'交易量(贡献率)'!$A:$K,11,0)/100</f>
        <v>9.2687867499129374E-6</v>
      </c>
      <c r="F857" s="2">
        <f>VLOOKUP($A857,交易量等级!$A:$G,2,0)</f>
        <v>599</v>
      </c>
      <c r="G857" s="2">
        <f>VLOOKUP($A857,交易量等级!$A:$G,5,0)</f>
        <v>4888.1499999999996</v>
      </c>
      <c r="H857" s="2">
        <f>VLOOKUP($A857,活跃!$B:$J,2,0)</f>
        <v>1</v>
      </c>
      <c r="I857" s="1">
        <f>VLOOKUP($A857,'风险(退款拒付)'!$A:$F,4,0)</f>
        <v>0.123</v>
      </c>
      <c r="J857" s="1">
        <f>VLOOKUP($A857,'风险(退款拒付)'!$A:$F,5,0)</f>
        <v>0</v>
      </c>
      <c r="K857" s="1">
        <f>VLOOKUP($A857,'风险(预警)'!$A:$F,6,0)</f>
        <v>0</v>
      </c>
      <c r="L857" s="1">
        <v>7.5986521974994812E-3</v>
      </c>
      <c r="M857" s="2">
        <f t="shared" si="13"/>
        <v>1.7940321660445502</v>
      </c>
    </row>
    <row r="858" spans="1:13" x14ac:dyDescent="0.2">
      <c r="A858" t="s">
        <v>92</v>
      </c>
      <c r="B858" s="2">
        <f>VLOOKUP($A858,活跃!$B:$J,3,0)</f>
        <v>755</v>
      </c>
      <c r="C858" s="2">
        <f>VLOOKUP($A858,活跃!$B:$J,4,0)</f>
        <v>0</v>
      </c>
      <c r="D858" s="2">
        <f>VLOOKUP($A858,活跃!$B:$J,6,0)</f>
        <v>0</v>
      </c>
      <c r="E858" s="26">
        <f>VLOOKUP($A858,'交易量(贡献率)'!$A:$K,11,0)/100</f>
        <v>1.7103625832977923E-7</v>
      </c>
      <c r="F858" s="2">
        <f>VLOOKUP($A858,交易量等级!$A:$G,2,0)</f>
        <v>36.080300000000001</v>
      </c>
      <c r="G858" s="2">
        <f>VLOOKUP($A858,交易量等级!$A:$G,5,0)</f>
        <v>90.200682</v>
      </c>
      <c r="H858" s="2">
        <f>VLOOKUP($A858,活跃!$B:$J,2,0)</f>
        <v>1</v>
      </c>
      <c r="I858" s="1">
        <f>VLOOKUP($A858,'风险(退款拒付)'!$A:$F,4,0)</f>
        <v>0</v>
      </c>
      <c r="J858" s="1">
        <f>VLOOKUP($A858,'风险(退款拒付)'!$A:$F,5,0)</f>
        <v>0</v>
      </c>
      <c r="K858" s="1">
        <f>VLOOKUP($A858,'风险(预警)'!$A:$F,6,0)</f>
        <v>0</v>
      </c>
      <c r="L858" s="1">
        <v>1.3556353211412121E-2</v>
      </c>
      <c r="M858" s="2">
        <f t="shared" si="13"/>
        <v>3.2006378346330857</v>
      </c>
    </row>
    <row r="859" spans="1:13" x14ac:dyDescent="0.2">
      <c r="A859" t="s">
        <v>507</v>
      </c>
      <c r="B859" s="2">
        <f>VLOOKUP($A859,活跃!$B:$J,3,0)</f>
        <v>891</v>
      </c>
      <c r="C859" s="2">
        <f>VLOOKUP($A859,活跃!$B:$J,4,0)</f>
        <v>0</v>
      </c>
      <c r="D859" s="2">
        <f>VLOOKUP($A859,活跃!$B:$J,6,0)</f>
        <v>0</v>
      </c>
      <c r="E859" s="26">
        <f>VLOOKUP($A859,'交易量(贡献率)'!$A:$K,11,0)/100</f>
        <v>3.3300621482968208E-7</v>
      </c>
      <c r="F859" s="2">
        <f>VLOOKUP($A859,交易量等级!$A:$G,2,0)</f>
        <v>37.93</v>
      </c>
      <c r="G859" s="2">
        <f>VLOOKUP($A859,交易量等级!$A:$G,5,0)</f>
        <v>175.62</v>
      </c>
      <c r="H859" s="2">
        <f>VLOOKUP($A859,活跃!$B:$J,2,0)</f>
        <v>1</v>
      </c>
      <c r="I859" s="1">
        <f>VLOOKUP($A859,'风险(退款拒付)'!$A:$F,4,0)</f>
        <v>0.28399999999999997</v>
      </c>
      <c r="J859" s="1">
        <f>VLOOKUP($A859,'风险(退款拒付)'!$A:$F,5,0)</f>
        <v>0</v>
      </c>
      <c r="K859" s="1">
        <f>VLOOKUP($A859,'风险(预警)'!$A:$F,6,0)</f>
        <v>0.2</v>
      </c>
      <c r="L859" s="1">
        <v>9.7965457865421303E-3</v>
      </c>
      <c r="M859" s="2">
        <f t="shared" si="13"/>
        <v>2.3129520604941449</v>
      </c>
    </row>
    <row r="860" spans="1:13" x14ac:dyDescent="0.2">
      <c r="A860" t="s">
        <v>713</v>
      </c>
      <c r="B860" s="2">
        <f>VLOOKUP($A860,活跃!$B:$J,3,0)</f>
        <v>510</v>
      </c>
      <c r="C860" s="2">
        <f>VLOOKUP($A860,活跃!$B:$J,4,0)</f>
        <v>0</v>
      </c>
      <c r="D860" s="2">
        <f>VLOOKUP($A860,活跃!$B:$J,6,0)</f>
        <v>0</v>
      </c>
      <c r="E860" s="26">
        <f>VLOOKUP($A860,'交易量(贡献率)'!$A:$K,11,0)/100</f>
        <v>3.1032796446319189E-7</v>
      </c>
      <c r="F860" s="2">
        <f>VLOOKUP($A860,交易量等级!$A:$G,2,0)</f>
        <v>44.74</v>
      </c>
      <c r="G860" s="2">
        <f>VLOOKUP($A860,交易量等级!$A:$G,5,0)</f>
        <v>163.66</v>
      </c>
      <c r="H860" s="2">
        <f>VLOOKUP($A860,活跃!$B:$J,2,0)</f>
        <v>1</v>
      </c>
      <c r="I860" s="1">
        <f>VLOOKUP($A860,'风险(退款拒付)'!$A:$F,4,0)</f>
        <v>0</v>
      </c>
      <c r="J860" s="1">
        <f>VLOOKUP($A860,'风险(退款拒付)'!$A:$F,5,0)</f>
        <v>0</v>
      </c>
      <c r="K860" s="1">
        <f>VLOOKUP($A860,'风险(预警)'!$A:$F,6,0)</f>
        <v>0</v>
      </c>
      <c r="L860" s="1">
        <v>8.2969839974025694E-3</v>
      </c>
      <c r="M860" s="2">
        <f t="shared" si="13"/>
        <v>1.9589074201073957</v>
      </c>
    </row>
    <row r="861" spans="1:13" x14ac:dyDescent="0.2">
      <c r="A861" t="s">
        <v>1026</v>
      </c>
      <c r="B861" s="2">
        <f>VLOOKUP($A861,活跃!$B:$J,3,0)</f>
        <v>278</v>
      </c>
      <c r="C861" s="2">
        <f>VLOOKUP($A861,活跃!$B:$J,4,0)</f>
        <v>0</v>
      </c>
      <c r="D861" s="2">
        <f>VLOOKUP($A861,活跃!$B:$J,6,0)</f>
        <v>0</v>
      </c>
      <c r="E861" s="26">
        <f>VLOOKUP($A861,'交易量(贡献率)'!$A:$K,11,0)/100</f>
        <v>6.627130855425001E-7</v>
      </c>
      <c r="F861" s="2">
        <f>VLOOKUP($A861,交易量等级!$A:$G,2,0)</f>
        <v>69.900000000000006</v>
      </c>
      <c r="G861" s="2">
        <f>VLOOKUP($A861,交易量等级!$A:$G,5,0)</f>
        <v>349.5</v>
      </c>
      <c r="H861" s="2">
        <f>VLOOKUP($A861,活跃!$B:$J,2,0)</f>
        <v>1</v>
      </c>
      <c r="I861" s="1">
        <f>VLOOKUP($A861,'风险(退款拒付)'!$A:$F,4,0)</f>
        <v>0</v>
      </c>
      <c r="J861" s="1">
        <f>VLOOKUP($A861,'风险(退款拒付)'!$A:$F,5,0)</f>
        <v>0</v>
      </c>
      <c r="K861" s="1">
        <f>VLOOKUP($A861,'风险(预警)'!$A:$F,6,0)</f>
        <v>0.2</v>
      </c>
      <c r="L861" s="1">
        <v>8.3598037982335494E-3</v>
      </c>
      <c r="M861" s="2">
        <f t="shared" si="13"/>
        <v>1.9737390955711545</v>
      </c>
    </row>
    <row r="862" spans="1:13" x14ac:dyDescent="0.2">
      <c r="A862" t="s">
        <v>635</v>
      </c>
      <c r="B862" s="2">
        <f>VLOOKUP($A862,活跃!$B:$J,3,0)</f>
        <v>270</v>
      </c>
      <c r="C862" s="2">
        <f>VLOOKUP($A862,活跃!$B:$J,4,0)</f>
        <v>0</v>
      </c>
      <c r="D862" s="2">
        <f>VLOOKUP($A862,活跃!$B:$J,6,0)</f>
        <v>0</v>
      </c>
      <c r="E862" s="26">
        <f>VLOOKUP($A862,'交易量(贡献率)'!$A:$K,11,0)/100</f>
        <v>5.5202957129561373E-9</v>
      </c>
      <c r="F862" s="2">
        <f>VLOOKUP($A862,交易量等级!$A:$G,2,0)</f>
        <v>1.4556500000000001</v>
      </c>
      <c r="G862" s="2">
        <f>VLOOKUP($A862,交易量等级!$A:$G,5,0)</f>
        <v>2.9112800000000001</v>
      </c>
      <c r="H862" s="2">
        <f>VLOOKUP($A862,活跃!$B:$J,2,0)</f>
        <v>1</v>
      </c>
      <c r="I862" s="1">
        <f>VLOOKUP($A862,'风险(退款拒付)'!$A:$F,4,0)</f>
        <v>0</v>
      </c>
      <c r="J862" s="1">
        <f>VLOOKUP($A862,'风险(退款拒付)'!$A:$F,5,0)</f>
        <v>0</v>
      </c>
      <c r="K862" s="1">
        <f>VLOOKUP($A862,'风险(预警)'!$A:$F,6,0)</f>
        <v>0</v>
      </c>
      <c r="L862" s="1">
        <v>4.1988410614929106E-3</v>
      </c>
      <c r="M862" s="2">
        <f t="shared" si="13"/>
        <v>0.99134106005085898</v>
      </c>
    </row>
    <row r="863" spans="1:13" x14ac:dyDescent="0.2">
      <c r="A863" t="s">
        <v>1012</v>
      </c>
      <c r="B863" s="2">
        <f>VLOOKUP($A863,活跃!$B:$J,3,0)</f>
        <v>577</v>
      </c>
      <c r="C863" s="2">
        <f>VLOOKUP($A863,活跃!$B:$J,4,0)</f>
        <v>0</v>
      </c>
      <c r="D863" s="2">
        <f>VLOOKUP($A863,活跃!$B:$J,6,0)</f>
        <v>0</v>
      </c>
      <c r="E863" s="26">
        <f>VLOOKUP($A863,'交易量(贡献率)'!$A:$K,11,0)/100</f>
        <v>1.2460712565500828E-6</v>
      </c>
      <c r="F863" s="2">
        <f>VLOOKUP($A863,交易量等级!$A:$G,2,0)</f>
        <v>159.99</v>
      </c>
      <c r="G863" s="2">
        <f>VLOOKUP($A863,交易量等级!$A:$G,5,0)</f>
        <v>657.15</v>
      </c>
      <c r="H863" s="2">
        <f>VLOOKUP($A863,活跃!$B:$J,2,0)</f>
        <v>1</v>
      </c>
      <c r="I863" s="1">
        <f>VLOOKUP($A863,'风险(退款拒付)'!$A:$F,4,0)</f>
        <v>0</v>
      </c>
      <c r="J863" s="1">
        <f>VLOOKUP($A863,'风险(退款拒付)'!$A:$F,5,0)</f>
        <v>0</v>
      </c>
      <c r="K863" s="1">
        <f>VLOOKUP($A863,'风险(预警)'!$A:$F,6,0)</f>
        <v>0</v>
      </c>
      <c r="L863" s="1">
        <v>3.3914991040227458E-3</v>
      </c>
      <c r="M863" s="2">
        <f t="shared" si="13"/>
        <v>0.80072864576303604</v>
      </c>
    </row>
    <row r="864" spans="1:13" x14ac:dyDescent="0.2">
      <c r="A864" t="s">
        <v>790</v>
      </c>
      <c r="B864" s="2">
        <f>VLOOKUP($A864,活跃!$B:$J,3,0)</f>
        <v>1174</v>
      </c>
      <c r="C864" s="2">
        <f>VLOOKUP($A864,活跃!$B:$J,4,0)</f>
        <v>0</v>
      </c>
      <c r="D864" s="2">
        <f>VLOOKUP($A864,活跃!$B:$J,6,0)</f>
        <v>0</v>
      </c>
      <c r="E864" s="26">
        <f>VLOOKUP($A864,'交易量(贡献率)'!$A:$K,11,0)/100</f>
        <v>8.0113384446840149E-7</v>
      </c>
      <c r="F864" s="2">
        <f>VLOOKUP($A864,交易量等级!$A:$G,2,0)</f>
        <v>81.25</v>
      </c>
      <c r="G864" s="2">
        <f>VLOOKUP($A864,交易量等级!$A:$G,5,0)</f>
        <v>422.5</v>
      </c>
      <c r="H864" s="2">
        <f>VLOOKUP($A864,活跃!$B:$J,2,0)</f>
        <v>1</v>
      </c>
      <c r="I864" s="1">
        <f>VLOOKUP($A864,'风险(退款拒付)'!$A:$F,4,0)</f>
        <v>0</v>
      </c>
      <c r="J864" s="1">
        <f>VLOOKUP($A864,'风险(退款拒付)'!$A:$F,5,0)</f>
        <v>0</v>
      </c>
      <c r="K864" s="1">
        <f>VLOOKUP($A864,'风险(预警)'!$A:$F,6,0)</f>
        <v>0</v>
      </c>
      <c r="L864" s="1">
        <v>2.943097488493807E-3</v>
      </c>
      <c r="M864" s="2">
        <f t="shared" si="13"/>
        <v>0.69486159188866869</v>
      </c>
    </row>
    <row r="865" spans="1:13" x14ac:dyDescent="0.2">
      <c r="A865" t="s">
        <v>999</v>
      </c>
      <c r="B865" s="2">
        <f>VLOOKUP($A865,活跃!$B:$J,3,0)</f>
        <v>172</v>
      </c>
      <c r="C865" s="2">
        <f>VLOOKUP($A865,活跃!$B:$J,4,0)</f>
        <v>0</v>
      </c>
      <c r="D865" s="2">
        <f>VLOOKUP($A865,活跃!$B:$J,6,0)</f>
        <v>0</v>
      </c>
      <c r="E865" s="26">
        <f>VLOOKUP($A865,'交易量(贡献率)'!$A:$K,11,0)/100</f>
        <v>1.7046611270463739E-7</v>
      </c>
      <c r="F865" s="2">
        <f>VLOOKUP($A865,交易量等级!$A:$G,2,0)</f>
        <v>9.98</v>
      </c>
      <c r="G865" s="2">
        <f>VLOOKUP($A865,交易量等级!$A:$G,5,0)</f>
        <v>89.9</v>
      </c>
      <c r="H865" s="2">
        <f>VLOOKUP($A865,活跃!$B:$J,2,0)</f>
        <v>1</v>
      </c>
      <c r="I865" s="1">
        <f>VLOOKUP($A865,'风险(退款拒付)'!$A:$F,4,0)</f>
        <v>0</v>
      </c>
      <c r="J865" s="1">
        <f>VLOOKUP($A865,'风险(退款拒付)'!$A:$F,5,0)</f>
        <v>0</v>
      </c>
      <c r="K865" s="1">
        <f>VLOOKUP($A865,'风险(预警)'!$A:$F,6,0)</f>
        <v>0</v>
      </c>
      <c r="L865" s="1">
        <v>3.2958004800417821E-3</v>
      </c>
      <c r="M865" s="2">
        <f t="shared" si="13"/>
        <v>0.77813432176903241</v>
      </c>
    </row>
    <row r="866" spans="1:13" x14ac:dyDescent="0.2">
      <c r="A866" t="s">
        <v>904</v>
      </c>
      <c r="B866" s="2">
        <f>VLOOKUP($A866,活跃!$B:$J,3,0)</f>
        <v>376</v>
      </c>
      <c r="C866" s="2">
        <f>VLOOKUP($A866,活跃!$B:$J,4,0)</f>
        <v>0</v>
      </c>
      <c r="D866" s="2">
        <f>VLOOKUP($A866,活跃!$B:$J,6,0)</f>
        <v>0</v>
      </c>
      <c r="E866" s="26">
        <f>VLOOKUP($A866,'交易量(贡献率)'!$A:$K,11,0)/100</f>
        <v>5.9251669519405E-7</v>
      </c>
      <c r="F866" s="2">
        <f>VLOOKUP($A866,交易量等级!$A:$G,2,0)</f>
        <v>156.24</v>
      </c>
      <c r="G866" s="2">
        <f>VLOOKUP($A866,交易量等级!$A:$G,5,0)</f>
        <v>312.48</v>
      </c>
      <c r="H866" s="2">
        <f>VLOOKUP($A866,活跃!$B:$J,2,0)</f>
        <v>1</v>
      </c>
      <c r="I866" s="1">
        <f>VLOOKUP($A866,'风险(退款拒付)'!$A:$F,4,0)</f>
        <v>0</v>
      </c>
      <c r="J866" s="1">
        <f>VLOOKUP($A866,'风险(退款拒付)'!$A:$F,5,0)</f>
        <v>7</v>
      </c>
      <c r="K866" s="1">
        <f>VLOOKUP($A866,'风险(预警)'!$A:$F,6,0)</f>
        <v>39.4</v>
      </c>
      <c r="L866" s="1">
        <v>1.411178799356488E-3</v>
      </c>
      <c r="M866" s="2">
        <f t="shared" si="13"/>
        <v>0.33317752836730496</v>
      </c>
    </row>
    <row r="867" spans="1:13" x14ac:dyDescent="0.2">
      <c r="A867" t="s">
        <v>937</v>
      </c>
      <c r="B867" s="2">
        <f>VLOOKUP($A867,活跃!$B:$J,3,0)</f>
        <v>300</v>
      </c>
      <c r="C867" s="2">
        <f>VLOOKUP($A867,活跃!$B:$J,4,0)</f>
        <v>0</v>
      </c>
      <c r="D867" s="2">
        <f>VLOOKUP($A867,活跃!$B:$J,6,0)</f>
        <v>0</v>
      </c>
      <c r="E867" s="26">
        <f>VLOOKUP($A867,'交易量(贡献率)'!$A:$K,11,0)/100</f>
        <v>5.0267593412680051E-6</v>
      </c>
      <c r="F867" s="2">
        <f>VLOOKUP($A867,交易量等级!$A:$G,2,0)</f>
        <v>309</v>
      </c>
      <c r="G867" s="2">
        <f>VLOOKUP($A867,交易量等级!$A:$G,5,0)</f>
        <v>2651</v>
      </c>
      <c r="H867" s="2">
        <f>VLOOKUP($A867,活跃!$B:$J,2,0)</f>
        <v>1</v>
      </c>
      <c r="I867" s="1">
        <f>VLOOKUP($A867,'风险(退款拒付)'!$A:$F,4,0)</f>
        <v>0</v>
      </c>
      <c r="J867" s="1">
        <f>VLOOKUP($A867,'风险(退款拒付)'!$A:$F,5,0)</f>
        <v>0</v>
      </c>
      <c r="K867" s="1">
        <f>VLOOKUP($A867,'风险(预警)'!$A:$F,6,0)</f>
        <v>0</v>
      </c>
      <c r="L867" s="1">
        <v>2.8808635611783161E-3</v>
      </c>
      <c r="M867" s="2">
        <f t="shared" si="13"/>
        <v>0.6801682404203635</v>
      </c>
    </row>
    <row r="868" spans="1:13" x14ac:dyDescent="0.2">
      <c r="A868" t="s">
        <v>1013</v>
      </c>
      <c r="B868" s="2">
        <f>VLOOKUP($A868,活跃!$B:$J,3,0)</f>
        <v>439</v>
      </c>
      <c r="C868" s="2">
        <f>VLOOKUP($A868,活跃!$B:$J,4,0)</f>
        <v>0</v>
      </c>
      <c r="D868" s="2">
        <f>VLOOKUP($A868,活跃!$B:$J,6,0)</f>
        <v>0</v>
      </c>
      <c r="E868" s="26">
        <f>VLOOKUP($A868,'交易量(贡献率)'!$A:$K,11,0)/100</f>
        <v>2.4806896174301324E-6</v>
      </c>
      <c r="F868" s="2">
        <f>VLOOKUP($A868,交易量等级!$A:$G,2,0)</f>
        <v>99</v>
      </c>
      <c r="G868" s="2">
        <f>VLOOKUP($A868,交易量等级!$A:$G,5,0)</f>
        <v>1308.26</v>
      </c>
      <c r="H868" s="2">
        <f>VLOOKUP($A868,活跃!$B:$J,2,0)</f>
        <v>1</v>
      </c>
      <c r="I868" s="1">
        <f>VLOOKUP($A868,'风险(退款拒付)'!$A:$F,4,0)</f>
        <v>0</v>
      </c>
      <c r="J868" s="1">
        <f>VLOOKUP($A868,'风险(退款拒付)'!$A:$F,5,0)</f>
        <v>0</v>
      </c>
      <c r="K868" s="1">
        <f>VLOOKUP($A868,'风险(预警)'!$A:$F,6,0)</f>
        <v>0</v>
      </c>
      <c r="L868" s="1">
        <v>3.0572678340796168E-3</v>
      </c>
      <c r="M868" s="2">
        <f t="shared" si="13"/>
        <v>0.72181706597350281</v>
      </c>
    </row>
    <row r="869" spans="1:13" x14ac:dyDescent="0.2">
      <c r="A869" t="s">
        <v>245</v>
      </c>
      <c r="B869" s="2">
        <f>VLOOKUP($A869,活跃!$B:$J,3,0)</f>
        <v>558</v>
      </c>
      <c r="C869" s="2">
        <f>VLOOKUP($A869,活跃!$B:$J,4,0)</f>
        <v>0</v>
      </c>
      <c r="D869" s="2">
        <f>VLOOKUP($A869,活跃!$B:$J,6,0)</f>
        <v>0</v>
      </c>
      <c r="E869" s="26">
        <f>VLOOKUP($A869,'交易量(贡献率)'!$A:$K,11,0)/100</f>
        <v>5.8015363562970909E-7</v>
      </c>
      <c r="F869" s="2">
        <f>VLOOKUP($A869,交易量等级!$A:$G,2,0)</f>
        <v>89.99</v>
      </c>
      <c r="G869" s="2">
        <f>VLOOKUP($A869,交易量等级!$A:$G,5,0)</f>
        <v>305.95999999999998</v>
      </c>
      <c r="H869" s="2">
        <f>VLOOKUP($A869,活跃!$B:$J,2,0)</f>
        <v>1</v>
      </c>
      <c r="I869" s="1">
        <f>VLOOKUP($A869,'风险(退款拒付)'!$A:$F,4,0)</f>
        <v>7.8E-2</v>
      </c>
      <c r="J869" s="1">
        <f>VLOOKUP($A869,'风险(退款拒付)'!$A:$F,5,0)</f>
        <v>0</v>
      </c>
      <c r="K869" s="1">
        <f>VLOOKUP($A869,'风险(预警)'!$A:$F,6,0)</f>
        <v>0.25</v>
      </c>
      <c r="L869" s="1">
        <v>4.0612533526029424E-3</v>
      </c>
      <c r="M869" s="2">
        <f t="shared" si="13"/>
        <v>0.9588567761297967</v>
      </c>
    </row>
    <row r="870" spans="1:13" x14ac:dyDescent="0.2">
      <c r="A870" t="s">
        <v>821</v>
      </c>
      <c r="B870" s="2">
        <f>VLOOKUP($A870,活跃!$B:$J,3,0)</f>
        <v>375</v>
      </c>
      <c r="C870" s="2">
        <f>VLOOKUP($A870,活跃!$B:$J,4,0)</f>
        <v>0</v>
      </c>
      <c r="D870" s="2">
        <f>VLOOKUP($A870,活跃!$B:$J,6,0)</f>
        <v>0</v>
      </c>
      <c r="E870" s="26">
        <f>VLOOKUP($A870,'交易量(贡献率)'!$A:$K,11,0)/100</f>
        <v>2.8534569976893485E-6</v>
      </c>
      <c r="F870" s="2">
        <f>VLOOKUP($A870,交易量等级!$A:$G,2,0)</f>
        <v>363.63774999999998</v>
      </c>
      <c r="G870" s="2">
        <f>VLOOKUP($A870,交易量等级!$A:$G,5,0)</f>
        <v>1504.849145805</v>
      </c>
      <c r="H870" s="2">
        <f>VLOOKUP($A870,活跃!$B:$J,2,0)</f>
        <v>1</v>
      </c>
      <c r="I870" s="1">
        <f>VLOOKUP($A870,'风险(退款拒付)'!$A:$F,4,0)</f>
        <v>0.185</v>
      </c>
      <c r="J870" s="1">
        <f>VLOOKUP($A870,'风险(退款拒付)'!$A:$F,5,0)</f>
        <v>0</v>
      </c>
      <c r="K870" s="1">
        <f>VLOOKUP($A870,'风险(预警)'!$A:$F,6,0)</f>
        <v>0</v>
      </c>
      <c r="L870" s="1">
        <v>6.9498579269047494E-3</v>
      </c>
      <c r="M870" s="2">
        <f t="shared" si="13"/>
        <v>1.6408526599506419</v>
      </c>
    </row>
    <row r="871" spans="1:13" x14ac:dyDescent="0.2">
      <c r="A871" t="s">
        <v>268</v>
      </c>
      <c r="B871" s="2">
        <f>VLOOKUP($A871,活跃!$B:$J,3,0)</f>
        <v>310</v>
      </c>
      <c r="C871" s="2">
        <f>VLOOKUP($A871,活跃!$B:$J,4,0)</f>
        <v>0</v>
      </c>
      <c r="D871" s="2">
        <f>VLOOKUP($A871,活跃!$B:$J,6,0)</f>
        <v>0</v>
      </c>
      <c r="E871" s="26">
        <f>VLOOKUP($A871,'交易量(贡献率)'!$A:$K,11,0)/100</f>
        <v>3.0300872981313745E-7</v>
      </c>
      <c r="F871" s="2">
        <f>VLOOKUP($A871,交易量等级!$A:$G,2,0)</f>
        <v>39.950000000000003</v>
      </c>
      <c r="G871" s="2">
        <f>VLOOKUP($A871,交易量等级!$A:$G,5,0)</f>
        <v>159.80000000000001</v>
      </c>
      <c r="H871" s="2">
        <f>VLOOKUP($A871,活跃!$B:$J,2,0)</f>
        <v>1</v>
      </c>
      <c r="I871" s="1">
        <f>VLOOKUP($A871,'风险(退款拒付)'!$A:$F,4,0)</f>
        <v>0.5</v>
      </c>
      <c r="J871" s="1">
        <f>VLOOKUP($A871,'风险(退款拒付)'!$A:$F,5,0)</f>
        <v>0</v>
      </c>
      <c r="K871" s="1">
        <f>VLOOKUP($A871,'风险(预警)'!$A:$F,6,0)</f>
        <v>0</v>
      </c>
      <c r="L871" s="1">
        <v>1.499724154550843E-2</v>
      </c>
      <c r="M871" s="2">
        <f t="shared" si="13"/>
        <v>3.540829746548436</v>
      </c>
    </row>
    <row r="872" spans="1:13" x14ac:dyDescent="0.2">
      <c r="A872" t="s">
        <v>818</v>
      </c>
      <c r="B872" s="2">
        <f>VLOOKUP($A872,活跃!$B:$J,3,0)</f>
        <v>429</v>
      </c>
      <c r="C872" s="2">
        <f>VLOOKUP($A872,活跃!$B:$J,4,0)</f>
        <v>0</v>
      </c>
      <c r="D872" s="2">
        <f>VLOOKUP($A872,活跃!$B:$J,6,0)</f>
        <v>0</v>
      </c>
      <c r="E872" s="26">
        <f>VLOOKUP($A872,'交易量(贡献率)'!$A:$K,11,0)/100</f>
        <v>3.2528878347586814E-7</v>
      </c>
      <c r="F872" s="2">
        <f>VLOOKUP($A872,交易量等级!$A:$G,2,0)</f>
        <v>85.775000000000006</v>
      </c>
      <c r="G872" s="2">
        <f>VLOOKUP($A872,交易量等级!$A:$G,5,0)</f>
        <v>171.55</v>
      </c>
      <c r="H872" s="2">
        <f>VLOOKUP($A872,活跃!$B:$J,2,0)</f>
        <v>1</v>
      </c>
      <c r="I872" s="1">
        <f>VLOOKUP($A872,'风险(退款拒付)'!$A:$F,4,0)</f>
        <v>0</v>
      </c>
      <c r="J872" s="1">
        <f>VLOOKUP($A872,'风险(退款拒付)'!$A:$F,5,0)</f>
        <v>0</v>
      </c>
      <c r="K872" s="1">
        <f>VLOOKUP($A872,'风险(预警)'!$A:$F,6,0)</f>
        <v>0.5</v>
      </c>
      <c r="L872" s="1">
        <v>5.0650791774059416E-3</v>
      </c>
      <c r="M872" s="2">
        <f t="shared" si="13"/>
        <v>1.1958587828008493</v>
      </c>
    </row>
    <row r="873" spans="1:13" x14ac:dyDescent="0.2">
      <c r="A873" t="s">
        <v>82</v>
      </c>
      <c r="B873" s="2">
        <f>VLOOKUP($A873,活跃!$B:$J,3,0)</f>
        <v>1080</v>
      </c>
      <c r="C873" s="2">
        <f>VLOOKUP($A873,活跃!$B:$J,4,0)</f>
        <v>0</v>
      </c>
      <c r="D873" s="2">
        <f>VLOOKUP($A873,活跃!$B:$J,6,0)</f>
        <v>0</v>
      </c>
      <c r="E873" s="26">
        <f>VLOOKUP($A873,'交易量(贡献率)'!$A:$K,11,0)/100</f>
        <v>8.367887565579779E-8</v>
      </c>
      <c r="F873" s="2">
        <f>VLOOKUP($A873,交易量等级!$A:$G,2,0)</f>
        <v>3.9482499999999998</v>
      </c>
      <c r="G873" s="2">
        <f>VLOOKUP($A873,交易量等级!$A:$G,5,0)</f>
        <v>44.130360000000003</v>
      </c>
      <c r="H873" s="2">
        <f>VLOOKUP($A873,活跃!$B:$J,2,0)</f>
        <v>1</v>
      </c>
      <c r="I873" s="1">
        <f>VLOOKUP($A873,'风险(退款拒付)'!$A:$F,4,0)</f>
        <v>0</v>
      </c>
      <c r="J873" s="1">
        <f>VLOOKUP($A873,'风险(退款拒付)'!$A:$F,5,0)</f>
        <v>0</v>
      </c>
      <c r="K873" s="1">
        <f>VLOOKUP($A873,'风险(预警)'!$A:$F,6,0)</f>
        <v>0</v>
      </c>
      <c r="L873" s="1">
        <v>2.080056993920279E-2</v>
      </c>
      <c r="M873" s="2">
        <f t="shared" si="13"/>
        <v>4.910988234896335</v>
      </c>
    </row>
    <row r="874" spans="1:13" x14ac:dyDescent="0.2">
      <c r="A874" t="s">
        <v>687</v>
      </c>
      <c r="B874" s="2">
        <f>VLOOKUP($A874,活跃!$B:$J,3,0)</f>
        <v>285</v>
      </c>
      <c r="C874" s="2">
        <f>VLOOKUP($A874,活跃!$B:$J,4,0)</f>
        <v>0</v>
      </c>
      <c r="D874" s="2">
        <f>VLOOKUP($A874,活跃!$B:$J,6,0)</f>
        <v>0</v>
      </c>
      <c r="E874" s="26">
        <f>VLOOKUP($A874,'交易量(贡献率)'!$A:$K,11,0)/100</f>
        <v>3.3183058646620178E-7</v>
      </c>
      <c r="F874" s="2">
        <f>VLOOKUP($A874,交易量等级!$A:$G,2,0)</f>
        <v>42.5</v>
      </c>
      <c r="G874" s="2">
        <f>VLOOKUP($A874,交易量等级!$A:$G,5,0)</f>
        <v>175</v>
      </c>
      <c r="H874" s="2">
        <f>VLOOKUP($A874,活跃!$B:$J,2,0)</f>
        <v>1</v>
      </c>
      <c r="I874" s="1">
        <f>VLOOKUP($A874,'风险(退款拒付)'!$A:$F,4,0)</f>
        <v>0</v>
      </c>
      <c r="J874" s="1">
        <f>VLOOKUP($A874,'风险(退款拒付)'!$A:$F,5,0)</f>
        <v>0</v>
      </c>
      <c r="K874" s="1">
        <f>VLOOKUP($A874,'风险(预警)'!$A:$F,6,0)</f>
        <v>0</v>
      </c>
      <c r="L874" s="1">
        <v>5.8170344389295052E-3</v>
      </c>
      <c r="M874" s="2">
        <f t="shared" si="13"/>
        <v>1.3733944682798671</v>
      </c>
    </row>
    <row r="875" spans="1:13" x14ac:dyDescent="0.2">
      <c r="A875" t="s">
        <v>549</v>
      </c>
      <c r="B875" s="2">
        <f>VLOOKUP($A875,活跃!$B:$J,3,0)</f>
        <v>360</v>
      </c>
      <c r="C875" s="2">
        <f>VLOOKUP($A875,活跃!$B:$J,4,0)</f>
        <v>0</v>
      </c>
      <c r="D875" s="2">
        <f>VLOOKUP($A875,活跃!$B:$J,6,0)</f>
        <v>0</v>
      </c>
      <c r="E875" s="26">
        <f>VLOOKUP($A875,'交易量(贡献率)'!$A:$K,11,0)/100</f>
        <v>2.1790840569540519E-7</v>
      </c>
      <c r="F875" s="2">
        <f>VLOOKUP($A875,交易量等级!$A:$G,2,0)</f>
        <v>31.98</v>
      </c>
      <c r="G875" s="2">
        <f>VLOOKUP($A875,交易量等级!$A:$G,5,0)</f>
        <v>114.92</v>
      </c>
      <c r="H875" s="2">
        <f>VLOOKUP($A875,活跃!$B:$J,2,0)</f>
        <v>1</v>
      </c>
      <c r="I875" s="1">
        <f>VLOOKUP($A875,'风险(退款拒付)'!$A:$F,4,0)</f>
        <v>0</v>
      </c>
      <c r="J875" s="1">
        <f>VLOOKUP($A875,'风险(退款拒付)'!$A:$F,5,0)</f>
        <v>0</v>
      </c>
      <c r="K875" s="1">
        <f>VLOOKUP($A875,'风险(预警)'!$A:$F,6,0)</f>
        <v>0</v>
      </c>
      <c r="L875" s="1">
        <v>1.2013970526571089E-2</v>
      </c>
      <c r="M875" s="2">
        <f t="shared" si="13"/>
        <v>2.8364832349705904</v>
      </c>
    </row>
    <row r="876" spans="1:13" x14ac:dyDescent="0.2">
      <c r="A876" t="s">
        <v>634</v>
      </c>
      <c r="B876" s="2">
        <f>VLOOKUP($A876,活跃!$B:$J,3,0)</f>
        <v>93</v>
      </c>
      <c r="C876" s="2">
        <f>VLOOKUP($A876,活跃!$B:$J,4,0)</f>
        <v>0</v>
      </c>
      <c r="D876" s="2">
        <f>VLOOKUP($A876,活跃!$B:$J,6,0)</f>
        <v>1</v>
      </c>
      <c r="E876" s="26">
        <f>VLOOKUP($A876,'交易量(贡献率)'!$A:$K,11,0)/100</f>
        <v>6.649884952782684E-7</v>
      </c>
      <c r="F876" s="2">
        <f>VLOOKUP($A876,交易量等级!$A:$G,2,0)</f>
        <v>96.25</v>
      </c>
      <c r="G876" s="2">
        <f>VLOOKUP($A876,交易量等级!$A:$G,5,0)</f>
        <v>350.7</v>
      </c>
      <c r="H876" s="2">
        <f>VLOOKUP($A876,活跃!$B:$J,2,0)</f>
        <v>1</v>
      </c>
      <c r="I876" s="1">
        <f>VLOOKUP($A876,'风险(退款拒付)'!$A:$F,4,0)</f>
        <v>0</v>
      </c>
      <c r="J876" s="1">
        <f>VLOOKUP($A876,'风险(退款拒付)'!$A:$F,5,0)</f>
        <v>0</v>
      </c>
      <c r="K876" s="1">
        <f>VLOOKUP($A876,'风险(预警)'!$A:$F,6,0)</f>
        <v>0</v>
      </c>
      <c r="L876" s="1">
        <v>7.5609285549514231E-3</v>
      </c>
      <c r="M876" s="2">
        <f t="shared" si="13"/>
        <v>1.7851256617866169</v>
      </c>
    </row>
    <row r="877" spans="1:13" x14ac:dyDescent="0.2">
      <c r="A877" t="s">
        <v>466</v>
      </c>
      <c r="B877" s="2">
        <f>VLOOKUP($A877,活跃!$B:$J,3,0)</f>
        <v>978</v>
      </c>
      <c r="C877" s="2">
        <f>VLOOKUP($A877,活跃!$B:$J,4,0)</f>
        <v>0</v>
      </c>
      <c r="D877" s="2">
        <f>VLOOKUP($A877,活跃!$B:$J,6,0)</f>
        <v>0</v>
      </c>
      <c r="E877" s="26">
        <f>VLOOKUP($A877,'交易量(贡献率)'!$A:$K,11,0)/100</f>
        <v>3.7427459019400951E-7</v>
      </c>
      <c r="F877" s="2">
        <f>VLOOKUP($A877,交易量等级!$A:$G,2,0)</f>
        <v>39.450000000000003</v>
      </c>
      <c r="G877" s="2">
        <f>VLOOKUP($A877,交易量等级!$A:$G,5,0)</f>
        <v>197.38401447999999</v>
      </c>
      <c r="H877" s="2">
        <f>VLOOKUP($A877,活跃!$B:$J,2,0)</f>
        <v>1</v>
      </c>
      <c r="I877" s="1">
        <f>VLOOKUP($A877,'风险(退款拒付)'!$A:$F,4,0)</f>
        <v>0</v>
      </c>
      <c r="J877" s="1">
        <f>VLOOKUP($A877,'风险(退款拒付)'!$A:$F,5,0)</f>
        <v>0</v>
      </c>
      <c r="K877" s="1">
        <f>VLOOKUP($A877,'风险(预警)'!$A:$F,6,0)</f>
        <v>0</v>
      </c>
      <c r="L877" s="1">
        <v>6.7292103217983174E-3</v>
      </c>
      <c r="M877" s="2">
        <f t="shared" si="13"/>
        <v>1.5887580396636523</v>
      </c>
    </row>
    <row r="878" spans="1:13" x14ac:dyDescent="0.2">
      <c r="A878" t="s">
        <v>627</v>
      </c>
      <c r="B878" s="2">
        <f>VLOOKUP($A878,活跃!$B:$J,3,0)</f>
        <v>738</v>
      </c>
      <c r="C878" s="2">
        <f>VLOOKUP($A878,活跃!$B:$J,4,0)</f>
        <v>0</v>
      </c>
      <c r="D878" s="2">
        <f>VLOOKUP($A878,活跃!$B:$J,6,0)</f>
        <v>0</v>
      </c>
      <c r="E878" s="26">
        <f>VLOOKUP($A878,'交易量(贡献率)'!$A:$K,11,0)/100</f>
        <v>1.894657839983022E-7</v>
      </c>
      <c r="F878" s="2">
        <f>VLOOKUP($A878,交易量等级!$A:$G,2,0)</f>
        <v>21.98</v>
      </c>
      <c r="G878" s="2">
        <f>VLOOKUP($A878,交易量等级!$A:$G,5,0)</f>
        <v>99.92</v>
      </c>
      <c r="H878" s="2">
        <f>VLOOKUP($A878,活跃!$B:$J,2,0)</f>
        <v>1</v>
      </c>
      <c r="I878" s="1">
        <f>VLOOKUP($A878,'风险(退款拒付)'!$A:$F,4,0)</f>
        <v>0.35</v>
      </c>
      <c r="J878" s="1">
        <f>VLOOKUP($A878,'风险(退款拒付)'!$A:$F,5,0)</f>
        <v>0</v>
      </c>
      <c r="K878" s="1">
        <f>VLOOKUP($A878,'风险(预警)'!$A:$F,6,0)</f>
        <v>0</v>
      </c>
      <c r="L878" s="1">
        <v>1.367834386646255E-2</v>
      </c>
      <c r="M878" s="2">
        <f t="shared" si="13"/>
        <v>3.2294396738841749</v>
      </c>
    </row>
    <row r="879" spans="1:13" x14ac:dyDescent="0.2">
      <c r="A879" t="s">
        <v>488</v>
      </c>
      <c r="B879" s="2">
        <f>VLOOKUP($A879,活跃!$B:$J,3,0)</f>
        <v>718</v>
      </c>
      <c r="C879" s="2">
        <f>VLOOKUP($A879,活跃!$B:$J,4,0)</f>
        <v>0</v>
      </c>
      <c r="D879" s="2">
        <f>VLOOKUP($A879,活跃!$B:$J,6,0)</f>
        <v>0</v>
      </c>
      <c r="E879" s="26">
        <f>VLOOKUP($A879,'交易量(贡献率)'!$A:$K,11,0)/100</f>
        <v>2.5962425085115625E-7</v>
      </c>
      <c r="F879" s="2">
        <f>VLOOKUP($A879,交易量等级!$A:$G,2,0)</f>
        <v>34.979999999999997</v>
      </c>
      <c r="G879" s="2">
        <f>VLOOKUP($A879,交易量等级!$A:$G,5,0)</f>
        <v>136.91999999999999</v>
      </c>
      <c r="H879" s="2">
        <f>VLOOKUP($A879,活跃!$B:$J,2,0)</f>
        <v>1</v>
      </c>
      <c r="I879" s="1">
        <f>VLOOKUP($A879,'风险(退款拒付)'!$A:$F,4,0)</f>
        <v>0</v>
      </c>
      <c r="J879" s="1">
        <f>VLOOKUP($A879,'风险(退款拒付)'!$A:$F,5,0)</f>
        <v>0</v>
      </c>
      <c r="K879" s="1">
        <f>VLOOKUP($A879,'风险(预警)'!$A:$F,6,0)</f>
        <v>0</v>
      </c>
      <c r="L879" s="1">
        <v>6.5365777737485921E-3</v>
      </c>
      <c r="M879" s="2">
        <f t="shared" si="13"/>
        <v>1.5432777388884629</v>
      </c>
    </row>
    <row r="880" spans="1:13" x14ac:dyDescent="0.2">
      <c r="A880" t="s">
        <v>737</v>
      </c>
      <c r="B880" s="2">
        <f>VLOOKUP($A880,活跃!$B:$J,3,0)</f>
        <v>381</v>
      </c>
      <c r="C880" s="2">
        <f>VLOOKUP($A880,活跃!$B:$J,4,0)</f>
        <v>0</v>
      </c>
      <c r="D880" s="2">
        <f>VLOOKUP($A880,活跃!$B:$J,6,0)</f>
        <v>0</v>
      </c>
      <c r="E880" s="26">
        <f>VLOOKUP($A880,'交易量(贡献率)'!$A:$K,11,0)/100</f>
        <v>3.755767099215043E-7</v>
      </c>
      <c r="F880" s="2">
        <f>VLOOKUP($A880,交易量等级!$A:$G,2,0)</f>
        <v>54.458100000000002</v>
      </c>
      <c r="G880" s="2">
        <f>VLOOKUP($A880,交易量等级!$A:$G,5,0)</f>
        <v>198.07072318499999</v>
      </c>
      <c r="H880" s="2">
        <f>VLOOKUP($A880,活跃!$B:$J,2,0)</f>
        <v>1</v>
      </c>
      <c r="I880" s="1">
        <f>VLOOKUP($A880,'风险(退款拒付)'!$A:$F,4,0)</f>
        <v>0</v>
      </c>
      <c r="J880" s="1">
        <f>VLOOKUP($A880,'风险(退款拒付)'!$A:$F,5,0)</f>
        <v>0</v>
      </c>
      <c r="K880" s="1">
        <f>VLOOKUP($A880,'风险(预警)'!$A:$F,6,0)</f>
        <v>0.5</v>
      </c>
      <c r="L880" s="1">
        <v>9.9863278663298765E-4</v>
      </c>
      <c r="M880" s="2">
        <f t="shared" si="13"/>
        <v>0.23577593693205828</v>
      </c>
    </row>
    <row r="881" spans="1:13" x14ac:dyDescent="0.2">
      <c r="A881" t="s">
        <v>636</v>
      </c>
      <c r="B881" s="2">
        <f>VLOOKUP($A881,活跃!$B:$J,3,0)</f>
        <v>74</v>
      </c>
      <c r="C881" s="2">
        <f>VLOOKUP($A881,活跃!$B:$J,4,0)</f>
        <v>0</v>
      </c>
      <c r="D881" s="2">
        <f>VLOOKUP($A881,活跃!$B:$J,6,0)</f>
        <v>3</v>
      </c>
      <c r="E881" s="26">
        <f>VLOOKUP($A881,'交易量(贡献率)'!$A:$K,11,0)/100</f>
        <v>1.0409866834977516E-6</v>
      </c>
      <c r="F881" s="2">
        <f>VLOOKUP($A881,交易量等级!$A:$G,2,0)</f>
        <v>158.0993</v>
      </c>
      <c r="G881" s="2">
        <f>VLOOKUP($A881,交易量等级!$A:$G,5,0)</f>
        <v>548.99300137499995</v>
      </c>
      <c r="H881" s="2">
        <f>VLOOKUP($A881,活跃!$B:$J,2,0)</f>
        <v>1</v>
      </c>
      <c r="I881" s="1">
        <f>VLOOKUP($A881,'风险(退款拒付)'!$A:$F,4,0)</f>
        <v>0.35199999999999998</v>
      </c>
      <c r="J881" s="1">
        <f>VLOOKUP($A881,'风险(退款拒付)'!$A:$F,5,0)</f>
        <v>0</v>
      </c>
      <c r="K881" s="1">
        <f>VLOOKUP($A881,'风险(预警)'!$A:$F,6,0)</f>
        <v>0</v>
      </c>
      <c r="L881" s="1">
        <v>6.2299204481384993E-3</v>
      </c>
      <c r="M881" s="2">
        <f t="shared" si="13"/>
        <v>1.4708763324549978</v>
      </c>
    </row>
    <row r="882" spans="1:13" x14ac:dyDescent="0.2">
      <c r="A882" t="s">
        <v>706</v>
      </c>
      <c r="B882" s="2">
        <f>VLOOKUP($A882,活跃!$B:$J,3,0)</f>
        <v>320</v>
      </c>
      <c r="C882" s="2">
        <f>VLOOKUP($A882,活跃!$B:$J,4,0)</f>
        <v>0</v>
      </c>
      <c r="D882" s="2">
        <f>VLOOKUP($A882,活跃!$B:$J,6,0)</f>
        <v>0</v>
      </c>
      <c r="E882" s="26">
        <f>VLOOKUP($A882,'交易量(贡献率)'!$A:$K,11,0)/100</f>
        <v>9.6697329071031008E-7</v>
      </c>
      <c r="F882" s="2">
        <f>VLOOKUP($A882,交易量等级!$A:$G,2,0)</f>
        <v>109.99</v>
      </c>
      <c r="G882" s="2">
        <f>VLOOKUP($A882,交易量等级!$A:$G,5,0)</f>
        <v>509.96</v>
      </c>
      <c r="H882" s="2">
        <f>VLOOKUP($A882,活跃!$B:$J,2,0)</f>
        <v>1</v>
      </c>
      <c r="I882" s="1">
        <f>VLOOKUP($A882,'风险(退款拒付)'!$A:$F,4,0)</f>
        <v>0.58799999999999997</v>
      </c>
      <c r="J882" s="1">
        <f>VLOOKUP($A882,'风险(退款拒付)'!$A:$F,5,0)</f>
        <v>0</v>
      </c>
      <c r="K882" s="1">
        <f>VLOOKUP($A882,'风险(预警)'!$A:$F,6,0)</f>
        <v>0</v>
      </c>
      <c r="L882" s="1">
        <v>9.9851680719398716E-3</v>
      </c>
      <c r="M882" s="2">
        <f t="shared" si="13"/>
        <v>2.3574855433330808</v>
      </c>
    </row>
    <row r="883" spans="1:13" x14ac:dyDescent="0.2">
      <c r="A883" t="s">
        <v>901</v>
      </c>
      <c r="B883" s="2">
        <f>VLOOKUP($A883,活跃!$B:$J,3,0)</f>
        <v>359</v>
      </c>
      <c r="C883" s="2">
        <f>VLOOKUP($A883,活跃!$B:$J,4,0)</f>
        <v>0</v>
      </c>
      <c r="D883" s="2">
        <f>VLOOKUP($A883,活跃!$B:$J,6,0)</f>
        <v>0</v>
      </c>
      <c r="E883" s="26">
        <f>VLOOKUP($A883,'交易量(贡献率)'!$A:$K,11,0)/100</f>
        <v>3.5016659658693417E-7</v>
      </c>
      <c r="F883" s="2">
        <f>VLOOKUP($A883,交易量等级!$A:$G,2,0)</f>
        <v>49.89</v>
      </c>
      <c r="G883" s="2">
        <f>VLOOKUP($A883,交易量等级!$A:$G,5,0)</f>
        <v>184.67</v>
      </c>
      <c r="H883" s="2">
        <f>VLOOKUP($A883,活跃!$B:$J,2,0)</f>
        <v>1</v>
      </c>
      <c r="I883" s="1">
        <f>VLOOKUP($A883,'风险(退款拒付)'!$A:$F,4,0)</f>
        <v>0</v>
      </c>
      <c r="J883" s="1">
        <f>VLOOKUP($A883,'风险(退款拒付)'!$A:$F,5,0)</f>
        <v>0</v>
      </c>
      <c r="K883" s="1">
        <f>VLOOKUP($A883,'风险(预警)'!$A:$F,6,0)</f>
        <v>0</v>
      </c>
      <c r="L883" s="1">
        <v>1.1824935061685591E-2</v>
      </c>
      <c r="M883" s="2">
        <f t="shared" si="13"/>
        <v>2.7918522009775661</v>
      </c>
    </row>
    <row r="884" spans="1:13" x14ac:dyDescent="0.2">
      <c r="A884" t="s">
        <v>469</v>
      </c>
      <c r="B884" s="2">
        <f>VLOOKUP($A884,活跃!$B:$J,3,0)</f>
        <v>1173</v>
      </c>
      <c r="C884" s="2">
        <f>VLOOKUP($A884,活跃!$B:$J,4,0)</f>
        <v>0</v>
      </c>
      <c r="D884" s="2">
        <f>VLOOKUP($A884,活跃!$B:$J,6,0)</f>
        <v>0</v>
      </c>
      <c r="E884" s="26">
        <f>VLOOKUP($A884,'交易量(贡献率)'!$A:$K,11,0)/100</f>
        <v>8.2862837877560088E-7</v>
      </c>
      <c r="F884" s="2">
        <f>VLOOKUP($A884,交易量等级!$A:$G,2,0)</f>
        <v>437</v>
      </c>
      <c r="G884" s="2">
        <f>VLOOKUP($A884,交易量等级!$A:$G,5,0)</f>
        <v>437</v>
      </c>
      <c r="H884" s="2">
        <f>VLOOKUP($A884,活跃!$B:$J,2,0)</f>
        <v>1</v>
      </c>
      <c r="I884" s="1">
        <f>VLOOKUP($A884,'风险(退款拒付)'!$A:$F,4,0)</f>
        <v>0</v>
      </c>
      <c r="J884" s="1">
        <f>VLOOKUP($A884,'风险(退款拒付)'!$A:$F,5,0)</f>
        <v>0</v>
      </c>
      <c r="K884" s="1">
        <f>VLOOKUP($A884,'风险(预警)'!$A:$F,6,0)</f>
        <v>0</v>
      </c>
      <c r="L884" s="1">
        <v>3.3545835928651931E-3</v>
      </c>
      <c r="M884" s="2">
        <f t="shared" si="13"/>
        <v>0.79201294030353098</v>
      </c>
    </row>
    <row r="885" spans="1:13" x14ac:dyDescent="0.2">
      <c r="A885" t="s">
        <v>714</v>
      </c>
      <c r="B885" s="2">
        <f>VLOOKUP($A885,活跃!$B:$J,3,0)</f>
        <v>569</v>
      </c>
      <c r="C885" s="2">
        <f>VLOOKUP($A885,活跃!$B:$J,4,0)</f>
        <v>0</v>
      </c>
      <c r="D885" s="2">
        <f>VLOOKUP($A885,活跃!$B:$J,6,0)</f>
        <v>0</v>
      </c>
      <c r="E885" s="26">
        <f>VLOOKUP($A885,'交易量(贡献率)'!$A:$K,11,0)/100</f>
        <v>1.1437726271795025E-6</v>
      </c>
      <c r="F885" s="2">
        <f>VLOOKUP($A885,交易量等级!$A:$G,2,0)</f>
        <v>215.1</v>
      </c>
      <c r="G885" s="2">
        <f>VLOOKUP($A885,交易量等级!$A:$G,5,0)</f>
        <v>603.20000000000005</v>
      </c>
      <c r="H885" s="2">
        <f>VLOOKUP($A885,活跃!$B:$J,2,0)</f>
        <v>1</v>
      </c>
      <c r="I885" s="1">
        <f>VLOOKUP($A885,'风险(退款拒付)'!$A:$F,4,0)</f>
        <v>0</v>
      </c>
      <c r="J885" s="1">
        <f>VLOOKUP($A885,'风险(退款拒付)'!$A:$F,5,0)</f>
        <v>0</v>
      </c>
      <c r="K885" s="1">
        <f>VLOOKUP($A885,'风险(预警)'!$A:$F,6,0)</f>
        <v>0</v>
      </c>
      <c r="L885" s="1">
        <v>6.6235406577502742E-3</v>
      </c>
      <c r="M885" s="2">
        <f t="shared" si="13"/>
        <v>1.563809565730381</v>
      </c>
    </row>
    <row r="886" spans="1:13" x14ac:dyDescent="0.2">
      <c r="A886" t="s">
        <v>966</v>
      </c>
      <c r="B886" s="2">
        <f>VLOOKUP($A886,活跃!$B:$J,3,0)</f>
        <v>380</v>
      </c>
      <c r="C886" s="2">
        <f>VLOOKUP($A886,活跃!$B:$J,4,0)</f>
        <v>0</v>
      </c>
      <c r="D886" s="2">
        <f>VLOOKUP($A886,活跃!$B:$J,6,0)</f>
        <v>0</v>
      </c>
      <c r="E886" s="26">
        <f>VLOOKUP($A886,'交易量(贡献率)'!$A:$K,11,0)/100</f>
        <v>3.3751911080562237E-7</v>
      </c>
      <c r="F886" s="2">
        <f>VLOOKUP($A886,交易量等级!$A:$G,2,0)</f>
        <v>46</v>
      </c>
      <c r="G886" s="2">
        <f>VLOOKUP($A886,交易量等级!$A:$G,5,0)</f>
        <v>178</v>
      </c>
      <c r="H886" s="2">
        <f>VLOOKUP($A886,活跃!$B:$J,2,0)</f>
        <v>1</v>
      </c>
      <c r="I886" s="1">
        <f>VLOOKUP($A886,'风险(退款拒付)'!$A:$F,4,0)</f>
        <v>0</v>
      </c>
      <c r="J886" s="1">
        <f>VLOOKUP($A886,'风险(退款拒付)'!$A:$F,5,0)</f>
        <v>0.33300000000000002</v>
      </c>
      <c r="K886" s="1">
        <f>VLOOKUP($A886,'风险(预警)'!$A:$F,6,0)</f>
        <v>0.33300000000000002</v>
      </c>
      <c r="L886" s="1">
        <v>5.1123761497701096E-3</v>
      </c>
      <c r="M886" s="2">
        <f t="shared" si="13"/>
        <v>1.2070255381111872</v>
      </c>
    </row>
    <row r="887" spans="1:13" x14ac:dyDescent="0.2">
      <c r="A887" t="s">
        <v>465</v>
      </c>
      <c r="B887" s="2">
        <f>VLOOKUP($A887,活跃!$B:$J,3,0)</f>
        <v>696</v>
      </c>
      <c r="C887" s="2">
        <f>VLOOKUP($A887,活跃!$B:$J,4,0)</f>
        <v>0</v>
      </c>
      <c r="D887" s="2">
        <f>VLOOKUP($A887,活跃!$B:$J,6,0)</f>
        <v>0</v>
      </c>
      <c r="E887" s="26">
        <f>VLOOKUP($A887,'交易量(贡献率)'!$A:$K,11,0)/100</f>
        <v>3.4427399636098987E-7</v>
      </c>
      <c r="F887" s="2">
        <f>VLOOKUP($A887,交易量等级!$A:$G,2,0)</f>
        <v>36.8994</v>
      </c>
      <c r="G887" s="2">
        <f>VLOOKUP($A887,交易量等级!$A:$G,5,0)</f>
        <v>181.56237496</v>
      </c>
      <c r="H887" s="2">
        <f>VLOOKUP($A887,活跃!$B:$J,2,0)</f>
        <v>1</v>
      </c>
      <c r="I887" s="1">
        <f>VLOOKUP($A887,'风险(退款拒付)'!$A:$F,4,0)</f>
        <v>0</v>
      </c>
      <c r="J887" s="1">
        <f>VLOOKUP($A887,'风险(退款拒付)'!$A:$F,5,0)</f>
        <v>0.33300000000000002</v>
      </c>
      <c r="K887" s="1">
        <f>VLOOKUP($A887,'风险(预警)'!$A:$F,6,0)</f>
        <v>0</v>
      </c>
      <c r="L887" s="1">
        <v>6.8390335616202594E-3</v>
      </c>
      <c r="M887" s="2">
        <f t="shared" si="13"/>
        <v>1.6146871675798669</v>
      </c>
    </row>
    <row r="888" spans="1:13" x14ac:dyDescent="0.2">
      <c r="A888" t="s">
        <v>731</v>
      </c>
      <c r="B888" s="2">
        <f>VLOOKUP($A888,活跃!$B:$J,3,0)</f>
        <v>396</v>
      </c>
      <c r="C888" s="2">
        <f>VLOOKUP($A888,活跃!$B:$J,4,0)</f>
        <v>0</v>
      </c>
      <c r="D888" s="2">
        <f>VLOOKUP($A888,活跃!$B:$J,6,0)</f>
        <v>0</v>
      </c>
      <c r="E888" s="26">
        <f>VLOOKUP($A888,'交易量(贡献率)'!$A:$K,11,0)/100</f>
        <v>5.3982199806321711E-7</v>
      </c>
      <c r="F888" s="2">
        <f>VLOOKUP($A888,交易量等级!$A:$G,2,0)</f>
        <v>55.2</v>
      </c>
      <c r="G888" s="2">
        <f>VLOOKUP($A888,交易量等级!$A:$G,5,0)</f>
        <v>284.69</v>
      </c>
      <c r="H888" s="2">
        <f>VLOOKUP($A888,活跃!$B:$J,2,0)</f>
        <v>1</v>
      </c>
      <c r="I888" s="1">
        <f>VLOOKUP($A888,'风险(退款拒付)'!$A:$F,4,0)</f>
        <v>0</v>
      </c>
      <c r="J888" s="1">
        <f>VLOOKUP($A888,'风险(退款拒付)'!$A:$F,5,0)</f>
        <v>0</v>
      </c>
      <c r="K888" s="1">
        <f>VLOOKUP($A888,'风险(预警)'!$A:$F,6,0)</f>
        <v>0</v>
      </c>
      <c r="L888" s="1">
        <v>2.4988988118783452E-3</v>
      </c>
      <c r="M888" s="2">
        <f t="shared" si="13"/>
        <v>0.58998684657201883</v>
      </c>
    </row>
    <row r="889" spans="1:13" x14ac:dyDescent="0.2">
      <c r="A889" t="s">
        <v>954</v>
      </c>
      <c r="B889" s="2">
        <f>VLOOKUP($A889,活跃!$B:$J,3,0)</f>
        <v>894</v>
      </c>
      <c r="C889" s="2">
        <f>VLOOKUP($A889,活跃!$B:$J,4,0)</f>
        <v>0</v>
      </c>
      <c r="D889" s="2">
        <f>VLOOKUP($A889,活跃!$B:$J,6,0)</f>
        <v>0</v>
      </c>
      <c r="E889" s="26">
        <f>VLOOKUP($A889,'交易量(贡献率)'!$A:$K,11,0)/100</f>
        <v>1.2418048632955173E-7</v>
      </c>
      <c r="F889" s="2">
        <f>VLOOKUP($A889,交易量等级!$A:$G,2,0)</f>
        <v>24.95</v>
      </c>
      <c r="G889" s="2">
        <f>VLOOKUP($A889,交易量等级!$A:$G,5,0)</f>
        <v>65.489999999999995</v>
      </c>
      <c r="H889" s="2">
        <f>VLOOKUP($A889,活跃!$B:$J,2,0)</f>
        <v>1</v>
      </c>
      <c r="I889" s="1">
        <f>VLOOKUP($A889,'风险(退款拒付)'!$A:$F,4,0)</f>
        <v>0</v>
      </c>
      <c r="J889" s="1">
        <f>VLOOKUP($A889,'风险(退款拒付)'!$A:$F,5,0)</f>
        <v>0</v>
      </c>
      <c r="K889" s="1">
        <f>VLOOKUP($A889,'风险(预警)'!$A:$F,6,0)</f>
        <v>0</v>
      </c>
      <c r="L889" s="1">
        <v>1.1734098736527679E-2</v>
      </c>
      <c r="M889" s="2">
        <f t="shared" si="13"/>
        <v>2.7704058595813641</v>
      </c>
    </row>
    <row r="890" spans="1:13" x14ac:dyDescent="0.2">
      <c r="A890" t="s">
        <v>496</v>
      </c>
      <c r="B890" s="2">
        <f>VLOOKUP($A890,活跃!$B:$J,3,0)</f>
        <v>109</v>
      </c>
      <c r="C890" s="2">
        <f>VLOOKUP($A890,活跃!$B:$J,4,0)</f>
        <v>1</v>
      </c>
      <c r="D890" s="2">
        <f>VLOOKUP($A890,活跃!$B:$J,6,0)</f>
        <v>2</v>
      </c>
      <c r="E890" s="26">
        <f>VLOOKUP($A890,'交易量(贡献率)'!$A:$K,11,0)/100</f>
        <v>3.9628156723183722E-7</v>
      </c>
      <c r="F890" s="2">
        <f>VLOOKUP($A890,交易量等级!$A:$G,2,0)</f>
        <v>74.8</v>
      </c>
      <c r="G890" s="2">
        <f>VLOOKUP($A890,交易量等级!$A:$G,5,0)</f>
        <v>208.99</v>
      </c>
      <c r="H890" s="2">
        <f>VLOOKUP($A890,活跃!$B:$J,2,0)</f>
        <v>1</v>
      </c>
      <c r="I890" s="1">
        <f>VLOOKUP($A890,'风险(退款拒付)'!$A:$F,4,0)</f>
        <v>0</v>
      </c>
      <c r="J890" s="1">
        <f>VLOOKUP($A890,'风险(退款拒付)'!$A:$F,5,0)</f>
        <v>0</v>
      </c>
      <c r="K890" s="1">
        <f>VLOOKUP($A890,'风险(预警)'!$A:$F,6,0)</f>
        <v>0</v>
      </c>
      <c r="L890" s="1">
        <v>1.023993071544846E-2</v>
      </c>
      <c r="M890" s="2">
        <f t="shared" si="13"/>
        <v>2.4176346810066476</v>
      </c>
    </row>
    <row r="891" spans="1:13" x14ac:dyDescent="0.2">
      <c r="A891" t="s">
        <v>961</v>
      </c>
      <c r="B891" s="2">
        <f>VLOOKUP($A891,活跃!$B:$J,3,0)</f>
        <v>818</v>
      </c>
      <c r="C891" s="2">
        <f>VLOOKUP($A891,活跃!$B:$J,4,0)</f>
        <v>0</v>
      </c>
      <c r="D891" s="2">
        <f>VLOOKUP($A891,活跃!$B:$J,6,0)</f>
        <v>0</v>
      </c>
      <c r="E891" s="26">
        <f>VLOOKUP($A891,'交易量(贡献率)'!$A:$K,11,0)/100</f>
        <v>2.2697212114288203E-8</v>
      </c>
      <c r="F891" s="2">
        <f>VLOOKUP($A891,交易量等级!$A:$G,2,0)</f>
        <v>5.9850000000000003</v>
      </c>
      <c r="G891" s="2">
        <f>VLOOKUP($A891,交易量等级!$A:$G,5,0)</f>
        <v>11.97</v>
      </c>
      <c r="H891" s="2">
        <f>VLOOKUP($A891,活跃!$B:$J,2,0)</f>
        <v>1</v>
      </c>
      <c r="I891" s="1">
        <f>VLOOKUP($A891,'风险(退款拒付)'!$A:$F,4,0)</f>
        <v>0</v>
      </c>
      <c r="J891" s="1">
        <f>VLOOKUP($A891,'风险(退款拒付)'!$A:$F,5,0)</f>
        <v>0</v>
      </c>
      <c r="K891" s="1">
        <f>VLOOKUP($A891,'风险(预警)'!$A:$F,6,0)</f>
        <v>0</v>
      </c>
      <c r="L891" s="1">
        <v>3.7227336460347389E-3</v>
      </c>
      <c r="M891" s="2">
        <f t="shared" si="13"/>
        <v>0.8789327018810541</v>
      </c>
    </row>
    <row r="892" spans="1:13" x14ac:dyDescent="0.2">
      <c r="A892" t="s">
        <v>307</v>
      </c>
      <c r="B892" s="2">
        <f>VLOOKUP($A892,活跃!$B:$J,3,0)</f>
        <v>1459</v>
      </c>
      <c r="C892" s="2">
        <f>VLOOKUP($A892,活跃!$B:$J,4,0)</f>
        <v>0</v>
      </c>
      <c r="D892" s="2">
        <f>VLOOKUP($A892,活跃!$B:$J,6,0)</f>
        <v>0</v>
      </c>
      <c r="E892" s="26">
        <f>VLOOKUP($A892,'交易量(贡献率)'!$A:$K,11,0)/100</f>
        <v>1.1940212588443843E-7</v>
      </c>
      <c r="F892" s="2">
        <f>VLOOKUP($A892,交易量等级!$A:$G,2,0)</f>
        <v>18.989999999999998</v>
      </c>
      <c r="G892" s="2">
        <f>VLOOKUP($A892,交易量等级!$A:$G,5,0)</f>
        <v>62.97</v>
      </c>
      <c r="H892" s="2">
        <f>VLOOKUP($A892,活跃!$B:$J,2,0)</f>
        <v>1</v>
      </c>
      <c r="I892" s="1">
        <f>VLOOKUP($A892,'风险(退款拒付)'!$A:$F,4,0)</f>
        <v>0.28599999999999998</v>
      </c>
      <c r="J892" s="1">
        <f>VLOOKUP($A892,'风险(退款拒付)'!$A:$F,5,0)</f>
        <v>0</v>
      </c>
      <c r="K892" s="1">
        <f>VLOOKUP($A892,'风险(预警)'!$A:$F,6,0)</f>
        <v>0</v>
      </c>
      <c r="L892" s="1">
        <v>1.0277356272705779E-2</v>
      </c>
      <c r="M892" s="2">
        <f t="shared" si="13"/>
        <v>2.4264708077047308</v>
      </c>
    </row>
    <row r="893" spans="1:13" x14ac:dyDescent="0.2">
      <c r="A893" t="s">
        <v>905</v>
      </c>
      <c r="B893" s="2">
        <f>VLOOKUP($A893,活跃!$B:$J,3,0)</f>
        <v>831</v>
      </c>
      <c r="C893" s="2">
        <f>VLOOKUP($A893,活跃!$B:$J,4,0)</f>
        <v>0</v>
      </c>
      <c r="D893" s="2">
        <f>VLOOKUP($A893,活跃!$B:$J,6,0)</f>
        <v>0</v>
      </c>
      <c r="E893" s="26">
        <f>VLOOKUP($A893,'交易量(贡献率)'!$A:$K,11,0)/100</f>
        <v>6.3647002658997313E-7</v>
      </c>
      <c r="F893" s="2">
        <f>VLOOKUP($A893,交易量等级!$A:$G,2,0)</f>
        <v>101.93</v>
      </c>
      <c r="G893" s="2">
        <f>VLOOKUP($A893,交易量等级!$A:$G,5,0)</f>
        <v>335.66</v>
      </c>
      <c r="H893" s="2">
        <f>VLOOKUP($A893,活跃!$B:$J,2,0)</f>
        <v>1</v>
      </c>
      <c r="I893" s="1">
        <f>VLOOKUP($A893,'风险(退款拒付)'!$A:$F,4,0)</f>
        <v>0</v>
      </c>
      <c r="J893" s="1">
        <f>VLOOKUP($A893,'风险(退款拒付)'!$A:$F,5,0)</f>
        <v>0</v>
      </c>
      <c r="K893" s="1">
        <f>VLOOKUP($A893,'风险(预警)'!$A:$F,6,0)</f>
        <v>0</v>
      </c>
      <c r="L893" s="1">
        <v>3.7145232144486558E-3</v>
      </c>
      <c r="M893" s="2">
        <f t="shared" si="13"/>
        <v>0.87699422937570792</v>
      </c>
    </row>
    <row r="894" spans="1:13" x14ac:dyDescent="0.2">
      <c r="A894" t="s">
        <v>402</v>
      </c>
      <c r="B894" s="2">
        <f>VLOOKUP($A894,活跃!$B:$J,3,0)</f>
        <v>460</v>
      </c>
      <c r="C894" s="2">
        <f>VLOOKUP($A894,活跃!$B:$J,4,0)</f>
        <v>0</v>
      </c>
      <c r="D894" s="2">
        <f>VLOOKUP($A894,活跃!$B:$J,6,0)</f>
        <v>0</v>
      </c>
      <c r="E894" s="26">
        <f>VLOOKUP($A894,'交易量(贡献率)'!$A:$K,11,0)/100</f>
        <v>5.0627866620843358E-6</v>
      </c>
      <c r="F894" s="2">
        <f>VLOOKUP($A894,交易量等级!$A:$G,2,0)</f>
        <v>820</v>
      </c>
      <c r="G894" s="2">
        <f>VLOOKUP($A894,交易量等级!$A:$G,5,0)</f>
        <v>2670</v>
      </c>
      <c r="H894" s="2">
        <f>VLOOKUP($A894,活跃!$B:$J,2,0)</f>
        <v>1</v>
      </c>
      <c r="I894" s="1">
        <f>VLOOKUP($A894,'风险(退款拒付)'!$A:$F,4,0)</f>
        <v>0.24199999999999999</v>
      </c>
      <c r="J894" s="1">
        <f>VLOOKUP($A894,'风险(退款拒付)'!$A:$F,5,0)</f>
        <v>0</v>
      </c>
      <c r="K894" s="1">
        <f>VLOOKUP($A894,'风险(预警)'!$A:$F,6,0)</f>
        <v>0</v>
      </c>
      <c r="L894" s="1">
        <v>1.7344958326758819E-2</v>
      </c>
      <c r="M894" s="2">
        <f t="shared" si="13"/>
        <v>4.0951227070436929</v>
      </c>
    </row>
    <row r="895" spans="1:13" x14ac:dyDescent="0.2">
      <c r="A895" t="s">
        <v>149</v>
      </c>
      <c r="B895" s="2">
        <f>VLOOKUP($A895,活跃!$B:$J,3,0)</f>
        <v>816</v>
      </c>
      <c r="C895" s="2">
        <f>VLOOKUP($A895,活跃!$B:$J,4,0)</f>
        <v>0</v>
      </c>
      <c r="D895" s="2">
        <f>VLOOKUP($A895,活跃!$B:$J,6,0)</f>
        <v>0</v>
      </c>
      <c r="E895" s="26">
        <f>VLOOKUP($A895,'交易量(贡献率)'!$A:$K,11,0)/100</f>
        <v>1.3208753516134637E-7</v>
      </c>
      <c r="F895" s="2">
        <f>VLOOKUP($A895,交易量等级!$A:$G,2,0)</f>
        <v>34.83</v>
      </c>
      <c r="G895" s="2">
        <f>VLOOKUP($A895,交易量等级!$A:$G,5,0)</f>
        <v>69.66</v>
      </c>
      <c r="H895" s="2">
        <f>VLOOKUP($A895,活跃!$B:$J,2,0)</f>
        <v>1</v>
      </c>
      <c r="I895" s="1">
        <f>VLOOKUP($A895,'风险(退款拒付)'!$A:$F,4,0)</f>
        <v>0</v>
      </c>
      <c r="J895" s="1">
        <f>VLOOKUP($A895,'风险(退款拒付)'!$A:$F,5,0)</f>
        <v>0.33300000000000002</v>
      </c>
      <c r="K895" s="1">
        <f>VLOOKUP($A895,'风险(预警)'!$A:$F,6,0)</f>
        <v>0.33300000000000002</v>
      </c>
      <c r="L895" s="1">
        <v>3.584157283148974E-3</v>
      </c>
      <c r="M895" s="2">
        <f t="shared" si="13"/>
        <v>0.84621499800294586</v>
      </c>
    </row>
    <row r="896" spans="1:13" x14ac:dyDescent="0.2">
      <c r="A896" t="s">
        <v>243</v>
      </c>
      <c r="B896" s="2">
        <f>VLOOKUP($A896,活跃!$B:$J,3,0)</f>
        <v>89</v>
      </c>
      <c r="C896" s="2">
        <f>VLOOKUP($A896,活跃!$B:$J,4,0)</f>
        <v>0</v>
      </c>
      <c r="D896" s="2">
        <f>VLOOKUP($A896,活跃!$B:$J,6,0)</f>
        <v>0</v>
      </c>
      <c r="E896" s="26">
        <f>VLOOKUP($A896,'交易量(贡献率)'!$A:$K,11,0)/100</f>
        <v>2.7018594437468055E-6</v>
      </c>
      <c r="F896" s="2">
        <f>VLOOKUP($A896,交易量等级!$A:$G,2,0)</f>
        <v>220</v>
      </c>
      <c r="G896" s="2">
        <f>VLOOKUP($A896,交易量等级!$A:$G,5,0)</f>
        <v>1424.9</v>
      </c>
      <c r="H896" s="2">
        <f>VLOOKUP($A896,活跃!$B:$J,2,0)</f>
        <v>1</v>
      </c>
      <c r="I896" s="1">
        <f>VLOOKUP($A896,'风险(退款拒付)'!$A:$F,4,0)</f>
        <v>0.14699999999999999</v>
      </c>
      <c r="J896" s="1">
        <f>VLOOKUP($A896,'风险(退款拒付)'!$A:$F,5,0)</f>
        <v>0</v>
      </c>
      <c r="K896" s="1">
        <f>VLOOKUP($A896,'风险(预警)'!$A:$F,6,0)</f>
        <v>0</v>
      </c>
      <c r="L896" s="1">
        <v>0.19913889195854961</v>
      </c>
      <c r="M896" s="2">
        <f t="shared" si="13"/>
        <v>47.01644033683683</v>
      </c>
    </row>
    <row r="897" spans="1:13" x14ac:dyDescent="0.2">
      <c r="A897" t="s">
        <v>177</v>
      </c>
      <c r="B897" s="2">
        <f>VLOOKUP($A897,活跃!$B:$J,3,0)</f>
        <v>363</v>
      </c>
      <c r="C897" s="2">
        <f>VLOOKUP($A897,活跃!$B:$J,4,0)</f>
        <v>0</v>
      </c>
      <c r="D897" s="2">
        <f>VLOOKUP($A897,活跃!$B:$J,6,0)</f>
        <v>0</v>
      </c>
      <c r="E897" s="26">
        <f>VLOOKUP($A897,'交易量(贡献率)'!$A:$K,11,0)/100</f>
        <v>1.658584079897067E-7</v>
      </c>
      <c r="F897" s="2">
        <f>VLOOKUP($A897,交易量等级!$A:$G,2,0)</f>
        <v>43.734999999999999</v>
      </c>
      <c r="G897" s="2">
        <f>VLOOKUP($A897,交易量等级!$A:$G,5,0)</f>
        <v>87.47</v>
      </c>
      <c r="H897" s="2">
        <f>VLOOKUP($A897,活跃!$B:$J,2,0)</f>
        <v>1</v>
      </c>
      <c r="I897" s="1">
        <f>VLOOKUP($A897,'风险(退款拒付)'!$A:$F,4,0)</f>
        <v>0</v>
      </c>
      <c r="J897" s="1">
        <f>VLOOKUP($A897,'风险(退款拒付)'!$A:$F,5,0)</f>
        <v>8</v>
      </c>
      <c r="K897" s="1">
        <f>VLOOKUP($A897,'风险(预警)'!$A:$F,6,0)</f>
        <v>22.667000000000002</v>
      </c>
      <c r="L897" s="1">
        <v>1.004838477950511E-2</v>
      </c>
      <c r="M897" s="2">
        <f t="shared" si="13"/>
        <v>2.3724109279744243</v>
      </c>
    </row>
    <row r="898" spans="1:13" x14ac:dyDescent="0.2">
      <c r="A898" t="s">
        <v>874</v>
      </c>
      <c r="B898" s="2">
        <f>VLOOKUP($A898,活跃!$B:$J,3,0)</f>
        <v>718</v>
      </c>
      <c r="C898" s="2">
        <f>VLOOKUP($A898,活跃!$B:$J,4,0)</f>
        <v>0</v>
      </c>
      <c r="D898" s="2">
        <f>VLOOKUP($A898,活跃!$B:$J,6,0)</f>
        <v>0</v>
      </c>
      <c r="E898" s="26">
        <f>VLOOKUP($A898,'交易量(贡献率)'!$A:$K,11,0)/100</f>
        <v>2.66734906275432E-7</v>
      </c>
      <c r="F898" s="2">
        <f>VLOOKUP($A898,交易量等级!$A:$G,2,0)</f>
        <v>70.334999999999994</v>
      </c>
      <c r="G898" s="2">
        <f>VLOOKUP($A898,交易量等级!$A:$G,5,0)</f>
        <v>140.66999999999999</v>
      </c>
      <c r="H898" s="2">
        <f>VLOOKUP($A898,活跃!$B:$J,2,0)</f>
        <v>1</v>
      </c>
      <c r="I898" s="1">
        <f>VLOOKUP($A898,'风险(退款拒付)'!$A:$F,4,0)</f>
        <v>0</v>
      </c>
      <c r="J898" s="1">
        <f>VLOOKUP($A898,'风险(退款拒付)'!$A:$F,5,0)</f>
        <v>0</v>
      </c>
      <c r="K898" s="1">
        <f>VLOOKUP($A898,'风险(预警)'!$A:$F,6,0)</f>
        <v>0</v>
      </c>
      <c r="L898" s="1">
        <v>1.880381544891168E-3</v>
      </c>
      <c r="M898" s="2">
        <f t="shared" si="13"/>
        <v>0.44395570270756951</v>
      </c>
    </row>
    <row r="899" spans="1:13" x14ac:dyDescent="0.2">
      <c r="A899" t="s">
        <v>95</v>
      </c>
      <c r="B899" s="2">
        <f>VLOOKUP($A899,活跃!$B:$J,3,0)</f>
        <v>632</v>
      </c>
      <c r="C899" s="2">
        <f>VLOOKUP($A899,活跃!$B:$J,4,0)</f>
        <v>0</v>
      </c>
      <c r="D899" s="2">
        <f>VLOOKUP($A899,活跃!$B:$J,6,0)</f>
        <v>0</v>
      </c>
      <c r="E899" s="26">
        <f>VLOOKUP($A899,'交易量(贡献率)'!$A:$K,11,0)/100</f>
        <v>2.501433769521219E-7</v>
      </c>
      <c r="F899" s="2">
        <f>VLOOKUP($A899,交易量等级!$A:$G,2,0)</f>
        <v>44.97</v>
      </c>
      <c r="G899" s="2">
        <f>VLOOKUP($A899,交易量等级!$A:$G,5,0)</f>
        <v>131.91999999999999</v>
      </c>
      <c r="H899" s="2">
        <f>VLOOKUP($A899,活跃!$B:$J,2,0)</f>
        <v>1</v>
      </c>
      <c r="I899" s="1">
        <f>VLOOKUP($A899,'风险(退款拒付)'!$A:$F,4,0)</f>
        <v>0</v>
      </c>
      <c r="J899" s="1">
        <f>VLOOKUP($A899,'风险(退款拒付)'!$A:$F,5,0)</f>
        <v>0</v>
      </c>
      <c r="K899" s="1">
        <f>VLOOKUP($A899,'风险(预警)'!$A:$F,6,0)</f>
        <v>0</v>
      </c>
      <c r="L899" s="1">
        <v>2.834494797042481E-3</v>
      </c>
      <c r="M899" s="2">
        <f t="shared" ref="M899:M962" si="14">100/MAX(L:L)*L899</f>
        <v>0.669220633897881</v>
      </c>
    </row>
    <row r="900" spans="1:13" x14ac:dyDescent="0.2">
      <c r="A900" t="s">
        <v>847</v>
      </c>
      <c r="B900" s="2">
        <f>VLOOKUP($A900,活跃!$B:$J,3,0)</f>
        <v>594</v>
      </c>
      <c r="C900" s="2">
        <f>VLOOKUP($A900,活跃!$B:$J,4,0)</f>
        <v>0</v>
      </c>
      <c r="D900" s="2">
        <f>VLOOKUP($A900,活跃!$B:$J,6,0)</f>
        <v>0</v>
      </c>
      <c r="E900" s="26">
        <f>VLOOKUP($A900,'交易量(贡献率)'!$A:$K,11,0)/100</f>
        <v>6.5543177438804185E-7</v>
      </c>
      <c r="F900" s="2">
        <f>VLOOKUP($A900,交易量等级!$A:$G,2,0)</f>
        <v>154.24</v>
      </c>
      <c r="G900" s="2">
        <f>VLOOKUP($A900,交易量等级!$A:$G,5,0)</f>
        <v>345.66</v>
      </c>
      <c r="H900" s="2">
        <f>VLOOKUP($A900,活跃!$B:$J,2,0)</f>
        <v>1</v>
      </c>
      <c r="I900" s="1">
        <f>VLOOKUP($A900,'风险(退款拒付)'!$A:$F,4,0)</f>
        <v>0</v>
      </c>
      <c r="J900" s="1">
        <f>VLOOKUP($A900,'风险(退款拒付)'!$A:$F,5,0)</f>
        <v>0</v>
      </c>
      <c r="K900" s="1">
        <f>VLOOKUP($A900,'风险(预警)'!$A:$F,6,0)</f>
        <v>0</v>
      </c>
      <c r="L900" s="1">
        <v>3.3744520934961518E-3</v>
      </c>
      <c r="M900" s="2">
        <f t="shared" si="14"/>
        <v>0.79670386815449201</v>
      </c>
    </row>
    <row r="901" spans="1:13" x14ac:dyDescent="0.2">
      <c r="A901" t="s">
        <v>187</v>
      </c>
      <c r="B901" s="2">
        <f>VLOOKUP($A901,活跃!$B:$J,3,0)</f>
        <v>10</v>
      </c>
      <c r="C901" s="2">
        <f>VLOOKUP($A901,活跃!$B:$J,4,0)</f>
        <v>3</v>
      </c>
      <c r="D901" s="2">
        <f>VLOOKUP($A901,活跃!$B:$J,6,0)</f>
        <v>3</v>
      </c>
      <c r="E901" s="26">
        <f>VLOOKUP($A901,'交易量(贡献率)'!$A:$K,11,0)/100</f>
        <v>8.0583635792232257E-7</v>
      </c>
      <c r="F901" s="2">
        <f>VLOOKUP($A901,交易量等级!$A:$G,2,0)</f>
        <v>124.99</v>
      </c>
      <c r="G901" s="2">
        <f>VLOOKUP($A901,交易量等级!$A:$G,5,0)</f>
        <v>424.98</v>
      </c>
      <c r="H901" s="2">
        <f>VLOOKUP($A901,活跃!$B:$J,2,0)</f>
        <v>1</v>
      </c>
      <c r="I901" s="1">
        <f>VLOOKUP($A901,'风险(退款拒付)'!$A:$F,4,0)</f>
        <v>0</v>
      </c>
      <c r="J901" s="1">
        <f>VLOOKUP($A901,'风险(退款拒付)'!$A:$F,5,0)</f>
        <v>0</v>
      </c>
      <c r="K901" s="1">
        <f>VLOOKUP($A901,'风险(预警)'!$A:$F,6,0)</f>
        <v>0</v>
      </c>
      <c r="L901" s="1">
        <v>4.1323138430755038E-3</v>
      </c>
      <c r="M901" s="2">
        <f t="shared" si="14"/>
        <v>0.97563406798750663</v>
      </c>
    </row>
    <row r="902" spans="1:13" x14ac:dyDescent="0.2">
      <c r="A902" t="s">
        <v>799</v>
      </c>
      <c r="B902" s="2">
        <f>VLOOKUP($A902,活跃!$B:$J,3,0)</f>
        <v>562</v>
      </c>
      <c r="C902" s="2">
        <f>VLOOKUP($A902,活跃!$B:$J,4,0)</f>
        <v>0</v>
      </c>
      <c r="D902" s="2">
        <f>VLOOKUP($A902,活跃!$B:$J,6,0)</f>
        <v>0</v>
      </c>
      <c r="E902" s="26">
        <f>VLOOKUP($A902,'交易量(贡献率)'!$A:$K,11,0)/100</f>
        <v>2.9504479573794855E-7</v>
      </c>
      <c r="F902" s="2">
        <f>VLOOKUP($A902,交易量等级!$A:$G,2,0)</f>
        <v>35.020000000000003</v>
      </c>
      <c r="G902" s="2">
        <f>VLOOKUP($A902,交易量等级!$A:$G,5,0)</f>
        <v>155.6</v>
      </c>
      <c r="H902" s="2">
        <f>VLOOKUP($A902,活跃!$B:$J,2,0)</f>
        <v>1</v>
      </c>
      <c r="I902" s="1">
        <f>VLOOKUP($A902,'风险(退款拒付)'!$A:$F,4,0)</f>
        <v>0</v>
      </c>
      <c r="J902" s="1">
        <f>VLOOKUP($A902,'风险(退款拒付)'!$A:$F,5,0)</f>
        <v>0</v>
      </c>
      <c r="K902" s="1">
        <f>VLOOKUP($A902,'风险(预警)'!$A:$F,6,0)</f>
        <v>0.33300000000000002</v>
      </c>
      <c r="L902" s="1">
        <v>4.1673104087847426E-3</v>
      </c>
      <c r="M902" s="2">
        <f t="shared" si="14"/>
        <v>0.98389671285551716</v>
      </c>
    </row>
    <row r="903" spans="1:13" x14ac:dyDescent="0.2">
      <c r="A903" t="s">
        <v>849</v>
      </c>
      <c r="B903" s="2">
        <f>VLOOKUP($A903,活跃!$B:$J,3,0)</f>
        <v>874</v>
      </c>
      <c r="C903" s="2">
        <f>VLOOKUP($A903,活跃!$B:$J,4,0)</f>
        <v>0</v>
      </c>
      <c r="D903" s="2">
        <f>VLOOKUP($A903,活跃!$B:$J,6,0)</f>
        <v>0</v>
      </c>
      <c r="E903" s="26">
        <f>VLOOKUP($A903,'交易量(贡献率)'!$A:$K,11,0)/100</f>
        <v>4.2076118363914388E-8</v>
      </c>
      <c r="F903" s="2">
        <f>VLOOKUP($A903,交易量等级!$A:$G,2,0)</f>
        <v>3.99</v>
      </c>
      <c r="G903" s="2">
        <f>VLOOKUP($A903,交易量等级!$A:$G,5,0)</f>
        <v>22.19</v>
      </c>
      <c r="H903" s="2">
        <f>VLOOKUP($A903,活跃!$B:$J,2,0)</f>
        <v>1</v>
      </c>
      <c r="I903" s="1">
        <f>VLOOKUP($A903,'风险(退款拒付)'!$A:$F,4,0)</f>
        <v>0</v>
      </c>
      <c r="J903" s="1">
        <f>VLOOKUP($A903,'风险(退款拒付)'!$A:$F,5,0)</f>
        <v>0</v>
      </c>
      <c r="K903" s="1">
        <f>VLOOKUP($A903,'风险(预警)'!$A:$F,6,0)</f>
        <v>0</v>
      </c>
      <c r="L903" s="1">
        <v>5.0102120876238561E-3</v>
      </c>
      <c r="M903" s="2">
        <f t="shared" si="14"/>
        <v>1.1829047323498092</v>
      </c>
    </row>
    <row r="904" spans="1:13" x14ac:dyDescent="0.2">
      <c r="A904" t="s">
        <v>651</v>
      </c>
      <c r="B904" s="2">
        <f>VLOOKUP($A904,活跃!$B:$J,3,0)</f>
        <v>215</v>
      </c>
      <c r="C904" s="2">
        <f>VLOOKUP($A904,活跃!$B:$J,4,0)</f>
        <v>0</v>
      </c>
      <c r="D904" s="2">
        <f>VLOOKUP($A904,活跃!$B:$J,6,0)</f>
        <v>0</v>
      </c>
      <c r="E904" s="26">
        <f>VLOOKUP($A904,'交易量(贡献率)'!$A:$K,11,0)/100</f>
        <v>1.8193797012246892E-7</v>
      </c>
      <c r="F904" s="2">
        <f>VLOOKUP($A904,交易量等级!$A:$G,2,0)</f>
        <v>47.975000000000001</v>
      </c>
      <c r="G904" s="2">
        <f>VLOOKUP($A904,交易量等级!$A:$G,5,0)</f>
        <v>95.95</v>
      </c>
      <c r="H904" s="2">
        <f>VLOOKUP($A904,活跃!$B:$J,2,0)</f>
        <v>1</v>
      </c>
      <c r="I904" s="1">
        <f>VLOOKUP($A904,'风险(退款拒付)'!$A:$F,4,0)</f>
        <v>0</v>
      </c>
      <c r="J904" s="1">
        <f>VLOOKUP($A904,'风险(退款拒付)'!$A:$F,5,0)</f>
        <v>0</v>
      </c>
      <c r="K904" s="1">
        <f>VLOOKUP($A904,'风险(预警)'!$A:$F,6,0)</f>
        <v>0</v>
      </c>
      <c r="L904" s="1">
        <v>9.5254822836936346E-3</v>
      </c>
      <c r="M904" s="2">
        <f t="shared" si="14"/>
        <v>2.2489543105627905</v>
      </c>
    </row>
    <row r="905" spans="1:13" x14ac:dyDescent="0.2">
      <c r="A905" t="s">
        <v>229</v>
      </c>
      <c r="B905" s="2">
        <f>VLOOKUP($A905,活跃!$B:$J,3,0)</f>
        <v>789</v>
      </c>
      <c r="C905" s="2">
        <f>VLOOKUP($A905,活跃!$B:$J,4,0)</f>
        <v>0</v>
      </c>
      <c r="D905" s="2">
        <f>VLOOKUP($A905,活跃!$B:$J,6,0)</f>
        <v>0</v>
      </c>
      <c r="E905" s="26">
        <f>VLOOKUP($A905,'交易量(贡献率)'!$A:$K,11,0)/100</f>
        <v>1.1680436643610303E-7</v>
      </c>
      <c r="F905" s="2">
        <f>VLOOKUP($A905,交易量等级!$A:$G,2,0)</f>
        <v>30.8</v>
      </c>
      <c r="G905" s="2">
        <f>VLOOKUP($A905,交易量等级!$A:$G,5,0)</f>
        <v>61.6</v>
      </c>
      <c r="H905" s="2">
        <f>VLOOKUP($A905,活跃!$B:$J,2,0)</f>
        <v>1</v>
      </c>
      <c r="I905" s="1">
        <f>VLOOKUP($A905,'风险(退款拒付)'!$A:$F,4,0)</f>
        <v>0</v>
      </c>
      <c r="J905" s="1">
        <f>VLOOKUP($A905,'风险(退款拒付)'!$A:$F,5,0)</f>
        <v>0</v>
      </c>
      <c r="K905" s="1">
        <f>VLOOKUP($A905,'风险(预警)'!$A:$F,6,0)</f>
        <v>0</v>
      </c>
      <c r="L905" s="1">
        <v>1.155322014975315E-2</v>
      </c>
      <c r="M905" s="2">
        <f t="shared" si="14"/>
        <v>2.7277006541859952</v>
      </c>
    </row>
    <row r="906" spans="1:13" x14ac:dyDescent="0.2">
      <c r="A906" t="s">
        <v>772</v>
      </c>
      <c r="B906" s="2">
        <f>VLOOKUP($A906,活跃!$B:$J,3,0)</f>
        <v>791</v>
      </c>
      <c r="C906" s="2">
        <f>VLOOKUP($A906,活跃!$B:$J,4,0)</f>
        <v>0</v>
      </c>
      <c r="D906" s="2">
        <f>VLOOKUP($A906,活跃!$B:$J,6,0)</f>
        <v>0</v>
      </c>
      <c r="E906" s="26">
        <f>VLOOKUP($A906,'交易量(贡献率)'!$A:$K,11,0)/100</f>
        <v>1.8102810961612642E-7</v>
      </c>
      <c r="F906" s="2">
        <f>VLOOKUP($A906,交易量等级!$A:$G,2,0)</f>
        <v>47.735100000000003</v>
      </c>
      <c r="G906" s="2">
        <f>VLOOKUP($A906,交易量等级!$A:$G,5,0)</f>
        <v>95.470160000000007</v>
      </c>
      <c r="H906" s="2">
        <f>VLOOKUP($A906,活跃!$B:$J,2,0)</f>
        <v>1</v>
      </c>
      <c r="I906" s="1">
        <f>VLOOKUP($A906,'风险(退款拒付)'!$A:$F,4,0)</f>
        <v>0</v>
      </c>
      <c r="J906" s="1">
        <f>VLOOKUP($A906,'风险(退款拒付)'!$A:$F,5,0)</f>
        <v>0.5</v>
      </c>
      <c r="K906" s="1">
        <f>VLOOKUP($A906,'风险(预警)'!$A:$F,6,0)</f>
        <v>0</v>
      </c>
      <c r="L906" s="1">
        <v>4.827326837186399E-3</v>
      </c>
      <c r="M906" s="2">
        <f t="shared" si="14"/>
        <v>1.1397257562035026</v>
      </c>
    </row>
    <row r="907" spans="1:13" x14ac:dyDescent="0.2">
      <c r="A907" t="s">
        <v>583</v>
      </c>
      <c r="B907" s="2">
        <f>VLOOKUP($A907,活跃!$B:$J,3,0)</f>
        <v>388</v>
      </c>
      <c r="C907" s="2">
        <f>VLOOKUP($A907,活跃!$B:$J,4,0)</f>
        <v>0</v>
      </c>
      <c r="D907" s="2">
        <f>VLOOKUP($A907,活跃!$B:$J,6,0)</f>
        <v>1</v>
      </c>
      <c r="E907" s="26">
        <f>VLOOKUP($A907,'交易量(贡献率)'!$A:$K,11,0)/100</f>
        <v>3.4127353686963999E-7</v>
      </c>
      <c r="F907" s="2">
        <f>VLOOKUP($A907,交易量等级!$A:$G,2,0)</f>
        <v>89.99</v>
      </c>
      <c r="G907" s="2">
        <f>VLOOKUP($A907,交易量等级!$A:$G,5,0)</f>
        <v>179.98</v>
      </c>
      <c r="H907" s="2">
        <f>VLOOKUP($A907,活跃!$B:$J,2,0)</f>
        <v>1</v>
      </c>
      <c r="I907" s="1">
        <f>VLOOKUP($A907,'风险(退款拒付)'!$A:$F,4,0)</f>
        <v>0</v>
      </c>
      <c r="J907" s="1">
        <f>VLOOKUP($A907,'风险(退款拒付)'!$A:$F,5,0)</f>
        <v>0</v>
      </c>
      <c r="K907" s="1">
        <f>VLOOKUP($A907,'风险(预警)'!$A:$F,6,0)</f>
        <v>0</v>
      </c>
      <c r="L907" s="1">
        <v>5.9265464970605728E-3</v>
      </c>
      <c r="M907" s="2">
        <f t="shared" si="14"/>
        <v>1.399250126592736</v>
      </c>
    </row>
    <row r="908" spans="1:13" x14ac:dyDescent="0.2">
      <c r="A908" t="s">
        <v>161</v>
      </c>
      <c r="B908" s="2">
        <f>VLOOKUP($A908,活跃!$B:$J,3,0)</f>
        <v>9</v>
      </c>
      <c r="C908" s="2">
        <f>VLOOKUP($A908,活跃!$B:$J,4,0)</f>
        <v>2</v>
      </c>
      <c r="D908" s="2">
        <f>VLOOKUP($A908,活跃!$B:$J,6,0)</f>
        <v>2</v>
      </c>
      <c r="E908" s="26">
        <f>VLOOKUP($A908,'交易量(贡献率)'!$A:$K,11,0)/100</f>
        <v>1.5165605888895326E-7</v>
      </c>
      <c r="F908" s="2">
        <f>VLOOKUP($A908,交易量等级!$A:$G,2,0)</f>
        <v>39.99</v>
      </c>
      <c r="G908" s="2">
        <f>VLOOKUP($A908,交易量等级!$A:$G,5,0)</f>
        <v>79.98</v>
      </c>
      <c r="H908" s="2">
        <f>VLOOKUP($A908,活跃!$B:$J,2,0)</f>
        <v>1</v>
      </c>
      <c r="I908" s="1">
        <f>VLOOKUP($A908,'风险(退款拒付)'!$A:$F,4,0)</f>
        <v>0</v>
      </c>
      <c r="J908" s="1">
        <f>VLOOKUP($A908,'风险(退款拒付)'!$A:$F,5,0)</f>
        <v>0</v>
      </c>
      <c r="K908" s="1">
        <f>VLOOKUP($A908,'风险(预警)'!$A:$F,6,0)</f>
        <v>0</v>
      </c>
      <c r="L908" s="1">
        <v>6.3852625324915058E-3</v>
      </c>
      <c r="M908" s="2">
        <f t="shared" si="14"/>
        <v>1.5075524019507707</v>
      </c>
    </row>
    <row r="909" spans="1:13" x14ac:dyDescent="0.2">
      <c r="A909" t="s">
        <v>791</v>
      </c>
      <c r="B909" s="2">
        <f>VLOOKUP($A909,活跃!$B:$J,3,0)</f>
        <v>332</v>
      </c>
      <c r="C909" s="2">
        <f>VLOOKUP($A909,活跃!$B:$J,4,0)</f>
        <v>0</v>
      </c>
      <c r="D909" s="2">
        <f>VLOOKUP($A909,活跃!$B:$J,6,0)</f>
        <v>0</v>
      </c>
      <c r="E909" s="26">
        <f>VLOOKUP($A909,'交易量(贡献率)'!$A:$K,11,0)/100</f>
        <v>4.3612019935557952E-10</v>
      </c>
      <c r="F909" s="2">
        <f>VLOOKUP($A909,交易量等级!$A:$G,2,0)</f>
        <v>0.23</v>
      </c>
      <c r="G909" s="2">
        <f>VLOOKUP($A909,交易量等级!$A:$G,5,0)</f>
        <v>0.23</v>
      </c>
      <c r="H909" s="2">
        <f>VLOOKUP($A909,活跃!$B:$J,2,0)</f>
        <v>1</v>
      </c>
      <c r="I909" s="1">
        <f>VLOOKUP($A909,'风险(退款拒付)'!$A:$F,4,0)</f>
        <v>0</v>
      </c>
      <c r="J909" s="1">
        <f>VLOOKUP($A909,'风险(退款拒付)'!$A:$F,5,0)</f>
        <v>0</v>
      </c>
      <c r="K909" s="1">
        <f>VLOOKUP($A909,'风险(预警)'!$A:$F,6,0)</f>
        <v>0</v>
      </c>
      <c r="L909" s="1">
        <v>2.7133373254408428E-3</v>
      </c>
      <c r="M909" s="2">
        <f t="shared" si="14"/>
        <v>0.64061550820447244</v>
      </c>
    </row>
    <row r="910" spans="1:13" x14ac:dyDescent="0.2">
      <c r="A910" t="s">
        <v>186</v>
      </c>
      <c r="B910" s="2">
        <f>VLOOKUP($A910,活跃!$B:$J,3,0)</f>
        <v>255</v>
      </c>
      <c r="C910" s="2">
        <f>VLOOKUP($A910,活跃!$B:$J,4,0)</f>
        <v>0</v>
      </c>
      <c r="D910" s="2">
        <f>VLOOKUP($A910,活跃!$B:$J,6,0)</f>
        <v>0</v>
      </c>
      <c r="E910" s="26">
        <f>VLOOKUP($A910,'交易量(贡献率)'!$A:$K,11,0)/100</f>
        <v>4.7025134539210312E-7</v>
      </c>
      <c r="F910" s="2">
        <f>VLOOKUP($A910,交易量等级!$A:$G,2,0)</f>
        <v>124</v>
      </c>
      <c r="G910" s="2">
        <f>VLOOKUP($A910,交易量等级!$A:$G,5,0)</f>
        <v>248</v>
      </c>
      <c r="H910" s="2">
        <f>VLOOKUP($A910,活跃!$B:$J,2,0)</f>
        <v>1</v>
      </c>
      <c r="I910" s="1">
        <f>VLOOKUP($A910,'风险(退款拒付)'!$A:$F,4,0)</f>
        <v>0</v>
      </c>
      <c r="J910" s="1">
        <f>VLOOKUP($A910,'风险(退款拒付)'!$A:$F,5,0)</f>
        <v>0</v>
      </c>
      <c r="K910" s="1">
        <f>VLOOKUP($A910,'风险(预警)'!$A:$F,6,0)</f>
        <v>0</v>
      </c>
      <c r="L910" s="1">
        <v>1.5661088039850271E-3</v>
      </c>
      <c r="M910" s="2">
        <f t="shared" si="14"/>
        <v>0.36975630636170981</v>
      </c>
    </row>
    <row r="911" spans="1:13" x14ac:dyDescent="0.2">
      <c r="A911" t="s">
        <v>794</v>
      </c>
      <c r="B911" s="2">
        <f>VLOOKUP($A911,活跃!$B:$J,3,0)</f>
        <v>488</v>
      </c>
      <c r="C911" s="2">
        <f>VLOOKUP($A911,活跃!$B:$J,4,0)</f>
        <v>0</v>
      </c>
      <c r="D911" s="2">
        <f>VLOOKUP($A911,活跃!$B:$J,6,0)</f>
        <v>0</v>
      </c>
      <c r="E911" s="26">
        <f>VLOOKUP($A911,'交易量(贡献率)'!$A:$K,11,0)/100</f>
        <v>6.0677592953819752E-7</v>
      </c>
      <c r="F911" s="2">
        <f>VLOOKUP($A911,交易量等级!$A:$G,2,0)</f>
        <v>320</v>
      </c>
      <c r="G911" s="2">
        <f>VLOOKUP($A911,交易量等级!$A:$G,5,0)</f>
        <v>320</v>
      </c>
      <c r="H911" s="2">
        <f>VLOOKUP($A911,活跃!$B:$J,2,0)</f>
        <v>1</v>
      </c>
      <c r="I911" s="1">
        <f>VLOOKUP($A911,'风险(退款拒付)'!$A:$F,4,0)</f>
        <v>1</v>
      </c>
      <c r="J911" s="1">
        <f>VLOOKUP($A911,'风险(退款拒付)'!$A:$F,5,0)</f>
        <v>0</v>
      </c>
      <c r="K911" s="1">
        <f>VLOOKUP($A911,'风险(预警)'!$A:$F,6,0)</f>
        <v>0</v>
      </c>
      <c r="L911" s="1">
        <v>6.6588837557420028E-3</v>
      </c>
      <c r="M911" s="2">
        <f t="shared" si="14"/>
        <v>1.5721540264316736</v>
      </c>
    </row>
    <row r="912" spans="1:13" x14ac:dyDescent="0.2">
      <c r="A912" t="s">
        <v>158</v>
      </c>
      <c r="B912" s="2">
        <f>VLOOKUP($A912,活跃!$B:$J,3,0)</f>
        <v>297</v>
      </c>
      <c r="C912" s="2">
        <f>VLOOKUP($A912,活跃!$B:$J,4,0)</f>
        <v>0</v>
      </c>
      <c r="D912" s="2">
        <f>VLOOKUP($A912,活跃!$B:$J,6,0)</f>
        <v>0</v>
      </c>
      <c r="E912" s="26">
        <f>VLOOKUP($A912,'交易量(贡献率)'!$A:$K,11,0)/100</f>
        <v>3.5455434502740729E-10</v>
      </c>
      <c r="F912" s="2">
        <f>VLOOKUP($A912,交易量等级!$A:$G,2,0)</f>
        <v>9.35E-2</v>
      </c>
      <c r="G912" s="2">
        <f>VLOOKUP($A912,交易量等级!$A:$G,5,0)</f>
        <v>0.18698400000000001</v>
      </c>
      <c r="H912" s="2">
        <f>VLOOKUP($A912,活跃!$B:$J,2,0)</f>
        <v>1</v>
      </c>
      <c r="I912" s="1">
        <f>VLOOKUP($A912,'风险(退款拒付)'!$A:$F,4,0)</f>
        <v>0</v>
      </c>
      <c r="J912" s="1">
        <f>VLOOKUP($A912,'风险(退款拒付)'!$A:$F,5,0)</f>
        <v>0</v>
      </c>
      <c r="K912" s="1">
        <f>VLOOKUP($A912,'风险(预警)'!$A:$F,6,0)</f>
        <v>0</v>
      </c>
      <c r="L912" s="1">
        <v>1.054238204342936E-2</v>
      </c>
      <c r="M912" s="2">
        <f t="shared" si="14"/>
        <v>2.4890430567234865</v>
      </c>
    </row>
    <row r="913" spans="1:13" x14ac:dyDescent="0.2">
      <c r="A913" t="s">
        <v>853</v>
      </c>
      <c r="B913" s="2">
        <f>VLOOKUP($A913,活跃!$B:$J,3,0)</f>
        <v>377</v>
      </c>
      <c r="C913" s="2">
        <f>VLOOKUP($A913,活跃!$B:$J,4,0)</f>
        <v>0</v>
      </c>
      <c r="D913" s="2">
        <f>VLOOKUP($A913,活跃!$B:$J,6,0)</f>
        <v>0</v>
      </c>
      <c r="E913" s="26">
        <f>VLOOKUP($A913,'交易量(贡献率)'!$A:$K,11,0)/100</f>
        <v>1.8758857096629339E-7</v>
      </c>
      <c r="F913" s="2">
        <f>VLOOKUP($A913,交易量等级!$A:$G,2,0)</f>
        <v>49.465000000000003</v>
      </c>
      <c r="G913" s="2">
        <f>VLOOKUP($A913,交易量等级!$A:$G,5,0)</f>
        <v>98.93</v>
      </c>
      <c r="H913" s="2">
        <f>VLOOKUP($A913,活跃!$B:$J,2,0)</f>
        <v>1</v>
      </c>
      <c r="I913" s="1">
        <f>VLOOKUP($A913,'风险(退款拒付)'!$A:$F,4,0)</f>
        <v>0</v>
      </c>
      <c r="J913" s="1">
        <f>VLOOKUP($A913,'风险(退款拒付)'!$A:$F,5,0)</f>
        <v>0</v>
      </c>
      <c r="K913" s="1">
        <f>VLOOKUP($A913,'风险(预警)'!$A:$F,6,0)</f>
        <v>0</v>
      </c>
      <c r="L913" s="1">
        <v>4.1269047230294599E-3</v>
      </c>
      <c r="M913" s="2">
        <f t="shared" si="14"/>
        <v>0.97435698159108053</v>
      </c>
    </row>
    <row r="914" spans="1:13" x14ac:dyDescent="0.2">
      <c r="A914" t="s">
        <v>87</v>
      </c>
      <c r="B914" s="2">
        <f>VLOOKUP($A914,活跃!$B:$J,3,0)</f>
        <v>829</v>
      </c>
      <c r="C914" s="2">
        <f>VLOOKUP($A914,活跃!$B:$J,4,0)</f>
        <v>0</v>
      </c>
      <c r="D914" s="2">
        <f>VLOOKUP($A914,活跃!$B:$J,6,0)</f>
        <v>0</v>
      </c>
      <c r="E914" s="26">
        <f>VLOOKUP($A914,'交易量(贡献率)'!$A:$K,11,0)/100</f>
        <v>6.7048740213970823E-8</v>
      </c>
      <c r="F914" s="2">
        <f>VLOOKUP($A914,交易量等级!$A:$G,2,0)</f>
        <v>17.68</v>
      </c>
      <c r="G914" s="2">
        <f>VLOOKUP($A914,交易量等级!$A:$G,5,0)</f>
        <v>35.36</v>
      </c>
      <c r="H914" s="2">
        <f>VLOOKUP($A914,活跃!$B:$J,2,0)</f>
        <v>1</v>
      </c>
      <c r="I914" s="1">
        <f>VLOOKUP($A914,'风险(退款拒付)'!$A:$F,4,0)</f>
        <v>0</v>
      </c>
      <c r="J914" s="1">
        <f>VLOOKUP($A914,'风险(退款拒付)'!$A:$F,5,0)</f>
        <v>0</v>
      </c>
      <c r="K914" s="1">
        <f>VLOOKUP($A914,'风险(预警)'!$A:$F,6,0)</f>
        <v>0</v>
      </c>
      <c r="L914" s="1">
        <v>5.6066400803490924E-3</v>
      </c>
      <c r="M914" s="2">
        <f t="shared" si="14"/>
        <v>1.3237206265199057</v>
      </c>
    </row>
    <row r="915" spans="1:13" x14ac:dyDescent="0.2">
      <c r="A915" t="s">
        <v>544</v>
      </c>
      <c r="B915" s="2">
        <f>VLOOKUP($A915,活跃!$B:$J,3,0)</f>
        <v>489</v>
      </c>
      <c r="C915" s="2">
        <f>VLOOKUP($A915,活跃!$B:$J,4,0)</f>
        <v>0</v>
      </c>
      <c r="D915" s="2">
        <f>VLOOKUP($A915,活跃!$B:$J,6,0)</f>
        <v>0</v>
      </c>
      <c r="E915" s="26">
        <f>VLOOKUP($A915,'交易量(贡献率)'!$A:$K,11,0)/100</f>
        <v>1.0903004983889489E-7</v>
      </c>
      <c r="F915" s="2">
        <f>VLOOKUP($A915,交易量等级!$A:$G,2,0)</f>
        <v>28.75</v>
      </c>
      <c r="G915" s="2">
        <f>VLOOKUP($A915,交易量等级!$A:$G,5,0)</f>
        <v>57.5</v>
      </c>
      <c r="H915" s="2">
        <f>VLOOKUP($A915,活跃!$B:$J,2,0)</f>
        <v>1</v>
      </c>
      <c r="I915" s="1">
        <f>VLOOKUP($A915,'风险(退款拒付)'!$A:$F,4,0)</f>
        <v>0</v>
      </c>
      <c r="J915" s="1">
        <f>VLOOKUP($A915,'风险(退款拒付)'!$A:$F,5,0)</f>
        <v>0</v>
      </c>
      <c r="K915" s="1">
        <f>VLOOKUP($A915,'风险(预警)'!$A:$F,6,0)</f>
        <v>0</v>
      </c>
      <c r="L915" s="1">
        <v>5.0482073492622423E-3</v>
      </c>
      <c r="M915" s="2">
        <f t="shared" si="14"/>
        <v>1.1918753655311745</v>
      </c>
    </row>
    <row r="916" spans="1:13" x14ac:dyDescent="0.2">
      <c r="A916" t="s">
        <v>269</v>
      </c>
      <c r="B916" s="2">
        <f>VLOOKUP($A916,活跃!$B:$J,3,0)</f>
        <v>706</v>
      </c>
      <c r="C916" s="2">
        <f>VLOOKUP($A916,活跃!$B:$J,4,0)</f>
        <v>0</v>
      </c>
      <c r="D916" s="2">
        <f>VLOOKUP($A916,活跃!$B:$J,6,0)</f>
        <v>0</v>
      </c>
      <c r="E916" s="26">
        <f>VLOOKUP($A916,'交易量(贡献率)'!$A:$K,11,0)/100</f>
        <v>1.6489135885200521E-7</v>
      </c>
      <c r="F916" s="2">
        <f>VLOOKUP($A916,交易量等级!$A:$G,2,0)</f>
        <v>43.48</v>
      </c>
      <c r="G916" s="2">
        <f>VLOOKUP($A916,交易量等级!$A:$G,5,0)</f>
        <v>86.96</v>
      </c>
      <c r="H916" s="2">
        <f>VLOOKUP($A916,活跃!$B:$J,2,0)</f>
        <v>1</v>
      </c>
      <c r="I916" s="1">
        <f>VLOOKUP($A916,'风险(退款拒付)'!$A:$F,4,0)</f>
        <v>0</v>
      </c>
      <c r="J916" s="1">
        <f>VLOOKUP($A916,'风险(退款拒付)'!$A:$F,5,0)</f>
        <v>0</v>
      </c>
      <c r="K916" s="1">
        <f>VLOOKUP($A916,'风险(预警)'!$A:$F,6,0)</f>
        <v>0</v>
      </c>
      <c r="L916" s="1">
        <v>1.0553818990746691E-2</v>
      </c>
      <c r="M916" s="2">
        <f t="shared" si="14"/>
        <v>2.4917433055091065</v>
      </c>
    </row>
    <row r="917" spans="1:13" x14ac:dyDescent="0.2">
      <c r="A917" t="s">
        <v>490</v>
      </c>
      <c r="B917" s="2">
        <f>VLOOKUP($A917,活跃!$B:$J,3,0)</f>
        <v>475</v>
      </c>
      <c r="C917" s="2">
        <f>VLOOKUP($A917,活跃!$B:$J,4,0)</f>
        <v>0</v>
      </c>
      <c r="D917" s="2">
        <f>VLOOKUP($A917,活跃!$B:$J,6,0)</f>
        <v>0</v>
      </c>
      <c r="E917" s="26">
        <f>VLOOKUP($A917,'交易量(贡献率)'!$A:$K,11,0)/100</f>
        <v>2.0660720400775627E-7</v>
      </c>
      <c r="F917" s="2">
        <f>VLOOKUP($A917,交易量等级!$A:$G,2,0)</f>
        <v>54.48</v>
      </c>
      <c r="G917" s="2">
        <f>VLOOKUP($A917,交易量等级!$A:$G,5,0)</f>
        <v>108.96</v>
      </c>
      <c r="H917" s="2">
        <f>VLOOKUP($A917,活跃!$B:$J,2,0)</f>
        <v>1</v>
      </c>
      <c r="I917" s="1">
        <f>VLOOKUP($A917,'风险(退款拒付)'!$A:$F,4,0)</f>
        <v>0</v>
      </c>
      <c r="J917" s="1">
        <f>VLOOKUP($A917,'风险(退款拒付)'!$A:$F,5,0)</f>
        <v>0</v>
      </c>
      <c r="K917" s="1">
        <f>VLOOKUP($A917,'风险(预警)'!$A:$F,6,0)</f>
        <v>0</v>
      </c>
      <c r="L917" s="1">
        <v>0.20180697007579629</v>
      </c>
      <c r="M917" s="2">
        <f t="shared" si="14"/>
        <v>47.646370203272255</v>
      </c>
    </row>
    <row r="918" spans="1:13" x14ac:dyDescent="0.2">
      <c r="A918" t="s">
        <v>310</v>
      </c>
      <c r="B918" s="2">
        <f>VLOOKUP($A918,活跃!$B:$J,3,0)</f>
        <v>404</v>
      </c>
      <c r="C918" s="2">
        <f>VLOOKUP($A918,活跃!$B:$J,4,0)</f>
        <v>0</v>
      </c>
      <c r="D918" s="2">
        <f>VLOOKUP($A918,活跃!$B:$J,6,0)</f>
        <v>0</v>
      </c>
      <c r="E918" s="26">
        <f>VLOOKUP($A918,'交易量(贡献率)'!$A:$K,11,0)/100</f>
        <v>8.2147239529321402E-7</v>
      </c>
      <c r="F918" s="2">
        <f>VLOOKUP($A918,交易量等级!$A:$G,2,0)</f>
        <v>216.61304999999999</v>
      </c>
      <c r="G918" s="2">
        <f>VLOOKUP($A918,交易量等级!$A:$G,5,0)</f>
        <v>433.22609499999999</v>
      </c>
      <c r="H918" s="2">
        <f>VLOOKUP($A918,活跃!$B:$J,2,0)</f>
        <v>1</v>
      </c>
      <c r="I918" s="1">
        <f>VLOOKUP($A918,'风险(退款拒付)'!$A:$F,4,0)</f>
        <v>0</v>
      </c>
      <c r="J918" s="1">
        <f>VLOOKUP($A918,'风险(退款拒付)'!$A:$F,5,0)</f>
        <v>0</v>
      </c>
      <c r="K918" s="1">
        <f>VLOOKUP($A918,'风险(预警)'!$A:$F,6,0)</f>
        <v>0</v>
      </c>
      <c r="L918" s="1">
        <v>2.119841789944977E-3</v>
      </c>
      <c r="M918" s="2">
        <f t="shared" si="14"/>
        <v>0.50049196347455316</v>
      </c>
    </row>
    <row r="919" spans="1:13" x14ac:dyDescent="0.2">
      <c r="A919" t="s">
        <v>548</v>
      </c>
      <c r="B919" s="2">
        <f>VLOOKUP($A919,活跃!$B:$J,3,0)</f>
        <v>501</v>
      </c>
      <c r="C919" s="2">
        <f>VLOOKUP($A919,活跃!$B:$J,4,0)</f>
        <v>0</v>
      </c>
      <c r="D919" s="2">
        <f>VLOOKUP($A919,活跃!$B:$J,6,0)</f>
        <v>0</v>
      </c>
      <c r="E919" s="26">
        <f>VLOOKUP($A919,'交易量(贡献率)'!$A:$K,11,0)/100</f>
        <v>1.0425168939378156E-7</v>
      </c>
      <c r="F919" s="2">
        <f>VLOOKUP($A919,交易量等级!$A:$G,2,0)</f>
        <v>54.98</v>
      </c>
      <c r="G919" s="2">
        <f>VLOOKUP($A919,交易量等级!$A:$G,5,0)</f>
        <v>54.98</v>
      </c>
      <c r="H919" s="2">
        <f>VLOOKUP($A919,活跃!$B:$J,2,0)</f>
        <v>1</v>
      </c>
      <c r="I919" s="1">
        <f>VLOOKUP($A919,'风险(退款拒付)'!$A:$F,4,0)</f>
        <v>2.8180000000000001</v>
      </c>
      <c r="J919" s="1">
        <f>VLOOKUP($A919,'风险(退款拒付)'!$A:$F,5,0)</f>
        <v>0</v>
      </c>
      <c r="K919" s="1">
        <f>VLOOKUP($A919,'风险(预警)'!$A:$F,6,0)</f>
        <v>0</v>
      </c>
      <c r="L919" s="1">
        <v>2.8760347238774241E-3</v>
      </c>
      <c r="M919" s="2">
        <f t="shared" si="14"/>
        <v>0.67902815804559091</v>
      </c>
    </row>
    <row r="920" spans="1:13" x14ac:dyDescent="0.2">
      <c r="A920" t="s">
        <v>321</v>
      </c>
      <c r="B920" s="2">
        <f>VLOOKUP($A920,活跃!$B:$J,3,0)</f>
        <v>443</v>
      </c>
      <c r="C920" s="2">
        <f>VLOOKUP($A920,活跃!$B:$J,4,0)</f>
        <v>0</v>
      </c>
      <c r="D920" s="2">
        <f>VLOOKUP($A920,活跃!$B:$J,6,0)</f>
        <v>0</v>
      </c>
      <c r="E920" s="26">
        <f>VLOOKUP($A920,'交易量(贡献率)'!$A:$K,11,0)/100</f>
        <v>2.3322949791624468E-7</v>
      </c>
      <c r="F920" s="2">
        <f>VLOOKUP($A920,交易量等级!$A:$G,2,0)</f>
        <v>61.5</v>
      </c>
      <c r="G920" s="2">
        <f>VLOOKUP($A920,交易量等级!$A:$G,5,0)</f>
        <v>123</v>
      </c>
      <c r="H920" s="2">
        <f>VLOOKUP($A920,活跃!$B:$J,2,0)</f>
        <v>1</v>
      </c>
      <c r="I920" s="1">
        <f>VLOOKUP($A920,'风险(退款拒付)'!$A:$F,4,0)</f>
        <v>0</v>
      </c>
      <c r="J920" s="1">
        <f>VLOOKUP($A920,'风险(退款拒付)'!$A:$F,5,0)</f>
        <v>0</v>
      </c>
      <c r="K920" s="1">
        <f>VLOOKUP($A920,'风险(预警)'!$A:$F,6,0)</f>
        <v>0</v>
      </c>
      <c r="L920" s="1">
        <v>2.4276266666836922E-3</v>
      </c>
      <c r="M920" s="2">
        <f t="shared" si="14"/>
        <v>0.57315958330231931</v>
      </c>
    </row>
    <row r="921" spans="1:13" x14ac:dyDescent="0.2">
      <c r="A921" t="s">
        <v>556</v>
      </c>
      <c r="B921" s="2">
        <f>VLOOKUP($A921,活跃!$B:$J,3,0)</f>
        <v>100</v>
      </c>
      <c r="C921" s="2">
        <f>VLOOKUP($A921,活跃!$B:$J,4,0)</f>
        <v>0</v>
      </c>
      <c r="D921" s="2">
        <f>VLOOKUP($A921,活跃!$B:$J,6,0)</f>
        <v>0</v>
      </c>
      <c r="E921" s="26">
        <f>VLOOKUP($A921,'交易量(贡献率)'!$A:$K,11,0)/100</f>
        <v>5.4040981224495724E-9</v>
      </c>
      <c r="F921" s="2">
        <f>VLOOKUP($A921,交易量等级!$A:$G,2,0)</f>
        <v>2.85</v>
      </c>
      <c r="G921" s="2">
        <f>VLOOKUP($A921,交易量等级!$A:$G,5,0)</f>
        <v>2.85</v>
      </c>
      <c r="H921" s="2">
        <f>VLOOKUP($A921,活跃!$B:$J,2,0)</f>
        <v>1</v>
      </c>
      <c r="I921" s="1">
        <f>VLOOKUP($A921,'风险(退款拒付)'!$A:$F,4,0)</f>
        <v>0</v>
      </c>
      <c r="J921" s="1">
        <f>VLOOKUP($A921,'风险(退款拒付)'!$A:$F,5,0)</f>
        <v>0</v>
      </c>
      <c r="K921" s="1">
        <f>VLOOKUP($A921,'风险(预警)'!$A:$F,6,0)</f>
        <v>0</v>
      </c>
      <c r="L921" s="1">
        <v>3.3405933319529679E-3</v>
      </c>
      <c r="M921" s="2">
        <f t="shared" si="14"/>
        <v>0.78870985740994271</v>
      </c>
    </row>
    <row r="922" spans="1:13" x14ac:dyDescent="0.2">
      <c r="A922" t="s">
        <v>280</v>
      </c>
      <c r="B922" s="2">
        <f>VLOOKUP($A922,活跃!$B:$J,3,0)</f>
        <v>102</v>
      </c>
      <c r="C922" s="2">
        <f>VLOOKUP($A922,活跃!$B:$J,4,0)</f>
        <v>0</v>
      </c>
      <c r="D922" s="2">
        <f>VLOOKUP($A922,活跃!$B:$J,6,0)</f>
        <v>0</v>
      </c>
      <c r="E922" s="26">
        <f>VLOOKUP($A922,'交易量(贡献率)'!$A:$K,11,0)/100</f>
        <v>1.1547704409023821E-8</v>
      </c>
      <c r="F922" s="2">
        <f>VLOOKUP($A922,交易量等级!$A:$G,2,0)</f>
        <v>3.0449999999999999</v>
      </c>
      <c r="G922" s="2">
        <f>VLOOKUP($A922,交易量等级!$A:$G,5,0)</f>
        <v>6.09</v>
      </c>
      <c r="H922" s="2">
        <f>VLOOKUP($A922,活跃!$B:$J,2,0)</f>
        <v>1</v>
      </c>
      <c r="I922" s="1">
        <f>VLOOKUP($A922,'风险(退款拒付)'!$A:$F,4,0)</f>
        <v>0</v>
      </c>
      <c r="J922" s="1">
        <f>VLOOKUP($A922,'风险(退款拒付)'!$A:$F,5,0)</f>
        <v>0</v>
      </c>
      <c r="K922" s="1">
        <f>VLOOKUP($A922,'风险(预警)'!$A:$F,6,0)</f>
        <v>0</v>
      </c>
      <c r="L922" s="1">
        <v>2.8989469914606669E-3</v>
      </c>
      <c r="M922" s="2">
        <f t="shared" si="14"/>
        <v>0.68443771542142195</v>
      </c>
    </row>
    <row r="923" spans="1:13" x14ac:dyDescent="0.2">
      <c r="A923" t="s">
        <v>984</v>
      </c>
      <c r="B923" s="2">
        <f>VLOOKUP($A923,活跃!$B:$J,3,0)</f>
        <v>346</v>
      </c>
      <c r="C923" s="2">
        <f>VLOOKUP($A923,活跃!$B:$J,4,0)</f>
        <v>0</v>
      </c>
      <c r="D923" s="2">
        <f>VLOOKUP($A923,活跃!$B:$J,6,0)</f>
        <v>0</v>
      </c>
      <c r="E923" s="26">
        <f>VLOOKUP($A923,'交易量(贡献率)'!$A:$K,11,0)/100</f>
        <v>1.208811422126878E-7</v>
      </c>
      <c r="F923" s="2">
        <f>VLOOKUP($A923,交易量等级!$A:$G,2,0)</f>
        <v>31.875</v>
      </c>
      <c r="G923" s="2">
        <f>VLOOKUP($A923,交易量等级!$A:$G,5,0)</f>
        <v>63.75</v>
      </c>
      <c r="H923" s="2">
        <f>VLOOKUP($A923,活跃!$B:$J,2,0)</f>
        <v>1</v>
      </c>
      <c r="I923" s="1">
        <f>VLOOKUP($A923,'风险(退款拒付)'!$A:$F,4,0)</f>
        <v>0.42299999999999999</v>
      </c>
      <c r="J923" s="1">
        <f>VLOOKUP($A923,'风险(退款拒付)'!$A:$F,5,0)</f>
        <v>0</v>
      </c>
      <c r="K923" s="1">
        <f>VLOOKUP($A923,'风险(预警)'!$A:$F,6,0)</f>
        <v>0</v>
      </c>
      <c r="L923" s="1">
        <v>3.188780450973839E-3</v>
      </c>
      <c r="M923" s="2">
        <f t="shared" si="14"/>
        <v>0.75286702836375008</v>
      </c>
    </row>
    <row r="924" spans="1:13" x14ac:dyDescent="0.2">
      <c r="A924" t="s">
        <v>369</v>
      </c>
      <c r="B924" s="2">
        <f>VLOOKUP($A924,活跃!$B:$J,3,0)</f>
        <v>979</v>
      </c>
      <c r="C924" s="2">
        <f>VLOOKUP($A924,活跃!$B:$J,4,0)</f>
        <v>0</v>
      </c>
      <c r="D924" s="2">
        <f>VLOOKUP($A924,活跃!$B:$J,6,0)</f>
        <v>0</v>
      </c>
      <c r="E924" s="26">
        <f>VLOOKUP($A924,'交易量(贡献率)'!$A:$K,11,0)/100</f>
        <v>9.0523383987979847E-8</v>
      </c>
      <c r="F924" s="2">
        <f>VLOOKUP($A924,交易量等级!$A:$G,2,0)</f>
        <v>23.87</v>
      </c>
      <c r="G924" s="2">
        <f>VLOOKUP($A924,交易量等级!$A:$G,5,0)</f>
        <v>47.74</v>
      </c>
      <c r="H924" s="2">
        <f>VLOOKUP($A924,活跃!$B:$J,2,0)</f>
        <v>1</v>
      </c>
      <c r="I924" s="1">
        <f>VLOOKUP($A924,'风险(退款拒付)'!$A:$F,4,0)</f>
        <v>1.5</v>
      </c>
      <c r="J924" s="1">
        <f>VLOOKUP($A924,'风险(退款拒付)'!$A:$F,5,0)</f>
        <v>0.5</v>
      </c>
      <c r="K924" s="1">
        <f>VLOOKUP($A924,'风险(预警)'!$A:$F,6,0)</f>
        <v>1.5</v>
      </c>
      <c r="L924" s="1">
        <v>2.6951918405795738E-3</v>
      </c>
      <c r="M924" s="2">
        <f t="shared" si="14"/>
        <v>0.63633138219587537</v>
      </c>
    </row>
    <row r="925" spans="1:13" x14ac:dyDescent="0.2">
      <c r="A925" t="s">
        <v>935</v>
      </c>
      <c r="B925" s="2">
        <f>VLOOKUP($A925,活跃!$B:$J,3,0)</f>
        <v>766</v>
      </c>
      <c r="C925" s="2">
        <f>VLOOKUP($A925,活跃!$B:$J,4,0)</f>
        <v>0</v>
      </c>
      <c r="D925" s="2">
        <f>VLOOKUP($A925,活跃!$B:$J,6,0)</f>
        <v>0</v>
      </c>
      <c r="E925" s="26">
        <f>VLOOKUP($A925,'交易量(贡献率)'!$A:$K,11,0)/100</f>
        <v>1.0654606087734787E-7</v>
      </c>
      <c r="F925" s="2">
        <f>VLOOKUP($A925,交易量等级!$A:$G,2,0)</f>
        <v>28.094999999999999</v>
      </c>
      <c r="G925" s="2">
        <f>VLOOKUP($A925,交易量等级!$A:$G,5,0)</f>
        <v>56.19</v>
      </c>
      <c r="H925" s="2">
        <f>VLOOKUP($A925,活跃!$B:$J,2,0)</f>
        <v>1</v>
      </c>
      <c r="I925" s="1">
        <f>VLOOKUP($A925,'风险(退款拒付)'!$A:$F,4,0)</f>
        <v>0</v>
      </c>
      <c r="J925" s="1">
        <f>VLOOKUP($A925,'风险(退款拒付)'!$A:$F,5,0)</f>
        <v>0</v>
      </c>
      <c r="K925" s="1">
        <f>VLOOKUP($A925,'风险(预警)'!$A:$F,6,0)</f>
        <v>0</v>
      </c>
      <c r="L925" s="1">
        <v>4.4195254272124196E-3</v>
      </c>
      <c r="M925" s="2">
        <f t="shared" si="14"/>
        <v>1.0434443594720673</v>
      </c>
    </row>
    <row r="926" spans="1:13" x14ac:dyDescent="0.2">
      <c r="A926" t="s">
        <v>329</v>
      </c>
      <c r="B926" s="2">
        <f>VLOOKUP($A926,活跃!$B:$J,3,0)</f>
        <v>24</v>
      </c>
      <c r="C926" s="2">
        <f>VLOOKUP($A926,活跃!$B:$J,4,0)</f>
        <v>1</v>
      </c>
      <c r="D926" s="2">
        <f>VLOOKUP($A926,活跃!$B:$J,6,0)</f>
        <v>2</v>
      </c>
      <c r="E926" s="26">
        <f>VLOOKUP($A926,'交易量(贡献率)'!$A:$K,11,0)/100</f>
        <v>2.8404698201506871E-6</v>
      </c>
      <c r="F926" s="2">
        <f>VLOOKUP($A926,交易量等级!$A:$G,2,0)</f>
        <v>749</v>
      </c>
      <c r="G926" s="2">
        <f>VLOOKUP($A926,交易量等级!$A:$G,5,0)</f>
        <v>1498</v>
      </c>
      <c r="H926" s="2">
        <f>VLOOKUP($A926,活跃!$B:$J,2,0)</f>
        <v>1</v>
      </c>
      <c r="I926" s="1">
        <f>VLOOKUP($A926,'风险(退款拒付)'!$A:$F,4,0)</f>
        <v>0</v>
      </c>
      <c r="J926" s="1">
        <f>VLOOKUP($A926,'风险(退款拒付)'!$A:$F,5,0)</f>
        <v>0</v>
      </c>
      <c r="K926" s="1">
        <f>VLOOKUP($A926,'风险(预警)'!$A:$F,6,0)</f>
        <v>0</v>
      </c>
      <c r="L926" s="1">
        <v>4.5705181436960351E-3</v>
      </c>
      <c r="M926" s="2">
        <f t="shared" si="14"/>
        <v>1.0790935487189699</v>
      </c>
    </row>
    <row r="927" spans="1:13" x14ac:dyDescent="0.2">
      <c r="A927" t="s">
        <v>934</v>
      </c>
      <c r="B927" s="2">
        <f>VLOOKUP($A927,活跃!$B:$J,3,0)</f>
        <v>359</v>
      </c>
      <c r="C927" s="2">
        <f>VLOOKUP($A927,活跃!$B:$J,4,0)</f>
        <v>0</v>
      </c>
      <c r="D927" s="2">
        <f>VLOOKUP($A927,活跃!$B:$J,6,0)</f>
        <v>0</v>
      </c>
      <c r="E927" s="26">
        <f>VLOOKUP($A927,'交易量(贡献率)'!$A:$K,11,0)/100</f>
        <v>2.5977594483354083E-8</v>
      </c>
      <c r="F927" s="2">
        <f>VLOOKUP($A927,交易量等级!$A:$G,2,0)</f>
        <v>6.85</v>
      </c>
      <c r="G927" s="2">
        <f>VLOOKUP($A927,交易量等级!$A:$G,5,0)</f>
        <v>13.7</v>
      </c>
      <c r="H927" s="2">
        <f>VLOOKUP($A927,活跃!$B:$J,2,0)</f>
        <v>1</v>
      </c>
      <c r="I927" s="1">
        <f>VLOOKUP($A927,'风险(退款拒付)'!$A:$F,4,0)</f>
        <v>0</v>
      </c>
      <c r="J927" s="1">
        <f>VLOOKUP($A927,'风险(退款拒付)'!$A:$F,5,0)</f>
        <v>0</v>
      </c>
      <c r="K927" s="1">
        <f>VLOOKUP($A927,'风险(预警)'!$A:$F,6,0)</f>
        <v>0</v>
      </c>
      <c r="L927" s="1">
        <v>6.9426689247382609E-4</v>
      </c>
      <c r="M927" s="2">
        <f t="shared" si="14"/>
        <v>0.16391553456384159</v>
      </c>
    </row>
    <row r="928" spans="1:13" x14ac:dyDescent="0.2">
      <c r="A928" t="s">
        <v>265</v>
      </c>
      <c r="B928" s="2">
        <f>VLOOKUP($A928,活跃!$B:$J,3,0)</f>
        <v>1199</v>
      </c>
      <c r="C928" s="2">
        <f>VLOOKUP($A928,活跃!$B:$J,4,0)</f>
        <v>0</v>
      </c>
      <c r="D928" s="2">
        <f>VLOOKUP($A928,活跃!$B:$J,6,0)</f>
        <v>0</v>
      </c>
      <c r="E928" s="26">
        <f>VLOOKUP($A928,'交易量(贡献率)'!$A:$K,11,0)/100</f>
        <v>1.5699023708333729E-7</v>
      </c>
      <c r="F928" s="2">
        <f>VLOOKUP($A928,交易量等级!$A:$G,2,0)</f>
        <v>41.396549999999998</v>
      </c>
      <c r="G928" s="2">
        <f>VLOOKUP($A928,交易量等级!$A:$G,5,0)</f>
        <v>82.793125799999999</v>
      </c>
      <c r="H928" s="2">
        <f>VLOOKUP($A928,活跃!$B:$J,2,0)</f>
        <v>1</v>
      </c>
      <c r="I928" s="1">
        <f>VLOOKUP($A928,'风险(退款拒付)'!$A:$F,4,0)</f>
        <v>0</v>
      </c>
      <c r="J928" s="1">
        <f>VLOOKUP($A928,'风险(退款拒付)'!$A:$F,5,0)</f>
        <v>0</v>
      </c>
      <c r="K928" s="1">
        <f>VLOOKUP($A928,'风险(预警)'!$A:$F,6,0)</f>
        <v>0</v>
      </c>
      <c r="L928" s="1">
        <v>1.0374705126486229E-2</v>
      </c>
      <c r="M928" s="2">
        <f t="shared" si="14"/>
        <v>2.4494547488656599</v>
      </c>
    </row>
    <row r="929" spans="1:13" x14ac:dyDescent="0.2">
      <c r="A929" t="s">
        <v>267</v>
      </c>
      <c r="B929" s="2">
        <f>VLOOKUP($A929,活跃!$B:$J,3,0)</f>
        <v>369</v>
      </c>
      <c r="C929" s="2">
        <f>VLOOKUP($A929,活跃!$B:$J,4,0)</f>
        <v>0</v>
      </c>
      <c r="D929" s="2">
        <f>VLOOKUP($A929,活跃!$B:$J,6,0)</f>
        <v>0</v>
      </c>
      <c r="E929" s="26">
        <f>VLOOKUP($A929,'交易量(贡献率)'!$A:$K,11,0)/100</f>
        <v>1.6834239695125367E-7</v>
      </c>
      <c r="F929" s="2">
        <f>VLOOKUP($A929,交易量等级!$A:$G,2,0)</f>
        <v>44.39</v>
      </c>
      <c r="G929" s="2">
        <f>VLOOKUP($A929,交易量等级!$A:$G,5,0)</f>
        <v>88.78</v>
      </c>
      <c r="H929" s="2">
        <f>VLOOKUP($A929,活跃!$B:$J,2,0)</f>
        <v>1</v>
      </c>
      <c r="I929" s="1">
        <f>VLOOKUP($A929,'风险(退款拒付)'!$A:$F,4,0)</f>
        <v>0</v>
      </c>
      <c r="J929" s="1">
        <f>VLOOKUP($A929,'风险(退款拒付)'!$A:$F,5,0)</f>
        <v>0</v>
      </c>
      <c r="K929" s="1">
        <f>VLOOKUP($A929,'风险(预警)'!$A:$F,6,0)</f>
        <v>0</v>
      </c>
      <c r="L929" s="1">
        <v>7.199090499030906E-3</v>
      </c>
      <c r="M929" s="2">
        <f t="shared" si="14"/>
        <v>1.6996961547703524</v>
      </c>
    </row>
    <row r="930" spans="1:13" x14ac:dyDescent="0.2">
      <c r="A930" t="s">
        <v>356</v>
      </c>
      <c r="B930" s="2">
        <f>VLOOKUP($A930,活跃!$B:$J,3,0)</f>
        <v>32</v>
      </c>
      <c r="C930" s="2">
        <f>VLOOKUP($A930,活跃!$B:$J,4,0)</f>
        <v>1</v>
      </c>
      <c r="D930" s="2">
        <f>VLOOKUP($A930,活跃!$B:$J,6,0)</f>
        <v>2</v>
      </c>
      <c r="E930" s="26">
        <f>VLOOKUP($A930,'交易量(贡献率)'!$A:$K,11,0)/100</f>
        <v>1.8195693187026699E-7</v>
      </c>
      <c r="F930" s="2">
        <f>VLOOKUP($A930,交易量等级!$A:$G,2,0)</f>
        <v>47.98</v>
      </c>
      <c r="G930" s="2">
        <f>VLOOKUP($A930,交易量等级!$A:$G,5,0)</f>
        <v>95.96</v>
      </c>
      <c r="H930" s="2">
        <f>VLOOKUP($A930,活跃!$B:$J,2,0)</f>
        <v>1</v>
      </c>
      <c r="I930" s="1">
        <f>VLOOKUP($A930,'风险(退款拒付)'!$A:$F,4,0)</f>
        <v>0</v>
      </c>
      <c r="J930" s="1">
        <f>VLOOKUP($A930,'风险(退款拒付)'!$A:$F,5,0)</f>
        <v>0</v>
      </c>
      <c r="K930" s="1">
        <f>VLOOKUP($A930,'风险(预警)'!$A:$F,6,0)</f>
        <v>0</v>
      </c>
      <c r="L930" s="1">
        <v>2.5608468264104779E-2</v>
      </c>
      <c r="M930" s="2">
        <f t="shared" si="14"/>
        <v>6.0461269439405934</v>
      </c>
    </row>
    <row r="931" spans="1:13" x14ac:dyDescent="0.2">
      <c r="A931" t="s">
        <v>377</v>
      </c>
      <c r="B931" s="2">
        <f>VLOOKUP($A931,活跃!$B:$J,3,0)</f>
        <v>643</v>
      </c>
      <c r="C931" s="2">
        <f>VLOOKUP($A931,活跃!$B:$J,4,0)</f>
        <v>0</v>
      </c>
      <c r="D931" s="2">
        <f>VLOOKUP($A931,活跃!$B:$J,6,0)</f>
        <v>0</v>
      </c>
      <c r="E931" s="26">
        <f>VLOOKUP($A931,'交易量(贡献率)'!$A:$K,11,0)/100</f>
        <v>1.3832595018691097E-7</v>
      </c>
      <c r="F931" s="2">
        <f>VLOOKUP($A931,交易量等级!$A:$G,2,0)</f>
        <v>36.475000000000001</v>
      </c>
      <c r="G931" s="2">
        <f>VLOOKUP($A931,交易量等级!$A:$G,5,0)</f>
        <v>72.95</v>
      </c>
      <c r="H931" s="2">
        <f>VLOOKUP($A931,活跃!$B:$J,2,0)</f>
        <v>1</v>
      </c>
      <c r="I931" s="1">
        <f>VLOOKUP($A931,'风险(退款拒付)'!$A:$F,4,0)</f>
        <v>0</v>
      </c>
      <c r="J931" s="1">
        <f>VLOOKUP($A931,'风险(退款拒付)'!$A:$F,5,0)</f>
        <v>0</v>
      </c>
      <c r="K931" s="1">
        <f>VLOOKUP($A931,'风险(预警)'!$A:$F,6,0)</f>
        <v>0</v>
      </c>
      <c r="L931" s="1">
        <v>9.5986631687619464E-4</v>
      </c>
      <c r="M931" s="2">
        <f t="shared" si="14"/>
        <v>0.22662322249007258</v>
      </c>
    </row>
    <row r="932" spans="1:13" x14ac:dyDescent="0.2">
      <c r="A932" t="s">
        <v>344</v>
      </c>
      <c r="B932" s="2">
        <f>VLOOKUP($A932,活跃!$B:$J,3,0)</f>
        <v>577</v>
      </c>
      <c r="C932" s="2">
        <f>VLOOKUP($A932,活跃!$B:$J,4,0)</f>
        <v>0</v>
      </c>
      <c r="D932" s="2">
        <f>VLOOKUP($A932,活跃!$B:$J,6,0)</f>
        <v>0</v>
      </c>
      <c r="E932" s="26">
        <f>VLOOKUP($A932,'交易量(贡献率)'!$A:$K,11,0)/100</f>
        <v>4.5204806750595719E-7</v>
      </c>
      <c r="F932" s="2">
        <f>VLOOKUP($A932,交易量等级!$A:$G,2,0)</f>
        <v>119.2</v>
      </c>
      <c r="G932" s="2">
        <f>VLOOKUP($A932,交易量等级!$A:$G,5,0)</f>
        <v>238.4</v>
      </c>
      <c r="H932" s="2">
        <f>VLOOKUP($A932,活跃!$B:$J,2,0)</f>
        <v>1</v>
      </c>
      <c r="I932" s="1">
        <f>VLOOKUP($A932,'风险(退款拒付)'!$A:$F,4,0)</f>
        <v>0</v>
      </c>
      <c r="J932" s="1">
        <f>VLOOKUP($A932,'风险(退款拒付)'!$A:$F,5,0)</f>
        <v>0</v>
      </c>
      <c r="K932" s="1">
        <f>VLOOKUP($A932,'风险(预警)'!$A:$F,6,0)</f>
        <v>0</v>
      </c>
      <c r="L932" s="1">
        <v>6.5701945977929129E-3</v>
      </c>
      <c r="M932" s="2">
        <f t="shared" si="14"/>
        <v>1.5512146284957564</v>
      </c>
    </row>
    <row r="933" spans="1:13" x14ac:dyDescent="0.2">
      <c r="A933" t="s">
        <v>736</v>
      </c>
      <c r="B933" s="2">
        <f>VLOOKUP($A933,活跃!$B:$J,3,0)</f>
        <v>507</v>
      </c>
      <c r="C933" s="2">
        <f>VLOOKUP($A933,活跃!$B:$J,4,0)</f>
        <v>0</v>
      </c>
      <c r="D933" s="2">
        <f>VLOOKUP($A933,活跃!$B:$J,6,0)</f>
        <v>0</v>
      </c>
      <c r="E933" s="26">
        <f>VLOOKUP($A933,'交易量(贡献率)'!$A:$K,11,0)/100</f>
        <v>5.6904205142004088E-8</v>
      </c>
      <c r="F933" s="2">
        <f>VLOOKUP($A933,交易量等级!$A:$G,2,0)</f>
        <v>30.01</v>
      </c>
      <c r="G933" s="2">
        <f>VLOOKUP($A933,交易量等级!$A:$G,5,0)</f>
        <v>30.01</v>
      </c>
      <c r="H933" s="2">
        <f>VLOOKUP($A933,活跃!$B:$J,2,0)</f>
        <v>1</v>
      </c>
      <c r="I933" s="1">
        <f>VLOOKUP($A933,'风险(退款拒付)'!$A:$F,4,0)</f>
        <v>1</v>
      </c>
      <c r="J933" s="1">
        <f>VLOOKUP($A933,'风险(退款拒付)'!$A:$F,5,0)</f>
        <v>0</v>
      </c>
      <c r="K933" s="1">
        <f>VLOOKUP($A933,'风险(预警)'!$A:$F,6,0)</f>
        <v>0</v>
      </c>
      <c r="L933" s="1">
        <v>3.2107434687233989E-3</v>
      </c>
      <c r="M933" s="2">
        <f t="shared" si="14"/>
        <v>0.75805246905533541</v>
      </c>
    </row>
    <row r="934" spans="1:13" x14ac:dyDescent="0.2">
      <c r="A934" t="s">
        <v>906</v>
      </c>
      <c r="B934" s="2">
        <f>VLOOKUP($A934,活跃!$B:$J,3,0)</f>
        <v>468</v>
      </c>
      <c r="C934" s="2">
        <f>VLOOKUP($A934,活跃!$B:$J,4,0)</f>
        <v>0</v>
      </c>
      <c r="D934" s="2">
        <f>VLOOKUP($A934,活跃!$B:$J,6,0)</f>
        <v>0</v>
      </c>
      <c r="E934" s="26">
        <f>VLOOKUP($A934,'交易量(贡献率)'!$A:$K,11,0)/100</f>
        <v>8.7781340389244747E-7</v>
      </c>
      <c r="F934" s="2">
        <f>VLOOKUP($A934,交易量等级!$A:$G,2,0)</f>
        <v>462.9391</v>
      </c>
      <c r="G934" s="2">
        <f>VLOOKUP($A934,交易量等级!$A:$G,5,0)</f>
        <v>462.93907779</v>
      </c>
      <c r="H934" s="2">
        <f>VLOOKUP($A934,活跃!$B:$J,2,0)</f>
        <v>1</v>
      </c>
      <c r="I934" s="1">
        <f>VLOOKUP($A934,'风险(退款拒付)'!$A:$F,4,0)</f>
        <v>0</v>
      </c>
      <c r="J934" s="1">
        <f>VLOOKUP($A934,'风险(退款拒付)'!$A:$F,5,0)</f>
        <v>0</v>
      </c>
      <c r="K934" s="1">
        <f>VLOOKUP($A934,'风险(预警)'!$A:$F,6,0)</f>
        <v>0</v>
      </c>
      <c r="L934" s="1">
        <v>7.4639568363863054E-2</v>
      </c>
      <c r="M934" s="2">
        <f t="shared" si="14"/>
        <v>17.62230761772679</v>
      </c>
    </row>
    <row r="935" spans="1:13" x14ac:dyDescent="0.2">
      <c r="A935" t="s">
        <v>296</v>
      </c>
      <c r="B935" s="2">
        <f>VLOOKUP($A935,活跃!$B:$J,3,0)</f>
        <v>592</v>
      </c>
      <c r="C935" s="2">
        <f>VLOOKUP($A935,活跃!$B:$J,4,0)</f>
        <v>0</v>
      </c>
      <c r="D935" s="2">
        <f>VLOOKUP($A935,活跃!$B:$J,6,0)</f>
        <v>0</v>
      </c>
      <c r="E935" s="26">
        <f>VLOOKUP($A935,'交易量(贡献率)'!$A:$K,11,0)/100</f>
        <v>2.0912911646489942E-7</v>
      </c>
      <c r="F935" s="2">
        <f>VLOOKUP($A935,交易量等级!$A:$G,2,0)</f>
        <v>110.29</v>
      </c>
      <c r="G935" s="2">
        <f>VLOOKUP($A935,交易量等级!$A:$G,5,0)</f>
        <v>110.29</v>
      </c>
      <c r="H935" s="2">
        <f>VLOOKUP($A935,活跃!$B:$J,2,0)</f>
        <v>1</v>
      </c>
      <c r="I935" s="1">
        <f>VLOOKUP($A935,'风险(退款拒付)'!$A:$F,4,0)</f>
        <v>0</v>
      </c>
      <c r="J935" s="1">
        <f>VLOOKUP($A935,'风险(退款拒付)'!$A:$F,5,0)</f>
        <v>1</v>
      </c>
      <c r="K935" s="1">
        <f>VLOOKUP($A935,'风险(预警)'!$A:$F,6,0)</f>
        <v>0</v>
      </c>
      <c r="L935" s="1">
        <v>6.2527049000553423E-3</v>
      </c>
      <c r="M935" s="2">
        <f t="shared" si="14"/>
        <v>1.4762557127137708</v>
      </c>
    </row>
    <row r="936" spans="1:13" x14ac:dyDescent="0.2">
      <c r="A936" t="s">
        <v>600</v>
      </c>
      <c r="B936" s="2">
        <f>VLOOKUP($A936,活跃!$B:$J,3,0)</f>
        <v>187</v>
      </c>
      <c r="C936" s="2">
        <f>VLOOKUP($A936,活跃!$B:$J,4,0)</f>
        <v>0</v>
      </c>
      <c r="D936" s="2">
        <f>VLOOKUP($A936,活跃!$B:$J,6,0)</f>
        <v>0</v>
      </c>
      <c r="E936" s="26">
        <f>VLOOKUP($A936,'交易量(贡献率)'!$A:$K,11,0)/100</f>
        <v>3.1749151842338737E-7</v>
      </c>
      <c r="F936" s="2">
        <f>VLOOKUP($A936,交易量等级!$A:$G,2,0)</f>
        <v>167.43790000000001</v>
      </c>
      <c r="G936" s="2">
        <f>VLOOKUP($A936,交易量等级!$A:$G,5,0)</f>
        <v>167.43789749999999</v>
      </c>
      <c r="H936" s="2">
        <f>VLOOKUP($A936,活跃!$B:$J,2,0)</f>
        <v>1</v>
      </c>
      <c r="I936" s="1">
        <f>VLOOKUP($A936,'风险(退款拒付)'!$A:$F,4,0)</f>
        <v>0</v>
      </c>
      <c r="J936" s="1">
        <f>VLOOKUP($A936,'风险(退款拒付)'!$A:$F,5,0)</f>
        <v>0</v>
      </c>
      <c r="K936" s="1">
        <f>VLOOKUP($A936,'风险(预警)'!$A:$F,6,0)</f>
        <v>0</v>
      </c>
      <c r="L936" s="1">
        <v>5.5648491428636274E-3</v>
      </c>
      <c r="M936" s="2">
        <f t="shared" si="14"/>
        <v>1.3138538390753176</v>
      </c>
    </row>
    <row r="937" spans="1:13" x14ac:dyDescent="0.2">
      <c r="A937" t="s">
        <v>983</v>
      </c>
      <c r="B937" s="2">
        <f>VLOOKUP($A937,活跃!$B:$J,3,0)</f>
        <v>117</v>
      </c>
      <c r="C937" s="2">
        <f>VLOOKUP($A937,活跃!$B:$J,4,0)</f>
        <v>0</v>
      </c>
      <c r="D937" s="2">
        <f>VLOOKUP($A937,活跃!$B:$J,6,0)</f>
        <v>0</v>
      </c>
      <c r="E937" s="26">
        <f>VLOOKUP($A937,'交易量(贡献率)'!$A:$K,11,0)/100</f>
        <v>3.6577211502474471E-8</v>
      </c>
      <c r="F937" s="2">
        <f>VLOOKUP($A937,交易量等级!$A:$G,2,0)</f>
        <v>19.29</v>
      </c>
      <c r="G937" s="2">
        <f>VLOOKUP($A937,交易量等级!$A:$G,5,0)</f>
        <v>19.29</v>
      </c>
      <c r="H937" s="2">
        <f>VLOOKUP($A937,活跃!$B:$J,2,0)</f>
        <v>1</v>
      </c>
      <c r="I937" s="1">
        <f>VLOOKUP($A937,'风险(退款拒付)'!$A:$F,4,0)</f>
        <v>0</v>
      </c>
      <c r="J937" s="1">
        <f>VLOOKUP($A937,'风险(退款拒付)'!$A:$F,5,0)</f>
        <v>0</v>
      </c>
      <c r="K937" s="1">
        <f>VLOOKUP($A937,'风险(预警)'!$A:$F,6,0)</f>
        <v>0</v>
      </c>
      <c r="L937" s="1">
        <v>3.239045241952353E-3</v>
      </c>
      <c r="M937" s="2">
        <f t="shared" si="14"/>
        <v>0.76473448189250015</v>
      </c>
    </row>
    <row r="938" spans="1:13" x14ac:dyDescent="0.2">
      <c r="A938" t="s">
        <v>270</v>
      </c>
      <c r="B938" s="2">
        <f>VLOOKUP($A938,活跃!$B:$J,3,0)</f>
        <v>635</v>
      </c>
      <c r="C938" s="2">
        <f>VLOOKUP($A938,活跃!$B:$J,4,0)</f>
        <v>0</v>
      </c>
      <c r="D938" s="2">
        <f>VLOOKUP($A938,活跃!$B:$J,6,0)</f>
        <v>0</v>
      </c>
      <c r="E938" s="26">
        <f>VLOOKUP($A938,'交易量(贡献率)'!$A:$K,11,0)/100</f>
        <v>5.290327635661159E-9</v>
      </c>
      <c r="F938" s="2">
        <f>VLOOKUP($A938,交易量等级!$A:$G,2,0)</f>
        <v>2.79</v>
      </c>
      <c r="G938" s="2">
        <f>VLOOKUP($A938,交易量等级!$A:$G,5,0)</f>
        <v>2.79</v>
      </c>
      <c r="H938" s="2">
        <f>VLOOKUP($A938,活跃!$B:$J,2,0)</f>
        <v>1</v>
      </c>
      <c r="I938" s="1">
        <f>VLOOKUP($A938,'风险(退款拒付)'!$A:$F,4,0)</f>
        <v>0</v>
      </c>
      <c r="J938" s="1">
        <f>VLOOKUP($A938,'风险(退款拒付)'!$A:$F,5,0)</f>
        <v>0</v>
      </c>
      <c r="K938" s="1">
        <f>VLOOKUP($A938,'风险(预警)'!$A:$F,6,0)</f>
        <v>0</v>
      </c>
      <c r="L938" s="1">
        <v>8.2418773725554152E-3</v>
      </c>
      <c r="M938" s="2">
        <f t="shared" si="14"/>
        <v>1.9458968157306777</v>
      </c>
    </row>
    <row r="939" spans="1:13" x14ac:dyDescent="0.2">
      <c r="A939" t="s">
        <v>715</v>
      </c>
      <c r="B939" s="2">
        <f>VLOOKUP($A939,活跃!$B:$J,3,0)</f>
        <v>543</v>
      </c>
      <c r="C939" s="2">
        <f>VLOOKUP($A939,活跃!$B:$J,4,0)</f>
        <v>0</v>
      </c>
      <c r="D939" s="2">
        <f>VLOOKUP($A939,活跃!$B:$J,6,0)</f>
        <v>0</v>
      </c>
      <c r="E939" s="26">
        <f>VLOOKUP($A939,'交易量(贡献率)'!$A:$K,11,0)/100</f>
        <v>6.7973347271575913E-8</v>
      </c>
      <c r="F939" s="2">
        <f>VLOOKUP($A939,交易量等级!$A:$G,2,0)</f>
        <v>35.8476</v>
      </c>
      <c r="G939" s="2">
        <f>VLOOKUP($A939,交易量等级!$A:$G,5,0)</f>
        <v>35.847617</v>
      </c>
      <c r="H939" s="2">
        <f>VLOOKUP($A939,活跃!$B:$J,2,0)</f>
        <v>1</v>
      </c>
      <c r="I939" s="1">
        <f>VLOOKUP($A939,'风险(退款拒付)'!$A:$F,4,0)</f>
        <v>1</v>
      </c>
      <c r="J939" s="1">
        <f>VLOOKUP($A939,'风险(退款拒付)'!$A:$F,5,0)</f>
        <v>0</v>
      </c>
      <c r="K939" s="1">
        <f>VLOOKUP($A939,'风险(预警)'!$A:$F,6,0)</f>
        <v>0</v>
      </c>
      <c r="L939" s="1">
        <v>4.0999741497457923E-3</v>
      </c>
      <c r="M939" s="2">
        <f t="shared" si="14"/>
        <v>0.96799870732543924</v>
      </c>
    </row>
    <row r="940" spans="1:13" x14ac:dyDescent="0.2">
      <c r="A940" t="s">
        <v>987</v>
      </c>
      <c r="B940" s="2">
        <f>VLOOKUP($A940,活跃!$B:$J,3,0)</f>
        <v>188</v>
      </c>
      <c r="C940" s="2">
        <f>VLOOKUP($A940,活跃!$B:$J,4,0)</f>
        <v>0</v>
      </c>
      <c r="D940" s="2">
        <f>VLOOKUP($A940,活跃!$B:$J,6,0)</f>
        <v>0</v>
      </c>
      <c r="E940" s="26">
        <f>VLOOKUP($A940,'交易量(贡献率)'!$A:$K,11,0)/100</f>
        <v>3.674560433767487E-9</v>
      </c>
      <c r="F940" s="2">
        <f>VLOOKUP($A940,交易量等级!$A:$G,2,0)</f>
        <v>1.9379</v>
      </c>
      <c r="G940" s="2">
        <f>VLOOKUP($A940,交易量等级!$A:$G,5,0)</f>
        <v>1.93788066</v>
      </c>
      <c r="H940" s="2">
        <f>VLOOKUP($A940,活跃!$B:$J,2,0)</f>
        <v>1</v>
      </c>
      <c r="I940" s="1">
        <f>VLOOKUP($A940,'风险(退款拒付)'!$A:$F,4,0)</f>
        <v>0</v>
      </c>
      <c r="J940" s="1">
        <f>VLOOKUP($A940,'风险(退款拒付)'!$A:$F,5,0)</f>
        <v>0</v>
      </c>
      <c r="K940" s="1">
        <f>VLOOKUP($A940,'风险(预警)'!$A:$F,6,0)</f>
        <v>0</v>
      </c>
      <c r="L940" s="1">
        <v>0.2007229125453992</v>
      </c>
      <c r="M940" s="2">
        <f t="shared" si="14"/>
        <v>47.390425592461511</v>
      </c>
    </row>
    <row r="941" spans="1:13" x14ac:dyDescent="0.2">
      <c r="A941" t="s">
        <v>317</v>
      </c>
      <c r="B941" s="2">
        <f>VLOOKUP($A941,活跃!$B:$J,3,0)</f>
        <v>102</v>
      </c>
      <c r="C941" s="2">
        <f>VLOOKUP($A941,活跃!$B:$J,4,0)</f>
        <v>0</v>
      </c>
      <c r="D941" s="2">
        <f>VLOOKUP($A941,活跃!$B:$J,6,0)</f>
        <v>0</v>
      </c>
      <c r="E941" s="26">
        <f>VLOOKUP($A941,'交易量(贡献率)'!$A:$K,11,0)/100</f>
        <v>1.8961747798068673E-9</v>
      </c>
      <c r="F941" s="2">
        <f>VLOOKUP($A941,交易量等级!$A:$G,2,0)</f>
        <v>1</v>
      </c>
      <c r="G941" s="2">
        <f>VLOOKUP($A941,交易量等级!$A:$G,5,0)</f>
        <v>1</v>
      </c>
      <c r="H941" s="2">
        <f>VLOOKUP($A941,活跃!$B:$J,2,0)</f>
        <v>1</v>
      </c>
      <c r="I941" s="1">
        <f>VLOOKUP($A941,'风险(退款拒付)'!$A:$F,4,0)</f>
        <v>0</v>
      </c>
      <c r="J941" s="1">
        <f>VLOOKUP($A941,'风险(退款拒付)'!$A:$F,5,0)</f>
        <v>0</v>
      </c>
      <c r="K941" s="1">
        <f>VLOOKUP($A941,'风险(预警)'!$A:$F,6,0)</f>
        <v>0</v>
      </c>
      <c r="L941" s="1">
        <v>8.8371550063744836E-3</v>
      </c>
      <c r="M941" s="2">
        <f t="shared" si="14"/>
        <v>2.0864411116190631</v>
      </c>
    </row>
    <row r="942" spans="1:13" x14ac:dyDescent="0.2">
      <c r="A942" t="s">
        <v>515</v>
      </c>
      <c r="B942" s="2">
        <f>VLOOKUP($A942,活跃!$B:$J,3,0)</f>
        <v>324</v>
      </c>
      <c r="C942" s="2">
        <f>VLOOKUP($A942,活跃!$B:$J,4,0)</f>
        <v>0</v>
      </c>
      <c r="D942" s="2">
        <f>VLOOKUP($A942,活跃!$B:$J,6,0)</f>
        <v>0</v>
      </c>
      <c r="E942" s="26">
        <f>VLOOKUP($A942,'交易量(贡献率)'!$A:$K,11,0)/100</f>
        <v>7.012054335725795E-8</v>
      </c>
      <c r="F942" s="2">
        <f>VLOOKUP($A942,交易量等级!$A:$G,2,0)</f>
        <v>36.979999999999997</v>
      </c>
      <c r="G942" s="2">
        <f>VLOOKUP($A942,交易量等级!$A:$G,5,0)</f>
        <v>36.979999999999997</v>
      </c>
      <c r="H942" s="2">
        <f>VLOOKUP($A942,活跃!$B:$J,2,0)</f>
        <v>1</v>
      </c>
      <c r="I942" s="1">
        <f>VLOOKUP($A942,'风险(退款拒付)'!$A:$F,4,0)</f>
        <v>0</v>
      </c>
      <c r="J942" s="1">
        <f>VLOOKUP($A942,'风险(退款拒付)'!$A:$F,5,0)</f>
        <v>0</v>
      </c>
      <c r="K942" s="1">
        <f>VLOOKUP($A942,'风险(预警)'!$A:$F,6,0)</f>
        <v>0</v>
      </c>
      <c r="L942" s="1">
        <v>0.1997724340184529</v>
      </c>
      <c r="M942" s="2">
        <f t="shared" si="14"/>
        <v>47.166018815291551</v>
      </c>
    </row>
    <row r="943" spans="1:13" x14ac:dyDescent="0.2">
      <c r="A943" t="s">
        <v>929</v>
      </c>
      <c r="B943" s="2">
        <f>VLOOKUP($A943,活跃!$B:$J,3,0)</f>
        <v>823</v>
      </c>
      <c r="C943" s="2">
        <f>VLOOKUP($A943,活跃!$B:$J,4,0)</f>
        <v>0</v>
      </c>
      <c r="D943" s="2">
        <f>VLOOKUP($A943,活跃!$B:$J,6,0)</f>
        <v>0</v>
      </c>
      <c r="E943" s="26">
        <f>VLOOKUP($A943,'交易量(贡献率)'!$A:$K,11,0)/100</f>
        <v>7.1599559685507305E-8</v>
      </c>
      <c r="F943" s="2">
        <f>VLOOKUP($A943,交易量等级!$A:$G,2,0)</f>
        <v>37.76</v>
      </c>
      <c r="G943" s="2">
        <f>VLOOKUP($A943,交易量等级!$A:$G,5,0)</f>
        <v>37.76</v>
      </c>
      <c r="H943" s="2">
        <f>VLOOKUP($A943,活跃!$B:$J,2,0)</f>
        <v>1</v>
      </c>
      <c r="I943" s="1">
        <f>VLOOKUP($A943,'风险(退款拒付)'!$A:$F,4,0)</f>
        <v>0</v>
      </c>
      <c r="J943" s="1">
        <f>VLOOKUP($A943,'风险(退款拒付)'!$A:$F,5,0)</f>
        <v>0</v>
      </c>
      <c r="K943" s="1">
        <f>VLOOKUP($A943,'风险(预警)'!$A:$F,6,0)</f>
        <v>0</v>
      </c>
      <c r="L943" s="1">
        <v>4.1203029718980154E-3</v>
      </c>
      <c r="M943" s="2">
        <f t="shared" si="14"/>
        <v>0.97279831650493154</v>
      </c>
    </row>
    <row r="944" spans="1:13" x14ac:dyDescent="0.2">
      <c r="A944" t="s">
        <v>244</v>
      </c>
      <c r="B944" s="2">
        <f>VLOOKUP($A944,活跃!$B:$J,3,0)</f>
        <v>45</v>
      </c>
      <c r="C944" s="2">
        <f>VLOOKUP($A944,活跃!$B:$J,4,0)</f>
        <v>1</v>
      </c>
      <c r="D944" s="2">
        <f>VLOOKUP($A944,活跃!$B:$J,6,0)</f>
        <v>1</v>
      </c>
      <c r="E944" s="26">
        <f>VLOOKUP($A944,'交易量(贡献率)'!$A:$K,11,0)/100</f>
        <v>2.6869147422197572E-9</v>
      </c>
      <c r="F944" s="2">
        <f>VLOOKUP($A944,交易量等级!$A:$G,2,0)</f>
        <v>1.417</v>
      </c>
      <c r="G944" s="2">
        <f>VLOOKUP($A944,交易量等级!$A:$G,5,0)</f>
        <v>1.4170185</v>
      </c>
      <c r="H944" s="2">
        <f>VLOOKUP($A944,活跃!$B:$J,2,0)</f>
        <v>1</v>
      </c>
      <c r="I944" s="1">
        <f>VLOOKUP($A944,'风险(退款拒付)'!$A:$F,4,0)</f>
        <v>1</v>
      </c>
      <c r="J944" s="1">
        <f>VLOOKUP($A944,'风险(退款拒付)'!$A:$F,5,0)</f>
        <v>0</v>
      </c>
      <c r="K944" s="1">
        <f>VLOOKUP($A944,'风险(预警)'!$A:$F,6,0)</f>
        <v>0</v>
      </c>
      <c r="L944" s="1">
        <v>4.7562712194081881E-3</v>
      </c>
      <c r="M944" s="2">
        <f t="shared" si="14"/>
        <v>1.1229496147827613</v>
      </c>
    </row>
    <row r="945" spans="1:13" x14ac:dyDescent="0.2">
      <c r="A945" t="s">
        <v>514</v>
      </c>
      <c r="B945" s="2">
        <f>VLOOKUP($A945,活跃!$B:$J,3,0)</f>
        <v>213</v>
      </c>
      <c r="C945" s="2">
        <f>VLOOKUP($A945,活跃!$B:$J,4,0)</f>
        <v>0</v>
      </c>
      <c r="D945" s="2">
        <f>VLOOKUP($A945,活跃!$B:$J,6,0)</f>
        <v>0</v>
      </c>
      <c r="E945" s="26">
        <f>VLOOKUP($A945,'交易量(贡献率)'!$A:$K,11,0)/100</f>
        <v>1.0711367321298394E-8</v>
      </c>
      <c r="F945" s="2">
        <f>VLOOKUP($A945,交易量等级!$A:$G,2,0)</f>
        <v>5.6489000000000003</v>
      </c>
      <c r="G945" s="2">
        <f>VLOOKUP($A945,交易量等级!$A:$G,5,0)</f>
        <v>5.6489345999999996</v>
      </c>
      <c r="H945" s="2">
        <f>VLOOKUP($A945,活跃!$B:$J,2,0)</f>
        <v>1</v>
      </c>
      <c r="I945" s="1">
        <f>VLOOKUP($A945,'风险(退款拒付)'!$A:$F,4,0)</f>
        <v>0</v>
      </c>
      <c r="J945" s="1">
        <f>VLOOKUP($A945,'风险(退款拒付)'!$A:$F,5,0)</f>
        <v>0</v>
      </c>
      <c r="K945" s="1">
        <f>VLOOKUP($A945,'风险(预警)'!$A:$F,6,0)</f>
        <v>0</v>
      </c>
      <c r="L945" s="1">
        <v>8.4482005928387472E-4</v>
      </c>
      <c r="M945" s="2">
        <f t="shared" si="14"/>
        <v>0.19946094668916295</v>
      </c>
    </row>
    <row r="946" spans="1:13" x14ac:dyDescent="0.2">
      <c r="A946" t="s">
        <v>192</v>
      </c>
      <c r="B946" s="2">
        <f>VLOOKUP($A946,活跃!$B:$J,3,0)</f>
        <v>704</v>
      </c>
      <c r="C946" s="2">
        <f>VLOOKUP($A946,活跃!$B:$J,4,0)</f>
        <v>0</v>
      </c>
      <c r="D946" s="2">
        <f>VLOOKUP($A946,活跃!$B:$J,6,0)</f>
        <v>0</v>
      </c>
      <c r="E946" s="26">
        <f>VLOOKUP($A946,'交易量(贡献率)'!$A:$K,11,0)/100</f>
        <v>1.116846945306245E-6</v>
      </c>
      <c r="F946" s="2">
        <f>VLOOKUP($A946,交易量等级!$A:$G,2,0)</f>
        <v>589</v>
      </c>
      <c r="G946" s="2">
        <f>VLOOKUP($A946,交易量等级!$A:$G,5,0)</f>
        <v>589</v>
      </c>
      <c r="H946" s="2">
        <f>VLOOKUP($A946,活跃!$B:$J,2,0)</f>
        <v>1</v>
      </c>
      <c r="I946" s="1">
        <f>VLOOKUP($A946,'风险(退款拒付)'!$A:$F,4,0)</f>
        <v>0</v>
      </c>
      <c r="J946" s="1">
        <f>VLOOKUP($A946,'风险(退款拒付)'!$A:$F,5,0)</f>
        <v>0</v>
      </c>
      <c r="K946" s="1">
        <f>VLOOKUP($A946,'风险(预警)'!$A:$F,6,0)</f>
        <v>0</v>
      </c>
      <c r="L946" s="1">
        <v>8.5294234939244703E-3</v>
      </c>
      <c r="M946" s="2">
        <f t="shared" si="14"/>
        <v>2.0137860910323151</v>
      </c>
    </row>
    <row r="947" spans="1:13" x14ac:dyDescent="0.2">
      <c r="A947" t="s">
        <v>320</v>
      </c>
      <c r="B947" s="2">
        <f>VLOOKUP($A947,活跃!$B:$J,3,0)</f>
        <v>368</v>
      </c>
      <c r="C947" s="2">
        <f>VLOOKUP($A947,活跃!$B:$J,4,0)</f>
        <v>0</v>
      </c>
      <c r="D947" s="2">
        <f>VLOOKUP($A947,活跃!$B:$J,6,0)</f>
        <v>0</v>
      </c>
      <c r="E947" s="26">
        <f>VLOOKUP($A947,'交易量(贡献率)'!$A:$K,11,0)/100</f>
        <v>5.6866281646407947E-8</v>
      </c>
      <c r="F947" s="2">
        <f>VLOOKUP($A947,交易量等级!$A:$G,2,0)</f>
        <v>29.99</v>
      </c>
      <c r="G947" s="2">
        <f>VLOOKUP($A947,交易量等级!$A:$G,5,0)</f>
        <v>29.99</v>
      </c>
      <c r="H947" s="2">
        <f>VLOOKUP($A947,活跃!$B:$J,2,0)</f>
        <v>1</v>
      </c>
      <c r="I947" s="1">
        <f>VLOOKUP($A947,'风险(退款拒付)'!$A:$F,4,0)</f>
        <v>0</v>
      </c>
      <c r="J947" s="1">
        <f>VLOOKUP($A947,'风险(退款拒付)'!$A:$F,5,0)</f>
        <v>0</v>
      </c>
      <c r="K947" s="1">
        <f>VLOOKUP($A947,'风险(预警)'!$A:$F,6,0)</f>
        <v>0</v>
      </c>
      <c r="L947" s="1">
        <v>0.14161673915162851</v>
      </c>
      <c r="M947" s="2">
        <f t="shared" si="14"/>
        <v>33.435532866205968</v>
      </c>
    </row>
    <row r="948" spans="1:13" x14ac:dyDescent="0.2">
      <c r="A948" t="s">
        <v>486</v>
      </c>
      <c r="B948" s="2">
        <f>VLOOKUP($A948,活跃!$B:$J,3,0)</f>
        <v>536</v>
      </c>
      <c r="C948" s="2">
        <f>VLOOKUP($A948,活跃!$B:$J,4,0)</f>
        <v>0</v>
      </c>
      <c r="D948" s="2">
        <f>VLOOKUP($A948,活跃!$B:$J,6,0)</f>
        <v>0</v>
      </c>
      <c r="E948" s="26">
        <f>VLOOKUP($A948,'交易量(贡献率)'!$A:$K,11,0)/100</f>
        <v>7.5846991192274699E-10</v>
      </c>
      <c r="F948" s="2">
        <f>VLOOKUP($A948,交易量等级!$A:$G,2,0)</f>
        <v>0.4</v>
      </c>
      <c r="G948" s="2">
        <f>VLOOKUP($A948,交易量等级!$A:$G,5,0)</f>
        <v>0.4</v>
      </c>
      <c r="H948" s="2">
        <f>VLOOKUP($A948,活跃!$B:$J,2,0)</f>
        <v>1</v>
      </c>
      <c r="I948" s="1">
        <f>VLOOKUP($A948,'风险(退款拒付)'!$A:$F,4,0)</f>
        <v>0</v>
      </c>
      <c r="J948" s="1">
        <f>VLOOKUP($A948,'风险(退款拒付)'!$A:$F,5,0)</f>
        <v>0</v>
      </c>
      <c r="K948" s="1">
        <f>VLOOKUP($A948,'风险(预警)'!$A:$F,6,0)</f>
        <v>0</v>
      </c>
      <c r="L948" s="1">
        <v>1.9605170045937891E-2</v>
      </c>
      <c r="M948" s="2">
        <f t="shared" si="14"/>
        <v>4.628755833141037</v>
      </c>
    </row>
    <row r="949" spans="1:13" x14ac:dyDescent="0.2">
      <c r="A949" t="s">
        <v>126</v>
      </c>
      <c r="B949" s="2">
        <f>VLOOKUP($A949,活跃!$B:$J,3,0)</f>
        <v>284</v>
      </c>
      <c r="C949" s="2">
        <f>VLOOKUP($A949,活跃!$B:$J,4,0)</f>
        <v>0</v>
      </c>
      <c r="D949" s="2">
        <f>VLOOKUP($A949,活跃!$B:$J,6,0)</f>
        <v>0</v>
      </c>
      <c r="E949" s="26">
        <f>VLOOKUP($A949,'交易量(贡献率)'!$A:$K,11,0)/100</f>
        <v>7.235802959743005E-8</v>
      </c>
      <c r="F949" s="2">
        <f>VLOOKUP($A949,交易量等级!$A:$G,2,0)</f>
        <v>38.159999999999997</v>
      </c>
      <c r="G949" s="2">
        <f>VLOOKUP($A949,交易量等级!$A:$G,5,0)</f>
        <v>38.159999999999997</v>
      </c>
      <c r="H949" s="2">
        <f>VLOOKUP($A949,活跃!$B:$J,2,0)</f>
        <v>1</v>
      </c>
      <c r="I949" s="1">
        <f>VLOOKUP($A949,'风险(退款拒付)'!$A:$F,4,0)</f>
        <v>0</v>
      </c>
      <c r="J949" s="1">
        <f>VLOOKUP($A949,'风险(退款拒付)'!$A:$F,5,0)</f>
        <v>0</v>
      </c>
      <c r="K949" s="1">
        <f>VLOOKUP($A949,'风险(预警)'!$A:$F,6,0)</f>
        <v>0</v>
      </c>
      <c r="L949" s="1">
        <v>2.70931470614829E-3</v>
      </c>
      <c r="M949" s="2">
        <f t="shared" si="14"/>
        <v>0.63966577288102044</v>
      </c>
    </row>
    <row r="950" spans="1:13" x14ac:dyDescent="0.2">
      <c r="A950" t="s">
        <v>271</v>
      </c>
      <c r="B950" s="2">
        <f>VLOOKUP($A950,活跃!$B:$J,3,0)</f>
        <v>548</v>
      </c>
      <c r="C950" s="2">
        <f>VLOOKUP($A950,活跃!$B:$J,4,0)</f>
        <v>0</v>
      </c>
      <c r="D950" s="2">
        <f>VLOOKUP($A950,活跃!$B:$J,6,0)</f>
        <v>0</v>
      </c>
      <c r="E950" s="26">
        <f>VLOOKUP($A950,'交易量(贡献率)'!$A:$K,11,0)/100</f>
        <v>1.4027901021011205E-7</v>
      </c>
      <c r="F950" s="2">
        <f>VLOOKUP($A950,交易量等级!$A:$G,2,0)</f>
        <v>73.98</v>
      </c>
      <c r="G950" s="2">
        <f>VLOOKUP($A950,交易量等级!$A:$G,5,0)</f>
        <v>73.98</v>
      </c>
      <c r="H950" s="2">
        <f>VLOOKUP($A950,活跃!$B:$J,2,0)</f>
        <v>1</v>
      </c>
      <c r="I950" s="1">
        <f>VLOOKUP($A950,'风险(退款拒付)'!$A:$F,4,0)</f>
        <v>0.51400000000000001</v>
      </c>
      <c r="J950" s="1">
        <f>VLOOKUP($A950,'风险(退款拒付)'!$A:$F,5,0)</f>
        <v>1</v>
      </c>
      <c r="K950" s="1">
        <f>VLOOKUP($A950,'风险(预警)'!$A:$F,6,0)</f>
        <v>2</v>
      </c>
      <c r="L950" s="1">
        <v>1.8470243151438299E-3</v>
      </c>
      <c r="M950" s="2">
        <f t="shared" si="14"/>
        <v>0.43608010298521932</v>
      </c>
    </row>
    <row r="951" spans="1:13" x14ac:dyDescent="0.2">
      <c r="A951" t="s">
        <v>443</v>
      </c>
      <c r="B951" s="2">
        <f>VLOOKUP($A951,活跃!$B:$J,3,0)</f>
        <v>408</v>
      </c>
      <c r="C951" s="2">
        <f>VLOOKUP($A951,活跃!$B:$J,4,0)</f>
        <v>0</v>
      </c>
      <c r="D951" s="2">
        <f>VLOOKUP($A951,活跃!$B:$J,6,0)</f>
        <v>0</v>
      </c>
      <c r="E951" s="26">
        <f>VLOOKUP($A951,'交易量(贡献率)'!$A:$K,11,0)/100</f>
        <v>2.5471872344443519E-10</v>
      </c>
      <c r="F951" s="2">
        <f>VLOOKUP($A951,交易量等级!$A:$G,2,0)</f>
        <v>0.1343</v>
      </c>
      <c r="G951" s="2">
        <f>VLOOKUP($A951,交易量等级!$A:$G,5,0)</f>
        <v>0.13433293499999999</v>
      </c>
      <c r="H951" s="2">
        <f>VLOOKUP($A951,活跃!$B:$J,2,0)</f>
        <v>1</v>
      </c>
      <c r="I951" s="1">
        <f>VLOOKUP($A951,'风险(退款拒付)'!$A:$F,4,0)</f>
        <v>0</v>
      </c>
      <c r="J951" s="1">
        <f>VLOOKUP($A951,'风险(退款拒付)'!$A:$F,5,0)</f>
        <v>0</v>
      </c>
      <c r="K951" s="1">
        <f>VLOOKUP($A951,'风险(预警)'!$A:$F,6,0)</f>
        <v>0</v>
      </c>
      <c r="L951" s="1">
        <v>2.970983795266531E-3</v>
      </c>
      <c r="M951" s="2">
        <f t="shared" si="14"/>
        <v>0.70144551362138274</v>
      </c>
    </row>
    <row r="952" spans="1:13" x14ac:dyDescent="0.2">
      <c r="A952" t="s">
        <v>798</v>
      </c>
      <c r="B952" s="2">
        <f>VLOOKUP($A952,活跃!$B:$J,3,0)</f>
        <v>468</v>
      </c>
      <c r="C952" s="2">
        <f>VLOOKUP($A952,活跃!$B:$J,4,0)</f>
        <v>0</v>
      </c>
      <c r="D952" s="2">
        <f>VLOOKUP($A952,活跃!$B:$J,6,0)</f>
        <v>0</v>
      </c>
      <c r="E952" s="26">
        <f>VLOOKUP($A952,'交易量(贡献率)'!$A:$K,11,0)/100</f>
        <v>1.5125068042321529E-7</v>
      </c>
      <c r="F952" s="2">
        <f>VLOOKUP($A952,交易量等级!$A:$G,2,0)</f>
        <v>79.766199999999998</v>
      </c>
      <c r="G952" s="2">
        <f>VLOOKUP($A952,交易量等级!$A:$G,5,0)</f>
        <v>79.766212499999995</v>
      </c>
      <c r="H952" s="2">
        <f>VLOOKUP($A952,活跃!$B:$J,2,0)</f>
        <v>1</v>
      </c>
      <c r="I952" s="1">
        <f>VLOOKUP($A952,'风险(退款拒付)'!$A:$F,4,0)</f>
        <v>0</v>
      </c>
      <c r="J952" s="1">
        <f>VLOOKUP($A952,'风险(退款拒付)'!$A:$F,5,0)</f>
        <v>0</v>
      </c>
      <c r="K952" s="1">
        <f>VLOOKUP($A952,'风险(预警)'!$A:$F,6,0)</f>
        <v>0</v>
      </c>
      <c r="L952" s="1">
        <v>2.609110146047608E-3</v>
      </c>
      <c r="M952" s="2">
        <f t="shared" si="14"/>
        <v>0.61600760307241609</v>
      </c>
    </row>
    <row r="953" spans="1:13" x14ac:dyDescent="0.2">
      <c r="A953" t="s">
        <v>222</v>
      </c>
      <c r="B953" s="2">
        <f>VLOOKUP($A953,活跃!$B:$J,3,0)</f>
        <v>256</v>
      </c>
      <c r="C953" s="2">
        <f>VLOOKUP($A953,活跃!$B:$J,4,0)</f>
        <v>0</v>
      </c>
      <c r="D953" s="2">
        <f>VLOOKUP($A953,活跃!$B:$J,6,0)</f>
        <v>0</v>
      </c>
      <c r="E953" s="26">
        <f>VLOOKUP($A953,'交易量(贡献率)'!$A:$K,11,0)/100</f>
        <v>2.9068359374439277E-8</v>
      </c>
      <c r="F953" s="2">
        <f>VLOOKUP($A953,交易量等级!$A:$G,2,0)</f>
        <v>15.33</v>
      </c>
      <c r="G953" s="2">
        <f>VLOOKUP($A953,交易量等级!$A:$G,5,0)</f>
        <v>15.33</v>
      </c>
      <c r="H953" s="2">
        <f>VLOOKUP($A953,活跃!$B:$J,2,0)</f>
        <v>1</v>
      </c>
      <c r="I953" s="1">
        <f>VLOOKUP($A953,'风险(退款拒付)'!$A:$F,4,0)</f>
        <v>0</v>
      </c>
      <c r="J953" s="1">
        <f>VLOOKUP($A953,'风险(退款拒付)'!$A:$F,5,0)</f>
        <v>0</v>
      </c>
      <c r="K953" s="1">
        <f>VLOOKUP($A953,'风险(预警)'!$A:$F,6,0)</f>
        <v>0</v>
      </c>
      <c r="L953" s="1">
        <v>1.1033467593708379E-2</v>
      </c>
      <c r="M953" s="2">
        <f t="shared" si="14"/>
        <v>2.6049877335663307</v>
      </c>
    </row>
    <row r="954" spans="1:13" x14ac:dyDescent="0.2">
      <c r="A954" t="s">
        <v>875</v>
      </c>
      <c r="B954" s="2">
        <f>VLOOKUP($A954,活跃!$B:$J,3,0)</f>
        <v>881</v>
      </c>
      <c r="C954" s="2">
        <f>VLOOKUP($A954,活跃!$B:$J,4,0)</f>
        <v>0</v>
      </c>
      <c r="D954" s="2">
        <f>VLOOKUP($A954,活跃!$B:$J,6,0)</f>
        <v>0</v>
      </c>
      <c r="E954" s="26">
        <f>VLOOKUP($A954,'交易量(贡献率)'!$A:$K,11,0)/100</f>
        <v>1.3635392841591182E-7</v>
      </c>
      <c r="F954" s="2">
        <f>VLOOKUP($A954,交易量等级!$A:$G,2,0)</f>
        <v>71.91</v>
      </c>
      <c r="G954" s="2">
        <f>VLOOKUP($A954,交易量等级!$A:$G,5,0)</f>
        <v>71.91</v>
      </c>
      <c r="H954" s="2">
        <f>VLOOKUP($A954,活跃!$B:$J,2,0)</f>
        <v>1</v>
      </c>
      <c r="I954" s="1">
        <f>VLOOKUP($A954,'风险(退款拒付)'!$A:$F,4,0)</f>
        <v>0</v>
      </c>
      <c r="J954" s="1">
        <f>VLOOKUP($A954,'风险(退款拒付)'!$A:$F,5,0)</f>
        <v>0</v>
      </c>
      <c r="K954" s="1">
        <f>VLOOKUP($A954,'风险(预警)'!$A:$F,6,0)</f>
        <v>0</v>
      </c>
      <c r="L954" s="1">
        <v>7.734180386967151E-4</v>
      </c>
      <c r="M954" s="2">
        <f t="shared" si="14"/>
        <v>0.18260302000367878</v>
      </c>
    </row>
    <row r="955" spans="1:13" x14ac:dyDescent="0.2">
      <c r="A955" t="s">
        <v>178</v>
      </c>
      <c r="B955" s="2">
        <f>VLOOKUP($A955,活跃!$B:$J,3,0)</f>
        <v>716</v>
      </c>
      <c r="C955" s="2">
        <f>VLOOKUP($A955,活跃!$B:$J,4,0)</f>
        <v>0</v>
      </c>
      <c r="D955" s="2">
        <f>VLOOKUP($A955,活跃!$B:$J,6,0)</f>
        <v>0</v>
      </c>
      <c r="E955" s="26">
        <f>VLOOKUP($A955,'交易量(贡献率)'!$A:$K,11,0)/100</f>
        <v>1.7245633775352268E-7</v>
      </c>
      <c r="F955" s="2">
        <f>VLOOKUP($A955,交易量等级!$A:$G,2,0)</f>
        <v>90.949600000000004</v>
      </c>
      <c r="G955" s="2">
        <f>VLOOKUP($A955,交易量等级!$A:$G,5,0)</f>
        <v>90.949600000000004</v>
      </c>
      <c r="H955" s="2">
        <f>VLOOKUP($A955,活跃!$B:$J,2,0)</f>
        <v>1</v>
      </c>
      <c r="I955" s="1">
        <f>VLOOKUP($A955,'风险(退款拒付)'!$A:$F,4,0)</f>
        <v>0</v>
      </c>
      <c r="J955" s="1">
        <f>VLOOKUP($A955,'风险(退款拒付)'!$A:$F,5,0)</f>
        <v>0</v>
      </c>
      <c r="K955" s="1">
        <f>VLOOKUP($A955,'风险(预警)'!$A:$F,6,0)</f>
        <v>0</v>
      </c>
      <c r="L955" s="1">
        <v>3.6950387002885532E-3</v>
      </c>
      <c r="M955" s="2">
        <f t="shared" si="14"/>
        <v>0.87239396024449567</v>
      </c>
    </row>
    <row r="956" spans="1:13" x14ac:dyDescent="0.2">
      <c r="A956" t="s">
        <v>773</v>
      </c>
      <c r="B956" s="2">
        <f>VLOOKUP($A956,活跃!$B:$J,3,0)</f>
        <v>529</v>
      </c>
      <c r="C956" s="2">
        <f>VLOOKUP($A956,活跃!$B:$J,4,0)</f>
        <v>0</v>
      </c>
      <c r="D956" s="2">
        <f>VLOOKUP($A956,活跃!$B:$J,6,0)</f>
        <v>0</v>
      </c>
      <c r="E956" s="26">
        <f>VLOOKUP($A956,'交易量(贡献率)'!$A:$K,11,0)/100</f>
        <v>1.3235299963051933E-7</v>
      </c>
      <c r="F956" s="2">
        <f>VLOOKUP($A956,交易量等级!$A:$G,2,0)</f>
        <v>69.8</v>
      </c>
      <c r="G956" s="2">
        <f>VLOOKUP($A956,交易量等级!$A:$G,5,0)</f>
        <v>69.8</v>
      </c>
      <c r="H956" s="2">
        <f>VLOOKUP($A956,活跃!$B:$J,2,0)</f>
        <v>1</v>
      </c>
      <c r="I956" s="1">
        <f>VLOOKUP($A956,'风险(退款拒付)'!$A:$F,4,0)</f>
        <v>0</v>
      </c>
      <c r="J956" s="1">
        <f>VLOOKUP($A956,'风险(退款拒付)'!$A:$F,5,0)</f>
        <v>5</v>
      </c>
      <c r="K956" s="1">
        <f>VLOOKUP($A956,'风险(预警)'!$A:$F,6,0)</f>
        <v>40</v>
      </c>
      <c r="L956" s="1">
        <v>1.1937409114487469E-2</v>
      </c>
      <c r="M956" s="2">
        <f t="shared" si="14"/>
        <v>2.81840718248315</v>
      </c>
    </row>
    <row r="957" spans="1:13" x14ac:dyDescent="0.2">
      <c r="A957" t="s">
        <v>219</v>
      </c>
      <c r="B957" s="2">
        <f>VLOOKUP($A957,活跃!$B:$J,3,0)</f>
        <v>913</v>
      </c>
      <c r="C957" s="2">
        <f>VLOOKUP($A957,活跃!$B:$J,4,0)</f>
        <v>0</v>
      </c>
      <c r="D957" s="2">
        <f>VLOOKUP($A957,活跃!$B:$J,6,0)</f>
        <v>0</v>
      </c>
      <c r="E957" s="26">
        <f>VLOOKUP($A957,'交易量(贡献率)'!$A:$K,11,0)/100</f>
        <v>1.0428961288937771E-7</v>
      </c>
      <c r="F957" s="2">
        <f>VLOOKUP($A957,交易量等级!$A:$G,2,0)</f>
        <v>55</v>
      </c>
      <c r="G957" s="2">
        <f>VLOOKUP($A957,交易量等级!$A:$G,5,0)</f>
        <v>55</v>
      </c>
      <c r="H957" s="2">
        <f>VLOOKUP($A957,活跃!$B:$J,2,0)</f>
        <v>1</v>
      </c>
      <c r="I957" s="1">
        <f>VLOOKUP($A957,'风险(退款拒付)'!$A:$F,4,0)</f>
        <v>1</v>
      </c>
      <c r="J957" s="1">
        <f>VLOOKUP($A957,'风险(退款拒付)'!$A:$F,5,0)</f>
        <v>0</v>
      </c>
      <c r="K957" s="1">
        <f>VLOOKUP($A957,'风险(预警)'!$A:$F,6,0)</f>
        <v>0</v>
      </c>
      <c r="L957" s="1">
        <v>4.5419849541308337E-2</v>
      </c>
      <c r="M957" s="2">
        <f t="shared" si="14"/>
        <v>10.723568987777259</v>
      </c>
    </row>
    <row r="958" spans="1:13" x14ac:dyDescent="0.2">
      <c r="A958" t="s">
        <v>876</v>
      </c>
      <c r="B958" s="2">
        <f>VLOOKUP($A958,活跃!$B:$J,3,0)</f>
        <v>837</v>
      </c>
      <c r="C958" s="2">
        <f>VLOOKUP($A958,活跃!$B:$J,4,0)</f>
        <v>0</v>
      </c>
      <c r="D958" s="2">
        <f>VLOOKUP($A958,活跃!$B:$J,6,0)</f>
        <v>0</v>
      </c>
      <c r="E958" s="26">
        <f>VLOOKUP($A958,'交易量(贡献率)'!$A:$K,11,0)/100</f>
        <v>9.5548247154468051E-8</v>
      </c>
      <c r="F958" s="2">
        <f>VLOOKUP($A958,交易量等级!$A:$G,2,0)</f>
        <v>50.39</v>
      </c>
      <c r="G958" s="2">
        <f>VLOOKUP($A958,交易量等级!$A:$G,5,0)</f>
        <v>50.39</v>
      </c>
      <c r="H958" s="2">
        <f>VLOOKUP($A958,活跃!$B:$J,2,0)</f>
        <v>1</v>
      </c>
      <c r="I958" s="1">
        <f>VLOOKUP($A958,'风险(退款拒付)'!$A:$F,4,0)</f>
        <v>5.3639999999999999</v>
      </c>
      <c r="J958" s="1">
        <f>VLOOKUP($A958,'风险(退款拒付)'!$A:$F,5,0)</f>
        <v>0</v>
      </c>
      <c r="K958" s="1">
        <f>VLOOKUP($A958,'风险(预警)'!$A:$F,6,0)</f>
        <v>0</v>
      </c>
      <c r="L958" s="1">
        <v>9.4473009215956076E-3</v>
      </c>
      <c r="M958" s="2">
        <f t="shared" si="14"/>
        <v>2.2304957899273554</v>
      </c>
    </row>
    <row r="959" spans="1:13" x14ac:dyDescent="0.2">
      <c r="A959" t="s">
        <v>160</v>
      </c>
      <c r="B959" s="2">
        <f>VLOOKUP($A959,活跃!$B:$J,3,0)</f>
        <v>26</v>
      </c>
      <c r="C959" s="2">
        <f>VLOOKUP($A959,活跃!$B:$J,4,0)</f>
        <v>0</v>
      </c>
      <c r="D959" s="2">
        <f>VLOOKUP($A959,活跃!$B:$J,6,0)</f>
        <v>1</v>
      </c>
      <c r="E959" s="26">
        <f>VLOOKUP($A959,'交易量(贡献率)'!$A:$K,11,0)/100</f>
        <v>3.6027320816330483E-8</v>
      </c>
      <c r="F959" s="2">
        <f>VLOOKUP($A959,交易量等级!$A:$G,2,0)</f>
        <v>19</v>
      </c>
      <c r="G959" s="2">
        <f>VLOOKUP($A959,交易量等级!$A:$G,5,0)</f>
        <v>19</v>
      </c>
      <c r="H959" s="2">
        <f>VLOOKUP($A959,活跃!$B:$J,2,0)</f>
        <v>1</v>
      </c>
      <c r="I959" s="1">
        <f>VLOOKUP($A959,'风险(退款拒付)'!$A:$F,4,0)</f>
        <v>0</v>
      </c>
      <c r="J959" s="1">
        <f>VLOOKUP($A959,'风险(退款拒付)'!$A:$F,5,0)</f>
        <v>0</v>
      </c>
      <c r="K959" s="1">
        <f>VLOOKUP($A959,'风险(预警)'!$A:$F,6,0)</f>
        <v>0</v>
      </c>
      <c r="L959" s="1">
        <v>9.623475207949754E-4</v>
      </c>
      <c r="M959" s="2">
        <f t="shared" si="14"/>
        <v>0.22720903159478109</v>
      </c>
    </row>
    <row r="960" spans="1:13" x14ac:dyDescent="0.2">
      <c r="A960" t="s">
        <v>776</v>
      </c>
      <c r="B960" s="2">
        <f>VLOOKUP($A960,活跃!$B:$J,3,0)</f>
        <v>516</v>
      </c>
      <c r="C960" s="2">
        <f>VLOOKUP($A960,活跃!$B:$J,4,0)</f>
        <v>0</v>
      </c>
      <c r="D960" s="2">
        <f>VLOOKUP($A960,活跃!$B:$J,6,0)</f>
        <v>0</v>
      </c>
      <c r="E960" s="26">
        <f>VLOOKUP($A960,'交易量(贡献率)'!$A:$K,11,0)/100</f>
        <v>6.8224368577451081E-8</v>
      </c>
      <c r="F960" s="2">
        <f>VLOOKUP($A960,交易量等级!$A:$G,2,0)</f>
        <v>35.979999999999997</v>
      </c>
      <c r="G960" s="2">
        <f>VLOOKUP($A960,交易量等级!$A:$G,5,0)</f>
        <v>35.979999999999997</v>
      </c>
      <c r="H960" s="2">
        <f>VLOOKUP($A960,活跃!$B:$J,2,0)</f>
        <v>1</v>
      </c>
      <c r="I960" s="1">
        <f>VLOOKUP($A960,'风险(退款拒付)'!$A:$F,4,0)</f>
        <v>0</v>
      </c>
      <c r="J960" s="1">
        <f>VLOOKUP($A960,'风险(退款拒付)'!$A:$F,5,0)</f>
        <v>0</v>
      </c>
      <c r="K960" s="1">
        <f>VLOOKUP($A960,'风险(预警)'!$A:$F,6,0)</f>
        <v>0</v>
      </c>
      <c r="L960" s="1">
        <v>5.3096604513572449E-3</v>
      </c>
      <c r="M960" s="2">
        <f t="shared" si="14"/>
        <v>1.25360411200873</v>
      </c>
    </row>
    <row r="961" spans="1:13" x14ac:dyDescent="0.2">
      <c r="A961" t="s">
        <v>125</v>
      </c>
      <c r="B961" s="2">
        <f>VLOOKUP($A961,活跃!$B:$J,3,0)</f>
        <v>390</v>
      </c>
      <c r="C961" s="2">
        <f>VLOOKUP($A961,活跃!$B:$J,4,0)</f>
        <v>0</v>
      </c>
      <c r="D961" s="2">
        <f>VLOOKUP($A961,活跃!$B:$J,6,0)</f>
        <v>0</v>
      </c>
      <c r="E961" s="26">
        <f>VLOOKUP($A961,'交易量(贡献率)'!$A:$K,11,0)/100</f>
        <v>6.2459997246838203E-7</v>
      </c>
      <c r="F961" s="2">
        <f>VLOOKUP($A961,交易量等级!$A:$G,2,0)</f>
        <v>329.4</v>
      </c>
      <c r="G961" s="2">
        <f>VLOOKUP($A961,交易量等级!$A:$G,5,0)</f>
        <v>329.4</v>
      </c>
      <c r="H961" s="2">
        <f>VLOOKUP($A961,活跃!$B:$J,2,0)</f>
        <v>1</v>
      </c>
      <c r="I961" s="1">
        <f>VLOOKUP($A961,'风险(退款拒付)'!$A:$F,4,0)</f>
        <v>1</v>
      </c>
      <c r="J961" s="1">
        <f>VLOOKUP($A961,'风险(退款拒付)'!$A:$F,5,0)</f>
        <v>0</v>
      </c>
      <c r="K961" s="1">
        <f>VLOOKUP($A961,'风险(预警)'!$A:$F,6,0)</f>
        <v>0</v>
      </c>
      <c r="L961" s="1">
        <v>5.4245633046801659E-3</v>
      </c>
      <c r="M961" s="2">
        <f t="shared" si="14"/>
        <v>1.2807325302431445</v>
      </c>
    </row>
    <row r="962" spans="1:13" x14ac:dyDescent="0.2">
      <c r="A962" t="s">
        <v>766</v>
      </c>
      <c r="B962" s="2">
        <f>VLOOKUP($A962,活跃!$B:$J,3,0)</f>
        <v>192</v>
      </c>
      <c r="C962" s="2">
        <f>VLOOKUP($A962,活跃!$B:$J,4,0)</f>
        <v>0</v>
      </c>
      <c r="D962" s="2">
        <f>VLOOKUP($A962,活跃!$B:$J,6,0)</f>
        <v>0</v>
      </c>
      <c r="E962" s="26">
        <f>VLOOKUP($A962,'交易量(贡献率)'!$A:$K,11,0)/100</f>
        <v>1.8961747798068675E-10</v>
      </c>
      <c r="F962" s="2">
        <f>VLOOKUP($A962,交易量等级!$A:$G,2,0)</f>
        <v>0.1</v>
      </c>
      <c r="G962" s="2">
        <f>VLOOKUP($A962,交易量等级!$A:$G,5,0)</f>
        <v>0.1</v>
      </c>
      <c r="H962" s="2">
        <f>VLOOKUP($A962,活跃!$B:$J,2,0)</f>
        <v>1</v>
      </c>
      <c r="I962" s="1">
        <f>VLOOKUP($A962,'风险(退款拒付)'!$A:$F,4,0)</f>
        <v>0</v>
      </c>
      <c r="J962" s="1">
        <f>VLOOKUP($A962,'风险(退款拒付)'!$A:$F,5,0)</f>
        <v>0</v>
      </c>
      <c r="K962" s="1">
        <f>VLOOKUP($A962,'风险(预警)'!$A:$F,6,0)</f>
        <v>0</v>
      </c>
      <c r="L962" s="1">
        <v>5.0202798394972954E-3</v>
      </c>
      <c r="M962" s="2">
        <f t="shared" si="14"/>
        <v>1.1852817158241482</v>
      </c>
    </row>
    <row r="963" spans="1:13" x14ac:dyDescent="0.2">
      <c r="A963" t="s">
        <v>117</v>
      </c>
      <c r="B963" s="2">
        <f>VLOOKUP($A963,活跃!$B:$J,3,0)</f>
        <v>807</v>
      </c>
      <c r="C963" s="2">
        <f>VLOOKUP($A963,活跃!$B:$J,4,0)</f>
        <v>0</v>
      </c>
      <c r="D963" s="2">
        <f>VLOOKUP($A963,活跃!$B:$J,6,0)</f>
        <v>0</v>
      </c>
      <c r="E963" s="26">
        <f>VLOOKUP($A963,'交易量(贡献率)'!$A:$K,11,0)/100</f>
        <v>8.9082291155326625E-8</v>
      </c>
      <c r="F963" s="2">
        <f>VLOOKUP($A963,交易量等级!$A:$G,2,0)</f>
        <v>46.98</v>
      </c>
      <c r="G963" s="2">
        <f>VLOOKUP($A963,交易量等级!$A:$G,5,0)</f>
        <v>46.98</v>
      </c>
      <c r="H963" s="2">
        <f>VLOOKUP($A963,活跃!$B:$J,2,0)</f>
        <v>1</v>
      </c>
      <c r="I963" s="1">
        <f>VLOOKUP($A963,'风险(退款拒付)'!$A:$F,4,0)</f>
        <v>0</v>
      </c>
      <c r="J963" s="1">
        <f>VLOOKUP($A963,'风险(退款拒付)'!$A:$F,5,0)</f>
        <v>0</v>
      </c>
      <c r="K963" s="1">
        <f>VLOOKUP($A963,'风险(预警)'!$A:$F,6,0)</f>
        <v>0</v>
      </c>
      <c r="L963" s="1">
        <v>4.125290977443464E-3</v>
      </c>
      <c r="M963" s="2">
        <f t="shared" ref="M963:M964" si="15">100/MAX(L:L)*L963</f>
        <v>0.97397597830078109</v>
      </c>
    </row>
    <row r="964" spans="1:13" x14ac:dyDescent="0.2">
      <c r="A964" t="s">
        <v>877</v>
      </c>
      <c r="B964" s="2">
        <f>VLOOKUP($A964,活跃!$B:$J,3,0)</f>
        <v>355</v>
      </c>
      <c r="C964" s="2">
        <f>VLOOKUP($A964,活跃!$B:$J,4,0)</f>
        <v>0</v>
      </c>
      <c r="D964" s="2">
        <f>VLOOKUP($A964,活跃!$B:$J,6,0)</f>
        <v>0</v>
      </c>
      <c r="E964" s="26">
        <f>VLOOKUP($A964,'交易量(贡献率)'!$A:$K,11,0)/100</f>
        <v>5.6866281646407947E-8</v>
      </c>
      <c r="F964" s="2">
        <f>VLOOKUP($A964,交易量等级!$A:$G,2,0)</f>
        <v>29.99</v>
      </c>
      <c r="G964" s="2">
        <f>VLOOKUP($A964,交易量等级!$A:$G,5,0)</f>
        <v>29.99</v>
      </c>
      <c r="H964" s="2">
        <f>VLOOKUP($A964,活跃!$B:$J,2,0)</f>
        <v>1</v>
      </c>
      <c r="I964" s="1">
        <f>VLOOKUP($A964,'风险(退款拒付)'!$A:$F,4,0)</f>
        <v>0</v>
      </c>
      <c r="J964" s="1">
        <f>VLOOKUP($A964,'风险(退款拒付)'!$A:$F,5,0)</f>
        <v>0</v>
      </c>
      <c r="K964" s="1">
        <f>VLOOKUP($A964,'风险(预警)'!$A:$F,6,0)</f>
        <v>0</v>
      </c>
      <c r="L964" s="1">
        <v>9.171893518692591E-3</v>
      </c>
      <c r="M964" s="2">
        <f t="shared" si="15"/>
        <v>2.1654724506913006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4"/>
  <sheetViews>
    <sheetView tabSelected="1" topLeftCell="J1" zoomScale="85" zoomScaleNormal="85" workbookViewId="0">
      <selection activeCell="Z14" sqref="Z14"/>
    </sheetView>
  </sheetViews>
  <sheetFormatPr defaultRowHeight="14.25" x14ac:dyDescent="0.2"/>
  <cols>
    <col min="1" max="1" width="29.25" customWidth="1"/>
    <col min="3" max="5" width="11" bestFit="1" customWidth="1"/>
    <col min="6" max="6" width="11" customWidth="1"/>
    <col min="7" max="7" width="18.375" bestFit="1" customWidth="1"/>
    <col min="8" max="9" width="16.25" bestFit="1" customWidth="1"/>
    <col min="10" max="10" width="13" bestFit="1" customWidth="1"/>
    <col min="11" max="11" width="10.75" customWidth="1"/>
    <col min="12" max="12" width="15.125" bestFit="1" customWidth="1"/>
    <col min="13" max="15" width="15.875" bestFit="1" customWidth="1"/>
    <col min="16" max="16" width="7.375" style="1" bestFit="1" customWidth="1"/>
    <col min="17" max="17" width="19.875" customWidth="1"/>
    <col min="18" max="18" width="17.75" bestFit="1" customWidth="1"/>
    <col min="19" max="19" width="11.125" bestFit="1" customWidth="1"/>
    <col min="20" max="20" width="10.375" bestFit="1" customWidth="1"/>
    <col min="21" max="23" width="7.375" style="2" bestFit="1" customWidth="1"/>
    <col min="24" max="24" width="8.25" style="2" bestFit="1" customWidth="1"/>
    <col min="25" max="25" width="19.875" style="2" bestFit="1" customWidth="1"/>
    <col min="26" max="26" width="21.875" bestFit="1" customWidth="1"/>
    <col min="27" max="27" width="24" bestFit="1" customWidth="1"/>
    <col min="28" max="83" width="3.5" bestFit="1" customWidth="1"/>
    <col min="84" max="178" width="4.5" bestFit="1" customWidth="1"/>
    <col min="179" max="217" width="5.5" bestFit="1" customWidth="1"/>
    <col min="218" max="231" width="6.5" bestFit="1" customWidth="1"/>
    <col min="232" max="232" width="6.125" bestFit="1" customWidth="1"/>
    <col min="233" max="233" width="5.5" bestFit="1" customWidth="1"/>
  </cols>
  <sheetData>
    <row r="1" spans="1:25" x14ac:dyDescent="0.2">
      <c r="A1" s="3" t="s">
        <v>1033</v>
      </c>
      <c r="B1" t="s">
        <v>1037</v>
      </c>
      <c r="C1" t="s">
        <v>1091</v>
      </c>
      <c r="D1" t="s">
        <v>1039</v>
      </c>
      <c r="E1" t="s">
        <v>1041</v>
      </c>
      <c r="F1" t="s">
        <v>1141</v>
      </c>
      <c r="G1" t="s">
        <v>1138</v>
      </c>
      <c r="H1" t="s">
        <v>1089</v>
      </c>
      <c r="I1" t="s">
        <v>1082</v>
      </c>
      <c r="J1" s="33" t="s">
        <v>1119</v>
      </c>
      <c r="K1" s="6" t="s">
        <v>33</v>
      </c>
      <c r="L1" s="6" t="s">
        <v>1111</v>
      </c>
      <c r="M1" s="6" t="s">
        <v>37</v>
      </c>
      <c r="N1" s="6" t="s">
        <v>39</v>
      </c>
      <c r="O1" s="6" t="s">
        <v>1078</v>
      </c>
      <c r="P1" s="43" t="s">
        <v>1147</v>
      </c>
      <c r="Q1" s="45"/>
      <c r="R1" s="7" t="s">
        <v>1043</v>
      </c>
      <c r="S1" s="7" t="s">
        <v>1036</v>
      </c>
      <c r="U1"/>
      <c r="V1"/>
      <c r="W1"/>
      <c r="X1"/>
    </row>
    <row r="2" spans="1:25" x14ac:dyDescent="0.2">
      <c r="A2" t="s">
        <v>1129</v>
      </c>
      <c r="B2" t="str">
        <f>VLOOKUP($A2,活跃!$B:$K,10,0)</f>
        <v>03流失</v>
      </c>
      <c r="C2" t="str">
        <f>VLOOKUP($A2,'交易量(贡献率)'!$A:$M,13,0)</f>
        <v xml:space="preserve">I </v>
      </c>
      <c r="D2" t="str">
        <f>VLOOKUP($A2,交易量等级!$A:$I,9,0)</f>
        <v>KA</v>
      </c>
      <c r="E2" t="str">
        <f>VLOOKUP($A2,'风险(退款拒付)'!$A:$P,16,0)</f>
        <v>中</v>
      </c>
      <c r="F2">
        <f>VLOOKUP($A2,'风险(退款拒付)'!$A:$Z,4,0)</f>
        <v>0.126</v>
      </c>
      <c r="G2" t="str">
        <f>VLOOKUP($A2,'风险(退款拒付)'!$A:$Z,8,0)</f>
        <v>中</v>
      </c>
      <c r="H2" t="str">
        <f>VLOOKUP($A2,'风险(退款拒付)'!$A:$Z,11,0)</f>
        <v>中</v>
      </c>
      <c r="I2" t="str">
        <f>VLOOKUP($A2,'风险(退款拒付)'!$A:$Z,14,0)</f>
        <v>中</v>
      </c>
      <c r="J2" s="2">
        <f>VLOOKUP($A2,活跃!$B:$K,9,0)</f>
        <v>52660067.649999999</v>
      </c>
      <c r="K2" s="5">
        <f>VLOOKUP($A2,'交易量(贡献率)'!$A:$L,11,0)</f>
        <v>10.247210087738475</v>
      </c>
      <c r="L2">
        <f>VLOOKUP($A2,交易量等级!$A:$H,7,0)</f>
        <v>0</v>
      </c>
      <c r="M2" t="str">
        <f>VLOOKUP($A2,'风险(退款拒付)'!$A:$O,7,0)</f>
        <v>(10,20]</v>
      </c>
      <c r="N2" t="str">
        <f>VLOOKUP($A2,'风险(退款拒付)'!$A:$O,10,0)</f>
        <v>(1.5,10]</v>
      </c>
      <c r="O2" t="str">
        <f>VLOOKUP($A2,'风险(退款拒付)'!$A:$O,13,0)</f>
        <v>(10,20]</v>
      </c>
      <c r="P2" s="1">
        <f>VLOOKUP(A2,综合分数!$A:$L,12,0)</f>
        <v>0.39415388583253808</v>
      </c>
      <c r="S2" t="s">
        <v>8</v>
      </c>
      <c r="T2" t="s">
        <v>7</v>
      </c>
      <c r="U2" t="s">
        <v>9</v>
      </c>
      <c r="V2" t="s">
        <v>1055</v>
      </c>
      <c r="W2" t="s">
        <v>1056</v>
      </c>
      <c r="X2" t="s">
        <v>20</v>
      </c>
    </row>
    <row r="3" spans="1:25" x14ac:dyDescent="0.2">
      <c r="A3" t="s">
        <v>1130</v>
      </c>
      <c r="B3" t="str">
        <f>VLOOKUP($A3,活跃!$B:$K,10,0)</f>
        <v>03流失</v>
      </c>
      <c r="C3" t="str">
        <f>VLOOKUP($A3,'交易量(贡献率)'!$A:$M,13,0)</f>
        <v xml:space="preserve">I </v>
      </c>
      <c r="D3" t="str">
        <f>VLOOKUP($A3,交易量等级!$A:$I,9,0)</f>
        <v>KA</v>
      </c>
      <c r="E3" t="str">
        <f>VLOOKUP($A3,'风险(退款拒付)'!$A:$P,16,0)</f>
        <v>中</v>
      </c>
      <c r="F3">
        <f>VLOOKUP($A3,'风险(退款拒付)'!$A:$Z,4,0)</f>
        <v>0.17</v>
      </c>
      <c r="G3" t="str">
        <f>VLOOKUP($A3,'风险(退款拒付)'!$A:$Z,8,0)</f>
        <v>中</v>
      </c>
      <c r="H3" t="str">
        <f>VLOOKUP($A3,'风险(退款拒付)'!$A:$Z,11,0)</f>
        <v>中</v>
      </c>
      <c r="I3" t="str">
        <f>VLOOKUP($A3,'风险(退款拒付)'!$A:$Z,14,0)</f>
        <v>中</v>
      </c>
      <c r="J3" s="2">
        <f>VLOOKUP($A3,活跃!$B:$K,9,0)</f>
        <v>49235877.140000001</v>
      </c>
      <c r="K3" s="5">
        <f>VLOOKUP($A3,'交易量(贡献率)'!$A:$L,11,0)</f>
        <v>9.3360514393875285</v>
      </c>
      <c r="L3">
        <f>VLOOKUP($A3,交易量等级!$A:$H,7,0)</f>
        <v>0</v>
      </c>
      <c r="M3" t="str">
        <f>VLOOKUP($A3,'风险(退款拒付)'!$A:$O,7,0)</f>
        <v>(10,20]</v>
      </c>
      <c r="N3" t="str">
        <f>VLOOKUP($A3,'风险(退款拒付)'!$A:$O,10,0)</f>
        <v>(1.5,10]</v>
      </c>
      <c r="O3" t="str">
        <f>VLOOKUP($A3,'风险(退款拒付)'!$A:$O,13,0)</f>
        <v>(10,20]</v>
      </c>
      <c r="P3" s="1">
        <f>VLOOKUP(A3,综合分数!$A:$L,12,0)</f>
        <v>0.3516605095119828</v>
      </c>
      <c r="R3" t="s">
        <v>1114</v>
      </c>
      <c r="S3" s="8">
        <v>0.31048805815160957</v>
      </c>
      <c r="T3" s="8">
        <v>9.3457943925233638E-3</v>
      </c>
      <c r="U3" s="8">
        <v>6.9574247144340601E-2</v>
      </c>
      <c r="V3" s="8">
        <v>0.56178608515057116</v>
      </c>
      <c r="W3" s="8">
        <v>4.8805815160955349E-2</v>
      </c>
      <c r="X3" s="8">
        <v>1</v>
      </c>
    </row>
    <row r="4" spans="1:25" x14ac:dyDescent="0.2">
      <c r="A4" t="s">
        <v>1131</v>
      </c>
      <c r="B4" t="str">
        <f>VLOOKUP($A4,活跃!$B:$K,10,0)</f>
        <v>03流失</v>
      </c>
      <c r="C4" t="str">
        <f>VLOOKUP($A4,'交易量(贡献率)'!$A:$M,13,0)</f>
        <v>II</v>
      </c>
      <c r="D4" t="str">
        <f>VLOOKUP($A4,交易量等级!$A:$I,9,0)</f>
        <v>KA</v>
      </c>
      <c r="E4" t="str">
        <f>VLOOKUP($A4,'风险(退款拒付)'!$A:$P,16,0)</f>
        <v>0风险</v>
      </c>
      <c r="F4">
        <f>VLOOKUP($A4,'风险(退款拒付)'!$A:$Z,4,0)</f>
        <v>0</v>
      </c>
      <c r="G4" t="str">
        <f>VLOOKUP($A4,'风险(退款拒付)'!$A:$Z,8,0)</f>
        <v>0</v>
      </c>
      <c r="H4" t="str">
        <f>VLOOKUP($A4,'风险(退款拒付)'!$A:$Z,11,0)</f>
        <v>0</v>
      </c>
      <c r="I4" t="str">
        <f>VLOOKUP($A4,'风险(退款拒付)'!$A:$Z,14,0)</f>
        <v>0</v>
      </c>
      <c r="J4" s="2">
        <f>VLOOKUP($A4,活跃!$B:$K,9,0)</f>
        <v>277660002</v>
      </c>
      <c r="K4" s="5">
        <f>VLOOKUP($A4,'交易量(贡献率)'!$A:$L,11,0)</f>
        <v>0.94411702533869701</v>
      </c>
      <c r="L4">
        <f>VLOOKUP($A4,交易量等级!$A:$H,7,0)</f>
        <v>0</v>
      </c>
      <c r="M4" t="str">
        <f>VLOOKUP($A4,'风险(退款拒付)'!$A:$O,7,0)</f>
        <v>0</v>
      </c>
      <c r="N4" t="str">
        <f>VLOOKUP($A4,'风险(退款拒付)'!$A:$O,10,0)</f>
        <v>0</v>
      </c>
      <c r="O4" t="str">
        <f>VLOOKUP($A4,'风险(退款拒付)'!$A:$O,13,0)</f>
        <v>0</v>
      </c>
      <c r="P4" s="1">
        <f>VLOOKUP(A4,综合分数!$A:$L,12,0)</f>
        <v>0.15206599301244761</v>
      </c>
      <c r="S4">
        <v>20</v>
      </c>
      <c r="T4" s="2">
        <v>10</v>
      </c>
      <c r="U4">
        <v>5</v>
      </c>
      <c r="V4">
        <v>0</v>
      </c>
      <c r="W4">
        <v>0</v>
      </c>
    </row>
    <row r="5" spans="1:25" x14ac:dyDescent="0.2">
      <c r="A5" t="s">
        <v>1132</v>
      </c>
      <c r="B5" t="str">
        <f>VLOOKUP($A5,活跃!$B:$K,10,0)</f>
        <v>03流失</v>
      </c>
      <c r="C5" t="str">
        <f>VLOOKUP($A5,'交易量(贡献率)'!$A:$M,13,0)</f>
        <v>III</v>
      </c>
      <c r="D5" t="str">
        <f>VLOOKUP($A5,交易量等级!$A:$I,9,0)</f>
        <v>KA</v>
      </c>
      <c r="E5" t="str">
        <f>VLOOKUP($A5,'风险(退款拒付)'!$A:$P,16,0)</f>
        <v>0风险</v>
      </c>
      <c r="F5">
        <f>VLOOKUP($A5,'风险(退款拒付)'!$A:$Z,4,0)</f>
        <v>0</v>
      </c>
      <c r="G5" t="str">
        <f>VLOOKUP($A5,'风险(退款拒付)'!$A:$Z,8,0)</f>
        <v>0</v>
      </c>
      <c r="H5" t="str">
        <f>VLOOKUP($A5,'风险(退款拒付)'!$A:$Z,11,0)</f>
        <v>0</v>
      </c>
      <c r="I5" t="str">
        <f>VLOOKUP($A5,'风险(退款拒付)'!$A:$Z,14,0)</f>
        <v>0</v>
      </c>
      <c r="J5" s="2">
        <f>VLOOKUP($A5,活跃!$B:$K,9,0)</f>
        <v>130758577.3</v>
      </c>
      <c r="K5" s="5">
        <f>VLOOKUP($A5,'交易量(贡献率)'!$A:$L,11,0)</f>
        <v>0.44437407385307726</v>
      </c>
      <c r="L5">
        <f>VLOOKUP($A5,交易量等级!$A:$H,7,0)</f>
        <v>0</v>
      </c>
      <c r="M5" t="str">
        <f>VLOOKUP($A5,'风险(退款拒付)'!$A:$O,7,0)</f>
        <v>0</v>
      </c>
      <c r="N5" t="str">
        <f>VLOOKUP($A5,'风险(退款拒付)'!$A:$O,10,0)</f>
        <v>0</v>
      </c>
      <c r="O5" t="str">
        <f>VLOOKUP($A5,'风险(退款拒付)'!$A:$O,13,0)</f>
        <v>0</v>
      </c>
      <c r="P5" s="1">
        <f>VLOOKUP(A5,综合分数!$A:$L,12,0)</f>
        <v>6.6920954513064748E-2</v>
      </c>
    </row>
    <row r="6" spans="1:25" x14ac:dyDescent="0.2">
      <c r="A6" t="s">
        <v>413</v>
      </c>
      <c r="B6" t="str">
        <f>VLOOKUP($A6,活跃!$B:$K,10,0)</f>
        <v>02活跃</v>
      </c>
      <c r="C6" t="str">
        <f>VLOOKUP($A6,'交易量(贡献率)'!$A:$M,13,0)</f>
        <v>II</v>
      </c>
      <c r="D6" t="str">
        <f>VLOOKUP($A6,交易量等级!$A:$I,9,0)</f>
        <v>普通</v>
      </c>
      <c r="E6" t="str">
        <f>VLOOKUP($A6,'风险(退款拒付)'!$A:$P,16,0)</f>
        <v>低</v>
      </c>
      <c r="F6">
        <f>VLOOKUP($A6,'风险(退款拒付)'!$A:$Z,4,0)</f>
        <v>1.4E-2</v>
      </c>
      <c r="G6" t="str">
        <f>VLOOKUP($A6,'风险(退款拒付)'!$A:$Z,8,0)</f>
        <v>低</v>
      </c>
      <c r="H6" t="str">
        <f>VLOOKUP($A6,'风险(退款拒付)'!$A:$Z,11,0)</f>
        <v>低</v>
      </c>
      <c r="I6" t="str">
        <f>VLOOKUP($A6,'风险(退款拒付)'!$A:$Z,14,0)</f>
        <v>低</v>
      </c>
      <c r="J6" s="2">
        <f>VLOOKUP($A6,活跃!$B:$K,9,0)</f>
        <v>16406767.73</v>
      </c>
      <c r="K6" s="5">
        <f>VLOOKUP($A6,'交易量(贡献率)'!$A:$L,11,0)</f>
        <v>2.4515480730781825</v>
      </c>
      <c r="L6">
        <f>VLOOKUP($A6,交易量等级!$A:$H,7,0)</f>
        <v>926689.99582505005</v>
      </c>
      <c r="M6" t="str">
        <f>VLOOKUP($A6,'风险(退款拒付)'!$A:$O,7,0)</f>
        <v>(0,10]</v>
      </c>
      <c r="N6" t="str">
        <f>VLOOKUP($A6,'风险(退款拒付)'!$A:$O,10,0)</f>
        <v>(0,1.5]</v>
      </c>
      <c r="O6" t="str">
        <f>VLOOKUP($A6,'风险(退款拒付)'!$A:$O,13,0)</f>
        <v>(0,10]</v>
      </c>
      <c r="P6" s="1">
        <f>VLOOKUP(A6,综合分数!$A:$L,12,0)</f>
        <v>9.5142819822256391E-2</v>
      </c>
      <c r="R6" s="7" t="s">
        <v>1043</v>
      </c>
      <c r="S6" s="7" t="s">
        <v>1090</v>
      </c>
      <c r="U6"/>
      <c r="V6"/>
      <c r="W6"/>
      <c r="X6"/>
    </row>
    <row r="7" spans="1:25" x14ac:dyDescent="0.2">
      <c r="A7" t="s">
        <v>907</v>
      </c>
      <c r="B7" t="str">
        <f>VLOOKUP($A7,活跃!$B:$K,10,0)</f>
        <v>03流失</v>
      </c>
      <c r="C7" t="str">
        <f>VLOOKUP($A7,'交易量(贡献率)'!$A:$M,13,0)</f>
        <v>II</v>
      </c>
      <c r="D7" t="str">
        <f>VLOOKUP($A7,交易量等级!$A:$I,9,0)</f>
        <v>SMALL_KA</v>
      </c>
      <c r="E7" t="str">
        <f>VLOOKUP($A7,'风险(退款拒付)'!$A:$P,16,0)</f>
        <v>中高</v>
      </c>
      <c r="F7">
        <f>VLOOKUP($A7,'风险(退款拒付)'!$A:$Z,4,0)</f>
        <v>0.33500000000000002</v>
      </c>
      <c r="G7" t="str">
        <f>VLOOKUP($A7,'风险(退款拒付)'!$A:$Z,8,0)</f>
        <v>高</v>
      </c>
      <c r="H7" t="str">
        <f>VLOOKUP($A7,'风险(退款拒付)'!$A:$Z,11,0)</f>
        <v>中</v>
      </c>
      <c r="I7" t="str">
        <f>VLOOKUP($A7,'风险(退款拒付)'!$A:$Z,14,0)</f>
        <v>高</v>
      </c>
      <c r="J7" s="2">
        <f>VLOOKUP($A7,活跃!$B:$K,9,0)</f>
        <v>17033544.420000002</v>
      </c>
      <c r="K7" s="5">
        <f>VLOOKUP($A7,'交易量(贡献率)'!$A:$L,11,0)</f>
        <v>3.625128989708752</v>
      </c>
      <c r="L7">
        <f>VLOOKUP($A7,交易量等级!$A:$H,7,0)</f>
        <v>0</v>
      </c>
      <c r="M7" t="str">
        <f>VLOOKUP($A7,'风险(退款拒付)'!$A:$O,7,0)</f>
        <v>(20,+)</v>
      </c>
      <c r="N7" t="str">
        <f>VLOOKUP($A7,'风险(退款拒付)'!$A:$O,10,0)</f>
        <v>(1.5,10]</v>
      </c>
      <c r="O7" t="str">
        <f>VLOOKUP($A7,'风险(退款拒付)'!$A:$O,13,0)</f>
        <v>(20,+)</v>
      </c>
      <c r="P7" s="1">
        <f>VLOOKUP(A7,综合分数!$A:$L,12,0)</f>
        <v>0.12022280700875131</v>
      </c>
      <c r="S7" t="s">
        <v>1092</v>
      </c>
      <c r="T7" t="s">
        <v>1094</v>
      </c>
      <c r="U7" t="s">
        <v>1096</v>
      </c>
      <c r="V7" t="s">
        <v>1098</v>
      </c>
      <c r="W7" t="s">
        <v>20</v>
      </c>
      <c r="X7"/>
    </row>
    <row r="8" spans="1:25" x14ac:dyDescent="0.2">
      <c r="A8" t="s">
        <v>571</v>
      </c>
      <c r="B8" t="str">
        <f>VLOOKUP($A8,活跃!$B:$K,10,0)</f>
        <v>03流失</v>
      </c>
      <c r="C8" t="str">
        <f>VLOOKUP($A8,'交易量(贡献率)'!$A:$M,13,0)</f>
        <v>II</v>
      </c>
      <c r="D8" t="str">
        <f>VLOOKUP($A8,交易量等级!$A:$I,9,0)</f>
        <v>普通</v>
      </c>
      <c r="E8" t="str">
        <f>VLOOKUP($A8,'风险(退款拒付)'!$A:$P,16,0)</f>
        <v>低</v>
      </c>
      <c r="F8">
        <f>VLOOKUP($A8,'风险(退款拒付)'!$A:$Z,4,0)</f>
        <v>4.0000000000000001E-3</v>
      </c>
      <c r="G8" t="str">
        <f>VLOOKUP($A8,'风险(退款拒付)'!$A:$Z,8,0)</f>
        <v>低</v>
      </c>
      <c r="H8" t="str">
        <f>VLOOKUP($A8,'风险(退款拒付)'!$A:$Z,11,0)</f>
        <v>中</v>
      </c>
      <c r="I8" t="str">
        <f>VLOOKUP($A8,'风险(退款拒付)'!$A:$Z,14,0)</f>
        <v>低</v>
      </c>
      <c r="J8" s="2">
        <f>VLOOKUP($A8,活跃!$B:$K,9,0)</f>
        <v>12069101.93</v>
      </c>
      <c r="K8" s="5">
        <f>VLOOKUP($A8,'交易量(贡献率)'!$A:$L,11,0)</f>
        <v>2.2795666968184349</v>
      </c>
      <c r="L8">
        <f>VLOOKUP($A8,交易量等级!$A:$H,7,0)</f>
        <v>0</v>
      </c>
      <c r="M8" t="str">
        <f>VLOOKUP($A8,'风险(退款拒付)'!$A:$O,7,0)</f>
        <v>(0,10]</v>
      </c>
      <c r="N8" t="str">
        <f>VLOOKUP($A8,'风险(退款拒付)'!$A:$O,10,0)</f>
        <v>(1.5,10]</v>
      </c>
      <c r="O8" t="str">
        <f>VLOOKUP($A8,'风险(退款拒付)'!$A:$O,13,0)</f>
        <v>(0,10]</v>
      </c>
      <c r="P8" s="1">
        <f>VLOOKUP(A8,综合分数!$A:$L,12,0)</f>
        <v>9.1480168519062835E-2</v>
      </c>
      <c r="R8" t="s">
        <v>1114</v>
      </c>
      <c r="S8" s="8">
        <v>3.1152647975077881E-3</v>
      </c>
      <c r="T8" s="8">
        <v>4.1536863966770511E-2</v>
      </c>
      <c r="U8" s="8">
        <v>9.3457943925233641E-2</v>
      </c>
      <c r="V8" s="8">
        <v>0.86188992731048808</v>
      </c>
      <c r="W8" s="8">
        <v>1</v>
      </c>
      <c r="X8"/>
    </row>
    <row r="9" spans="1:25" x14ac:dyDescent="0.2">
      <c r="A9" t="s">
        <v>1133</v>
      </c>
      <c r="B9" t="str">
        <f>VLOOKUP($A9,活跃!$B:$K,10,0)</f>
        <v>02活跃</v>
      </c>
      <c r="C9" t="str">
        <f>VLOOKUP($A9,'交易量(贡献率)'!$A:$M,13,0)</f>
        <v xml:space="preserve">I </v>
      </c>
      <c r="D9" t="str">
        <f>VLOOKUP($A9,交易量等级!$A:$I,9,0)</f>
        <v>SMALL_KA</v>
      </c>
      <c r="E9" t="str">
        <f>VLOOKUP($A9,'风险(退款拒付)'!$A:$P,16,0)</f>
        <v>低</v>
      </c>
      <c r="F9">
        <f>VLOOKUP($A9,'风险(退款拒付)'!$A:$Z,4,0)</f>
        <v>6.9000000000000006E-2</v>
      </c>
      <c r="G9" t="str">
        <f>VLOOKUP($A9,'风险(退款拒付)'!$A:$Z,8,0)</f>
        <v>低</v>
      </c>
      <c r="H9" t="str">
        <f>VLOOKUP($A9,'风险(退款拒付)'!$A:$Z,11,0)</f>
        <v>低</v>
      </c>
      <c r="I9" t="str">
        <f>VLOOKUP($A9,'风险(退款拒付)'!$A:$Z,14,0)</f>
        <v>低</v>
      </c>
      <c r="J9" s="2">
        <f>VLOOKUP($A9,活跃!$B:$K,9,0)</f>
        <v>29508470.75</v>
      </c>
      <c r="K9" s="5">
        <f>VLOOKUP($A9,'交易量(贡献率)'!$A:$L,11,0)</f>
        <v>5.6979234449325853</v>
      </c>
      <c r="L9">
        <f>VLOOKUP($A9,交易量等级!$A:$H,7,0)</f>
        <v>1694136.5693570101</v>
      </c>
      <c r="M9" t="str">
        <f>VLOOKUP($A9,'风险(退款拒付)'!$A:$O,7,0)</f>
        <v>(0,10]</v>
      </c>
      <c r="N9" t="str">
        <f>VLOOKUP($A9,'风险(退款拒付)'!$A:$O,10,0)</f>
        <v>(0,1.5]</v>
      </c>
      <c r="O9" t="str">
        <f>VLOOKUP($A9,'风险(退款拒付)'!$A:$O,13,0)</f>
        <v>(0,10]</v>
      </c>
      <c r="P9" s="1">
        <f>VLOOKUP(A9,综合分数!$A:$L,12,0)</f>
        <v>0.21741003573877229</v>
      </c>
      <c r="S9">
        <v>15</v>
      </c>
      <c r="T9">
        <v>13</v>
      </c>
      <c r="U9">
        <v>10</v>
      </c>
      <c r="V9">
        <v>8</v>
      </c>
      <c r="W9"/>
    </row>
    <row r="10" spans="1:25" x14ac:dyDescent="0.2">
      <c r="A10" t="s">
        <v>393</v>
      </c>
      <c r="B10" t="str">
        <f>VLOOKUP($A10,活跃!$B:$K,10,0)</f>
        <v>03流失</v>
      </c>
      <c r="C10" t="str">
        <f>VLOOKUP($A10,'交易量(贡献率)'!$A:$M,13,0)</f>
        <v>II</v>
      </c>
      <c r="D10" t="str">
        <f>VLOOKUP($A10,交易量等级!$A:$I,9,0)</f>
        <v>普通</v>
      </c>
      <c r="E10" t="str">
        <f>VLOOKUP($A10,'风险(退款拒付)'!$A:$P,16,0)</f>
        <v>中</v>
      </c>
      <c r="F10">
        <f>VLOOKUP($A10,'风险(退款拒付)'!$A:$Z,4,0)</f>
        <v>0.14399999999999999</v>
      </c>
      <c r="G10" t="str">
        <f>VLOOKUP($A10,'风险(退款拒付)'!$A:$Z,8,0)</f>
        <v>中</v>
      </c>
      <c r="H10" t="str">
        <f>VLOOKUP($A10,'风险(退款拒付)'!$A:$Z,11,0)</f>
        <v>中</v>
      </c>
      <c r="I10" t="str">
        <f>VLOOKUP($A10,'风险(退款拒付)'!$A:$Z,14,0)</f>
        <v>中</v>
      </c>
      <c r="J10" s="2">
        <f>VLOOKUP($A10,活跃!$B:$K,9,0)</f>
        <v>8780476.4800000004</v>
      </c>
      <c r="K10" s="5">
        <f>VLOOKUP($A10,'交易量(贡献率)'!$A:$L,11,0)</f>
        <v>1.6649373867224599</v>
      </c>
      <c r="L10">
        <f>VLOOKUP($A10,交易量等级!$A:$H,7,0)</f>
        <v>0</v>
      </c>
      <c r="M10" t="str">
        <f>VLOOKUP($A10,'风险(退款拒付)'!$A:$O,7,0)</f>
        <v>(10,20]</v>
      </c>
      <c r="N10" t="str">
        <f>VLOOKUP($A10,'风险(退款拒付)'!$A:$O,10,0)</f>
        <v>(1.5,10]</v>
      </c>
      <c r="O10" t="str">
        <f>VLOOKUP($A10,'风险(退款拒付)'!$A:$O,13,0)</f>
        <v>(10,20]</v>
      </c>
      <c r="P10" s="1">
        <f>VLOOKUP(A10,综合分数!$A:$L,12,0)</f>
        <v>6.3113541230887721E-2</v>
      </c>
    </row>
    <row r="11" spans="1:25" x14ac:dyDescent="0.2">
      <c r="A11" t="s">
        <v>429</v>
      </c>
      <c r="B11" t="str">
        <f>VLOOKUP($A11,活跃!$B:$K,10,0)</f>
        <v>03流失</v>
      </c>
      <c r="C11" t="str">
        <f>VLOOKUP($A11,'交易量(贡献率)'!$A:$M,13,0)</f>
        <v>II</v>
      </c>
      <c r="D11" t="str">
        <f>VLOOKUP($A11,交易量等级!$A:$I,9,0)</f>
        <v>SMALL_KA</v>
      </c>
      <c r="E11" t="str">
        <f>VLOOKUP($A11,'风险(退款拒付)'!$A:$P,16,0)</f>
        <v>低</v>
      </c>
      <c r="F11">
        <f>VLOOKUP($A11,'风险(退款拒付)'!$A:$Z,4,0)</f>
        <v>9.4E-2</v>
      </c>
      <c r="G11" t="str">
        <f>VLOOKUP($A11,'风险(退款拒付)'!$A:$Z,8,0)</f>
        <v>低</v>
      </c>
      <c r="H11" t="str">
        <f>VLOOKUP($A11,'风险(退款拒付)'!$A:$Z,11,0)</f>
        <v>中</v>
      </c>
      <c r="I11" t="str">
        <f>VLOOKUP($A11,'风险(退款拒付)'!$A:$Z,14,0)</f>
        <v>中</v>
      </c>
      <c r="J11" s="2">
        <f>VLOOKUP($A11,活跃!$B:$K,9,0)</f>
        <v>7022241.3600000003</v>
      </c>
      <c r="K11" s="5">
        <f>VLOOKUP($A11,'交易量(贡献率)'!$A:$L,11,0)</f>
        <v>1.3315459057691774</v>
      </c>
      <c r="L11">
        <f>VLOOKUP($A11,交易量等级!$A:$H,7,0)</f>
        <v>0</v>
      </c>
      <c r="M11" t="str">
        <f>VLOOKUP($A11,'风险(退款拒付)'!$A:$O,7,0)</f>
        <v>(0,10]</v>
      </c>
      <c r="N11" t="str">
        <f>VLOOKUP($A11,'风险(退款拒付)'!$A:$O,10,0)</f>
        <v>(1.5,10]</v>
      </c>
      <c r="O11" t="str">
        <f>VLOOKUP($A11,'风险(退款拒付)'!$A:$O,13,0)</f>
        <v>(10,20]</v>
      </c>
      <c r="P11" s="1">
        <f>VLOOKUP(A11,综合分数!$A:$L,12,0)</f>
        <v>5.982587812980987E-2</v>
      </c>
      <c r="R11" s="7" t="s">
        <v>1043</v>
      </c>
      <c r="S11" s="7" t="s">
        <v>1038</v>
      </c>
      <c r="U11"/>
      <c r="V11"/>
      <c r="W11"/>
      <c r="X11"/>
    </row>
    <row r="12" spans="1:25" x14ac:dyDescent="0.2">
      <c r="A12" t="s">
        <v>947</v>
      </c>
      <c r="B12" t="str">
        <f>VLOOKUP($A12,活跃!$B:$K,10,0)</f>
        <v>02活跃</v>
      </c>
      <c r="C12" t="str">
        <f>VLOOKUP($A12,'交易量(贡献率)'!$A:$M,13,0)</f>
        <v>II</v>
      </c>
      <c r="D12" t="str">
        <f>VLOOKUP($A12,交易量等级!$A:$I,9,0)</f>
        <v>普通</v>
      </c>
      <c r="E12" t="str">
        <f>VLOOKUP($A12,'风险(退款拒付)'!$A:$P,16,0)</f>
        <v>低</v>
      </c>
      <c r="F12">
        <f>VLOOKUP($A12,'风险(退款拒付)'!$A:$Z,4,0)</f>
        <v>5.2999999999999999E-2</v>
      </c>
      <c r="G12" t="str">
        <f>VLOOKUP($A12,'风险(退款拒付)'!$A:$Z,8,0)</f>
        <v>低</v>
      </c>
      <c r="H12" t="str">
        <f>VLOOKUP($A12,'风险(退款拒付)'!$A:$Z,11,0)</f>
        <v>低</v>
      </c>
      <c r="I12" t="str">
        <f>VLOOKUP($A12,'风险(退款拒付)'!$A:$Z,14,0)</f>
        <v>低</v>
      </c>
      <c r="J12" s="2">
        <f>VLOOKUP($A12,活跃!$B:$K,9,0)</f>
        <v>7117808.5999999996</v>
      </c>
      <c r="K12" s="5">
        <f>VLOOKUP($A12,'交易量(贡献率)'!$A:$L,11,0)</f>
        <v>1.3496625952163559</v>
      </c>
      <c r="L12">
        <f>VLOOKUP($A12,交易量等级!$A:$H,7,0)</f>
        <v>380365.9</v>
      </c>
      <c r="M12" t="str">
        <f>VLOOKUP($A12,'风险(退款拒付)'!$A:$O,7,0)</f>
        <v>(0,10]</v>
      </c>
      <c r="N12" t="str">
        <f>VLOOKUP($A12,'风险(退款拒付)'!$A:$O,10,0)</f>
        <v>(0,1.5]</v>
      </c>
      <c r="O12" t="str">
        <f>VLOOKUP($A12,'风险(退款拒付)'!$A:$O,13,0)</f>
        <v>(0,10]</v>
      </c>
      <c r="P12" s="1">
        <f>VLOOKUP(A12,综合分数!$A:$L,12,0)</f>
        <v>0.1513963357059076</v>
      </c>
      <c r="S12" t="s">
        <v>1035</v>
      </c>
      <c r="T12" t="s">
        <v>1102</v>
      </c>
      <c r="U12" t="s">
        <v>1034</v>
      </c>
      <c r="V12" t="s">
        <v>1117</v>
      </c>
      <c r="W12" t="s">
        <v>1124</v>
      </c>
      <c r="X12" t="s">
        <v>20</v>
      </c>
    </row>
    <row r="13" spans="1:25" x14ac:dyDescent="0.2">
      <c r="A13" t="s">
        <v>631</v>
      </c>
      <c r="B13" t="str">
        <f>VLOOKUP($A13,活跃!$B:$K,10,0)</f>
        <v>03流失</v>
      </c>
      <c r="C13" t="str">
        <f>VLOOKUP($A13,'交易量(贡献率)'!$A:$M,13,0)</f>
        <v>II</v>
      </c>
      <c r="D13" t="str">
        <f>VLOOKUP($A13,交易量等级!$A:$I,9,0)</f>
        <v>SMALL_KA</v>
      </c>
      <c r="E13" t="str">
        <f>VLOOKUP($A13,'风险(退款拒付)'!$A:$P,16,0)</f>
        <v>中</v>
      </c>
      <c r="F13">
        <f>VLOOKUP($A13,'风险(退款拒付)'!$A:$Z,4,0)</f>
        <v>0.20300000000000001</v>
      </c>
      <c r="G13" t="str">
        <f>VLOOKUP($A13,'风险(退款拒付)'!$A:$Z,8,0)</f>
        <v>高</v>
      </c>
      <c r="H13" t="str">
        <f>VLOOKUP($A13,'风险(退款拒付)'!$A:$Z,11,0)</f>
        <v>中</v>
      </c>
      <c r="I13" t="str">
        <f>VLOOKUP($A13,'风险(退款拒付)'!$A:$Z,14,0)</f>
        <v>中</v>
      </c>
      <c r="J13" s="2">
        <f>VLOOKUP($A13,活跃!$B:$K,9,0)</f>
        <v>13537539.6</v>
      </c>
      <c r="K13" s="5">
        <f>VLOOKUP($A13,'交易量(贡献率)'!$A:$L,11,0)</f>
        <v>2.5671755919369494</v>
      </c>
      <c r="L13">
        <f>VLOOKUP($A13,交易量等级!$A:$H,7,0)</f>
        <v>0</v>
      </c>
      <c r="M13" t="str">
        <f>VLOOKUP($A13,'风险(退款拒付)'!$A:$O,7,0)</f>
        <v>(20,+)</v>
      </c>
      <c r="N13" t="str">
        <f>VLOOKUP($A13,'风险(退款拒付)'!$A:$O,10,0)</f>
        <v>(1.5,10]</v>
      </c>
      <c r="O13" t="str">
        <f>VLOOKUP($A13,'风险(退款拒付)'!$A:$O,13,0)</f>
        <v>(10,20]</v>
      </c>
      <c r="P13" s="1">
        <f>VLOOKUP(A13,综合分数!$A:$L,12,0)</f>
        <v>0.1001558223209589</v>
      </c>
      <c r="R13" t="s">
        <v>1114</v>
      </c>
      <c r="S13" s="8">
        <v>4.1536863966770508E-3</v>
      </c>
      <c r="T13" s="8">
        <v>4.1536863966770508E-3</v>
      </c>
      <c r="U13" s="8">
        <v>5.2959501557632398E-2</v>
      </c>
      <c r="V13" s="8">
        <v>0.30737279335410178</v>
      </c>
      <c r="W13" s="8">
        <v>0.63136033229491173</v>
      </c>
      <c r="X13" s="8">
        <v>1</v>
      </c>
    </row>
    <row r="14" spans="1:25" x14ac:dyDescent="0.2">
      <c r="A14" t="s">
        <v>357</v>
      </c>
      <c r="B14" t="str">
        <f>VLOOKUP($A14,活跃!$B:$K,10,0)</f>
        <v>03沉默</v>
      </c>
      <c r="C14" t="str">
        <f>VLOOKUP($A14,'交易量(贡献率)'!$A:$M,13,0)</f>
        <v>II</v>
      </c>
      <c r="D14" t="str">
        <f>VLOOKUP($A14,交易量等级!$A:$I,9,0)</f>
        <v>普通</v>
      </c>
      <c r="E14" t="str">
        <f>VLOOKUP($A14,'风险(退款拒付)'!$A:$P,16,0)</f>
        <v>低</v>
      </c>
      <c r="F14">
        <f>VLOOKUP($A14,'风险(退款拒付)'!$A:$Z,4,0)</f>
        <v>6.3E-2</v>
      </c>
      <c r="G14" t="str">
        <f>VLOOKUP($A14,'风险(退款拒付)'!$A:$Z,8,0)</f>
        <v>低</v>
      </c>
      <c r="H14" t="str">
        <f>VLOOKUP($A14,'风险(退款拒付)'!$A:$Z,11,0)</f>
        <v>低</v>
      </c>
      <c r="I14" t="str">
        <f>VLOOKUP($A14,'风险(退款拒付)'!$A:$Z,14,0)</f>
        <v>低</v>
      </c>
      <c r="J14" s="2">
        <f>VLOOKUP($A14,活跃!$B:$K,9,0)</f>
        <v>6409501.29</v>
      </c>
      <c r="K14" s="5">
        <f>VLOOKUP($A14,'交易量(贡献率)'!$A:$L,11,0)</f>
        <v>1.2153534697237582</v>
      </c>
      <c r="L14">
        <f>VLOOKUP($A14,交易量等级!$A:$H,7,0)</f>
        <v>100.8</v>
      </c>
      <c r="M14" t="str">
        <f>VLOOKUP($A14,'风险(退款拒付)'!$A:$O,7,0)</f>
        <v>(0,10]</v>
      </c>
      <c r="N14" t="str">
        <f>VLOOKUP($A14,'风险(退款拒付)'!$A:$O,10,0)</f>
        <v>(0,1.5]</v>
      </c>
      <c r="O14" t="str">
        <f>VLOOKUP($A14,'风险(退款拒付)'!$A:$O,13,0)</f>
        <v>(0,10]</v>
      </c>
      <c r="P14" s="1">
        <f>VLOOKUP(A14,综合分数!$A:$L,12,0)</f>
        <v>0.42355161414150411</v>
      </c>
      <c r="S14">
        <v>15</v>
      </c>
      <c r="T14">
        <v>13</v>
      </c>
      <c r="U14">
        <v>10</v>
      </c>
      <c r="V14">
        <v>8</v>
      </c>
      <c r="W14" s="2">
        <v>3</v>
      </c>
    </row>
    <row r="15" spans="1:25" x14ac:dyDescent="0.2">
      <c r="A15" t="s">
        <v>601</v>
      </c>
      <c r="B15" t="str">
        <f>VLOOKUP($A15,活跃!$B:$K,10,0)</f>
        <v>02活跃</v>
      </c>
      <c r="C15" t="str">
        <f>VLOOKUP($A15,'交易量(贡献率)'!$A:$M,13,0)</f>
        <v>II</v>
      </c>
      <c r="D15" t="str">
        <f>VLOOKUP($A15,交易量等级!$A:$I,9,0)</f>
        <v>普通</v>
      </c>
      <c r="E15" t="str">
        <f>VLOOKUP($A15,'风险(退款拒付)'!$A:$P,16,0)</f>
        <v>低</v>
      </c>
      <c r="F15">
        <f>VLOOKUP($A15,'风险(退款拒付)'!$A:$Z,4,0)</f>
        <v>1.4999999999999999E-2</v>
      </c>
      <c r="G15" t="str">
        <f>VLOOKUP($A15,'风险(退款拒付)'!$A:$Z,8,0)</f>
        <v>低</v>
      </c>
      <c r="H15" t="str">
        <f>VLOOKUP($A15,'风险(退款拒付)'!$A:$Z,11,0)</f>
        <v>低</v>
      </c>
      <c r="I15" t="str">
        <f>VLOOKUP($A15,'风险(退款拒付)'!$A:$Z,14,0)</f>
        <v>低</v>
      </c>
      <c r="J15" s="2">
        <f>VLOOKUP($A15,活跃!$B:$K,9,0)</f>
        <v>5791799.1699999999</v>
      </c>
      <c r="K15" s="5">
        <f>VLOOKUP($A15,'交易量(贡献率)'!$A:$L,11,0)</f>
        <v>1.2911668473097508</v>
      </c>
      <c r="L15">
        <f>VLOOKUP($A15,交易量等级!$A:$H,7,0)</f>
        <v>775889.89589315502</v>
      </c>
      <c r="M15" t="str">
        <f>VLOOKUP($A15,'风险(退款拒付)'!$A:$O,7,0)</f>
        <v>(0,10]</v>
      </c>
      <c r="N15" t="str">
        <f>VLOOKUP($A15,'风险(退款拒付)'!$A:$O,10,0)</f>
        <v>(0,1.5]</v>
      </c>
      <c r="O15" t="str">
        <f>VLOOKUP($A15,'风险(退款拒付)'!$A:$O,13,0)</f>
        <v>(0,10]</v>
      </c>
      <c r="P15" s="1">
        <f>VLOOKUP(A15,综合分数!$A:$L,12,0)</f>
        <v>6.4988006581620544E-2</v>
      </c>
      <c r="Y15"/>
    </row>
    <row r="16" spans="1:25" x14ac:dyDescent="0.2">
      <c r="A16" t="s">
        <v>517</v>
      </c>
      <c r="B16" t="str">
        <f>VLOOKUP($A16,活跃!$B:$K,10,0)</f>
        <v>03流失</v>
      </c>
      <c r="C16" t="str">
        <f>VLOOKUP($A16,'交易量(贡献率)'!$A:$M,13,0)</f>
        <v>II</v>
      </c>
      <c r="D16" t="str">
        <f>VLOOKUP($A16,交易量等级!$A:$I,9,0)</f>
        <v>普通</v>
      </c>
      <c r="E16" t="str">
        <f>VLOOKUP($A16,'风险(退款拒付)'!$A:$P,16,0)</f>
        <v>低</v>
      </c>
      <c r="F16">
        <f>VLOOKUP($A16,'风险(退款拒付)'!$A:$Z,4,0)</f>
        <v>0.06</v>
      </c>
      <c r="G16" t="str">
        <f>VLOOKUP($A16,'风险(退款拒付)'!$A:$Z,8,0)</f>
        <v>低</v>
      </c>
      <c r="H16" t="str">
        <f>VLOOKUP($A16,'风险(退款拒付)'!$A:$Z,11,0)</f>
        <v>低</v>
      </c>
      <c r="I16" t="str">
        <f>VLOOKUP($A16,'风险(退款拒付)'!$A:$Z,14,0)</f>
        <v>中</v>
      </c>
      <c r="J16" s="2">
        <f>VLOOKUP($A16,活跃!$B:$K,9,0)</f>
        <v>7811107.6799999997</v>
      </c>
      <c r="K16" s="5">
        <f>VLOOKUP($A16,'交易量(贡献率)'!$A:$L,11,0)</f>
        <v>1.4973187279330522</v>
      </c>
      <c r="L16">
        <f>VLOOKUP($A16,交易量等级!$A:$H,7,0)</f>
        <v>0</v>
      </c>
      <c r="M16" t="str">
        <f>VLOOKUP($A16,'风险(退款拒付)'!$A:$O,7,0)</f>
        <v>(0,10]</v>
      </c>
      <c r="N16" t="str">
        <f>VLOOKUP($A16,'风险(退款拒付)'!$A:$O,10,0)</f>
        <v>(0,1.5]</v>
      </c>
      <c r="O16" t="str">
        <f>VLOOKUP($A16,'风险(退款拒付)'!$A:$O,13,0)</f>
        <v>(10,20]</v>
      </c>
      <c r="P16" s="1">
        <f>VLOOKUP(A16,综合分数!$A:$L,12,0)</f>
        <v>7.8495987335408274E-2</v>
      </c>
      <c r="R16" s="7" t="s">
        <v>1043</v>
      </c>
      <c r="S16" s="7" t="s">
        <v>1137</v>
      </c>
      <c r="U16"/>
      <c r="V16"/>
      <c r="W16"/>
      <c r="X16"/>
      <c r="Y16"/>
    </row>
    <row r="17" spans="1:25" x14ac:dyDescent="0.2">
      <c r="A17" t="s">
        <v>974</v>
      </c>
      <c r="B17" t="str">
        <f>VLOOKUP($A17,活跃!$B:$K,10,0)</f>
        <v>03流失</v>
      </c>
      <c r="C17" t="str">
        <f>VLOOKUP($A17,'交易量(贡献率)'!$A:$M,13,0)</f>
        <v>II</v>
      </c>
      <c r="D17" t="str">
        <f>VLOOKUP($A17,交易量等级!$A:$I,9,0)</f>
        <v>普通</v>
      </c>
      <c r="E17" t="str">
        <f>VLOOKUP($A17,'风险(退款拒付)'!$A:$P,16,0)</f>
        <v>低</v>
      </c>
      <c r="F17">
        <f>VLOOKUP($A17,'风险(退款拒付)'!$A:$Z,4,0)</f>
        <v>0.15</v>
      </c>
      <c r="G17" t="str">
        <f>VLOOKUP($A17,'风险(退款拒付)'!$A:$Z,8,0)</f>
        <v>中</v>
      </c>
      <c r="H17" t="str">
        <f>VLOOKUP($A17,'风险(退款拒付)'!$A:$Z,11,0)</f>
        <v>中</v>
      </c>
      <c r="I17" t="str">
        <f>VLOOKUP($A17,'风险(退款拒付)'!$A:$Z,14,0)</f>
        <v>低</v>
      </c>
      <c r="J17" s="2">
        <f>VLOOKUP($A17,活跃!$B:$K,9,0)</f>
        <v>5379297.4900000002</v>
      </c>
      <c r="K17" s="5">
        <f>VLOOKUP($A17,'交易量(贡献率)'!$A:$L,11,0)</f>
        <v>1.0203733367666052</v>
      </c>
      <c r="L17">
        <f>VLOOKUP($A17,交易量等级!$A:$H,7,0)</f>
        <v>0</v>
      </c>
      <c r="M17" t="str">
        <f>VLOOKUP($A17,'风险(退款拒付)'!$A:$O,7,0)</f>
        <v>(10,20]</v>
      </c>
      <c r="N17" t="str">
        <f>VLOOKUP($A17,'风险(退款拒付)'!$A:$O,10,0)</f>
        <v>(1.5,10]</v>
      </c>
      <c r="O17" t="str">
        <f>VLOOKUP($A17,'风险(退款拒付)'!$A:$O,13,0)</f>
        <v>(0,10]</v>
      </c>
      <c r="P17" s="1">
        <f>VLOOKUP(A17,综合分数!$A:$L,12,0)</f>
        <v>4.2215833537112377E-2</v>
      </c>
      <c r="S17" t="s">
        <v>18</v>
      </c>
      <c r="T17" t="s">
        <v>52</v>
      </c>
      <c r="U17" t="s">
        <v>54</v>
      </c>
      <c r="V17" t="s">
        <v>56</v>
      </c>
      <c r="W17" t="s">
        <v>20</v>
      </c>
      <c r="X17"/>
      <c r="Y17"/>
    </row>
    <row r="18" spans="1:25" x14ac:dyDescent="0.2">
      <c r="A18" t="s">
        <v>808</v>
      </c>
      <c r="B18" t="str">
        <f>VLOOKUP($A18,活跃!$B:$K,10,0)</f>
        <v>02活跃</v>
      </c>
      <c r="C18" t="str">
        <f>VLOOKUP($A18,'交易量(贡献率)'!$A:$M,13,0)</f>
        <v>II</v>
      </c>
      <c r="D18" t="str">
        <f>VLOOKUP($A18,交易量等级!$A:$I,9,0)</f>
        <v>普通</v>
      </c>
      <c r="E18" t="str">
        <f>VLOOKUP($A18,'风险(退款拒付)'!$A:$P,16,0)</f>
        <v>低</v>
      </c>
      <c r="F18">
        <f>VLOOKUP($A18,'风险(退款拒付)'!$A:$Z,4,0)</f>
        <v>0.01</v>
      </c>
      <c r="G18" t="str">
        <f>VLOOKUP($A18,'风险(退款拒付)'!$A:$Z,8,0)</f>
        <v>低</v>
      </c>
      <c r="H18" t="str">
        <f>VLOOKUP($A18,'风险(退款拒付)'!$A:$Z,11,0)</f>
        <v>低</v>
      </c>
      <c r="I18" t="str">
        <f>VLOOKUP($A18,'风险(退款拒付)'!$A:$Z,14,0)</f>
        <v>低</v>
      </c>
      <c r="J18" s="2">
        <f>VLOOKUP($A18,活跃!$B:$K,9,0)</f>
        <v>5267163.1100000003</v>
      </c>
      <c r="K18" s="5">
        <f>VLOOKUP($A18,'交易量(贡献率)'!$A:$L,11,0)</f>
        <v>0.99874618503111057</v>
      </c>
      <c r="L18">
        <f>VLOOKUP($A18,交易量等级!$A:$H,7,0)</f>
        <v>306440.96000000002</v>
      </c>
      <c r="M18" t="str">
        <f>VLOOKUP($A18,'风险(退款拒付)'!$A:$O,7,0)</f>
        <v>(0,10]</v>
      </c>
      <c r="N18" t="str">
        <f>VLOOKUP($A18,'风险(退款拒付)'!$A:$O,10,0)</f>
        <v>(0,1.5]</v>
      </c>
      <c r="O18" t="str">
        <f>VLOOKUP($A18,'风险(退款拒付)'!$A:$O,13,0)</f>
        <v>(0,10]</v>
      </c>
      <c r="P18" s="1">
        <f>VLOOKUP(A18,综合分数!$A:$L,12,0)</f>
        <v>3.9723037584089307E-2</v>
      </c>
      <c r="R18" t="s">
        <v>1114</v>
      </c>
      <c r="S18" s="8">
        <v>0.29698857736240913</v>
      </c>
      <c r="T18" s="8">
        <v>0.5316718587746625</v>
      </c>
      <c r="U18" s="8">
        <v>9.4496365524402909E-2</v>
      </c>
      <c r="V18" s="8">
        <v>7.6843198338525445E-2</v>
      </c>
      <c r="W18" s="8">
        <v>1</v>
      </c>
      <c r="X18"/>
      <c r="Y18"/>
    </row>
    <row r="19" spans="1:25" x14ac:dyDescent="0.2">
      <c r="A19" t="s">
        <v>392</v>
      </c>
      <c r="B19" t="str">
        <f>VLOOKUP($A19,活跃!$B:$K,10,0)</f>
        <v>03流失</v>
      </c>
      <c r="C19" t="str">
        <f>VLOOKUP($A19,'交易量(贡献率)'!$A:$M,13,0)</f>
        <v>II</v>
      </c>
      <c r="D19" t="str">
        <f>VLOOKUP($A19,交易量等级!$A:$I,9,0)</f>
        <v>普通</v>
      </c>
      <c r="E19" t="str">
        <f>VLOOKUP($A19,'风险(退款拒付)'!$A:$P,16,0)</f>
        <v>低</v>
      </c>
      <c r="F19">
        <f>VLOOKUP($A19,'风险(退款拒付)'!$A:$Z,4,0)</f>
        <v>3.6999999999999998E-2</v>
      </c>
      <c r="G19" t="str">
        <f>VLOOKUP($A19,'风险(退款拒付)'!$A:$Z,8,0)</f>
        <v>低</v>
      </c>
      <c r="H19" t="str">
        <f>VLOOKUP($A19,'风险(退款拒付)'!$A:$Z,11,0)</f>
        <v>低</v>
      </c>
      <c r="I19" t="str">
        <f>VLOOKUP($A19,'风险(退款拒付)'!$A:$Z,14,0)</f>
        <v>低</v>
      </c>
      <c r="J19" s="2">
        <f>VLOOKUP($A19,活跃!$B:$K,9,0)</f>
        <v>5153066.13</v>
      </c>
      <c r="K19" s="5">
        <f>VLOOKUP($A19,'交易量(贡献率)'!$A:$L,11,0)</f>
        <v>0.97708495620739821</v>
      </c>
      <c r="L19">
        <f>VLOOKUP($A19,交易量等级!$A:$H,7,0)</f>
        <v>0</v>
      </c>
      <c r="M19" t="str">
        <f>VLOOKUP($A19,'风险(退款拒付)'!$A:$O,7,0)</f>
        <v>(0,10]</v>
      </c>
      <c r="N19" t="str">
        <f>VLOOKUP($A19,'风险(退款拒付)'!$A:$O,10,0)</f>
        <v>(0,1.5]</v>
      </c>
      <c r="O19" t="str">
        <f>VLOOKUP($A19,'风险(退款拒付)'!$A:$O,13,0)</f>
        <v>(0,10]</v>
      </c>
      <c r="P19" s="1">
        <f>VLOOKUP(A19,综合分数!$A:$L,12,0)</f>
        <v>5.4695622816832913E-2</v>
      </c>
      <c r="S19">
        <v>10</v>
      </c>
      <c r="T19">
        <v>10</v>
      </c>
      <c r="U19">
        <v>5</v>
      </c>
      <c r="V19">
        <v>0</v>
      </c>
      <c r="W19"/>
      <c r="X19"/>
    </row>
    <row r="20" spans="1:25" x14ac:dyDescent="0.2">
      <c r="A20" t="s">
        <v>416</v>
      </c>
      <c r="B20" t="str">
        <f>VLOOKUP($A20,活跃!$B:$K,10,0)</f>
        <v>02活跃</v>
      </c>
      <c r="C20" t="str">
        <f>VLOOKUP($A20,'交易量(贡献率)'!$A:$M,13,0)</f>
        <v>II</v>
      </c>
      <c r="D20" t="str">
        <f>VLOOKUP($A20,交易量等级!$A:$I,9,0)</f>
        <v>普通</v>
      </c>
      <c r="E20" t="str">
        <f>VLOOKUP($A20,'风险(退款拒付)'!$A:$P,16,0)</f>
        <v>低</v>
      </c>
      <c r="F20">
        <f>VLOOKUP($A20,'风险(退款拒付)'!$A:$Z,4,0)</f>
        <v>5.3999999999999999E-2</v>
      </c>
      <c r="G20" t="str">
        <f>VLOOKUP($A20,'风险(退款拒付)'!$A:$Z,8,0)</f>
        <v>低</v>
      </c>
      <c r="H20" t="str">
        <f>VLOOKUP($A20,'风险(退款拒付)'!$A:$Z,11,0)</f>
        <v>低</v>
      </c>
      <c r="I20" t="str">
        <f>VLOOKUP($A20,'风险(退款拒付)'!$A:$Z,14,0)</f>
        <v>低</v>
      </c>
      <c r="J20" s="2">
        <f>VLOOKUP($A20,活跃!$B:$K,9,0)</f>
        <v>23225748.460000001</v>
      </c>
      <c r="K20" s="5">
        <f>VLOOKUP($A20,'交易量(贡献率)'!$A:$L,11,0)</f>
        <v>1.5045768209153734</v>
      </c>
      <c r="L20">
        <f>VLOOKUP($A20,交易量等级!$A:$H,7,0)</f>
        <v>856110.60060838505</v>
      </c>
      <c r="M20" t="str">
        <f>VLOOKUP($A20,'风险(退款拒付)'!$A:$O,7,0)</f>
        <v>(0,10]</v>
      </c>
      <c r="N20" t="str">
        <f>VLOOKUP($A20,'风险(退款拒付)'!$A:$O,10,0)</f>
        <v>(0,1.5]</v>
      </c>
      <c r="O20" t="str">
        <f>VLOOKUP($A20,'风险(退款拒付)'!$A:$O,13,0)</f>
        <v>(0,10]</v>
      </c>
      <c r="P20" s="1">
        <f>VLOOKUP(A20,综合分数!$A:$L,12,0)</f>
        <v>6.804740845864185E-2</v>
      </c>
    </row>
    <row r="21" spans="1:25" x14ac:dyDescent="0.2">
      <c r="A21" t="s">
        <v>693</v>
      </c>
      <c r="B21" t="str">
        <f>VLOOKUP($A21,活跃!$B:$K,10,0)</f>
        <v>03流失</v>
      </c>
      <c r="C21" t="str">
        <f>VLOOKUP($A21,'交易量(贡献率)'!$A:$M,13,0)</f>
        <v>II</v>
      </c>
      <c r="D21" t="str">
        <f>VLOOKUP($A21,交易量等级!$A:$I,9,0)</f>
        <v>普通</v>
      </c>
      <c r="E21" t="str">
        <f>VLOOKUP($A21,'风险(退款拒付)'!$A:$P,16,0)</f>
        <v>低</v>
      </c>
      <c r="F21">
        <f>VLOOKUP($A21,'风险(退款拒付)'!$A:$Z,4,0)</f>
        <v>8.7999999999999995E-2</v>
      </c>
      <c r="G21" t="str">
        <f>VLOOKUP($A21,'风险(退款拒付)'!$A:$Z,8,0)</f>
        <v>低</v>
      </c>
      <c r="H21" t="str">
        <f>VLOOKUP($A21,'风险(退款拒付)'!$A:$Z,11,0)</f>
        <v>中</v>
      </c>
      <c r="I21" t="str">
        <f>VLOOKUP($A21,'风险(退款拒付)'!$A:$Z,14,0)</f>
        <v>低</v>
      </c>
      <c r="J21" s="2">
        <f>VLOOKUP($A21,活跃!$B:$K,9,0)</f>
        <v>4725320.28</v>
      </c>
      <c r="K21" s="5">
        <f>VLOOKUP($A21,'交易量(贡献率)'!$A:$L,11,0)</f>
        <v>0.89664033809356092</v>
      </c>
      <c r="L21">
        <f>VLOOKUP($A21,交易量等级!$A:$H,7,0)</f>
        <v>0</v>
      </c>
      <c r="M21" t="str">
        <f>VLOOKUP($A21,'风险(退款拒付)'!$A:$O,7,0)</f>
        <v>(0,10]</v>
      </c>
      <c r="N21" t="str">
        <f>VLOOKUP($A21,'风险(退款拒付)'!$A:$O,10,0)</f>
        <v>(1.5,10]</v>
      </c>
      <c r="O21" t="str">
        <f>VLOOKUP($A21,'风险(退款拒付)'!$A:$O,13,0)</f>
        <v>(0,10]</v>
      </c>
      <c r="P21" s="1">
        <f>VLOOKUP(A21,综合分数!$A:$L,12,0)</f>
        <v>4.9186389003927147E-2</v>
      </c>
      <c r="R21" s="7" t="s">
        <v>1043</v>
      </c>
      <c r="S21" s="7" t="s">
        <v>1089</v>
      </c>
      <c r="U21"/>
      <c r="V21"/>
      <c r="W21"/>
    </row>
    <row r="22" spans="1:25" x14ac:dyDescent="0.2">
      <c r="A22" t="s">
        <v>326</v>
      </c>
      <c r="B22" t="str">
        <f>VLOOKUP($A22,活跃!$B:$K,10,0)</f>
        <v>03流失</v>
      </c>
      <c r="C22" t="str">
        <f>VLOOKUP($A22,'交易量(贡献率)'!$A:$M,13,0)</f>
        <v>IV</v>
      </c>
      <c r="D22" t="str">
        <f>VLOOKUP($A22,交易量等级!$A:$I,9,0)</f>
        <v>普通</v>
      </c>
      <c r="E22" t="str">
        <f>VLOOKUP($A22,'风险(退款拒付)'!$A:$P,16,0)</f>
        <v>0风险</v>
      </c>
      <c r="F22">
        <f>VLOOKUP($A22,'风险(退款拒付)'!$A:$Z,4,0)</f>
        <v>0</v>
      </c>
      <c r="G22" t="str">
        <f>VLOOKUP($A22,'风险(退款拒付)'!$A:$Z,8,0)</f>
        <v>0</v>
      </c>
      <c r="H22" t="str">
        <f>VLOOKUP($A22,'风险(退款拒付)'!$A:$Z,11,0)</f>
        <v>0</v>
      </c>
      <c r="I22" t="str">
        <f>VLOOKUP($A22,'风险(退款拒付)'!$A:$Z,14,0)</f>
        <v>0</v>
      </c>
      <c r="J22" s="2">
        <f>VLOOKUP($A22,活跃!$B:$K,9,0)</f>
        <v>295647.78000000003</v>
      </c>
      <c r="K22" s="5">
        <f>VLOOKUP($A22,'交易量(贡献率)'!$A:$L,11,0)</f>
        <v>7.1588830072461307E-2</v>
      </c>
      <c r="L22">
        <f>VLOOKUP($A22,交易量等级!$A:$H,7,0)</f>
        <v>0</v>
      </c>
      <c r="M22" t="str">
        <f>VLOOKUP($A22,'风险(退款拒付)'!$A:$O,7,0)</f>
        <v>0</v>
      </c>
      <c r="N22" t="str">
        <f>VLOOKUP($A22,'风险(退款拒付)'!$A:$O,10,0)</f>
        <v>0</v>
      </c>
      <c r="O22" t="str">
        <f>VLOOKUP($A22,'风险(退款拒付)'!$A:$O,13,0)</f>
        <v>0</v>
      </c>
      <c r="P22" s="1">
        <f>VLOOKUP(A22,综合分数!$A:$L,12,0)</f>
        <v>1.9548845030247491E-2</v>
      </c>
      <c r="S22" t="s">
        <v>18</v>
      </c>
      <c r="T22" t="s">
        <v>52</v>
      </c>
      <c r="U22" t="s">
        <v>54</v>
      </c>
      <c r="V22" t="s">
        <v>56</v>
      </c>
      <c r="W22" t="s">
        <v>20</v>
      </c>
    </row>
    <row r="23" spans="1:25" x14ac:dyDescent="0.2">
      <c r="A23" t="s">
        <v>262</v>
      </c>
      <c r="B23" t="str">
        <f>VLOOKUP($A23,活跃!$B:$K,10,0)</f>
        <v>02活跃</v>
      </c>
      <c r="C23" t="str">
        <f>VLOOKUP($A23,'交易量(贡献率)'!$A:$M,13,0)</f>
        <v>II</v>
      </c>
      <c r="D23" t="str">
        <f>VLOOKUP($A23,交易量等级!$A:$I,9,0)</f>
        <v>普通</v>
      </c>
      <c r="E23" t="str">
        <f>VLOOKUP($A23,'风险(退款拒付)'!$A:$P,16,0)</f>
        <v>中</v>
      </c>
      <c r="F23">
        <f>VLOOKUP($A23,'风险(退款拒付)'!$A:$Z,4,0)</f>
        <v>0.13900000000000001</v>
      </c>
      <c r="G23" t="str">
        <f>VLOOKUP($A23,'风险(退款拒付)'!$A:$Z,8,0)</f>
        <v>中</v>
      </c>
      <c r="H23" t="str">
        <f>VLOOKUP($A23,'风险(退款拒付)'!$A:$Z,11,0)</f>
        <v>中</v>
      </c>
      <c r="I23" t="str">
        <f>VLOOKUP($A23,'风险(退款拒付)'!$A:$Z,14,0)</f>
        <v>中</v>
      </c>
      <c r="J23" s="2">
        <f>VLOOKUP($A23,活跃!$B:$K,9,0)</f>
        <v>4485805.3899999997</v>
      </c>
      <c r="K23" s="5">
        <f>VLOOKUP($A23,'交易量(贡献率)'!$A:$L,11,0)</f>
        <v>0.845009144702488</v>
      </c>
      <c r="L23">
        <f>VLOOKUP($A23,交易量等级!$A:$H,7,0)</f>
        <v>290.04000000000002</v>
      </c>
      <c r="M23" t="str">
        <f>VLOOKUP($A23,'风险(退款拒付)'!$A:$O,7,0)</f>
        <v>(10,20]</v>
      </c>
      <c r="N23" t="str">
        <f>VLOOKUP($A23,'风险(退款拒付)'!$A:$O,10,0)</f>
        <v>(1.5,10]</v>
      </c>
      <c r="O23" t="str">
        <f>VLOOKUP($A23,'风险(退款拒付)'!$A:$O,13,0)</f>
        <v>(10,20]</v>
      </c>
      <c r="P23" s="1">
        <f>VLOOKUP(A23,综合分数!$A:$L,12,0)</f>
        <v>3.7042231281389677E-2</v>
      </c>
      <c r="R23" t="s">
        <v>1114</v>
      </c>
      <c r="S23" s="8">
        <v>0.46105919003115264</v>
      </c>
      <c r="T23" s="8">
        <v>0.33229491173416409</v>
      </c>
      <c r="U23" s="8">
        <v>0.15887850467289719</v>
      </c>
      <c r="V23" s="8">
        <v>4.7767393561786088E-2</v>
      </c>
      <c r="W23" s="8">
        <v>1</v>
      </c>
    </row>
    <row r="24" spans="1:25" x14ac:dyDescent="0.2">
      <c r="A24" t="s">
        <v>953</v>
      </c>
      <c r="B24" t="str">
        <f>VLOOKUP($A24,活跃!$B:$K,10,0)</f>
        <v>03流失</v>
      </c>
      <c r="C24" t="str">
        <f>VLOOKUP($A24,'交易量(贡献率)'!$A:$M,13,0)</f>
        <v>II</v>
      </c>
      <c r="D24" t="str">
        <f>VLOOKUP($A24,交易量等级!$A:$I,9,0)</f>
        <v>普通</v>
      </c>
      <c r="E24" t="str">
        <f>VLOOKUP($A24,'风险(退款拒付)'!$A:$P,16,0)</f>
        <v>低</v>
      </c>
      <c r="F24">
        <f>VLOOKUP($A24,'风险(退款拒付)'!$A:$Z,4,0)</f>
        <v>8.4000000000000005E-2</v>
      </c>
      <c r="G24" t="str">
        <f>VLOOKUP($A24,'风险(退款拒付)'!$A:$Z,8,0)</f>
        <v>低</v>
      </c>
      <c r="H24" t="str">
        <f>VLOOKUP($A24,'风险(退款拒付)'!$A:$Z,11,0)</f>
        <v>低</v>
      </c>
      <c r="I24" t="str">
        <f>VLOOKUP($A24,'风险(退款拒付)'!$A:$Z,14,0)</f>
        <v>低</v>
      </c>
      <c r="J24" s="2">
        <f>VLOOKUP($A24,活跃!$B:$K,9,0)</f>
        <v>4684529.8899999997</v>
      </c>
      <c r="K24" s="5">
        <f>VLOOKUP($A24,'交易量(贡献率)'!$A:$L,11,0)</f>
        <v>0.88826874326694383</v>
      </c>
      <c r="L24">
        <f>VLOOKUP($A24,交易量等级!$A:$H,7,0)</f>
        <v>0</v>
      </c>
      <c r="M24" t="str">
        <f>VLOOKUP($A24,'风险(退款拒付)'!$A:$O,7,0)</f>
        <v>(0,10]</v>
      </c>
      <c r="N24" t="str">
        <f>VLOOKUP($A24,'风险(退款拒付)'!$A:$O,10,0)</f>
        <v>(0,1.5]</v>
      </c>
      <c r="O24" t="str">
        <f>VLOOKUP($A24,'风险(退款拒付)'!$A:$O,13,0)</f>
        <v>(0,10]</v>
      </c>
      <c r="P24" s="1">
        <f>VLOOKUP(A24,综合分数!$A:$L,12,0)</f>
        <v>4.1439490790463447E-2</v>
      </c>
      <c r="S24">
        <v>20</v>
      </c>
      <c r="T24">
        <v>15</v>
      </c>
      <c r="U24">
        <v>5</v>
      </c>
      <c r="V24">
        <v>0</v>
      </c>
    </row>
    <row r="25" spans="1:25" x14ac:dyDescent="0.2">
      <c r="A25" t="s">
        <v>225</v>
      </c>
      <c r="B25" t="str">
        <f>VLOOKUP($A25,活跃!$B:$K,10,0)</f>
        <v>03流失</v>
      </c>
      <c r="C25" t="str">
        <f>VLOOKUP($A25,'交易量(贡献率)'!$A:$M,13,0)</f>
        <v>II</v>
      </c>
      <c r="D25" t="str">
        <f>VLOOKUP($A25,交易量等级!$A:$I,9,0)</f>
        <v>普通</v>
      </c>
      <c r="E25" t="str">
        <f>VLOOKUP($A25,'风险(退款拒付)'!$A:$P,16,0)</f>
        <v>中</v>
      </c>
      <c r="F25">
        <f>VLOOKUP($A25,'风险(退款拒付)'!$A:$Z,4,0)</f>
        <v>0.16800000000000001</v>
      </c>
      <c r="G25" t="str">
        <f>VLOOKUP($A25,'风险(退款拒付)'!$A:$Z,8,0)</f>
        <v>中</v>
      </c>
      <c r="H25" t="str">
        <f>VLOOKUP($A25,'风险(退款拒付)'!$A:$Z,11,0)</f>
        <v>中</v>
      </c>
      <c r="I25" t="str">
        <f>VLOOKUP($A25,'风险(退款拒付)'!$A:$Z,14,0)</f>
        <v>中</v>
      </c>
      <c r="J25" s="2">
        <f>VLOOKUP($A25,活跃!$B:$K,9,0)</f>
        <v>3990198.74</v>
      </c>
      <c r="K25" s="5">
        <f>VLOOKUP($A25,'交易量(贡献率)'!$A:$L,11,0)</f>
        <v>0.75666431240253074</v>
      </c>
      <c r="L25">
        <f>VLOOKUP($A25,交易量等级!$A:$H,7,0)</f>
        <v>0</v>
      </c>
      <c r="M25" t="str">
        <f>VLOOKUP($A25,'风险(退款拒付)'!$A:$O,7,0)</f>
        <v>(10,20]</v>
      </c>
      <c r="N25" t="str">
        <f>VLOOKUP($A25,'风险(退款拒付)'!$A:$O,10,0)</f>
        <v>(1.5,10]</v>
      </c>
      <c r="O25" t="str">
        <f>VLOOKUP($A25,'风险(退款拒付)'!$A:$O,13,0)</f>
        <v>(10,20]</v>
      </c>
      <c r="P25" s="1">
        <f>VLOOKUP(A25,综合分数!$A:$L,12,0)</f>
        <v>4.0570719411798198E-2</v>
      </c>
    </row>
    <row r="26" spans="1:25" x14ac:dyDescent="0.2">
      <c r="A26" t="s">
        <v>197</v>
      </c>
      <c r="B26" t="str">
        <f>VLOOKUP($A26,活跃!$B:$K,10,0)</f>
        <v>03流失</v>
      </c>
      <c r="C26" t="str">
        <f>VLOOKUP($A26,'交易量(贡献率)'!$A:$M,13,0)</f>
        <v>III</v>
      </c>
      <c r="D26" t="str">
        <f>VLOOKUP($A26,交易量等级!$A:$I,9,0)</f>
        <v>小</v>
      </c>
      <c r="E26" t="str">
        <f>VLOOKUP($A26,'风险(退款拒付)'!$A:$P,16,0)</f>
        <v>低</v>
      </c>
      <c r="F26">
        <f>VLOOKUP($A26,'风险(退款拒付)'!$A:$Z,4,0)</f>
        <v>1E-3</v>
      </c>
      <c r="G26" t="str">
        <f>VLOOKUP($A26,'风险(退款拒付)'!$A:$Z,8,0)</f>
        <v>低</v>
      </c>
      <c r="H26" t="str">
        <f>VLOOKUP($A26,'风险(退款拒付)'!$A:$Z,11,0)</f>
        <v>0</v>
      </c>
      <c r="I26" t="str">
        <f>VLOOKUP($A26,'风险(退款拒付)'!$A:$Z,14,0)</f>
        <v>0</v>
      </c>
      <c r="J26" s="2">
        <f>VLOOKUP($A26,活跃!$B:$K,9,0)</f>
        <v>576680.16</v>
      </c>
      <c r="K26" s="5">
        <f>VLOOKUP($A26,'交易量(贡献率)'!$A:$L,11,0)</f>
        <v>0.13816509050880596</v>
      </c>
      <c r="L26">
        <f>VLOOKUP($A26,交易量等级!$A:$H,7,0)</f>
        <v>0</v>
      </c>
      <c r="M26" t="str">
        <f>VLOOKUP($A26,'风险(退款拒付)'!$A:$O,7,0)</f>
        <v>(0,10]</v>
      </c>
      <c r="N26" t="str">
        <f>VLOOKUP($A26,'风险(退款拒付)'!$A:$O,10,0)</f>
        <v>0</v>
      </c>
      <c r="O26" t="str">
        <f>VLOOKUP($A26,'风险(退款拒付)'!$A:$O,13,0)</f>
        <v>0</v>
      </c>
      <c r="P26" s="1">
        <f>VLOOKUP(A26,综合分数!$A:$L,12,0)</f>
        <v>1.7206858256017501E-2</v>
      </c>
      <c r="R26" s="7" t="s">
        <v>1043</v>
      </c>
      <c r="S26" s="7" t="s">
        <v>1082</v>
      </c>
      <c r="U26"/>
      <c r="V26"/>
      <c r="W26"/>
    </row>
    <row r="27" spans="1:25" x14ac:dyDescent="0.2">
      <c r="A27" t="s">
        <v>394</v>
      </c>
      <c r="B27" t="str">
        <f>VLOOKUP($A27,活跃!$B:$K,10,0)</f>
        <v>03流失</v>
      </c>
      <c r="C27" t="str">
        <f>VLOOKUP($A27,'交易量(贡献率)'!$A:$M,13,0)</f>
        <v>II</v>
      </c>
      <c r="D27" t="str">
        <f>VLOOKUP($A27,交易量等级!$A:$I,9,0)</f>
        <v>普通</v>
      </c>
      <c r="E27" t="str">
        <f>VLOOKUP($A27,'风险(退款拒付)'!$A:$P,16,0)</f>
        <v>低</v>
      </c>
      <c r="F27">
        <f>VLOOKUP($A27,'风险(退款拒付)'!$A:$Z,4,0)</f>
        <v>1.7000000000000001E-2</v>
      </c>
      <c r="G27" t="str">
        <f>VLOOKUP($A27,'风险(退款拒付)'!$A:$Z,8,0)</f>
        <v>低</v>
      </c>
      <c r="H27" t="str">
        <f>VLOOKUP($A27,'风险(退款拒付)'!$A:$Z,11,0)</f>
        <v>低</v>
      </c>
      <c r="I27" t="str">
        <f>VLOOKUP($A27,'风险(退款拒付)'!$A:$Z,14,0)</f>
        <v>低</v>
      </c>
      <c r="J27" s="2">
        <f>VLOOKUP($A27,活跃!$B:$K,9,0)</f>
        <v>3735023.71</v>
      </c>
      <c r="K27" s="5">
        <f>VLOOKUP($A27,'交易量(贡献率)'!$A:$L,11,0)</f>
        <v>0.70825054383564212</v>
      </c>
      <c r="L27">
        <f>VLOOKUP($A27,交易量等级!$A:$H,7,0)</f>
        <v>0</v>
      </c>
      <c r="M27" t="str">
        <f>VLOOKUP($A27,'风险(退款拒付)'!$A:$O,7,0)</f>
        <v>(0,10]</v>
      </c>
      <c r="N27" t="str">
        <f>VLOOKUP($A27,'风险(退款拒付)'!$A:$O,10,0)</f>
        <v>(0,1.5]</v>
      </c>
      <c r="O27" t="str">
        <f>VLOOKUP($A27,'风险(退款拒付)'!$A:$O,13,0)</f>
        <v>(0,10]</v>
      </c>
      <c r="P27" s="1">
        <f>VLOOKUP(A27,综合分数!$A:$L,12,0)</f>
        <v>3.2805438548025478E-2</v>
      </c>
      <c r="S27" t="s">
        <v>18</v>
      </c>
      <c r="T27" t="s">
        <v>52</v>
      </c>
      <c r="U27" t="s">
        <v>54</v>
      </c>
      <c r="V27" t="s">
        <v>56</v>
      </c>
      <c r="W27" t="s">
        <v>20</v>
      </c>
    </row>
    <row r="28" spans="1:25" x14ac:dyDescent="0.2">
      <c r="A28" t="s">
        <v>595</v>
      </c>
      <c r="B28" t="str">
        <f>VLOOKUP($A28,活跃!$B:$K,10,0)</f>
        <v>02活跃</v>
      </c>
      <c r="C28" t="str">
        <f>VLOOKUP($A28,'交易量(贡献率)'!$A:$M,13,0)</f>
        <v>III</v>
      </c>
      <c r="D28" t="str">
        <f>VLOOKUP($A28,交易量等级!$A:$I,9,0)</f>
        <v>小</v>
      </c>
      <c r="E28" t="str">
        <f>VLOOKUP($A28,'风险(退款拒付)'!$A:$P,16,0)</f>
        <v>低</v>
      </c>
      <c r="F28">
        <f>VLOOKUP($A28,'风险(退款拒付)'!$A:$Z,4,0)</f>
        <v>1E-3</v>
      </c>
      <c r="G28" t="str">
        <f>VLOOKUP($A28,'风险(退款拒付)'!$A:$Z,8,0)</f>
        <v>低</v>
      </c>
      <c r="H28" t="str">
        <f>VLOOKUP($A28,'风险(退款拒付)'!$A:$Z,11,0)</f>
        <v>0</v>
      </c>
      <c r="I28" t="str">
        <f>VLOOKUP($A28,'风险(退款拒付)'!$A:$Z,14,0)</f>
        <v>0</v>
      </c>
      <c r="J28" s="2">
        <f>VLOOKUP($A28,活跃!$B:$K,9,0)</f>
        <v>761329.79</v>
      </c>
      <c r="K28" s="5">
        <f>VLOOKUP($A28,'交易量(贡献率)'!$A:$L,11,0)</f>
        <v>0.18154947237028005</v>
      </c>
      <c r="L28">
        <f>VLOOKUP($A28,交易量等级!$A:$H,7,0)</f>
        <v>160541.83440091001</v>
      </c>
      <c r="M28" t="str">
        <f>VLOOKUP($A28,'风险(退款拒付)'!$A:$O,7,0)</f>
        <v>(0,10]</v>
      </c>
      <c r="N28" t="str">
        <f>VLOOKUP($A28,'风险(退款拒付)'!$A:$O,10,0)</f>
        <v>0</v>
      </c>
      <c r="O28" t="str">
        <f>VLOOKUP($A28,'风险(退款拒付)'!$A:$O,13,0)</f>
        <v>0</v>
      </c>
      <c r="P28" s="1">
        <f>VLOOKUP(A28,综合分数!$A:$L,12,0)</f>
        <v>8.8571101019212541E-3</v>
      </c>
      <c r="R28" t="s">
        <v>1114</v>
      </c>
      <c r="S28" s="8">
        <v>0.37487019730010385</v>
      </c>
      <c r="T28" s="8">
        <v>0.45379023883696779</v>
      </c>
      <c r="U28" s="8">
        <v>0.10903426791277258</v>
      </c>
      <c r="V28" s="8">
        <v>6.2305295950155763E-2</v>
      </c>
      <c r="W28" s="8">
        <v>1</v>
      </c>
    </row>
    <row r="29" spans="1:25" x14ac:dyDescent="0.2">
      <c r="A29" t="s">
        <v>330</v>
      </c>
      <c r="B29" t="str">
        <f>VLOOKUP($A29,活跃!$B:$K,10,0)</f>
        <v>03流失</v>
      </c>
      <c r="C29" t="str">
        <f>VLOOKUP($A29,'交易量(贡献率)'!$A:$M,13,0)</f>
        <v>II</v>
      </c>
      <c r="D29" t="str">
        <f>VLOOKUP($A29,交易量等级!$A:$I,9,0)</f>
        <v>普通</v>
      </c>
      <c r="E29" t="str">
        <f>VLOOKUP($A29,'风险(退款拒付)'!$A:$P,16,0)</f>
        <v>低</v>
      </c>
      <c r="F29">
        <f>VLOOKUP($A29,'风险(退款拒付)'!$A:$Z,4,0)</f>
        <v>0.05</v>
      </c>
      <c r="G29" t="str">
        <f>VLOOKUP($A29,'风险(退款拒付)'!$A:$Z,8,0)</f>
        <v>低</v>
      </c>
      <c r="H29" t="str">
        <f>VLOOKUP($A29,'风险(退款拒付)'!$A:$Z,11,0)</f>
        <v>低</v>
      </c>
      <c r="I29" t="str">
        <f>VLOOKUP($A29,'风险(退款拒付)'!$A:$Z,14,0)</f>
        <v>低</v>
      </c>
      <c r="J29" s="2">
        <f>VLOOKUP($A29,活跃!$B:$K,9,0)</f>
        <v>3047840.97</v>
      </c>
      <c r="K29" s="5">
        <f>VLOOKUP($A29,'交易量(贡献率)'!$A:$L,11,0)</f>
        <v>0.57795531590529847</v>
      </c>
      <c r="L29">
        <f>VLOOKUP($A29,交易量等级!$A:$H,7,0)</f>
        <v>0</v>
      </c>
      <c r="M29" t="str">
        <f>VLOOKUP($A29,'风险(退款拒付)'!$A:$O,7,0)</f>
        <v>(0,10]</v>
      </c>
      <c r="N29" t="str">
        <f>VLOOKUP($A29,'风险(退款拒付)'!$A:$O,10,0)</f>
        <v>(0,1.5]</v>
      </c>
      <c r="O29" t="str">
        <f>VLOOKUP($A29,'风险(退款拒付)'!$A:$O,13,0)</f>
        <v>(0,10]</v>
      </c>
      <c r="P29" s="1">
        <f>VLOOKUP(A29,综合分数!$A:$L,12,0)</f>
        <v>3.5052239683691332E-2</v>
      </c>
      <c r="S29">
        <v>20</v>
      </c>
      <c r="T29">
        <v>15</v>
      </c>
      <c r="U29">
        <v>5</v>
      </c>
      <c r="V29">
        <v>0</v>
      </c>
    </row>
    <row r="30" spans="1:25" x14ac:dyDescent="0.2">
      <c r="A30" t="s">
        <v>1140</v>
      </c>
      <c r="B30" t="str">
        <f>VLOOKUP($A30,活跃!$B:$K,10,0)</f>
        <v>02活跃</v>
      </c>
      <c r="C30" t="str">
        <f>VLOOKUP($A30,'交易量(贡献率)'!$A:$M,13,0)</f>
        <v>II</v>
      </c>
      <c r="D30" t="str">
        <f>VLOOKUP($A30,交易量等级!$A:$I,9,0)</f>
        <v>普通</v>
      </c>
      <c r="E30" t="str">
        <f>VLOOKUP($A30,'风险(退款拒付)'!$A:$P,16,0)</f>
        <v>低</v>
      </c>
      <c r="F30">
        <f>VLOOKUP($A30,'风险(退款拒付)'!$A:$Z,4,0)</f>
        <v>2.1999999999999999E-2</v>
      </c>
      <c r="G30" t="str">
        <f>VLOOKUP($A30,'风险(退款拒付)'!$A:$Z,8,0)</f>
        <v>低</v>
      </c>
      <c r="H30" t="str">
        <f>VLOOKUP($A30,'风险(退款拒付)'!$A:$Z,11,0)</f>
        <v>低</v>
      </c>
      <c r="I30" t="str">
        <f>VLOOKUP($A30,'风险(退款拒付)'!$A:$Z,14,0)</f>
        <v>低</v>
      </c>
      <c r="J30" s="2">
        <f>VLOOKUP($A30,活跃!$B:$K,9,0)</f>
        <v>8091267.1699999999</v>
      </c>
      <c r="K30" s="5">
        <f>VLOOKUP($A30,'交易量(贡献率)'!$A:$L,11,0)</f>
        <v>1.1072417646732191</v>
      </c>
      <c r="L30">
        <f>VLOOKUP($A30,交易量等级!$A:$H,7,0)</f>
        <v>1781904.12186055</v>
      </c>
      <c r="M30" t="str">
        <f>VLOOKUP($A30,'风险(退款拒付)'!$A:$O,7,0)</f>
        <v>(0,10]</v>
      </c>
      <c r="N30" t="str">
        <f>VLOOKUP($A30,'风险(退款拒付)'!$A:$O,10,0)</f>
        <v>(0,1.5]</v>
      </c>
      <c r="O30" t="str">
        <f>VLOOKUP($A30,'风险(退款拒付)'!$A:$O,13,0)</f>
        <v>(0,10]</v>
      </c>
      <c r="P30" s="1">
        <f>VLOOKUP(A30,综合分数!$A:$L,12,0)</f>
        <v>3.7336738119310257E-2</v>
      </c>
    </row>
    <row r="31" spans="1:25" x14ac:dyDescent="0.2">
      <c r="A31" t="s">
        <v>1135</v>
      </c>
      <c r="B31" t="str">
        <f>VLOOKUP($A31,活跃!$B:$K,10,0)</f>
        <v>03流失</v>
      </c>
      <c r="C31" t="str">
        <f>VLOOKUP($A31,'交易量(贡献率)'!$A:$M,13,0)</f>
        <v>II</v>
      </c>
      <c r="D31" t="str">
        <f>VLOOKUP($A31,交易量等级!$A:$I,9,0)</f>
        <v>普通</v>
      </c>
      <c r="E31" t="str">
        <f>VLOOKUP($A31,'风险(退款拒付)'!$A:$P,16,0)</f>
        <v>中</v>
      </c>
      <c r="F31">
        <f>VLOOKUP($A31,'风险(退款拒付)'!$A:$Z,4,0)</f>
        <v>0.16600000000000001</v>
      </c>
      <c r="G31" t="str">
        <f>VLOOKUP($A31,'风险(退款拒付)'!$A:$Z,8,0)</f>
        <v>中</v>
      </c>
      <c r="H31" t="str">
        <f>VLOOKUP($A31,'风险(退款拒付)'!$A:$Z,11,0)</f>
        <v>中</v>
      </c>
      <c r="I31" t="str">
        <f>VLOOKUP($A31,'风险(退款拒付)'!$A:$Z,14,0)</f>
        <v>中</v>
      </c>
      <c r="J31" s="2">
        <f>VLOOKUP($A31,活跃!$B:$K,9,0)</f>
        <v>14606502.16</v>
      </c>
      <c r="K31" s="5">
        <f>VLOOKUP($A31,'交易量(贡献率)'!$A:$L,11,0)</f>
        <v>0.88238457939942894</v>
      </c>
      <c r="L31">
        <f>VLOOKUP($A31,交易量等级!$A:$H,7,0)</f>
        <v>0</v>
      </c>
      <c r="M31" t="str">
        <f>VLOOKUP($A31,'风险(退款拒付)'!$A:$O,7,0)</f>
        <v>(10,20]</v>
      </c>
      <c r="N31" t="str">
        <f>VLOOKUP($A31,'风险(退款拒付)'!$A:$O,10,0)</f>
        <v>(1.5,10]</v>
      </c>
      <c r="O31" t="str">
        <f>VLOOKUP($A31,'风险(退款拒付)'!$A:$O,13,0)</f>
        <v>(10,20]</v>
      </c>
      <c r="P31" s="1">
        <f>VLOOKUP(A31,综合分数!$A:$L,12,0)</f>
        <v>3.7147763506295957E-2</v>
      </c>
    </row>
    <row r="32" spans="1:25" x14ac:dyDescent="0.2">
      <c r="A32" t="s">
        <v>489</v>
      </c>
      <c r="B32" t="str">
        <f>VLOOKUP($A32,活跃!$B:$K,10,0)</f>
        <v>03流失</v>
      </c>
      <c r="C32" t="str">
        <f>VLOOKUP($A32,'交易量(贡献率)'!$A:$M,13,0)</f>
        <v>III</v>
      </c>
      <c r="D32" t="str">
        <f>VLOOKUP($A32,交易量等级!$A:$I,9,0)</f>
        <v>普通</v>
      </c>
      <c r="E32" t="str">
        <f>VLOOKUP($A32,'风险(退款拒付)'!$A:$P,16,0)</f>
        <v>低</v>
      </c>
      <c r="F32">
        <f>VLOOKUP($A32,'风险(退款拒付)'!$A:$Z,4,0)</f>
        <v>0.06</v>
      </c>
      <c r="G32" t="str">
        <f>VLOOKUP($A32,'风险(退款拒付)'!$A:$Z,8,0)</f>
        <v>低</v>
      </c>
      <c r="H32" t="str">
        <f>VLOOKUP($A32,'风险(退款拒付)'!$A:$Z,11,0)</f>
        <v>中</v>
      </c>
      <c r="I32" t="str">
        <f>VLOOKUP($A32,'风险(退款拒付)'!$A:$Z,14,0)</f>
        <v>中</v>
      </c>
      <c r="J32" s="2">
        <f>VLOOKUP($A32,活跃!$B:$K,9,0)</f>
        <v>2327791.2999999998</v>
      </c>
      <c r="K32" s="5">
        <f>VLOOKUP($A32,'交易量(贡献率)'!$A:$L,11,0)</f>
        <v>0.44138991557138407</v>
      </c>
      <c r="L32">
        <f>VLOOKUP($A32,交易量等级!$A:$H,7,0)</f>
        <v>0</v>
      </c>
      <c r="M32" t="str">
        <f>VLOOKUP($A32,'风险(退款拒付)'!$A:$O,7,0)</f>
        <v>(0,10]</v>
      </c>
      <c r="N32" t="str">
        <f>VLOOKUP($A32,'风险(退款拒付)'!$A:$O,10,0)</f>
        <v>(1.5,10]</v>
      </c>
      <c r="O32" t="str">
        <f>VLOOKUP($A32,'风险(退款拒付)'!$A:$O,13,0)</f>
        <v>(10,20]</v>
      </c>
      <c r="P32" s="1">
        <f>VLOOKUP(A32,综合分数!$A:$L,12,0)</f>
        <v>2.7494171695641969E-2</v>
      </c>
    </row>
    <row r="33" spans="1:20" x14ac:dyDescent="0.2">
      <c r="A33" t="s">
        <v>885</v>
      </c>
      <c r="B33" t="str">
        <f>VLOOKUP($A33,活跃!$B:$K,10,0)</f>
        <v>02活跃</v>
      </c>
      <c r="C33" t="str">
        <f>VLOOKUP($A33,'交易量(贡献率)'!$A:$M,13,0)</f>
        <v>II</v>
      </c>
      <c r="D33" t="str">
        <f>VLOOKUP($A33,交易量等级!$A:$I,9,0)</f>
        <v>普通</v>
      </c>
      <c r="E33" t="str">
        <f>VLOOKUP($A33,'风险(退款拒付)'!$A:$P,16,0)</f>
        <v>低</v>
      </c>
      <c r="F33">
        <f>VLOOKUP($A33,'风险(退款拒付)'!$A:$Z,4,0)</f>
        <v>3.0000000000000001E-3</v>
      </c>
      <c r="G33" t="str">
        <f>VLOOKUP($A33,'风险(退款拒付)'!$A:$Z,8,0)</f>
        <v>低</v>
      </c>
      <c r="H33" t="str">
        <f>VLOOKUP($A33,'风险(退款拒付)'!$A:$Z,11,0)</f>
        <v>低</v>
      </c>
      <c r="I33" t="str">
        <f>VLOOKUP($A33,'风险(退款拒付)'!$A:$Z,14,0)</f>
        <v>低</v>
      </c>
      <c r="J33" s="2">
        <f>VLOOKUP($A33,活跃!$B:$K,9,0)</f>
        <v>4605013.5999999996</v>
      </c>
      <c r="K33" s="5">
        <f>VLOOKUP($A33,'交易量(贡献率)'!$A:$L,11,0)</f>
        <v>0.87456035429477552</v>
      </c>
      <c r="L33">
        <f>VLOOKUP($A33,交易量等级!$A:$H,7,0)</f>
        <v>815017.833721595</v>
      </c>
      <c r="M33" t="str">
        <f>VLOOKUP($A33,'风险(退款拒付)'!$A:$O,7,0)</f>
        <v>(0,10]</v>
      </c>
      <c r="N33" t="str">
        <f>VLOOKUP($A33,'风险(退款拒付)'!$A:$O,10,0)</f>
        <v>(0,1.5]</v>
      </c>
      <c r="O33" t="str">
        <f>VLOOKUP($A33,'风险(退款拒付)'!$A:$O,13,0)</f>
        <v>(0,10]</v>
      </c>
      <c r="P33" s="1">
        <f>VLOOKUP(A33,综合分数!$A:$L,12,0)</f>
        <v>0.23122322448869451</v>
      </c>
      <c r="R33" s="2"/>
      <c r="S33" s="2"/>
      <c r="T33" s="2"/>
    </row>
    <row r="34" spans="1:20" x14ac:dyDescent="0.2">
      <c r="A34" t="s">
        <v>359</v>
      </c>
      <c r="B34" t="str">
        <f>VLOOKUP($A34,活跃!$B:$K,10,0)</f>
        <v>03流失</v>
      </c>
      <c r="C34" t="str">
        <f>VLOOKUP($A34,'交易量(贡献率)'!$A:$M,13,0)</f>
        <v>II</v>
      </c>
      <c r="D34" t="str">
        <f>VLOOKUP($A34,交易量等级!$A:$I,9,0)</f>
        <v>普通</v>
      </c>
      <c r="E34" t="str">
        <f>VLOOKUP($A34,'风险(退款拒付)'!$A:$P,16,0)</f>
        <v>低</v>
      </c>
      <c r="F34">
        <f>VLOOKUP($A34,'风险(退款拒付)'!$A:$Z,4,0)</f>
        <v>1.2E-2</v>
      </c>
      <c r="G34" t="str">
        <f>VLOOKUP($A34,'风险(退款拒付)'!$A:$Z,8,0)</f>
        <v>低</v>
      </c>
      <c r="H34" t="str">
        <f>VLOOKUP($A34,'风险(退款拒付)'!$A:$Z,11,0)</f>
        <v>低</v>
      </c>
      <c r="I34" t="str">
        <f>VLOOKUP($A34,'风险(退款拒付)'!$A:$Z,14,0)</f>
        <v>低</v>
      </c>
      <c r="J34" s="2">
        <f>VLOOKUP($A34,活跃!$B:$K,9,0)</f>
        <v>3466810.77</v>
      </c>
      <c r="K34" s="5">
        <f>VLOOKUP($A34,'交易量(贡献率)'!$A:$L,11,0)</f>
        <v>0.65736791484368262</v>
      </c>
      <c r="L34">
        <f>VLOOKUP($A34,交易量等级!$A:$H,7,0)</f>
        <v>0</v>
      </c>
      <c r="M34" t="str">
        <f>VLOOKUP($A34,'风险(退款拒付)'!$A:$O,7,0)</f>
        <v>(0,10]</v>
      </c>
      <c r="N34" t="str">
        <f>VLOOKUP($A34,'风险(退款拒付)'!$A:$O,10,0)</f>
        <v>(0,1.5]</v>
      </c>
      <c r="O34" t="str">
        <f>VLOOKUP($A34,'风险(退款拒付)'!$A:$O,13,0)</f>
        <v>(0,10]</v>
      </c>
      <c r="P34" s="1">
        <f>VLOOKUP(A34,综合分数!$A:$L,12,0)</f>
        <v>3.2166260527530972E-2</v>
      </c>
      <c r="R34" s="2"/>
      <c r="S34" s="2"/>
      <c r="T34" s="2"/>
    </row>
    <row r="35" spans="1:20" x14ac:dyDescent="0.2">
      <c r="A35" t="s">
        <v>886</v>
      </c>
      <c r="B35" t="str">
        <f>VLOOKUP($A35,活跃!$B:$K,10,0)</f>
        <v>02活跃</v>
      </c>
      <c r="C35" t="str">
        <f>VLOOKUP($A35,'交易量(贡献率)'!$A:$M,13,0)</f>
        <v>II</v>
      </c>
      <c r="D35" t="str">
        <f>VLOOKUP($A35,交易量等级!$A:$I,9,0)</f>
        <v>普通</v>
      </c>
      <c r="E35" t="str">
        <f>VLOOKUP($A35,'风险(退款拒付)'!$A:$P,16,0)</f>
        <v>低</v>
      </c>
      <c r="F35">
        <f>VLOOKUP($A35,'风险(退款拒付)'!$A:$Z,4,0)</f>
        <v>4.2999999999999997E-2</v>
      </c>
      <c r="G35" t="str">
        <f>VLOOKUP($A35,'风险(退款拒付)'!$A:$Z,8,0)</f>
        <v>低</v>
      </c>
      <c r="H35" t="str">
        <f>VLOOKUP($A35,'风险(退款拒付)'!$A:$Z,11,0)</f>
        <v>低</v>
      </c>
      <c r="I35" t="str">
        <f>VLOOKUP($A35,'风险(退款拒付)'!$A:$Z,14,0)</f>
        <v>低</v>
      </c>
      <c r="J35" s="2">
        <f>VLOOKUP($A35,活跃!$B:$K,9,0)</f>
        <v>4784362.41</v>
      </c>
      <c r="K35" s="5">
        <f>VLOOKUP($A35,'交易量(贡献率)'!$A:$L,11,0)</f>
        <v>0.62662914934014302</v>
      </c>
      <c r="L35">
        <f>VLOOKUP($A35,交易量等级!$A:$H,7,0)</f>
        <v>35566.212048574998</v>
      </c>
      <c r="M35" t="str">
        <f>VLOOKUP($A35,'风险(退款拒付)'!$A:$O,7,0)</f>
        <v>(0,10]</v>
      </c>
      <c r="N35" t="str">
        <f>VLOOKUP($A35,'风险(退款拒付)'!$A:$O,10,0)</f>
        <v>(0,1.5]</v>
      </c>
      <c r="O35" t="str">
        <f>VLOOKUP($A35,'风险(退款拒付)'!$A:$O,13,0)</f>
        <v>(0,10]</v>
      </c>
      <c r="P35" s="1">
        <f>VLOOKUP(A35,综合分数!$A:$L,12,0)</f>
        <v>2.5917000346862271E-2</v>
      </c>
      <c r="R35" s="2"/>
      <c r="S35" s="2"/>
      <c r="T35" s="2"/>
    </row>
    <row r="36" spans="1:20" x14ac:dyDescent="0.2">
      <c r="A36" t="s">
        <v>239</v>
      </c>
      <c r="B36" t="str">
        <f>VLOOKUP($A36,活跃!$B:$K,10,0)</f>
        <v>03流失</v>
      </c>
      <c r="C36" t="str">
        <f>VLOOKUP($A36,'交易量(贡献率)'!$A:$M,13,0)</f>
        <v>IV</v>
      </c>
      <c r="D36" t="str">
        <f>VLOOKUP($A36,交易量等级!$A:$I,9,0)</f>
        <v>小</v>
      </c>
      <c r="E36" t="str">
        <f>VLOOKUP($A36,'风险(退款拒付)'!$A:$P,16,0)</f>
        <v>低</v>
      </c>
      <c r="F36">
        <f>VLOOKUP($A36,'风险(退款拒付)'!$A:$Z,4,0)</f>
        <v>1E-3</v>
      </c>
      <c r="G36" t="str">
        <f>VLOOKUP($A36,'风险(退款拒付)'!$A:$Z,8,0)</f>
        <v>低</v>
      </c>
      <c r="H36" t="str">
        <f>VLOOKUP($A36,'风险(退款拒付)'!$A:$Z,11,0)</f>
        <v>0</v>
      </c>
      <c r="I36" t="str">
        <f>VLOOKUP($A36,'风险(退款拒付)'!$A:$Z,14,0)</f>
        <v>0</v>
      </c>
      <c r="J36" s="2">
        <f>VLOOKUP($A36,活跃!$B:$K,9,0)</f>
        <v>183786.92</v>
      </c>
      <c r="K36" s="5">
        <f>VLOOKUP($A36,'交易量(贡献率)'!$A:$L,11,0)</f>
        <v>4.3614577700528505E-2</v>
      </c>
      <c r="L36">
        <f>VLOOKUP($A36,交易量等级!$A:$H,7,0)</f>
        <v>0</v>
      </c>
      <c r="M36" t="str">
        <f>VLOOKUP($A36,'风险(退款拒付)'!$A:$O,7,0)</f>
        <v>(0,10]</v>
      </c>
      <c r="N36" t="str">
        <f>VLOOKUP($A36,'风险(退款拒付)'!$A:$O,10,0)</f>
        <v>0</v>
      </c>
      <c r="O36" t="str">
        <f>VLOOKUP($A36,'风险(退款拒付)'!$A:$O,13,0)</f>
        <v>0</v>
      </c>
      <c r="P36" s="1">
        <f>VLOOKUP(A36,综合分数!$A:$L,12,0)</f>
        <v>0.30828455521811832</v>
      </c>
      <c r="R36" s="2"/>
      <c r="S36" s="2"/>
      <c r="T36" s="2"/>
    </row>
    <row r="37" spans="1:20" x14ac:dyDescent="0.2">
      <c r="A37" t="s">
        <v>327</v>
      </c>
      <c r="B37" t="str">
        <f>VLOOKUP($A37,活跃!$B:$K,10,0)</f>
        <v>03流失</v>
      </c>
      <c r="C37" t="str">
        <f>VLOOKUP($A37,'交易量(贡献率)'!$A:$M,13,0)</f>
        <v>IV</v>
      </c>
      <c r="D37" t="str">
        <f>VLOOKUP($A37,交易量等级!$A:$I,9,0)</f>
        <v>小</v>
      </c>
      <c r="E37" t="str">
        <f>VLOOKUP($A37,'风险(退款拒付)'!$A:$P,16,0)</f>
        <v>低</v>
      </c>
      <c r="F37">
        <f>VLOOKUP($A37,'风险(退款拒付)'!$A:$Z,4,0)</f>
        <v>2E-3</v>
      </c>
      <c r="G37" t="str">
        <f>VLOOKUP($A37,'风险(退款拒付)'!$A:$Z,8,0)</f>
        <v>低</v>
      </c>
      <c r="H37" t="str">
        <f>VLOOKUP($A37,'风险(退款拒付)'!$A:$Z,11,0)</f>
        <v>0</v>
      </c>
      <c r="I37" t="str">
        <f>VLOOKUP($A37,'风险(退款拒付)'!$A:$Z,14,0)</f>
        <v>0</v>
      </c>
      <c r="J37" s="2">
        <f>VLOOKUP($A37,活跃!$B:$K,9,0)</f>
        <v>261665.69</v>
      </c>
      <c r="K37" s="5">
        <f>VLOOKUP($A37,'交易量(贡献率)'!$A:$L,11,0)</f>
        <v>6.331211274760018E-2</v>
      </c>
      <c r="L37">
        <f>VLOOKUP($A37,交易量等级!$A:$H,7,0)</f>
        <v>0</v>
      </c>
      <c r="M37" t="str">
        <f>VLOOKUP($A37,'风险(退款拒付)'!$A:$O,7,0)</f>
        <v>(0,10]</v>
      </c>
      <c r="N37" t="str">
        <f>VLOOKUP($A37,'风险(退款拒付)'!$A:$O,10,0)</f>
        <v>0</v>
      </c>
      <c r="O37" t="str">
        <f>VLOOKUP($A37,'风险(退款拒付)'!$A:$O,13,0)</f>
        <v>0</v>
      </c>
      <c r="P37" s="1">
        <f>VLOOKUP(A37,综合分数!$A:$L,12,0)</f>
        <v>1.4442144129570979E-2</v>
      </c>
      <c r="R37" s="2"/>
      <c r="S37" s="2"/>
      <c r="T37" s="2"/>
    </row>
    <row r="38" spans="1:20" x14ac:dyDescent="0.2">
      <c r="A38" t="s">
        <v>992</v>
      </c>
      <c r="B38" t="str">
        <f>VLOOKUP($A38,活跃!$B:$K,10,0)</f>
        <v>02活跃</v>
      </c>
      <c r="C38" t="str">
        <f>VLOOKUP($A38,'交易量(贡献率)'!$A:$M,13,0)</f>
        <v>II</v>
      </c>
      <c r="D38" t="str">
        <f>VLOOKUP($A38,交易量等级!$A:$I,9,0)</f>
        <v>小</v>
      </c>
      <c r="E38" t="str">
        <f>VLOOKUP($A38,'风险(退款拒付)'!$A:$P,16,0)</f>
        <v>低</v>
      </c>
      <c r="F38">
        <f>VLOOKUP($A38,'风险(退款拒付)'!$A:$Z,4,0)</f>
        <v>2E-3</v>
      </c>
      <c r="G38" t="str">
        <f>VLOOKUP($A38,'风险(退款拒付)'!$A:$Z,8,0)</f>
        <v>低</v>
      </c>
      <c r="H38" t="str">
        <f>VLOOKUP($A38,'风险(退款拒付)'!$A:$Z,11,0)</f>
        <v>低</v>
      </c>
      <c r="I38" t="str">
        <f>VLOOKUP($A38,'风险(退款拒付)'!$A:$Z,14,0)</f>
        <v>低</v>
      </c>
      <c r="J38" s="2">
        <f>VLOOKUP($A38,活跃!$B:$K,9,0)</f>
        <v>3289639.21</v>
      </c>
      <c r="K38" s="5">
        <f>VLOOKUP($A38,'交易量(贡献率)'!$A:$L,11,0)</f>
        <v>0.52998807997709196</v>
      </c>
      <c r="L38">
        <f>VLOOKUP($A38,交易量等级!$A:$H,7,0)</f>
        <v>653575.46109080501</v>
      </c>
      <c r="M38" t="str">
        <f>VLOOKUP($A38,'风险(退款拒付)'!$A:$O,7,0)</f>
        <v>(0,10]</v>
      </c>
      <c r="N38" t="str">
        <f>VLOOKUP($A38,'风险(退款拒付)'!$A:$O,10,0)</f>
        <v>(0,1.5]</v>
      </c>
      <c r="O38" t="str">
        <f>VLOOKUP($A38,'风险(退款拒付)'!$A:$O,13,0)</f>
        <v>(0,10]</v>
      </c>
      <c r="P38" s="1">
        <f>VLOOKUP(A38,综合分数!$A:$L,12,0)</f>
        <v>6.6670848389028037E-2</v>
      </c>
      <c r="R38" s="2"/>
      <c r="S38" s="2"/>
      <c r="T38" s="2"/>
    </row>
    <row r="39" spans="1:20" x14ac:dyDescent="0.2">
      <c r="A39" t="s">
        <v>281</v>
      </c>
      <c r="B39" t="str">
        <f>VLOOKUP($A39,活跃!$B:$K,10,0)</f>
        <v>02活跃</v>
      </c>
      <c r="C39" t="str">
        <f>VLOOKUP($A39,'交易量(贡献率)'!$A:$M,13,0)</f>
        <v>II</v>
      </c>
      <c r="D39" t="str">
        <f>VLOOKUP($A39,交易量等级!$A:$I,9,0)</f>
        <v>小</v>
      </c>
      <c r="E39" t="str">
        <f>VLOOKUP($A39,'风险(退款拒付)'!$A:$P,16,0)</f>
        <v>低</v>
      </c>
      <c r="F39">
        <f>VLOOKUP($A39,'风险(退款拒付)'!$A:$Z,4,0)</f>
        <v>6.0000000000000001E-3</v>
      </c>
      <c r="G39" t="str">
        <f>VLOOKUP($A39,'风险(退款拒付)'!$A:$Z,8,0)</f>
        <v>低</v>
      </c>
      <c r="H39" t="str">
        <f>VLOOKUP($A39,'风险(退款拒付)'!$A:$Z,11,0)</f>
        <v>低</v>
      </c>
      <c r="I39" t="str">
        <f>VLOOKUP($A39,'风险(退款拒付)'!$A:$Z,14,0)</f>
        <v>低</v>
      </c>
      <c r="J39" s="2">
        <f>VLOOKUP($A39,活跃!$B:$K,9,0)</f>
        <v>3035292.55</v>
      </c>
      <c r="K39" s="5">
        <f>VLOOKUP($A39,'交易量(贡献率)'!$A:$L,11,0)</f>
        <v>0.57554871981053513</v>
      </c>
      <c r="L39">
        <f>VLOOKUP($A39,交易量等级!$A:$H,7,0)</f>
        <v>29678.7</v>
      </c>
      <c r="M39" t="str">
        <f>VLOOKUP($A39,'风险(退款拒付)'!$A:$O,7,0)</f>
        <v>(0,10]</v>
      </c>
      <c r="N39" t="str">
        <f>VLOOKUP($A39,'风险(退款拒付)'!$A:$O,10,0)</f>
        <v>(0,1.5]</v>
      </c>
      <c r="O39" t="str">
        <f>VLOOKUP($A39,'风险(退款拒付)'!$A:$O,13,0)</f>
        <v>(0,10]</v>
      </c>
      <c r="P39" s="1">
        <f>VLOOKUP(A39,综合分数!$A:$L,12,0)</f>
        <v>2.2432456380498539E-2</v>
      </c>
      <c r="R39" s="2"/>
      <c r="S39" s="2"/>
      <c r="T39" s="2"/>
    </row>
    <row r="40" spans="1:20" x14ac:dyDescent="0.2">
      <c r="A40" t="s">
        <v>698</v>
      </c>
      <c r="B40" t="str">
        <f>VLOOKUP($A40,活跃!$B:$K,10,0)</f>
        <v>03流失</v>
      </c>
      <c r="C40" t="str">
        <f>VLOOKUP($A40,'交易量(贡献率)'!$A:$M,13,0)</f>
        <v>IV</v>
      </c>
      <c r="D40" t="str">
        <f>VLOOKUP($A40,交易量等级!$A:$I,9,0)</f>
        <v>小</v>
      </c>
      <c r="E40" t="str">
        <f>VLOOKUP($A40,'风险(退款拒付)'!$A:$P,16,0)</f>
        <v>0风险</v>
      </c>
      <c r="F40">
        <f>VLOOKUP($A40,'风险(退款拒付)'!$A:$Z,4,0)</f>
        <v>0</v>
      </c>
      <c r="G40" t="str">
        <f>VLOOKUP($A40,'风险(退款拒付)'!$A:$Z,8,0)</f>
        <v>0</v>
      </c>
      <c r="H40" t="str">
        <f>VLOOKUP($A40,'风险(退款拒付)'!$A:$Z,11,0)</f>
        <v>0</v>
      </c>
      <c r="I40" t="str">
        <f>VLOOKUP($A40,'风险(退款拒付)'!$A:$Z,14,0)</f>
        <v>0</v>
      </c>
      <c r="J40" s="2">
        <f>VLOOKUP($A40,活跃!$B:$K,9,0)</f>
        <v>245524.76</v>
      </c>
      <c r="K40" s="5">
        <f>VLOOKUP($A40,'交易量(贡献率)'!$A:$L,11,0)</f>
        <v>5.8717161222009942E-2</v>
      </c>
      <c r="L40">
        <f>VLOOKUP($A40,交易量等级!$A:$H,7,0)</f>
        <v>0</v>
      </c>
      <c r="M40" t="str">
        <f>VLOOKUP($A40,'风险(退款拒付)'!$A:$O,7,0)</f>
        <v>0</v>
      </c>
      <c r="N40" t="str">
        <f>VLOOKUP($A40,'风险(退款拒付)'!$A:$O,10,0)</f>
        <v>0</v>
      </c>
      <c r="O40" t="str">
        <f>VLOOKUP($A40,'风险(退款拒付)'!$A:$O,13,0)</f>
        <v>0</v>
      </c>
      <c r="P40" s="1">
        <f>VLOOKUP(A40,综合分数!$A:$L,12,0)</f>
        <v>2.1199474397105109E-2</v>
      </c>
    </row>
    <row r="41" spans="1:20" x14ac:dyDescent="0.2">
      <c r="A41" t="s">
        <v>247</v>
      </c>
      <c r="B41" t="str">
        <f>VLOOKUP($A41,活跃!$B:$K,10,0)</f>
        <v>02活跃</v>
      </c>
      <c r="C41" t="str">
        <f>VLOOKUP($A41,'交易量(贡献率)'!$A:$M,13,0)</f>
        <v>II</v>
      </c>
      <c r="D41" t="str">
        <f>VLOOKUP($A41,交易量等级!$A:$I,9,0)</f>
        <v>小</v>
      </c>
      <c r="E41" t="str">
        <f>VLOOKUP($A41,'风险(退款拒付)'!$A:$P,16,0)</f>
        <v>低</v>
      </c>
      <c r="F41">
        <f>VLOOKUP($A41,'风险(退款拒付)'!$A:$Z,4,0)</f>
        <v>1.7999999999999999E-2</v>
      </c>
      <c r="G41" t="str">
        <f>VLOOKUP($A41,'风险(退款拒付)'!$A:$Z,8,0)</f>
        <v>低</v>
      </c>
      <c r="H41" t="str">
        <f>VLOOKUP($A41,'风险(退款拒付)'!$A:$Z,11,0)</f>
        <v>低</v>
      </c>
      <c r="I41" t="str">
        <f>VLOOKUP($A41,'风险(退款拒付)'!$A:$Z,14,0)</f>
        <v>低</v>
      </c>
      <c r="J41" s="2">
        <f>VLOOKUP($A41,活跃!$B:$K,9,0)</f>
        <v>3128360.56</v>
      </c>
      <c r="K41" s="5">
        <f>VLOOKUP($A41,'交易量(贡献率)'!$A:$L,11,0)</f>
        <v>0.59319183960144883</v>
      </c>
      <c r="L41">
        <f>VLOOKUP($A41,交易量等级!$A:$H,7,0)</f>
        <v>8732.99</v>
      </c>
      <c r="M41" t="str">
        <f>VLOOKUP($A41,'风险(退款拒付)'!$A:$O,7,0)</f>
        <v>(0,10]</v>
      </c>
      <c r="N41" t="str">
        <f>VLOOKUP($A41,'风险(退款拒付)'!$A:$O,10,0)</f>
        <v>(0,1.5]</v>
      </c>
      <c r="O41" t="str">
        <f>VLOOKUP($A41,'风险(退款拒付)'!$A:$O,13,0)</f>
        <v>(0,10]</v>
      </c>
      <c r="P41" s="1">
        <f>VLOOKUP(A41,综合分数!$A:$L,12,0)</f>
        <v>2.3981309570905881E-2</v>
      </c>
    </row>
    <row r="42" spans="1:20" x14ac:dyDescent="0.2">
      <c r="A42" t="s">
        <v>237</v>
      </c>
      <c r="B42" t="str">
        <f>VLOOKUP($A42,活跃!$B:$K,10,0)</f>
        <v>03流失</v>
      </c>
      <c r="C42" t="str">
        <f>VLOOKUP($A42,'交易量(贡献率)'!$A:$M,13,0)</f>
        <v>IV</v>
      </c>
      <c r="D42" t="str">
        <f>VLOOKUP($A42,交易量等级!$A:$I,9,0)</f>
        <v>小</v>
      </c>
      <c r="E42" t="str">
        <f>VLOOKUP($A42,'风险(退款拒付)'!$A:$P,16,0)</f>
        <v>低</v>
      </c>
      <c r="F42">
        <f>VLOOKUP($A42,'风险(退款拒付)'!$A:$Z,4,0)</f>
        <v>1E-3</v>
      </c>
      <c r="G42" t="str">
        <f>VLOOKUP($A42,'风险(退款拒付)'!$A:$Z,8,0)</f>
        <v>低</v>
      </c>
      <c r="H42" t="str">
        <f>VLOOKUP($A42,'风险(退款拒付)'!$A:$Z,11,0)</f>
        <v>0</v>
      </c>
      <c r="I42" t="str">
        <f>VLOOKUP($A42,'风险(退款拒付)'!$A:$Z,14,0)</f>
        <v>0</v>
      </c>
      <c r="J42" s="2">
        <f>VLOOKUP($A42,活跃!$B:$K,9,0)</f>
        <v>218371.75</v>
      </c>
      <c r="K42" s="5">
        <f>VLOOKUP($A42,'交易量(贡献率)'!$A:$L,11,0)</f>
        <v>5.2843450996865056E-2</v>
      </c>
      <c r="L42">
        <f>VLOOKUP($A42,交易量等级!$A:$H,7,0)</f>
        <v>0</v>
      </c>
      <c r="M42" t="str">
        <f>VLOOKUP($A42,'风险(退款拒付)'!$A:$O,7,0)</f>
        <v>(0,10]</v>
      </c>
      <c r="N42" t="str">
        <f>VLOOKUP($A42,'风险(退款拒付)'!$A:$O,10,0)</f>
        <v>0</v>
      </c>
      <c r="O42" t="str">
        <f>VLOOKUP($A42,'风险(退款拒付)'!$A:$O,13,0)</f>
        <v>0</v>
      </c>
      <c r="P42" s="1">
        <f>VLOOKUP(A42,综合分数!$A:$L,12,0)</f>
        <v>2.0425977566110119E-2</v>
      </c>
    </row>
    <row r="43" spans="1:20" x14ac:dyDescent="0.2">
      <c r="A43" t="s">
        <v>550</v>
      </c>
      <c r="B43" t="str">
        <f>VLOOKUP($A43,活跃!$B:$K,10,0)</f>
        <v>03流失</v>
      </c>
      <c r="C43" t="str">
        <f>VLOOKUP($A43,'交易量(贡献率)'!$A:$M,13,0)</f>
        <v>III</v>
      </c>
      <c r="D43" t="str">
        <f>VLOOKUP($A43,交易量等级!$A:$I,9,0)</f>
        <v>小</v>
      </c>
      <c r="E43" t="str">
        <f>VLOOKUP($A43,'风险(退款拒付)'!$A:$P,16,0)</f>
        <v>低</v>
      </c>
      <c r="F43">
        <f>VLOOKUP($A43,'风险(退款拒付)'!$A:$Z,4,0)</f>
        <v>5.5E-2</v>
      </c>
      <c r="G43" t="str">
        <f>VLOOKUP($A43,'风险(退款拒付)'!$A:$Z,8,0)</f>
        <v>低</v>
      </c>
      <c r="H43" t="str">
        <f>VLOOKUP($A43,'风险(退款拒付)'!$A:$Z,11,0)</f>
        <v>低</v>
      </c>
      <c r="I43" t="str">
        <f>VLOOKUP($A43,'风险(退款拒付)'!$A:$Z,14,0)</f>
        <v>低</v>
      </c>
      <c r="J43" s="2">
        <f>VLOOKUP($A43,活跃!$B:$K,9,0)</f>
        <v>1975832.37</v>
      </c>
      <c r="K43" s="5">
        <f>VLOOKUP($A43,'交易量(贡献率)'!$A:$L,11,0)</f>
        <v>0.37465235091200311</v>
      </c>
      <c r="L43">
        <f>VLOOKUP($A43,交易量等级!$A:$H,7,0)</f>
        <v>0</v>
      </c>
      <c r="M43" t="str">
        <f>VLOOKUP($A43,'风险(退款拒付)'!$A:$O,7,0)</f>
        <v>(0,10]</v>
      </c>
      <c r="N43" t="str">
        <f>VLOOKUP($A43,'风险(退款拒付)'!$A:$O,10,0)</f>
        <v>(0,1.5]</v>
      </c>
      <c r="O43" t="str">
        <f>VLOOKUP($A43,'风险(退款拒付)'!$A:$O,13,0)</f>
        <v>(0,10]</v>
      </c>
      <c r="P43" s="1">
        <f>VLOOKUP(A43,综合分数!$A:$L,12,0)</f>
        <v>3.5336736074892683E-2</v>
      </c>
    </row>
    <row r="44" spans="1:20" x14ac:dyDescent="0.2">
      <c r="A44" t="s">
        <v>141</v>
      </c>
      <c r="B44" t="str">
        <f>VLOOKUP($A44,活跃!$B:$K,10,0)</f>
        <v>03流失</v>
      </c>
      <c r="C44" t="str">
        <f>VLOOKUP($A44,'交易量(贡献率)'!$A:$M,13,0)</f>
        <v>IV</v>
      </c>
      <c r="D44" t="str">
        <f>VLOOKUP($A44,交易量等级!$A:$I,9,0)</f>
        <v>普通</v>
      </c>
      <c r="E44" t="str">
        <f>VLOOKUP($A44,'风险(退款拒付)'!$A:$P,16,0)</f>
        <v>0风险</v>
      </c>
      <c r="F44">
        <f>VLOOKUP($A44,'风险(退款拒付)'!$A:$Z,4,0)</f>
        <v>0</v>
      </c>
      <c r="G44" t="str">
        <f>VLOOKUP($A44,'风险(退款拒付)'!$A:$Z,8,0)</f>
        <v>0</v>
      </c>
      <c r="H44" t="str">
        <f>VLOOKUP($A44,'风险(退款拒付)'!$A:$Z,11,0)</f>
        <v>0</v>
      </c>
      <c r="I44" t="str">
        <f>VLOOKUP($A44,'风险(退款拒付)'!$A:$Z,14,0)</f>
        <v>0</v>
      </c>
      <c r="J44" s="2">
        <f>VLOOKUP($A44,活跃!$B:$K,9,0)</f>
        <v>175404.97</v>
      </c>
      <c r="K44" s="5">
        <f>VLOOKUP($A44,'交易量(贡献率)'!$A:$L,11,0)</f>
        <v>4.1539277072996018E-2</v>
      </c>
      <c r="L44">
        <f>VLOOKUP($A44,交易量等级!$A:$H,7,0)</f>
        <v>0</v>
      </c>
      <c r="M44" t="str">
        <f>VLOOKUP($A44,'风险(退款拒付)'!$A:$O,7,0)</f>
        <v>0</v>
      </c>
      <c r="N44" t="str">
        <f>VLOOKUP($A44,'风险(退款拒付)'!$A:$O,10,0)</f>
        <v>0</v>
      </c>
      <c r="O44" t="str">
        <f>VLOOKUP($A44,'风险(退款拒付)'!$A:$O,13,0)</f>
        <v>0</v>
      </c>
      <c r="P44" s="1">
        <f>VLOOKUP(A44,综合分数!$A:$L,12,0)</f>
        <v>1.7684047810046261E-2</v>
      </c>
    </row>
    <row r="45" spans="1:20" x14ac:dyDescent="0.2">
      <c r="A45" t="s">
        <v>579</v>
      </c>
      <c r="B45" t="str">
        <f>VLOOKUP($A45,活跃!$B:$K,10,0)</f>
        <v>03流失</v>
      </c>
      <c r="C45" t="str">
        <f>VLOOKUP($A45,'交易量(贡献率)'!$A:$M,13,0)</f>
        <v>III</v>
      </c>
      <c r="D45" t="str">
        <f>VLOOKUP($A45,交易量等级!$A:$I,9,0)</f>
        <v>小</v>
      </c>
      <c r="E45" t="str">
        <f>VLOOKUP($A45,'风险(退款拒付)'!$A:$P,16,0)</f>
        <v>低</v>
      </c>
      <c r="F45">
        <f>VLOOKUP($A45,'风险(退款拒付)'!$A:$Z,4,0)</f>
        <v>3.9E-2</v>
      </c>
      <c r="G45" t="str">
        <f>VLOOKUP($A45,'风险(退款拒付)'!$A:$Z,8,0)</f>
        <v>低</v>
      </c>
      <c r="H45" t="str">
        <f>VLOOKUP($A45,'风险(退款拒付)'!$A:$Z,11,0)</f>
        <v>低</v>
      </c>
      <c r="I45" t="str">
        <f>VLOOKUP($A45,'风险(退款拒付)'!$A:$Z,14,0)</f>
        <v>低</v>
      </c>
      <c r="J45" s="2">
        <f>VLOOKUP($A45,活跃!$B:$K,9,0)</f>
        <v>1934417.16</v>
      </c>
      <c r="K45" s="5">
        <f>VLOOKUP($A45,'交易量(贡献率)'!$A:$L,11,0)</f>
        <v>0.36679930324176258</v>
      </c>
      <c r="L45">
        <f>VLOOKUP($A45,交易量等级!$A:$H,7,0)</f>
        <v>0</v>
      </c>
      <c r="M45" t="str">
        <f>VLOOKUP($A45,'风险(退款拒付)'!$A:$O,7,0)</f>
        <v>(0,10]</v>
      </c>
      <c r="N45" t="str">
        <f>VLOOKUP($A45,'风险(退款拒付)'!$A:$O,10,0)</f>
        <v>(0,1.5]</v>
      </c>
      <c r="O45" t="str">
        <f>VLOOKUP($A45,'风险(退款拒付)'!$A:$O,13,0)</f>
        <v>(0,10]</v>
      </c>
      <c r="P45" s="1">
        <f>VLOOKUP(A45,综合分数!$A:$L,12,0)</f>
        <v>2.383907711755431E-2</v>
      </c>
    </row>
    <row r="46" spans="1:20" x14ac:dyDescent="0.2">
      <c r="A46" t="s">
        <v>298</v>
      </c>
      <c r="B46" t="str">
        <f>VLOOKUP($A46,活跃!$B:$K,10,0)</f>
        <v>03流失</v>
      </c>
      <c r="C46" t="str">
        <f>VLOOKUP($A46,'交易量(贡献率)'!$A:$M,13,0)</f>
        <v>III</v>
      </c>
      <c r="D46" t="str">
        <f>VLOOKUP($A46,交易量等级!$A:$I,9,0)</f>
        <v>普通</v>
      </c>
      <c r="E46" t="str">
        <f>VLOOKUP($A46,'风险(退款拒付)'!$A:$P,16,0)</f>
        <v>中</v>
      </c>
      <c r="F46">
        <f>VLOOKUP($A46,'风险(退款拒付)'!$A:$Z,4,0)</f>
        <v>0.11700000000000001</v>
      </c>
      <c r="G46" t="str">
        <f>VLOOKUP($A46,'风险(退款拒付)'!$A:$Z,8,0)</f>
        <v>中</v>
      </c>
      <c r="H46" t="str">
        <f>VLOOKUP($A46,'风险(退款拒付)'!$A:$Z,11,0)</f>
        <v>中</v>
      </c>
      <c r="I46" t="str">
        <f>VLOOKUP($A46,'风险(退款拒付)'!$A:$Z,14,0)</f>
        <v>中</v>
      </c>
      <c r="J46" s="2">
        <f>VLOOKUP($A46,活跃!$B:$K,9,0)</f>
        <v>2491325</v>
      </c>
      <c r="K46" s="5">
        <f>VLOOKUP($A46,'交易量(贡献率)'!$A:$L,11,0)</f>
        <v>0.47242316971258891</v>
      </c>
      <c r="L46">
        <f>VLOOKUP($A46,交易量等级!$A:$H,7,0)</f>
        <v>0</v>
      </c>
      <c r="M46" t="str">
        <f>VLOOKUP($A46,'风险(退款拒付)'!$A:$O,7,0)</f>
        <v>(10,20]</v>
      </c>
      <c r="N46" t="str">
        <f>VLOOKUP($A46,'风险(退款拒付)'!$A:$O,10,0)</f>
        <v>(1.5,10]</v>
      </c>
      <c r="O46" t="str">
        <f>VLOOKUP($A46,'风险(退款拒付)'!$A:$O,13,0)</f>
        <v>(10,20]</v>
      </c>
      <c r="P46" s="1">
        <f>VLOOKUP(A46,综合分数!$A:$L,12,0)</f>
        <v>3.5057819768334969E-2</v>
      </c>
    </row>
    <row r="47" spans="1:20" x14ac:dyDescent="0.2">
      <c r="A47" t="s">
        <v>801</v>
      </c>
      <c r="B47" t="str">
        <f>VLOOKUP($A47,活跃!$B:$K,10,0)</f>
        <v>02活跃</v>
      </c>
      <c r="C47" t="str">
        <f>VLOOKUP($A47,'交易量(贡献率)'!$A:$M,13,0)</f>
        <v>II</v>
      </c>
      <c r="D47" t="str">
        <f>VLOOKUP($A47,交易量等级!$A:$I,9,0)</f>
        <v>小</v>
      </c>
      <c r="E47" t="str">
        <f>VLOOKUP($A47,'风险(退款拒付)'!$A:$P,16,0)</f>
        <v>低</v>
      </c>
      <c r="F47">
        <f>VLOOKUP($A47,'风险(退款拒付)'!$A:$Z,4,0)</f>
        <v>3.4000000000000002E-2</v>
      </c>
      <c r="G47" t="str">
        <f>VLOOKUP($A47,'风险(退款拒付)'!$A:$Z,8,0)</f>
        <v>低</v>
      </c>
      <c r="H47" t="str">
        <f>VLOOKUP($A47,'风险(退款拒付)'!$A:$Z,11,0)</f>
        <v>中</v>
      </c>
      <c r="I47" t="str">
        <f>VLOOKUP($A47,'风险(退款拒付)'!$A:$Z,14,0)</f>
        <v>0</v>
      </c>
      <c r="J47" s="2">
        <f>VLOOKUP($A47,活跃!$B:$K,9,0)</f>
        <v>4153102</v>
      </c>
      <c r="K47" s="5">
        <f>VLOOKUP($A47,'交易量(贡献率)'!$A:$L,11,0)</f>
        <v>0.55533212450275182</v>
      </c>
      <c r="L47">
        <f>VLOOKUP($A47,交易量等级!$A:$H,7,0)</f>
        <v>638267.12852015998</v>
      </c>
      <c r="M47" t="str">
        <f>VLOOKUP($A47,'风险(退款拒付)'!$A:$O,7,0)</f>
        <v>(0,10]</v>
      </c>
      <c r="N47" t="str">
        <f>VLOOKUP($A47,'风险(退款拒付)'!$A:$O,10,0)</f>
        <v>(1.5,10]</v>
      </c>
      <c r="O47" t="str">
        <f>VLOOKUP($A47,'风险(退款拒付)'!$A:$O,13,0)</f>
        <v>0</v>
      </c>
      <c r="P47" s="1">
        <f>VLOOKUP(A47,综合分数!$A:$L,12,0)</f>
        <v>2.3857399072435309E-2</v>
      </c>
    </row>
    <row r="48" spans="1:20" x14ac:dyDescent="0.2">
      <c r="A48" t="s">
        <v>67</v>
      </c>
      <c r="B48" t="str">
        <f>VLOOKUP($A48,活跃!$B:$K,10,0)</f>
        <v>03流失</v>
      </c>
      <c r="C48" t="str">
        <f>VLOOKUP($A48,'交易量(贡献率)'!$A:$M,13,0)</f>
        <v>III</v>
      </c>
      <c r="D48" t="str">
        <f>VLOOKUP($A48,交易量等级!$A:$I,9,0)</f>
        <v>小</v>
      </c>
      <c r="E48" t="str">
        <f>VLOOKUP($A48,'风险(退款拒付)'!$A:$P,16,0)</f>
        <v>低</v>
      </c>
      <c r="F48">
        <f>VLOOKUP($A48,'风险(退款拒付)'!$A:$Z,4,0)</f>
        <v>5.3999999999999999E-2</v>
      </c>
      <c r="G48" t="str">
        <f>VLOOKUP($A48,'风险(退款拒付)'!$A:$Z,8,0)</f>
        <v>低</v>
      </c>
      <c r="H48" t="str">
        <f>VLOOKUP($A48,'风险(退款拒付)'!$A:$Z,11,0)</f>
        <v>低</v>
      </c>
      <c r="I48" t="str">
        <f>VLOOKUP($A48,'风险(退款拒付)'!$A:$Z,14,0)</f>
        <v>低</v>
      </c>
      <c r="J48" s="2">
        <f>VLOOKUP($A48,活跃!$B:$K,9,0)</f>
        <v>1822844.43</v>
      </c>
      <c r="K48" s="5">
        <f>VLOOKUP($A48,'交易量(贡献率)'!$A:$L,11,0)</f>
        <v>0.34564316356774244</v>
      </c>
      <c r="L48">
        <f>VLOOKUP($A48,交易量等级!$A:$H,7,0)</f>
        <v>0</v>
      </c>
      <c r="M48" t="str">
        <f>VLOOKUP($A48,'风险(退款拒付)'!$A:$O,7,0)</f>
        <v>(0,10]</v>
      </c>
      <c r="N48" t="str">
        <f>VLOOKUP($A48,'风险(退款拒付)'!$A:$O,10,0)</f>
        <v>(0,1.5]</v>
      </c>
      <c r="O48" t="str">
        <f>VLOOKUP($A48,'风险(退款拒付)'!$A:$O,13,0)</f>
        <v>(0,10]</v>
      </c>
      <c r="P48" s="1">
        <f>VLOOKUP(A48,综合分数!$A:$L,12,0)</f>
        <v>2.30215449811173E-2</v>
      </c>
    </row>
    <row r="49" spans="1:16" x14ac:dyDescent="0.2">
      <c r="A49" t="s">
        <v>989</v>
      </c>
      <c r="B49" t="str">
        <f>VLOOKUP($A49,活跃!$B:$K,10,0)</f>
        <v>03流失</v>
      </c>
      <c r="C49" t="str">
        <f>VLOOKUP($A49,'交易量(贡献率)'!$A:$M,13,0)</f>
        <v>IV</v>
      </c>
      <c r="D49" t="str">
        <f>VLOOKUP($A49,交易量等级!$A:$I,9,0)</f>
        <v>小</v>
      </c>
      <c r="E49" t="str">
        <f>VLOOKUP($A49,'风险(退款拒付)'!$A:$P,16,0)</f>
        <v>低</v>
      </c>
      <c r="F49">
        <f>VLOOKUP($A49,'风险(退款拒付)'!$A:$Z,4,0)</f>
        <v>1E-3</v>
      </c>
      <c r="G49" t="str">
        <f>VLOOKUP($A49,'风险(退款拒付)'!$A:$Z,8,0)</f>
        <v>低</v>
      </c>
      <c r="H49" t="str">
        <f>VLOOKUP($A49,'风险(退款拒付)'!$A:$Z,11,0)</f>
        <v>0</v>
      </c>
      <c r="I49" t="str">
        <f>VLOOKUP($A49,'风险(退款拒付)'!$A:$Z,14,0)</f>
        <v>0</v>
      </c>
      <c r="J49" s="2">
        <f>VLOOKUP($A49,活跃!$B:$K,9,0)</f>
        <v>174763.4</v>
      </c>
      <c r="K49" s="5">
        <f>VLOOKUP($A49,'交易量(贡献率)'!$A:$L,11,0)</f>
        <v>4.1627810016991382E-2</v>
      </c>
      <c r="L49">
        <f>VLOOKUP($A49,交易量等级!$A:$H,7,0)</f>
        <v>0</v>
      </c>
      <c r="M49" t="str">
        <f>VLOOKUP($A49,'风险(退款拒付)'!$A:$O,7,0)</f>
        <v>(0,10]</v>
      </c>
      <c r="N49" t="str">
        <f>VLOOKUP($A49,'风险(退款拒付)'!$A:$O,10,0)</f>
        <v>0</v>
      </c>
      <c r="O49" t="str">
        <f>VLOOKUP($A49,'风险(退款拒付)'!$A:$O,13,0)</f>
        <v>0</v>
      </c>
      <c r="P49" s="1">
        <f>VLOOKUP(A49,综合分数!$A:$L,12,0)</f>
        <v>1.006648216624597E-2</v>
      </c>
    </row>
    <row r="50" spans="1:16" x14ac:dyDescent="0.2">
      <c r="A50" t="s">
        <v>277</v>
      </c>
      <c r="B50" t="str">
        <f>VLOOKUP($A50,活跃!$B:$K,10,0)</f>
        <v>02活跃</v>
      </c>
      <c r="C50" t="str">
        <f>VLOOKUP($A50,'交易量(贡献率)'!$A:$M,13,0)</f>
        <v>II</v>
      </c>
      <c r="D50" t="str">
        <f>VLOOKUP($A50,交易量等级!$A:$I,9,0)</f>
        <v>普通</v>
      </c>
      <c r="E50" t="str">
        <f>VLOOKUP($A50,'风险(退款拒付)'!$A:$P,16,0)</f>
        <v>低</v>
      </c>
      <c r="F50">
        <f>VLOOKUP($A50,'风险(退款拒付)'!$A:$Z,4,0)</f>
        <v>3.3000000000000002E-2</v>
      </c>
      <c r="G50" t="str">
        <f>VLOOKUP($A50,'风险(退款拒付)'!$A:$Z,8,0)</f>
        <v>低</v>
      </c>
      <c r="H50" t="str">
        <f>VLOOKUP($A50,'风险(退款拒付)'!$A:$Z,11,0)</f>
        <v>低</v>
      </c>
      <c r="I50" t="str">
        <f>VLOOKUP($A50,'风险(退款拒付)'!$A:$Z,14,0)</f>
        <v>低</v>
      </c>
      <c r="J50" s="2">
        <f>VLOOKUP($A50,活跃!$B:$K,9,0)</f>
        <v>4045905.12</v>
      </c>
      <c r="K50" s="5">
        <f>VLOOKUP($A50,'交易量(贡献率)'!$A:$L,11,0)</f>
        <v>0.78060657487068519</v>
      </c>
      <c r="L50">
        <f>VLOOKUP($A50,交易量等级!$A:$H,7,0)</f>
        <v>539165.63970566494</v>
      </c>
      <c r="M50" t="str">
        <f>VLOOKUP($A50,'风险(退款拒付)'!$A:$O,7,0)</f>
        <v>(0,10]</v>
      </c>
      <c r="N50" t="str">
        <f>VLOOKUP($A50,'风险(退款拒付)'!$A:$O,10,0)</f>
        <v>(0,1.5]</v>
      </c>
      <c r="O50" t="str">
        <f>VLOOKUP($A50,'风险(退款拒付)'!$A:$O,13,0)</f>
        <v>(0,10]</v>
      </c>
      <c r="P50" s="1">
        <f>VLOOKUP(A50,综合分数!$A:$L,12,0)</f>
        <v>3.2530377070304567E-2</v>
      </c>
    </row>
    <row r="51" spans="1:16" x14ac:dyDescent="0.2">
      <c r="A51" t="s">
        <v>521</v>
      </c>
      <c r="B51" t="str">
        <f>VLOOKUP($A51,活跃!$B:$K,10,0)</f>
        <v>03流失</v>
      </c>
      <c r="C51" t="str">
        <f>VLOOKUP($A51,'交易量(贡献率)'!$A:$M,13,0)</f>
        <v>III</v>
      </c>
      <c r="D51" t="str">
        <f>VLOOKUP($A51,交易量等级!$A:$I,9,0)</f>
        <v>小</v>
      </c>
      <c r="E51" t="str">
        <f>VLOOKUP($A51,'风险(退款拒付)'!$A:$P,16,0)</f>
        <v>中</v>
      </c>
      <c r="F51">
        <f>VLOOKUP($A51,'风险(退款拒付)'!$A:$Z,4,0)</f>
        <v>0.18</v>
      </c>
      <c r="G51" t="str">
        <f>VLOOKUP($A51,'风险(退款拒付)'!$A:$Z,8,0)</f>
        <v>中</v>
      </c>
      <c r="H51" t="str">
        <f>VLOOKUP($A51,'风险(退款拒付)'!$A:$Z,11,0)</f>
        <v>中</v>
      </c>
      <c r="I51" t="str">
        <f>VLOOKUP($A51,'风险(退款拒付)'!$A:$Z,14,0)</f>
        <v>中</v>
      </c>
      <c r="J51" s="2">
        <f>VLOOKUP($A51,活跃!$B:$K,9,0)</f>
        <v>1885805.42</v>
      </c>
      <c r="K51" s="5">
        <f>VLOOKUP($A51,'交易量(贡献率)'!$A:$L,11,0)</f>
        <v>0.35758166770270972</v>
      </c>
      <c r="L51">
        <f>VLOOKUP($A51,交易量等级!$A:$H,7,0)</f>
        <v>0</v>
      </c>
      <c r="M51" t="str">
        <f>VLOOKUP($A51,'风险(退款拒付)'!$A:$O,7,0)</f>
        <v>(10,20]</v>
      </c>
      <c r="N51" t="str">
        <f>VLOOKUP($A51,'风险(退款拒付)'!$A:$O,10,0)</f>
        <v>(1.5,10]</v>
      </c>
      <c r="O51" t="str">
        <f>VLOOKUP($A51,'风险(退款拒付)'!$A:$O,13,0)</f>
        <v>(10,20]</v>
      </c>
      <c r="P51" s="1">
        <f>VLOOKUP(A51,综合分数!$A:$L,12,0)</f>
        <v>1.55587519067448E-2</v>
      </c>
    </row>
    <row r="52" spans="1:16" x14ac:dyDescent="0.2">
      <c r="A52" t="s">
        <v>275</v>
      </c>
      <c r="B52" t="str">
        <f>VLOOKUP($A52,活跃!$B:$K,10,0)</f>
        <v>03流失</v>
      </c>
      <c r="C52" t="str">
        <f>VLOOKUP($A52,'交易量(贡献率)'!$A:$M,13,0)</f>
        <v>II</v>
      </c>
      <c r="D52" t="str">
        <f>VLOOKUP($A52,交易量等级!$A:$I,9,0)</f>
        <v>普通</v>
      </c>
      <c r="E52" t="str">
        <f>VLOOKUP($A52,'风险(退款拒付)'!$A:$P,16,0)</f>
        <v>低</v>
      </c>
      <c r="F52">
        <f>VLOOKUP($A52,'风险(退款拒付)'!$A:$Z,4,0)</f>
        <v>7.8E-2</v>
      </c>
      <c r="G52" t="str">
        <f>VLOOKUP($A52,'风险(退款拒付)'!$A:$Z,8,0)</f>
        <v>低</v>
      </c>
      <c r="H52" t="str">
        <f>VLOOKUP($A52,'风险(退款拒付)'!$A:$Z,11,0)</f>
        <v>中</v>
      </c>
      <c r="I52" t="str">
        <f>VLOOKUP($A52,'风险(退款拒付)'!$A:$Z,14,0)</f>
        <v>中</v>
      </c>
      <c r="J52" s="2">
        <f>VLOOKUP($A52,活跃!$B:$K,9,0)</f>
        <v>2581184.38</v>
      </c>
      <c r="K52" s="5">
        <f>VLOOKUP($A52,'交易量(贡献率)'!$A:$L,11,0)</f>
        <v>0.5143798559204058</v>
      </c>
      <c r="L52">
        <f>VLOOKUP($A52,交易量等级!$A:$H,7,0)</f>
        <v>0</v>
      </c>
      <c r="M52" t="str">
        <f>VLOOKUP($A52,'风险(退款拒付)'!$A:$O,7,0)</f>
        <v>(0,10]</v>
      </c>
      <c r="N52" t="str">
        <f>VLOOKUP($A52,'风险(退款拒付)'!$A:$O,10,0)</f>
        <v>(1.5,10]</v>
      </c>
      <c r="O52" t="str">
        <f>VLOOKUP($A52,'风险(退款拒付)'!$A:$O,13,0)</f>
        <v>(10,20]</v>
      </c>
      <c r="P52" s="1">
        <f>VLOOKUP(A52,综合分数!$A:$L,12,0)</f>
        <v>3.1810636441967841E-2</v>
      </c>
    </row>
    <row r="53" spans="1:16" x14ac:dyDescent="0.2">
      <c r="A53" t="s">
        <v>184</v>
      </c>
      <c r="B53" t="str">
        <f>VLOOKUP($A53,活跃!$B:$K,10,0)</f>
        <v>03流失</v>
      </c>
      <c r="C53" t="str">
        <f>VLOOKUP($A53,'交易量(贡献率)'!$A:$M,13,0)</f>
        <v>IV</v>
      </c>
      <c r="D53" t="str">
        <f>VLOOKUP($A53,交易量等级!$A:$I,9,0)</f>
        <v>小</v>
      </c>
      <c r="E53" t="str">
        <f>VLOOKUP($A53,'风险(退款拒付)'!$A:$P,16,0)</f>
        <v>低</v>
      </c>
      <c r="F53">
        <f>VLOOKUP($A53,'风险(退款拒付)'!$A:$Z,4,0)</f>
        <v>1E-3</v>
      </c>
      <c r="G53" t="str">
        <f>VLOOKUP($A53,'风险(退款拒付)'!$A:$Z,8,0)</f>
        <v>低</v>
      </c>
      <c r="H53" t="str">
        <f>VLOOKUP($A53,'风险(退款拒付)'!$A:$Z,11,0)</f>
        <v>0</v>
      </c>
      <c r="I53" t="str">
        <f>VLOOKUP($A53,'风险(退款拒付)'!$A:$Z,14,0)</f>
        <v>0</v>
      </c>
      <c r="J53" s="2">
        <f>VLOOKUP($A53,活跃!$B:$K,9,0)</f>
        <v>178644.53</v>
      </c>
      <c r="K53" s="5">
        <f>VLOOKUP($A53,'交易量(贡献率)'!$A:$L,11,0)</f>
        <v>4.2525774680669308E-2</v>
      </c>
      <c r="L53">
        <f>VLOOKUP($A53,交易量等级!$A:$H,7,0)</f>
        <v>0</v>
      </c>
      <c r="M53" t="str">
        <f>VLOOKUP($A53,'风险(退款拒付)'!$A:$O,7,0)</f>
        <v>(0,10]</v>
      </c>
      <c r="N53" t="str">
        <f>VLOOKUP($A53,'风险(退款拒付)'!$A:$O,10,0)</f>
        <v>0</v>
      </c>
      <c r="O53" t="str">
        <f>VLOOKUP($A53,'风险(退款拒付)'!$A:$O,13,0)</f>
        <v>0</v>
      </c>
      <c r="P53" s="1">
        <f>VLOOKUP(A53,综合分数!$A:$L,12,0)</f>
        <v>9.3763700122111299E-3</v>
      </c>
    </row>
    <row r="54" spans="1:16" x14ac:dyDescent="0.2">
      <c r="A54" t="s">
        <v>477</v>
      </c>
      <c r="B54" t="str">
        <f>VLOOKUP($A54,活跃!$B:$K,10,0)</f>
        <v>03流失</v>
      </c>
      <c r="C54" t="str">
        <f>VLOOKUP($A54,'交易量(贡献率)'!$A:$M,13,0)</f>
        <v>III</v>
      </c>
      <c r="D54" t="str">
        <f>VLOOKUP($A54,交易量等级!$A:$I,9,0)</f>
        <v>小</v>
      </c>
      <c r="E54" t="str">
        <f>VLOOKUP($A54,'风险(退款拒付)'!$A:$P,16,0)</f>
        <v>低</v>
      </c>
      <c r="F54">
        <f>VLOOKUP($A54,'风险(退款拒付)'!$A:$Z,4,0)</f>
        <v>0.05</v>
      </c>
      <c r="G54" t="str">
        <f>VLOOKUP($A54,'风险(退款拒付)'!$A:$Z,8,0)</f>
        <v>低</v>
      </c>
      <c r="H54" t="str">
        <f>VLOOKUP($A54,'风险(退款拒付)'!$A:$Z,11,0)</f>
        <v>低</v>
      </c>
      <c r="I54" t="str">
        <f>VLOOKUP($A54,'风险(退款拒付)'!$A:$Z,14,0)</f>
        <v>低</v>
      </c>
      <c r="J54" s="2">
        <f>VLOOKUP($A54,活跃!$B:$K,9,0)</f>
        <v>1741488.27</v>
      </c>
      <c r="K54" s="5">
        <f>VLOOKUP($A54,'交易量(贡献率)'!$A:$L,11,0)</f>
        <v>0.33021661369034927</v>
      </c>
      <c r="L54">
        <f>VLOOKUP($A54,交易量等级!$A:$H,7,0)</f>
        <v>0</v>
      </c>
      <c r="M54" t="str">
        <f>VLOOKUP($A54,'风险(退款拒付)'!$A:$O,7,0)</f>
        <v>(0,10]</v>
      </c>
      <c r="N54" t="str">
        <f>VLOOKUP($A54,'风险(退款拒付)'!$A:$O,10,0)</f>
        <v>(0,1.5]</v>
      </c>
      <c r="O54" t="str">
        <f>VLOOKUP($A54,'风险(退款拒付)'!$A:$O,13,0)</f>
        <v>(0,10]</v>
      </c>
      <c r="P54" s="1">
        <f>VLOOKUP(A54,综合分数!$A:$L,12,0)</f>
        <v>2.4046108383155611E-2</v>
      </c>
    </row>
    <row r="55" spans="1:16" x14ac:dyDescent="0.2">
      <c r="A55" t="s">
        <v>1019</v>
      </c>
      <c r="B55" t="str">
        <f>VLOOKUP($A55,活跃!$B:$K,10,0)</f>
        <v>03流失</v>
      </c>
      <c r="C55" t="str">
        <f>VLOOKUP($A55,'交易量(贡献率)'!$A:$M,13,0)</f>
        <v>III</v>
      </c>
      <c r="D55" t="str">
        <f>VLOOKUP($A55,交易量等级!$A:$I,9,0)</f>
        <v>普通</v>
      </c>
      <c r="E55" t="str">
        <f>VLOOKUP($A55,'风险(退款拒付)'!$A:$P,16,0)</f>
        <v>中</v>
      </c>
      <c r="F55">
        <f>VLOOKUP($A55,'风险(退款拒付)'!$A:$Z,4,0)</f>
        <v>0.215</v>
      </c>
      <c r="G55" t="str">
        <f>VLOOKUP($A55,'风险(退款拒付)'!$A:$Z,8,0)</f>
        <v>高</v>
      </c>
      <c r="H55" t="str">
        <f>VLOOKUP($A55,'风险(退款拒付)'!$A:$Z,11,0)</f>
        <v>中</v>
      </c>
      <c r="I55" t="str">
        <f>VLOOKUP($A55,'风险(退款拒付)'!$A:$Z,14,0)</f>
        <v>中</v>
      </c>
      <c r="J55" s="2">
        <f>VLOOKUP($A55,活跃!$B:$K,9,0)</f>
        <v>2550647.2599999998</v>
      </c>
      <c r="K55" s="5">
        <f>VLOOKUP($A55,'交易量(贡献率)'!$A:$L,11,0)</f>
        <v>0.48364730065954886</v>
      </c>
      <c r="L55">
        <f>VLOOKUP($A55,交易量等级!$A:$H,7,0)</f>
        <v>0</v>
      </c>
      <c r="M55" t="str">
        <f>VLOOKUP($A55,'风险(退款拒付)'!$A:$O,7,0)</f>
        <v>(20,+)</v>
      </c>
      <c r="N55" t="str">
        <f>VLOOKUP($A55,'风险(退款拒付)'!$A:$O,10,0)</f>
        <v>(1.5,10]</v>
      </c>
      <c r="O55" t="str">
        <f>VLOOKUP($A55,'风险(退款拒付)'!$A:$O,13,0)</f>
        <v>(10,20]</v>
      </c>
      <c r="P55" s="1">
        <f>VLOOKUP(A55,综合分数!$A:$L,12,0)</f>
        <v>2.1548364231196181E-2</v>
      </c>
    </row>
    <row r="56" spans="1:16" x14ac:dyDescent="0.2">
      <c r="A56" t="s">
        <v>434</v>
      </c>
      <c r="B56" t="str">
        <f>VLOOKUP($A56,活跃!$B:$K,10,0)</f>
        <v>03流失</v>
      </c>
      <c r="C56" t="str">
        <f>VLOOKUP($A56,'交易量(贡献率)'!$A:$M,13,0)</f>
        <v>II</v>
      </c>
      <c r="D56" t="str">
        <f>VLOOKUP($A56,交易量等级!$A:$I,9,0)</f>
        <v>普通</v>
      </c>
      <c r="E56" t="str">
        <f>VLOOKUP($A56,'风险(退款拒付)'!$A:$P,16,0)</f>
        <v>低</v>
      </c>
      <c r="F56">
        <f>VLOOKUP($A56,'风险(退款拒付)'!$A:$Z,4,0)</f>
        <v>7.8E-2</v>
      </c>
      <c r="G56" t="str">
        <f>VLOOKUP($A56,'风险(退款拒付)'!$A:$Z,8,0)</f>
        <v>低</v>
      </c>
      <c r="H56" t="str">
        <f>VLOOKUP($A56,'风险(退款拒付)'!$A:$Z,11,0)</f>
        <v>低</v>
      </c>
      <c r="I56" t="str">
        <f>VLOOKUP($A56,'风险(退款拒付)'!$A:$Z,14,0)</f>
        <v>低</v>
      </c>
      <c r="J56" s="2">
        <f>VLOOKUP($A56,活跃!$B:$K,9,0)</f>
        <v>3034629.87</v>
      </c>
      <c r="K56" s="5">
        <f>VLOOKUP($A56,'交易量(贡献率)'!$A:$L,11,0)</f>
        <v>0.57542940381848096</v>
      </c>
      <c r="L56">
        <f>VLOOKUP($A56,交易量等级!$A:$H,7,0)</f>
        <v>0</v>
      </c>
      <c r="M56" t="str">
        <f>VLOOKUP($A56,'风险(退款拒付)'!$A:$O,7,0)</f>
        <v>(0,10]</v>
      </c>
      <c r="N56" t="str">
        <f>VLOOKUP($A56,'风险(退款拒付)'!$A:$O,10,0)</f>
        <v>(0,1.5]</v>
      </c>
      <c r="O56" t="str">
        <f>VLOOKUP($A56,'风险(退款拒付)'!$A:$O,13,0)</f>
        <v>(0,10]</v>
      </c>
      <c r="P56" s="1">
        <f>VLOOKUP(A56,综合分数!$A:$L,12,0)</f>
        <v>2.956899886663714E-2</v>
      </c>
    </row>
    <row r="57" spans="1:16" x14ac:dyDescent="0.2">
      <c r="A57" t="s">
        <v>599</v>
      </c>
      <c r="B57" t="str">
        <f>VLOOKUP($A57,活跃!$B:$K,10,0)</f>
        <v>02活跃</v>
      </c>
      <c r="C57" t="str">
        <f>VLOOKUP($A57,'交易量(贡献率)'!$A:$M,13,0)</f>
        <v>III</v>
      </c>
      <c r="D57" t="str">
        <f>VLOOKUP($A57,交易量等级!$A:$I,9,0)</f>
        <v>小</v>
      </c>
      <c r="E57" t="str">
        <f>VLOOKUP($A57,'风险(退款拒付)'!$A:$P,16,0)</f>
        <v>低</v>
      </c>
      <c r="F57">
        <f>VLOOKUP($A57,'风险(退款拒付)'!$A:$Z,4,0)</f>
        <v>0.02</v>
      </c>
      <c r="G57" t="str">
        <f>VLOOKUP($A57,'风险(退款拒付)'!$A:$Z,8,0)</f>
        <v>低</v>
      </c>
      <c r="H57" t="str">
        <f>VLOOKUP($A57,'风险(退款拒付)'!$A:$Z,11,0)</f>
        <v>低</v>
      </c>
      <c r="I57" t="str">
        <f>VLOOKUP($A57,'风险(退款拒付)'!$A:$Z,14,0)</f>
        <v>低</v>
      </c>
      <c r="J57" s="2">
        <f>VLOOKUP($A57,活跃!$B:$K,9,0)</f>
        <v>1671745.95</v>
      </c>
      <c r="K57" s="5">
        <f>VLOOKUP($A57,'交易量(贡献率)'!$A:$L,11,0)</f>
        <v>0.32904429818527953</v>
      </c>
      <c r="L57">
        <f>VLOOKUP($A57,交易量等级!$A:$H,7,0)</f>
        <v>146093.41212413</v>
      </c>
      <c r="M57" t="str">
        <f>VLOOKUP($A57,'风险(退款拒付)'!$A:$O,7,0)</f>
        <v>(0,10]</v>
      </c>
      <c r="N57" t="str">
        <f>VLOOKUP($A57,'风险(退款拒付)'!$A:$O,10,0)</f>
        <v>(0,1.5]</v>
      </c>
      <c r="O57" t="str">
        <f>VLOOKUP($A57,'风险(退款拒付)'!$A:$O,13,0)</f>
        <v>(0,10]</v>
      </c>
      <c r="P57" s="1">
        <f>VLOOKUP(A57,综合分数!$A:$L,12,0)</f>
        <v>1.6659131804221981E-2</v>
      </c>
    </row>
    <row r="58" spans="1:16" x14ac:dyDescent="0.2">
      <c r="A58" t="s">
        <v>661</v>
      </c>
      <c r="B58" t="str">
        <f>VLOOKUP($A58,活跃!$B:$K,10,0)</f>
        <v>03流失</v>
      </c>
      <c r="C58" t="str">
        <f>VLOOKUP($A58,'交易量(贡献率)'!$A:$M,13,0)</f>
        <v>III</v>
      </c>
      <c r="D58" t="str">
        <f>VLOOKUP($A58,交易量等级!$A:$I,9,0)</f>
        <v>普通</v>
      </c>
      <c r="E58" t="str">
        <f>VLOOKUP($A58,'风险(退款拒付)'!$A:$P,16,0)</f>
        <v>中</v>
      </c>
      <c r="F58">
        <f>VLOOKUP($A58,'风险(退款拒付)'!$A:$Z,4,0)</f>
        <v>0.16</v>
      </c>
      <c r="G58" t="str">
        <f>VLOOKUP($A58,'风险(退款拒付)'!$A:$Z,8,0)</f>
        <v>中</v>
      </c>
      <c r="H58" t="str">
        <f>VLOOKUP($A58,'风险(退款拒付)'!$A:$Z,11,0)</f>
        <v>中</v>
      </c>
      <c r="I58" t="str">
        <f>VLOOKUP($A58,'风险(退款拒付)'!$A:$Z,14,0)</f>
        <v>中</v>
      </c>
      <c r="J58" s="2">
        <f>VLOOKUP($A58,活跃!$B:$K,9,0)</f>
        <v>1825972.23</v>
      </c>
      <c r="K58" s="5">
        <f>VLOOKUP($A58,'交易量(贡献率)'!$A:$L,11,0)</f>
        <v>0.34837940732877343</v>
      </c>
      <c r="L58">
        <f>VLOOKUP($A58,交易量等级!$A:$H,7,0)</f>
        <v>0</v>
      </c>
      <c r="M58" t="str">
        <f>VLOOKUP($A58,'风险(退款拒付)'!$A:$O,7,0)</f>
        <v>(10,20]</v>
      </c>
      <c r="N58" t="str">
        <f>VLOOKUP($A58,'风险(退款拒付)'!$A:$O,10,0)</f>
        <v>(1.5,10]</v>
      </c>
      <c r="O58" t="str">
        <f>VLOOKUP($A58,'风险(退款拒付)'!$A:$O,13,0)</f>
        <v>(10,20]</v>
      </c>
      <c r="P58" s="1">
        <f>VLOOKUP(A58,综合分数!$A:$L,12,0)</f>
        <v>3.0201664177621119E-2</v>
      </c>
    </row>
    <row r="59" spans="1:16" x14ac:dyDescent="0.2">
      <c r="A59" t="s">
        <v>994</v>
      </c>
      <c r="B59" t="str">
        <f>VLOOKUP($A59,活跃!$B:$K,10,0)</f>
        <v>02活跃</v>
      </c>
      <c r="C59" t="str">
        <f>VLOOKUP($A59,'交易量(贡献率)'!$A:$M,13,0)</f>
        <v>III</v>
      </c>
      <c r="D59" t="str">
        <f>VLOOKUP($A59,交易量等级!$A:$I,9,0)</f>
        <v>小</v>
      </c>
      <c r="E59" t="str">
        <f>VLOOKUP($A59,'风险(退款拒付)'!$A:$P,16,0)</f>
        <v>低</v>
      </c>
      <c r="F59">
        <f>VLOOKUP($A59,'风险(退款拒付)'!$A:$Z,4,0)</f>
        <v>0.13900000000000001</v>
      </c>
      <c r="G59" t="str">
        <f>VLOOKUP($A59,'风险(退款拒付)'!$A:$Z,8,0)</f>
        <v>中</v>
      </c>
      <c r="H59" t="str">
        <f>VLOOKUP($A59,'风险(退款拒付)'!$A:$Z,11,0)</f>
        <v>0</v>
      </c>
      <c r="I59" t="str">
        <f>VLOOKUP($A59,'风险(退款拒付)'!$A:$Z,14,0)</f>
        <v>0</v>
      </c>
      <c r="J59" s="2">
        <f>VLOOKUP($A59,活跃!$B:$K,9,0)</f>
        <v>3698660.47</v>
      </c>
      <c r="K59" s="5">
        <f>VLOOKUP($A59,'交易量(贡献率)'!$A:$L,11,0)</f>
        <v>0.45762445450788319</v>
      </c>
      <c r="L59">
        <f>VLOOKUP($A59,交易量等级!$A:$H,7,0)</f>
        <v>883676.56733191502</v>
      </c>
      <c r="M59" t="str">
        <f>VLOOKUP($A59,'风险(退款拒付)'!$A:$O,7,0)</f>
        <v>(10,20]</v>
      </c>
      <c r="N59" t="str">
        <f>VLOOKUP($A59,'风险(退款拒付)'!$A:$O,10,0)</f>
        <v>0</v>
      </c>
      <c r="O59" t="str">
        <f>VLOOKUP($A59,'风险(退款拒付)'!$A:$O,13,0)</f>
        <v>0</v>
      </c>
      <c r="P59" s="1">
        <f>VLOOKUP(A59,综合分数!$A:$L,12,0)</f>
        <v>2.3128027999492859E-2</v>
      </c>
    </row>
    <row r="60" spans="1:16" x14ac:dyDescent="0.2">
      <c r="A60" t="s">
        <v>383</v>
      </c>
      <c r="B60" t="str">
        <f>VLOOKUP($A60,活跃!$B:$K,10,0)</f>
        <v>03流失</v>
      </c>
      <c r="C60" t="str">
        <f>VLOOKUP($A60,'交易量(贡献率)'!$A:$M,13,0)</f>
        <v>IV</v>
      </c>
      <c r="D60" t="str">
        <f>VLOOKUP($A60,交易量等级!$A:$I,9,0)</f>
        <v>小</v>
      </c>
      <c r="E60" t="str">
        <f>VLOOKUP($A60,'风险(退款拒付)'!$A:$P,16,0)</f>
        <v>低</v>
      </c>
      <c r="F60">
        <f>VLOOKUP($A60,'风险(退款拒付)'!$A:$Z,4,0)</f>
        <v>1E-3</v>
      </c>
      <c r="G60" t="str">
        <f>VLOOKUP($A60,'风险(退款拒付)'!$A:$Z,8,0)</f>
        <v>低</v>
      </c>
      <c r="H60" t="str">
        <f>VLOOKUP($A60,'风险(退款拒付)'!$A:$Z,11,0)</f>
        <v>0</v>
      </c>
      <c r="I60" t="str">
        <f>VLOOKUP($A60,'风险(退款拒付)'!$A:$Z,14,0)</f>
        <v>0</v>
      </c>
      <c r="J60" s="2">
        <f>VLOOKUP($A60,活跃!$B:$K,9,0)</f>
        <v>135243.63</v>
      </c>
      <c r="K60" s="5">
        <f>VLOOKUP($A60,'交易量(贡献率)'!$A:$L,11,0)</f>
        <v>3.2167693332598987E-2</v>
      </c>
      <c r="L60">
        <f>VLOOKUP($A60,交易量等级!$A:$H,7,0)</f>
        <v>0</v>
      </c>
      <c r="M60" t="str">
        <f>VLOOKUP($A60,'风险(退款拒付)'!$A:$O,7,0)</f>
        <v>(0,10]</v>
      </c>
      <c r="N60" t="str">
        <f>VLOOKUP($A60,'风险(退款拒付)'!$A:$O,10,0)</f>
        <v>0</v>
      </c>
      <c r="O60" t="str">
        <f>VLOOKUP($A60,'风险(退款拒付)'!$A:$O,13,0)</f>
        <v>0</v>
      </c>
      <c r="P60" s="1">
        <f>VLOOKUP(A60,综合分数!$A:$L,12,0)</f>
        <v>7.2346348150398631E-3</v>
      </c>
    </row>
    <row r="61" spans="1:16" x14ac:dyDescent="0.2">
      <c r="A61" t="s">
        <v>213</v>
      </c>
      <c r="B61" t="str">
        <f>VLOOKUP($A61,活跃!$B:$K,10,0)</f>
        <v>02活跃</v>
      </c>
      <c r="C61" t="str">
        <f>VLOOKUP($A61,'交易量(贡献率)'!$A:$M,13,0)</f>
        <v>III</v>
      </c>
      <c r="D61" t="str">
        <f>VLOOKUP($A61,交易量等级!$A:$I,9,0)</f>
        <v>小</v>
      </c>
      <c r="E61" t="str">
        <f>VLOOKUP($A61,'风险(退款拒付)'!$A:$P,16,0)</f>
        <v>低</v>
      </c>
      <c r="F61">
        <f>VLOOKUP($A61,'风险(退款拒付)'!$A:$Z,4,0)</f>
        <v>8.3000000000000004E-2</v>
      </c>
      <c r="G61" t="str">
        <f>VLOOKUP($A61,'风险(退款拒付)'!$A:$Z,8,0)</f>
        <v>低</v>
      </c>
      <c r="H61" t="str">
        <f>VLOOKUP($A61,'风险(退款拒付)'!$A:$Z,11,0)</f>
        <v>低</v>
      </c>
      <c r="I61" t="str">
        <f>VLOOKUP($A61,'风险(退款拒付)'!$A:$Z,14,0)</f>
        <v>低</v>
      </c>
      <c r="J61" s="2">
        <f>VLOOKUP($A61,活跃!$B:$K,9,0)</f>
        <v>933409.66</v>
      </c>
      <c r="K61" s="5">
        <f>VLOOKUP($A61,'交易量(贡献率)'!$A:$L,11,0)</f>
        <v>0.17699078565201029</v>
      </c>
      <c r="L61">
        <f>VLOOKUP($A61,交易量等级!$A:$H,7,0)</f>
        <v>1061.98</v>
      </c>
      <c r="M61" t="str">
        <f>VLOOKUP($A61,'风险(退款拒付)'!$A:$O,7,0)</f>
        <v>(0,10]</v>
      </c>
      <c r="N61" t="str">
        <f>VLOOKUP($A61,'风险(退款拒付)'!$A:$O,10,0)</f>
        <v>(0,1.5]</v>
      </c>
      <c r="O61" t="str">
        <f>VLOOKUP($A61,'风险(退款拒付)'!$A:$O,13,0)</f>
        <v>(0,10]</v>
      </c>
      <c r="P61" s="1">
        <f>VLOOKUP(A61,综合分数!$A:$L,12,0)</f>
        <v>0.21108084933323121</v>
      </c>
    </row>
    <row r="62" spans="1:16" x14ac:dyDescent="0.2">
      <c r="A62" t="s">
        <v>764</v>
      </c>
      <c r="B62" t="str">
        <f>VLOOKUP($A62,活跃!$B:$K,10,0)</f>
        <v>03流失</v>
      </c>
      <c r="C62" t="str">
        <f>VLOOKUP($A62,'交易量(贡献率)'!$A:$M,13,0)</f>
        <v>IV</v>
      </c>
      <c r="D62" t="str">
        <f>VLOOKUP($A62,交易量等级!$A:$I,9,0)</f>
        <v>普通</v>
      </c>
      <c r="E62" t="str">
        <f>VLOOKUP($A62,'风险(退款拒付)'!$A:$P,16,0)</f>
        <v>0风险</v>
      </c>
      <c r="F62">
        <f>VLOOKUP($A62,'风险(退款拒付)'!$A:$Z,4,0)</f>
        <v>0</v>
      </c>
      <c r="G62" t="str">
        <f>VLOOKUP($A62,'风险(退款拒付)'!$A:$Z,8,0)</f>
        <v>0</v>
      </c>
      <c r="H62" t="str">
        <f>VLOOKUP($A62,'风险(退款拒付)'!$A:$Z,11,0)</f>
        <v>0</v>
      </c>
      <c r="I62" t="str">
        <f>VLOOKUP($A62,'风险(退款拒付)'!$A:$Z,14,0)</f>
        <v>0</v>
      </c>
      <c r="J62" s="2">
        <f>VLOOKUP($A62,活跃!$B:$K,9,0)</f>
        <v>150317.09</v>
      </c>
      <c r="K62" s="5">
        <f>VLOOKUP($A62,'交易量(贡献率)'!$A:$L,11,0)</f>
        <v>3.5596008456111605E-2</v>
      </c>
      <c r="L62">
        <f>VLOOKUP($A62,交易量等级!$A:$H,7,0)</f>
        <v>0</v>
      </c>
      <c r="M62" t="str">
        <f>VLOOKUP($A62,'风险(退款拒付)'!$A:$O,7,0)</f>
        <v>0</v>
      </c>
      <c r="N62" t="str">
        <f>VLOOKUP($A62,'风险(退款拒付)'!$A:$O,10,0)</f>
        <v>0</v>
      </c>
      <c r="O62" t="str">
        <f>VLOOKUP($A62,'风险(退款拒付)'!$A:$O,13,0)</f>
        <v>0</v>
      </c>
      <c r="P62" s="1">
        <f>VLOOKUP(A62,综合分数!$A:$L,12,0)</f>
        <v>0.1369040161626752</v>
      </c>
    </row>
    <row r="63" spans="1:16" x14ac:dyDescent="0.2">
      <c r="A63" t="s">
        <v>746</v>
      </c>
      <c r="B63" t="str">
        <f>VLOOKUP($A63,活跃!$B:$K,10,0)</f>
        <v>02活跃</v>
      </c>
      <c r="C63" t="str">
        <f>VLOOKUP($A63,'交易量(贡献率)'!$A:$M,13,0)</f>
        <v>III</v>
      </c>
      <c r="D63" t="str">
        <f>VLOOKUP($A63,交易量等级!$A:$I,9,0)</f>
        <v>小</v>
      </c>
      <c r="E63" t="str">
        <f>VLOOKUP($A63,'风险(退款拒付)'!$A:$P,16,0)</f>
        <v>低</v>
      </c>
      <c r="F63">
        <f>VLOOKUP($A63,'风险(退款拒付)'!$A:$Z,4,0)</f>
        <v>1.0999999999999999E-2</v>
      </c>
      <c r="G63" t="str">
        <f>VLOOKUP($A63,'风险(退款拒付)'!$A:$Z,8,0)</f>
        <v>低</v>
      </c>
      <c r="H63" t="str">
        <f>VLOOKUP($A63,'风险(退款拒付)'!$A:$Z,11,0)</f>
        <v>低</v>
      </c>
      <c r="I63" t="str">
        <f>VLOOKUP($A63,'风险(退款拒付)'!$A:$Z,14,0)</f>
        <v>低</v>
      </c>
      <c r="J63" s="2">
        <f>VLOOKUP($A63,活跃!$B:$K,9,0)</f>
        <v>1898154.45</v>
      </c>
      <c r="K63" s="5">
        <f>VLOOKUP($A63,'交易量(贡献率)'!$A:$L,11,0)</f>
        <v>0.35992325962681754</v>
      </c>
      <c r="L63">
        <f>VLOOKUP($A63,交易量等级!$A:$H,7,0)</f>
        <v>143643.63</v>
      </c>
      <c r="M63" t="str">
        <f>VLOOKUP($A63,'风险(退款拒付)'!$A:$O,7,0)</f>
        <v>(0,10]</v>
      </c>
      <c r="N63" t="str">
        <f>VLOOKUP($A63,'风险(退款拒付)'!$A:$O,10,0)</f>
        <v>(0,1.5]</v>
      </c>
      <c r="O63" t="str">
        <f>VLOOKUP($A63,'风险(退款拒付)'!$A:$O,13,0)</f>
        <v>(0,10]</v>
      </c>
      <c r="P63" s="1">
        <f>VLOOKUP(A63,综合分数!$A:$L,12,0)</f>
        <v>1.5533410937123369E-2</v>
      </c>
    </row>
    <row r="64" spans="1:16" x14ac:dyDescent="0.2">
      <c r="A64" t="s">
        <v>597</v>
      </c>
      <c r="B64" t="str">
        <f>VLOOKUP($A64,活跃!$B:$K,10,0)</f>
        <v>03流失</v>
      </c>
      <c r="C64" t="str">
        <f>VLOOKUP($A64,'交易量(贡献率)'!$A:$M,13,0)</f>
        <v>IV</v>
      </c>
      <c r="D64" t="str">
        <f>VLOOKUP($A64,交易量等级!$A:$I,9,0)</f>
        <v>小</v>
      </c>
      <c r="E64" t="str">
        <f>VLOOKUP($A64,'风险(退款拒付)'!$A:$P,16,0)</f>
        <v>低</v>
      </c>
      <c r="F64">
        <f>VLOOKUP($A64,'风险(退款拒付)'!$A:$Z,4,0)</f>
        <v>1E-3</v>
      </c>
      <c r="G64" t="str">
        <f>VLOOKUP($A64,'风险(退款拒付)'!$A:$Z,8,0)</f>
        <v>低</v>
      </c>
      <c r="H64" t="str">
        <f>VLOOKUP($A64,'风险(退款拒付)'!$A:$Z,11,0)</f>
        <v>0</v>
      </c>
      <c r="I64" t="str">
        <f>VLOOKUP($A64,'风险(退款拒付)'!$A:$Z,14,0)</f>
        <v>0</v>
      </c>
      <c r="J64" s="2">
        <f>VLOOKUP($A64,活跃!$B:$K,9,0)</f>
        <v>139520.97</v>
      </c>
      <c r="K64" s="5">
        <f>VLOOKUP($A64,'交易量(贡献率)'!$A:$L,11,0)</f>
        <v>3.4235923630836371E-2</v>
      </c>
      <c r="L64">
        <f>VLOOKUP($A64,交易量等级!$A:$H,7,0)</f>
        <v>0</v>
      </c>
      <c r="M64" t="str">
        <f>VLOOKUP($A64,'风险(退款拒付)'!$A:$O,7,0)</f>
        <v>(0,10]</v>
      </c>
      <c r="N64" t="str">
        <f>VLOOKUP($A64,'风险(退款拒付)'!$A:$O,10,0)</f>
        <v>0</v>
      </c>
      <c r="O64" t="str">
        <f>VLOOKUP($A64,'风险(退款拒付)'!$A:$O,13,0)</f>
        <v>0</v>
      </c>
      <c r="P64" s="1">
        <f>VLOOKUP(A64,综合分数!$A:$L,12,0)</f>
        <v>5.0969058350509942E-3</v>
      </c>
    </row>
    <row r="65" spans="1:25" x14ac:dyDescent="0.2">
      <c r="A65" t="s">
        <v>688</v>
      </c>
      <c r="B65" t="str">
        <f>VLOOKUP($A65,活跃!$B:$K,10,0)</f>
        <v>02活跃</v>
      </c>
      <c r="C65" t="str">
        <f>VLOOKUP($A65,'交易量(贡献率)'!$A:$M,13,0)</f>
        <v>II</v>
      </c>
      <c r="D65" t="str">
        <f>VLOOKUP($A65,交易量等级!$A:$I,9,0)</f>
        <v>普通</v>
      </c>
      <c r="E65" t="str">
        <f>VLOOKUP($A65,'风险(退款拒付)'!$A:$P,16,0)</f>
        <v>低</v>
      </c>
      <c r="F65">
        <f>VLOOKUP($A65,'风险(退款拒付)'!$A:$Z,4,0)</f>
        <v>6.7000000000000004E-2</v>
      </c>
      <c r="G65" t="str">
        <f>VLOOKUP($A65,'风险(退款拒付)'!$A:$Z,8,0)</f>
        <v>低</v>
      </c>
      <c r="H65" t="str">
        <f>VLOOKUP($A65,'风险(退款拒付)'!$A:$Z,11,0)</f>
        <v>中</v>
      </c>
      <c r="I65" t="str">
        <f>VLOOKUP($A65,'风险(退款拒付)'!$A:$Z,14,0)</f>
        <v>低</v>
      </c>
      <c r="J65" s="2">
        <f>VLOOKUP($A65,活跃!$B:$K,9,0)</f>
        <v>3923453.42</v>
      </c>
      <c r="K65" s="5">
        <f>VLOOKUP($A65,'交易量(贡献率)'!$A:$L,11,0)</f>
        <v>0.74579173776347185</v>
      </c>
      <c r="L65">
        <f>VLOOKUP($A65,交易量等级!$A:$H,7,0)</f>
        <v>959088.74753626005</v>
      </c>
      <c r="M65" t="str">
        <f>VLOOKUP($A65,'风险(退款拒付)'!$A:$O,7,0)</f>
        <v>(0,10]</v>
      </c>
      <c r="N65" t="str">
        <f>VLOOKUP($A65,'风险(退款拒付)'!$A:$O,10,0)</f>
        <v>(1.5,10]</v>
      </c>
      <c r="O65" t="str">
        <f>VLOOKUP($A65,'风险(退款拒付)'!$A:$O,13,0)</f>
        <v>(0,10]</v>
      </c>
      <c r="P65" s="1">
        <f>VLOOKUP(A65,综合分数!$A:$L,12,0)</f>
        <v>2.9137201827652962E-2</v>
      </c>
    </row>
    <row r="66" spans="1:25" x14ac:dyDescent="0.2">
      <c r="A66" t="s">
        <v>988</v>
      </c>
      <c r="B66" t="str">
        <f>VLOOKUP($A66,活跃!$B:$K,10,0)</f>
        <v>04清退</v>
      </c>
      <c r="C66" t="str">
        <f>VLOOKUP($A66,'交易量(贡献率)'!$A:$M,13,0)</f>
        <v>III</v>
      </c>
      <c r="D66" t="str">
        <f>VLOOKUP($A66,交易量等级!$A:$I,9,0)</f>
        <v>普通</v>
      </c>
      <c r="E66" t="str">
        <f>VLOOKUP($A66,'风险(退款拒付)'!$A:$P,16,0)</f>
        <v>中高</v>
      </c>
      <c r="F66">
        <f>VLOOKUP($A66,'风险(退款拒付)'!$A:$Z,4,0)</f>
        <v>0.16700000000000001</v>
      </c>
      <c r="G66" t="str">
        <f>VLOOKUP($A66,'风险(退款拒付)'!$A:$Z,8,0)</f>
        <v>中</v>
      </c>
      <c r="H66" t="str">
        <f>VLOOKUP($A66,'风险(退款拒付)'!$A:$Z,11,0)</f>
        <v>中</v>
      </c>
      <c r="I66" t="str">
        <f>VLOOKUP($A66,'风险(退款拒付)'!$A:$Z,14,0)</f>
        <v>高</v>
      </c>
      <c r="J66" s="2">
        <f>VLOOKUP($A66,活跃!$B:$K,9,0)</f>
        <v>2491942.15</v>
      </c>
      <c r="K66" s="5">
        <f>VLOOKUP($A66,'交易量(贡献率)'!$A:$L,11,0)</f>
        <v>0.30463951160314573</v>
      </c>
      <c r="L66">
        <f>VLOOKUP($A66,交易量等级!$A:$H,7,0)</f>
        <v>0</v>
      </c>
      <c r="M66" t="str">
        <f>VLOOKUP($A66,'风险(退款拒付)'!$A:$O,7,0)</f>
        <v>(10,20]</v>
      </c>
      <c r="N66" t="str">
        <f>VLOOKUP($A66,'风险(退款拒付)'!$A:$O,10,0)</f>
        <v>(1.5,10]</v>
      </c>
      <c r="O66" t="str">
        <f>VLOOKUP($A66,'风险(退款拒付)'!$A:$O,13,0)</f>
        <v>(20,+)</v>
      </c>
      <c r="P66" s="1">
        <f>VLOOKUP(A66,综合分数!$A:$L,12,0)</f>
        <v>3.3047367882312238E-2</v>
      </c>
    </row>
    <row r="67" spans="1:25" x14ac:dyDescent="0.2">
      <c r="A67" t="s">
        <v>941</v>
      </c>
      <c r="B67" t="str">
        <f>VLOOKUP($A67,活跃!$B:$K,10,0)</f>
        <v>03流失</v>
      </c>
      <c r="C67" t="str">
        <f>VLOOKUP($A67,'交易量(贡献率)'!$A:$M,13,0)</f>
        <v>III</v>
      </c>
      <c r="D67" t="str">
        <f>VLOOKUP($A67,交易量等级!$A:$I,9,0)</f>
        <v>普通</v>
      </c>
      <c r="E67" t="str">
        <f>VLOOKUP($A67,'风险(退款拒付)'!$A:$P,16,0)</f>
        <v>中</v>
      </c>
      <c r="F67">
        <f>VLOOKUP($A67,'风险(退款拒付)'!$A:$Z,4,0)</f>
        <v>0.14299999999999999</v>
      </c>
      <c r="G67" t="str">
        <f>VLOOKUP($A67,'风险(退款拒付)'!$A:$Z,8,0)</f>
        <v>中</v>
      </c>
      <c r="H67" t="str">
        <f>VLOOKUP($A67,'风险(退款拒付)'!$A:$Z,11,0)</f>
        <v>中</v>
      </c>
      <c r="I67" t="str">
        <f>VLOOKUP($A67,'风险(退款拒付)'!$A:$Z,14,0)</f>
        <v>中</v>
      </c>
      <c r="J67" s="2">
        <f>VLOOKUP($A67,活跃!$B:$K,9,0)</f>
        <v>1738764.94</v>
      </c>
      <c r="K67" s="5">
        <f>VLOOKUP($A67,'交易量(贡献率)'!$A:$L,11,0)</f>
        <v>0.32970022272404009</v>
      </c>
      <c r="L67">
        <f>VLOOKUP($A67,交易量等级!$A:$H,7,0)</f>
        <v>0</v>
      </c>
      <c r="M67" t="str">
        <f>VLOOKUP($A67,'风险(退款拒付)'!$A:$O,7,0)</f>
        <v>(10,20]</v>
      </c>
      <c r="N67" t="str">
        <f>VLOOKUP($A67,'风险(退款拒付)'!$A:$O,10,0)</f>
        <v>(1.5,10]</v>
      </c>
      <c r="O67" t="str">
        <f>VLOOKUP($A67,'风险(退款拒付)'!$A:$O,13,0)</f>
        <v>(10,20]</v>
      </c>
      <c r="P67" s="1">
        <f>VLOOKUP(A67,综合分数!$A:$L,12,0)</f>
        <v>3.0996140772497151E-2</v>
      </c>
    </row>
    <row r="68" spans="1:25" x14ac:dyDescent="0.2">
      <c r="A68" t="s">
        <v>566</v>
      </c>
      <c r="B68" t="str">
        <f>VLOOKUP($A68,活跃!$B:$K,10,0)</f>
        <v>04清退</v>
      </c>
      <c r="C68" t="str">
        <f>VLOOKUP($A68,'交易量(贡献率)'!$A:$M,13,0)</f>
        <v>III</v>
      </c>
      <c r="D68" t="str">
        <f>VLOOKUP($A68,交易量等级!$A:$I,9,0)</f>
        <v>小</v>
      </c>
      <c r="E68" t="str">
        <f>VLOOKUP($A68,'风险(退款拒付)'!$A:$P,16,0)</f>
        <v>中</v>
      </c>
      <c r="F68">
        <f>VLOOKUP($A68,'风险(退款拒付)'!$A:$Z,4,0)</f>
        <v>0.14299999999999999</v>
      </c>
      <c r="G68" t="str">
        <f>VLOOKUP($A68,'风险(退款拒付)'!$A:$Z,8,0)</f>
        <v>中</v>
      </c>
      <c r="H68" t="str">
        <f>VLOOKUP($A68,'风险(退款拒付)'!$A:$Z,11,0)</f>
        <v>中</v>
      </c>
      <c r="I68" t="str">
        <f>VLOOKUP($A68,'风险(退款拒付)'!$A:$Z,14,0)</f>
        <v>中</v>
      </c>
      <c r="J68" s="2">
        <f>VLOOKUP($A68,活跃!$B:$K,9,0)</f>
        <v>1390041.8</v>
      </c>
      <c r="K68" s="5">
        <f>VLOOKUP($A68,'交易量(贡献率)'!$A:$L,11,0)</f>
        <v>0.26358497978429751</v>
      </c>
      <c r="L68">
        <f>VLOOKUP($A68,交易量等级!$A:$H,7,0)</f>
        <v>0</v>
      </c>
      <c r="M68" t="str">
        <f>VLOOKUP($A68,'风险(退款拒付)'!$A:$O,7,0)</f>
        <v>(10,20]</v>
      </c>
      <c r="N68" t="str">
        <f>VLOOKUP($A68,'风险(退款拒付)'!$A:$O,10,0)</f>
        <v>(1.5,10]</v>
      </c>
      <c r="O68" t="str">
        <f>VLOOKUP($A68,'风险(退款拒付)'!$A:$O,13,0)</f>
        <v>(10,20]</v>
      </c>
      <c r="P68" s="1">
        <f>VLOOKUP(A68,综合分数!$A:$L,12,0)</f>
        <v>1.171158428018125E-2</v>
      </c>
    </row>
    <row r="69" spans="1:25" x14ac:dyDescent="0.2">
      <c r="A69" t="s">
        <v>602</v>
      </c>
      <c r="B69" t="str">
        <f>VLOOKUP($A69,活跃!$B:$K,10,0)</f>
        <v>03沉默</v>
      </c>
      <c r="C69" t="str">
        <f>VLOOKUP($A69,'交易量(贡献率)'!$A:$M,13,0)</f>
        <v>II</v>
      </c>
      <c r="D69" t="str">
        <f>VLOOKUP($A69,交易量等级!$A:$I,9,0)</f>
        <v>小</v>
      </c>
      <c r="E69" t="str">
        <f>VLOOKUP($A69,'风险(退款拒付)'!$A:$P,16,0)</f>
        <v>中</v>
      </c>
      <c r="F69">
        <f>VLOOKUP($A69,'风险(退款拒付)'!$A:$Z,4,0)</f>
        <v>0.191</v>
      </c>
      <c r="G69" t="str">
        <f>VLOOKUP($A69,'风险(退款拒付)'!$A:$Z,8,0)</f>
        <v>中</v>
      </c>
      <c r="H69" t="str">
        <f>VLOOKUP($A69,'风险(退款拒付)'!$A:$Z,11,0)</f>
        <v>中</v>
      </c>
      <c r="I69" t="str">
        <f>VLOOKUP($A69,'风险(退款拒付)'!$A:$Z,14,0)</f>
        <v>中</v>
      </c>
      <c r="J69" s="2">
        <f>VLOOKUP($A69,活跃!$B:$K,9,0)</f>
        <v>2748659</v>
      </c>
      <c r="K69" s="5">
        <f>VLOOKUP($A69,'交易量(贡献率)'!$A:$L,11,0)</f>
        <v>0.52119378740891642</v>
      </c>
      <c r="L69">
        <f>VLOOKUP($A69,交易量等级!$A:$H,7,0)</f>
        <v>254</v>
      </c>
      <c r="M69" t="str">
        <f>VLOOKUP($A69,'风险(退款拒付)'!$A:$O,7,0)</f>
        <v>(10,20]</v>
      </c>
      <c r="N69" t="str">
        <f>VLOOKUP($A69,'风险(退款拒付)'!$A:$O,10,0)</f>
        <v>(1.5,10]</v>
      </c>
      <c r="O69" t="str">
        <f>VLOOKUP($A69,'风险(退款拒付)'!$A:$O,13,0)</f>
        <v>(10,20]</v>
      </c>
      <c r="P69" s="1">
        <f>VLOOKUP(A69,综合分数!$A:$L,12,0)</f>
        <v>2.2324090027883371E-2</v>
      </c>
    </row>
    <row r="70" spans="1:25" x14ac:dyDescent="0.2">
      <c r="A70" t="s">
        <v>463</v>
      </c>
      <c r="B70" t="str">
        <f>VLOOKUP($A70,活跃!$B:$K,10,0)</f>
        <v>04清退</v>
      </c>
      <c r="C70" t="str">
        <f>VLOOKUP($A70,'交易量(贡献率)'!$A:$M,13,0)</f>
        <v>III</v>
      </c>
      <c r="D70" t="str">
        <f>VLOOKUP($A70,交易量等级!$A:$I,9,0)</f>
        <v>小</v>
      </c>
      <c r="E70" t="str">
        <f>VLOOKUP($A70,'风险(退款拒付)'!$A:$P,16,0)</f>
        <v>低</v>
      </c>
      <c r="F70">
        <f>VLOOKUP($A70,'风险(退款拒付)'!$A:$Z,4,0)</f>
        <v>0</v>
      </c>
      <c r="G70" t="str">
        <f>VLOOKUP($A70,'风险(退款拒付)'!$A:$Z,8,0)</f>
        <v>0</v>
      </c>
      <c r="H70" t="str">
        <f>VLOOKUP($A70,'风险(退款拒付)'!$A:$Z,11,0)</f>
        <v>低</v>
      </c>
      <c r="I70" t="str">
        <f>VLOOKUP($A70,'风险(退款拒付)'!$A:$Z,14,0)</f>
        <v>低</v>
      </c>
      <c r="J70" s="2">
        <f>VLOOKUP($A70,活跃!$B:$K,9,0)</f>
        <v>558175.18000000005</v>
      </c>
      <c r="K70" s="5">
        <f>VLOOKUP($A70,'交易量(贡献率)'!$A:$L,11,0)</f>
        <v>0.10583976990301586</v>
      </c>
      <c r="L70">
        <f>VLOOKUP($A70,交易量等级!$A:$H,7,0)</f>
        <v>0</v>
      </c>
      <c r="M70" t="str">
        <f>VLOOKUP($A70,'风险(退款拒付)'!$A:$O,7,0)</f>
        <v>0</v>
      </c>
      <c r="N70" t="str">
        <f>VLOOKUP($A70,'风险(退款拒付)'!$A:$O,10,0)</f>
        <v>(0,1.5]</v>
      </c>
      <c r="O70" t="str">
        <f>VLOOKUP($A70,'风险(退款拒付)'!$A:$O,13,0)</f>
        <v>(0,10]</v>
      </c>
      <c r="P70" s="1">
        <f>VLOOKUP(A70,综合分数!$A:$L,12,0)</f>
        <v>9.0454304646584056E-3</v>
      </c>
    </row>
    <row r="71" spans="1:25" x14ac:dyDescent="0.2">
      <c r="A71" t="s">
        <v>474</v>
      </c>
      <c r="B71" t="str">
        <f>VLOOKUP($A71,活跃!$B:$K,10,0)</f>
        <v>03流失</v>
      </c>
      <c r="C71" t="str">
        <f>VLOOKUP($A71,'交易量(贡献率)'!$A:$M,13,0)</f>
        <v>IV</v>
      </c>
      <c r="D71" t="str">
        <f>VLOOKUP($A71,交易量等级!$A:$I,9,0)</f>
        <v>小</v>
      </c>
      <c r="E71" t="str">
        <f>VLOOKUP($A71,'风险(退款拒付)'!$A:$P,16,0)</f>
        <v>低</v>
      </c>
      <c r="F71">
        <f>VLOOKUP($A71,'风险(退款拒付)'!$A:$Z,4,0)</f>
        <v>2E-3</v>
      </c>
      <c r="G71" t="str">
        <f>VLOOKUP($A71,'风险(退款拒付)'!$A:$Z,8,0)</f>
        <v>低</v>
      </c>
      <c r="H71" t="str">
        <f>VLOOKUP($A71,'风险(退款拒付)'!$A:$Z,11,0)</f>
        <v>0</v>
      </c>
      <c r="I71" t="str">
        <f>VLOOKUP($A71,'风险(退款拒付)'!$A:$Z,14,0)</f>
        <v>0</v>
      </c>
      <c r="J71" s="2">
        <f>VLOOKUP($A71,活跃!$B:$K,9,0)</f>
        <v>130062.71</v>
      </c>
      <c r="K71" s="5">
        <f>VLOOKUP($A71,'交易量(贡献率)'!$A:$L,11,0)</f>
        <v>3.176195890198192E-2</v>
      </c>
      <c r="L71">
        <f>VLOOKUP($A71,交易量等级!$A:$H,7,0)</f>
        <v>0</v>
      </c>
      <c r="M71" t="str">
        <f>VLOOKUP($A71,'风险(退款拒付)'!$A:$O,7,0)</f>
        <v>(0,10]</v>
      </c>
      <c r="N71" t="str">
        <f>VLOOKUP($A71,'风险(退款拒付)'!$A:$O,10,0)</f>
        <v>0</v>
      </c>
      <c r="O71" t="str">
        <f>VLOOKUP($A71,'风险(退款拒付)'!$A:$O,13,0)</f>
        <v>0</v>
      </c>
      <c r="P71" s="1">
        <f>VLOOKUP(A71,综合分数!$A:$L,12,0)</f>
        <v>8.2230445809210878E-3</v>
      </c>
      <c r="U71"/>
      <c r="V71"/>
      <c r="W71"/>
      <c r="X71"/>
      <c r="Y71"/>
    </row>
    <row r="72" spans="1:25" x14ac:dyDescent="0.2">
      <c r="A72" t="s">
        <v>136</v>
      </c>
      <c r="B72" t="str">
        <f>VLOOKUP($A72,活跃!$B:$K,10,0)</f>
        <v>02活跃</v>
      </c>
      <c r="C72" t="str">
        <f>VLOOKUP($A72,'交易量(贡献率)'!$A:$M,13,0)</f>
        <v>II</v>
      </c>
      <c r="D72" t="str">
        <f>VLOOKUP($A72,交易量等级!$A:$I,9,0)</f>
        <v>普通</v>
      </c>
      <c r="E72" t="str">
        <f>VLOOKUP($A72,'风险(退款拒付)'!$A:$P,16,0)</f>
        <v>低</v>
      </c>
      <c r="F72">
        <f>VLOOKUP($A72,'风险(退款拒付)'!$A:$Z,4,0)</f>
        <v>7.0000000000000007E-2</v>
      </c>
      <c r="G72" t="str">
        <f>VLOOKUP($A72,'风险(退款拒付)'!$A:$Z,8,0)</f>
        <v>低</v>
      </c>
      <c r="H72" t="str">
        <f>VLOOKUP($A72,'风险(退款拒付)'!$A:$Z,11,0)</f>
        <v>中</v>
      </c>
      <c r="I72" t="str">
        <f>VLOOKUP($A72,'风险(退款拒付)'!$A:$Z,14,0)</f>
        <v>低</v>
      </c>
      <c r="J72" s="2">
        <f>VLOOKUP($A72,活跃!$B:$K,9,0)</f>
        <v>5335637</v>
      </c>
      <c r="K72" s="5">
        <f>VLOOKUP($A72,'交易量(贡献率)'!$A:$L,11,0)</f>
        <v>1.1161506254393316</v>
      </c>
      <c r="L72">
        <f>VLOOKUP($A72,交易量等级!$A:$H,7,0)</f>
        <v>173485.80361249999</v>
      </c>
      <c r="M72" t="str">
        <f>VLOOKUP($A72,'风险(退款拒付)'!$A:$O,7,0)</f>
        <v>(0,10]</v>
      </c>
      <c r="N72" t="str">
        <f>VLOOKUP($A72,'风险(退款拒付)'!$A:$O,10,0)</f>
        <v>(1.5,10]</v>
      </c>
      <c r="O72" t="str">
        <f>VLOOKUP($A72,'风险(退款拒付)'!$A:$O,13,0)</f>
        <v>(0,10]</v>
      </c>
      <c r="P72" s="1">
        <f>VLOOKUP(A72,综合分数!$A:$L,12,0)</f>
        <v>4.399128404195822E-2</v>
      </c>
      <c r="U72"/>
      <c r="V72"/>
      <c r="W72"/>
      <c r="X72"/>
      <c r="Y72"/>
    </row>
    <row r="73" spans="1:25" x14ac:dyDescent="0.2">
      <c r="A73" t="s">
        <v>255</v>
      </c>
      <c r="B73" t="str">
        <f>VLOOKUP($A73,活跃!$B:$K,10,0)</f>
        <v>02活跃</v>
      </c>
      <c r="C73" t="str">
        <f>VLOOKUP($A73,'交易量(贡献率)'!$A:$M,13,0)</f>
        <v>III</v>
      </c>
      <c r="D73" t="str">
        <f>VLOOKUP($A73,交易量等级!$A:$I,9,0)</f>
        <v>小</v>
      </c>
      <c r="E73" t="str">
        <f>VLOOKUP($A73,'风险(退款拒付)'!$A:$P,16,0)</f>
        <v>低</v>
      </c>
      <c r="F73">
        <f>VLOOKUP($A73,'风险(退款拒付)'!$A:$Z,4,0)</f>
        <v>3.1E-2</v>
      </c>
      <c r="G73" t="str">
        <f>VLOOKUP($A73,'风险(退款拒付)'!$A:$Z,8,0)</f>
        <v>低</v>
      </c>
      <c r="H73" t="str">
        <f>VLOOKUP($A73,'风险(退款拒付)'!$A:$Z,11,0)</f>
        <v>中</v>
      </c>
      <c r="I73" t="str">
        <f>VLOOKUP($A73,'风险(退款拒付)'!$A:$Z,14,0)</f>
        <v>低</v>
      </c>
      <c r="J73" s="2">
        <f>VLOOKUP($A73,活跃!$B:$K,9,0)</f>
        <v>1587064.63</v>
      </c>
      <c r="K73" s="5">
        <f>VLOOKUP($A73,'交易量(贡献率)'!$A:$L,11,0)</f>
        <v>0.30094058967677928</v>
      </c>
      <c r="L73">
        <f>VLOOKUP($A73,交易量等级!$A:$H,7,0)</f>
        <v>28848.746771229999</v>
      </c>
      <c r="M73" t="str">
        <f>VLOOKUP($A73,'风险(退款拒付)'!$A:$O,7,0)</f>
        <v>(0,10]</v>
      </c>
      <c r="N73" t="str">
        <f>VLOOKUP($A73,'风险(退款拒付)'!$A:$O,10,0)</f>
        <v>(1.5,10]</v>
      </c>
      <c r="O73" t="str">
        <f>VLOOKUP($A73,'风险(退款拒付)'!$A:$O,13,0)</f>
        <v>(0,10]</v>
      </c>
      <c r="P73" s="1">
        <f>VLOOKUP(A73,综合分数!$A:$L,12,0)</f>
        <v>1.408384568826695E-2</v>
      </c>
      <c r="U73"/>
      <c r="V73"/>
      <c r="W73"/>
      <c r="X73"/>
      <c r="Y73"/>
    </row>
    <row r="74" spans="1:25" x14ac:dyDescent="0.2">
      <c r="A74" t="s">
        <v>890</v>
      </c>
      <c r="B74" t="str">
        <f>VLOOKUP($A74,活跃!$B:$K,10,0)</f>
        <v>02活跃</v>
      </c>
      <c r="C74" t="str">
        <f>VLOOKUP($A74,'交易量(贡献率)'!$A:$M,13,0)</f>
        <v>IV</v>
      </c>
      <c r="D74" t="str">
        <f>VLOOKUP($A74,交易量等级!$A:$I,9,0)</f>
        <v>小</v>
      </c>
      <c r="E74" t="str">
        <f>VLOOKUP($A74,'风险(退款拒付)'!$A:$P,16,0)</f>
        <v>低</v>
      </c>
      <c r="F74">
        <f>VLOOKUP($A74,'风险(退款拒付)'!$A:$Z,4,0)</f>
        <v>0.10100000000000001</v>
      </c>
      <c r="G74" t="str">
        <f>VLOOKUP($A74,'风险(退款拒付)'!$A:$Z,8,0)</f>
        <v>中</v>
      </c>
      <c r="H74" t="str">
        <f>VLOOKUP($A74,'风险(退款拒付)'!$A:$Z,11,0)</f>
        <v>低</v>
      </c>
      <c r="I74" t="str">
        <f>VLOOKUP($A74,'风险(退款拒付)'!$A:$Z,14,0)</f>
        <v>0</v>
      </c>
      <c r="J74" s="2">
        <f>VLOOKUP($A74,活跃!$B:$K,9,0)</f>
        <v>304098.17</v>
      </c>
      <c r="K74" s="5">
        <f>VLOOKUP($A74,'交易量(贡献率)'!$A:$L,11,0)</f>
        <v>5.1326933134234379E-2</v>
      </c>
      <c r="L74">
        <f>VLOOKUP($A74,交易量等级!$A:$H,7,0)</f>
        <v>470.99626244500001</v>
      </c>
      <c r="M74" t="str">
        <f>VLOOKUP($A74,'风险(退款拒付)'!$A:$O,7,0)</f>
        <v>(10,20]</v>
      </c>
      <c r="N74" t="str">
        <f>VLOOKUP($A74,'风险(退款拒付)'!$A:$O,10,0)</f>
        <v>(0,1.5]</v>
      </c>
      <c r="O74" t="str">
        <f>VLOOKUP($A74,'风险(退款拒付)'!$A:$O,13,0)</f>
        <v>0</v>
      </c>
      <c r="P74" s="1">
        <f>VLOOKUP(A74,综合分数!$A:$L,12,0)</f>
        <v>1.075203077979142E-2</v>
      </c>
      <c r="U74"/>
      <c r="V74"/>
      <c r="W74"/>
      <c r="X74"/>
      <c r="Y74"/>
    </row>
    <row r="75" spans="1:25" x14ac:dyDescent="0.2">
      <c r="A75" t="s">
        <v>417</v>
      </c>
      <c r="B75" t="str">
        <f>VLOOKUP($A75,活跃!$B:$K,10,0)</f>
        <v>02活跃</v>
      </c>
      <c r="C75" t="str">
        <f>VLOOKUP($A75,'交易量(贡献率)'!$A:$M,13,0)</f>
        <v>III</v>
      </c>
      <c r="D75" t="str">
        <f>VLOOKUP($A75,交易量等级!$A:$I,9,0)</f>
        <v>小</v>
      </c>
      <c r="E75" t="str">
        <f>VLOOKUP($A75,'风险(退款拒付)'!$A:$P,16,0)</f>
        <v>低</v>
      </c>
      <c r="F75">
        <f>VLOOKUP($A75,'风险(退款拒付)'!$A:$Z,4,0)</f>
        <v>2.5999999999999999E-2</v>
      </c>
      <c r="G75" t="str">
        <f>VLOOKUP($A75,'风险(退款拒付)'!$A:$Z,8,0)</f>
        <v>低</v>
      </c>
      <c r="H75" t="str">
        <f>VLOOKUP($A75,'风险(退款拒付)'!$A:$Z,11,0)</f>
        <v>低</v>
      </c>
      <c r="I75" t="str">
        <f>VLOOKUP($A75,'风险(退款拒付)'!$A:$Z,14,0)</f>
        <v>低</v>
      </c>
      <c r="J75" s="2">
        <f>VLOOKUP($A75,活跃!$B:$K,9,0)</f>
        <v>1655243.85</v>
      </c>
      <c r="K75" s="5">
        <f>VLOOKUP($A75,'交易量(贡献率)'!$A:$L,11,0)</f>
        <v>0.31386316428004218</v>
      </c>
      <c r="L75">
        <f>VLOOKUP($A75,交易量等级!$A:$H,7,0)</f>
        <v>90659.11</v>
      </c>
      <c r="M75" t="str">
        <f>VLOOKUP($A75,'风险(退款拒付)'!$A:$O,7,0)</f>
        <v>(0,10]</v>
      </c>
      <c r="N75" t="str">
        <f>VLOOKUP($A75,'风险(退款拒付)'!$A:$O,10,0)</f>
        <v>(0,1.5]</v>
      </c>
      <c r="O75" t="str">
        <f>VLOOKUP($A75,'风险(退款拒付)'!$A:$O,13,0)</f>
        <v>(0,10]</v>
      </c>
      <c r="P75" s="1">
        <f>VLOOKUP(A75,综合分数!$A:$L,12,0)</f>
        <v>2.336300282543901E-2</v>
      </c>
      <c r="U75"/>
      <c r="V75"/>
      <c r="W75"/>
      <c r="X75"/>
      <c r="Y75"/>
    </row>
    <row r="76" spans="1:25" x14ac:dyDescent="0.2">
      <c r="A76" t="s">
        <v>659</v>
      </c>
      <c r="B76" t="str">
        <f>VLOOKUP($A76,活跃!$B:$K,10,0)</f>
        <v>03流失</v>
      </c>
      <c r="C76" t="str">
        <f>VLOOKUP($A76,'交易量(贡献率)'!$A:$M,13,0)</f>
        <v>IV</v>
      </c>
      <c r="D76" t="str">
        <f>VLOOKUP($A76,交易量等级!$A:$I,9,0)</f>
        <v>普通</v>
      </c>
      <c r="E76" t="str">
        <f>VLOOKUP($A76,'风险(退款拒付)'!$A:$P,16,0)</f>
        <v>0风险</v>
      </c>
      <c r="F76">
        <f>VLOOKUP($A76,'风险(退款拒付)'!$A:$Z,4,0)</f>
        <v>0</v>
      </c>
      <c r="G76" t="str">
        <f>VLOOKUP($A76,'风险(退款拒付)'!$A:$Z,8,0)</f>
        <v>0</v>
      </c>
      <c r="H76" t="str">
        <f>VLOOKUP($A76,'风险(退款拒付)'!$A:$Z,11,0)</f>
        <v>0</v>
      </c>
      <c r="I76" t="str">
        <f>VLOOKUP($A76,'风险(退款拒付)'!$A:$Z,14,0)</f>
        <v>0</v>
      </c>
      <c r="J76" s="2">
        <f>VLOOKUP($A76,活跃!$B:$K,9,0)</f>
        <v>103381.43</v>
      </c>
      <c r="K76" s="5">
        <f>VLOOKUP($A76,'交易量(贡献率)'!$A:$L,11,0)</f>
        <v>2.4916051601393471E-2</v>
      </c>
      <c r="L76">
        <f>VLOOKUP($A76,交易量等级!$A:$H,7,0)</f>
        <v>0</v>
      </c>
      <c r="M76" t="str">
        <f>VLOOKUP($A76,'风险(退款拒付)'!$A:$O,7,0)</f>
        <v>0</v>
      </c>
      <c r="N76" t="str">
        <f>VLOOKUP($A76,'风险(退款拒付)'!$A:$O,10,0)</f>
        <v>0</v>
      </c>
      <c r="O76" t="str">
        <f>VLOOKUP($A76,'风险(退款拒付)'!$A:$O,13,0)</f>
        <v>0</v>
      </c>
      <c r="P76" s="1">
        <f>VLOOKUP(A76,综合分数!$A:$L,12,0)</f>
        <v>8.652680693550888E-3</v>
      </c>
      <c r="U76"/>
      <c r="V76"/>
      <c r="W76"/>
      <c r="X76"/>
      <c r="Y76"/>
    </row>
    <row r="77" spans="1:25" x14ac:dyDescent="0.2">
      <c r="A77" t="s">
        <v>436</v>
      </c>
      <c r="B77" t="str">
        <f>VLOOKUP($A77,活跃!$B:$K,10,0)</f>
        <v>03流失</v>
      </c>
      <c r="C77" t="str">
        <f>VLOOKUP($A77,'交易量(贡献率)'!$A:$M,13,0)</f>
        <v>III</v>
      </c>
      <c r="D77" t="str">
        <f>VLOOKUP($A77,交易量等级!$A:$I,9,0)</f>
        <v>普通</v>
      </c>
      <c r="E77" t="str">
        <f>VLOOKUP($A77,'风险(退款拒付)'!$A:$P,16,0)</f>
        <v>低</v>
      </c>
      <c r="F77">
        <f>VLOOKUP($A77,'风险(退款拒付)'!$A:$Z,4,0)</f>
        <v>9.1999999999999998E-2</v>
      </c>
      <c r="G77" t="str">
        <f>VLOOKUP($A77,'风险(退款拒付)'!$A:$Z,8,0)</f>
        <v>低</v>
      </c>
      <c r="H77" t="str">
        <f>VLOOKUP($A77,'风险(退款拒付)'!$A:$Z,11,0)</f>
        <v>低</v>
      </c>
      <c r="I77" t="str">
        <f>VLOOKUP($A77,'风险(退款拒付)'!$A:$Z,14,0)</f>
        <v>中</v>
      </c>
      <c r="J77" s="2">
        <f>VLOOKUP($A77,活跃!$B:$K,9,0)</f>
        <v>1282621.17</v>
      </c>
      <c r="K77" s="5">
        <f>VLOOKUP($A77,'交易量(贡献率)'!$A:$L,11,0)</f>
        <v>0.25965140094453165</v>
      </c>
      <c r="L77">
        <f>VLOOKUP($A77,交易量等级!$A:$H,7,0)</f>
        <v>0</v>
      </c>
      <c r="M77" t="str">
        <f>VLOOKUP($A77,'风险(退款拒付)'!$A:$O,7,0)</f>
        <v>(0,10]</v>
      </c>
      <c r="N77" t="str">
        <f>VLOOKUP($A77,'风险(退款拒付)'!$A:$O,10,0)</f>
        <v>(0,1.5]</v>
      </c>
      <c r="O77" t="str">
        <f>VLOOKUP($A77,'风险(退款拒付)'!$A:$O,13,0)</f>
        <v>(10,20]</v>
      </c>
      <c r="P77" s="1">
        <f>VLOOKUP(A77,综合分数!$A:$L,12,0)</f>
        <v>3.4236321297154912E-2</v>
      </c>
      <c r="U77"/>
      <c r="V77"/>
      <c r="W77"/>
      <c r="X77"/>
      <c r="Y77"/>
    </row>
    <row r="78" spans="1:25" x14ac:dyDescent="0.2">
      <c r="A78" t="s">
        <v>479</v>
      </c>
      <c r="B78" t="str">
        <f>VLOOKUP($A78,活跃!$B:$K,10,0)</f>
        <v>02活跃</v>
      </c>
      <c r="C78" t="str">
        <f>VLOOKUP($A78,'交易量(贡献率)'!$A:$M,13,0)</f>
        <v>III</v>
      </c>
      <c r="D78" t="str">
        <f>VLOOKUP($A78,交易量等级!$A:$I,9,0)</f>
        <v>小</v>
      </c>
      <c r="E78" t="str">
        <f>VLOOKUP($A78,'风险(退款拒付)'!$A:$P,16,0)</f>
        <v>低</v>
      </c>
      <c r="F78">
        <f>VLOOKUP($A78,'风险(退款拒付)'!$A:$Z,4,0)</f>
        <v>1.0999999999999999E-2</v>
      </c>
      <c r="G78" t="str">
        <f>VLOOKUP($A78,'风险(退款拒付)'!$A:$Z,8,0)</f>
        <v>低</v>
      </c>
      <c r="H78" t="str">
        <f>VLOOKUP($A78,'风险(退款拒付)'!$A:$Z,11,0)</f>
        <v>低</v>
      </c>
      <c r="I78" t="str">
        <f>VLOOKUP($A78,'风险(退款拒付)'!$A:$Z,14,0)</f>
        <v>低</v>
      </c>
      <c r="J78" s="2">
        <f>VLOOKUP($A78,活跃!$B:$K,9,0)</f>
        <v>1206653.2</v>
      </c>
      <c r="K78" s="5">
        <f>VLOOKUP($A78,'交易量(贡献率)'!$A:$L,11,0)</f>
        <v>0.22880253658132516</v>
      </c>
      <c r="L78">
        <f>VLOOKUP($A78,交易量等级!$A:$H,7,0)</f>
        <v>116931.6</v>
      </c>
      <c r="M78" t="str">
        <f>VLOOKUP($A78,'风险(退款拒付)'!$A:$O,7,0)</f>
        <v>(0,10]</v>
      </c>
      <c r="N78" t="str">
        <f>VLOOKUP($A78,'风险(退款拒付)'!$A:$O,10,0)</f>
        <v>(0,1.5]</v>
      </c>
      <c r="O78" t="str">
        <f>VLOOKUP($A78,'风险(退款拒付)'!$A:$O,13,0)</f>
        <v>(0,10]</v>
      </c>
      <c r="P78" s="1">
        <f>VLOOKUP(A78,综合分数!$A:$L,12,0)</f>
        <v>1.6203874874021831E-2</v>
      </c>
      <c r="U78"/>
      <c r="V78"/>
      <c r="W78"/>
      <c r="X78"/>
      <c r="Y78"/>
    </row>
    <row r="79" spans="1:25" x14ac:dyDescent="0.2">
      <c r="A79" t="s">
        <v>1017</v>
      </c>
      <c r="B79" t="str">
        <f>VLOOKUP($A79,活跃!$B:$K,10,0)</f>
        <v>02活跃</v>
      </c>
      <c r="C79" t="str">
        <f>VLOOKUP($A79,'交易量(贡献率)'!$A:$M,13,0)</f>
        <v>IV</v>
      </c>
      <c r="D79" t="str">
        <f>VLOOKUP($A79,交易量等级!$A:$I,9,0)</f>
        <v>小</v>
      </c>
      <c r="E79" t="str">
        <f>VLOOKUP($A79,'风险(退款拒付)'!$A:$P,16,0)</f>
        <v>0风险</v>
      </c>
      <c r="F79">
        <f>VLOOKUP($A79,'风险(退款拒付)'!$A:$Z,4,0)</f>
        <v>0</v>
      </c>
      <c r="G79" t="str">
        <f>VLOOKUP($A79,'风险(退款拒付)'!$A:$Z,8,0)</f>
        <v>0</v>
      </c>
      <c r="H79" t="str">
        <f>VLOOKUP($A79,'风险(退款拒付)'!$A:$Z,11,0)</f>
        <v>0</v>
      </c>
      <c r="I79" t="str">
        <f>VLOOKUP($A79,'风险(退款拒付)'!$A:$Z,14,0)</f>
        <v>0</v>
      </c>
      <c r="J79" s="2">
        <f>VLOOKUP($A79,活跃!$B:$K,9,0)</f>
        <v>56406.54</v>
      </c>
      <c r="K79" s="5">
        <f>VLOOKUP($A79,'交易量(贡献率)'!$A:$L,11,0)</f>
        <v>1.3216388175924843E-2</v>
      </c>
      <c r="L79">
        <f>VLOOKUP($A79,交易量等级!$A:$H,7,0)</f>
        <v>40386.149490060001</v>
      </c>
      <c r="M79" t="str">
        <f>VLOOKUP($A79,'风险(退款拒付)'!$A:$O,7,0)</f>
        <v>0</v>
      </c>
      <c r="N79" t="str">
        <f>VLOOKUP($A79,'风险(退款拒付)'!$A:$O,10,0)</f>
        <v>0</v>
      </c>
      <c r="O79" t="str">
        <f>VLOOKUP($A79,'风险(退款拒付)'!$A:$O,13,0)</f>
        <v>0</v>
      </c>
      <c r="P79" s="1">
        <f>VLOOKUP(A79,综合分数!$A:$L,12,0)</f>
        <v>7.4728772275154658E-3</v>
      </c>
      <c r="U79"/>
      <c r="V79"/>
      <c r="W79"/>
      <c r="X79"/>
      <c r="Y79"/>
    </row>
    <row r="80" spans="1:25" x14ac:dyDescent="0.2">
      <c r="A80" t="s">
        <v>667</v>
      </c>
      <c r="B80" t="str">
        <f>VLOOKUP($A80,活跃!$B:$K,10,0)</f>
        <v>03流失</v>
      </c>
      <c r="C80" t="str">
        <f>VLOOKUP($A80,'交易量(贡献率)'!$A:$M,13,0)</f>
        <v>III</v>
      </c>
      <c r="D80" t="str">
        <f>VLOOKUP($A80,交易量等级!$A:$I,9,0)</f>
        <v>小</v>
      </c>
      <c r="E80" t="str">
        <f>VLOOKUP($A80,'风险(退款拒付)'!$A:$P,16,0)</f>
        <v>低</v>
      </c>
      <c r="F80">
        <f>VLOOKUP($A80,'风险(退款拒付)'!$A:$Z,4,0)</f>
        <v>8.5999999999999993E-2</v>
      </c>
      <c r="G80" t="str">
        <f>VLOOKUP($A80,'风险(退款拒付)'!$A:$Z,8,0)</f>
        <v>低</v>
      </c>
      <c r="H80" t="str">
        <f>VLOOKUP($A80,'风险(退款拒付)'!$A:$Z,11,0)</f>
        <v>中</v>
      </c>
      <c r="I80" t="str">
        <f>VLOOKUP($A80,'风险(退款拒付)'!$A:$Z,14,0)</f>
        <v>低</v>
      </c>
      <c r="J80" s="2">
        <f>VLOOKUP($A80,活跃!$B:$K,9,0)</f>
        <v>1150057.54</v>
      </c>
      <c r="K80" s="5">
        <f>VLOOKUP($A80,'交易量(贡献率)'!$A:$L,11,0)</f>
        <v>0.21328038272813246</v>
      </c>
      <c r="L80">
        <f>VLOOKUP($A80,交易量等级!$A:$H,7,0)</f>
        <v>0</v>
      </c>
      <c r="M80" t="str">
        <f>VLOOKUP($A80,'风险(退款拒付)'!$A:$O,7,0)</f>
        <v>(0,10]</v>
      </c>
      <c r="N80" t="str">
        <f>VLOOKUP($A80,'风险(退款拒付)'!$A:$O,10,0)</f>
        <v>(1.5,10]</v>
      </c>
      <c r="O80" t="str">
        <f>VLOOKUP($A80,'风险(退款拒付)'!$A:$O,13,0)</f>
        <v>(0,10]</v>
      </c>
      <c r="P80" s="1">
        <f>VLOOKUP(A80,综合分数!$A:$L,12,0)</f>
        <v>2.0137090406172838E-2</v>
      </c>
      <c r="U80"/>
      <c r="V80"/>
      <c r="W80"/>
      <c r="X80"/>
      <c r="Y80"/>
    </row>
    <row r="81" spans="1:25" x14ac:dyDescent="0.2">
      <c r="A81" t="s">
        <v>354</v>
      </c>
      <c r="B81" t="str">
        <f>VLOOKUP($A81,活跃!$B:$K,10,0)</f>
        <v>04清退</v>
      </c>
      <c r="C81" t="str">
        <f>VLOOKUP($A81,'交易量(贡献率)'!$A:$M,13,0)</f>
        <v>III</v>
      </c>
      <c r="D81" t="str">
        <f>VLOOKUP($A81,交易量等级!$A:$I,9,0)</f>
        <v>普通</v>
      </c>
      <c r="E81" t="str">
        <f>VLOOKUP($A81,'风险(退款拒付)'!$A:$P,16,0)</f>
        <v>中高</v>
      </c>
      <c r="F81">
        <f>VLOOKUP($A81,'风险(退款拒付)'!$A:$Z,4,0)</f>
        <v>0.16900000000000001</v>
      </c>
      <c r="G81" t="str">
        <f>VLOOKUP($A81,'风险(退款拒付)'!$A:$Z,8,0)</f>
        <v>中</v>
      </c>
      <c r="H81" t="str">
        <f>VLOOKUP($A81,'风险(退款拒付)'!$A:$Z,11,0)</f>
        <v>中</v>
      </c>
      <c r="I81" t="str">
        <f>VLOOKUP($A81,'风险(退款拒付)'!$A:$Z,14,0)</f>
        <v>高</v>
      </c>
      <c r="J81" s="2">
        <f>VLOOKUP($A81,活跃!$B:$K,9,0)</f>
        <v>1679471.12</v>
      </c>
      <c r="K81" s="5">
        <f>VLOOKUP($A81,'交易量(贡献率)'!$A:$L,11,0)</f>
        <v>0.22268016640286009</v>
      </c>
      <c r="L81">
        <f>VLOOKUP($A81,交易量等级!$A:$H,7,0)</f>
        <v>0</v>
      </c>
      <c r="M81" t="str">
        <f>VLOOKUP($A81,'风险(退款拒付)'!$A:$O,7,0)</f>
        <v>(10,20]</v>
      </c>
      <c r="N81" t="str">
        <f>VLOOKUP($A81,'风险(退款拒付)'!$A:$O,10,0)</f>
        <v>(1.5,10]</v>
      </c>
      <c r="O81" t="str">
        <f>VLOOKUP($A81,'风险(退款拒付)'!$A:$O,13,0)</f>
        <v>(20,+)</v>
      </c>
      <c r="P81" s="1">
        <f>VLOOKUP(A81,综合分数!$A:$L,12,0)</f>
        <v>3.5425412043346947E-2</v>
      </c>
      <c r="U81"/>
      <c r="V81"/>
      <c r="W81"/>
      <c r="X81"/>
      <c r="Y81"/>
    </row>
    <row r="82" spans="1:25" x14ac:dyDescent="0.2">
      <c r="A82" t="s">
        <v>137</v>
      </c>
      <c r="B82" t="str">
        <f>VLOOKUP($A82,活跃!$B:$K,10,0)</f>
        <v>03流失</v>
      </c>
      <c r="C82" t="str">
        <f>VLOOKUP($A82,'交易量(贡献率)'!$A:$M,13,0)</f>
        <v>IV</v>
      </c>
      <c r="D82" t="str">
        <f>VLOOKUP($A82,交易量等级!$A:$I,9,0)</f>
        <v>小</v>
      </c>
      <c r="E82" t="str">
        <f>VLOOKUP($A82,'风险(退款拒付)'!$A:$P,16,0)</f>
        <v>低</v>
      </c>
      <c r="F82">
        <f>VLOOKUP($A82,'风险(退款拒付)'!$A:$Z,4,0)</f>
        <v>4.0000000000000001E-3</v>
      </c>
      <c r="G82" t="str">
        <f>VLOOKUP($A82,'风险(退款拒付)'!$A:$Z,8,0)</f>
        <v>低</v>
      </c>
      <c r="H82" t="str">
        <f>VLOOKUP($A82,'风险(退款拒付)'!$A:$Z,11,0)</f>
        <v>0</v>
      </c>
      <c r="I82" t="str">
        <f>VLOOKUP($A82,'风险(退款拒付)'!$A:$Z,14,0)</f>
        <v>0</v>
      </c>
      <c r="J82" s="2">
        <f>VLOOKUP($A82,活跃!$B:$K,9,0)</f>
        <v>232223.35999999999</v>
      </c>
      <c r="K82" s="5">
        <f>VLOOKUP($A82,'交易量(贡献率)'!$A:$L,11,0)</f>
        <v>5.5180227476447893E-2</v>
      </c>
      <c r="L82">
        <f>VLOOKUP($A82,交易量等级!$A:$H,7,0)</f>
        <v>0</v>
      </c>
      <c r="M82" t="str">
        <f>VLOOKUP($A82,'风险(退款拒付)'!$A:$O,7,0)</f>
        <v>(0,10]</v>
      </c>
      <c r="N82" t="str">
        <f>VLOOKUP($A82,'风险(退款拒付)'!$A:$O,10,0)</f>
        <v>0</v>
      </c>
      <c r="O82" t="str">
        <f>VLOOKUP($A82,'风险(退款拒付)'!$A:$O,13,0)</f>
        <v>0</v>
      </c>
      <c r="P82" s="1">
        <f>VLOOKUP(A82,综合分数!$A:$L,12,0)</f>
        <v>1.073294457371333E-2</v>
      </c>
      <c r="U82"/>
      <c r="V82"/>
      <c r="W82"/>
      <c r="X82"/>
      <c r="Y82"/>
    </row>
    <row r="83" spans="1:25" x14ac:dyDescent="0.2">
      <c r="A83" t="s">
        <v>179</v>
      </c>
      <c r="B83" t="str">
        <f>VLOOKUP($A83,活跃!$B:$K,10,0)</f>
        <v>02活跃</v>
      </c>
      <c r="C83" t="str">
        <f>VLOOKUP($A83,'交易量(贡献率)'!$A:$M,13,0)</f>
        <v>II</v>
      </c>
      <c r="D83" t="str">
        <f>VLOOKUP($A83,交易量等级!$A:$I,9,0)</f>
        <v>小</v>
      </c>
      <c r="E83" t="str">
        <f>VLOOKUP($A83,'风险(退款拒付)'!$A:$P,16,0)</f>
        <v>低</v>
      </c>
      <c r="F83">
        <f>VLOOKUP($A83,'风险(退款拒付)'!$A:$Z,4,0)</f>
        <v>0.122</v>
      </c>
      <c r="G83" t="str">
        <f>VLOOKUP($A83,'风险(退款拒付)'!$A:$Z,8,0)</f>
        <v>中</v>
      </c>
      <c r="H83" t="str">
        <f>VLOOKUP($A83,'风险(退款拒付)'!$A:$Z,11,0)</f>
        <v>0</v>
      </c>
      <c r="I83" t="str">
        <f>VLOOKUP($A83,'风险(退款拒付)'!$A:$Z,14,0)</f>
        <v>0</v>
      </c>
      <c r="J83" s="2">
        <f>VLOOKUP($A83,活跃!$B:$K,9,0)</f>
        <v>16022410.4</v>
      </c>
      <c r="K83" s="5">
        <f>VLOOKUP($A83,'交易量(贡献率)'!$A:$L,11,0)</f>
        <v>0.58416661169105777</v>
      </c>
      <c r="L83">
        <f>VLOOKUP($A83,交易量等级!$A:$H,7,0)</f>
        <v>731729.39794840501</v>
      </c>
      <c r="M83" t="str">
        <f>VLOOKUP($A83,'风险(退款拒付)'!$A:$O,7,0)</f>
        <v>(10,20]</v>
      </c>
      <c r="N83" t="str">
        <f>VLOOKUP($A83,'风险(退款拒付)'!$A:$O,10,0)</f>
        <v>0</v>
      </c>
      <c r="O83" t="str">
        <f>VLOOKUP($A83,'风险(退款拒付)'!$A:$O,13,0)</f>
        <v>0</v>
      </c>
      <c r="P83" s="1">
        <f>VLOOKUP(A83,综合分数!$A:$L,12,0)</f>
        <v>2.3614885078744329E-2</v>
      </c>
      <c r="U83"/>
      <c r="V83"/>
      <c r="W83"/>
      <c r="X83"/>
      <c r="Y83"/>
    </row>
    <row r="84" spans="1:25" x14ac:dyDescent="0.2">
      <c r="A84" t="s">
        <v>809</v>
      </c>
      <c r="B84" t="str">
        <f>VLOOKUP($A84,活跃!$B:$K,10,0)</f>
        <v>03沉默</v>
      </c>
      <c r="C84" t="str">
        <f>VLOOKUP($A84,'交易量(贡献率)'!$A:$M,13,0)</f>
        <v>III</v>
      </c>
      <c r="D84" t="str">
        <f>VLOOKUP($A84,交易量等级!$A:$I,9,0)</f>
        <v>普通</v>
      </c>
      <c r="E84" t="str">
        <f>VLOOKUP($A84,'风险(退款拒付)'!$A:$P,16,0)</f>
        <v>低</v>
      </c>
      <c r="F84">
        <f>VLOOKUP($A84,'风险(退款拒付)'!$A:$Z,4,0)</f>
        <v>4.2999999999999997E-2</v>
      </c>
      <c r="G84" t="str">
        <f>VLOOKUP($A84,'风险(退款拒付)'!$A:$Z,8,0)</f>
        <v>低</v>
      </c>
      <c r="H84" t="str">
        <f>VLOOKUP($A84,'风险(退款拒付)'!$A:$Z,11,0)</f>
        <v>低</v>
      </c>
      <c r="I84" t="str">
        <f>VLOOKUP($A84,'风险(退款拒付)'!$A:$Z,14,0)</f>
        <v>低</v>
      </c>
      <c r="J84" s="2">
        <f>VLOOKUP($A84,活跃!$B:$K,9,0)</f>
        <v>2235302.86</v>
      </c>
      <c r="K84" s="5">
        <f>VLOOKUP($A84,'交易量(贡献率)'!$A:$L,11,0)</f>
        <v>0.42130300791437508</v>
      </c>
      <c r="L84">
        <f>VLOOKUP($A84,交易量等级!$A:$H,7,0)</f>
        <v>526.34116258999995</v>
      </c>
      <c r="M84" t="str">
        <f>VLOOKUP($A84,'风险(退款拒付)'!$A:$O,7,0)</f>
        <v>(0,10]</v>
      </c>
      <c r="N84" t="str">
        <f>VLOOKUP($A84,'风险(退款拒付)'!$A:$O,10,0)</f>
        <v>(0,1.5]</v>
      </c>
      <c r="O84" t="str">
        <f>VLOOKUP($A84,'风险(退款拒付)'!$A:$O,13,0)</f>
        <v>(0,10]</v>
      </c>
      <c r="P84" s="1">
        <f>VLOOKUP(A84,综合分数!$A:$L,12,0)</f>
        <v>2.17735323387718E-2</v>
      </c>
      <c r="U84"/>
      <c r="V84"/>
      <c r="W84"/>
      <c r="X84"/>
      <c r="Y84"/>
    </row>
    <row r="85" spans="1:25" x14ac:dyDescent="0.2">
      <c r="A85" t="s">
        <v>473</v>
      </c>
      <c r="B85" t="str">
        <f>VLOOKUP($A85,活跃!$B:$K,10,0)</f>
        <v>03流失</v>
      </c>
      <c r="C85" t="str">
        <f>VLOOKUP($A85,'交易量(贡献率)'!$A:$M,13,0)</f>
        <v>IV</v>
      </c>
      <c r="D85" t="str">
        <f>VLOOKUP($A85,交易量等级!$A:$I,9,0)</f>
        <v>小</v>
      </c>
      <c r="E85" t="str">
        <f>VLOOKUP($A85,'风险(退款拒付)'!$A:$P,16,0)</f>
        <v>低</v>
      </c>
      <c r="F85">
        <f>VLOOKUP($A85,'风险(退款拒付)'!$A:$Z,4,0)</f>
        <v>1E-3</v>
      </c>
      <c r="G85" t="str">
        <f>VLOOKUP($A85,'风险(退款拒付)'!$A:$Z,8,0)</f>
        <v>低</v>
      </c>
      <c r="H85" t="str">
        <f>VLOOKUP($A85,'风险(退款拒付)'!$A:$Z,11,0)</f>
        <v>0</v>
      </c>
      <c r="I85" t="str">
        <f>VLOOKUP($A85,'风险(退款拒付)'!$A:$Z,14,0)</f>
        <v>0</v>
      </c>
      <c r="J85" s="2">
        <f>VLOOKUP($A85,活跃!$B:$K,9,0)</f>
        <v>132690.54999999999</v>
      </c>
      <c r="K85" s="5">
        <f>VLOOKUP($A85,'交易量(贡献率)'!$A:$L,11,0)</f>
        <v>3.2487325091025011E-2</v>
      </c>
      <c r="L85">
        <f>VLOOKUP($A85,交易量等级!$A:$H,7,0)</f>
        <v>0</v>
      </c>
      <c r="M85" t="str">
        <f>VLOOKUP($A85,'风险(退款拒付)'!$A:$O,7,0)</f>
        <v>(0,10]</v>
      </c>
      <c r="N85" t="str">
        <f>VLOOKUP($A85,'风险(退款拒付)'!$A:$O,10,0)</f>
        <v>0</v>
      </c>
      <c r="O85" t="str">
        <f>VLOOKUP($A85,'风险(退款拒付)'!$A:$O,13,0)</f>
        <v>0</v>
      </c>
      <c r="P85" s="1">
        <f>VLOOKUP(A85,综合分数!$A:$L,12,0)</f>
        <v>5.4422153256562184E-3</v>
      </c>
      <c r="U85"/>
      <c r="V85"/>
      <c r="W85"/>
      <c r="X85"/>
      <c r="Y85"/>
    </row>
    <row r="86" spans="1:25" x14ac:dyDescent="0.2">
      <c r="A86" t="s">
        <v>991</v>
      </c>
      <c r="B86" t="str">
        <f>VLOOKUP($A86,活跃!$B:$K,10,0)</f>
        <v>03流失</v>
      </c>
      <c r="C86" t="str">
        <f>VLOOKUP($A86,'交易量(贡献率)'!$A:$M,13,0)</f>
        <v>IV</v>
      </c>
      <c r="D86" t="str">
        <f>VLOOKUP($A86,交易量等级!$A:$I,9,0)</f>
        <v>小</v>
      </c>
      <c r="E86" t="str">
        <f>VLOOKUP($A86,'风险(退款拒付)'!$A:$P,16,0)</f>
        <v>0风险</v>
      </c>
      <c r="F86">
        <f>VLOOKUP($A86,'风险(退款拒付)'!$A:$Z,4,0)</f>
        <v>0</v>
      </c>
      <c r="G86" t="str">
        <f>VLOOKUP($A86,'风险(退款拒付)'!$A:$Z,8,0)</f>
        <v>0</v>
      </c>
      <c r="H86" t="str">
        <f>VLOOKUP($A86,'风险(退款拒付)'!$A:$Z,11,0)</f>
        <v>0</v>
      </c>
      <c r="I86" t="str">
        <f>VLOOKUP($A86,'风险(退款拒付)'!$A:$Z,14,0)</f>
        <v>0</v>
      </c>
      <c r="J86" s="2">
        <f>VLOOKUP($A86,活跃!$B:$K,9,0)</f>
        <v>75698.22</v>
      </c>
      <c r="K86" s="5">
        <f>VLOOKUP($A86,'交易量(贡献率)'!$A:$L,11,0)</f>
        <v>1.8352373737826288E-2</v>
      </c>
      <c r="L86">
        <f>VLOOKUP($A86,交易量等级!$A:$H,7,0)</f>
        <v>0</v>
      </c>
      <c r="M86" t="str">
        <f>VLOOKUP($A86,'风险(退款拒付)'!$A:$O,7,0)</f>
        <v>0</v>
      </c>
      <c r="N86" t="str">
        <f>VLOOKUP($A86,'风险(退款拒付)'!$A:$O,10,0)</f>
        <v>0</v>
      </c>
      <c r="O86" t="str">
        <f>VLOOKUP($A86,'风险(退款拒付)'!$A:$O,13,0)</f>
        <v>0</v>
      </c>
      <c r="P86" s="1">
        <f>VLOOKUP(A86,综合分数!$A:$L,12,0)</f>
        <v>1.340800955651599E-2</v>
      </c>
      <c r="U86"/>
      <c r="V86"/>
      <c r="W86"/>
      <c r="X86"/>
      <c r="Y86"/>
    </row>
    <row r="87" spans="1:25" x14ac:dyDescent="0.2">
      <c r="A87" t="s">
        <v>391</v>
      </c>
      <c r="B87" t="str">
        <f>VLOOKUP($A87,活跃!$B:$K,10,0)</f>
        <v>02活跃</v>
      </c>
      <c r="C87" t="str">
        <f>VLOOKUP($A87,'交易量(贡献率)'!$A:$M,13,0)</f>
        <v>IV</v>
      </c>
      <c r="D87" t="str">
        <f>VLOOKUP($A87,交易量等级!$A:$I,9,0)</f>
        <v>小</v>
      </c>
      <c r="E87" t="str">
        <f>VLOOKUP($A87,'风险(退款拒付)'!$A:$P,16,0)</f>
        <v>低</v>
      </c>
      <c r="F87">
        <f>VLOOKUP($A87,'风险(退款拒付)'!$A:$Z,4,0)</f>
        <v>1.9E-2</v>
      </c>
      <c r="G87" t="str">
        <f>VLOOKUP($A87,'风险(退款拒付)'!$A:$Z,8,0)</f>
        <v>低</v>
      </c>
      <c r="H87" t="str">
        <f>VLOOKUP($A87,'风险(退款拒付)'!$A:$Z,11,0)</f>
        <v>0</v>
      </c>
      <c r="I87" t="str">
        <f>VLOOKUP($A87,'风险(退款拒付)'!$A:$Z,14,0)</f>
        <v>低</v>
      </c>
      <c r="J87" s="2">
        <f>VLOOKUP($A87,活跃!$B:$K,9,0)</f>
        <v>444720.68</v>
      </c>
      <c r="K87" s="5">
        <f>VLOOKUP($A87,'交易量(贡献率)'!$A:$L,11,0)</f>
        <v>8.4326813747456028E-2</v>
      </c>
      <c r="L87">
        <f>VLOOKUP($A87,交易量等级!$A:$H,7,0)</f>
        <v>47104.33</v>
      </c>
      <c r="M87" t="str">
        <f>VLOOKUP($A87,'风险(退款拒付)'!$A:$O,7,0)</f>
        <v>(0,10]</v>
      </c>
      <c r="N87" t="str">
        <f>VLOOKUP($A87,'风险(退款拒付)'!$A:$O,10,0)</f>
        <v>0</v>
      </c>
      <c r="O87" t="str">
        <f>VLOOKUP($A87,'风险(退款拒付)'!$A:$O,13,0)</f>
        <v>(0,10]</v>
      </c>
      <c r="P87" s="1">
        <f>VLOOKUP(A87,综合分数!$A:$L,12,0)</f>
        <v>6.7936617225793916E-3</v>
      </c>
      <c r="U87"/>
      <c r="V87"/>
      <c r="W87"/>
      <c r="X87"/>
      <c r="Y87"/>
    </row>
    <row r="88" spans="1:25" x14ac:dyDescent="0.2">
      <c r="A88" t="s">
        <v>435</v>
      </c>
      <c r="B88" t="str">
        <f>VLOOKUP($A88,活跃!$B:$K,10,0)</f>
        <v>02活跃</v>
      </c>
      <c r="C88" t="str">
        <f>VLOOKUP($A88,'交易量(贡献率)'!$A:$M,13,0)</f>
        <v>III</v>
      </c>
      <c r="D88" t="str">
        <f>VLOOKUP($A88,交易量等级!$A:$I,9,0)</f>
        <v>小</v>
      </c>
      <c r="E88" t="str">
        <f>VLOOKUP($A88,'风险(退款拒付)'!$A:$P,16,0)</f>
        <v>低</v>
      </c>
      <c r="F88">
        <f>VLOOKUP($A88,'风险(退款拒付)'!$A:$Z,4,0)</f>
        <v>2.9000000000000001E-2</v>
      </c>
      <c r="G88" t="str">
        <f>VLOOKUP($A88,'风险(退款拒付)'!$A:$Z,8,0)</f>
        <v>低</v>
      </c>
      <c r="H88" t="str">
        <f>VLOOKUP($A88,'风险(退款拒付)'!$A:$Z,11,0)</f>
        <v>低</v>
      </c>
      <c r="I88" t="str">
        <f>VLOOKUP($A88,'风险(退款拒付)'!$A:$Z,14,0)</f>
        <v>低</v>
      </c>
      <c r="J88" s="2">
        <f>VLOOKUP($A88,活跃!$B:$K,9,0)</f>
        <v>790065.36</v>
      </c>
      <c r="K88" s="5">
        <f>VLOOKUP($A88,'交易量(贡献率)'!$A:$L,11,0)</f>
        <v>0.14981088409966009</v>
      </c>
      <c r="L88">
        <f>VLOOKUP($A88,交易量等级!$A:$H,7,0)</f>
        <v>190511.11249785</v>
      </c>
      <c r="M88" t="str">
        <f>VLOOKUP($A88,'风险(退款拒付)'!$A:$O,7,0)</f>
        <v>(0,10]</v>
      </c>
      <c r="N88" t="str">
        <f>VLOOKUP($A88,'风险(退款拒付)'!$A:$O,10,0)</f>
        <v>(0,1.5]</v>
      </c>
      <c r="O88" t="str">
        <f>VLOOKUP($A88,'风险(退款拒付)'!$A:$O,13,0)</f>
        <v>(0,10]</v>
      </c>
      <c r="P88" s="1">
        <f>VLOOKUP(A88,综合分数!$A:$L,12,0)</f>
        <v>1.648317119117762E-2</v>
      </c>
      <c r="U88"/>
      <c r="V88"/>
      <c r="W88"/>
      <c r="X88"/>
      <c r="Y88"/>
    </row>
    <row r="89" spans="1:25" x14ac:dyDescent="0.2">
      <c r="A89" t="s">
        <v>189</v>
      </c>
      <c r="B89" t="str">
        <f>VLOOKUP($A89,活跃!$B:$K,10,0)</f>
        <v>02活跃</v>
      </c>
      <c r="C89" t="str">
        <f>VLOOKUP($A89,'交易量(贡献率)'!$A:$M,13,0)</f>
        <v>III</v>
      </c>
      <c r="D89" t="str">
        <f>VLOOKUP($A89,交易量等级!$A:$I,9,0)</f>
        <v>小</v>
      </c>
      <c r="E89" t="str">
        <f>VLOOKUP($A89,'风险(退款拒付)'!$A:$P,16,0)</f>
        <v>低</v>
      </c>
      <c r="F89">
        <f>VLOOKUP($A89,'风险(退款拒付)'!$A:$Z,4,0)</f>
        <v>1.7999999999999999E-2</v>
      </c>
      <c r="G89" t="str">
        <f>VLOOKUP($A89,'风险(退款拒付)'!$A:$Z,8,0)</f>
        <v>低</v>
      </c>
      <c r="H89" t="str">
        <f>VLOOKUP($A89,'风险(退款拒付)'!$A:$Z,11,0)</f>
        <v>低</v>
      </c>
      <c r="I89" t="str">
        <f>VLOOKUP($A89,'风险(退款拒付)'!$A:$Z,14,0)</f>
        <v>0</v>
      </c>
      <c r="J89" s="2">
        <f>VLOOKUP($A89,活跃!$B:$K,9,0)</f>
        <v>2041685.74</v>
      </c>
      <c r="K89" s="5">
        <f>VLOOKUP($A89,'交易量(贡献率)'!$A:$L,11,0)</f>
        <v>0.38713930084793208</v>
      </c>
      <c r="L89">
        <f>VLOOKUP($A89,交易量等级!$A:$H,7,0)</f>
        <v>284508.42</v>
      </c>
      <c r="M89" t="str">
        <f>VLOOKUP($A89,'风险(退款拒付)'!$A:$O,7,0)</f>
        <v>(0,10]</v>
      </c>
      <c r="N89" t="str">
        <f>VLOOKUP($A89,'风险(退款拒付)'!$A:$O,10,0)</f>
        <v>(0,1.5]</v>
      </c>
      <c r="O89" t="str">
        <f>VLOOKUP($A89,'风险(退款拒付)'!$A:$O,13,0)</f>
        <v>0</v>
      </c>
      <c r="P89" s="1">
        <f>VLOOKUP(A89,综合分数!$A:$L,12,0)</f>
        <v>2.0918100272212529E-2</v>
      </c>
      <c r="U89"/>
      <c r="V89"/>
      <c r="W89"/>
      <c r="X89"/>
      <c r="Y89"/>
    </row>
    <row r="90" spans="1:25" x14ac:dyDescent="0.2">
      <c r="A90" t="s">
        <v>190</v>
      </c>
      <c r="B90" t="str">
        <f>VLOOKUP($A90,活跃!$B:$K,10,0)</f>
        <v>03流失</v>
      </c>
      <c r="C90" t="str">
        <f>VLOOKUP($A90,'交易量(贡献率)'!$A:$M,13,0)</f>
        <v>III</v>
      </c>
      <c r="D90" t="str">
        <f>VLOOKUP($A90,交易量等级!$A:$I,9,0)</f>
        <v>小</v>
      </c>
      <c r="E90" t="str">
        <f>VLOOKUP($A90,'风险(退款拒付)'!$A:$P,16,0)</f>
        <v>低</v>
      </c>
      <c r="F90">
        <f>VLOOKUP($A90,'风险(退款拒付)'!$A:$Z,4,0)</f>
        <v>9.8000000000000004E-2</v>
      </c>
      <c r="G90" t="str">
        <f>VLOOKUP($A90,'风险(退款拒付)'!$A:$Z,8,0)</f>
        <v>低</v>
      </c>
      <c r="H90" t="str">
        <f>VLOOKUP($A90,'风险(退款拒付)'!$A:$Z,11,0)</f>
        <v>中</v>
      </c>
      <c r="I90" t="str">
        <f>VLOOKUP($A90,'风险(退款拒付)'!$A:$Z,14,0)</f>
        <v>低</v>
      </c>
      <c r="J90" s="2">
        <f>VLOOKUP($A90,活跃!$B:$K,9,0)</f>
        <v>1653002.94</v>
      </c>
      <c r="K90" s="5">
        <f>VLOOKUP($A90,'交易量(贡献率)'!$A:$L,11,0)</f>
        <v>0.31343824857746044</v>
      </c>
      <c r="L90">
        <f>VLOOKUP($A90,交易量等级!$A:$H,7,0)</f>
        <v>0</v>
      </c>
      <c r="M90" t="str">
        <f>VLOOKUP($A90,'风险(退款拒付)'!$A:$O,7,0)</f>
        <v>(0,10]</v>
      </c>
      <c r="N90" t="str">
        <f>VLOOKUP($A90,'风险(退款拒付)'!$A:$O,10,0)</f>
        <v>(1.5,10]</v>
      </c>
      <c r="O90" t="str">
        <f>VLOOKUP($A90,'风险(退款拒付)'!$A:$O,13,0)</f>
        <v>(0,10]</v>
      </c>
      <c r="P90" s="1">
        <f>VLOOKUP(A90,综合分数!$A:$L,12,0)</f>
        <v>0.2135522854252532</v>
      </c>
      <c r="U90"/>
      <c r="V90"/>
      <c r="W90"/>
      <c r="X90"/>
      <c r="Y90"/>
    </row>
    <row r="91" spans="1:25" x14ac:dyDescent="0.2">
      <c r="A91" t="s">
        <v>759</v>
      </c>
      <c r="B91" t="str">
        <f>VLOOKUP($A91,活跃!$B:$K,10,0)</f>
        <v>02活跃</v>
      </c>
      <c r="C91" t="str">
        <f>VLOOKUP($A91,'交易量(贡献率)'!$A:$M,13,0)</f>
        <v>III</v>
      </c>
      <c r="D91" t="str">
        <f>VLOOKUP($A91,交易量等级!$A:$I,9,0)</f>
        <v>小</v>
      </c>
      <c r="E91" t="str">
        <f>VLOOKUP($A91,'风险(退款拒付)'!$A:$P,16,0)</f>
        <v>低</v>
      </c>
      <c r="F91">
        <f>VLOOKUP($A91,'风险(退款拒付)'!$A:$Z,4,0)</f>
        <v>1.4E-2</v>
      </c>
      <c r="G91" t="str">
        <f>VLOOKUP($A91,'风险(退款拒付)'!$A:$Z,8,0)</f>
        <v>低</v>
      </c>
      <c r="H91" t="str">
        <f>VLOOKUP($A91,'风险(退款拒付)'!$A:$Z,11,0)</f>
        <v>低</v>
      </c>
      <c r="I91" t="str">
        <f>VLOOKUP($A91,'风险(退款拒付)'!$A:$Z,14,0)</f>
        <v>0</v>
      </c>
      <c r="J91" s="2">
        <f>VLOOKUP($A91,活跃!$B:$K,9,0)</f>
        <v>800789.56</v>
      </c>
      <c r="K91" s="5">
        <f>VLOOKUP($A91,'交易量(贡献率)'!$A:$L,11,0)</f>
        <v>0.15788446994094915</v>
      </c>
      <c r="L91">
        <f>VLOOKUP($A91,交易量等级!$A:$H,7,0)</f>
        <v>32879.747003254997</v>
      </c>
      <c r="M91" t="str">
        <f>VLOOKUP($A91,'风险(退款拒付)'!$A:$O,7,0)</f>
        <v>(0,10]</v>
      </c>
      <c r="N91" t="str">
        <f>VLOOKUP($A91,'风险(退款拒付)'!$A:$O,10,0)</f>
        <v>(0,1.5]</v>
      </c>
      <c r="O91" t="str">
        <f>VLOOKUP($A91,'风险(退款拒付)'!$A:$O,13,0)</f>
        <v>0</v>
      </c>
      <c r="P91" s="1">
        <f>VLOOKUP(A91,综合分数!$A:$L,12,0)</f>
        <v>1.8913697726372702E-2</v>
      </c>
      <c r="U91"/>
      <c r="V91"/>
      <c r="W91"/>
      <c r="X91"/>
      <c r="Y91"/>
    </row>
    <row r="92" spans="1:25" x14ac:dyDescent="0.2">
      <c r="A92" t="s">
        <v>162</v>
      </c>
      <c r="B92" t="str">
        <f>VLOOKUP($A92,活跃!$B:$K,10,0)</f>
        <v>03沉默</v>
      </c>
      <c r="C92" t="str">
        <f>VLOOKUP($A92,'交易量(贡献率)'!$A:$M,13,0)</f>
        <v>III</v>
      </c>
      <c r="D92" t="str">
        <f>VLOOKUP($A92,交易量等级!$A:$I,9,0)</f>
        <v>小</v>
      </c>
      <c r="E92" t="str">
        <f>VLOOKUP($A92,'风险(退款拒付)'!$A:$P,16,0)</f>
        <v>低</v>
      </c>
      <c r="F92">
        <f>VLOOKUP($A92,'风险(退款拒付)'!$A:$Z,4,0)</f>
        <v>7.0000000000000001E-3</v>
      </c>
      <c r="G92" t="str">
        <f>VLOOKUP($A92,'风险(退款拒付)'!$A:$Z,8,0)</f>
        <v>低</v>
      </c>
      <c r="H92" t="str">
        <f>VLOOKUP($A92,'风险(退款拒付)'!$A:$Z,11,0)</f>
        <v>低</v>
      </c>
      <c r="I92" t="str">
        <f>VLOOKUP($A92,'风险(退款拒付)'!$A:$Z,14,0)</f>
        <v>低</v>
      </c>
      <c r="J92" s="2">
        <f>VLOOKUP($A92,活跃!$B:$K,9,0)</f>
        <v>1376540.21</v>
      </c>
      <c r="K92" s="5">
        <f>VLOOKUP($A92,'交易量(贡献率)'!$A:$L,11,0)</f>
        <v>0.26101608295920492</v>
      </c>
      <c r="L92">
        <f>VLOOKUP($A92,交易量等级!$A:$H,7,0)</f>
        <v>10128.459999999999</v>
      </c>
      <c r="M92" t="str">
        <f>VLOOKUP($A92,'风险(退款拒付)'!$A:$O,7,0)</f>
        <v>(0,10]</v>
      </c>
      <c r="N92" t="str">
        <f>VLOOKUP($A92,'风险(退款拒付)'!$A:$O,10,0)</f>
        <v>(0,1.5]</v>
      </c>
      <c r="O92" t="str">
        <f>VLOOKUP($A92,'风险(退款拒付)'!$A:$O,13,0)</f>
        <v>(0,10]</v>
      </c>
      <c r="P92" s="1">
        <f>VLOOKUP(A92,综合分数!$A:$L,12,0)</f>
        <v>2.2526123433257841E-2</v>
      </c>
      <c r="U92"/>
      <c r="V92"/>
      <c r="W92"/>
      <c r="X92"/>
      <c r="Y92"/>
    </row>
    <row r="93" spans="1:25" x14ac:dyDescent="0.2">
      <c r="A93" t="s">
        <v>398</v>
      </c>
      <c r="B93" t="str">
        <f>VLOOKUP($A93,活跃!$B:$K,10,0)</f>
        <v>02活跃</v>
      </c>
      <c r="C93" t="str">
        <f>VLOOKUP($A93,'交易量(贡献率)'!$A:$M,13,0)</f>
        <v>III</v>
      </c>
      <c r="D93" t="str">
        <f>VLOOKUP($A93,交易量等级!$A:$I,9,0)</f>
        <v>小</v>
      </c>
      <c r="E93" t="str">
        <f>VLOOKUP($A93,'风险(退款拒付)'!$A:$P,16,0)</f>
        <v>低</v>
      </c>
      <c r="F93">
        <f>VLOOKUP($A93,'风险(退款拒付)'!$A:$Z,4,0)</f>
        <v>2.5999999999999999E-2</v>
      </c>
      <c r="G93" t="str">
        <f>VLOOKUP($A93,'风险(退款拒付)'!$A:$Z,8,0)</f>
        <v>低</v>
      </c>
      <c r="H93" t="str">
        <f>VLOOKUP($A93,'风险(退款拒付)'!$A:$Z,11,0)</f>
        <v>低</v>
      </c>
      <c r="I93" t="str">
        <f>VLOOKUP($A93,'风险(退款拒付)'!$A:$Z,14,0)</f>
        <v>低</v>
      </c>
      <c r="J93" s="2">
        <f>VLOOKUP($A93,活跃!$B:$K,9,0)</f>
        <v>1408566.28</v>
      </c>
      <c r="K93" s="5">
        <f>VLOOKUP($A93,'交易量(贡献率)'!$A:$L,11,0)</f>
        <v>0.26708878558223786</v>
      </c>
      <c r="L93">
        <f>VLOOKUP($A93,交易量等级!$A:$H,7,0)</f>
        <v>65845.72</v>
      </c>
      <c r="M93" t="str">
        <f>VLOOKUP($A93,'风险(退款拒付)'!$A:$O,7,0)</f>
        <v>(0,10]</v>
      </c>
      <c r="N93" t="str">
        <f>VLOOKUP($A93,'风险(退款拒付)'!$A:$O,10,0)</f>
        <v>(0,1.5]</v>
      </c>
      <c r="O93" t="str">
        <f>VLOOKUP($A93,'风险(退款拒付)'!$A:$O,13,0)</f>
        <v>(0,10]</v>
      </c>
      <c r="P93" s="1">
        <f>VLOOKUP(A93,综合分数!$A:$L,12,0)</f>
        <v>0.21125558114767151</v>
      </c>
      <c r="U93"/>
      <c r="V93"/>
      <c r="W93"/>
      <c r="X93"/>
      <c r="Y93"/>
    </row>
    <row r="94" spans="1:25" x14ac:dyDescent="0.2">
      <c r="A94" t="s">
        <v>630</v>
      </c>
      <c r="B94" t="str">
        <f>VLOOKUP($A94,活跃!$B:$K,10,0)</f>
        <v>03流失</v>
      </c>
      <c r="C94" t="str">
        <f>VLOOKUP($A94,'交易量(贡献率)'!$A:$M,13,0)</f>
        <v>III</v>
      </c>
      <c r="D94" t="str">
        <f>VLOOKUP($A94,交易量等级!$A:$I,9,0)</f>
        <v>小</v>
      </c>
      <c r="E94" t="str">
        <f>VLOOKUP($A94,'风险(退款拒付)'!$A:$P,16,0)</f>
        <v>低</v>
      </c>
      <c r="F94">
        <f>VLOOKUP($A94,'风险(退款拒付)'!$A:$Z,4,0)</f>
        <v>3.6999999999999998E-2</v>
      </c>
      <c r="G94" t="str">
        <f>VLOOKUP($A94,'风险(退款拒付)'!$A:$Z,8,0)</f>
        <v>低</v>
      </c>
      <c r="H94" t="str">
        <f>VLOOKUP($A94,'风险(退款拒付)'!$A:$Z,11,0)</f>
        <v>低</v>
      </c>
      <c r="I94" t="str">
        <f>VLOOKUP($A94,'风险(退款拒付)'!$A:$Z,14,0)</f>
        <v>低</v>
      </c>
      <c r="J94" s="2">
        <f>VLOOKUP($A94,活跃!$B:$K,9,0)</f>
        <v>890403.86</v>
      </c>
      <c r="K94" s="5">
        <f>VLOOKUP($A94,'交易量(贡献率)'!$A:$L,11,0)</f>
        <v>0.16883613431746847</v>
      </c>
      <c r="L94">
        <f>VLOOKUP($A94,交易量等级!$A:$H,7,0)</f>
        <v>0</v>
      </c>
      <c r="M94" t="str">
        <f>VLOOKUP($A94,'风险(退款拒付)'!$A:$O,7,0)</f>
        <v>(0,10]</v>
      </c>
      <c r="N94" t="str">
        <f>VLOOKUP($A94,'风险(退款拒付)'!$A:$O,10,0)</f>
        <v>(0,1.5]</v>
      </c>
      <c r="O94" t="str">
        <f>VLOOKUP($A94,'风险(退款拒付)'!$A:$O,13,0)</f>
        <v>(0,10]</v>
      </c>
      <c r="P94" s="1">
        <f>VLOOKUP(A94,综合分数!$A:$L,12,0)</f>
        <v>0.21107808419839411</v>
      </c>
      <c r="U94"/>
      <c r="V94"/>
      <c r="W94"/>
      <c r="X94"/>
      <c r="Y94"/>
    </row>
    <row r="95" spans="1:25" x14ac:dyDescent="0.2">
      <c r="A95" t="s">
        <v>233</v>
      </c>
      <c r="B95" t="str">
        <f>VLOOKUP($A95,活跃!$B:$K,10,0)</f>
        <v>02活跃</v>
      </c>
      <c r="C95" t="str">
        <f>VLOOKUP($A95,'交易量(贡献率)'!$A:$M,13,0)</f>
        <v>III</v>
      </c>
      <c r="D95" t="str">
        <f>VLOOKUP($A95,交易量等级!$A:$I,9,0)</f>
        <v>小</v>
      </c>
      <c r="E95" t="str">
        <f>VLOOKUP($A95,'风险(退款拒付)'!$A:$P,16,0)</f>
        <v>低</v>
      </c>
      <c r="F95">
        <f>VLOOKUP($A95,'风险(退款拒付)'!$A:$Z,4,0)</f>
        <v>8.9999999999999993E-3</v>
      </c>
      <c r="G95" t="str">
        <f>VLOOKUP($A95,'风险(退款拒付)'!$A:$Z,8,0)</f>
        <v>低</v>
      </c>
      <c r="H95" t="str">
        <f>VLOOKUP($A95,'风险(退款拒付)'!$A:$Z,11,0)</f>
        <v>低</v>
      </c>
      <c r="I95" t="str">
        <f>VLOOKUP($A95,'风险(退款拒付)'!$A:$Z,14,0)</f>
        <v>低</v>
      </c>
      <c r="J95" s="2">
        <f>VLOOKUP($A95,活跃!$B:$K,9,0)</f>
        <v>1180904.29</v>
      </c>
      <c r="K95" s="5">
        <f>VLOOKUP($A95,'交易量(贡献率)'!$A:$L,11,0)</f>
        <v>0.13226214753315857</v>
      </c>
      <c r="L95">
        <f>VLOOKUP($A95,交易量等级!$A:$H,7,0)</f>
        <v>266388.559077835</v>
      </c>
      <c r="M95" t="str">
        <f>VLOOKUP($A95,'风险(退款拒付)'!$A:$O,7,0)</f>
        <v>(0,10]</v>
      </c>
      <c r="N95" t="str">
        <f>VLOOKUP($A95,'风险(退款拒付)'!$A:$O,10,0)</f>
        <v>(0,1.5]</v>
      </c>
      <c r="O95" t="str">
        <f>VLOOKUP($A95,'风险(退款拒付)'!$A:$O,13,0)</f>
        <v>(0,10]</v>
      </c>
      <c r="P95" s="1">
        <f>VLOOKUP(A95,综合分数!$A:$L,12,0)</f>
        <v>1.471045789444689E-2</v>
      </c>
      <c r="U95"/>
      <c r="V95"/>
      <c r="W95"/>
      <c r="X95"/>
      <c r="Y95"/>
    </row>
    <row r="96" spans="1:25" x14ac:dyDescent="0.2">
      <c r="A96" t="s">
        <v>887</v>
      </c>
      <c r="B96" t="str">
        <f>VLOOKUP($A96,活跃!$B:$K,10,0)</f>
        <v>03流失</v>
      </c>
      <c r="C96" t="str">
        <f>VLOOKUP($A96,'交易量(贡献率)'!$A:$M,13,0)</f>
        <v>III</v>
      </c>
      <c r="D96" t="str">
        <f>VLOOKUP($A96,交易量等级!$A:$I,9,0)</f>
        <v>小</v>
      </c>
      <c r="E96" t="str">
        <f>VLOOKUP($A96,'风险(退款拒付)'!$A:$P,16,0)</f>
        <v>低</v>
      </c>
      <c r="F96">
        <f>VLOOKUP($A96,'风险(退款拒付)'!$A:$Z,4,0)</f>
        <v>6.0000000000000001E-3</v>
      </c>
      <c r="G96" t="str">
        <f>VLOOKUP($A96,'风险(退款拒付)'!$A:$Z,8,0)</f>
        <v>低</v>
      </c>
      <c r="H96" t="str">
        <f>VLOOKUP($A96,'风险(退款拒付)'!$A:$Z,11,0)</f>
        <v>低</v>
      </c>
      <c r="I96" t="str">
        <f>VLOOKUP($A96,'风险(退款拒付)'!$A:$Z,14,0)</f>
        <v>低</v>
      </c>
      <c r="J96" s="2">
        <f>VLOOKUP($A96,活跃!$B:$K,9,0)</f>
        <v>940547.79</v>
      </c>
      <c r="K96" s="5">
        <f>VLOOKUP($A96,'交易量(贡献率)'!$A:$L,11,0)</f>
        <v>0.16509366146866916</v>
      </c>
      <c r="L96">
        <f>VLOOKUP($A96,交易量等级!$A:$H,7,0)</f>
        <v>0</v>
      </c>
      <c r="M96" t="str">
        <f>VLOOKUP($A96,'风险(退款拒付)'!$A:$O,7,0)</f>
        <v>(0,10]</v>
      </c>
      <c r="N96" t="str">
        <f>VLOOKUP($A96,'风险(退款拒付)'!$A:$O,10,0)</f>
        <v>(0,1.5]</v>
      </c>
      <c r="O96" t="str">
        <f>VLOOKUP($A96,'风险(退款拒付)'!$A:$O,13,0)</f>
        <v>(0,10]</v>
      </c>
      <c r="P96" s="1">
        <f>VLOOKUP(A96,综合分数!$A:$L,12,0)</f>
        <v>1.9520581461001829E-2</v>
      </c>
      <c r="U96"/>
      <c r="V96"/>
      <c r="W96"/>
      <c r="X96"/>
      <c r="Y96"/>
    </row>
    <row r="97" spans="1:25" x14ac:dyDescent="0.2">
      <c r="A97" t="s">
        <v>127</v>
      </c>
      <c r="B97" t="str">
        <f>VLOOKUP($A97,活跃!$B:$K,10,0)</f>
        <v>03流失</v>
      </c>
      <c r="C97" t="str">
        <f>VLOOKUP($A97,'交易量(贡献率)'!$A:$M,13,0)</f>
        <v>III</v>
      </c>
      <c r="D97" t="str">
        <f>VLOOKUP($A97,交易量等级!$A:$I,9,0)</f>
        <v>小</v>
      </c>
      <c r="E97" t="str">
        <f>VLOOKUP($A97,'风险(退款拒付)'!$A:$P,16,0)</f>
        <v>低</v>
      </c>
      <c r="F97">
        <f>VLOOKUP($A97,'风险(退款拒付)'!$A:$Z,4,0)</f>
        <v>2.8000000000000001E-2</v>
      </c>
      <c r="G97" t="str">
        <f>VLOOKUP($A97,'风险(退款拒付)'!$A:$Z,8,0)</f>
        <v>低</v>
      </c>
      <c r="H97" t="str">
        <f>VLOOKUP($A97,'风险(退款拒付)'!$A:$Z,11,0)</f>
        <v>低</v>
      </c>
      <c r="I97" t="str">
        <f>VLOOKUP($A97,'风险(退款拒付)'!$A:$Z,14,0)</f>
        <v>低</v>
      </c>
      <c r="J97" s="2">
        <f>VLOOKUP($A97,活跃!$B:$K,9,0)</f>
        <v>999415.98</v>
      </c>
      <c r="K97" s="5">
        <f>VLOOKUP($A97,'交易量(贡献率)'!$A:$L,11,0)</f>
        <v>0.18950673758119646</v>
      </c>
      <c r="L97">
        <f>VLOOKUP($A97,交易量等级!$A:$H,7,0)</f>
        <v>0</v>
      </c>
      <c r="M97" t="str">
        <f>VLOOKUP($A97,'风险(退款拒付)'!$A:$O,7,0)</f>
        <v>(0,10]</v>
      </c>
      <c r="N97" t="str">
        <f>VLOOKUP($A97,'风险(退款拒付)'!$A:$O,10,0)</f>
        <v>(0,1.5]</v>
      </c>
      <c r="O97" t="str">
        <f>VLOOKUP($A97,'风险(退款拒付)'!$A:$O,13,0)</f>
        <v>(0,10]</v>
      </c>
      <c r="P97" s="1">
        <f>VLOOKUP(A97,综合分数!$A:$L,12,0)</f>
        <v>1.323839166897924E-2</v>
      </c>
      <c r="U97"/>
      <c r="V97"/>
      <c r="W97"/>
      <c r="X97"/>
      <c r="Y97"/>
    </row>
    <row r="98" spans="1:25" x14ac:dyDescent="0.2">
      <c r="A98" t="s">
        <v>761</v>
      </c>
      <c r="B98" t="str">
        <f>VLOOKUP($A98,活跃!$B:$K,10,0)</f>
        <v>02活跃</v>
      </c>
      <c r="C98" t="str">
        <f>VLOOKUP($A98,'交易量(贡献率)'!$A:$M,13,0)</f>
        <v>IV</v>
      </c>
      <c r="D98" t="str">
        <f>VLOOKUP($A98,交易量等级!$A:$I,9,0)</f>
        <v>小</v>
      </c>
      <c r="E98" t="str">
        <f>VLOOKUP($A98,'风险(退款拒付)'!$A:$P,16,0)</f>
        <v>0风险</v>
      </c>
      <c r="F98">
        <f>VLOOKUP($A98,'风险(退款拒付)'!$A:$Z,4,0)</f>
        <v>0</v>
      </c>
      <c r="G98" t="str">
        <f>VLOOKUP($A98,'风险(退款拒付)'!$A:$Z,8,0)</f>
        <v>0</v>
      </c>
      <c r="H98" t="str">
        <f>VLOOKUP($A98,'风险(退款拒付)'!$A:$Z,11,0)</f>
        <v>0</v>
      </c>
      <c r="I98" t="str">
        <f>VLOOKUP($A98,'风险(退款拒付)'!$A:$Z,14,0)</f>
        <v>0</v>
      </c>
      <c r="J98" s="2">
        <f>VLOOKUP($A98,活跃!$B:$K,9,0)</f>
        <v>73270.399999999994</v>
      </c>
      <c r="K98" s="5">
        <f>VLOOKUP($A98,'交易量(贡献率)'!$A:$L,11,0)</f>
        <v>1.7466111516420794E-2</v>
      </c>
      <c r="L98">
        <f>VLOOKUP($A98,交易量等级!$A:$H,7,0)</f>
        <v>31294.310942159998</v>
      </c>
      <c r="M98" t="str">
        <f>VLOOKUP($A98,'风险(退款拒付)'!$A:$O,7,0)</f>
        <v>0</v>
      </c>
      <c r="N98" t="str">
        <f>VLOOKUP($A98,'风险(退款拒付)'!$A:$O,10,0)</f>
        <v>0</v>
      </c>
      <c r="O98" t="str">
        <f>VLOOKUP($A98,'风险(退款拒付)'!$A:$O,13,0)</f>
        <v>0</v>
      </c>
      <c r="P98" s="1">
        <f>VLOOKUP(A98,综合分数!$A:$L,12,0)</f>
        <v>4.7332187376927142E-3</v>
      </c>
      <c r="U98"/>
      <c r="V98"/>
      <c r="W98"/>
      <c r="X98"/>
      <c r="Y98"/>
    </row>
    <row r="99" spans="1:25" x14ac:dyDescent="0.2">
      <c r="A99" t="s">
        <v>648</v>
      </c>
      <c r="B99" t="str">
        <f>VLOOKUP($A99,活跃!$B:$K,10,0)</f>
        <v>03流失</v>
      </c>
      <c r="C99" t="str">
        <f>VLOOKUP($A99,'交易量(贡献率)'!$A:$M,13,0)</f>
        <v>III</v>
      </c>
      <c r="D99" t="str">
        <f>VLOOKUP($A99,交易量等级!$A:$I,9,0)</f>
        <v>小</v>
      </c>
      <c r="E99" t="str">
        <f>VLOOKUP($A99,'风险(退款拒付)'!$A:$P,16,0)</f>
        <v>低</v>
      </c>
      <c r="F99">
        <f>VLOOKUP($A99,'风险(退款拒付)'!$A:$Z,4,0)</f>
        <v>1.2999999999999999E-2</v>
      </c>
      <c r="G99" t="str">
        <f>VLOOKUP($A99,'风险(退款拒付)'!$A:$Z,8,0)</f>
        <v>低</v>
      </c>
      <c r="H99" t="str">
        <f>VLOOKUP($A99,'风险(退款拒付)'!$A:$Z,11,0)</f>
        <v>低</v>
      </c>
      <c r="I99" t="str">
        <f>VLOOKUP($A99,'风险(退款拒付)'!$A:$Z,14,0)</f>
        <v>低</v>
      </c>
      <c r="J99" s="2">
        <f>VLOOKUP($A99,活跃!$B:$K,9,0)</f>
        <v>1079426.29</v>
      </c>
      <c r="K99" s="5">
        <f>VLOOKUP($A99,'交易量(贡献率)'!$A:$L,11,0)</f>
        <v>0.20480580999970802</v>
      </c>
      <c r="L99">
        <f>VLOOKUP($A99,交易量等级!$A:$H,7,0)</f>
        <v>0</v>
      </c>
      <c r="M99" t="str">
        <f>VLOOKUP($A99,'风险(退款拒付)'!$A:$O,7,0)</f>
        <v>(0,10]</v>
      </c>
      <c r="N99" t="str">
        <f>VLOOKUP($A99,'风险(退款拒付)'!$A:$O,10,0)</f>
        <v>(0,1.5]</v>
      </c>
      <c r="O99" t="str">
        <f>VLOOKUP($A99,'风险(退款拒付)'!$A:$O,13,0)</f>
        <v>(0,10]</v>
      </c>
      <c r="P99" s="1">
        <f>VLOOKUP(A99,综合分数!$A:$L,12,0)</f>
        <v>1.2149838565166139E-2</v>
      </c>
      <c r="U99"/>
      <c r="V99"/>
      <c r="W99"/>
      <c r="X99"/>
      <c r="Y99"/>
    </row>
    <row r="100" spans="1:25" x14ac:dyDescent="0.2">
      <c r="A100" t="s">
        <v>283</v>
      </c>
      <c r="B100" t="str">
        <f>VLOOKUP($A100,活跃!$B:$K,10,0)</f>
        <v>02活跃</v>
      </c>
      <c r="C100" t="str">
        <f>VLOOKUP($A100,'交易量(贡献率)'!$A:$M,13,0)</f>
        <v>III</v>
      </c>
      <c r="D100" t="str">
        <f>VLOOKUP($A100,交易量等级!$A:$I,9,0)</f>
        <v>小</v>
      </c>
      <c r="E100" t="str">
        <f>VLOOKUP($A100,'风险(退款拒付)'!$A:$P,16,0)</f>
        <v>低</v>
      </c>
      <c r="F100">
        <f>VLOOKUP($A100,'风险(退款拒付)'!$A:$Z,4,0)</f>
        <v>1.2E-2</v>
      </c>
      <c r="G100" t="str">
        <f>VLOOKUP($A100,'风险(退款拒付)'!$A:$Z,8,0)</f>
        <v>低</v>
      </c>
      <c r="H100" t="str">
        <f>VLOOKUP($A100,'风险(退款拒付)'!$A:$Z,11,0)</f>
        <v>低</v>
      </c>
      <c r="I100" t="str">
        <f>VLOOKUP($A100,'风险(退款拒付)'!$A:$Z,14,0)</f>
        <v>低</v>
      </c>
      <c r="J100" s="2">
        <f>VLOOKUP($A100,活跃!$B:$K,9,0)</f>
        <v>1162730.5900000001</v>
      </c>
      <c r="K100" s="5">
        <f>VLOOKUP($A100,'交易量(贡献率)'!$A:$L,11,0)</f>
        <v>0.22047404204679594</v>
      </c>
      <c r="L100">
        <f>VLOOKUP($A100,交易量等级!$A:$H,7,0)</f>
        <v>192040.03</v>
      </c>
      <c r="M100" t="str">
        <f>VLOOKUP($A100,'风险(退款拒付)'!$A:$O,7,0)</f>
        <v>(0,10]</v>
      </c>
      <c r="N100" t="str">
        <f>VLOOKUP($A100,'风险(退款拒付)'!$A:$O,10,0)</f>
        <v>(0,1.5]</v>
      </c>
      <c r="O100" t="str">
        <f>VLOOKUP($A100,'风险(退款拒付)'!$A:$O,13,0)</f>
        <v>(0,10]</v>
      </c>
      <c r="P100" s="1">
        <f>VLOOKUP(A100,综合分数!$A:$L,12,0)</f>
        <v>1.041109108132326E-2</v>
      </c>
      <c r="U100"/>
      <c r="V100"/>
      <c r="W100"/>
      <c r="X100"/>
      <c r="Y100"/>
    </row>
    <row r="101" spans="1:25" x14ac:dyDescent="0.2">
      <c r="A101" t="s">
        <v>248</v>
      </c>
      <c r="B101" t="str">
        <f>VLOOKUP($A101,活跃!$B:$K,10,0)</f>
        <v>02活跃</v>
      </c>
      <c r="C101" t="str">
        <f>VLOOKUP($A101,'交易量(贡献率)'!$A:$M,13,0)</f>
        <v>III</v>
      </c>
      <c r="D101" t="str">
        <f>VLOOKUP($A101,交易量等级!$A:$I,9,0)</f>
        <v>小</v>
      </c>
      <c r="E101" t="str">
        <f>VLOOKUP($A101,'风险(退款拒付)'!$A:$P,16,0)</f>
        <v>低</v>
      </c>
      <c r="F101">
        <f>VLOOKUP($A101,'风险(退款拒付)'!$A:$Z,4,0)</f>
        <v>1.6E-2</v>
      </c>
      <c r="G101" t="str">
        <f>VLOOKUP($A101,'风险(退款拒付)'!$A:$Z,8,0)</f>
        <v>低</v>
      </c>
      <c r="H101" t="str">
        <f>VLOOKUP($A101,'风险(退款拒付)'!$A:$Z,11,0)</f>
        <v>低</v>
      </c>
      <c r="I101" t="str">
        <f>VLOOKUP($A101,'风险(退款拒付)'!$A:$Z,14,0)</f>
        <v>低</v>
      </c>
      <c r="J101" s="2">
        <f>VLOOKUP($A101,活跃!$B:$K,9,0)</f>
        <v>726855.22</v>
      </c>
      <c r="K101" s="5">
        <f>VLOOKUP($A101,'交易量(贡献率)'!$A:$L,11,0)</f>
        <v>0.12480971567188198</v>
      </c>
      <c r="L101">
        <f>VLOOKUP($A101,交易量等级!$A:$H,7,0)</f>
        <v>14752.19485136</v>
      </c>
      <c r="M101" t="str">
        <f>VLOOKUP($A101,'风险(退款拒付)'!$A:$O,7,0)</f>
        <v>(0,10]</v>
      </c>
      <c r="N101" t="str">
        <f>VLOOKUP($A101,'风险(退款拒付)'!$A:$O,10,0)</f>
        <v>(0,1.5]</v>
      </c>
      <c r="O101" t="str">
        <f>VLOOKUP($A101,'风险(退款拒付)'!$A:$O,13,0)</f>
        <v>(0,10]</v>
      </c>
      <c r="P101" s="1">
        <f>VLOOKUP(A101,综合分数!$A:$L,12,0)</f>
        <v>6.5694033803643638E-3</v>
      </c>
      <c r="U101"/>
      <c r="V101"/>
      <c r="W101"/>
      <c r="X101"/>
      <c r="Y101"/>
    </row>
    <row r="102" spans="1:25" x14ac:dyDescent="0.2">
      <c r="A102" t="s">
        <v>979</v>
      </c>
      <c r="B102" t="str">
        <f>VLOOKUP($A102,活跃!$B:$K,10,0)</f>
        <v>04清退</v>
      </c>
      <c r="C102" t="str">
        <f>VLOOKUP($A102,'交易量(贡献率)'!$A:$M,13,0)</f>
        <v>III</v>
      </c>
      <c r="D102" t="str">
        <f>VLOOKUP($A102,交易量等级!$A:$I,9,0)</f>
        <v>小</v>
      </c>
      <c r="E102" t="str">
        <f>VLOOKUP($A102,'风险(退款拒付)'!$A:$P,16,0)</f>
        <v>低</v>
      </c>
      <c r="F102">
        <f>VLOOKUP($A102,'风险(退款拒付)'!$A:$Z,4,0)</f>
        <v>2.4E-2</v>
      </c>
      <c r="G102" t="str">
        <f>VLOOKUP($A102,'风险(退款拒付)'!$A:$Z,8,0)</f>
        <v>低</v>
      </c>
      <c r="H102" t="str">
        <f>VLOOKUP($A102,'风险(退款拒付)'!$A:$Z,11,0)</f>
        <v>低</v>
      </c>
      <c r="I102" t="str">
        <f>VLOOKUP($A102,'风险(退款拒付)'!$A:$Z,14,0)</f>
        <v>低</v>
      </c>
      <c r="J102" s="2">
        <f>VLOOKUP($A102,活跃!$B:$K,9,0)</f>
        <v>597422.28</v>
      </c>
      <c r="K102" s="5">
        <f>VLOOKUP($A102,'交易量(贡献率)'!$A:$L,11,0)</f>
        <v>0.11328170602307167</v>
      </c>
      <c r="L102">
        <f>VLOOKUP($A102,交易量等级!$A:$H,7,0)</f>
        <v>0</v>
      </c>
      <c r="M102" t="str">
        <f>VLOOKUP($A102,'风险(退款拒付)'!$A:$O,7,0)</f>
        <v>(0,10]</v>
      </c>
      <c r="N102" t="str">
        <f>VLOOKUP($A102,'风险(退款拒付)'!$A:$O,10,0)</f>
        <v>(0,1.5]</v>
      </c>
      <c r="O102" t="str">
        <f>VLOOKUP($A102,'风险(退款拒付)'!$A:$O,13,0)</f>
        <v>(0,10]</v>
      </c>
      <c r="P102" s="1">
        <f>VLOOKUP(A102,综合分数!$A:$L,12,0)</f>
        <v>0.23234909203050849</v>
      </c>
      <c r="U102"/>
      <c r="V102"/>
      <c r="W102"/>
      <c r="X102"/>
      <c r="Y102"/>
    </row>
    <row r="103" spans="1:25" x14ac:dyDescent="0.2">
      <c r="A103" t="s">
        <v>540</v>
      </c>
      <c r="B103" t="str">
        <f>VLOOKUP($A103,活跃!$B:$K,10,0)</f>
        <v>03流失</v>
      </c>
      <c r="C103" t="str">
        <f>VLOOKUP($A103,'交易量(贡献率)'!$A:$M,13,0)</f>
        <v>III</v>
      </c>
      <c r="D103" t="str">
        <f>VLOOKUP($A103,交易量等级!$A:$I,9,0)</f>
        <v>小</v>
      </c>
      <c r="E103" t="str">
        <f>VLOOKUP($A103,'风险(退款拒付)'!$A:$P,16,0)</f>
        <v>中</v>
      </c>
      <c r="F103">
        <f>VLOOKUP($A103,'风险(退款拒付)'!$A:$Z,4,0)</f>
        <v>0.16900000000000001</v>
      </c>
      <c r="G103" t="str">
        <f>VLOOKUP($A103,'风险(退款拒付)'!$A:$Z,8,0)</f>
        <v>中</v>
      </c>
      <c r="H103" t="str">
        <f>VLOOKUP($A103,'风险(退款拒付)'!$A:$Z,11,0)</f>
        <v>中</v>
      </c>
      <c r="I103" t="str">
        <f>VLOOKUP($A103,'风险(退款拒付)'!$A:$Z,14,0)</f>
        <v>中</v>
      </c>
      <c r="J103" s="2">
        <f>VLOOKUP($A103,活跃!$B:$K,9,0)</f>
        <v>718038.14</v>
      </c>
      <c r="K103" s="5">
        <f>VLOOKUP($A103,'交易量(贡献率)'!$A:$L,11,0)</f>
        <v>0.13615258120074325</v>
      </c>
      <c r="L103">
        <f>VLOOKUP($A103,交易量等级!$A:$H,7,0)</f>
        <v>0</v>
      </c>
      <c r="M103" t="str">
        <f>VLOOKUP($A103,'风险(退款拒付)'!$A:$O,7,0)</f>
        <v>(10,20]</v>
      </c>
      <c r="N103" t="str">
        <f>VLOOKUP($A103,'风险(退款拒付)'!$A:$O,10,0)</f>
        <v>(1.5,10]</v>
      </c>
      <c r="O103" t="str">
        <f>VLOOKUP($A103,'风险(退款拒付)'!$A:$O,13,0)</f>
        <v>(10,20]</v>
      </c>
      <c r="P103" s="1">
        <f>VLOOKUP(A103,综合分数!$A:$L,12,0)</f>
        <v>2.5718580520352141E-2</v>
      </c>
      <c r="U103"/>
      <c r="V103"/>
      <c r="W103"/>
      <c r="X103"/>
      <c r="Y103"/>
    </row>
    <row r="104" spans="1:25" x14ac:dyDescent="0.2">
      <c r="A104" t="s">
        <v>666</v>
      </c>
      <c r="B104" t="str">
        <f>VLOOKUP($A104,活跃!$B:$K,10,0)</f>
        <v>02活跃</v>
      </c>
      <c r="C104" t="str">
        <f>VLOOKUP($A104,'交易量(贡献率)'!$A:$M,13,0)</f>
        <v>III</v>
      </c>
      <c r="D104" t="str">
        <f>VLOOKUP($A104,交易量等级!$A:$I,9,0)</f>
        <v>小</v>
      </c>
      <c r="E104" t="str">
        <f>VLOOKUP($A104,'风险(退款拒付)'!$A:$P,16,0)</f>
        <v>低</v>
      </c>
      <c r="F104">
        <f>VLOOKUP($A104,'风险(退款拒付)'!$A:$Z,4,0)</f>
        <v>1.4999999999999999E-2</v>
      </c>
      <c r="G104" t="str">
        <f>VLOOKUP($A104,'风险(退款拒付)'!$A:$Z,8,0)</f>
        <v>低</v>
      </c>
      <c r="H104" t="str">
        <f>VLOOKUP($A104,'风险(退款拒付)'!$A:$Z,11,0)</f>
        <v>低</v>
      </c>
      <c r="I104" t="str">
        <f>VLOOKUP($A104,'风险(退款拒付)'!$A:$Z,14,0)</f>
        <v>低</v>
      </c>
      <c r="J104" s="2">
        <f>VLOOKUP($A104,活跃!$B:$K,9,0)</f>
        <v>734408.39</v>
      </c>
      <c r="K104" s="5">
        <f>VLOOKUP($A104,'交易量(贡献率)'!$A:$L,11,0)</f>
        <v>0.13925666671965661</v>
      </c>
      <c r="L104">
        <f>VLOOKUP($A104,交易量等级!$A:$H,7,0)</f>
        <v>39332.61</v>
      </c>
      <c r="M104" t="str">
        <f>VLOOKUP($A104,'风险(退款拒付)'!$A:$O,7,0)</f>
        <v>(0,10]</v>
      </c>
      <c r="N104" t="str">
        <f>VLOOKUP($A104,'风险(退款拒付)'!$A:$O,10,0)</f>
        <v>(0,1.5]</v>
      </c>
      <c r="O104" t="str">
        <f>VLOOKUP($A104,'风险(退款拒付)'!$A:$O,13,0)</f>
        <v>(0,10]</v>
      </c>
      <c r="P104" s="1">
        <f>VLOOKUP(A104,综合分数!$A:$L,12,0)</f>
        <v>1.564201078514289E-2</v>
      </c>
      <c r="U104"/>
      <c r="V104"/>
      <c r="W104"/>
      <c r="X104"/>
      <c r="Y104"/>
    </row>
    <row r="105" spans="1:25" x14ac:dyDescent="0.2">
      <c r="A105" t="s">
        <v>480</v>
      </c>
      <c r="B105" t="str">
        <f>VLOOKUP($A105,活跃!$B:$K,10,0)</f>
        <v>02活跃</v>
      </c>
      <c r="C105" t="str">
        <f>VLOOKUP($A105,'交易量(贡献率)'!$A:$M,13,0)</f>
        <v>III</v>
      </c>
      <c r="D105" t="str">
        <f>VLOOKUP($A105,交易量等级!$A:$I,9,0)</f>
        <v>小</v>
      </c>
      <c r="E105" t="str">
        <f>VLOOKUP($A105,'风险(退款拒付)'!$A:$P,16,0)</f>
        <v>低</v>
      </c>
      <c r="F105">
        <f>VLOOKUP($A105,'风险(退款拒付)'!$A:$Z,4,0)</f>
        <v>1.6E-2</v>
      </c>
      <c r="G105" t="str">
        <f>VLOOKUP($A105,'风险(退款拒付)'!$A:$Z,8,0)</f>
        <v>低</v>
      </c>
      <c r="H105" t="str">
        <f>VLOOKUP($A105,'风险(退款拒付)'!$A:$Z,11,0)</f>
        <v>低</v>
      </c>
      <c r="I105" t="str">
        <f>VLOOKUP($A105,'风险(退款拒付)'!$A:$Z,14,0)</f>
        <v>低</v>
      </c>
      <c r="J105" s="2">
        <f>VLOOKUP($A105,活跃!$B:$K,9,0)</f>
        <v>982241.34</v>
      </c>
      <c r="K105" s="5">
        <f>VLOOKUP($A105,'交易量(贡献率)'!$A:$L,11,0)</f>
        <v>0.18625012565917023</v>
      </c>
      <c r="L105">
        <f>VLOOKUP($A105,交易量等级!$A:$H,7,0)</f>
        <v>117866.71</v>
      </c>
      <c r="M105" t="str">
        <f>VLOOKUP($A105,'风险(退款拒付)'!$A:$O,7,0)</f>
        <v>(0,10]</v>
      </c>
      <c r="N105" t="str">
        <f>VLOOKUP($A105,'风险(退款拒付)'!$A:$O,10,0)</f>
        <v>(0,1.5]</v>
      </c>
      <c r="O105" t="str">
        <f>VLOOKUP($A105,'风险(退款拒付)'!$A:$O,13,0)</f>
        <v>(0,10]</v>
      </c>
      <c r="P105" s="1">
        <f>VLOOKUP(A105,综合分数!$A:$L,12,0)</f>
        <v>1.3438646377796799E-2</v>
      </c>
      <c r="U105"/>
      <c r="V105"/>
      <c r="W105"/>
      <c r="X105"/>
      <c r="Y105"/>
    </row>
    <row r="106" spans="1:25" x14ac:dyDescent="0.2">
      <c r="A106" t="s">
        <v>418</v>
      </c>
      <c r="B106" t="str">
        <f>VLOOKUP($A106,活跃!$B:$K,10,0)</f>
        <v>03流失</v>
      </c>
      <c r="C106" t="str">
        <f>VLOOKUP($A106,'交易量(贡献率)'!$A:$M,13,0)</f>
        <v>III</v>
      </c>
      <c r="D106" t="str">
        <f>VLOOKUP($A106,交易量等级!$A:$I,9,0)</f>
        <v>小</v>
      </c>
      <c r="E106" t="str">
        <f>VLOOKUP($A106,'风险(退款拒付)'!$A:$P,16,0)</f>
        <v>低</v>
      </c>
      <c r="F106">
        <f>VLOOKUP($A106,'风险(退款拒付)'!$A:$Z,4,0)</f>
        <v>9.8000000000000004E-2</v>
      </c>
      <c r="G106" t="str">
        <f>VLOOKUP($A106,'风险(退款拒付)'!$A:$Z,8,0)</f>
        <v>低</v>
      </c>
      <c r="H106" t="str">
        <f>VLOOKUP($A106,'风险(退款拒付)'!$A:$Z,11,0)</f>
        <v>低</v>
      </c>
      <c r="I106" t="str">
        <f>VLOOKUP($A106,'风险(退款拒付)'!$A:$Z,14,0)</f>
        <v>低</v>
      </c>
      <c r="J106" s="2">
        <f>VLOOKUP($A106,活跃!$B:$K,9,0)</f>
        <v>739321.3</v>
      </c>
      <c r="K106" s="5">
        <f>VLOOKUP($A106,'交易量(贡献率)'!$A:$L,11,0)</f>
        <v>0.14019346789896286</v>
      </c>
      <c r="L106">
        <f>VLOOKUP($A106,交易量等级!$A:$H,7,0)</f>
        <v>0</v>
      </c>
      <c r="M106" t="str">
        <f>VLOOKUP($A106,'风险(退款拒付)'!$A:$O,7,0)</f>
        <v>(0,10]</v>
      </c>
      <c r="N106" t="str">
        <f>VLOOKUP($A106,'风险(退款拒付)'!$A:$O,10,0)</f>
        <v>(0,1.5]</v>
      </c>
      <c r="O106" t="str">
        <f>VLOOKUP($A106,'风险(退款拒付)'!$A:$O,13,0)</f>
        <v>(0,10]</v>
      </c>
      <c r="P106" s="1">
        <f>VLOOKUP(A106,综合分数!$A:$L,12,0)</f>
        <v>1.0556801947813889E-2</v>
      </c>
      <c r="U106"/>
      <c r="V106"/>
      <c r="W106"/>
      <c r="X106"/>
      <c r="Y106"/>
    </row>
    <row r="107" spans="1:25" x14ac:dyDescent="0.2">
      <c r="A107" t="s">
        <v>758</v>
      </c>
      <c r="B107" t="str">
        <f>VLOOKUP($A107,活跃!$B:$K,10,0)</f>
        <v>03流失</v>
      </c>
      <c r="C107" t="str">
        <f>VLOOKUP($A107,'交易量(贡献率)'!$A:$M,13,0)</f>
        <v>III</v>
      </c>
      <c r="D107" t="str">
        <f>VLOOKUP($A107,交易量等级!$A:$I,9,0)</f>
        <v>小</v>
      </c>
      <c r="E107" t="str">
        <f>VLOOKUP($A107,'风险(退款拒付)'!$A:$P,16,0)</f>
        <v>低</v>
      </c>
      <c r="F107">
        <f>VLOOKUP($A107,'风险(退款拒付)'!$A:$Z,4,0)</f>
        <v>0.04</v>
      </c>
      <c r="G107" t="str">
        <f>VLOOKUP($A107,'风险(退款拒付)'!$A:$Z,8,0)</f>
        <v>低</v>
      </c>
      <c r="H107" t="str">
        <f>VLOOKUP($A107,'风险(退款拒付)'!$A:$Z,11,0)</f>
        <v>低</v>
      </c>
      <c r="I107" t="str">
        <f>VLOOKUP($A107,'风险(退款拒付)'!$A:$Z,14,0)</f>
        <v>低</v>
      </c>
      <c r="J107" s="2">
        <f>VLOOKUP($A107,活跃!$B:$K,9,0)</f>
        <v>756959.86</v>
      </c>
      <c r="K107" s="5">
        <f>VLOOKUP($A107,'交易量(贡献率)'!$A:$L,11,0)</f>
        <v>0.14353386840904933</v>
      </c>
      <c r="L107">
        <f>VLOOKUP($A107,交易量等级!$A:$H,7,0)</f>
        <v>0</v>
      </c>
      <c r="M107" t="str">
        <f>VLOOKUP($A107,'风险(退款拒付)'!$A:$O,7,0)</f>
        <v>(0,10]</v>
      </c>
      <c r="N107" t="str">
        <f>VLOOKUP($A107,'风险(退款拒付)'!$A:$O,10,0)</f>
        <v>(0,1.5]</v>
      </c>
      <c r="O107" t="str">
        <f>VLOOKUP($A107,'风险(退款拒付)'!$A:$O,13,0)</f>
        <v>(0,10]</v>
      </c>
      <c r="P107" s="1">
        <f>VLOOKUP(A107,综合分数!$A:$L,12,0)</f>
        <v>2.0330915444689721E-2</v>
      </c>
      <c r="U107"/>
      <c r="V107"/>
      <c r="W107"/>
      <c r="X107"/>
      <c r="Y107"/>
    </row>
    <row r="108" spans="1:25" x14ac:dyDescent="0.2">
      <c r="A108" t="s">
        <v>458</v>
      </c>
      <c r="B108" t="str">
        <f>VLOOKUP($A108,活跃!$B:$K,10,0)</f>
        <v>03流失</v>
      </c>
      <c r="C108" t="str">
        <f>VLOOKUP($A108,'交易量(贡献率)'!$A:$M,13,0)</f>
        <v>III</v>
      </c>
      <c r="D108" t="str">
        <f>VLOOKUP($A108,交易量等级!$A:$I,9,0)</f>
        <v>小</v>
      </c>
      <c r="E108" t="str">
        <f>VLOOKUP($A108,'风险(退款拒付)'!$A:$P,16,0)</f>
        <v>低</v>
      </c>
      <c r="F108">
        <f>VLOOKUP($A108,'风险(退款拒付)'!$A:$Z,4,0)</f>
        <v>7.8E-2</v>
      </c>
      <c r="G108" t="str">
        <f>VLOOKUP($A108,'风险(退款拒付)'!$A:$Z,8,0)</f>
        <v>低</v>
      </c>
      <c r="H108" t="str">
        <f>VLOOKUP($A108,'风险(退款拒付)'!$A:$Z,11,0)</f>
        <v>中</v>
      </c>
      <c r="I108" t="str">
        <f>VLOOKUP($A108,'风险(退款拒付)'!$A:$Z,14,0)</f>
        <v>低</v>
      </c>
      <c r="J108" s="2">
        <f>VLOOKUP($A108,活跃!$B:$K,9,0)</f>
        <v>1211977.24</v>
      </c>
      <c r="K108" s="5">
        <f>VLOOKUP($A108,'交易量(贡献率)'!$A:$L,11,0)</f>
        <v>0.2298120676187935</v>
      </c>
      <c r="L108">
        <f>VLOOKUP($A108,交易量等级!$A:$H,7,0)</f>
        <v>0</v>
      </c>
      <c r="M108" t="str">
        <f>VLOOKUP($A108,'风险(退款拒付)'!$A:$O,7,0)</f>
        <v>(0,10]</v>
      </c>
      <c r="N108" t="str">
        <f>VLOOKUP($A108,'风险(退款拒付)'!$A:$O,10,0)</f>
        <v>(1.5,10]</v>
      </c>
      <c r="O108" t="str">
        <f>VLOOKUP($A108,'风险(退款拒付)'!$A:$O,13,0)</f>
        <v>(0,10]</v>
      </c>
      <c r="P108" s="1">
        <f>VLOOKUP(A108,综合分数!$A:$L,12,0)</f>
        <v>2.0326975064225029E-2</v>
      </c>
      <c r="U108"/>
      <c r="V108"/>
      <c r="W108"/>
      <c r="X108"/>
      <c r="Y108"/>
    </row>
    <row r="109" spans="1:25" x14ac:dyDescent="0.2">
      <c r="A109" t="s">
        <v>274</v>
      </c>
      <c r="B109" t="str">
        <f>VLOOKUP($A109,活跃!$B:$K,10,0)</f>
        <v>02活跃</v>
      </c>
      <c r="C109" t="str">
        <f>VLOOKUP($A109,'交易量(贡献率)'!$A:$M,13,0)</f>
        <v>III</v>
      </c>
      <c r="D109" t="str">
        <f>VLOOKUP($A109,交易量等级!$A:$I,9,0)</f>
        <v>小</v>
      </c>
      <c r="E109" t="str">
        <f>VLOOKUP($A109,'风险(退款拒付)'!$A:$P,16,0)</f>
        <v>低</v>
      </c>
      <c r="F109">
        <f>VLOOKUP($A109,'风险(退款拒付)'!$A:$Z,4,0)</f>
        <v>0.01</v>
      </c>
      <c r="G109" t="str">
        <f>VLOOKUP($A109,'风险(退款拒付)'!$A:$Z,8,0)</f>
        <v>低</v>
      </c>
      <c r="H109" t="str">
        <f>VLOOKUP($A109,'风险(退款拒付)'!$A:$Z,11,0)</f>
        <v>低</v>
      </c>
      <c r="I109" t="str">
        <f>VLOOKUP($A109,'风险(退款拒付)'!$A:$Z,14,0)</f>
        <v>低</v>
      </c>
      <c r="J109" s="2">
        <f>VLOOKUP($A109,活跃!$B:$K,9,0)</f>
        <v>588637.4</v>
      </c>
      <c r="K109" s="5">
        <f>VLOOKUP($A109,'交易量(贡献率)'!$A:$L,11,0)</f>
        <v>0.1116159392331087</v>
      </c>
      <c r="L109">
        <f>VLOOKUP($A109,交易量等级!$A:$H,7,0)</f>
        <v>2998.66</v>
      </c>
      <c r="M109" t="str">
        <f>VLOOKUP($A109,'风险(退款拒付)'!$A:$O,7,0)</f>
        <v>(0,10]</v>
      </c>
      <c r="N109" t="str">
        <f>VLOOKUP($A109,'风险(退款拒付)'!$A:$O,10,0)</f>
        <v>(0,1.5]</v>
      </c>
      <c r="O109" t="str">
        <f>VLOOKUP($A109,'风险(退款拒付)'!$A:$O,13,0)</f>
        <v>(0,10]</v>
      </c>
      <c r="P109" s="1">
        <f>VLOOKUP(A109,综合分数!$A:$L,12,0)</f>
        <v>1.5810405459809621E-2</v>
      </c>
      <c r="U109"/>
      <c r="V109"/>
      <c r="W109"/>
      <c r="X109"/>
      <c r="Y109"/>
    </row>
    <row r="110" spans="1:25" x14ac:dyDescent="0.2">
      <c r="A110" t="s">
        <v>168</v>
      </c>
      <c r="B110" t="str">
        <f>VLOOKUP($A110,活跃!$B:$K,10,0)</f>
        <v>02活跃</v>
      </c>
      <c r="C110" t="str">
        <f>VLOOKUP($A110,'交易量(贡献率)'!$A:$M,13,0)</f>
        <v>III</v>
      </c>
      <c r="D110" t="str">
        <f>VLOOKUP($A110,交易量等级!$A:$I,9,0)</f>
        <v>小</v>
      </c>
      <c r="E110" t="str">
        <f>VLOOKUP($A110,'风险(退款拒付)'!$A:$P,16,0)</f>
        <v>低</v>
      </c>
      <c r="F110">
        <f>VLOOKUP($A110,'风险(退款拒付)'!$A:$Z,4,0)</f>
        <v>0.13500000000000001</v>
      </c>
      <c r="G110" t="str">
        <f>VLOOKUP($A110,'风险(退款拒付)'!$A:$Z,8,0)</f>
        <v>中</v>
      </c>
      <c r="H110" t="str">
        <f>VLOOKUP($A110,'风险(退款拒付)'!$A:$Z,11,0)</f>
        <v>0</v>
      </c>
      <c r="I110" t="str">
        <f>VLOOKUP($A110,'风险(退款拒付)'!$A:$Z,14,0)</f>
        <v>0</v>
      </c>
      <c r="J110" s="2">
        <f>VLOOKUP($A110,活跃!$B:$K,9,0)</f>
        <v>836738.22</v>
      </c>
      <c r="K110" s="5">
        <f>VLOOKUP($A110,'交易量(贡献率)'!$A:$L,11,0)</f>
        <v>0.17068557744763327</v>
      </c>
      <c r="L110">
        <f>VLOOKUP($A110,交易量等级!$A:$H,7,0)</f>
        <v>351424.72978377499</v>
      </c>
      <c r="M110" t="str">
        <f>VLOOKUP($A110,'风险(退款拒付)'!$A:$O,7,0)</f>
        <v>(10,20]</v>
      </c>
      <c r="N110" t="str">
        <f>VLOOKUP($A110,'风险(退款拒付)'!$A:$O,10,0)</f>
        <v>0</v>
      </c>
      <c r="O110" t="str">
        <f>VLOOKUP($A110,'风险(退款拒付)'!$A:$O,13,0)</f>
        <v>0</v>
      </c>
      <c r="P110" s="1">
        <f>VLOOKUP(A110,综合分数!$A:$L,12,0)</f>
        <v>1.494827348973018E-2</v>
      </c>
      <c r="U110"/>
      <c r="V110"/>
      <c r="W110"/>
      <c r="X110"/>
      <c r="Y110"/>
    </row>
    <row r="111" spans="1:25" x14ac:dyDescent="0.2">
      <c r="A111" t="s">
        <v>109</v>
      </c>
      <c r="B111" t="str">
        <f>VLOOKUP($A111,活跃!$B:$K,10,0)</f>
        <v>02活跃</v>
      </c>
      <c r="C111" t="str">
        <f>VLOOKUP($A111,'交易量(贡献率)'!$A:$M,13,0)</f>
        <v>III</v>
      </c>
      <c r="D111" t="str">
        <f>VLOOKUP($A111,交易量等级!$A:$I,9,0)</f>
        <v>小</v>
      </c>
      <c r="E111" t="str">
        <f>VLOOKUP($A111,'风险(退款拒付)'!$A:$P,16,0)</f>
        <v>低</v>
      </c>
      <c r="F111">
        <f>VLOOKUP($A111,'风险(退款拒付)'!$A:$Z,4,0)</f>
        <v>4.9000000000000002E-2</v>
      </c>
      <c r="G111" t="str">
        <f>VLOOKUP($A111,'风险(退款拒付)'!$A:$Z,8,0)</f>
        <v>低</v>
      </c>
      <c r="H111" t="str">
        <f>VLOOKUP($A111,'风险(退款拒付)'!$A:$Z,11,0)</f>
        <v>低</v>
      </c>
      <c r="I111" t="str">
        <f>VLOOKUP($A111,'风险(退款拒付)'!$A:$Z,14,0)</f>
        <v>0</v>
      </c>
      <c r="J111" s="2">
        <f>VLOOKUP($A111,活跃!$B:$K,9,0)</f>
        <v>1610674.85</v>
      </c>
      <c r="K111" s="5">
        <f>VLOOKUP($A111,'交易量(贡献率)'!$A:$L,11,0)</f>
        <v>0.30541210290392096</v>
      </c>
      <c r="L111">
        <f>VLOOKUP($A111,交易量等级!$A:$H,7,0)</f>
        <v>10576.91</v>
      </c>
      <c r="M111" t="str">
        <f>VLOOKUP($A111,'风险(退款拒付)'!$A:$O,7,0)</f>
        <v>(0,10]</v>
      </c>
      <c r="N111" t="str">
        <f>VLOOKUP($A111,'风险(退款拒付)'!$A:$O,10,0)</f>
        <v>(0,1.5]</v>
      </c>
      <c r="O111" t="str">
        <f>VLOOKUP($A111,'风险(退款拒付)'!$A:$O,13,0)</f>
        <v>0</v>
      </c>
      <c r="P111" s="1">
        <f>VLOOKUP(A111,综合分数!$A:$L,12,0)</f>
        <v>1.7146528789931351E-2</v>
      </c>
      <c r="U111"/>
      <c r="V111"/>
      <c r="W111"/>
      <c r="X111"/>
      <c r="Y111"/>
    </row>
    <row r="112" spans="1:25" x14ac:dyDescent="0.2">
      <c r="A112" t="s">
        <v>261</v>
      </c>
      <c r="B112" t="str">
        <f>VLOOKUP($A112,活跃!$B:$K,10,0)</f>
        <v>03流失</v>
      </c>
      <c r="C112" t="str">
        <f>VLOOKUP($A112,'交易量(贡献率)'!$A:$M,13,0)</f>
        <v>III</v>
      </c>
      <c r="D112" t="str">
        <f>VLOOKUP($A112,交易量等级!$A:$I,9,0)</f>
        <v>小</v>
      </c>
      <c r="E112" t="str">
        <f>VLOOKUP($A112,'风险(退款拒付)'!$A:$P,16,0)</f>
        <v>低</v>
      </c>
      <c r="F112">
        <f>VLOOKUP($A112,'风险(退款拒付)'!$A:$Z,4,0)</f>
        <v>0.1</v>
      </c>
      <c r="G112" t="str">
        <f>VLOOKUP($A112,'风险(退款拒付)'!$A:$Z,8,0)</f>
        <v>中</v>
      </c>
      <c r="H112" t="str">
        <f>VLOOKUP($A112,'风险(退款拒付)'!$A:$Z,11,0)</f>
        <v>中</v>
      </c>
      <c r="I112" t="str">
        <f>VLOOKUP($A112,'风险(退款拒付)'!$A:$Z,14,0)</f>
        <v>低</v>
      </c>
      <c r="J112" s="2">
        <f>VLOOKUP($A112,活跃!$B:$K,9,0)</f>
        <v>3417212.35</v>
      </c>
      <c r="K112" s="5">
        <f>VLOOKUP($A112,'交易量(贡献率)'!$A:$L,11,0)</f>
        <v>0.13569674548774505</v>
      </c>
      <c r="L112">
        <f>VLOOKUP($A112,交易量等级!$A:$H,7,0)</f>
        <v>0</v>
      </c>
      <c r="M112" t="str">
        <f>VLOOKUP($A112,'风险(退款拒付)'!$A:$O,7,0)</f>
        <v>(10,20]</v>
      </c>
      <c r="N112" t="str">
        <f>VLOOKUP($A112,'风险(退款拒付)'!$A:$O,10,0)</f>
        <v>(1.5,10]</v>
      </c>
      <c r="O112" t="str">
        <f>VLOOKUP($A112,'风险(退款拒付)'!$A:$O,13,0)</f>
        <v>(0,10]</v>
      </c>
      <c r="P112" s="1">
        <f>VLOOKUP(A112,综合分数!$A:$L,12,0)</f>
        <v>1.1630934075183541E-2</v>
      </c>
      <c r="U112"/>
      <c r="V112"/>
      <c r="W112"/>
      <c r="X112"/>
      <c r="Y112"/>
    </row>
    <row r="113" spans="1:25" x14ac:dyDescent="0.2">
      <c r="A113" t="s">
        <v>796</v>
      </c>
      <c r="B113" t="str">
        <f>VLOOKUP($A113,活跃!$B:$K,10,0)</f>
        <v>04清退</v>
      </c>
      <c r="C113" t="str">
        <f>VLOOKUP($A113,'交易量(贡献率)'!$A:$M,13,0)</f>
        <v>III</v>
      </c>
      <c r="D113" t="str">
        <f>VLOOKUP($A113,交易量等级!$A:$I,9,0)</f>
        <v>小</v>
      </c>
      <c r="E113" t="str">
        <f>VLOOKUP($A113,'风险(退款拒付)'!$A:$P,16,0)</f>
        <v>低</v>
      </c>
      <c r="F113">
        <f>VLOOKUP($A113,'风险(退款拒付)'!$A:$Z,4,0)</f>
        <v>1.0999999999999999E-2</v>
      </c>
      <c r="G113" t="str">
        <f>VLOOKUP($A113,'风险(退款拒付)'!$A:$Z,8,0)</f>
        <v>低</v>
      </c>
      <c r="H113" t="str">
        <f>VLOOKUP($A113,'风险(退款拒付)'!$A:$Z,11,0)</f>
        <v>低</v>
      </c>
      <c r="I113" t="str">
        <f>VLOOKUP($A113,'风险(退款拒付)'!$A:$Z,14,0)</f>
        <v>低</v>
      </c>
      <c r="J113" s="2">
        <f>VLOOKUP($A113,活跃!$B:$K,9,0)</f>
        <v>767179.17</v>
      </c>
      <c r="K113" s="5">
        <f>VLOOKUP($A113,'交易量(贡献率)'!$A:$L,11,0)</f>
        <v>0.14547057937471652</v>
      </c>
      <c r="L113">
        <f>VLOOKUP($A113,交易量等级!$A:$H,7,0)</f>
        <v>0</v>
      </c>
      <c r="M113" t="str">
        <f>VLOOKUP($A113,'风险(退款拒付)'!$A:$O,7,0)</f>
        <v>(0,10]</v>
      </c>
      <c r="N113" t="str">
        <f>VLOOKUP($A113,'风险(退款拒付)'!$A:$O,10,0)</f>
        <v>(0,1.5]</v>
      </c>
      <c r="O113" t="str">
        <f>VLOOKUP($A113,'风险(退款拒付)'!$A:$O,13,0)</f>
        <v>(0,10]</v>
      </c>
      <c r="P113" s="1">
        <f>VLOOKUP(A113,综合分数!$A:$L,12,0)</f>
        <v>1.089865214806824E-2</v>
      </c>
      <c r="U113"/>
      <c r="V113"/>
      <c r="W113"/>
      <c r="X113"/>
      <c r="Y113"/>
    </row>
    <row r="114" spans="1:25" x14ac:dyDescent="0.2">
      <c r="A114" t="s">
        <v>717</v>
      </c>
      <c r="B114" t="str">
        <f>VLOOKUP($A114,活跃!$B:$K,10,0)</f>
        <v>03流失</v>
      </c>
      <c r="C114" t="str">
        <f>VLOOKUP($A114,'交易量(贡献率)'!$A:$M,13,0)</f>
        <v>IV</v>
      </c>
      <c r="D114" t="str">
        <f>VLOOKUP($A114,交易量等级!$A:$I,9,0)</f>
        <v>小</v>
      </c>
      <c r="E114" t="str">
        <f>VLOOKUP($A114,'风险(退款拒付)'!$A:$P,16,0)</f>
        <v>低</v>
      </c>
      <c r="F114">
        <f>VLOOKUP($A114,'风险(退款拒付)'!$A:$Z,4,0)</f>
        <v>1E-3</v>
      </c>
      <c r="G114" t="str">
        <f>VLOOKUP($A114,'风险(退款拒付)'!$A:$Z,8,0)</f>
        <v>低</v>
      </c>
      <c r="H114" t="str">
        <f>VLOOKUP($A114,'风险(退款拒付)'!$A:$Z,11,0)</f>
        <v>0</v>
      </c>
      <c r="I114" t="str">
        <f>VLOOKUP($A114,'风险(退款拒付)'!$A:$Z,14,0)</f>
        <v>0</v>
      </c>
      <c r="J114" s="2">
        <f>VLOOKUP($A114,活跃!$B:$K,9,0)</f>
        <v>47585.32</v>
      </c>
      <c r="K114" s="5">
        <f>VLOOKUP($A114,'交易量(贡献率)'!$A:$L,11,0)</f>
        <v>1.1460705385177102E-2</v>
      </c>
      <c r="L114">
        <f>VLOOKUP($A114,交易量等级!$A:$H,7,0)</f>
        <v>0</v>
      </c>
      <c r="M114" t="str">
        <f>VLOOKUP($A114,'风险(退款拒付)'!$A:$O,7,0)</f>
        <v>(0,10]</v>
      </c>
      <c r="N114" t="str">
        <f>VLOOKUP($A114,'风险(退款拒付)'!$A:$O,10,0)</f>
        <v>0</v>
      </c>
      <c r="O114" t="str">
        <f>VLOOKUP($A114,'风险(退款拒付)'!$A:$O,13,0)</f>
        <v>0</v>
      </c>
      <c r="P114" s="1">
        <f>VLOOKUP(A114,综合分数!$A:$L,12,0)</f>
        <v>4.4874821752880177E-3</v>
      </c>
      <c r="U114"/>
      <c r="V114"/>
      <c r="W114"/>
      <c r="X114"/>
      <c r="Y114"/>
    </row>
    <row r="115" spans="1:25" x14ac:dyDescent="0.2">
      <c r="A115" t="s">
        <v>470</v>
      </c>
      <c r="B115" t="str">
        <f>VLOOKUP($A115,活跃!$B:$K,10,0)</f>
        <v>03流失</v>
      </c>
      <c r="C115" t="str">
        <f>VLOOKUP($A115,'交易量(贡献率)'!$A:$M,13,0)</f>
        <v>III</v>
      </c>
      <c r="D115" t="str">
        <f>VLOOKUP($A115,交易量等级!$A:$I,9,0)</f>
        <v>小</v>
      </c>
      <c r="E115" t="str">
        <f>VLOOKUP($A115,'风险(退款拒付)'!$A:$P,16,0)</f>
        <v>中</v>
      </c>
      <c r="F115">
        <f>VLOOKUP($A115,'风险(退款拒付)'!$A:$Z,4,0)</f>
        <v>0.442</v>
      </c>
      <c r="G115" t="str">
        <f>VLOOKUP($A115,'风险(退款拒付)'!$A:$Z,8,0)</f>
        <v>高</v>
      </c>
      <c r="H115" t="str">
        <f>VLOOKUP($A115,'风险(退款拒付)'!$A:$Z,11,0)</f>
        <v>中</v>
      </c>
      <c r="I115" t="str">
        <f>VLOOKUP($A115,'风险(退款拒付)'!$A:$Z,14,0)</f>
        <v>中</v>
      </c>
      <c r="J115" s="2">
        <f>VLOOKUP($A115,活跃!$B:$K,9,0)</f>
        <v>668632.67000000004</v>
      </c>
      <c r="K115" s="5">
        <f>VLOOKUP($A115,'交易量(贡献率)'!$A:$L,11,0)</f>
        <v>0.1267400663855415</v>
      </c>
      <c r="L115">
        <f>VLOOKUP($A115,交易量等级!$A:$H,7,0)</f>
        <v>0</v>
      </c>
      <c r="M115" t="str">
        <f>VLOOKUP($A115,'风险(退款拒付)'!$A:$O,7,0)</f>
        <v>(20,+)</v>
      </c>
      <c r="N115" t="str">
        <f>VLOOKUP($A115,'风险(退款拒付)'!$A:$O,10,0)</f>
        <v>(1.5,10]</v>
      </c>
      <c r="O115" t="str">
        <f>VLOOKUP($A115,'风险(退款拒付)'!$A:$O,13,0)</f>
        <v>(10,20]</v>
      </c>
      <c r="P115" s="1">
        <f>VLOOKUP(A115,综合分数!$A:$L,12,0)</f>
        <v>1.156940350209143E-2</v>
      </c>
      <c r="U115"/>
      <c r="V115"/>
      <c r="W115"/>
      <c r="X115"/>
      <c r="Y115"/>
    </row>
    <row r="116" spans="1:25" x14ac:dyDescent="0.2">
      <c r="A116" t="s">
        <v>859</v>
      </c>
      <c r="B116" t="str">
        <f>VLOOKUP($A116,活跃!$B:$K,10,0)</f>
        <v>04清退</v>
      </c>
      <c r="C116" t="str">
        <f>VLOOKUP($A116,'交易量(贡献率)'!$A:$M,13,0)</f>
        <v>IV</v>
      </c>
      <c r="D116" t="str">
        <f>VLOOKUP($A116,交易量等级!$A:$I,9,0)</f>
        <v>小</v>
      </c>
      <c r="E116" t="str">
        <f>VLOOKUP($A116,'风险(退款拒付)'!$A:$P,16,0)</f>
        <v>低</v>
      </c>
      <c r="F116">
        <f>VLOOKUP($A116,'风险(退款拒付)'!$A:$Z,4,0)</f>
        <v>0.24099999999999999</v>
      </c>
      <c r="G116" t="str">
        <f>VLOOKUP($A116,'风险(退款拒付)'!$A:$Z,8,0)</f>
        <v>高</v>
      </c>
      <c r="H116" t="str">
        <f>VLOOKUP($A116,'风险(退款拒付)'!$A:$Z,11,0)</f>
        <v>低</v>
      </c>
      <c r="I116" t="str">
        <f>VLOOKUP($A116,'风险(退款拒付)'!$A:$Z,14,0)</f>
        <v>低</v>
      </c>
      <c r="J116" s="2">
        <f>VLOOKUP($A116,活跃!$B:$K,9,0)</f>
        <v>479799.07</v>
      </c>
      <c r="K116" s="5">
        <f>VLOOKUP($A116,'交易量(贡献率)'!$A:$L,11,0)</f>
        <v>9.0989914255618212E-2</v>
      </c>
      <c r="L116">
        <f>VLOOKUP($A116,交易量等级!$A:$H,7,0)</f>
        <v>0</v>
      </c>
      <c r="M116" t="str">
        <f>VLOOKUP($A116,'风险(退款拒付)'!$A:$O,7,0)</f>
        <v>(20,+)</v>
      </c>
      <c r="N116" t="str">
        <f>VLOOKUP($A116,'风险(退款拒付)'!$A:$O,10,0)</f>
        <v>(0,1.5]</v>
      </c>
      <c r="O116" t="str">
        <f>VLOOKUP($A116,'风险(退款拒付)'!$A:$O,13,0)</f>
        <v>(0,10]</v>
      </c>
      <c r="P116" s="1">
        <f>VLOOKUP(A116,综合分数!$A:$L,12,0)</f>
        <v>1.2722185531740661E-2</v>
      </c>
      <c r="U116"/>
      <c r="V116"/>
      <c r="W116"/>
      <c r="X116"/>
      <c r="Y116"/>
    </row>
    <row r="117" spans="1:25" x14ac:dyDescent="0.2">
      <c r="A117" t="s">
        <v>102</v>
      </c>
      <c r="B117" t="str">
        <f>VLOOKUP($A117,活跃!$B:$K,10,0)</f>
        <v>02活跃</v>
      </c>
      <c r="C117" t="str">
        <f>VLOOKUP($A117,'交易量(贡献率)'!$A:$M,13,0)</f>
        <v>IV</v>
      </c>
      <c r="D117" t="str">
        <f>VLOOKUP($A117,交易量等级!$A:$I,9,0)</f>
        <v>小</v>
      </c>
      <c r="E117" t="str">
        <f>VLOOKUP($A117,'风险(退款拒付)'!$A:$P,16,0)</f>
        <v>0风险</v>
      </c>
      <c r="F117">
        <f>VLOOKUP($A117,'风险(退款拒付)'!$A:$Z,4,0)</f>
        <v>0</v>
      </c>
      <c r="G117" t="str">
        <f>VLOOKUP($A117,'风险(退款拒付)'!$A:$Z,8,0)</f>
        <v>0</v>
      </c>
      <c r="H117" t="str">
        <f>VLOOKUP($A117,'风险(退款拒付)'!$A:$Z,11,0)</f>
        <v>0</v>
      </c>
      <c r="I117" t="str">
        <f>VLOOKUP($A117,'风险(退款拒付)'!$A:$Z,14,0)</f>
        <v>0</v>
      </c>
      <c r="J117" s="2">
        <f>VLOOKUP($A117,活跃!$B:$K,9,0)</f>
        <v>53796.44</v>
      </c>
      <c r="K117" s="5">
        <f>VLOOKUP($A117,'交易量(贡献率)'!$A:$L,11,0)</f>
        <v>1.2626645694178559E-2</v>
      </c>
      <c r="L117">
        <f>VLOOKUP($A117,交易量等级!$A:$H,7,0)</f>
        <v>29949.834383025001</v>
      </c>
      <c r="M117" t="str">
        <f>VLOOKUP($A117,'风险(退款拒付)'!$A:$O,7,0)</f>
        <v>0</v>
      </c>
      <c r="N117" t="str">
        <f>VLOOKUP($A117,'风险(退款拒付)'!$A:$O,10,0)</f>
        <v>0</v>
      </c>
      <c r="O117" t="str">
        <f>VLOOKUP($A117,'风险(退款拒付)'!$A:$O,13,0)</f>
        <v>0</v>
      </c>
      <c r="P117" s="1">
        <f>VLOOKUP(A117,综合分数!$A:$L,12,0)</f>
        <v>1.0807474212756209E-2</v>
      </c>
    </row>
    <row r="118" spans="1:25" x14ac:dyDescent="0.2">
      <c r="A118" t="s">
        <v>305</v>
      </c>
      <c r="B118" t="str">
        <f>VLOOKUP($A118,活跃!$B:$K,10,0)</f>
        <v>03流失</v>
      </c>
      <c r="C118" t="str">
        <f>VLOOKUP($A118,'交易量(贡献率)'!$A:$M,13,0)</f>
        <v>III</v>
      </c>
      <c r="D118" t="str">
        <f>VLOOKUP($A118,交易量等级!$A:$I,9,0)</f>
        <v>小</v>
      </c>
      <c r="E118" t="str">
        <f>VLOOKUP($A118,'风险(退款拒付)'!$A:$P,16,0)</f>
        <v>低</v>
      </c>
      <c r="F118">
        <f>VLOOKUP($A118,'风险(退款拒付)'!$A:$Z,4,0)</f>
        <v>6.3E-2</v>
      </c>
      <c r="G118" t="str">
        <f>VLOOKUP($A118,'风险(退款拒付)'!$A:$Z,8,0)</f>
        <v>低</v>
      </c>
      <c r="H118" t="str">
        <f>VLOOKUP($A118,'风险(退款拒付)'!$A:$Z,11,0)</f>
        <v>低</v>
      </c>
      <c r="I118" t="str">
        <f>VLOOKUP($A118,'风险(退款拒付)'!$A:$Z,14,0)</f>
        <v>低</v>
      </c>
      <c r="J118" s="2">
        <f>VLOOKUP($A118,活跃!$B:$K,9,0)</f>
        <v>708255.37</v>
      </c>
      <c r="K118" s="5">
        <f>VLOOKUP($A118,'交易量(贡献率)'!$A:$L,11,0)</f>
        <v>0.13429759702567814</v>
      </c>
      <c r="L118">
        <f>VLOOKUP($A118,交易量等级!$A:$H,7,0)</f>
        <v>0</v>
      </c>
      <c r="M118" t="str">
        <f>VLOOKUP($A118,'风险(退款拒付)'!$A:$O,7,0)</f>
        <v>(0,10]</v>
      </c>
      <c r="N118" t="str">
        <f>VLOOKUP($A118,'风险(退款拒付)'!$A:$O,10,0)</f>
        <v>(0,1.5]</v>
      </c>
      <c r="O118" t="str">
        <f>VLOOKUP($A118,'风险(退款拒付)'!$A:$O,13,0)</f>
        <v>(0,10]</v>
      </c>
      <c r="P118" s="1">
        <f>VLOOKUP(A118,综合分数!$A:$L,12,0)</f>
        <v>1.10157661015662E-2</v>
      </c>
    </row>
    <row r="119" spans="1:25" x14ac:dyDescent="0.2">
      <c r="A119" t="s">
        <v>866</v>
      </c>
      <c r="B119" t="str">
        <f>VLOOKUP($A119,活跃!$B:$K,10,0)</f>
        <v>03流失</v>
      </c>
      <c r="C119" t="str">
        <f>VLOOKUP($A119,'交易量(贡献率)'!$A:$M,13,0)</f>
        <v>IV</v>
      </c>
      <c r="D119" t="str">
        <f>VLOOKUP($A119,交易量等级!$A:$I,9,0)</f>
        <v>小</v>
      </c>
      <c r="E119" t="str">
        <f>VLOOKUP($A119,'风险(退款拒付)'!$A:$P,16,0)</f>
        <v>低</v>
      </c>
      <c r="F119">
        <f>VLOOKUP($A119,'风险(退款拒付)'!$A:$Z,4,0)</f>
        <v>2E-3</v>
      </c>
      <c r="G119" t="str">
        <f>VLOOKUP($A119,'风险(退款拒付)'!$A:$Z,8,0)</f>
        <v>低</v>
      </c>
      <c r="H119" t="str">
        <f>VLOOKUP($A119,'风险(退款拒付)'!$A:$Z,11,0)</f>
        <v>低</v>
      </c>
      <c r="I119" t="str">
        <f>VLOOKUP($A119,'风险(退款拒付)'!$A:$Z,14,0)</f>
        <v>低</v>
      </c>
      <c r="J119" s="2">
        <f>VLOOKUP($A119,活跃!$B:$K,9,0)</f>
        <v>342405.69</v>
      </c>
      <c r="K119" s="5">
        <f>VLOOKUP($A119,'交易量(贡献率)'!$A:$L,11,0)</f>
        <v>5.9878909430969324E-2</v>
      </c>
      <c r="L119">
        <f>VLOOKUP($A119,交易量等级!$A:$H,7,0)</f>
        <v>0</v>
      </c>
      <c r="M119" t="str">
        <f>VLOOKUP($A119,'风险(退款拒付)'!$A:$O,7,0)</f>
        <v>(0,10]</v>
      </c>
      <c r="N119" t="str">
        <f>VLOOKUP($A119,'风险(退款拒付)'!$A:$O,10,0)</f>
        <v>(0,1.5]</v>
      </c>
      <c r="O119" t="str">
        <f>VLOOKUP($A119,'风险(退款拒付)'!$A:$O,13,0)</f>
        <v>(0,10]</v>
      </c>
      <c r="P119" s="1">
        <f>VLOOKUP(A119,综合分数!$A:$L,12,0)</f>
        <v>1.3900815901326011E-2</v>
      </c>
    </row>
    <row r="120" spans="1:25" x14ac:dyDescent="0.2">
      <c r="A120" t="s">
        <v>304</v>
      </c>
      <c r="B120" t="str">
        <f>VLOOKUP($A120,活跃!$B:$K,10,0)</f>
        <v>02活跃</v>
      </c>
      <c r="C120" t="str">
        <f>VLOOKUP($A120,'交易量(贡献率)'!$A:$M,13,0)</f>
        <v>IV</v>
      </c>
      <c r="D120" t="str">
        <f>VLOOKUP($A120,交易量等级!$A:$I,9,0)</f>
        <v>小</v>
      </c>
      <c r="E120" t="str">
        <f>VLOOKUP($A120,'风险(退款拒付)'!$A:$P,16,0)</f>
        <v>低</v>
      </c>
      <c r="F120">
        <f>VLOOKUP($A120,'风险(退款拒付)'!$A:$Z,4,0)</f>
        <v>1.2E-2</v>
      </c>
      <c r="G120" t="str">
        <f>VLOOKUP($A120,'风险(退款拒付)'!$A:$Z,8,0)</f>
        <v>低</v>
      </c>
      <c r="H120" t="str">
        <f>VLOOKUP($A120,'风险(退款拒付)'!$A:$Z,11,0)</f>
        <v>0</v>
      </c>
      <c r="I120" t="str">
        <f>VLOOKUP($A120,'风险(退款拒付)'!$A:$Z,14,0)</f>
        <v>0</v>
      </c>
      <c r="J120" s="2">
        <f>VLOOKUP($A120,活跃!$B:$K,9,0)</f>
        <v>865788.6</v>
      </c>
      <c r="K120" s="5">
        <f>VLOOKUP($A120,'交易量(贡献率)'!$A:$L,11,0)</f>
        <v>6.5272039594838988E-2</v>
      </c>
      <c r="L120">
        <f>VLOOKUP($A120,交易量等级!$A:$H,7,0)</f>
        <v>93156.179941155002</v>
      </c>
      <c r="M120" t="str">
        <f>VLOOKUP($A120,'风险(退款拒付)'!$A:$O,7,0)</f>
        <v>(0,10]</v>
      </c>
      <c r="N120" t="str">
        <f>VLOOKUP($A120,'风险(退款拒付)'!$A:$O,10,0)</f>
        <v>0</v>
      </c>
      <c r="O120" t="str">
        <f>VLOOKUP($A120,'风险(退款拒付)'!$A:$O,13,0)</f>
        <v>0</v>
      </c>
      <c r="P120" s="1">
        <f>VLOOKUP(A120,综合分数!$A:$L,12,0)</f>
        <v>9.9301406065245151E-3</v>
      </c>
    </row>
    <row r="121" spans="1:25" x14ac:dyDescent="0.2">
      <c r="A121" t="s">
        <v>129</v>
      </c>
      <c r="B121" t="str">
        <f>VLOOKUP($A121,活跃!$B:$K,10,0)</f>
        <v>03流失</v>
      </c>
      <c r="C121" t="str">
        <f>VLOOKUP($A121,'交易量(贡献率)'!$A:$M,13,0)</f>
        <v>III</v>
      </c>
      <c r="D121" t="str">
        <f>VLOOKUP($A121,交易量等级!$A:$I,9,0)</f>
        <v>小</v>
      </c>
      <c r="E121" t="str">
        <f>VLOOKUP($A121,'风险(退款拒付)'!$A:$P,16,0)</f>
        <v>低</v>
      </c>
      <c r="F121">
        <f>VLOOKUP($A121,'风险(退款拒付)'!$A:$Z,4,0)</f>
        <v>5.2999999999999999E-2</v>
      </c>
      <c r="G121" t="str">
        <f>VLOOKUP($A121,'风险(退款拒付)'!$A:$Z,8,0)</f>
        <v>低</v>
      </c>
      <c r="H121" t="str">
        <f>VLOOKUP($A121,'风险(退款拒付)'!$A:$Z,11,0)</f>
        <v>低</v>
      </c>
      <c r="I121" t="str">
        <f>VLOOKUP($A121,'风险(退款拒付)'!$A:$Z,14,0)</f>
        <v>低</v>
      </c>
      <c r="J121" s="2">
        <f>VLOOKUP($A121,活跃!$B:$K,9,0)</f>
        <v>739537.25</v>
      </c>
      <c r="K121" s="5">
        <f>VLOOKUP($A121,'交易量(贡献率)'!$A:$L,11,0)</f>
        <v>0.14022918821777261</v>
      </c>
      <c r="L121">
        <f>VLOOKUP($A121,交易量等级!$A:$H,7,0)</f>
        <v>0</v>
      </c>
      <c r="M121" t="str">
        <f>VLOOKUP($A121,'风险(退款拒付)'!$A:$O,7,0)</f>
        <v>(0,10]</v>
      </c>
      <c r="N121" t="str">
        <f>VLOOKUP($A121,'风险(退款拒付)'!$A:$O,10,0)</f>
        <v>(0,1.5]</v>
      </c>
      <c r="O121" t="str">
        <f>VLOOKUP($A121,'风险(退款拒付)'!$A:$O,13,0)</f>
        <v>(0,10]</v>
      </c>
      <c r="P121" s="1">
        <f>VLOOKUP(A121,综合分数!$A:$L,12,0)</f>
        <v>9.2238195885360457E-3</v>
      </c>
    </row>
    <row r="122" spans="1:25" x14ac:dyDescent="0.2">
      <c r="A122" t="s">
        <v>207</v>
      </c>
      <c r="B122" t="str">
        <f>VLOOKUP($A122,活跃!$B:$K,10,0)</f>
        <v>03沉默</v>
      </c>
      <c r="C122" t="str">
        <f>VLOOKUP($A122,'交易量(贡献率)'!$A:$M,13,0)</f>
        <v>III</v>
      </c>
      <c r="D122" t="str">
        <f>VLOOKUP($A122,交易量等级!$A:$I,9,0)</f>
        <v>小</v>
      </c>
      <c r="E122" t="str">
        <f>VLOOKUP($A122,'风险(退款拒付)'!$A:$P,16,0)</f>
        <v>低</v>
      </c>
      <c r="F122">
        <f>VLOOKUP($A122,'风险(退款拒付)'!$A:$Z,4,0)</f>
        <v>1.4E-2</v>
      </c>
      <c r="G122" t="str">
        <f>VLOOKUP($A122,'风险(退款拒付)'!$A:$Z,8,0)</f>
        <v>低</v>
      </c>
      <c r="H122" t="str">
        <f>VLOOKUP($A122,'风险(退款拒付)'!$A:$Z,11,0)</f>
        <v>低</v>
      </c>
      <c r="I122" t="str">
        <f>VLOOKUP($A122,'风险(退款拒付)'!$A:$Z,14,0)</f>
        <v>低</v>
      </c>
      <c r="J122" s="2">
        <f>VLOOKUP($A122,活跃!$B:$K,9,0)</f>
        <v>777316.66</v>
      </c>
      <c r="K122" s="5">
        <f>VLOOKUP($A122,'交易量(贡献率)'!$A:$L,11,0)</f>
        <v>0.11692539257480304</v>
      </c>
      <c r="L122">
        <f>VLOOKUP($A122,交易量等级!$A:$H,7,0)</f>
        <v>93.462501919999994</v>
      </c>
      <c r="M122" t="str">
        <f>VLOOKUP($A122,'风险(退款拒付)'!$A:$O,7,0)</f>
        <v>(0,10]</v>
      </c>
      <c r="N122" t="str">
        <f>VLOOKUP($A122,'风险(退款拒付)'!$A:$O,10,0)</f>
        <v>(0,1.5]</v>
      </c>
      <c r="O122" t="str">
        <f>VLOOKUP($A122,'风险(退款拒付)'!$A:$O,13,0)</f>
        <v>(0,10]</v>
      </c>
      <c r="P122" s="1">
        <f>VLOOKUP(A122,综合分数!$A:$L,12,0)</f>
        <v>4.0265362951811247E-2</v>
      </c>
    </row>
    <row r="123" spans="1:25" x14ac:dyDescent="0.2">
      <c r="A123" t="s">
        <v>802</v>
      </c>
      <c r="B123" t="str">
        <f>VLOOKUP($A123,活跃!$B:$K,10,0)</f>
        <v>03流失</v>
      </c>
      <c r="C123" t="str">
        <f>VLOOKUP($A123,'交易量(贡献率)'!$A:$M,13,0)</f>
        <v>III</v>
      </c>
      <c r="D123" t="str">
        <f>VLOOKUP($A123,交易量等级!$A:$I,9,0)</f>
        <v>小</v>
      </c>
      <c r="E123" t="str">
        <f>VLOOKUP($A123,'风险(退款拒付)'!$A:$P,16,0)</f>
        <v>中</v>
      </c>
      <c r="F123">
        <f>VLOOKUP($A123,'风险(退款拒付)'!$A:$Z,4,0)</f>
        <v>0.373</v>
      </c>
      <c r="G123" t="str">
        <f>VLOOKUP($A123,'风险(退款拒付)'!$A:$Z,8,0)</f>
        <v>高</v>
      </c>
      <c r="H123" t="str">
        <f>VLOOKUP($A123,'风险(退款拒付)'!$A:$Z,11,0)</f>
        <v>中</v>
      </c>
      <c r="I123" t="str">
        <f>VLOOKUP($A123,'风险(退款拒付)'!$A:$Z,14,0)</f>
        <v>中</v>
      </c>
      <c r="J123" s="2">
        <f>VLOOKUP($A123,活跃!$B:$K,9,0)</f>
        <v>799664.82</v>
      </c>
      <c r="K123" s="5">
        <f>VLOOKUP($A123,'交易量(贡献率)'!$A:$L,11,0)</f>
        <v>0.14165388235201273</v>
      </c>
      <c r="L123">
        <f>VLOOKUP($A123,交易量等级!$A:$H,7,0)</f>
        <v>0</v>
      </c>
      <c r="M123" t="str">
        <f>VLOOKUP($A123,'风险(退款拒付)'!$A:$O,7,0)</f>
        <v>(20,+)</v>
      </c>
      <c r="N123" t="str">
        <f>VLOOKUP($A123,'风险(退款拒付)'!$A:$O,10,0)</f>
        <v>(1.5,10]</v>
      </c>
      <c r="O123" t="str">
        <f>VLOOKUP($A123,'风险(退款拒付)'!$A:$O,13,0)</f>
        <v>(10,20]</v>
      </c>
      <c r="P123" s="1">
        <f>VLOOKUP(A123,综合分数!$A:$L,12,0)</f>
        <v>7.0612769001292359E-3</v>
      </c>
    </row>
    <row r="124" spans="1:25" x14ac:dyDescent="0.2">
      <c r="A124" t="s">
        <v>134</v>
      </c>
      <c r="B124" t="str">
        <f>VLOOKUP($A124,活跃!$B:$K,10,0)</f>
        <v>03流失</v>
      </c>
      <c r="C124" t="str">
        <f>VLOOKUP($A124,'交易量(贡献率)'!$A:$M,13,0)</f>
        <v>III</v>
      </c>
      <c r="D124" t="str">
        <f>VLOOKUP($A124,交易量等级!$A:$I,9,0)</f>
        <v>小</v>
      </c>
      <c r="E124" t="str">
        <f>VLOOKUP($A124,'风险(退款拒付)'!$A:$P,16,0)</f>
        <v>中</v>
      </c>
      <c r="F124">
        <f>VLOOKUP($A124,'风险(退款拒付)'!$A:$Z,4,0)</f>
        <v>0.182</v>
      </c>
      <c r="G124" t="str">
        <f>VLOOKUP($A124,'风险(退款拒付)'!$A:$Z,8,0)</f>
        <v>中</v>
      </c>
      <c r="H124" t="str">
        <f>VLOOKUP($A124,'风险(退款拒付)'!$A:$Z,11,0)</f>
        <v>中</v>
      </c>
      <c r="I124" t="str">
        <f>VLOOKUP($A124,'风险(退款拒付)'!$A:$Z,14,0)</f>
        <v>中</v>
      </c>
      <c r="J124" s="2">
        <f>VLOOKUP($A124,活跃!$B:$K,9,0)</f>
        <v>659922.25</v>
      </c>
      <c r="K124" s="5">
        <f>VLOOKUP($A124,'交易量(贡献率)'!$A:$L,11,0)</f>
        <v>0.12513279270834024</v>
      </c>
      <c r="L124">
        <f>VLOOKUP($A124,交易量等级!$A:$H,7,0)</f>
        <v>0</v>
      </c>
      <c r="M124" t="str">
        <f>VLOOKUP($A124,'风险(退款拒付)'!$A:$O,7,0)</f>
        <v>(10,20]</v>
      </c>
      <c r="N124" t="str">
        <f>VLOOKUP($A124,'风险(退款拒付)'!$A:$O,10,0)</f>
        <v>(1.5,10]</v>
      </c>
      <c r="O124" t="str">
        <f>VLOOKUP($A124,'风险(退款拒付)'!$A:$O,13,0)</f>
        <v>(10,20]</v>
      </c>
      <c r="P124" s="1">
        <f>VLOOKUP(A124,综合分数!$A:$L,12,0)</f>
        <v>8.1319444185769408E-3</v>
      </c>
    </row>
    <row r="125" spans="1:25" x14ac:dyDescent="0.2">
      <c r="A125" t="s">
        <v>663</v>
      </c>
      <c r="B125" t="str">
        <f>VLOOKUP($A125,活跃!$B:$K,10,0)</f>
        <v>02活跃</v>
      </c>
      <c r="C125" t="str">
        <f>VLOOKUP($A125,'交易量(贡献率)'!$A:$M,13,0)</f>
        <v>III</v>
      </c>
      <c r="D125" t="str">
        <f>VLOOKUP($A125,交易量等级!$A:$I,9,0)</f>
        <v>小</v>
      </c>
      <c r="E125" t="str">
        <f>VLOOKUP($A125,'风险(退款拒付)'!$A:$P,16,0)</f>
        <v>低</v>
      </c>
      <c r="F125">
        <f>VLOOKUP($A125,'风险(退款拒付)'!$A:$Z,4,0)</f>
        <v>2.1999999999999999E-2</v>
      </c>
      <c r="G125" t="str">
        <f>VLOOKUP($A125,'风险(退款拒付)'!$A:$Z,8,0)</f>
        <v>低</v>
      </c>
      <c r="H125" t="str">
        <f>VLOOKUP($A125,'风险(退款拒付)'!$A:$Z,11,0)</f>
        <v>低</v>
      </c>
      <c r="I125" t="str">
        <f>VLOOKUP($A125,'风险(退款拒付)'!$A:$Z,14,0)</f>
        <v>低</v>
      </c>
      <c r="J125" s="2">
        <f>VLOOKUP($A125,活跃!$B:$K,9,0)</f>
        <v>738550.58</v>
      </c>
      <c r="K125" s="5">
        <f>VLOOKUP($A125,'交易量(贡献率)'!$A:$L,11,0)</f>
        <v>0.14004209834077341</v>
      </c>
      <c r="L125">
        <f>VLOOKUP($A125,交易量等级!$A:$H,7,0)</f>
        <v>30267.21</v>
      </c>
      <c r="M125" t="str">
        <f>VLOOKUP($A125,'风险(退款拒付)'!$A:$O,7,0)</f>
        <v>(0,10]</v>
      </c>
      <c r="N125" t="str">
        <f>VLOOKUP($A125,'风险(退款拒付)'!$A:$O,10,0)</f>
        <v>(0,1.5]</v>
      </c>
      <c r="O125" t="str">
        <f>VLOOKUP($A125,'风险(退款拒付)'!$A:$O,13,0)</f>
        <v>(0,10]</v>
      </c>
      <c r="P125" s="1">
        <f>VLOOKUP(A125,综合分数!$A:$L,12,0)</f>
        <v>9.3479661466283632E-3</v>
      </c>
    </row>
    <row r="126" spans="1:25" x14ac:dyDescent="0.2">
      <c r="A126" t="s">
        <v>238</v>
      </c>
      <c r="B126" t="str">
        <f>VLOOKUP($A126,活跃!$B:$K,10,0)</f>
        <v>02活跃</v>
      </c>
      <c r="C126" t="str">
        <f>VLOOKUP($A126,'交易量(贡献率)'!$A:$M,13,0)</f>
        <v>II</v>
      </c>
      <c r="D126" t="str">
        <f>VLOOKUP($A126,交易量等级!$A:$I,9,0)</f>
        <v>普通</v>
      </c>
      <c r="E126" t="str">
        <f>VLOOKUP($A126,'风险(退款拒付)'!$A:$P,16,0)</f>
        <v>低</v>
      </c>
      <c r="F126">
        <f>VLOOKUP($A126,'风险(退款拒付)'!$A:$Z,4,0)</f>
        <v>3.7999999999999999E-2</v>
      </c>
      <c r="G126" t="str">
        <f>VLOOKUP($A126,'风险(退款拒付)'!$A:$Z,8,0)</f>
        <v>低</v>
      </c>
      <c r="H126" t="str">
        <f>VLOOKUP($A126,'风险(退款拒付)'!$A:$Z,11,0)</f>
        <v>低</v>
      </c>
      <c r="I126" t="str">
        <f>VLOOKUP($A126,'风险(退款拒付)'!$A:$Z,14,0)</f>
        <v>低</v>
      </c>
      <c r="J126" s="2">
        <f>VLOOKUP($A126,活跃!$B:$K,9,0)</f>
        <v>12177491.720000001</v>
      </c>
      <c r="K126" s="5">
        <f>VLOOKUP($A126,'交易量(贡献率)'!$A:$L,11,0)</f>
        <v>2.2960822087517161</v>
      </c>
      <c r="L126">
        <f>VLOOKUP($A126,交易量等级!$A:$H,7,0)</f>
        <v>904042.09159798</v>
      </c>
      <c r="M126" t="str">
        <f>VLOOKUP($A126,'风险(退款拒付)'!$A:$O,7,0)</f>
        <v>(0,10]</v>
      </c>
      <c r="N126" t="str">
        <f>VLOOKUP($A126,'风险(退款拒付)'!$A:$O,10,0)</f>
        <v>(0,1.5]</v>
      </c>
      <c r="O126" t="str">
        <f>VLOOKUP($A126,'风险(退款拒付)'!$A:$O,13,0)</f>
        <v>(0,10]</v>
      </c>
      <c r="P126" s="1">
        <f>VLOOKUP(A126,综合分数!$A:$L,12,0)</f>
        <v>8.7509000195167275E-2</v>
      </c>
    </row>
    <row r="127" spans="1:25" x14ac:dyDescent="0.2">
      <c r="A127" t="s">
        <v>590</v>
      </c>
      <c r="B127" t="str">
        <f>VLOOKUP($A127,活跃!$B:$K,10,0)</f>
        <v>04清退</v>
      </c>
      <c r="C127" t="str">
        <f>VLOOKUP($A127,'交易量(贡献率)'!$A:$M,13,0)</f>
        <v>IV</v>
      </c>
      <c r="D127" t="str">
        <f>VLOOKUP($A127,交易量等级!$A:$I,9,0)</f>
        <v>小</v>
      </c>
      <c r="E127" t="str">
        <f>VLOOKUP($A127,'风险(退款拒付)'!$A:$P,16,0)</f>
        <v>低</v>
      </c>
      <c r="F127">
        <f>VLOOKUP($A127,'风险(退款拒付)'!$A:$Z,4,0)</f>
        <v>0.10199999999999999</v>
      </c>
      <c r="G127" t="str">
        <f>VLOOKUP($A127,'风险(退款拒付)'!$A:$Z,8,0)</f>
        <v>中</v>
      </c>
      <c r="H127" t="str">
        <f>VLOOKUP($A127,'风险(退款拒付)'!$A:$Z,11,0)</f>
        <v>中</v>
      </c>
      <c r="I127" t="str">
        <f>VLOOKUP($A127,'风险(退款拒付)'!$A:$Z,14,0)</f>
        <v>低</v>
      </c>
      <c r="J127" s="2">
        <f>VLOOKUP($A127,活跃!$B:$K,9,0)</f>
        <v>365729.8</v>
      </c>
      <c r="K127" s="5">
        <f>VLOOKUP($A127,'交易量(贡献率)'!$A:$L,11,0)</f>
        <v>6.9348762298380967E-2</v>
      </c>
      <c r="L127">
        <f>VLOOKUP($A127,交易量等级!$A:$H,7,0)</f>
        <v>0</v>
      </c>
      <c r="M127" t="str">
        <f>VLOOKUP($A127,'风险(退款拒付)'!$A:$O,7,0)</f>
        <v>(10,20]</v>
      </c>
      <c r="N127" t="str">
        <f>VLOOKUP($A127,'风险(退款拒付)'!$A:$O,10,0)</f>
        <v>(1.5,10]</v>
      </c>
      <c r="O127" t="str">
        <f>VLOOKUP($A127,'风险(退款拒付)'!$A:$O,13,0)</f>
        <v>(0,10]</v>
      </c>
      <c r="P127" s="1">
        <f>VLOOKUP(A127,综合分数!$A:$L,12,0)</f>
        <v>1.3260915243206861E-2</v>
      </c>
    </row>
    <row r="128" spans="1:25" x14ac:dyDescent="0.2">
      <c r="A128" t="s">
        <v>446</v>
      </c>
      <c r="B128" t="str">
        <f>VLOOKUP($A128,活跃!$B:$K,10,0)</f>
        <v>02活跃</v>
      </c>
      <c r="C128" t="str">
        <f>VLOOKUP($A128,'交易量(贡献率)'!$A:$M,13,0)</f>
        <v>IV</v>
      </c>
      <c r="D128" t="str">
        <f>VLOOKUP($A128,交易量等级!$A:$I,9,0)</f>
        <v>微</v>
      </c>
      <c r="E128" t="str">
        <f>VLOOKUP($A128,'风险(退款拒付)'!$A:$P,16,0)</f>
        <v>低</v>
      </c>
      <c r="F128">
        <f>VLOOKUP($A128,'风险(退款拒付)'!$A:$Z,4,0)</f>
        <v>6.5000000000000002E-2</v>
      </c>
      <c r="G128" t="str">
        <f>VLOOKUP($A128,'风险(退款拒付)'!$A:$Z,8,0)</f>
        <v>低</v>
      </c>
      <c r="H128" t="str">
        <f>VLOOKUP($A128,'风险(退款拒付)'!$A:$Z,11,0)</f>
        <v>低</v>
      </c>
      <c r="I128" t="str">
        <f>VLOOKUP($A128,'风险(退款拒付)'!$A:$Z,14,0)</f>
        <v>低</v>
      </c>
      <c r="J128" s="2">
        <f>VLOOKUP($A128,活跃!$B:$K,9,0)</f>
        <v>205380.19</v>
      </c>
      <c r="K128" s="5">
        <f>VLOOKUP($A128,'交易量(贡献率)'!$A:$L,11,0)</f>
        <v>3.8943673654994258E-2</v>
      </c>
      <c r="L128">
        <f>VLOOKUP($A128,交易量等级!$A:$H,7,0)</f>
        <v>19801.53</v>
      </c>
      <c r="M128" t="str">
        <f>VLOOKUP($A128,'风险(退款拒付)'!$A:$O,7,0)</f>
        <v>(0,10]</v>
      </c>
      <c r="N128" t="str">
        <f>VLOOKUP($A128,'风险(退款拒付)'!$A:$O,10,0)</f>
        <v>(0,1.5]</v>
      </c>
      <c r="O128" t="str">
        <f>VLOOKUP($A128,'风险(退款拒付)'!$A:$O,13,0)</f>
        <v>(0,10]</v>
      </c>
      <c r="P128" s="1">
        <f>VLOOKUP(A128,综合分数!$A:$L,12,0)</f>
        <v>0.1981456255886222</v>
      </c>
    </row>
    <row r="129" spans="1:16" x14ac:dyDescent="0.2">
      <c r="A129" t="s">
        <v>565</v>
      </c>
      <c r="B129" t="str">
        <f>VLOOKUP($A129,活跃!$B:$K,10,0)</f>
        <v>03流失</v>
      </c>
      <c r="C129" t="str">
        <f>VLOOKUP($A129,'交易量(贡献率)'!$A:$M,13,0)</f>
        <v>III</v>
      </c>
      <c r="D129" t="str">
        <f>VLOOKUP($A129,交易量等级!$A:$I,9,0)</f>
        <v>小</v>
      </c>
      <c r="E129" t="str">
        <f>VLOOKUP($A129,'风险(退款拒付)'!$A:$P,16,0)</f>
        <v>低</v>
      </c>
      <c r="F129">
        <f>VLOOKUP($A129,'风险(退款拒付)'!$A:$Z,4,0)</f>
        <v>2.1999999999999999E-2</v>
      </c>
      <c r="G129" t="str">
        <f>VLOOKUP($A129,'风险(退款拒付)'!$A:$Z,8,0)</f>
        <v>低</v>
      </c>
      <c r="H129" t="str">
        <f>VLOOKUP($A129,'风险(退款拒付)'!$A:$Z,11,0)</f>
        <v>低</v>
      </c>
      <c r="I129" t="str">
        <f>VLOOKUP($A129,'风险(退款拒付)'!$A:$Z,14,0)</f>
        <v>低</v>
      </c>
      <c r="J129" s="2">
        <f>VLOOKUP($A129,活跃!$B:$K,9,0)</f>
        <v>626680.03</v>
      </c>
      <c r="K129" s="5">
        <f>VLOOKUP($A129,'交易量(贡献率)'!$A:$L,11,0)</f>
        <v>0.1188270309771107</v>
      </c>
      <c r="L129">
        <f>VLOOKUP($A129,交易量等级!$A:$H,7,0)</f>
        <v>0</v>
      </c>
      <c r="M129" t="str">
        <f>VLOOKUP($A129,'风险(退款拒付)'!$A:$O,7,0)</f>
        <v>(0,10]</v>
      </c>
      <c r="N129" t="str">
        <f>VLOOKUP($A129,'风险(退款拒付)'!$A:$O,10,0)</f>
        <v>(0,1.5]</v>
      </c>
      <c r="O129" t="str">
        <f>VLOOKUP($A129,'风险(退款拒付)'!$A:$O,13,0)</f>
        <v>(0,10]</v>
      </c>
      <c r="P129" s="1">
        <f>VLOOKUP(A129,综合分数!$A:$L,12,0)</f>
        <v>7.1812302117897743E-3</v>
      </c>
    </row>
    <row r="130" spans="1:16" x14ac:dyDescent="0.2">
      <c r="A130" t="s">
        <v>826</v>
      </c>
      <c r="B130" t="str">
        <f>VLOOKUP($A130,活跃!$B:$K,10,0)</f>
        <v>03流失</v>
      </c>
      <c r="C130" t="str">
        <f>VLOOKUP($A130,'交易量(贡献率)'!$A:$M,13,0)</f>
        <v>IV</v>
      </c>
      <c r="D130" t="str">
        <f>VLOOKUP($A130,交易量等级!$A:$I,9,0)</f>
        <v>微</v>
      </c>
      <c r="E130" t="str">
        <f>VLOOKUP($A130,'风险(退款拒付)'!$A:$P,16,0)</f>
        <v>低</v>
      </c>
      <c r="F130">
        <f>VLOOKUP($A130,'风险(退款拒付)'!$A:$Z,4,0)</f>
        <v>1E-3</v>
      </c>
      <c r="G130" t="str">
        <f>VLOOKUP($A130,'风险(退款拒付)'!$A:$Z,8,0)</f>
        <v>低</v>
      </c>
      <c r="H130" t="str">
        <f>VLOOKUP($A130,'风险(退款拒付)'!$A:$Z,11,0)</f>
        <v>0</v>
      </c>
      <c r="I130" t="str">
        <f>VLOOKUP($A130,'风险(退款拒付)'!$A:$Z,14,0)</f>
        <v>0</v>
      </c>
      <c r="J130" s="2">
        <f>VLOOKUP($A130,活跃!$B:$K,9,0)</f>
        <v>23477.82</v>
      </c>
      <c r="K130" s="5">
        <f>VLOOKUP($A130,'交易量(贡献率)'!$A:$L,11,0)</f>
        <v>5.5824669819550922E-3</v>
      </c>
      <c r="L130">
        <f>VLOOKUP($A130,交易量等级!$A:$H,7,0)</f>
        <v>0</v>
      </c>
      <c r="M130" t="str">
        <f>VLOOKUP($A130,'风险(退款拒付)'!$A:$O,7,0)</f>
        <v>(0,10]</v>
      </c>
      <c r="N130" t="str">
        <f>VLOOKUP($A130,'风险(退款拒付)'!$A:$O,10,0)</f>
        <v>0</v>
      </c>
      <c r="O130" t="str">
        <f>VLOOKUP($A130,'风险(退款拒付)'!$A:$O,13,0)</f>
        <v>0</v>
      </c>
      <c r="P130" s="1">
        <f>VLOOKUP(A130,综合分数!$A:$L,12,0)</f>
        <v>5.948860937467243E-3</v>
      </c>
    </row>
    <row r="131" spans="1:16" x14ac:dyDescent="0.2">
      <c r="A131" t="s">
        <v>299</v>
      </c>
      <c r="B131" t="str">
        <f>VLOOKUP($A131,活跃!$B:$K,10,0)</f>
        <v>02活跃</v>
      </c>
      <c r="C131" t="str">
        <f>VLOOKUP($A131,'交易量(贡献率)'!$A:$M,13,0)</f>
        <v>III</v>
      </c>
      <c r="D131" t="str">
        <f>VLOOKUP($A131,交易量等级!$A:$I,9,0)</f>
        <v>小</v>
      </c>
      <c r="E131" t="str">
        <f>VLOOKUP($A131,'风险(退款拒付)'!$A:$P,16,0)</f>
        <v>低</v>
      </c>
      <c r="F131">
        <f>VLOOKUP($A131,'风险(退款拒付)'!$A:$Z,4,0)</f>
        <v>0.04</v>
      </c>
      <c r="G131" t="str">
        <f>VLOOKUP($A131,'风险(退款拒付)'!$A:$Z,8,0)</f>
        <v>低</v>
      </c>
      <c r="H131" t="str">
        <f>VLOOKUP($A131,'风险(退款拒付)'!$A:$Z,11,0)</f>
        <v>低</v>
      </c>
      <c r="I131" t="str">
        <f>VLOOKUP($A131,'风险(退款拒付)'!$A:$Z,14,0)</f>
        <v>低</v>
      </c>
      <c r="J131" s="2">
        <f>VLOOKUP($A131,活跃!$B:$K,9,0)</f>
        <v>5400887.7000000002</v>
      </c>
      <c r="K131" s="5">
        <f>VLOOKUP($A131,'交易量(贡献率)'!$A:$L,11,0)</f>
        <v>0.28853544197146752</v>
      </c>
      <c r="L131">
        <f>VLOOKUP($A131,交易量等级!$A:$H,7,0)</f>
        <v>152617.98501380999</v>
      </c>
      <c r="M131" t="str">
        <f>VLOOKUP($A131,'风险(退款拒付)'!$A:$O,7,0)</f>
        <v>(0,10]</v>
      </c>
      <c r="N131" t="str">
        <f>VLOOKUP($A131,'风险(退款拒付)'!$A:$O,10,0)</f>
        <v>(0,1.5]</v>
      </c>
      <c r="O131" t="str">
        <f>VLOOKUP($A131,'风险(退款拒付)'!$A:$O,13,0)</f>
        <v>(0,10]</v>
      </c>
      <c r="P131" s="1">
        <f>VLOOKUP(A131,综合分数!$A:$L,12,0)</f>
        <v>1.7431572476922581E-2</v>
      </c>
    </row>
    <row r="132" spans="1:16" x14ac:dyDescent="0.2">
      <c r="A132" t="s">
        <v>167</v>
      </c>
      <c r="B132" t="str">
        <f>VLOOKUP($A132,活跃!$B:$K,10,0)</f>
        <v>02活跃</v>
      </c>
      <c r="C132" t="str">
        <f>VLOOKUP($A132,'交易量(贡献率)'!$A:$M,13,0)</f>
        <v>III</v>
      </c>
      <c r="D132" t="str">
        <f>VLOOKUP($A132,交易量等级!$A:$I,9,0)</f>
        <v>小</v>
      </c>
      <c r="E132" t="str">
        <f>VLOOKUP($A132,'风险(退款拒付)'!$A:$P,16,0)</f>
        <v>低</v>
      </c>
      <c r="F132">
        <f>VLOOKUP($A132,'风险(退款拒付)'!$A:$Z,4,0)</f>
        <v>4.0000000000000001E-3</v>
      </c>
      <c r="G132" t="str">
        <f>VLOOKUP($A132,'风险(退款拒付)'!$A:$Z,8,0)</f>
        <v>低</v>
      </c>
      <c r="H132" t="str">
        <f>VLOOKUP($A132,'风险(退款拒付)'!$A:$Z,11,0)</f>
        <v>低</v>
      </c>
      <c r="I132" t="str">
        <f>VLOOKUP($A132,'风险(退款拒付)'!$A:$Z,14,0)</f>
        <v>低</v>
      </c>
      <c r="J132" s="2">
        <f>VLOOKUP($A132,活跃!$B:$K,9,0)</f>
        <v>708629.15</v>
      </c>
      <c r="K132" s="5">
        <f>VLOOKUP($A132,'交易量(贡献率)'!$A:$L,11,0)</f>
        <v>0.13436847224659776</v>
      </c>
      <c r="L132">
        <f>VLOOKUP($A132,交易量等级!$A:$H,7,0)</f>
        <v>61214.41</v>
      </c>
      <c r="M132" t="str">
        <f>VLOOKUP($A132,'风险(退款拒付)'!$A:$O,7,0)</f>
        <v>(0,10]</v>
      </c>
      <c r="N132" t="str">
        <f>VLOOKUP($A132,'风险(退款拒付)'!$A:$O,10,0)</f>
        <v>(0,1.5]</v>
      </c>
      <c r="O132" t="str">
        <f>VLOOKUP($A132,'风险(退款拒付)'!$A:$O,13,0)</f>
        <v>(0,10]</v>
      </c>
      <c r="P132" s="1">
        <f>VLOOKUP(A132,综合分数!$A:$L,12,0)</f>
        <v>1.45336478387839E-2</v>
      </c>
    </row>
    <row r="133" spans="1:16" x14ac:dyDescent="0.2">
      <c r="A133" t="s">
        <v>804</v>
      </c>
      <c r="B133" t="str">
        <f>VLOOKUP($A133,活跃!$B:$K,10,0)</f>
        <v>03流失</v>
      </c>
      <c r="C133" t="str">
        <f>VLOOKUP($A133,'交易量(贡献率)'!$A:$M,13,0)</f>
        <v>IV</v>
      </c>
      <c r="D133" t="str">
        <f>VLOOKUP($A133,交易量等级!$A:$I,9,0)</f>
        <v>小</v>
      </c>
      <c r="E133" t="str">
        <f>VLOOKUP($A133,'风险(退款拒付)'!$A:$P,16,0)</f>
        <v>低</v>
      </c>
      <c r="F133">
        <f>VLOOKUP($A133,'风险(退款拒付)'!$A:$Z,4,0)</f>
        <v>8.0000000000000002E-3</v>
      </c>
      <c r="G133" t="str">
        <f>VLOOKUP($A133,'风险(退款拒付)'!$A:$Z,8,0)</f>
        <v>低</v>
      </c>
      <c r="H133" t="str">
        <f>VLOOKUP($A133,'风险(退款拒付)'!$A:$Z,11,0)</f>
        <v>低</v>
      </c>
      <c r="I133" t="str">
        <f>VLOOKUP($A133,'风险(退款拒付)'!$A:$Z,14,0)</f>
        <v>低</v>
      </c>
      <c r="J133" s="2">
        <f>VLOOKUP($A133,活跃!$B:$K,9,0)</f>
        <v>442816.65</v>
      </c>
      <c r="K133" s="5">
        <f>VLOOKUP($A133,'交易量(贡献率)'!$A:$L,11,0)</f>
        <v>8.3965776380856477E-2</v>
      </c>
      <c r="L133">
        <f>VLOOKUP($A133,交易量等级!$A:$H,7,0)</f>
        <v>0</v>
      </c>
      <c r="M133" t="str">
        <f>VLOOKUP($A133,'风险(退款拒付)'!$A:$O,7,0)</f>
        <v>(0,10]</v>
      </c>
      <c r="N133" t="str">
        <f>VLOOKUP($A133,'风险(退款拒付)'!$A:$O,10,0)</f>
        <v>(0,1.5]</v>
      </c>
      <c r="O133" t="str">
        <f>VLOOKUP($A133,'风险(退款拒付)'!$A:$O,13,0)</f>
        <v>(0,10]</v>
      </c>
      <c r="P133" s="1">
        <f>VLOOKUP(A133,综合分数!$A:$L,12,0)</f>
        <v>6.3034418827653078E-3</v>
      </c>
    </row>
    <row r="134" spans="1:16" x14ac:dyDescent="0.2">
      <c r="A134" t="s">
        <v>980</v>
      </c>
      <c r="B134" t="str">
        <f>VLOOKUP($A134,活跃!$B:$K,10,0)</f>
        <v>04清退</v>
      </c>
      <c r="C134" t="str">
        <f>VLOOKUP($A134,'交易量(贡献率)'!$A:$M,13,0)</f>
        <v>III</v>
      </c>
      <c r="D134" t="str">
        <f>VLOOKUP($A134,交易量等级!$A:$I,9,0)</f>
        <v>普通</v>
      </c>
      <c r="E134" t="str">
        <f>VLOOKUP($A134,'风险(退款拒付)'!$A:$P,16,0)</f>
        <v>低</v>
      </c>
      <c r="F134">
        <f>VLOOKUP($A134,'风险(退款拒付)'!$A:$Z,4,0)</f>
        <v>0</v>
      </c>
      <c r="G134" t="str">
        <f>VLOOKUP($A134,'风险(退款拒付)'!$A:$Z,8,0)</f>
        <v>0</v>
      </c>
      <c r="H134" t="str">
        <f>VLOOKUP($A134,'风险(退款拒付)'!$A:$Z,11,0)</f>
        <v>中</v>
      </c>
      <c r="I134" t="str">
        <f>VLOOKUP($A134,'风险(退款拒付)'!$A:$Z,14,0)</f>
        <v>低</v>
      </c>
      <c r="J134" s="2">
        <f>VLOOKUP($A134,活跃!$B:$K,9,0)</f>
        <v>835741.01</v>
      </c>
      <c r="K134" s="5">
        <f>VLOOKUP($A134,'交易量(贡献率)'!$A:$L,11,0)</f>
        <v>0.1584711025612319</v>
      </c>
      <c r="L134">
        <f>VLOOKUP($A134,交易量等级!$A:$H,7,0)</f>
        <v>0</v>
      </c>
      <c r="M134" t="str">
        <f>VLOOKUP($A134,'风险(退款拒付)'!$A:$O,7,0)</f>
        <v>0</v>
      </c>
      <c r="N134" t="str">
        <f>VLOOKUP($A134,'风险(退款拒付)'!$A:$O,10,0)</f>
        <v>(1.5,10]</v>
      </c>
      <c r="O134" t="str">
        <f>VLOOKUP($A134,'风险(退款拒付)'!$A:$O,13,0)</f>
        <v>(0,10]</v>
      </c>
      <c r="P134" s="1">
        <f>VLOOKUP(A134,综合分数!$A:$L,12,0)</f>
        <v>2.324114452617089E-2</v>
      </c>
    </row>
    <row r="135" spans="1:16" x14ac:dyDescent="0.2">
      <c r="A135" t="s">
        <v>950</v>
      </c>
      <c r="B135" t="str">
        <f>VLOOKUP($A135,活跃!$B:$K,10,0)</f>
        <v>03流失</v>
      </c>
      <c r="C135" t="str">
        <f>VLOOKUP($A135,'交易量(贡献率)'!$A:$M,13,0)</f>
        <v>III</v>
      </c>
      <c r="D135" t="str">
        <f>VLOOKUP($A135,交易量等级!$A:$I,9,0)</f>
        <v>小</v>
      </c>
      <c r="E135" t="str">
        <f>VLOOKUP($A135,'风险(退款拒付)'!$A:$P,16,0)</f>
        <v>低</v>
      </c>
      <c r="F135">
        <f>VLOOKUP($A135,'风险(退款拒付)'!$A:$Z,4,0)</f>
        <v>7.5999999999999998E-2</v>
      </c>
      <c r="G135" t="str">
        <f>VLOOKUP($A135,'风险(退款拒付)'!$A:$Z,8,0)</f>
        <v>低</v>
      </c>
      <c r="H135" t="str">
        <f>VLOOKUP($A135,'风险(退款拒付)'!$A:$Z,11,0)</f>
        <v>低</v>
      </c>
      <c r="I135" t="str">
        <f>VLOOKUP($A135,'风险(退款拒付)'!$A:$Z,14,0)</f>
        <v>低</v>
      </c>
      <c r="J135" s="2">
        <f>VLOOKUP($A135,活跃!$B:$K,9,0)</f>
        <v>677047.39</v>
      </c>
      <c r="K135" s="5">
        <f>VLOOKUP($A135,'交易量(贡献率)'!$A:$L,11,0)</f>
        <v>0.11373492075669375</v>
      </c>
      <c r="L135">
        <f>VLOOKUP($A135,交易量等级!$A:$H,7,0)</f>
        <v>0</v>
      </c>
      <c r="M135" t="str">
        <f>VLOOKUP($A135,'风险(退款拒付)'!$A:$O,7,0)</f>
        <v>(0,10]</v>
      </c>
      <c r="N135" t="str">
        <f>VLOOKUP($A135,'风险(退款拒付)'!$A:$O,10,0)</f>
        <v>(0,1.5]</v>
      </c>
      <c r="O135" t="str">
        <f>VLOOKUP($A135,'风险(退款拒付)'!$A:$O,13,0)</f>
        <v>(0,10]</v>
      </c>
      <c r="P135" s="1">
        <f>VLOOKUP(A135,综合分数!$A:$L,12,0)</f>
        <v>1.3595427801185009E-2</v>
      </c>
    </row>
    <row r="136" spans="1:16" x14ac:dyDescent="0.2">
      <c r="A136" t="s">
        <v>913</v>
      </c>
      <c r="B136" t="str">
        <f>VLOOKUP($A136,活跃!$B:$K,10,0)</f>
        <v>03流失</v>
      </c>
      <c r="C136" t="str">
        <f>VLOOKUP($A136,'交易量(贡献率)'!$A:$M,13,0)</f>
        <v>III</v>
      </c>
      <c r="D136" t="str">
        <f>VLOOKUP($A136,交易量等级!$A:$I,9,0)</f>
        <v>普通</v>
      </c>
      <c r="E136" t="str">
        <f>VLOOKUP($A136,'风险(退款拒付)'!$A:$P,16,0)</f>
        <v>低</v>
      </c>
      <c r="F136">
        <f>VLOOKUP($A136,'风险(退款拒付)'!$A:$Z,4,0)</f>
        <v>8.2000000000000003E-2</v>
      </c>
      <c r="G136" t="str">
        <f>VLOOKUP($A136,'风险(退款拒付)'!$A:$Z,8,0)</f>
        <v>低</v>
      </c>
      <c r="H136" t="str">
        <f>VLOOKUP($A136,'风险(退款拒付)'!$A:$Z,11,0)</f>
        <v>中</v>
      </c>
      <c r="I136" t="str">
        <f>VLOOKUP($A136,'风险(退款拒付)'!$A:$Z,14,0)</f>
        <v>低</v>
      </c>
      <c r="J136" s="2">
        <f>VLOOKUP($A136,活跃!$B:$K,9,0)</f>
        <v>591750.92000000004</v>
      </c>
      <c r="K136" s="5">
        <f>VLOOKUP($A136,'交易量(贡献率)'!$A:$L,11,0)</f>
        <v>0.11220631704315114</v>
      </c>
      <c r="L136">
        <f>VLOOKUP($A136,交易量等级!$A:$H,7,0)</f>
        <v>0</v>
      </c>
      <c r="M136" t="str">
        <f>VLOOKUP($A136,'风险(退款拒付)'!$A:$O,7,0)</f>
        <v>(0,10]</v>
      </c>
      <c r="N136" t="str">
        <f>VLOOKUP($A136,'风险(退款拒付)'!$A:$O,10,0)</f>
        <v>(1.5,10]</v>
      </c>
      <c r="O136" t="str">
        <f>VLOOKUP($A136,'风险(退款拒付)'!$A:$O,13,0)</f>
        <v>(0,10]</v>
      </c>
      <c r="P136" s="1">
        <f>VLOOKUP(A136,综合分数!$A:$L,12,0)</f>
        <v>1.471464917087145E-2</v>
      </c>
    </row>
    <row r="137" spans="1:16" x14ac:dyDescent="0.2">
      <c r="A137" t="s">
        <v>409</v>
      </c>
      <c r="B137" t="str">
        <f>VLOOKUP($A137,活跃!$B:$K,10,0)</f>
        <v>03流失</v>
      </c>
      <c r="C137" t="str">
        <f>VLOOKUP($A137,'交易量(贡献率)'!$A:$M,13,0)</f>
        <v>IV</v>
      </c>
      <c r="D137" t="str">
        <f>VLOOKUP($A137,交易量等级!$A:$I,9,0)</f>
        <v>小</v>
      </c>
      <c r="E137" t="str">
        <f>VLOOKUP($A137,'风险(退款拒付)'!$A:$P,16,0)</f>
        <v>低</v>
      </c>
      <c r="F137">
        <f>VLOOKUP($A137,'风险(退款拒付)'!$A:$Z,4,0)</f>
        <v>4.9000000000000002E-2</v>
      </c>
      <c r="G137" t="str">
        <f>VLOOKUP($A137,'风险(退款拒付)'!$A:$Z,8,0)</f>
        <v>低</v>
      </c>
      <c r="H137" t="str">
        <f>VLOOKUP($A137,'风险(退款拒付)'!$A:$Z,11,0)</f>
        <v>中</v>
      </c>
      <c r="I137" t="str">
        <f>VLOOKUP($A137,'风险(退款拒付)'!$A:$Z,14,0)</f>
        <v>中</v>
      </c>
      <c r="J137" s="2">
        <f>VLOOKUP($A137,活跃!$B:$K,9,0)</f>
        <v>447417.29</v>
      </c>
      <c r="K137" s="5">
        <f>VLOOKUP($A137,'交易量(贡献率)'!$A:$L,11,0)</f>
        <v>8.4838138134753535E-2</v>
      </c>
      <c r="L137">
        <f>VLOOKUP($A137,交易量等级!$A:$H,7,0)</f>
        <v>0</v>
      </c>
      <c r="M137" t="str">
        <f>VLOOKUP($A137,'风险(退款拒付)'!$A:$O,7,0)</f>
        <v>(0,10]</v>
      </c>
      <c r="N137" t="str">
        <f>VLOOKUP($A137,'风险(退款拒付)'!$A:$O,10,0)</f>
        <v>(1.5,10]</v>
      </c>
      <c r="O137" t="str">
        <f>VLOOKUP($A137,'风险(退款拒付)'!$A:$O,13,0)</f>
        <v>(10,20]</v>
      </c>
      <c r="P137" s="1">
        <f>VLOOKUP(A137,综合分数!$A:$L,12,0)</f>
        <v>1.5821058860176561E-2</v>
      </c>
    </row>
    <row r="138" spans="1:16" x14ac:dyDescent="0.2">
      <c r="A138" t="s">
        <v>696</v>
      </c>
      <c r="B138" t="str">
        <f>VLOOKUP($A138,活跃!$B:$K,10,0)</f>
        <v>03流失</v>
      </c>
      <c r="C138" t="str">
        <f>VLOOKUP($A138,'交易量(贡献率)'!$A:$M,13,0)</f>
        <v>III</v>
      </c>
      <c r="D138" t="str">
        <f>VLOOKUP($A138,交易量等级!$A:$I,9,0)</f>
        <v>小</v>
      </c>
      <c r="E138" t="str">
        <f>VLOOKUP($A138,'风险(退款拒付)'!$A:$P,16,0)</f>
        <v>低</v>
      </c>
      <c r="F138">
        <f>VLOOKUP($A138,'风险(退款拒付)'!$A:$Z,4,0)</f>
        <v>6.6000000000000003E-2</v>
      </c>
      <c r="G138" t="str">
        <f>VLOOKUP($A138,'风险(退款拒付)'!$A:$Z,8,0)</f>
        <v>低</v>
      </c>
      <c r="H138" t="str">
        <f>VLOOKUP($A138,'风险(退款拒付)'!$A:$Z,11,0)</f>
        <v>低</v>
      </c>
      <c r="I138" t="str">
        <f>VLOOKUP($A138,'风险(退款拒付)'!$A:$Z,14,0)</f>
        <v>低</v>
      </c>
      <c r="J138" s="2">
        <f>VLOOKUP($A138,活跃!$B:$K,9,0)</f>
        <v>598421.25</v>
      </c>
      <c r="K138" s="5">
        <f>VLOOKUP($A138,'交易量(贡献率)'!$A:$L,11,0)</f>
        <v>0.11347112819505004</v>
      </c>
      <c r="L138">
        <f>VLOOKUP($A138,交易量等级!$A:$H,7,0)</f>
        <v>0</v>
      </c>
      <c r="M138" t="str">
        <f>VLOOKUP($A138,'风险(退款拒付)'!$A:$O,7,0)</f>
        <v>(0,10]</v>
      </c>
      <c r="N138" t="str">
        <f>VLOOKUP($A138,'风险(退款拒付)'!$A:$O,10,0)</f>
        <v>(0,1.5]</v>
      </c>
      <c r="O138" t="str">
        <f>VLOOKUP($A138,'风险(退款拒付)'!$A:$O,13,0)</f>
        <v>(0,10]</v>
      </c>
      <c r="P138" s="1">
        <f>VLOOKUP(A138,综合分数!$A:$L,12,0)</f>
        <v>0.20641270189421729</v>
      </c>
    </row>
    <row r="139" spans="1:16" x14ac:dyDescent="0.2">
      <c r="A139" t="s">
        <v>140</v>
      </c>
      <c r="B139" t="str">
        <f>VLOOKUP($A139,活跃!$B:$K,10,0)</f>
        <v>03流失</v>
      </c>
      <c r="C139" t="str">
        <f>VLOOKUP($A139,'交易量(贡献率)'!$A:$M,13,0)</f>
        <v>IV</v>
      </c>
      <c r="D139" t="str">
        <f>VLOOKUP($A139,交易量等级!$A:$I,9,0)</f>
        <v>小</v>
      </c>
      <c r="E139" t="str">
        <f>VLOOKUP($A139,'风险(退款拒付)'!$A:$P,16,0)</f>
        <v>低</v>
      </c>
      <c r="F139">
        <f>VLOOKUP($A139,'风险(退款拒付)'!$A:$Z,4,0)</f>
        <v>2E-3</v>
      </c>
      <c r="G139" t="str">
        <f>VLOOKUP($A139,'风险(退款拒付)'!$A:$Z,8,0)</f>
        <v>低</v>
      </c>
      <c r="H139" t="str">
        <f>VLOOKUP($A139,'风险(退款拒付)'!$A:$Z,11,0)</f>
        <v>0</v>
      </c>
      <c r="I139" t="str">
        <f>VLOOKUP($A139,'风险(退款拒付)'!$A:$Z,14,0)</f>
        <v>0</v>
      </c>
      <c r="J139" s="2">
        <f>VLOOKUP($A139,活跃!$B:$K,9,0)</f>
        <v>60361.62</v>
      </c>
      <c r="K139" s="5">
        <f>VLOOKUP($A139,'交易量(贡献率)'!$A:$L,11,0)</f>
        <v>1.469722153775354E-2</v>
      </c>
      <c r="L139">
        <f>VLOOKUP($A139,交易量等级!$A:$H,7,0)</f>
        <v>0</v>
      </c>
      <c r="M139" t="str">
        <f>VLOOKUP($A139,'风险(退款拒付)'!$A:$O,7,0)</f>
        <v>(0,10]</v>
      </c>
      <c r="N139" t="str">
        <f>VLOOKUP($A139,'风险(退款拒付)'!$A:$O,10,0)</f>
        <v>0</v>
      </c>
      <c r="O139" t="str">
        <f>VLOOKUP($A139,'风险(退款拒付)'!$A:$O,13,0)</f>
        <v>0</v>
      </c>
      <c r="P139" s="1">
        <f>VLOOKUP(A139,综合分数!$A:$L,12,0)</f>
        <v>4.5417690012565471E-3</v>
      </c>
    </row>
    <row r="140" spans="1:16" x14ac:dyDescent="0.2">
      <c r="A140" t="s">
        <v>374</v>
      </c>
      <c r="B140" t="str">
        <f>VLOOKUP($A140,活跃!$B:$K,10,0)</f>
        <v>03流失</v>
      </c>
      <c r="C140" t="str">
        <f>VLOOKUP($A140,'交易量(贡献率)'!$A:$M,13,0)</f>
        <v>IV</v>
      </c>
      <c r="D140" t="str">
        <f>VLOOKUP($A140,交易量等级!$A:$I,9,0)</f>
        <v>小</v>
      </c>
      <c r="E140" t="str">
        <f>VLOOKUP($A140,'风险(退款拒付)'!$A:$P,16,0)</f>
        <v>低</v>
      </c>
      <c r="F140">
        <f>VLOOKUP($A140,'风险(退款拒付)'!$A:$Z,4,0)</f>
        <v>6.0000000000000001E-3</v>
      </c>
      <c r="G140" t="str">
        <f>VLOOKUP($A140,'风险(退款拒付)'!$A:$Z,8,0)</f>
        <v>低</v>
      </c>
      <c r="H140" t="str">
        <f>VLOOKUP($A140,'风险(退款拒付)'!$A:$Z,11,0)</f>
        <v>中</v>
      </c>
      <c r="I140" t="str">
        <f>VLOOKUP($A140,'风险(退款拒付)'!$A:$Z,14,0)</f>
        <v>中</v>
      </c>
      <c r="J140" s="2">
        <f>VLOOKUP($A140,活跃!$B:$K,9,0)</f>
        <v>403578.03</v>
      </c>
      <c r="K140" s="5">
        <f>VLOOKUP($A140,'交易量(贡献率)'!$A:$L,11,0)</f>
        <v>7.6525448217013931E-2</v>
      </c>
      <c r="L140">
        <f>VLOOKUP($A140,交易量等级!$A:$H,7,0)</f>
        <v>0</v>
      </c>
      <c r="M140" t="str">
        <f>VLOOKUP($A140,'风险(退款拒付)'!$A:$O,7,0)</f>
        <v>(0,10]</v>
      </c>
      <c r="N140" t="str">
        <f>VLOOKUP($A140,'风险(退款拒付)'!$A:$O,10,0)</f>
        <v>(1.5,10]</v>
      </c>
      <c r="O140" t="str">
        <f>VLOOKUP($A140,'风险(退款拒付)'!$A:$O,13,0)</f>
        <v>(10,20]</v>
      </c>
      <c r="P140" s="1">
        <f>VLOOKUP(A140,综合分数!$A:$L,12,0)</f>
        <v>7.7453648457549993E-3</v>
      </c>
    </row>
    <row r="141" spans="1:16" x14ac:dyDescent="0.2">
      <c r="A141" t="s">
        <v>278</v>
      </c>
      <c r="B141" t="str">
        <f>VLOOKUP($A141,活跃!$B:$K,10,0)</f>
        <v>02活跃</v>
      </c>
      <c r="C141" t="str">
        <f>VLOOKUP($A141,'交易量(贡献率)'!$A:$M,13,0)</f>
        <v>III</v>
      </c>
      <c r="D141" t="str">
        <f>VLOOKUP($A141,交易量等级!$A:$I,9,0)</f>
        <v>小</v>
      </c>
      <c r="E141" t="str">
        <f>VLOOKUP($A141,'风险(退款拒付)'!$A:$P,16,0)</f>
        <v>低</v>
      </c>
      <c r="F141">
        <f>VLOOKUP($A141,'风险(退款拒付)'!$A:$Z,4,0)</f>
        <v>4.1000000000000002E-2</v>
      </c>
      <c r="G141" t="str">
        <f>VLOOKUP($A141,'风险(退款拒付)'!$A:$Z,8,0)</f>
        <v>低</v>
      </c>
      <c r="H141" t="str">
        <f>VLOOKUP($A141,'风险(退款拒付)'!$A:$Z,11,0)</f>
        <v>低</v>
      </c>
      <c r="I141" t="str">
        <f>VLOOKUP($A141,'风险(退款拒付)'!$A:$Z,14,0)</f>
        <v>低</v>
      </c>
      <c r="J141" s="2">
        <f>VLOOKUP($A141,活跃!$B:$K,9,0)</f>
        <v>4014944.85</v>
      </c>
      <c r="K141" s="5">
        <f>VLOOKUP($A141,'交易量(贡献率)'!$A:$L,11,0)</f>
        <v>0.16459059568497916</v>
      </c>
      <c r="L141">
        <f>VLOOKUP($A141,交易量等级!$A:$H,7,0)</f>
        <v>131693.73144639499</v>
      </c>
      <c r="M141" t="str">
        <f>VLOOKUP($A141,'风险(退款拒付)'!$A:$O,7,0)</f>
        <v>(0,10]</v>
      </c>
      <c r="N141" t="str">
        <f>VLOOKUP($A141,'风险(退款拒付)'!$A:$O,10,0)</f>
        <v>(0,1.5]</v>
      </c>
      <c r="O141" t="str">
        <f>VLOOKUP($A141,'风险(退款拒付)'!$A:$O,13,0)</f>
        <v>(0,10]</v>
      </c>
      <c r="P141" s="1">
        <f>VLOOKUP(A141,综合分数!$A:$L,12,0)</f>
        <v>7.5951450786601957E-3</v>
      </c>
    </row>
    <row r="142" spans="1:16" x14ac:dyDescent="0.2">
      <c r="A142" t="s">
        <v>927</v>
      </c>
      <c r="B142" t="str">
        <f>VLOOKUP($A142,活跃!$B:$K,10,0)</f>
        <v>03流失</v>
      </c>
      <c r="C142" t="str">
        <f>VLOOKUP($A142,'交易量(贡献率)'!$A:$M,13,0)</f>
        <v>IV</v>
      </c>
      <c r="D142" t="str">
        <f>VLOOKUP($A142,交易量等级!$A:$I,9,0)</f>
        <v>小</v>
      </c>
      <c r="E142" t="str">
        <f>VLOOKUP($A142,'风险(退款拒付)'!$A:$P,16,0)</f>
        <v>低</v>
      </c>
      <c r="F142">
        <f>VLOOKUP($A142,'风险(退款拒付)'!$A:$Z,4,0)</f>
        <v>0</v>
      </c>
      <c r="G142" t="str">
        <f>VLOOKUP($A142,'风险(退款拒付)'!$A:$Z,8,0)</f>
        <v>0</v>
      </c>
      <c r="H142" t="str">
        <f>VLOOKUP($A142,'风险(退款拒付)'!$A:$Z,11,0)</f>
        <v>低</v>
      </c>
      <c r="I142" t="str">
        <f>VLOOKUP($A142,'风险(退款拒付)'!$A:$Z,14,0)</f>
        <v>低</v>
      </c>
      <c r="J142" s="2">
        <f>VLOOKUP($A142,活跃!$B:$K,9,0)</f>
        <v>336755.17</v>
      </c>
      <c r="K142" s="5">
        <f>VLOOKUP($A142,'交易量(贡献率)'!$A:$L,11,0)</f>
        <v>6.3854666032357413E-2</v>
      </c>
      <c r="L142">
        <f>VLOOKUP($A142,交易量等级!$A:$H,7,0)</f>
        <v>0</v>
      </c>
      <c r="M142" t="str">
        <f>VLOOKUP($A142,'风险(退款拒付)'!$A:$O,7,0)</f>
        <v>0</v>
      </c>
      <c r="N142" t="str">
        <f>VLOOKUP($A142,'风险(退款拒付)'!$A:$O,10,0)</f>
        <v>(0,1.5]</v>
      </c>
      <c r="O142" t="str">
        <f>VLOOKUP($A142,'风险(退款拒付)'!$A:$O,13,0)</f>
        <v>(0,10]</v>
      </c>
      <c r="P142" s="1">
        <f>VLOOKUP(A142,综合分数!$A:$L,12,0)</f>
        <v>5.8859331607545497E-3</v>
      </c>
    </row>
    <row r="143" spans="1:16" x14ac:dyDescent="0.2">
      <c r="A143" t="s">
        <v>493</v>
      </c>
      <c r="B143" t="str">
        <f>VLOOKUP($A143,活跃!$B:$K,10,0)</f>
        <v>02活跃</v>
      </c>
      <c r="C143" t="str">
        <f>VLOOKUP($A143,'交易量(贡献率)'!$A:$M,13,0)</f>
        <v>IV</v>
      </c>
      <c r="D143" t="str">
        <f>VLOOKUP($A143,交易量等级!$A:$I,9,0)</f>
        <v>小</v>
      </c>
      <c r="E143" t="str">
        <f>VLOOKUP($A143,'风险(退款拒付)'!$A:$P,16,0)</f>
        <v>低</v>
      </c>
      <c r="F143">
        <f>VLOOKUP($A143,'风险(退款拒付)'!$A:$Z,4,0)</f>
        <v>1E-3</v>
      </c>
      <c r="G143" t="str">
        <f>VLOOKUP($A143,'风险(退款拒付)'!$A:$Z,8,0)</f>
        <v>低</v>
      </c>
      <c r="H143" t="str">
        <f>VLOOKUP($A143,'风险(退款拒付)'!$A:$Z,11,0)</f>
        <v>低</v>
      </c>
      <c r="I143" t="str">
        <f>VLOOKUP($A143,'风险(退款拒付)'!$A:$Z,14,0)</f>
        <v>低</v>
      </c>
      <c r="J143" s="2">
        <f>VLOOKUP($A143,活跃!$B:$K,9,0)</f>
        <v>487713.94</v>
      </c>
      <c r="K143" s="5">
        <f>VLOOKUP($A143,'交易量(贡献率)'!$A:$L,11,0)</f>
        <v>9.2479087278823965E-2</v>
      </c>
      <c r="L143">
        <f>VLOOKUP($A143,交易量等级!$A:$H,7,0)</f>
        <v>130975.19</v>
      </c>
      <c r="M143" t="str">
        <f>VLOOKUP($A143,'风险(退款拒付)'!$A:$O,7,0)</f>
        <v>(0,10]</v>
      </c>
      <c r="N143" t="str">
        <f>VLOOKUP($A143,'风险(退款拒付)'!$A:$O,10,0)</f>
        <v>(0,1.5]</v>
      </c>
      <c r="O143" t="str">
        <f>VLOOKUP($A143,'风险(退款拒付)'!$A:$O,13,0)</f>
        <v>(0,10]</v>
      </c>
      <c r="P143" s="1">
        <f>VLOOKUP(A143,综合分数!$A:$L,12,0)</f>
        <v>5.8480626087763568E-3</v>
      </c>
    </row>
    <row r="144" spans="1:16" x14ac:dyDescent="0.2">
      <c r="A144" t="s">
        <v>419</v>
      </c>
      <c r="B144" t="str">
        <f>VLOOKUP($A144,活跃!$B:$K,10,0)</f>
        <v>02活跃</v>
      </c>
      <c r="C144" t="str">
        <f>VLOOKUP($A144,'交易量(贡献率)'!$A:$M,13,0)</f>
        <v>IV</v>
      </c>
      <c r="D144" t="str">
        <f>VLOOKUP($A144,交易量等级!$A:$I,9,0)</f>
        <v>小</v>
      </c>
      <c r="E144" t="str">
        <f>VLOOKUP($A144,'风险(退款拒付)'!$A:$P,16,0)</f>
        <v>低</v>
      </c>
      <c r="F144">
        <f>VLOOKUP($A144,'风险(退款拒付)'!$A:$Z,4,0)</f>
        <v>6.0000000000000001E-3</v>
      </c>
      <c r="G144" t="str">
        <f>VLOOKUP($A144,'风险(退款拒付)'!$A:$Z,8,0)</f>
        <v>低</v>
      </c>
      <c r="H144" t="str">
        <f>VLOOKUP($A144,'风险(退款拒付)'!$A:$Z,11,0)</f>
        <v>低</v>
      </c>
      <c r="I144" t="str">
        <f>VLOOKUP($A144,'风险(退款拒付)'!$A:$Z,14,0)</f>
        <v>低</v>
      </c>
      <c r="J144" s="2">
        <f>VLOOKUP($A144,活跃!$B:$K,9,0)</f>
        <v>397625.46</v>
      </c>
      <c r="K144" s="5">
        <f>VLOOKUP($A144,'交易量(贡献率)'!$A:$L,11,0)</f>
        <v>7.5396736906110443E-2</v>
      </c>
      <c r="L144">
        <f>VLOOKUP($A144,交易量等级!$A:$H,7,0)</f>
        <v>27098.43</v>
      </c>
      <c r="M144" t="str">
        <f>VLOOKUP($A144,'风险(退款拒付)'!$A:$O,7,0)</f>
        <v>(0,10]</v>
      </c>
      <c r="N144" t="str">
        <f>VLOOKUP($A144,'风险(退款拒付)'!$A:$O,10,0)</f>
        <v>(0,1.5]</v>
      </c>
      <c r="O144" t="str">
        <f>VLOOKUP($A144,'风险(退款拒付)'!$A:$O,13,0)</f>
        <v>(0,10]</v>
      </c>
      <c r="P144" s="1">
        <f>VLOOKUP(A144,综合分数!$A:$L,12,0)</f>
        <v>6.0751318071666956E-3</v>
      </c>
    </row>
    <row r="145" spans="1:16" x14ac:dyDescent="0.2">
      <c r="A145" t="s">
        <v>748</v>
      </c>
      <c r="B145" t="str">
        <f>VLOOKUP($A145,活跃!$B:$K,10,0)</f>
        <v>03流失</v>
      </c>
      <c r="C145" t="str">
        <f>VLOOKUP($A145,'交易量(贡献率)'!$A:$M,13,0)</f>
        <v>III</v>
      </c>
      <c r="D145" t="str">
        <f>VLOOKUP($A145,交易量等级!$A:$I,9,0)</f>
        <v>普通</v>
      </c>
      <c r="E145" t="str">
        <f>VLOOKUP($A145,'风险(退款拒付)'!$A:$P,16,0)</f>
        <v>中高</v>
      </c>
      <c r="F145">
        <f>VLOOKUP($A145,'风险(退款拒付)'!$A:$Z,4,0)</f>
        <v>0.16900000000000001</v>
      </c>
      <c r="G145" t="str">
        <f>VLOOKUP($A145,'风险(退款拒付)'!$A:$Z,8,0)</f>
        <v>中</v>
      </c>
      <c r="H145" t="str">
        <f>VLOOKUP($A145,'风险(退款拒付)'!$A:$Z,11,0)</f>
        <v>中</v>
      </c>
      <c r="I145" t="str">
        <f>VLOOKUP($A145,'风险(退款拒付)'!$A:$Z,14,0)</f>
        <v>高</v>
      </c>
      <c r="J145" s="2">
        <f>VLOOKUP($A145,活跃!$B:$K,9,0)</f>
        <v>801144.54</v>
      </c>
      <c r="K145" s="5">
        <f>VLOOKUP($A145,'交易量(贡献率)'!$A:$L,11,0)</f>
        <v>0.15177339190506303</v>
      </c>
      <c r="L145">
        <f>VLOOKUP($A145,交易量等级!$A:$H,7,0)</f>
        <v>0</v>
      </c>
      <c r="M145" t="str">
        <f>VLOOKUP($A145,'风险(退款拒付)'!$A:$O,7,0)</f>
        <v>(10,20]</v>
      </c>
      <c r="N145" t="str">
        <f>VLOOKUP($A145,'风险(退款拒付)'!$A:$O,10,0)</f>
        <v>(1.5,10]</v>
      </c>
      <c r="O145" t="str">
        <f>VLOOKUP($A145,'风险(退款拒付)'!$A:$O,13,0)</f>
        <v>(20,+)</v>
      </c>
      <c r="P145" s="1">
        <f>VLOOKUP(A145,综合分数!$A:$L,12,0)</f>
        <v>8.6231556255264713E-3</v>
      </c>
    </row>
    <row r="146" spans="1:16" x14ac:dyDescent="0.2">
      <c r="A146" t="s">
        <v>297</v>
      </c>
      <c r="B146" t="str">
        <f>VLOOKUP($A146,活跃!$B:$K,10,0)</f>
        <v>02活跃</v>
      </c>
      <c r="C146" t="str">
        <f>VLOOKUP($A146,'交易量(贡献率)'!$A:$M,13,0)</f>
        <v>III</v>
      </c>
      <c r="D146" t="str">
        <f>VLOOKUP($A146,交易量等级!$A:$I,9,0)</f>
        <v>小</v>
      </c>
      <c r="E146" t="str">
        <f>VLOOKUP($A146,'风险(退款拒付)'!$A:$P,16,0)</f>
        <v>低</v>
      </c>
      <c r="F146">
        <f>VLOOKUP($A146,'风险(退款拒付)'!$A:$Z,4,0)</f>
        <v>8.0000000000000002E-3</v>
      </c>
      <c r="G146" t="str">
        <f>VLOOKUP($A146,'风险(退款拒付)'!$A:$Z,8,0)</f>
        <v>低</v>
      </c>
      <c r="H146" t="str">
        <f>VLOOKUP($A146,'风险(退款拒付)'!$A:$Z,11,0)</f>
        <v>0</v>
      </c>
      <c r="I146" t="str">
        <f>VLOOKUP($A146,'风险(退款拒付)'!$A:$Z,14,0)</f>
        <v>低</v>
      </c>
      <c r="J146" s="2">
        <f>VLOOKUP($A146,活跃!$B:$K,9,0)</f>
        <v>2844751.22</v>
      </c>
      <c r="K146" s="5">
        <f>VLOOKUP($A146,'交易量(贡献率)'!$A:$L,11,0)</f>
        <v>0.24634679676628465</v>
      </c>
      <c r="L146">
        <f>VLOOKUP($A146,交易量等级!$A:$H,7,0)</f>
        <v>125962.70975769999</v>
      </c>
      <c r="M146" t="str">
        <f>VLOOKUP($A146,'风险(退款拒付)'!$A:$O,7,0)</f>
        <v>(0,10]</v>
      </c>
      <c r="N146" t="str">
        <f>VLOOKUP($A146,'风险(退款拒付)'!$A:$O,10,0)</f>
        <v>0</v>
      </c>
      <c r="O146" t="str">
        <f>VLOOKUP($A146,'风险(退款拒付)'!$A:$O,13,0)</f>
        <v>(0,10]</v>
      </c>
      <c r="P146" s="1">
        <f>VLOOKUP(A146,综合分数!$A:$L,12,0)</f>
        <v>1.7899309844423731E-2</v>
      </c>
    </row>
    <row r="147" spans="1:16" x14ac:dyDescent="0.2">
      <c r="A147" t="s">
        <v>512</v>
      </c>
      <c r="B147" t="str">
        <f>VLOOKUP($A147,活跃!$B:$K,10,0)</f>
        <v>03流失</v>
      </c>
      <c r="C147" t="str">
        <f>VLOOKUP($A147,'交易量(贡献率)'!$A:$M,13,0)</f>
        <v>IV</v>
      </c>
      <c r="D147" t="str">
        <f>VLOOKUP($A147,交易量等级!$A:$I,9,0)</f>
        <v>小</v>
      </c>
      <c r="E147" t="str">
        <f>VLOOKUP($A147,'风险(退款拒付)'!$A:$P,16,0)</f>
        <v>低</v>
      </c>
      <c r="F147">
        <f>VLOOKUP($A147,'风险(退款拒付)'!$A:$Z,4,0)</f>
        <v>2.5000000000000001E-2</v>
      </c>
      <c r="G147" t="str">
        <f>VLOOKUP($A147,'风险(退款拒付)'!$A:$Z,8,0)</f>
        <v>低</v>
      </c>
      <c r="H147" t="str">
        <f>VLOOKUP($A147,'风险(退款拒付)'!$A:$Z,11,0)</f>
        <v>低</v>
      </c>
      <c r="I147" t="str">
        <f>VLOOKUP($A147,'风险(退款拒付)'!$A:$Z,14,0)</f>
        <v>低</v>
      </c>
      <c r="J147" s="2">
        <f>VLOOKUP($A147,活跃!$B:$K,9,0)</f>
        <v>276376.83</v>
      </c>
      <c r="K147" s="5">
        <f>VLOOKUP($A147,'交易量(贡献率)'!$A:$L,11,0)</f>
        <v>5.2405877476896998E-2</v>
      </c>
      <c r="L147">
        <f>VLOOKUP($A147,交易量等级!$A:$H,7,0)</f>
        <v>0</v>
      </c>
      <c r="M147" t="str">
        <f>VLOOKUP($A147,'风险(退款拒付)'!$A:$O,7,0)</f>
        <v>(0,10]</v>
      </c>
      <c r="N147" t="str">
        <f>VLOOKUP($A147,'风险(退款拒付)'!$A:$O,10,0)</f>
        <v>(0,1.5]</v>
      </c>
      <c r="O147" t="str">
        <f>VLOOKUP($A147,'风险(退款拒付)'!$A:$O,13,0)</f>
        <v>(0,10]</v>
      </c>
      <c r="P147" s="1">
        <f>VLOOKUP(A147,综合分数!$A:$L,12,0)</f>
        <v>4.6621284378760043E-2</v>
      </c>
    </row>
    <row r="148" spans="1:16" x14ac:dyDescent="0.2">
      <c r="A148" t="s">
        <v>358</v>
      </c>
      <c r="B148" t="str">
        <f>VLOOKUP($A148,活跃!$B:$K,10,0)</f>
        <v>03沉默</v>
      </c>
      <c r="C148" t="str">
        <f>VLOOKUP($A148,'交易量(贡献率)'!$A:$M,13,0)</f>
        <v>III</v>
      </c>
      <c r="D148" t="str">
        <f>VLOOKUP($A148,交易量等级!$A:$I,9,0)</f>
        <v>小</v>
      </c>
      <c r="E148" t="str">
        <f>VLOOKUP($A148,'风险(退款拒付)'!$A:$P,16,0)</f>
        <v>低</v>
      </c>
      <c r="F148">
        <f>VLOOKUP($A148,'风险(退款拒付)'!$A:$Z,4,0)</f>
        <v>0.08</v>
      </c>
      <c r="G148" t="str">
        <f>VLOOKUP($A148,'风险(退款拒付)'!$A:$Z,8,0)</f>
        <v>低</v>
      </c>
      <c r="H148" t="str">
        <f>VLOOKUP($A148,'风险(退款拒付)'!$A:$Z,11,0)</f>
        <v>低</v>
      </c>
      <c r="I148" t="str">
        <f>VLOOKUP($A148,'风险(退款拒付)'!$A:$Z,14,0)</f>
        <v>低</v>
      </c>
      <c r="J148" s="2">
        <f>VLOOKUP($A148,活跃!$B:$K,9,0)</f>
        <v>770236.86</v>
      </c>
      <c r="K148" s="5">
        <f>VLOOKUP($A148,'交易量(贡献率)'!$A:$L,11,0)</f>
        <v>0.14605037084096328</v>
      </c>
      <c r="L148">
        <f>VLOOKUP($A148,交易量等级!$A:$H,7,0)</f>
        <v>25824.66</v>
      </c>
      <c r="M148" t="str">
        <f>VLOOKUP($A148,'风险(退款拒付)'!$A:$O,7,0)</f>
        <v>(0,10]</v>
      </c>
      <c r="N148" t="str">
        <f>VLOOKUP($A148,'风险(退款拒付)'!$A:$O,10,0)</f>
        <v>(0,1.5]</v>
      </c>
      <c r="O148" t="str">
        <f>VLOOKUP($A148,'风险(退款拒付)'!$A:$O,13,0)</f>
        <v>(0,10]</v>
      </c>
      <c r="P148" s="1">
        <f>VLOOKUP(A148,综合分数!$A:$L,12,0)</f>
        <v>1.6556508933596951E-2</v>
      </c>
    </row>
    <row r="149" spans="1:16" x14ac:dyDescent="0.2">
      <c r="A149" t="s">
        <v>852</v>
      </c>
      <c r="B149" t="str">
        <f>VLOOKUP($A149,活跃!$B:$K,10,0)</f>
        <v>03流失</v>
      </c>
      <c r="C149" t="str">
        <f>VLOOKUP($A149,'交易量(贡献率)'!$A:$M,13,0)</f>
        <v>III</v>
      </c>
      <c r="D149" t="str">
        <f>VLOOKUP($A149,交易量等级!$A:$I,9,0)</f>
        <v>小</v>
      </c>
      <c r="E149" t="str">
        <f>VLOOKUP($A149,'风险(退款拒付)'!$A:$P,16,0)</f>
        <v>低</v>
      </c>
      <c r="F149">
        <f>VLOOKUP($A149,'风险(退款拒付)'!$A:$Z,4,0)</f>
        <v>3.4000000000000002E-2</v>
      </c>
      <c r="G149" t="str">
        <f>VLOOKUP($A149,'风险(退款拒付)'!$A:$Z,8,0)</f>
        <v>低</v>
      </c>
      <c r="H149" t="str">
        <f>VLOOKUP($A149,'风险(退款拒付)'!$A:$Z,11,0)</f>
        <v>低</v>
      </c>
      <c r="I149" t="str">
        <f>VLOOKUP($A149,'风险(退款拒付)'!$A:$Z,14,0)</f>
        <v>低</v>
      </c>
      <c r="J149" s="2">
        <f>VLOOKUP($A149,活跃!$B:$K,9,0)</f>
        <v>550869.19999999995</v>
      </c>
      <c r="K149" s="5">
        <f>VLOOKUP($A149,'交易量(贡献率)'!$A:$L,11,0)</f>
        <v>0.10445442840123852</v>
      </c>
      <c r="L149">
        <f>VLOOKUP($A149,交易量等级!$A:$H,7,0)</f>
        <v>0</v>
      </c>
      <c r="M149" t="str">
        <f>VLOOKUP($A149,'风险(退款拒付)'!$A:$O,7,0)</f>
        <v>(0,10]</v>
      </c>
      <c r="N149" t="str">
        <f>VLOOKUP($A149,'风险(退款拒付)'!$A:$O,10,0)</f>
        <v>(0,1.5]</v>
      </c>
      <c r="O149" t="str">
        <f>VLOOKUP($A149,'风险(退款拒付)'!$A:$O,13,0)</f>
        <v>(0,10]</v>
      </c>
      <c r="P149" s="1">
        <f>VLOOKUP(A149,综合分数!$A:$L,12,0)</f>
        <v>1.4288215843522E-2</v>
      </c>
    </row>
    <row r="150" spans="1:16" x14ac:dyDescent="0.2">
      <c r="A150" t="s">
        <v>115</v>
      </c>
      <c r="B150" t="str">
        <f>VLOOKUP($A150,活跃!$B:$K,10,0)</f>
        <v>02活跃</v>
      </c>
      <c r="C150" t="str">
        <f>VLOOKUP($A150,'交易量(贡献率)'!$A:$M,13,0)</f>
        <v>IV</v>
      </c>
      <c r="D150" t="str">
        <f>VLOOKUP($A150,交易量等级!$A:$I,9,0)</f>
        <v>小</v>
      </c>
      <c r="E150" t="str">
        <f>VLOOKUP($A150,'风险(退款拒付)'!$A:$P,16,0)</f>
        <v>低</v>
      </c>
      <c r="F150">
        <f>VLOOKUP($A150,'风险(退款拒付)'!$A:$Z,4,0)</f>
        <v>9.7000000000000003E-2</v>
      </c>
      <c r="G150" t="str">
        <f>VLOOKUP($A150,'风险(退款拒付)'!$A:$Z,8,0)</f>
        <v>低</v>
      </c>
      <c r="H150" t="str">
        <f>VLOOKUP($A150,'风险(退款拒付)'!$A:$Z,11,0)</f>
        <v>低</v>
      </c>
      <c r="I150" t="str">
        <f>VLOOKUP($A150,'风险(退款拒付)'!$A:$Z,14,0)</f>
        <v>低</v>
      </c>
      <c r="J150" s="2">
        <f>VLOOKUP($A150,活跃!$B:$K,9,0)</f>
        <v>499321.53</v>
      </c>
      <c r="K150" s="5">
        <f>VLOOKUP($A150,'交易量(贡献率)'!$A:$L,11,0)</f>
        <v>9.5240647414265675E-2</v>
      </c>
      <c r="L150">
        <f>VLOOKUP($A150,交易量等级!$A:$H,7,0)</f>
        <v>95031.222226394995</v>
      </c>
      <c r="M150" t="str">
        <f>VLOOKUP($A150,'风险(退款拒付)'!$A:$O,7,0)</f>
        <v>(0,10]</v>
      </c>
      <c r="N150" t="str">
        <f>VLOOKUP($A150,'风险(退款拒付)'!$A:$O,10,0)</f>
        <v>(0,1.5]</v>
      </c>
      <c r="O150" t="str">
        <f>VLOOKUP($A150,'风险(退款拒付)'!$A:$O,13,0)</f>
        <v>(0,10]</v>
      </c>
      <c r="P150" s="1">
        <f>VLOOKUP(A150,综合分数!$A:$L,12,0)</f>
        <v>3.9287248328160107E-2</v>
      </c>
    </row>
    <row r="151" spans="1:16" x14ac:dyDescent="0.2">
      <c r="A151" t="s">
        <v>981</v>
      </c>
      <c r="B151" t="str">
        <f>VLOOKUP($A151,活跃!$B:$K,10,0)</f>
        <v>03流失</v>
      </c>
      <c r="C151" t="str">
        <f>VLOOKUP($A151,'交易量(贡献率)'!$A:$M,13,0)</f>
        <v>IV</v>
      </c>
      <c r="D151" t="str">
        <f>VLOOKUP($A151,交易量等级!$A:$I,9,0)</f>
        <v>小</v>
      </c>
      <c r="E151" t="str">
        <f>VLOOKUP($A151,'风险(退款拒付)'!$A:$P,16,0)</f>
        <v>低</v>
      </c>
      <c r="F151">
        <f>VLOOKUP($A151,'风险(退款拒付)'!$A:$Z,4,0)</f>
        <v>7.9000000000000001E-2</v>
      </c>
      <c r="G151" t="str">
        <f>VLOOKUP($A151,'风险(退款拒付)'!$A:$Z,8,0)</f>
        <v>低</v>
      </c>
      <c r="H151" t="str">
        <f>VLOOKUP($A151,'风险(退款拒付)'!$A:$Z,11,0)</f>
        <v>中</v>
      </c>
      <c r="I151" t="str">
        <f>VLOOKUP($A151,'风险(退款拒付)'!$A:$Z,14,0)</f>
        <v>低</v>
      </c>
      <c r="J151" s="2">
        <f>VLOOKUP($A151,活跃!$B:$K,9,0)</f>
        <v>511854.13</v>
      </c>
      <c r="K151" s="5">
        <f>VLOOKUP($A151,'交易量(贡献率)'!$A:$L,11,0)</f>
        <v>8.9273154585369371E-2</v>
      </c>
      <c r="L151">
        <f>VLOOKUP($A151,交易量等级!$A:$H,7,0)</f>
        <v>0</v>
      </c>
      <c r="M151" t="str">
        <f>VLOOKUP($A151,'风险(退款拒付)'!$A:$O,7,0)</f>
        <v>(0,10]</v>
      </c>
      <c r="N151" t="str">
        <f>VLOOKUP($A151,'风险(退款拒付)'!$A:$O,10,0)</f>
        <v>(1.5,10]</v>
      </c>
      <c r="O151" t="str">
        <f>VLOOKUP($A151,'风险(退款拒付)'!$A:$O,13,0)</f>
        <v>(0,10]</v>
      </c>
      <c r="P151" s="1">
        <f>VLOOKUP(A151,综合分数!$A:$L,12,0)</f>
        <v>1.2970118142186829E-2</v>
      </c>
    </row>
    <row r="152" spans="1:16" x14ac:dyDescent="0.2">
      <c r="A152" t="s">
        <v>455</v>
      </c>
      <c r="B152" t="str">
        <f>VLOOKUP($A152,活跃!$B:$K,10,0)</f>
        <v>03流失</v>
      </c>
      <c r="C152" t="str">
        <f>VLOOKUP($A152,'交易量(贡献率)'!$A:$M,13,0)</f>
        <v>IV</v>
      </c>
      <c r="D152" t="str">
        <f>VLOOKUP($A152,交易量等级!$A:$I,9,0)</f>
        <v>小</v>
      </c>
      <c r="E152" t="str">
        <f>VLOOKUP($A152,'风险(退款拒付)'!$A:$P,16,0)</f>
        <v>低</v>
      </c>
      <c r="F152">
        <f>VLOOKUP($A152,'风险(退款拒付)'!$A:$Z,4,0)</f>
        <v>2E-3</v>
      </c>
      <c r="G152" t="str">
        <f>VLOOKUP($A152,'风险(退款拒付)'!$A:$Z,8,0)</f>
        <v>低</v>
      </c>
      <c r="H152" t="str">
        <f>VLOOKUP($A152,'风险(退款拒付)'!$A:$Z,11,0)</f>
        <v>0</v>
      </c>
      <c r="I152" t="str">
        <f>VLOOKUP($A152,'风险(退款拒付)'!$A:$Z,14,0)</f>
        <v>0</v>
      </c>
      <c r="J152" s="2">
        <f>VLOOKUP($A152,活跃!$B:$K,9,0)</f>
        <v>3512439.09</v>
      </c>
      <c r="K152" s="5">
        <f>VLOOKUP($A152,'交易量(贡献率)'!$A:$L,11,0)</f>
        <v>6.3825120197423091E-2</v>
      </c>
      <c r="L152">
        <f>VLOOKUP($A152,交易量等级!$A:$H,7,0)</f>
        <v>0</v>
      </c>
      <c r="M152" t="str">
        <f>VLOOKUP($A152,'风险(退款拒付)'!$A:$O,7,0)</f>
        <v>(0,10]</v>
      </c>
      <c r="N152" t="str">
        <f>VLOOKUP($A152,'风险(退款拒付)'!$A:$O,10,0)</f>
        <v>0</v>
      </c>
      <c r="O152" t="str">
        <f>VLOOKUP($A152,'风险(退款拒付)'!$A:$O,13,0)</f>
        <v>0</v>
      </c>
      <c r="P152" s="1">
        <f>VLOOKUP(A152,综合分数!$A:$L,12,0)</f>
        <v>1.0843714185997579E-2</v>
      </c>
    </row>
    <row r="153" spans="1:16" x14ac:dyDescent="0.2">
      <c r="A153" t="s">
        <v>506</v>
      </c>
      <c r="B153" t="str">
        <f>VLOOKUP($A153,活跃!$B:$K,10,0)</f>
        <v>03流失</v>
      </c>
      <c r="C153" t="str">
        <f>VLOOKUP($A153,'交易量(贡献率)'!$A:$M,13,0)</f>
        <v>III</v>
      </c>
      <c r="D153" t="str">
        <f>VLOOKUP($A153,交易量等级!$A:$I,9,0)</f>
        <v>小</v>
      </c>
      <c r="E153" t="str">
        <f>VLOOKUP($A153,'风险(退款拒付)'!$A:$P,16,0)</f>
        <v>低</v>
      </c>
      <c r="F153">
        <f>VLOOKUP($A153,'风险(退款拒付)'!$A:$Z,4,0)</f>
        <v>2.9000000000000001E-2</v>
      </c>
      <c r="G153" t="str">
        <f>VLOOKUP($A153,'风险(退款拒付)'!$A:$Z,8,0)</f>
        <v>低</v>
      </c>
      <c r="H153" t="str">
        <f>VLOOKUP($A153,'风险(退款拒付)'!$A:$Z,11,0)</f>
        <v>中</v>
      </c>
      <c r="I153" t="str">
        <f>VLOOKUP($A153,'风险(退款拒付)'!$A:$Z,14,0)</f>
        <v>低</v>
      </c>
      <c r="J153" s="2">
        <f>VLOOKUP($A153,活跃!$B:$K,9,0)</f>
        <v>667037.39</v>
      </c>
      <c r="K153" s="5">
        <f>VLOOKUP($A153,'交易量(贡献率)'!$A:$L,11,0)</f>
        <v>0.12788334773775864</v>
      </c>
      <c r="L153">
        <f>VLOOKUP($A153,交易量等级!$A:$H,7,0)</f>
        <v>0</v>
      </c>
      <c r="M153" t="str">
        <f>VLOOKUP($A153,'风险(退款拒付)'!$A:$O,7,0)</f>
        <v>(0,10]</v>
      </c>
      <c r="N153" t="str">
        <f>VLOOKUP($A153,'风险(退款拒付)'!$A:$O,10,0)</f>
        <v>(1.5,10]</v>
      </c>
      <c r="O153" t="str">
        <f>VLOOKUP($A153,'风险(退款拒付)'!$A:$O,13,0)</f>
        <v>(0,10]</v>
      </c>
      <c r="P153" s="1">
        <f>VLOOKUP(A153,综合分数!$A:$L,12,0)</f>
        <v>1.371068216165303E-2</v>
      </c>
    </row>
    <row r="154" spans="1:16" x14ac:dyDescent="0.2">
      <c r="A154" t="s">
        <v>212</v>
      </c>
      <c r="B154" t="str">
        <f>VLOOKUP($A154,活跃!$B:$K,10,0)</f>
        <v>03沉默</v>
      </c>
      <c r="C154" t="str">
        <f>VLOOKUP($A154,'交易量(贡献率)'!$A:$M,13,0)</f>
        <v>IV</v>
      </c>
      <c r="D154" t="str">
        <f>VLOOKUP($A154,交易量等级!$A:$I,9,0)</f>
        <v>小</v>
      </c>
      <c r="E154" t="str">
        <f>VLOOKUP($A154,'风险(退款拒付)'!$A:$P,16,0)</f>
        <v>中</v>
      </c>
      <c r="F154">
        <f>VLOOKUP($A154,'风险(退款拒付)'!$A:$Z,4,0)</f>
        <v>0.19</v>
      </c>
      <c r="G154" t="str">
        <f>VLOOKUP($A154,'风险(退款拒付)'!$A:$Z,8,0)</f>
        <v>中</v>
      </c>
      <c r="H154" t="str">
        <f>VLOOKUP($A154,'风险(退款拒付)'!$A:$Z,11,0)</f>
        <v>中</v>
      </c>
      <c r="I154" t="str">
        <f>VLOOKUP($A154,'风险(退款拒付)'!$A:$Z,14,0)</f>
        <v>中</v>
      </c>
      <c r="J154" s="2">
        <f>VLOOKUP($A154,活跃!$B:$K,9,0)</f>
        <v>377244.98</v>
      </c>
      <c r="K154" s="5">
        <f>VLOOKUP($A154,'交易量(贡献率)'!$A:$L,11,0)</f>
        <v>7.1532241688474607E-2</v>
      </c>
      <c r="L154">
        <f>VLOOKUP($A154,交易量等级!$A:$H,7,0)</f>
        <v>77.12</v>
      </c>
      <c r="M154" t="str">
        <f>VLOOKUP($A154,'风险(退款拒付)'!$A:$O,7,0)</f>
        <v>(10,20]</v>
      </c>
      <c r="N154" t="str">
        <f>VLOOKUP($A154,'风险(退款拒付)'!$A:$O,10,0)</f>
        <v>(1.5,10]</v>
      </c>
      <c r="O154" t="str">
        <f>VLOOKUP($A154,'风险(退款拒付)'!$A:$O,13,0)</f>
        <v>(10,20]</v>
      </c>
      <c r="P154" s="1">
        <f>VLOOKUP(A154,综合分数!$A:$L,12,0)</f>
        <v>8.8723489314624336E-3</v>
      </c>
    </row>
    <row r="155" spans="1:16" x14ac:dyDescent="0.2">
      <c r="A155" t="s">
        <v>537</v>
      </c>
      <c r="B155" t="str">
        <f>VLOOKUP($A155,活跃!$B:$K,10,0)</f>
        <v>02活跃</v>
      </c>
      <c r="C155" t="str">
        <f>VLOOKUP($A155,'交易量(贡献率)'!$A:$M,13,0)</f>
        <v>IV</v>
      </c>
      <c r="D155" t="str">
        <f>VLOOKUP($A155,交易量等级!$A:$I,9,0)</f>
        <v>小</v>
      </c>
      <c r="E155" t="str">
        <f>VLOOKUP($A155,'风险(退款拒付)'!$A:$P,16,0)</f>
        <v>0风险</v>
      </c>
      <c r="F155">
        <f>VLOOKUP($A155,'风险(退款拒付)'!$A:$Z,4,0)</f>
        <v>0</v>
      </c>
      <c r="G155" t="str">
        <f>VLOOKUP($A155,'风险(退款拒付)'!$A:$Z,8,0)</f>
        <v>0</v>
      </c>
      <c r="H155" t="str">
        <f>VLOOKUP($A155,'风险(退款拒付)'!$A:$Z,11,0)</f>
        <v>0</v>
      </c>
      <c r="I155" t="str">
        <f>VLOOKUP($A155,'风险(退款拒付)'!$A:$Z,14,0)</f>
        <v>0</v>
      </c>
      <c r="J155" s="2">
        <f>VLOOKUP($A155,活跃!$B:$K,9,0)</f>
        <v>42183.79</v>
      </c>
      <c r="K155" s="5">
        <f>VLOOKUP($A155,'交易量(贡献率)'!$A:$L,11,0)</f>
        <v>9.9041228835787098E-3</v>
      </c>
      <c r="L155">
        <f>VLOOKUP($A155,交易量等级!$A:$H,7,0)</f>
        <v>31477.724678039998</v>
      </c>
      <c r="M155" t="str">
        <f>VLOOKUP($A155,'风险(退款拒付)'!$A:$O,7,0)</f>
        <v>0</v>
      </c>
      <c r="N155" t="str">
        <f>VLOOKUP($A155,'风险(退款拒付)'!$A:$O,10,0)</f>
        <v>0</v>
      </c>
      <c r="O155" t="str">
        <f>VLOOKUP($A155,'风险(退款拒付)'!$A:$O,13,0)</f>
        <v>0</v>
      </c>
      <c r="P155" s="1">
        <f>VLOOKUP(A155,综合分数!$A:$L,12,0)</f>
        <v>4.1437972022144538E-3</v>
      </c>
    </row>
    <row r="156" spans="1:16" x14ac:dyDescent="0.2">
      <c r="A156" t="s">
        <v>915</v>
      </c>
      <c r="B156" t="str">
        <f>VLOOKUP($A156,活跃!$B:$K,10,0)</f>
        <v>03流失</v>
      </c>
      <c r="C156" t="str">
        <f>VLOOKUP($A156,'交易量(贡献率)'!$A:$M,13,0)</f>
        <v>IV</v>
      </c>
      <c r="D156" t="str">
        <f>VLOOKUP($A156,交易量等级!$A:$I,9,0)</f>
        <v>小</v>
      </c>
      <c r="E156" t="str">
        <f>VLOOKUP($A156,'风险(退款拒付)'!$A:$P,16,0)</f>
        <v>0风险</v>
      </c>
      <c r="F156">
        <f>VLOOKUP($A156,'风险(退款拒付)'!$A:$Z,4,0)</f>
        <v>0</v>
      </c>
      <c r="G156" t="str">
        <f>VLOOKUP($A156,'风险(退款拒付)'!$A:$Z,8,0)</f>
        <v>0</v>
      </c>
      <c r="H156" t="str">
        <f>VLOOKUP($A156,'风险(退款拒付)'!$A:$Z,11,0)</f>
        <v>0</v>
      </c>
      <c r="I156" t="str">
        <f>VLOOKUP($A156,'风险(退款拒付)'!$A:$Z,14,0)</f>
        <v>0</v>
      </c>
      <c r="J156" s="2">
        <f>VLOOKUP($A156,活跃!$B:$K,9,0)</f>
        <v>37978.589999999997</v>
      </c>
      <c r="K156" s="5">
        <f>VLOOKUP($A156,'交易量(贡献率)'!$A:$L,11,0)</f>
        <v>8.9937470968784027E-3</v>
      </c>
      <c r="L156">
        <f>VLOOKUP($A156,交易量等级!$A:$H,7,0)</f>
        <v>0</v>
      </c>
      <c r="M156" t="str">
        <f>VLOOKUP($A156,'风险(退款拒付)'!$A:$O,7,0)</f>
        <v>0</v>
      </c>
      <c r="N156" t="str">
        <f>VLOOKUP($A156,'风险(退款拒付)'!$A:$O,10,0)</f>
        <v>0</v>
      </c>
      <c r="O156" t="str">
        <f>VLOOKUP($A156,'风险(退款拒付)'!$A:$O,13,0)</f>
        <v>0</v>
      </c>
      <c r="P156" s="1">
        <f>VLOOKUP(A156,综合分数!$A:$L,12,0)</f>
        <v>7.0299513470274263E-3</v>
      </c>
    </row>
    <row r="157" spans="1:16" x14ac:dyDescent="0.2">
      <c r="A157" t="s">
        <v>522</v>
      </c>
      <c r="B157" t="str">
        <f>VLOOKUP($A157,活跃!$B:$K,10,0)</f>
        <v>02活跃</v>
      </c>
      <c r="C157" t="str">
        <f>VLOOKUP($A157,'交易量(贡献率)'!$A:$M,13,0)</f>
        <v>IV</v>
      </c>
      <c r="D157" t="str">
        <f>VLOOKUP($A157,交易量等级!$A:$I,9,0)</f>
        <v>小</v>
      </c>
      <c r="E157" t="str">
        <f>VLOOKUP($A157,'风险(退款拒付)'!$A:$P,16,0)</f>
        <v>低</v>
      </c>
      <c r="F157">
        <f>VLOOKUP($A157,'风险(退款拒付)'!$A:$Z,4,0)</f>
        <v>2.1999999999999999E-2</v>
      </c>
      <c r="G157" t="str">
        <f>VLOOKUP($A157,'风险(退款拒付)'!$A:$Z,8,0)</f>
        <v>低</v>
      </c>
      <c r="H157" t="str">
        <f>VLOOKUP($A157,'风险(退款拒付)'!$A:$Z,11,0)</f>
        <v>低</v>
      </c>
      <c r="I157" t="str">
        <f>VLOOKUP($A157,'风险(退款拒付)'!$A:$Z,14,0)</f>
        <v>低</v>
      </c>
      <c r="J157" s="2">
        <f>VLOOKUP($A157,活跃!$B:$K,9,0)</f>
        <v>488832.06</v>
      </c>
      <c r="K157" s="5">
        <f>VLOOKUP($A157,'交易量(贡献率)'!$A:$L,11,0)</f>
        <v>9.2691102373303733E-2</v>
      </c>
      <c r="L157">
        <f>VLOOKUP($A157,交易量等级!$A:$H,7,0)</f>
        <v>49123.62</v>
      </c>
      <c r="M157" t="str">
        <f>VLOOKUP($A157,'风险(退款拒付)'!$A:$O,7,0)</f>
        <v>(0,10]</v>
      </c>
      <c r="N157" t="str">
        <f>VLOOKUP($A157,'风险(退款拒付)'!$A:$O,10,0)</f>
        <v>(0,1.5]</v>
      </c>
      <c r="O157" t="str">
        <f>VLOOKUP($A157,'风险(退款拒付)'!$A:$O,13,0)</f>
        <v>(0,10]</v>
      </c>
      <c r="P157" s="1">
        <f>VLOOKUP(A157,综合分数!$A:$L,12,0)</f>
        <v>0.2114779706830997</v>
      </c>
    </row>
    <row r="158" spans="1:16" x14ac:dyDescent="0.2">
      <c r="A158" t="s">
        <v>899</v>
      </c>
      <c r="B158" t="str">
        <f>VLOOKUP($A158,活跃!$B:$K,10,0)</f>
        <v>02活跃</v>
      </c>
      <c r="C158" t="str">
        <f>VLOOKUP($A158,'交易量(贡献率)'!$A:$M,13,0)</f>
        <v>IV</v>
      </c>
      <c r="D158" t="str">
        <f>VLOOKUP($A158,交易量等级!$A:$I,9,0)</f>
        <v>小</v>
      </c>
      <c r="E158" t="str">
        <f>VLOOKUP($A158,'风险(退款拒付)'!$A:$P,16,0)</f>
        <v>低</v>
      </c>
      <c r="F158">
        <f>VLOOKUP($A158,'风险(退款拒付)'!$A:$Z,4,0)</f>
        <v>1.9E-2</v>
      </c>
      <c r="G158" t="str">
        <f>VLOOKUP($A158,'风险(退款拒付)'!$A:$Z,8,0)</f>
        <v>低</v>
      </c>
      <c r="H158" t="str">
        <f>VLOOKUP($A158,'风险(退款拒付)'!$A:$Z,11,0)</f>
        <v>中</v>
      </c>
      <c r="I158" t="str">
        <f>VLOOKUP($A158,'风险(退款拒付)'!$A:$Z,14,0)</f>
        <v>低</v>
      </c>
      <c r="J158" s="2">
        <f>VLOOKUP($A158,活跃!$B:$K,9,0)</f>
        <v>590519.46</v>
      </c>
      <c r="K158" s="5">
        <f>VLOOKUP($A158,'交易量(贡献率)'!$A:$L,11,0)</f>
        <v>9.9720135096767637E-2</v>
      </c>
      <c r="L158">
        <f>VLOOKUP($A158,交易量等级!$A:$H,7,0)</f>
        <v>71868.249287084996</v>
      </c>
      <c r="M158" t="str">
        <f>VLOOKUP($A158,'风险(退款拒付)'!$A:$O,7,0)</f>
        <v>(0,10]</v>
      </c>
      <c r="N158" t="str">
        <f>VLOOKUP($A158,'风险(退款拒付)'!$A:$O,10,0)</f>
        <v>(1.5,10]</v>
      </c>
      <c r="O158" t="str">
        <f>VLOOKUP($A158,'风险(退款拒付)'!$A:$O,13,0)</f>
        <v>(0,10]</v>
      </c>
      <c r="P158" s="1">
        <f>VLOOKUP(A158,综合分数!$A:$L,12,0)</f>
        <v>1.258579450165128E-2</v>
      </c>
    </row>
    <row r="159" spans="1:16" x14ac:dyDescent="0.2">
      <c r="A159" t="s">
        <v>181</v>
      </c>
      <c r="B159" t="str">
        <f>VLOOKUP($A159,活跃!$B:$K,10,0)</f>
        <v>03流失</v>
      </c>
      <c r="C159" t="str">
        <f>VLOOKUP($A159,'交易量(贡献率)'!$A:$M,13,0)</f>
        <v>IV</v>
      </c>
      <c r="D159" t="str">
        <f>VLOOKUP($A159,交易量等级!$A:$I,9,0)</f>
        <v>小</v>
      </c>
      <c r="E159" t="str">
        <f>VLOOKUP($A159,'风险(退款拒付)'!$A:$P,16,0)</f>
        <v>中</v>
      </c>
      <c r="F159">
        <f>VLOOKUP($A159,'风险(退款拒付)'!$A:$Z,4,0)</f>
        <v>0.40400000000000003</v>
      </c>
      <c r="G159" t="str">
        <f>VLOOKUP($A159,'风险(退款拒付)'!$A:$Z,8,0)</f>
        <v>高</v>
      </c>
      <c r="H159" t="str">
        <f>VLOOKUP($A159,'风险(退款拒付)'!$A:$Z,11,0)</f>
        <v>中</v>
      </c>
      <c r="I159" t="str">
        <f>VLOOKUP($A159,'风险(退款拒付)'!$A:$Z,14,0)</f>
        <v>中</v>
      </c>
      <c r="J159" s="2">
        <f>VLOOKUP($A159,活跃!$B:$K,9,0)</f>
        <v>411864.6</v>
      </c>
      <c r="K159" s="5">
        <f>VLOOKUP($A159,'交易量(贡献率)'!$A:$L,11,0)</f>
        <v>7.8106775823174879E-2</v>
      </c>
      <c r="L159">
        <f>VLOOKUP($A159,交易量等级!$A:$H,7,0)</f>
        <v>0</v>
      </c>
      <c r="M159" t="str">
        <f>VLOOKUP($A159,'风险(退款拒付)'!$A:$O,7,0)</f>
        <v>(20,+)</v>
      </c>
      <c r="N159" t="str">
        <f>VLOOKUP($A159,'风险(退款拒付)'!$A:$O,10,0)</f>
        <v>(1.5,10]</v>
      </c>
      <c r="O159" t="str">
        <f>VLOOKUP($A159,'风险(退款拒付)'!$A:$O,13,0)</f>
        <v>(10,20]</v>
      </c>
      <c r="P159" s="1">
        <f>VLOOKUP(A159,综合分数!$A:$L,12,0)</f>
        <v>1.0203716758521371E-2</v>
      </c>
    </row>
    <row r="160" spans="1:16" x14ac:dyDescent="0.2">
      <c r="A160" t="s">
        <v>279</v>
      </c>
      <c r="B160" t="str">
        <f>VLOOKUP($A160,活跃!$B:$K,10,0)</f>
        <v>02活跃</v>
      </c>
      <c r="C160" t="str">
        <f>VLOOKUP($A160,'交易量(贡献率)'!$A:$M,13,0)</f>
        <v>III</v>
      </c>
      <c r="D160" t="str">
        <f>VLOOKUP($A160,交易量等级!$A:$I,9,0)</f>
        <v>小</v>
      </c>
      <c r="E160" t="str">
        <f>VLOOKUP($A160,'风险(退款拒付)'!$A:$P,16,0)</f>
        <v>低</v>
      </c>
      <c r="F160">
        <f>VLOOKUP($A160,'风险(退款拒付)'!$A:$Z,4,0)</f>
        <v>0.109</v>
      </c>
      <c r="G160" t="str">
        <f>VLOOKUP($A160,'风险(退款拒付)'!$A:$Z,8,0)</f>
        <v>中</v>
      </c>
      <c r="H160" t="str">
        <f>VLOOKUP($A160,'风险(退款拒付)'!$A:$Z,11,0)</f>
        <v>0</v>
      </c>
      <c r="I160" t="str">
        <f>VLOOKUP($A160,'风险(退款拒付)'!$A:$Z,14,0)</f>
        <v>0</v>
      </c>
      <c r="J160" s="2">
        <f>VLOOKUP($A160,活跃!$B:$K,9,0)</f>
        <v>3129578.76</v>
      </c>
      <c r="K160" s="5">
        <f>VLOOKUP($A160,'交易量(贡献率)'!$A:$L,11,0)</f>
        <v>0.10379727463587579</v>
      </c>
      <c r="L160">
        <f>VLOOKUP($A160,交易量等级!$A:$H,7,0)</f>
        <v>248836.02066378499</v>
      </c>
      <c r="M160" t="str">
        <f>VLOOKUP($A160,'风险(退款拒付)'!$A:$O,7,0)</f>
        <v>(10,20]</v>
      </c>
      <c r="N160" t="str">
        <f>VLOOKUP($A160,'风险(退款拒付)'!$A:$O,10,0)</f>
        <v>0</v>
      </c>
      <c r="O160" t="str">
        <f>VLOOKUP($A160,'风险(退款拒付)'!$A:$O,13,0)</f>
        <v>0</v>
      </c>
      <c r="P160" s="1">
        <f>VLOOKUP(A160,综合分数!$A:$L,12,0)</f>
        <v>1.218556597761287E-2</v>
      </c>
    </row>
    <row r="161" spans="1:16" x14ac:dyDescent="0.2">
      <c r="A161" t="s">
        <v>249</v>
      </c>
      <c r="B161" t="str">
        <f>VLOOKUP($A161,活跃!$B:$K,10,0)</f>
        <v>02活跃</v>
      </c>
      <c r="C161" t="str">
        <f>VLOOKUP($A161,'交易量(贡献率)'!$A:$M,13,0)</f>
        <v>III</v>
      </c>
      <c r="D161" t="str">
        <f>VLOOKUP($A161,交易量等级!$A:$I,9,0)</f>
        <v>小</v>
      </c>
      <c r="E161" t="str">
        <f>VLOOKUP($A161,'风险(退款拒付)'!$A:$P,16,0)</f>
        <v>低</v>
      </c>
      <c r="F161">
        <f>VLOOKUP($A161,'风险(退款拒付)'!$A:$Z,4,0)</f>
        <v>0.03</v>
      </c>
      <c r="G161" t="str">
        <f>VLOOKUP($A161,'风险(退款拒付)'!$A:$Z,8,0)</f>
        <v>低</v>
      </c>
      <c r="H161" t="str">
        <f>VLOOKUP($A161,'风险(退款拒付)'!$A:$Z,11,0)</f>
        <v>低</v>
      </c>
      <c r="I161" t="str">
        <f>VLOOKUP($A161,'风险(退款拒付)'!$A:$Z,14,0)</f>
        <v>低</v>
      </c>
      <c r="J161" s="2">
        <f>VLOOKUP($A161,活跃!$B:$K,9,0)</f>
        <v>1006110</v>
      </c>
      <c r="K161" s="5">
        <f>VLOOKUP($A161,'交易量(贡献率)'!$A:$L,11,0)</f>
        <v>0.19077604077114874</v>
      </c>
      <c r="L161">
        <f>VLOOKUP($A161,交易量等级!$A:$H,7,0)</f>
        <v>104003.58</v>
      </c>
      <c r="M161" t="str">
        <f>VLOOKUP($A161,'风险(退款拒付)'!$A:$O,7,0)</f>
        <v>(0,10]</v>
      </c>
      <c r="N161" t="str">
        <f>VLOOKUP($A161,'风险(退款拒付)'!$A:$O,10,0)</f>
        <v>(0,1.5]</v>
      </c>
      <c r="O161" t="str">
        <f>VLOOKUP($A161,'风险(退款拒付)'!$A:$O,13,0)</f>
        <v>(0,10]</v>
      </c>
      <c r="P161" s="1">
        <f>VLOOKUP(A161,综合分数!$A:$L,12,0)</f>
        <v>1.227371669281983E-2</v>
      </c>
    </row>
    <row r="162" spans="1:16" x14ac:dyDescent="0.2">
      <c r="A162" t="s">
        <v>680</v>
      </c>
      <c r="B162" t="str">
        <f>VLOOKUP($A162,活跃!$B:$K,10,0)</f>
        <v>03流失</v>
      </c>
      <c r="C162" t="str">
        <f>VLOOKUP($A162,'交易量(贡献率)'!$A:$M,13,0)</f>
        <v>IV</v>
      </c>
      <c r="D162" t="str">
        <f>VLOOKUP($A162,交易量等级!$A:$I,9,0)</f>
        <v>小</v>
      </c>
      <c r="E162" t="str">
        <f>VLOOKUP($A162,'风险(退款拒付)'!$A:$P,16,0)</f>
        <v>中高</v>
      </c>
      <c r="F162">
        <f>VLOOKUP($A162,'风险(退款拒付)'!$A:$Z,4,0)</f>
        <v>0.246</v>
      </c>
      <c r="G162" t="str">
        <f>VLOOKUP($A162,'风险(退款拒付)'!$A:$Z,8,0)</f>
        <v>高</v>
      </c>
      <c r="H162" t="str">
        <f>VLOOKUP($A162,'风险(退款拒付)'!$A:$Z,11,0)</f>
        <v>中</v>
      </c>
      <c r="I162" t="str">
        <f>VLOOKUP($A162,'风险(退款拒付)'!$A:$Z,14,0)</f>
        <v>高</v>
      </c>
      <c r="J162" s="2">
        <f>VLOOKUP($A162,活跃!$B:$K,9,0)</f>
        <v>335118.71999999997</v>
      </c>
      <c r="K162" s="5">
        <f>VLOOKUP($A162,'交易量(贡献率)'!$A:$L,11,0)</f>
        <v>6.3544366510515912E-2</v>
      </c>
      <c r="L162">
        <f>VLOOKUP($A162,交易量等级!$A:$H,7,0)</f>
        <v>0</v>
      </c>
      <c r="M162" t="str">
        <f>VLOOKUP($A162,'风险(退款拒付)'!$A:$O,7,0)</f>
        <v>(20,+)</v>
      </c>
      <c r="N162" t="str">
        <f>VLOOKUP($A162,'风险(退款拒付)'!$A:$O,10,0)</f>
        <v>(1.5,10]</v>
      </c>
      <c r="O162" t="str">
        <f>VLOOKUP($A162,'风险(退款拒付)'!$A:$O,13,0)</f>
        <v>(20,+)</v>
      </c>
      <c r="P162" s="1">
        <f>VLOOKUP(A162,综合分数!$A:$L,12,0)</f>
        <v>0.13027065752526251</v>
      </c>
    </row>
    <row r="163" spans="1:16" x14ac:dyDescent="0.2">
      <c r="A163" t="s">
        <v>952</v>
      </c>
      <c r="B163" t="str">
        <f>VLOOKUP($A163,活跃!$B:$K,10,0)</f>
        <v>02活跃</v>
      </c>
      <c r="C163" t="str">
        <f>VLOOKUP($A163,'交易量(贡献率)'!$A:$M,13,0)</f>
        <v>IV</v>
      </c>
      <c r="D163" t="str">
        <f>VLOOKUP($A163,交易量等级!$A:$I,9,0)</f>
        <v>微</v>
      </c>
      <c r="E163" t="str">
        <f>VLOOKUP($A163,'风险(退款拒付)'!$A:$P,16,0)</f>
        <v>0风险</v>
      </c>
      <c r="F163">
        <f>VLOOKUP($A163,'风险(退款拒付)'!$A:$Z,4,0)</f>
        <v>0</v>
      </c>
      <c r="G163" t="str">
        <f>VLOOKUP($A163,'风险(退款拒付)'!$A:$Z,8,0)</f>
        <v>0</v>
      </c>
      <c r="H163" t="str">
        <f>VLOOKUP($A163,'风险(退款拒付)'!$A:$Z,11,0)</f>
        <v>0</v>
      </c>
      <c r="I163" t="str">
        <f>VLOOKUP($A163,'风险(退款拒付)'!$A:$Z,14,0)</f>
        <v>0</v>
      </c>
      <c r="J163" s="2">
        <f>VLOOKUP($A163,活跃!$B:$K,9,0)</f>
        <v>118926.36</v>
      </c>
      <c r="K163" s="5">
        <f>VLOOKUP($A163,'交易量(贡献率)'!$A:$L,11,0)</f>
        <v>2.2550516448623222E-2</v>
      </c>
      <c r="L163">
        <f>VLOOKUP($A163,交易量等级!$A:$H,7,0)</f>
        <v>13978.43</v>
      </c>
      <c r="M163" t="str">
        <f>VLOOKUP($A163,'风险(退款拒付)'!$A:$O,7,0)</f>
        <v>0</v>
      </c>
      <c r="N163" t="str">
        <f>VLOOKUP($A163,'风险(退款拒付)'!$A:$O,10,0)</f>
        <v>0</v>
      </c>
      <c r="O163" t="str">
        <f>VLOOKUP($A163,'风险(退款拒付)'!$A:$O,13,0)</f>
        <v>0</v>
      </c>
      <c r="P163" s="1">
        <f>VLOOKUP(A163,综合分数!$A:$L,12,0)</f>
        <v>5.6903459078446296E-3</v>
      </c>
    </row>
    <row r="164" spans="1:16" x14ac:dyDescent="0.2">
      <c r="A164" t="s">
        <v>780</v>
      </c>
      <c r="B164" t="str">
        <f>VLOOKUP($A164,活跃!$B:$K,10,0)</f>
        <v>03流失</v>
      </c>
      <c r="C164" t="str">
        <f>VLOOKUP($A164,'交易量(贡献率)'!$A:$M,13,0)</f>
        <v>IV</v>
      </c>
      <c r="D164" t="str">
        <f>VLOOKUP($A164,交易量等级!$A:$I,9,0)</f>
        <v>小</v>
      </c>
      <c r="E164" t="str">
        <f>VLOOKUP($A164,'风险(退款拒付)'!$A:$P,16,0)</f>
        <v>低</v>
      </c>
      <c r="F164">
        <f>VLOOKUP($A164,'风险(退款拒付)'!$A:$Z,4,0)</f>
        <v>1E-3</v>
      </c>
      <c r="G164" t="str">
        <f>VLOOKUP($A164,'风险(退款拒付)'!$A:$Z,8,0)</f>
        <v>低</v>
      </c>
      <c r="H164" t="str">
        <f>VLOOKUP($A164,'风险(退款拒付)'!$A:$Z,11,0)</f>
        <v>低</v>
      </c>
      <c r="I164" t="str">
        <f>VLOOKUP($A164,'风险(退款拒付)'!$A:$Z,14,0)</f>
        <v>低</v>
      </c>
      <c r="J164" s="2">
        <f>VLOOKUP($A164,活跃!$B:$K,9,0)</f>
        <v>357512.86</v>
      </c>
      <c r="K164" s="5">
        <f>VLOOKUP($A164,'交易量(贡献率)'!$A:$L,11,0)</f>
        <v>6.7790686858862331E-2</v>
      </c>
      <c r="L164">
        <f>VLOOKUP($A164,交易量等级!$A:$H,7,0)</f>
        <v>0</v>
      </c>
      <c r="M164" t="str">
        <f>VLOOKUP($A164,'风险(退款拒付)'!$A:$O,7,0)</f>
        <v>(0,10]</v>
      </c>
      <c r="N164" t="str">
        <f>VLOOKUP($A164,'风险(退款拒付)'!$A:$O,10,0)</f>
        <v>(0,1.5]</v>
      </c>
      <c r="O164" t="str">
        <f>VLOOKUP($A164,'风险(退款拒付)'!$A:$O,13,0)</f>
        <v>(0,10]</v>
      </c>
      <c r="P164" s="1">
        <f>VLOOKUP(A164,综合分数!$A:$L,12,0)</f>
        <v>6.7087478846666977E-3</v>
      </c>
    </row>
    <row r="165" spans="1:16" x14ac:dyDescent="0.2">
      <c r="A165" t="s">
        <v>386</v>
      </c>
      <c r="B165" t="str">
        <f>VLOOKUP($A165,活跃!$B:$K,10,0)</f>
        <v>02活跃</v>
      </c>
      <c r="C165" t="str">
        <f>VLOOKUP($A165,'交易量(贡献率)'!$A:$M,13,0)</f>
        <v>IV</v>
      </c>
      <c r="D165" t="str">
        <f>VLOOKUP($A165,交易量等级!$A:$I,9,0)</f>
        <v>小</v>
      </c>
      <c r="E165" t="str">
        <f>VLOOKUP($A165,'风险(退款拒付)'!$A:$P,16,0)</f>
        <v>0风险</v>
      </c>
      <c r="F165">
        <f>VLOOKUP($A165,'风险(退款拒付)'!$A:$Z,4,0)</f>
        <v>0</v>
      </c>
      <c r="G165" t="str">
        <f>VLOOKUP($A165,'风险(退款拒付)'!$A:$Z,8,0)</f>
        <v>0</v>
      </c>
      <c r="H165" t="str">
        <f>VLOOKUP($A165,'风险(退款拒付)'!$A:$Z,11,0)</f>
        <v>0</v>
      </c>
      <c r="I165" t="str">
        <f>VLOOKUP($A165,'风险(退款拒付)'!$A:$Z,14,0)</f>
        <v>0</v>
      </c>
      <c r="J165" s="2">
        <f>VLOOKUP($A165,活跃!$B:$K,9,0)</f>
        <v>25091.02</v>
      </c>
      <c r="K165" s="5">
        <f>VLOOKUP($A165,'交易量(贡献率)'!$A:$L,11,0)</f>
        <v>5.8627615552246859E-3</v>
      </c>
      <c r="L165">
        <f>VLOOKUP($A165,交易量等级!$A:$H,7,0)</f>
        <v>30918.887950939999</v>
      </c>
      <c r="M165" t="str">
        <f>VLOOKUP($A165,'风险(退款拒付)'!$A:$O,7,0)</f>
        <v>0</v>
      </c>
      <c r="N165" t="str">
        <f>VLOOKUP($A165,'风险(退款拒付)'!$A:$O,10,0)</f>
        <v>0</v>
      </c>
      <c r="O165" t="str">
        <f>VLOOKUP($A165,'风险(退款拒付)'!$A:$O,13,0)</f>
        <v>0</v>
      </c>
      <c r="P165" s="1">
        <f>VLOOKUP(A165,综合分数!$A:$L,12,0)</f>
        <v>4.8240911528469503E-3</v>
      </c>
    </row>
    <row r="166" spans="1:16" x14ac:dyDescent="0.2">
      <c r="A166" t="s">
        <v>363</v>
      </c>
      <c r="B166" t="str">
        <f>VLOOKUP($A166,活跃!$B:$K,10,0)</f>
        <v>03流失</v>
      </c>
      <c r="C166" t="str">
        <f>VLOOKUP($A166,'交易量(贡献率)'!$A:$M,13,0)</f>
        <v>IV</v>
      </c>
      <c r="D166" t="str">
        <f>VLOOKUP($A166,交易量等级!$A:$I,9,0)</f>
        <v>小</v>
      </c>
      <c r="E166" t="str">
        <f>VLOOKUP($A166,'风险(退款拒付)'!$A:$P,16,0)</f>
        <v>低</v>
      </c>
      <c r="F166">
        <f>VLOOKUP($A166,'风险(退款拒付)'!$A:$Z,4,0)</f>
        <v>9.4E-2</v>
      </c>
      <c r="G166" t="str">
        <f>VLOOKUP($A166,'风险(退款拒付)'!$A:$Z,8,0)</f>
        <v>低</v>
      </c>
      <c r="H166" t="str">
        <f>VLOOKUP($A166,'风险(退款拒付)'!$A:$Z,11,0)</f>
        <v>中</v>
      </c>
      <c r="I166" t="str">
        <f>VLOOKUP($A166,'风险(退款拒付)'!$A:$Z,14,0)</f>
        <v>中</v>
      </c>
      <c r="J166" s="2">
        <f>VLOOKUP($A166,活跃!$B:$K,9,0)</f>
        <v>332983.28000000003</v>
      </c>
      <c r="K166" s="5">
        <f>VLOOKUP($A166,'交易量(贡献率)'!$A:$L,11,0)</f>
        <v>6.3139449763336852E-2</v>
      </c>
      <c r="L166">
        <f>VLOOKUP($A166,交易量等级!$A:$H,7,0)</f>
        <v>0</v>
      </c>
      <c r="M166" t="str">
        <f>VLOOKUP($A166,'风险(退款拒付)'!$A:$O,7,0)</f>
        <v>(0,10]</v>
      </c>
      <c r="N166" t="str">
        <f>VLOOKUP($A166,'风险(退款拒付)'!$A:$O,10,0)</f>
        <v>(1.5,10]</v>
      </c>
      <c r="O166" t="str">
        <f>VLOOKUP($A166,'风险(退款拒付)'!$A:$O,13,0)</f>
        <v>(10,20]</v>
      </c>
      <c r="P166" s="1">
        <f>VLOOKUP(A166,综合分数!$A:$L,12,0)</f>
        <v>8.2582722712691015E-3</v>
      </c>
    </row>
    <row r="167" spans="1:16" x14ac:dyDescent="0.2">
      <c r="A167" t="s">
        <v>883</v>
      </c>
      <c r="B167" t="str">
        <f>VLOOKUP($A167,活跃!$B:$K,10,0)</f>
        <v>03流失</v>
      </c>
      <c r="C167" t="str">
        <f>VLOOKUP($A167,'交易量(贡献率)'!$A:$M,13,0)</f>
        <v>IV</v>
      </c>
      <c r="D167" t="str">
        <f>VLOOKUP($A167,交易量等级!$A:$I,9,0)</f>
        <v>小</v>
      </c>
      <c r="E167" t="str">
        <f>VLOOKUP($A167,'风险(退款拒付)'!$A:$P,16,0)</f>
        <v>低</v>
      </c>
      <c r="F167">
        <f>VLOOKUP($A167,'风险(退款拒付)'!$A:$Z,4,0)</f>
        <v>1E-3</v>
      </c>
      <c r="G167" t="str">
        <f>VLOOKUP($A167,'风险(退款拒付)'!$A:$Z,8,0)</f>
        <v>低</v>
      </c>
      <c r="H167" t="str">
        <f>VLOOKUP($A167,'风险(退款拒付)'!$A:$Z,11,0)</f>
        <v>0</v>
      </c>
      <c r="I167" t="str">
        <f>VLOOKUP($A167,'风险(退款拒付)'!$A:$Z,14,0)</f>
        <v>0</v>
      </c>
      <c r="J167" s="2">
        <f>VLOOKUP($A167,活跃!$B:$K,9,0)</f>
        <v>30595.09</v>
      </c>
      <c r="K167" s="5">
        <f>VLOOKUP($A167,'交易量(贡献率)'!$A:$L,11,0)</f>
        <v>7.1772332112998863E-3</v>
      </c>
      <c r="L167">
        <f>VLOOKUP($A167,交易量等级!$A:$H,7,0)</f>
        <v>0</v>
      </c>
      <c r="M167" t="str">
        <f>VLOOKUP($A167,'风险(退款拒付)'!$A:$O,7,0)</f>
        <v>(0,10]</v>
      </c>
      <c r="N167" t="str">
        <f>VLOOKUP($A167,'风险(退款拒付)'!$A:$O,10,0)</f>
        <v>0</v>
      </c>
      <c r="O167" t="str">
        <f>VLOOKUP($A167,'风险(退款拒付)'!$A:$O,13,0)</f>
        <v>0</v>
      </c>
      <c r="P167" s="1">
        <f>VLOOKUP(A167,综合分数!$A:$L,12,0)</f>
        <v>1.466806852687544E-2</v>
      </c>
    </row>
    <row r="168" spans="1:16" x14ac:dyDescent="0.2">
      <c r="A168" t="s">
        <v>909</v>
      </c>
      <c r="B168" t="str">
        <f>VLOOKUP($A168,活跃!$B:$K,10,0)</f>
        <v>03流失</v>
      </c>
      <c r="C168" t="str">
        <f>VLOOKUP($A168,'交易量(贡献率)'!$A:$M,13,0)</f>
        <v>IV</v>
      </c>
      <c r="D168" t="str">
        <f>VLOOKUP($A168,交易量等级!$A:$I,9,0)</f>
        <v>小</v>
      </c>
      <c r="E168" t="str">
        <f>VLOOKUP($A168,'风险(退款拒付)'!$A:$P,16,0)</f>
        <v>低</v>
      </c>
      <c r="F168">
        <f>VLOOKUP($A168,'风险(退款拒付)'!$A:$Z,4,0)</f>
        <v>0.01</v>
      </c>
      <c r="G168" t="str">
        <f>VLOOKUP($A168,'风险(退款拒付)'!$A:$Z,8,0)</f>
        <v>低</v>
      </c>
      <c r="H168" t="str">
        <f>VLOOKUP($A168,'风险(退款拒付)'!$A:$Z,11,0)</f>
        <v>低</v>
      </c>
      <c r="I168" t="str">
        <f>VLOOKUP($A168,'风险(退款拒付)'!$A:$Z,14,0)</f>
        <v>低</v>
      </c>
      <c r="J168" s="2">
        <f>VLOOKUP($A168,活跃!$B:$K,9,0)</f>
        <v>214839.29</v>
      </c>
      <c r="K168" s="5">
        <f>VLOOKUP($A168,'交易量(贡献率)'!$A:$L,11,0)</f>
        <v>5.0451019842288815E-2</v>
      </c>
      <c r="L168">
        <f>VLOOKUP($A168,交易量等级!$A:$H,7,0)</f>
        <v>0</v>
      </c>
      <c r="M168" t="str">
        <f>VLOOKUP($A168,'风险(退款拒付)'!$A:$O,7,0)</f>
        <v>(0,10]</v>
      </c>
      <c r="N168" t="str">
        <f>VLOOKUP($A168,'风险(退款拒付)'!$A:$O,10,0)</f>
        <v>(0,1.5]</v>
      </c>
      <c r="O168" t="str">
        <f>VLOOKUP($A168,'风险(退款拒付)'!$A:$O,13,0)</f>
        <v>(0,10]</v>
      </c>
      <c r="P168" s="1">
        <f>VLOOKUP(A168,综合分数!$A:$L,12,0)</f>
        <v>6.9078252988823891E-2</v>
      </c>
    </row>
    <row r="169" spans="1:16" x14ac:dyDescent="0.2">
      <c r="A169" t="s">
        <v>182</v>
      </c>
      <c r="B169" t="str">
        <f>VLOOKUP($A169,活跃!$B:$K,10,0)</f>
        <v>02活跃</v>
      </c>
      <c r="C169" t="str">
        <f>VLOOKUP($A169,'交易量(贡献率)'!$A:$M,13,0)</f>
        <v>III</v>
      </c>
      <c r="D169" t="str">
        <f>VLOOKUP($A169,交易量等级!$A:$I,9,0)</f>
        <v>小</v>
      </c>
      <c r="E169" t="str">
        <f>VLOOKUP($A169,'风险(退款拒付)'!$A:$P,16,0)</f>
        <v>低</v>
      </c>
      <c r="F169">
        <f>VLOOKUP($A169,'风险(退款拒付)'!$A:$Z,4,0)</f>
        <v>1.9E-2</v>
      </c>
      <c r="G169" t="str">
        <f>VLOOKUP($A169,'风险(退款拒付)'!$A:$Z,8,0)</f>
        <v>低</v>
      </c>
      <c r="H169" t="str">
        <f>VLOOKUP($A169,'风险(退款拒付)'!$A:$Z,11,0)</f>
        <v>0</v>
      </c>
      <c r="I169" t="str">
        <f>VLOOKUP($A169,'风险(退款拒付)'!$A:$Z,14,0)</f>
        <v>低</v>
      </c>
      <c r="J169" s="2">
        <f>VLOOKUP($A169,活跃!$B:$K,9,0)</f>
        <v>4596636.88</v>
      </c>
      <c r="K169" s="5">
        <f>VLOOKUP($A169,'交易量(贡献率)'!$A:$L,11,0)</f>
        <v>0.15096497141679563</v>
      </c>
      <c r="L169">
        <f>VLOOKUP($A169,交易量等级!$A:$H,7,0)</f>
        <v>270005.72589611501</v>
      </c>
      <c r="M169" t="str">
        <f>VLOOKUP($A169,'风险(退款拒付)'!$A:$O,7,0)</f>
        <v>(0,10]</v>
      </c>
      <c r="N169" t="str">
        <f>VLOOKUP($A169,'风险(退款拒付)'!$A:$O,10,0)</f>
        <v>0</v>
      </c>
      <c r="O169" t="str">
        <f>VLOOKUP($A169,'风险(退款拒付)'!$A:$O,13,0)</f>
        <v>(0,10]</v>
      </c>
      <c r="P169" s="1">
        <f>VLOOKUP(A169,综合分数!$A:$L,12,0)</f>
        <v>4.0909068481470849E-2</v>
      </c>
    </row>
    <row r="170" spans="1:16" x14ac:dyDescent="0.2">
      <c r="A170" t="s">
        <v>777</v>
      </c>
      <c r="B170" t="str">
        <f>VLOOKUP($A170,活跃!$B:$K,10,0)</f>
        <v>03流失</v>
      </c>
      <c r="C170" t="str">
        <f>VLOOKUP($A170,'交易量(贡献率)'!$A:$M,13,0)</f>
        <v>IV</v>
      </c>
      <c r="D170" t="str">
        <f>VLOOKUP($A170,交易量等级!$A:$I,9,0)</f>
        <v>普通</v>
      </c>
      <c r="E170" t="str">
        <f>VLOOKUP($A170,'风险(退款拒付)'!$A:$P,16,0)</f>
        <v>中</v>
      </c>
      <c r="F170">
        <f>VLOOKUP($A170,'风险(退款拒付)'!$A:$Z,4,0)</f>
        <v>0.22800000000000001</v>
      </c>
      <c r="G170" t="str">
        <f>VLOOKUP($A170,'风险(退款拒付)'!$A:$Z,8,0)</f>
        <v>高</v>
      </c>
      <c r="H170" t="str">
        <f>VLOOKUP($A170,'风险(退款拒付)'!$A:$Z,11,0)</f>
        <v>中</v>
      </c>
      <c r="I170" t="str">
        <f>VLOOKUP($A170,'风险(退款拒付)'!$A:$Z,14,0)</f>
        <v>中</v>
      </c>
      <c r="J170" s="2">
        <f>VLOOKUP($A170,活跃!$B:$K,9,0)</f>
        <v>356034.53</v>
      </c>
      <c r="K170" s="5">
        <f>VLOOKUP($A170,'交易量(贡献率)'!$A:$L,11,0)</f>
        <v>6.7510369652639166E-2</v>
      </c>
      <c r="L170">
        <f>VLOOKUP($A170,交易量等级!$A:$H,7,0)</f>
        <v>0</v>
      </c>
      <c r="M170" t="str">
        <f>VLOOKUP($A170,'风险(退款拒付)'!$A:$O,7,0)</f>
        <v>(20,+)</v>
      </c>
      <c r="N170" t="str">
        <f>VLOOKUP($A170,'风险(退款拒付)'!$A:$O,10,0)</f>
        <v>(1.5,10]</v>
      </c>
      <c r="O170" t="str">
        <f>VLOOKUP($A170,'风险(退款拒付)'!$A:$O,13,0)</f>
        <v>(10,20]</v>
      </c>
      <c r="P170" s="1">
        <f>VLOOKUP(A170,综合分数!$A:$L,12,0)</f>
        <v>3.881103437157693E-2</v>
      </c>
    </row>
    <row r="171" spans="1:16" x14ac:dyDescent="0.2">
      <c r="A171" t="s">
        <v>827</v>
      </c>
      <c r="B171" t="str">
        <f>VLOOKUP($A171,活跃!$B:$K,10,0)</f>
        <v>02活跃</v>
      </c>
      <c r="C171" t="str">
        <f>VLOOKUP($A171,'交易量(贡献率)'!$A:$M,13,0)</f>
        <v>IV</v>
      </c>
      <c r="D171" t="str">
        <f>VLOOKUP($A171,交易量等级!$A:$I,9,0)</f>
        <v>小</v>
      </c>
      <c r="E171" t="str">
        <f>VLOOKUP($A171,'风险(退款拒付)'!$A:$P,16,0)</f>
        <v>低</v>
      </c>
      <c r="F171">
        <f>VLOOKUP($A171,'风险(退款拒付)'!$A:$Z,4,0)</f>
        <v>2.7E-2</v>
      </c>
      <c r="G171" t="str">
        <f>VLOOKUP($A171,'风险(退款拒付)'!$A:$Z,8,0)</f>
        <v>低</v>
      </c>
      <c r="H171" t="str">
        <f>VLOOKUP($A171,'风险(退款拒付)'!$A:$Z,11,0)</f>
        <v>0</v>
      </c>
      <c r="I171" t="str">
        <f>VLOOKUP($A171,'风险(退款拒付)'!$A:$Z,14,0)</f>
        <v>低</v>
      </c>
      <c r="J171" s="2">
        <f>VLOOKUP($A171,活跃!$B:$K,9,0)</f>
        <v>412384.73</v>
      </c>
      <c r="K171" s="5">
        <f>VLOOKUP($A171,'交易量(贡献率)'!$A:$L,11,0)</f>
        <v>7.836548447157915E-2</v>
      </c>
      <c r="L171">
        <f>VLOOKUP($A171,交易量等级!$A:$H,7,0)</f>
        <v>209661.33580898499</v>
      </c>
      <c r="M171" t="str">
        <f>VLOOKUP($A171,'风险(退款拒付)'!$A:$O,7,0)</f>
        <v>(0,10]</v>
      </c>
      <c r="N171" t="str">
        <f>VLOOKUP($A171,'风险(退款拒付)'!$A:$O,10,0)</f>
        <v>0</v>
      </c>
      <c r="O171" t="str">
        <f>VLOOKUP($A171,'风险(退款拒付)'!$A:$O,13,0)</f>
        <v>(0,10]</v>
      </c>
      <c r="P171" s="1">
        <f>VLOOKUP(A171,综合分数!$A:$L,12,0)</f>
        <v>2.7428113098052639E-2</v>
      </c>
    </row>
    <row r="172" spans="1:16" x14ac:dyDescent="0.2">
      <c r="A172" t="s">
        <v>686</v>
      </c>
      <c r="B172" t="str">
        <f>VLOOKUP($A172,活跃!$B:$K,10,0)</f>
        <v>04清退</v>
      </c>
      <c r="C172" t="str">
        <f>VLOOKUP($A172,'交易量(贡献率)'!$A:$M,13,0)</f>
        <v>IV</v>
      </c>
      <c r="D172" t="str">
        <f>VLOOKUP($A172,交易量等级!$A:$I,9,0)</f>
        <v>小</v>
      </c>
      <c r="E172" t="str">
        <f>VLOOKUP($A172,'风险(退款拒付)'!$A:$P,16,0)</f>
        <v>低</v>
      </c>
      <c r="F172">
        <f>VLOOKUP($A172,'风险(退款拒付)'!$A:$Z,4,0)</f>
        <v>6.7000000000000004E-2</v>
      </c>
      <c r="G172" t="str">
        <f>VLOOKUP($A172,'风险(退款拒付)'!$A:$Z,8,0)</f>
        <v>低</v>
      </c>
      <c r="H172" t="str">
        <f>VLOOKUP($A172,'风险(退款拒付)'!$A:$Z,11,0)</f>
        <v>低</v>
      </c>
      <c r="I172" t="str">
        <f>VLOOKUP($A172,'风险(退款拒付)'!$A:$Z,14,0)</f>
        <v>低</v>
      </c>
      <c r="J172" s="2">
        <f>VLOOKUP($A172,活跃!$B:$K,9,0)</f>
        <v>103851.59</v>
      </c>
      <c r="K172" s="5">
        <f>VLOOKUP($A172,'交易量(贡献率)'!$A:$L,11,0)</f>
        <v>1.9861681547479616E-2</v>
      </c>
      <c r="L172">
        <f>VLOOKUP($A172,交易量等级!$A:$H,7,0)</f>
        <v>0</v>
      </c>
      <c r="M172" t="str">
        <f>VLOOKUP($A172,'风险(退款拒付)'!$A:$O,7,0)</f>
        <v>(0,10]</v>
      </c>
      <c r="N172" t="str">
        <f>VLOOKUP($A172,'风险(退款拒付)'!$A:$O,10,0)</f>
        <v>(0,1.5]</v>
      </c>
      <c r="O172" t="str">
        <f>VLOOKUP($A172,'风险(退款拒付)'!$A:$O,13,0)</f>
        <v>(0,10]</v>
      </c>
      <c r="P172" s="1">
        <f>VLOOKUP(A172,综合分数!$A:$L,12,0)</f>
        <v>1.6075672478220879E-2</v>
      </c>
    </row>
    <row r="173" spans="1:16" x14ac:dyDescent="0.2">
      <c r="A173" t="s">
        <v>347</v>
      </c>
      <c r="B173" t="str">
        <f>VLOOKUP($A173,活跃!$B:$K,10,0)</f>
        <v>03流失</v>
      </c>
      <c r="C173" t="str">
        <f>VLOOKUP($A173,'交易量(贡献率)'!$A:$M,13,0)</f>
        <v>III</v>
      </c>
      <c r="D173" t="str">
        <f>VLOOKUP($A173,交易量等级!$A:$I,9,0)</f>
        <v>普通</v>
      </c>
      <c r="E173" t="str">
        <f>VLOOKUP($A173,'风险(退款拒付)'!$A:$P,16,0)</f>
        <v>高</v>
      </c>
      <c r="F173">
        <f>VLOOKUP($A173,'风险(退款拒付)'!$A:$Z,4,0)</f>
        <v>5.0000000000000001E-3</v>
      </c>
      <c r="G173" t="str">
        <f>VLOOKUP($A173,'风险(退款拒付)'!$A:$Z,8,0)</f>
        <v>低</v>
      </c>
      <c r="H173" t="str">
        <f>VLOOKUP($A173,'风险(退款拒付)'!$A:$Z,11,0)</f>
        <v>高</v>
      </c>
      <c r="I173" t="str">
        <f>VLOOKUP($A173,'风险(退款拒付)'!$A:$Z,14,0)</f>
        <v>高</v>
      </c>
      <c r="J173" s="2">
        <f>VLOOKUP($A173,活跃!$B:$K,9,0)</f>
        <v>593018.84</v>
      </c>
      <c r="K173" s="5">
        <f>VLOOKUP($A173,'交易量(贡献率)'!$A:$L,11,0)</f>
        <v>0.11244673683583238</v>
      </c>
      <c r="L173">
        <f>VLOOKUP($A173,交易量等级!$A:$H,7,0)</f>
        <v>0</v>
      </c>
      <c r="M173" t="str">
        <f>VLOOKUP($A173,'风险(退款拒付)'!$A:$O,7,0)</f>
        <v>(0,10]</v>
      </c>
      <c r="N173" t="str">
        <f>VLOOKUP($A173,'风险(退款拒付)'!$A:$O,10,0)</f>
        <v>(10,+)</v>
      </c>
      <c r="O173" t="str">
        <f>VLOOKUP($A173,'风险(退款拒付)'!$A:$O,13,0)</f>
        <v>(20,+)</v>
      </c>
      <c r="P173" s="1">
        <f>VLOOKUP(A173,综合分数!$A:$L,12,0)</f>
        <v>1.322564699593573E-2</v>
      </c>
    </row>
    <row r="174" spans="1:16" x14ac:dyDescent="0.2">
      <c r="A174" t="s">
        <v>232</v>
      </c>
      <c r="B174" t="str">
        <f>VLOOKUP($A174,活跃!$B:$K,10,0)</f>
        <v>03沉默</v>
      </c>
      <c r="C174" t="str">
        <f>VLOOKUP($A174,'交易量(贡献率)'!$A:$M,13,0)</f>
        <v>IV</v>
      </c>
      <c r="D174" t="str">
        <f>VLOOKUP($A174,交易量等级!$A:$I,9,0)</f>
        <v>小</v>
      </c>
      <c r="E174" t="str">
        <f>VLOOKUP($A174,'风险(退款拒付)'!$A:$P,16,0)</f>
        <v>低</v>
      </c>
      <c r="F174">
        <f>VLOOKUP($A174,'风险(退款拒付)'!$A:$Z,4,0)</f>
        <v>0.02</v>
      </c>
      <c r="G174" t="str">
        <f>VLOOKUP($A174,'风险(退款拒付)'!$A:$Z,8,0)</f>
        <v>低</v>
      </c>
      <c r="H174" t="str">
        <f>VLOOKUP($A174,'风险(退款拒付)'!$A:$Z,11,0)</f>
        <v>低</v>
      </c>
      <c r="I174" t="str">
        <f>VLOOKUP($A174,'风险(退款拒付)'!$A:$Z,14,0)</f>
        <v>低</v>
      </c>
      <c r="J174" s="2">
        <f>VLOOKUP($A174,活跃!$B:$K,9,0)</f>
        <v>318330.89</v>
      </c>
      <c r="K174" s="5">
        <f>VLOOKUP($A174,'交易量(贡献率)'!$A:$L,11,0)</f>
        <v>6.0664009454385014E-2</v>
      </c>
      <c r="L174">
        <f>VLOOKUP($A174,交易量等级!$A:$H,7,0)</f>
        <v>48449.811186355</v>
      </c>
      <c r="M174" t="str">
        <f>VLOOKUP($A174,'风险(退款拒付)'!$A:$O,7,0)</f>
        <v>(0,10]</v>
      </c>
      <c r="N174" t="str">
        <f>VLOOKUP($A174,'风险(退款拒付)'!$A:$O,10,0)</f>
        <v>(0,1.5]</v>
      </c>
      <c r="O174" t="str">
        <f>VLOOKUP($A174,'风险(退款拒付)'!$A:$O,13,0)</f>
        <v>(0,10]</v>
      </c>
      <c r="P174" s="1">
        <f>VLOOKUP(A174,综合分数!$A:$L,12,0)</f>
        <v>1.271159166465187E-2</v>
      </c>
    </row>
    <row r="175" spans="1:16" x14ac:dyDescent="0.2">
      <c r="A175" t="s">
        <v>111</v>
      </c>
      <c r="B175" t="str">
        <f>VLOOKUP($A175,活跃!$B:$K,10,0)</f>
        <v>03流失</v>
      </c>
      <c r="C175" t="str">
        <f>VLOOKUP($A175,'交易量(贡献率)'!$A:$M,13,0)</f>
        <v>IV</v>
      </c>
      <c r="D175" t="str">
        <f>VLOOKUP($A175,交易量等级!$A:$I,9,0)</f>
        <v>小</v>
      </c>
      <c r="E175" t="str">
        <f>VLOOKUP($A175,'风险(退款拒付)'!$A:$P,16,0)</f>
        <v>低</v>
      </c>
      <c r="F175">
        <f>VLOOKUP($A175,'风险(退款拒付)'!$A:$Z,4,0)</f>
        <v>1E-3</v>
      </c>
      <c r="G175" t="str">
        <f>VLOOKUP($A175,'风险(退款拒付)'!$A:$Z,8,0)</f>
        <v>低</v>
      </c>
      <c r="H175" t="str">
        <f>VLOOKUP($A175,'风险(退款拒付)'!$A:$Z,11,0)</f>
        <v>低</v>
      </c>
      <c r="I175" t="str">
        <f>VLOOKUP($A175,'风险(退款拒付)'!$A:$Z,14,0)</f>
        <v>低</v>
      </c>
      <c r="J175" s="2">
        <f>VLOOKUP($A175,活跃!$B:$K,9,0)</f>
        <v>207245.01</v>
      </c>
      <c r="K175" s="5">
        <f>VLOOKUP($A175,'交易量(贡献率)'!$A:$L,11,0)</f>
        <v>4.7222577445730232E-2</v>
      </c>
      <c r="L175">
        <f>VLOOKUP($A175,交易量等级!$A:$H,7,0)</f>
        <v>0</v>
      </c>
      <c r="M175" t="str">
        <f>VLOOKUP($A175,'风险(退款拒付)'!$A:$O,7,0)</f>
        <v>(0,10]</v>
      </c>
      <c r="N175" t="str">
        <f>VLOOKUP($A175,'风险(退款拒付)'!$A:$O,10,0)</f>
        <v>(0,1.5]</v>
      </c>
      <c r="O175" t="str">
        <f>VLOOKUP($A175,'风险(退款拒付)'!$A:$O,13,0)</f>
        <v>(0,10]</v>
      </c>
      <c r="P175" s="1">
        <f>VLOOKUP(A175,综合分数!$A:$L,12,0)</f>
        <v>3.5325178025353869E-3</v>
      </c>
    </row>
    <row r="176" spans="1:16" x14ac:dyDescent="0.2">
      <c r="A176" t="s">
        <v>637</v>
      </c>
      <c r="B176" t="str">
        <f>VLOOKUP($A176,活跃!$B:$K,10,0)</f>
        <v>03流失</v>
      </c>
      <c r="C176" t="str">
        <f>VLOOKUP($A176,'交易量(贡献率)'!$A:$M,13,0)</f>
        <v>IV</v>
      </c>
      <c r="D176" t="str">
        <f>VLOOKUP($A176,交易量等级!$A:$I,9,0)</f>
        <v>小</v>
      </c>
      <c r="E176" t="str">
        <f>VLOOKUP($A176,'风险(退款拒付)'!$A:$P,16,0)</f>
        <v>低</v>
      </c>
      <c r="F176">
        <f>VLOOKUP($A176,'风险(退款拒付)'!$A:$Z,4,0)</f>
        <v>0.03</v>
      </c>
      <c r="G176" t="str">
        <f>VLOOKUP($A176,'风险(退款拒付)'!$A:$Z,8,0)</f>
        <v>低</v>
      </c>
      <c r="H176" t="str">
        <f>VLOOKUP($A176,'风险(退款拒付)'!$A:$Z,11,0)</f>
        <v>低</v>
      </c>
      <c r="I176" t="str">
        <f>VLOOKUP($A176,'风险(退款拒付)'!$A:$Z,14,0)</f>
        <v>低</v>
      </c>
      <c r="J176" s="2">
        <f>VLOOKUP($A176,活跃!$B:$K,9,0)</f>
        <v>312900.18</v>
      </c>
      <c r="K176" s="5">
        <f>VLOOKUP($A176,'交易量(贡献率)'!$A:$L,11,0)</f>
        <v>6.042847292539804E-2</v>
      </c>
      <c r="L176">
        <f>VLOOKUP($A176,交易量等级!$A:$H,7,0)</f>
        <v>0</v>
      </c>
      <c r="M176" t="str">
        <f>VLOOKUP($A176,'风险(退款拒付)'!$A:$O,7,0)</f>
        <v>(0,10]</v>
      </c>
      <c r="N176" t="str">
        <f>VLOOKUP($A176,'风险(退款拒付)'!$A:$O,10,0)</f>
        <v>(0,1.5]</v>
      </c>
      <c r="O176" t="str">
        <f>VLOOKUP($A176,'风险(退款拒付)'!$A:$O,13,0)</f>
        <v>(0,10]</v>
      </c>
      <c r="P176" s="1">
        <f>VLOOKUP(A176,综合分数!$A:$L,12,0)</f>
        <v>7.4449143429250204E-3</v>
      </c>
    </row>
    <row r="177" spans="1:16" x14ac:dyDescent="0.2">
      <c r="A177" t="s">
        <v>107</v>
      </c>
      <c r="B177" t="str">
        <f>VLOOKUP($A177,活跃!$B:$K,10,0)</f>
        <v>02活跃</v>
      </c>
      <c r="C177" t="str">
        <f>VLOOKUP($A177,'交易量(贡献率)'!$A:$M,13,0)</f>
        <v>III</v>
      </c>
      <c r="D177" t="str">
        <f>VLOOKUP($A177,交易量等级!$A:$I,9,0)</f>
        <v>小</v>
      </c>
      <c r="E177" t="str">
        <f>VLOOKUP($A177,'风险(退款拒付)'!$A:$P,16,0)</f>
        <v>低</v>
      </c>
      <c r="F177">
        <f>VLOOKUP($A177,'风险(退款拒付)'!$A:$Z,4,0)</f>
        <v>1.9E-2</v>
      </c>
      <c r="G177" t="str">
        <f>VLOOKUP($A177,'风险(退款拒付)'!$A:$Z,8,0)</f>
        <v>低</v>
      </c>
      <c r="H177" t="str">
        <f>VLOOKUP($A177,'风险(退款拒付)'!$A:$Z,11,0)</f>
        <v>低</v>
      </c>
      <c r="I177" t="str">
        <f>VLOOKUP($A177,'风险(退款拒付)'!$A:$Z,14,0)</f>
        <v>低</v>
      </c>
      <c r="J177" s="2">
        <f>VLOOKUP($A177,活跃!$B:$K,9,0)</f>
        <v>718319.5</v>
      </c>
      <c r="K177" s="5">
        <f>VLOOKUP($A177,'交易量(贡献率)'!$A:$L,11,0)</f>
        <v>0.13620593197434791</v>
      </c>
      <c r="L177">
        <f>VLOOKUP($A177,交易量等级!$A:$H,7,0)</f>
        <v>82664.429999999993</v>
      </c>
      <c r="M177" t="str">
        <f>VLOOKUP($A177,'风险(退款拒付)'!$A:$O,7,0)</f>
        <v>(0,10]</v>
      </c>
      <c r="N177" t="str">
        <f>VLOOKUP($A177,'风险(退款拒付)'!$A:$O,10,0)</f>
        <v>(0,1.5]</v>
      </c>
      <c r="O177" t="str">
        <f>VLOOKUP($A177,'风险(退款拒付)'!$A:$O,13,0)</f>
        <v>(0,10]</v>
      </c>
      <c r="P177" s="1">
        <f>VLOOKUP(A177,综合分数!$A:$L,12,0)</f>
        <v>1.3866239135941179E-2</v>
      </c>
    </row>
    <row r="178" spans="1:16" x14ac:dyDescent="0.2">
      <c r="A178" t="s">
        <v>288</v>
      </c>
      <c r="B178" t="str">
        <f>VLOOKUP($A178,活跃!$B:$K,10,0)</f>
        <v>02活跃</v>
      </c>
      <c r="C178" t="str">
        <f>VLOOKUP($A178,'交易量(贡献率)'!$A:$M,13,0)</f>
        <v>IV</v>
      </c>
      <c r="D178" t="str">
        <f>VLOOKUP($A178,交易量等级!$A:$I,9,0)</f>
        <v>小</v>
      </c>
      <c r="E178" t="str">
        <f>VLOOKUP($A178,'风险(退款拒付)'!$A:$P,16,0)</f>
        <v>低</v>
      </c>
      <c r="F178">
        <f>VLOOKUP($A178,'风险(退款拒付)'!$A:$Z,4,0)</f>
        <v>5.8000000000000003E-2</v>
      </c>
      <c r="G178" t="str">
        <f>VLOOKUP($A178,'风险(退款拒付)'!$A:$Z,8,0)</f>
        <v>低</v>
      </c>
      <c r="H178" t="str">
        <f>VLOOKUP($A178,'风险(退款拒付)'!$A:$Z,11,0)</f>
        <v>低</v>
      </c>
      <c r="I178" t="str">
        <f>VLOOKUP($A178,'风险(退款拒付)'!$A:$Z,14,0)</f>
        <v>低</v>
      </c>
      <c r="J178" s="2">
        <f>VLOOKUP($A178,活跃!$B:$K,9,0)</f>
        <v>369761.19</v>
      </c>
      <c r="K178" s="5">
        <f>VLOOKUP($A178,'交易量(贡献率)'!$A:$L,11,0)</f>
        <v>7.0113184302937531E-2</v>
      </c>
      <c r="L178">
        <f>VLOOKUP($A178,交易量等级!$A:$H,7,0)</f>
        <v>5020.03</v>
      </c>
      <c r="M178" t="str">
        <f>VLOOKUP($A178,'风险(退款拒付)'!$A:$O,7,0)</f>
        <v>(0,10]</v>
      </c>
      <c r="N178" t="str">
        <f>VLOOKUP($A178,'风险(退款拒付)'!$A:$O,10,0)</f>
        <v>(0,1.5]</v>
      </c>
      <c r="O178" t="str">
        <f>VLOOKUP($A178,'风险(退款拒付)'!$A:$O,13,0)</f>
        <v>(0,10]</v>
      </c>
      <c r="P178" s="1">
        <f>VLOOKUP(A178,综合分数!$A:$L,12,0)</f>
        <v>9.2706727736529444E-3</v>
      </c>
    </row>
    <row r="179" spans="1:16" x14ac:dyDescent="0.2">
      <c r="A179" t="s">
        <v>948</v>
      </c>
      <c r="B179" t="str">
        <f>VLOOKUP($A179,活跃!$B:$K,10,0)</f>
        <v>02活跃</v>
      </c>
      <c r="C179" t="str">
        <f>VLOOKUP($A179,'交易量(贡献率)'!$A:$M,13,0)</f>
        <v>III</v>
      </c>
      <c r="D179" t="str">
        <f>VLOOKUP($A179,交易量等级!$A:$I,9,0)</f>
        <v>小</v>
      </c>
      <c r="E179" t="str">
        <f>VLOOKUP($A179,'风险(退款拒付)'!$A:$P,16,0)</f>
        <v>低</v>
      </c>
      <c r="F179">
        <f>VLOOKUP($A179,'风险(退款拒付)'!$A:$Z,4,0)</f>
        <v>8.9999999999999993E-3</v>
      </c>
      <c r="G179" t="str">
        <f>VLOOKUP($A179,'风险(退款拒付)'!$A:$Z,8,0)</f>
        <v>低</v>
      </c>
      <c r="H179" t="str">
        <f>VLOOKUP($A179,'风险(退款拒付)'!$A:$Z,11,0)</f>
        <v>低</v>
      </c>
      <c r="I179" t="str">
        <f>VLOOKUP($A179,'风险(退款拒付)'!$A:$Z,14,0)</f>
        <v>低</v>
      </c>
      <c r="J179" s="2">
        <f>VLOOKUP($A179,活跃!$B:$K,9,0)</f>
        <v>607219.18999999994</v>
      </c>
      <c r="K179" s="5">
        <f>VLOOKUP($A179,'交易量(贡献率)'!$A:$L,11,0)</f>
        <v>0.11513937138927542</v>
      </c>
      <c r="L179">
        <f>VLOOKUP($A179,交易量等级!$A:$H,7,0)</f>
        <v>64064.22</v>
      </c>
      <c r="M179" t="str">
        <f>VLOOKUP($A179,'风险(退款拒付)'!$A:$O,7,0)</f>
        <v>(0,10]</v>
      </c>
      <c r="N179" t="str">
        <f>VLOOKUP($A179,'风险(退款拒付)'!$A:$O,10,0)</f>
        <v>(0,1.5]</v>
      </c>
      <c r="O179" t="str">
        <f>VLOOKUP($A179,'风险(退款拒付)'!$A:$O,13,0)</f>
        <v>(0,10]</v>
      </c>
      <c r="P179" s="1">
        <f>VLOOKUP(A179,综合分数!$A:$L,12,0)</f>
        <v>8.1372290444369187E-3</v>
      </c>
    </row>
    <row r="180" spans="1:16" x14ac:dyDescent="0.2">
      <c r="A180" t="s">
        <v>333</v>
      </c>
      <c r="B180" t="str">
        <f>VLOOKUP($A180,活跃!$B:$K,10,0)</f>
        <v>02活跃</v>
      </c>
      <c r="C180" t="str">
        <f>VLOOKUP($A180,'交易量(贡献率)'!$A:$M,13,0)</f>
        <v>IV</v>
      </c>
      <c r="D180" t="str">
        <f>VLOOKUP($A180,交易量等级!$A:$I,9,0)</f>
        <v>小</v>
      </c>
      <c r="E180" t="str">
        <f>VLOOKUP($A180,'风险(退款拒付)'!$A:$P,16,0)</f>
        <v>低</v>
      </c>
      <c r="F180">
        <f>VLOOKUP($A180,'风险(退款拒付)'!$A:$Z,4,0)</f>
        <v>4.7E-2</v>
      </c>
      <c r="G180" t="str">
        <f>VLOOKUP($A180,'风险(退款拒付)'!$A:$Z,8,0)</f>
        <v>低</v>
      </c>
      <c r="H180" t="str">
        <f>VLOOKUP($A180,'风险(退款拒付)'!$A:$Z,11,0)</f>
        <v>低</v>
      </c>
      <c r="I180" t="str">
        <f>VLOOKUP($A180,'风险(退款拒付)'!$A:$Z,14,0)</f>
        <v>低</v>
      </c>
      <c r="J180" s="2">
        <f>VLOOKUP($A180,活跃!$B:$K,9,0)</f>
        <v>372416.69</v>
      </c>
      <c r="K180" s="5">
        <f>VLOOKUP($A180,'交易量(贡献率)'!$A:$L,11,0)</f>
        <v>7.0616713515715232E-2</v>
      </c>
      <c r="L180">
        <f>VLOOKUP($A180,交易量等级!$A:$H,7,0)</f>
        <v>10063.959999999999</v>
      </c>
      <c r="M180" t="str">
        <f>VLOOKUP($A180,'风险(退款拒付)'!$A:$O,7,0)</f>
        <v>(0,10]</v>
      </c>
      <c r="N180" t="str">
        <f>VLOOKUP($A180,'风险(退款拒付)'!$A:$O,10,0)</f>
        <v>(0,1.5]</v>
      </c>
      <c r="O180" t="str">
        <f>VLOOKUP($A180,'风险(退款拒付)'!$A:$O,13,0)</f>
        <v>(0,10]</v>
      </c>
      <c r="P180" s="1">
        <f>VLOOKUP(A180,综合分数!$A:$L,12,0)</f>
        <v>4.9620632310136406E-3</v>
      </c>
    </row>
    <row r="181" spans="1:16" x14ac:dyDescent="0.2">
      <c r="A181" t="s">
        <v>742</v>
      </c>
      <c r="B181" t="str">
        <f>VLOOKUP($A181,活跃!$B:$K,10,0)</f>
        <v>02活跃</v>
      </c>
      <c r="C181" t="str">
        <f>VLOOKUP($A181,'交易量(贡献率)'!$A:$M,13,0)</f>
        <v>IV</v>
      </c>
      <c r="D181" t="str">
        <f>VLOOKUP($A181,交易量等级!$A:$I,9,0)</f>
        <v>小</v>
      </c>
      <c r="E181" t="str">
        <f>VLOOKUP($A181,'风险(退款拒付)'!$A:$P,16,0)</f>
        <v>0风险</v>
      </c>
      <c r="F181">
        <f>VLOOKUP($A181,'风险(退款拒付)'!$A:$Z,4,0)</f>
        <v>0</v>
      </c>
      <c r="G181" t="str">
        <f>VLOOKUP($A181,'风险(退款拒付)'!$A:$Z,8,0)</f>
        <v>0</v>
      </c>
      <c r="H181" t="str">
        <f>VLOOKUP($A181,'风险(退款拒付)'!$A:$Z,11,0)</f>
        <v>0</v>
      </c>
      <c r="I181" t="str">
        <f>VLOOKUP($A181,'风险(退款拒付)'!$A:$Z,14,0)</f>
        <v>0</v>
      </c>
      <c r="J181" s="2">
        <f>VLOOKUP($A181,活跃!$B:$K,9,0)</f>
        <v>32423.84</v>
      </c>
      <c r="K181" s="5">
        <f>VLOOKUP($A181,'交易量(贡献率)'!$A:$L,11,0)</f>
        <v>7.6173678099290681E-3</v>
      </c>
      <c r="L181">
        <f>VLOOKUP($A181,交易量等级!$A:$H,7,0)</f>
        <v>29862.496177090001</v>
      </c>
      <c r="M181" t="str">
        <f>VLOOKUP($A181,'风险(退款拒付)'!$A:$O,7,0)</f>
        <v>0</v>
      </c>
      <c r="N181" t="str">
        <f>VLOOKUP($A181,'风险(退款拒付)'!$A:$O,10,0)</f>
        <v>0</v>
      </c>
      <c r="O181" t="str">
        <f>VLOOKUP($A181,'风险(退款拒付)'!$A:$O,13,0)</f>
        <v>0</v>
      </c>
      <c r="P181" s="1">
        <f>VLOOKUP(A181,综合分数!$A:$L,12,0)</f>
        <v>6.1728140966222766E-3</v>
      </c>
    </row>
    <row r="182" spans="1:16" x14ac:dyDescent="0.2">
      <c r="A182" t="s">
        <v>721</v>
      </c>
      <c r="B182" t="str">
        <f>VLOOKUP($A182,活跃!$B:$K,10,0)</f>
        <v>03流失</v>
      </c>
      <c r="C182" t="str">
        <f>VLOOKUP($A182,'交易量(贡献率)'!$A:$M,13,0)</f>
        <v>IV</v>
      </c>
      <c r="D182" t="str">
        <f>VLOOKUP($A182,交易量等级!$A:$I,9,0)</f>
        <v>小</v>
      </c>
      <c r="E182" t="str">
        <f>VLOOKUP($A182,'风险(退款拒付)'!$A:$P,16,0)</f>
        <v>中</v>
      </c>
      <c r="F182">
        <f>VLOOKUP($A182,'风险(退款拒付)'!$A:$Z,4,0)</f>
        <v>0.115</v>
      </c>
      <c r="G182" t="str">
        <f>VLOOKUP($A182,'风险(退款拒付)'!$A:$Z,8,0)</f>
        <v>中</v>
      </c>
      <c r="H182" t="str">
        <f>VLOOKUP($A182,'风险(退款拒付)'!$A:$Z,11,0)</f>
        <v>中</v>
      </c>
      <c r="I182" t="str">
        <f>VLOOKUP($A182,'风险(退款拒付)'!$A:$Z,14,0)</f>
        <v>中</v>
      </c>
      <c r="J182" s="2">
        <f>VLOOKUP($A182,活跃!$B:$K,9,0)</f>
        <v>347524.1</v>
      </c>
      <c r="K182" s="5">
        <f>VLOOKUP($A182,'交易量(贡献率)'!$A:$L,11,0)</f>
        <v>6.5906075719057655E-2</v>
      </c>
      <c r="L182">
        <f>VLOOKUP($A182,交易量等级!$A:$H,7,0)</f>
        <v>0</v>
      </c>
      <c r="M182" t="str">
        <f>VLOOKUP($A182,'风险(退款拒付)'!$A:$O,7,0)</f>
        <v>(10,20]</v>
      </c>
      <c r="N182" t="str">
        <f>VLOOKUP($A182,'风险(退款拒付)'!$A:$O,10,0)</f>
        <v>(1.5,10]</v>
      </c>
      <c r="O182" t="str">
        <f>VLOOKUP($A182,'风险(退款拒付)'!$A:$O,13,0)</f>
        <v>(10,20]</v>
      </c>
      <c r="P182" s="1">
        <f>VLOOKUP(A182,综合分数!$A:$L,12,0)</f>
        <v>4.6784112313664403E-3</v>
      </c>
    </row>
    <row r="183" spans="1:16" x14ac:dyDescent="0.2">
      <c r="A183" t="s">
        <v>421</v>
      </c>
      <c r="B183" t="str">
        <f>VLOOKUP($A183,活跃!$B:$K,10,0)</f>
        <v>03沉默</v>
      </c>
      <c r="C183" t="str">
        <f>VLOOKUP($A183,'交易量(贡献率)'!$A:$M,13,0)</f>
        <v>III</v>
      </c>
      <c r="D183" t="str">
        <f>VLOOKUP($A183,交易量等级!$A:$I,9,0)</f>
        <v>小</v>
      </c>
      <c r="E183" t="str">
        <f>VLOOKUP($A183,'风险(退款拒付)'!$A:$P,16,0)</f>
        <v>低</v>
      </c>
      <c r="F183">
        <f>VLOOKUP($A183,'风险(退款拒付)'!$A:$Z,4,0)</f>
        <v>0.02</v>
      </c>
      <c r="G183" t="str">
        <f>VLOOKUP($A183,'风险(退款拒付)'!$A:$Z,8,0)</f>
        <v>低</v>
      </c>
      <c r="H183" t="str">
        <f>VLOOKUP($A183,'风险(退款拒付)'!$A:$Z,11,0)</f>
        <v>低</v>
      </c>
      <c r="I183" t="str">
        <f>VLOOKUP($A183,'风险(退款拒付)'!$A:$Z,14,0)</f>
        <v>低</v>
      </c>
      <c r="J183" s="2">
        <f>VLOOKUP($A183,活跃!$B:$K,9,0)</f>
        <v>581418.30000000005</v>
      </c>
      <c r="K183" s="5">
        <f>VLOOKUP($A183,'交易量(贡献率)'!$A:$L,11,0)</f>
        <v>0.10937977343770862</v>
      </c>
      <c r="L183">
        <f>VLOOKUP($A183,交易量等级!$A:$H,7,0)</f>
        <v>200.99</v>
      </c>
      <c r="M183" t="str">
        <f>VLOOKUP($A183,'风险(退款拒付)'!$A:$O,7,0)</f>
        <v>(0,10]</v>
      </c>
      <c r="N183" t="str">
        <f>VLOOKUP($A183,'风险(退款拒付)'!$A:$O,10,0)</f>
        <v>(0,1.5]</v>
      </c>
      <c r="O183" t="str">
        <f>VLOOKUP($A183,'风险(退款拒付)'!$A:$O,13,0)</f>
        <v>(0,10]</v>
      </c>
      <c r="P183" s="1">
        <f>VLOOKUP(A183,综合分数!$A:$L,12,0)</f>
        <v>8.8843844729891968E-3</v>
      </c>
    </row>
    <row r="184" spans="1:16" x14ac:dyDescent="0.2">
      <c r="A184" t="s">
        <v>863</v>
      </c>
      <c r="B184" t="str">
        <f>VLOOKUP($A184,活跃!$B:$K,10,0)</f>
        <v>02活跃</v>
      </c>
      <c r="C184" t="str">
        <f>VLOOKUP($A184,'交易量(贡献率)'!$A:$M,13,0)</f>
        <v>III</v>
      </c>
      <c r="D184" t="str">
        <f>VLOOKUP($A184,交易量等级!$A:$I,9,0)</f>
        <v>小</v>
      </c>
      <c r="E184" t="str">
        <f>VLOOKUP($A184,'风险(退款拒付)'!$A:$P,16,0)</f>
        <v>低</v>
      </c>
      <c r="F184">
        <f>VLOOKUP($A184,'风险(退款拒付)'!$A:$Z,4,0)</f>
        <v>4.1000000000000002E-2</v>
      </c>
      <c r="G184" t="str">
        <f>VLOOKUP($A184,'风险(退款拒付)'!$A:$Z,8,0)</f>
        <v>低</v>
      </c>
      <c r="H184" t="str">
        <f>VLOOKUP($A184,'风险(退款拒付)'!$A:$Z,11,0)</f>
        <v>低</v>
      </c>
      <c r="I184" t="str">
        <f>VLOOKUP($A184,'风险(退款拒付)'!$A:$Z,14,0)</f>
        <v>低</v>
      </c>
      <c r="J184" s="2">
        <f>VLOOKUP($A184,活跃!$B:$K,9,0)</f>
        <v>803573.98</v>
      </c>
      <c r="K184" s="5">
        <f>VLOOKUP($A184,'交易量(贡献率)'!$A:$L,11,0)</f>
        <v>0.16280236120621244</v>
      </c>
      <c r="L184">
        <f>VLOOKUP($A184,交易量等级!$A:$H,7,0)</f>
        <v>301826.91557980498</v>
      </c>
      <c r="M184" t="str">
        <f>VLOOKUP($A184,'风险(退款拒付)'!$A:$O,7,0)</f>
        <v>(0,10]</v>
      </c>
      <c r="N184" t="str">
        <f>VLOOKUP($A184,'风险(退款拒付)'!$A:$O,10,0)</f>
        <v>(0,1.5]</v>
      </c>
      <c r="O184" t="str">
        <f>VLOOKUP($A184,'风险(退款拒付)'!$A:$O,13,0)</f>
        <v>(0,10]</v>
      </c>
      <c r="P184" s="1">
        <f>VLOOKUP(A184,综合分数!$A:$L,12,0)</f>
        <v>1.521396555058816E-2</v>
      </c>
    </row>
    <row r="185" spans="1:16" x14ac:dyDescent="0.2">
      <c r="A185" t="s">
        <v>362</v>
      </c>
      <c r="B185" t="str">
        <f>VLOOKUP($A185,活跃!$B:$K,10,0)</f>
        <v>02活跃</v>
      </c>
      <c r="C185" t="str">
        <f>VLOOKUP($A185,'交易量(贡献率)'!$A:$M,13,0)</f>
        <v>IV</v>
      </c>
      <c r="D185" t="str">
        <f>VLOOKUP($A185,交易量等级!$A:$I,9,0)</f>
        <v>小</v>
      </c>
      <c r="E185" t="str">
        <f>VLOOKUP($A185,'风险(退款拒付)'!$A:$P,16,0)</f>
        <v>低</v>
      </c>
      <c r="F185">
        <f>VLOOKUP($A185,'风险(退款拒付)'!$A:$Z,4,0)</f>
        <v>1.2E-2</v>
      </c>
      <c r="G185" t="str">
        <f>VLOOKUP($A185,'风险(退款拒付)'!$A:$Z,8,0)</f>
        <v>低</v>
      </c>
      <c r="H185" t="str">
        <f>VLOOKUP($A185,'风险(退款拒付)'!$A:$Z,11,0)</f>
        <v>低</v>
      </c>
      <c r="I185" t="str">
        <f>VLOOKUP($A185,'风险(退款拒付)'!$A:$Z,14,0)</f>
        <v>低</v>
      </c>
      <c r="J185" s="2">
        <f>VLOOKUP($A185,活跃!$B:$K,9,0)</f>
        <v>465136.93</v>
      </c>
      <c r="K185" s="5">
        <f>VLOOKUP($A185,'交易量(贡献率)'!$A:$L,11,0)</f>
        <v>8.8198091582279231E-2</v>
      </c>
      <c r="L185">
        <f>VLOOKUP($A185,交易量等级!$A:$H,7,0)</f>
        <v>21257.4</v>
      </c>
      <c r="M185" t="str">
        <f>VLOOKUP($A185,'风险(退款拒付)'!$A:$O,7,0)</f>
        <v>(0,10]</v>
      </c>
      <c r="N185" t="str">
        <f>VLOOKUP($A185,'风险(退款拒付)'!$A:$O,10,0)</f>
        <v>(0,1.5]</v>
      </c>
      <c r="O185" t="str">
        <f>VLOOKUP($A185,'风险(退款拒付)'!$A:$O,13,0)</f>
        <v>(0,10]</v>
      </c>
      <c r="P185" s="1">
        <f>VLOOKUP(A185,综合分数!$A:$L,12,0)</f>
        <v>1.367876658131322E-2</v>
      </c>
    </row>
    <row r="186" spans="1:16" x14ac:dyDescent="0.2">
      <c r="A186" t="s">
        <v>494</v>
      </c>
      <c r="B186" t="str">
        <f>VLOOKUP($A186,活跃!$B:$K,10,0)</f>
        <v>03流失</v>
      </c>
      <c r="C186" t="str">
        <f>VLOOKUP($A186,'交易量(贡献率)'!$A:$M,13,0)</f>
        <v>IV</v>
      </c>
      <c r="D186" t="str">
        <f>VLOOKUP($A186,交易量等级!$A:$I,9,0)</f>
        <v>小</v>
      </c>
      <c r="E186" t="str">
        <f>VLOOKUP($A186,'风险(退款拒付)'!$A:$P,16,0)</f>
        <v>低</v>
      </c>
      <c r="F186">
        <f>VLOOKUP($A186,'风险(退款拒付)'!$A:$Z,4,0)</f>
        <v>2E-3</v>
      </c>
      <c r="G186" t="str">
        <f>VLOOKUP($A186,'风险(退款拒付)'!$A:$Z,8,0)</f>
        <v>低</v>
      </c>
      <c r="H186" t="str">
        <f>VLOOKUP($A186,'风险(退款拒付)'!$A:$Z,11,0)</f>
        <v>0</v>
      </c>
      <c r="I186" t="str">
        <f>VLOOKUP($A186,'风险(退款拒付)'!$A:$Z,14,0)</f>
        <v>0</v>
      </c>
      <c r="J186" s="2">
        <f>VLOOKUP($A186,活跃!$B:$K,9,0)</f>
        <v>43518.96</v>
      </c>
      <c r="K186" s="5">
        <f>VLOOKUP($A186,'交易量(贡献率)'!$A:$L,11,0)</f>
        <v>1.0736787188463119E-2</v>
      </c>
      <c r="L186">
        <f>VLOOKUP($A186,交易量等级!$A:$H,7,0)</f>
        <v>0</v>
      </c>
      <c r="M186" t="str">
        <f>VLOOKUP($A186,'风险(退款拒付)'!$A:$O,7,0)</f>
        <v>(0,10]</v>
      </c>
      <c r="N186" t="str">
        <f>VLOOKUP($A186,'风险(退款拒付)'!$A:$O,10,0)</f>
        <v>0</v>
      </c>
      <c r="O186" t="str">
        <f>VLOOKUP($A186,'风险(退款拒付)'!$A:$O,13,0)</f>
        <v>0</v>
      </c>
      <c r="P186" s="1">
        <f>VLOOKUP(A186,综合分数!$A:$L,12,0)</f>
        <v>7.8753588038639518E-3</v>
      </c>
    </row>
    <row r="187" spans="1:16" x14ac:dyDescent="0.2">
      <c r="A187" t="s">
        <v>763</v>
      </c>
      <c r="B187" t="str">
        <f>VLOOKUP($A187,活跃!$B:$K,10,0)</f>
        <v>03流失</v>
      </c>
      <c r="C187" t="str">
        <f>VLOOKUP($A187,'交易量(贡献率)'!$A:$M,13,0)</f>
        <v>IV</v>
      </c>
      <c r="D187" t="str">
        <f>VLOOKUP($A187,交易量等级!$A:$I,9,0)</f>
        <v>小</v>
      </c>
      <c r="E187" t="str">
        <f>VLOOKUP($A187,'风险(退款拒付)'!$A:$P,16,0)</f>
        <v>中高</v>
      </c>
      <c r="F187">
        <f>VLOOKUP($A187,'风险(退款拒付)'!$A:$Z,4,0)</f>
        <v>0.14899999999999999</v>
      </c>
      <c r="G187" t="str">
        <f>VLOOKUP($A187,'风险(退款拒付)'!$A:$Z,8,0)</f>
        <v>中</v>
      </c>
      <c r="H187" t="str">
        <f>VLOOKUP($A187,'风险(退款拒付)'!$A:$Z,11,0)</f>
        <v>高</v>
      </c>
      <c r="I187" t="str">
        <f>VLOOKUP($A187,'风险(退款拒付)'!$A:$Z,14,0)</f>
        <v>中</v>
      </c>
      <c r="J187" s="2">
        <f>VLOOKUP($A187,活跃!$B:$K,9,0)</f>
        <v>339591.53</v>
      </c>
      <c r="K187" s="5">
        <f>VLOOKUP($A187,'交易量(贡献率)'!$A:$L,11,0)</f>
        <v>6.4392489462202718E-2</v>
      </c>
      <c r="L187">
        <f>VLOOKUP($A187,交易量等级!$A:$H,7,0)</f>
        <v>0</v>
      </c>
      <c r="M187" t="str">
        <f>VLOOKUP($A187,'风险(退款拒付)'!$A:$O,7,0)</f>
        <v>(10,20]</v>
      </c>
      <c r="N187" t="str">
        <f>VLOOKUP($A187,'风险(退款拒付)'!$A:$O,10,0)</f>
        <v>(10,+)</v>
      </c>
      <c r="O187" t="str">
        <f>VLOOKUP($A187,'风险(退款拒付)'!$A:$O,13,0)</f>
        <v>(10,20]</v>
      </c>
      <c r="P187" s="1">
        <f>VLOOKUP(A187,综合分数!$A:$L,12,0)</f>
        <v>1.035730135192697E-2</v>
      </c>
    </row>
    <row r="188" spans="1:16" x14ac:dyDescent="0.2">
      <c r="A188" t="s">
        <v>300</v>
      </c>
      <c r="B188" t="str">
        <f>VLOOKUP($A188,活跃!$B:$K,10,0)</f>
        <v>03流失</v>
      </c>
      <c r="C188" t="str">
        <f>VLOOKUP($A188,'交易量(贡献率)'!$A:$M,13,0)</f>
        <v>IV</v>
      </c>
      <c r="D188" t="str">
        <f>VLOOKUP($A188,交易量等级!$A:$I,9,0)</f>
        <v>小</v>
      </c>
      <c r="E188" t="str">
        <f>VLOOKUP($A188,'风险(退款拒付)'!$A:$P,16,0)</f>
        <v>低</v>
      </c>
      <c r="F188">
        <f>VLOOKUP($A188,'风险(退款拒付)'!$A:$Z,4,0)</f>
        <v>4.9000000000000002E-2</v>
      </c>
      <c r="G188" t="str">
        <f>VLOOKUP($A188,'风险(退款拒付)'!$A:$Z,8,0)</f>
        <v>低</v>
      </c>
      <c r="H188" t="str">
        <f>VLOOKUP($A188,'风险(退款拒付)'!$A:$Z,11,0)</f>
        <v>低</v>
      </c>
      <c r="I188" t="str">
        <f>VLOOKUP($A188,'风险(退款拒付)'!$A:$Z,14,0)</f>
        <v>低</v>
      </c>
      <c r="J188" s="2">
        <f>VLOOKUP($A188,活跃!$B:$K,9,0)</f>
        <v>462630.38</v>
      </c>
      <c r="K188" s="5">
        <f>VLOOKUP($A188,'交易量(贡献率)'!$A:$L,11,0)</f>
        <v>8.7787971542944002E-2</v>
      </c>
      <c r="L188">
        <f>VLOOKUP($A188,交易量等级!$A:$H,7,0)</f>
        <v>0</v>
      </c>
      <c r="M188" t="str">
        <f>VLOOKUP($A188,'风险(退款拒付)'!$A:$O,7,0)</f>
        <v>(0,10]</v>
      </c>
      <c r="N188" t="str">
        <f>VLOOKUP($A188,'风险(退款拒付)'!$A:$O,10,0)</f>
        <v>(0,1.5]</v>
      </c>
      <c r="O188" t="str">
        <f>VLOOKUP($A188,'风险(退款拒付)'!$A:$O,13,0)</f>
        <v>(0,10]</v>
      </c>
      <c r="P188" s="1">
        <f>VLOOKUP(A188,综合分数!$A:$L,12,0)</f>
        <v>9.2730325877914063E-3</v>
      </c>
    </row>
    <row r="189" spans="1:16" x14ac:dyDescent="0.2">
      <c r="A189" t="s">
        <v>960</v>
      </c>
      <c r="B189" t="str">
        <f>VLOOKUP($A189,活跃!$B:$K,10,0)</f>
        <v>03流失</v>
      </c>
      <c r="C189" t="str">
        <f>VLOOKUP($A189,'交易量(贡献率)'!$A:$M,13,0)</f>
        <v>IV</v>
      </c>
      <c r="D189" t="str">
        <f>VLOOKUP($A189,交易量等级!$A:$I,9,0)</f>
        <v>小</v>
      </c>
      <c r="E189" t="str">
        <f>VLOOKUP($A189,'风险(退款拒付)'!$A:$P,16,0)</f>
        <v>低</v>
      </c>
      <c r="F189">
        <f>VLOOKUP($A189,'风险(退款拒付)'!$A:$Z,4,0)</f>
        <v>0</v>
      </c>
      <c r="G189" t="str">
        <f>VLOOKUP($A189,'风险(退款拒付)'!$A:$Z,8,0)</f>
        <v>0</v>
      </c>
      <c r="H189" t="str">
        <f>VLOOKUP($A189,'风险(退款拒付)'!$A:$Z,11,0)</f>
        <v>中</v>
      </c>
      <c r="I189" t="str">
        <f>VLOOKUP($A189,'风险(退款拒付)'!$A:$Z,14,0)</f>
        <v>中</v>
      </c>
      <c r="J189" s="2">
        <f>VLOOKUP($A189,活跃!$B:$K,9,0)</f>
        <v>263895.21999999997</v>
      </c>
      <c r="K189" s="5">
        <f>VLOOKUP($A189,'交易量(贡献率)'!$A:$L,11,0)</f>
        <v>5.0039146067558479E-2</v>
      </c>
      <c r="L189">
        <f>VLOOKUP($A189,交易量等级!$A:$H,7,0)</f>
        <v>0</v>
      </c>
      <c r="M189" t="str">
        <f>VLOOKUP($A189,'风险(退款拒付)'!$A:$O,7,0)</f>
        <v>0</v>
      </c>
      <c r="N189" t="str">
        <f>VLOOKUP($A189,'风险(退款拒付)'!$A:$O,10,0)</f>
        <v>(1.5,10]</v>
      </c>
      <c r="O189" t="str">
        <f>VLOOKUP($A189,'风险(退款拒付)'!$A:$O,13,0)</f>
        <v>(10,20]</v>
      </c>
      <c r="P189" s="1">
        <f>VLOOKUP(A189,综合分数!$A:$L,12,0)</f>
        <v>1.2075602434256601E-2</v>
      </c>
    </row>
    <row r="190" spans="1:16" x14ac:dyDescent="0.2">
      <c r="A190" t="s">
        <v>208</v>
      </c>
      <c r="B190" t="str">
        <f>VLOOKUP($A190,活跃!$B:$K,10,0)</f>
        <v>02活跃</v>
      </c>
      <c r="C190" t="str">
        <f>VLOOKUP($A190,'交易量(贡献率)'!$A:$M,13,0)</f>
        <v>IV</v>
      </c>
      <c r="D190" t="str">
        <f>VLOOKUP($A190,交易量等级!$A:$I,9,0)</f>
        <v>微</v>
      </c>
      <c r="E190" t="str">
        <f>VLOOKUP($A190,'风险(退款拒付)'!$A:$P,16,0)</f>
        <v>低</v>
      </c>
      <c r="F190">
        <f>VLOOKUP($A190,'风险(退款拒付)'!$A:$Z,4,0)</f>
        <v>1.2999999999999999E-2</v>
      </c>
      <c r="G190" t="str">
        <f>VLOOKUP($A190,'风险(退款拒付)'!$A:$Z,8,0)</f>
        <v>低</v>
      </c>
      <c r="H190" t="str">
        <f>VLOOKUP($A190,'风险(退款拒付)'!$A:$Z,11,0)</f>
        <v>低</v>
      </c>
      <c r="I190" t="str">
        <f>VLOOKUP($A190,'风险(退款拒付)'!$A:$Z,14,0)</f>
        <v>低</v>
      </c>
      <c r="J190" s="2">
        <f>VLOOKUP($A190,活跃!$B:$K,9,0)</f>
        <v>143875.51999999999</v>
      </c>
      <c r="K190" s="5">
        <f>VLOOKUP($A190,'交易量(贡献率)'!$A:$L,11,0)</f>
        <v>2.9575917542923786E-2</v>
      </c>
      <c r="L190">
        <f>VLOOKUP($A190,交易量等级!$A:$H,7,0)</f>
        <v>16143.364849395</v>
      </c>
      <c r="M190" t="str">
        <f>VLOOKUP($A190,'风险(退款拒付)'!$A:$O,7,0)</f>
        <v>(0,10]</v>
      </c>
      <c r="N190" t="str">
        <f>VLOOKUP($A190,'风险(退款拒付)'!$A:$O,10,0)</f>
        <v>(0,1.5]</v>
      </c>
      <c r="O190" t="str">
        <f>VLOOKUP($A190,'风险(退款拒付)'!$A:$O,13,0)</f>
        <v>(0,10]</v>
      </c>
      <c r="P190" s="1">
        <f>VLOOKUP(A190,综合分数!$A:$L,12,0)</f>
        <v>6.0698886604638683E-3</v>
      </c>
    </row>
    <row r="191" spans="1:16" x14ac:dyDescent="0.2">
      <c r="A191" t="s">
        <v>272</v>
      </c>
      <c r="B191" t="str">
        <f>VLOOKUP($A191,活跃!$B:$K,10,0)</f>
        <v>03流失</v>
      </c>
      <c r="C191" t="str">
        <f>VLOOKUP($A191,'交易量(贡献率)'!$A:$M,13,0)</f>
        <v>IV</v>
      </c>
      <c r="D191" t="str">
        <f>VLOOKUP($A191,交易量等级!$A:$I,9,0)</f>
        <v>小</v>
      </c>
      <c r="E191" t="str">
        <f>VLOOKUP($A191,'风险(退款拒付)'!$A:$P,16,0)</f>
        <v>低</v>
      </c>
      <c r="F191">
        <f>VLOOKUP($A191,'风险(退款拒付)'!$A:$Z,4,0)</f>
        <v>0.128</v>
      </c>
      <c r="G191" t="str">
        <f>VLOOKUP($A191,'风险(退款拒付)'!$A:$Z,8,0)</f>
        <v>中</v>
      </c>
      <c r="H191" t="str">
        <f>VLOOKUP($A191,'风险(退款拒付)'!$A:$Z,11,0)</f>
        <v>低</v>
      </c>
      <c r="I191" t="str">
        <f>VLOOKUP($A191,'风险(退款拒付)'!$A:$Z,14,0)</f>
        <v>低</v>
      </c>
      <c r="J191" s="2">
        <f>VLOOKUP($A191,活跃!$B:$K,9,0)</f>
        <v>8438682</v>
      </c>
      <c r="K191" s="5">
        <f>VLOOKUP($A191,'交易量(贡献率)'!$A:$L,11,0)</f>
        <v>5.1780386074551515E-2</v>
      </c>
      <c r="L191">
        <f>VLOOKUP($A191,交易量等级!$A:$H,7,0)</f>
        <v>0</v>
      </c>
      <c r="M191" t="str">
        <f>VLOOKUP($A191,'风险(退款拒付)'!$A:$O,7,0)</f>
        <v>(10,20]</v>
      </c>
      <c r="N191" t="str">
        <f>VLOOKUP($A191,'风险(退款拒付)'!$A:$O,10,0)</f>
        <v>(0,1.5]</v>
      </c>
      <c r="O191" t="str">
        <f>VLOOKUP($A191,'风险(退款拒付)'!$A:$O,13,0)</f>
        <v>(0,10]</v>
      </c>
      <c r="P191" s="1">
        <f>VLOOKUP(A191,综合分数!$A:$L,12,0)</f>
        <v>7.1894347680579104E-3</v>
      </c>
    </row>
    <row r="192" spans="1:16" x14ac:dyDescent="0.2">
      <c r="A192" t="s">
        <v>695</v>
      </c>
      <c r="B192" t="str">
        <f>VLOOKUP($A192,活跃!$B:$K,10,0)</f>
        <v>03流失</v>
      </c>
      <c r="C192" t="str">
        <f>VLOOKUP($A192,'交易量(贡献率)'!$A:$M,13,0)</f>
        <v>IV</v>
      </c>
      <c r="D192" t="str">
        <f>VLOOKUP($A192,交易量等级!$A:$I,9,0)</f>
        <v>小</v>
      </c>
      <c r="E192" t="str">
        <f>VLOOKUP($A192,'风险(退款拒付)'!$A:$P,16,0)</f>
        <v>低</v>
      </c>
      <c r="F192">
        <f>VLOOKUP($A192,'风险(退款拒付)'!$A:$Z,4,0)</f>
        <v>0.218</v>
      </c>
      <c r="G192" t="str">
        <f>VLOOKUP($A192,'风险(退款拒付)'!$A:$Z,8,0)</f>
        <v>高</v>
      </c>
      <c r="H192" t="str">
        <f>VLOOKUP($A192,'风险(退款拒付)'!$A:$Z,11,0)</f>
        <v>0</v>
      </c>
      <c r="I192" t="str">
        <f>VLOOKUP($A192,'风险(退款拒付)'!$A:$Z,14,0)</f>
        <v>0</v>
      </c>
      <c r="J192" s="2">
        <f>VLOOKUP($A192,活跃!$B:$K,9,0)</f>
        <v>291586.33</v>
      </c>
      <c r="K192" s="5">
        <f>VLOOKUP($A192,'交易量(贡献率)'!$A:$L,11,0)</f>
        <v>5.9845430349664885E-2</v>
      </c>
      <c r="L192">
        <f>VLOOKUP($A192,交易量等级!$A:$H,7,0)</f>
        <v>0</v>
      </c>
      <c r="M192" t="str">
        <f>VLOOKUP($A192,'风险(退款拒付)'!$A:$O,7,0)</f>
        <v>(20,+)</v>
      </c>
      <c r="N192" t="str">
        <f>VLOOKUP($A192,'风险(退款拒付)'!$A:$O,10,0)</f>
        <v>0</v>
      </c>
      <c r="O192" t="str">
        <f>VLOOKUP($A192,'风险(退款拒付)'!$A:$O,13,0)</f>
        <v>0</v>
      </c>
      <c r="P192" s="1">
        <f>VLOOKUP(A192,综合分数!$A:$L,12,0)</f>
        <v>7.3366003883326781E-3</v>
      </c>
    </row>
    <row r="193" spans="1:16" x14ac:dyDescent="0.2">
      <c r="A193" t="s">
        <v>747</v>
      </c>
      <c r="B193" t="str">
        <f>VLOOKUP($A193,活跃!$B:$K,10,0)</f>
        <v>02活跃</v>
      </c>
      <c r="C193" t="str">
        <f>VLOOKUP($A193,'交易量(贡献率)'!$A:$M,13,0)</f>
        <v>IV</v>
      </c>
      <c r="D193" t="str">
        <f>VLOOKUP($A193,交易量等级!$A:$I,9,0)</f>
        <v>微</v>
      </c>
      <c r="E193" t="str">
        <f>VLOOKUP($A193,'风险(退款拒付)'!$A:$P,16,0)</f>
        <v>低</v>
      </c>
      <c r="F193">
        <f>VLOOKUP($A193,'风险(退款拒付)'!$A:$Z,4,0)</f>
        <v>1E-3</v>
      </c>
      <c r="G193" t="str">
        <f>VLOOKUP($A193,'风险(退款拒付)'!$A:$Z,8,0)</f>
        <v>低</v>
      </c>
      <c r="H193" t="str">
        <f>VLOOKUP($A193,'风险(退款拒付)'!$A:$Z,11,0)</f>
        <v>低</v>
      </c>
      <c r="I193" t="str">
        <f>VLOOKUP($A193,'风险(退款拒付)'!$A:$Z,14,0)</f>
        <v>低</v>
      </c>
      <c r="J193" s="2">
        <f>VLOOKUP($A193,活跃!$B:$K,9,0)</f>
        <v>306635.09000000003</v>
      </c>
      <c r="K193" s="5">
        <f>VLOOKUP($A193,'交易量(贡献率)'!$A:$L,11,0)</f>
        <v>5.8143372426180895E-2</v>
      </c>
      <c r="L193">
        <f>VLOOKUP($A193,交易量等级!$A:$H,7,0)</f>
        <v>43807.15</v>
      </c>
      <c r="M193" t="str">
        <f>VLOOKUP($A193,'风险(退款拒付)'!$A:$O,7,0)</f>
        <v>(0,10]</v>
      </c>
      <c r="N193" t="str">
        <f>VLOOKUP($A193,'风险(退款拒付)'!$A:$O,10,0)</f>
        <v>(0,1.5]</v>
      </c>
      <c r="O193" t="str">
        <f>VLOOKUP($A193,'风险(退款拒付)'!$A:$O,13,0)</f>
        <v>(0,10]</v>
      </c>
      <c r="P193" s="1">
        <f>VLOOKUP(A193,综合分数!$A:$L,12,0)</f>
        <v>0.19975619409569001</v>
      </c>
    </row>
    <row r="194" spans="1:16" x14ac:dyDescent="0.2">
      <c r="A194" t="s">
        <v>498</v>
      </c>
      <c r="B194" t="str">
        <f>VLOOKUP($A194,活跃!$B:$K,10,0)</f>
        <v>02活跃</v>
      </c>
      <c r="C194" t="str">
        <f>VLOOKUP($A194,'交易量(贡献率)'!$A:$M,13,0)</f>
        <v>IV</v>
      </c>
      <c r="D194" t="str">
        <f>VLOOKUP($A194,交易量等级!$A:$I,9,0)</f>
        <v>小</v>
      </c>
      <c r="E194" t="str">
        <f>VLOOKUP($A194,'风险(退款拒付)'!$A:$P,16,0)</f>
        <v>低</v>
      </c>
      <c r="F194">
        <f>VLOOKUP($A194,'风险(退款拒付)'!$A:$Z,4,0)</f>
        <v>6.0000000000000001E-3</v>
      </c>
      <c r="G194" t="str">
        <f>VLOOKUP($A194,'风险(退款拒付)'!$A:$Z,8,0)</f>
        <v>低</v>
      </c>
      <c r="H194" t="str">
        <f>VLOOKUP($A194,'风险(退款拒付)'!$A:$Z,11,0)</f>
        <v>低</v>
      </c>
      <c r="I194" t="str">
        <f>VLOOKUP($A194,'风险(退款拒付)'!$A:$Z,14,0)</f>
        <v>低</v>
      </c>
      <c r="J194" s="2">
        <f>VLOOKUP($A194,活跃!$B:$K,9,0)</f>
        <v>400588.98</v>
      </c>
      <c r="K194" s="5">
        <f>VLOOKUP($A194,'交易量(贡献率)'!$A:$L,11,0)</f>
        <v>7.5958672094455754E-2</v>
      </c>
      <c r="L194">
        <f>VLOOKUP($A194,交易量等级!$A:$H,7,0)</f>
        <v>78078.89</v>
      </c>
      <c r="M194" t="str">
        <f>VLOOKUP($A194,'风险(退款拒付)'!$A:$O,7,0)</f>
        <v>(0,10]</v>
      </c>
      <c r="N194" t="str">
        <f>VLOOKUP($A194,'风险(退款拒付)'!$A:$O,10,0)</f>
        <v>(0,1.5]</v>
      </c>
      <c r="O194" t="str">
        <f>VLOOKUP($A194,'风险(退款拒付)'!$A:$O,13,0)</f>
        <v>(0,10]</v>
      </c>
      <c r="P194" s="1">
        <f>VLOOKUP(A194,综合分数!$A:$L,12,0)</f>
        <v>1.0263126397204111E-2</v>
      </c>
    </row>
    <row r="195" spans="1:16" x14ac:dyDescent="0.2">
      <c r="A195" t="s">
        <v>450</v>
      </c>
      <c r="B195" t="str">
        <f>VLOOKUP($A195,活跃!$B:$K,10,0)</f>
        <v>03流失</v>
      </c>
      <c r="C195" t="str">
        <f>VLOOKUP($A195,'交易量(贡献率)'!$A:$M,13,0)</f>
        <v>IV</v>
      </c>
      <c r="D195" t="str">
        <f>VLOOKUP($A195,交易量等级!$A:$I,9,0)</f>
        <v>小</v>
      </c>
      <c r="E195" t="str">
        <f>VLOOKUP($A195,'风险(退款拒付)'!$A:$P,16,0)</f>
        <v>低</v>
      </c>
      <c r="F195">
        <f>VLOOKUP($A195,'风险(退款拒付)'!$A:$Z,4,0)</f>
        <v>0.10199999999999999</v>
      </c>
      <c r="G195" t="str">
        <f>VLOOKUP($A195,'风险(退款拒付)'!$A:$Z,8,0)</f>
        <v>中</v>
      </c>
      <c r="H195" t="str">
        <f>VLOOKUP($A195,'风险(退款拒付)'!$A:$Z,11,0)</f>
        <v>低</v>
      </c>
      <c r="I195" t="str">
        <f>VLOOKUP($A195,'风险(退款拒付)'!$A:$Z,14,0)</f>
        <v>低</v>
      </c>
      <c r="J195" s="2">
        <f>VLOOKUP($A195,活跃!$B:$K,9,0)</f>
        <v>286920.71999999997</v>
      </c>
      <c r="K195" s="5">
        <f>VLOOKUP($A195,'交易量(贡献率)'!$A:$L,11,0)</f>
        <v>5.2752637835547733E-2</v>
      </c>
      <c r="L195">
        <f>VLOOKUP($A195,交易量等级!$A:$H,7,0)</f>
        <v>0</v>
      </c>
      <c r="M195" t="str">
        <f>VLOOKUP($A195,'风险(退款拒付)'!$A:$O,7,0)</f>
        <v>(10,20]</v>
      </c>
      <c r="N195" t="str">
        <f>VLOOKUP($A195,'风险(退款拒付)'!$A:$O,10,0)</f>
        <v>(0,1.5]</v>
      </c>
      <c r="O195" t="str">
        <f>VLOOKUP($A195,'风险(退款拒付)'!$A:$O,13,0)</f>
        <v>(0,10]</v>
      </c>
      <c r="P195" s="1">
        <f>VLOOKUP(A195,综合分数!$A:$L,12,0)</f>
        <v>5.4201598866443646E-3</v>
      </c>
    </row>
    <row r="196" spans="1:16" x14ac:dyDescent="0.2">
      <c r="A196" t="s">
        <v>172</v>
      </c>
      <c r="B196" t="str">
        <f>VLOOKUP($A196,活跃!$B:$K,10,0)</f>
        <v>03流失</v>
      </c>
      <c r="C196" t="str">
        <f>VLOOKUP($A196,'交易量(贡献率)'!$A:$M,13,0)</f>
        <v>IV</v>
      </c>
      <c r="D196" t="str">
        <f>VLOOKUP($A196,交易量等级!$A:$I,9,0)</f>
        <v>小</v>
      </c>
      <c r="E196" t="str">
        <f>VLOOKUP($A196,'风险(退款拒付)'!$A:$P,16,0)</f>
        <v>低</v>
      </c>
      <c r="F196">
        <f>VLOOKUP($A196,'风险(退款拒付)'!$A:$Z,4,0)</f>
        <v>2.7E-2</v>
      </c>
      <c r="G196" t="str">
        <f>VLOOKUP($A196,'风险(退款拒付)'!$A:$Z,8,0)</f>
        <v>低</v>
      </c>
      <c r="H196" t="str">
        <f>VLOOKUP($A196,'风险(退款拒付)'!$A:$Z,11,0)</f>
        <v>低</v>
      </c>
      <c r="I196" t="str">
        <f>VLOOKUP($A196,'风险(退款拒付)'!$A:$Z,14,0)</f>
        <v>低</v>
      </c>
      <c r="J196" s="2">
        <f>VLOOKUP($A196,活跃!$B:$K,9,0)</f>
        <v>373391.49</v>
      </c>
      <c r="K196" s="5">
        <f>VLOOKUP($A196,'交易量(贡献率)'!$A:$L,11,0)</f>
        <v>7.0801552633250803E-2</v>
      </c>
      <c r="L196">
        <f>VLOOKUP($A196,交易量等级!$A:$H,7,0)</f>
        <v>0</v>
      </c>
      <c r="M196" t="str">
        <f>VLOOKUP($A196,'风险(退款拒付)'!$A:$O,7,0)</f>
        <v>(0,10]</v>
      </c>
      <c r="N196" t="str">
        <f>VLOOKUP($A196,'风险(退款拒付)'!$A:$O,10,0)</f>
        <v>(0,1.5]</v>
      </c>
      <c r="O196" t="str">
        <f>VLOOKUP($A196,'风险(退款拒付)'!$A:$O,13,0)</f>
        <v>(0,10]</v>
      </c>
      <c r="P196" s="1">
        <f>VLOOKUP(A196,综合分数!$A:$L,12,0)</f>
        <v>4.9818829931107568E-3</v>
      </c>
    </row>
    <row r="197" spans="1:16" x14ac:dyDescent="0.2">
      <c r="A197" t="s">
        <v>897</v>
      </c>
      <c r="B197" t="str">
        <f>VLOOKUP($A197,活跃!$B:$K,10,0)</f>
        <v>03流失</v>
      </c>
      <c r="C197" t="str">
        <f>VLOOKUP($A197,'交易量(贡献率)'!$A:$M,13,0)</f>
        <v>IV</v>
      </c>
      <c r="D197" t="str">
        <f>VLOOKUP($A197,交易量等级!$A:$I,9,0)</f>
        <v>小</v>
      </c>
      <c r="E197" t="str">
        <f>VLOOKUP($A197,'风险(退款拒付)'!$A:$P,16,0)</f>
        <v>低</v>
      </c>
      <c r="F197">
        <f>VLOOKUP($A197,'风险(退款拒付)'!$A:$Z,4,0)</f>
        <v>8.0000000000000002E-3</v>
      </c>
      <c r="G197" t="str">
        <f>VLOOKUP($A197,'风险(退款拒付)'!$A:$Z,8,0)</f>
        <v>低</v>
      </c>
      <c r="H197" t="str">
        <f>VLOOKUP($A197,'风险(退款拒付)'!$A:$Z,11,0)</f>
        <v>低</v>
      </c>
      <c r="I197" t="str">
        <f>VLOOKUP($A197,'风险(退款拒付)'!$A:$Z,14,0)</f>
        <v>低</v>
      </c>
      <c r="J197" s="2">
        <f>VLOOKUP($A197,活跃!$B:$K,9,0)</f>
        <v>397134.22</v>
      </c>
      <c r="K197" s="5">
        <f>VLOOKUP($A197,'交易量(贡献率)'!$A:$L,11,0)</f>
        <v>7.5303589216227207E-2</v>
      </c>
      <c r="L197">
        <f>VLOOKUP($A197,交易量等级!$A:$H,7,0)</f>
        <v>0</v>
      </c>
      <c r="M197" t="str">
        <f>VLOOKUP($A197,'风险(退款拒付)'!$A:$O,7,0)</f>
        <v>(0,10]</v>
      </c>
      <c r="N197" t="str">
        <f>VLOOKUP($A197,'风险(退款拒付)'!$A:$O,10,0)</f>
        <v>(0,1.5]</v>
      </c>
      <c r="O197" t="str">
        <f>VLOOKUP($A197,'风险(退款拒付)'!$A:$O,13,0)</f>
        <v>(0,10]</v>
      </c>
      <c r="P197" s="1">
        <f>VLOOKUP(A197,综合分数!$A:$L,12,0)</f>
        <v>5.2682546854323246E-3</v>
      </c>
    </row>
    <row r="198" spans="1:16" x14ac:dyDescent="0.2">
      <c r="A198" t="s">
        <v>577</v>
      </c>
      <c r="B198" t="str">
        <f>VLOOKUP($A198,活跃!$B:$K,10,0)</f>
        <v>02活跃</v>
      </c>
      <c r="C198" t="str">
        <f>VLOOKUP($A198,'交易量(贡献率)'!$A:$M,13,0)</f>
        <v>IV</v>
      </c>
      <c r="D198" t="str">
        <f>VLOOKUP($A198,交易量等级!$A:$I,9,0)</f>
        <v>小</v>
      </c>
      <c r="E198" t="str">
        <f>VLOOKUP($A198,'风险(退款拒付)'!$A:$P,16,0)</f>
        <v>低</v>
      </c>
      <c r="F198">
        <f>VLOOKUP($A198,'风险(退款拒付)'!$A:$Z,4,0)</f>
        <v>1E-3</v>
      </c>
      <c r="G198" t="str">
        <f>VLOOKUP($A198,'风险(退款拒付)'!$A:$Z,8,0)</f>
        <v>低</v>
      </c>
      <c r="H198" t="str">
        <f>VLOOKUP($A198,'风险(退款拒付)'!$A:$Z,11,0)</f>
        <v>低</v>
      </c>
      <c r="I198" t="str">
        <f>VLOOKUP($A198,'风险(退款拒付)'!$A:$Z,14,0)</f>
        <v>低</v>
      </c>
      <c r="J198" s="2">
        <f>VLOOKUP($A198,活跃!$B:$K,9,0)</f>
        <v>390217.44</v>
      </c>
      <c r="K198" s="5">
        <f>VLOOKUP($A198,'交易量(贡献率)'!$A:$L,11,0)</f>
        <v>7.3992046836879946E-2</v>
      </c>
      <c r="L198">
        <f>VLOOKUP($A198,交易量等级!$A:$H,7,0)</f>
        <v>11931.37</v>
      </c>
      <c r="M198" t="str">
        <f>VLOOKUP($A198,'风险(退款拒付)'!$A:$O,7,0)</f>
        <v>(0,10]</v>
      </c>
      <c r="N198" t="str">
        <f>VLOOKUP($A198,'风险(退款拒付)'!$A:$O,10,0)</f>
        <v>(0,1.5]</v>
      </c>
      <c r="O198" t="str">
        <f>VLOOKUP($A198,'风险(退款拒付)'!$A:$O,13,0)</f>
        <v>(0,10]</v>
      </c>
      <c r="P198" s="1">
        <f>VLOOKUP(A198,综合分数!$A:$L,12,0)</f>
        <v>8.9781912663171246E-3</v>
      </c>
    </row>
    <row r="199" spans="1:16" x14ac:dyDescent="0.2">
      <c r="A199" t="s">
        <v>575</v>
      </c>
      <c r="B199" t="str">
        <f>VLOOKUP($A199,活跃!$B:$K,10,0)</f>
        <v>03沉默</v>
      </c>
      <c r="C199" t="str">
        <f>VLOOKUP($A199,'交易量(贡献率)'!$A:$M,13,0)</f>
        <v>IV</v>
      </c>
      <c r="D199" t="str">
        <f>VLOOKUP($A199,交易量等级!$A:$I,9,0)</f>
        <v>小</v>
      </c>
      <c r="E199" t="str">
        <f>VLOOKUP($A199,'风险(退款拒付)'!$A:$P,16,0)</f>
        <v>低</v>
      </c>
      <c r="F199">
        <f>VLOOKUP($A199,'风险(退款拒付)'!$A:$Z,4,0)</f>
        <v>1E-3</v>
      </c>
      <c r="G199" t="str">
        <f>VLOOKUP($A199,'风险(退款拒付)'!$A:$Z,8,0)</f>
        <v>低</v>
      </c>
      <c r="H199" t="str">
        <f>VLOOKUP($A199,'风险(退款拒付)'!$A:$Z,11,0)</f>
        <v>0</v>
      </c>
      <c r="I199" t="str">
        <f>VLOOKUP($A199,'风险(退款拒付)'!$A:$Z,14,0)</f>
        <v>0</v>
      </c>
      <c r="J199" s="2">
        <f>VLOOKUP($A199,活跃!$B:$K,9,0)</f>
        <v>14456.68</v>
      </c>
      <c r="K199" s="5">
        <f>VLOOKUP($A199,'交易量(贡献率)'!$A:$L,11,0)</f>
        <v>3.3927622109298961E-3</v>
      </c>
      <c r="L199">
        <f>VLOOKUP($A199,交易量等级!$A:$H,7,0)</f>
        <v>898.54232463999995</v>
      </c>
      <c r="M199" t="str">
        <f>VLOOKUP($A199,'风险(退款拒付)'!$A:$O,7,0)</f>
        <v>(0,10]</v>
      </c>
      <c r="N199" t="str">
        <f>VLOOKUP($A199,'风险(退款拒付)'!$A:$O,10,0)</f>
        <v>0</v>
      </c>
      <c r="O199" t="str">
        <f>VLOOKUP($A199,'风险(退款拒付)'!$A:$O,13,0)</f>
        <v>0</v>
      </c>
      <c r="P199" s="1">
        <f>VLOOKUP(A199,综合分数!$A:$L,12,0)</f>
        <v>9.6746372269199757E-3</v>
      </c>
    </row>
    <row r="200" spans="1:16" x14ac:dyDescent="0.2">
      <c r="A200" t="s">
        <v>580</v>
      </c>
      <c r="B200" t="str">
        <f>VLOOKUP($A200,活跃!$B:$K,10,0)</f>
        <v>02活跃</v>
      </c>
      <c r="C200" t="str">
        <f>VLOOKUP($A200,'交易量(贡献率)'!$A:$M,13,0)</f>
        <v>IV</v>
      </c>
      <c r="D200" t="str">
        <f>VLOOKUP($A200,交易量等级!$A:$I,9,0)</f>
        <v>微</v>
      </c>
      <c r="E200" t="str">
        <f>VLOOKUP($A200,'风险(退款拒付)'!$A:$P,16,0)</f>
        <v>低</v>
      </c>
      <c r="F200">
        <f>VLOOKUP($A200,'风险(退款拒付)'!$A:$Z,4,0)</f>
        <v>5.2999999999999999E-2</v>
      </c>
      <c r="G200" t="str">
        <f>VLOOKUP($A200,'风险(退款拒付)'!$A:$Z,8,0)</f>
        <v>低</v>
      </c>
      <c r="H200" t="str">
        <f>VLOOKUP($A200,'风险(退款拒付)'!$A:$Z,11,0)</f>
        <v>0</v>
      </c>
      <c r="I200" t="str">
        <f>VLOOKUP($A200,'风险(退款拒付)'!$A:$Z,14,0)</f>
        <v>低</v>
      </c>
      <c r="J200" s="2">
        <f>VLOOKUP($A200,活跃!$B:$K,9,0)</f>
        <v>284346.33</v>
      </c>
      <c r="K200" s="5">
        <f>VLOOKUP($A200,'交易量(贡献率)'!$A:$L,11,0)</f>
        <v>5.6782327113978528E-2</v>
      </c>
      <c r="L200">
        <f>VLOOKUP($A200,交易量等级!$A:$H,7,0)</f>
        <v>1708.77256818</v>
      </c>
      <c r="M200" t="str">
        <f>VLOOKUP($A200,'风险(退款拒付)'!$A:$O,7,0)</f>
        <v>(0,10]</v>
      </c>
      <c r="N200" t="str">
        <f>VLOOKUP($A200,'风险(退款拒付)'!$A:$O,10,0)</f>
        <v>0</v>
      </c>
      <c r="O200" t="str">
        <f>VLOOKUP($A200,'风险(退款拒付)'!$A:$O,13,0)</f>
        <v>(0,10]</v>
      </c>
      <c r="P200" s="1">
        <f>VLOOKUP(A200,综合分数!$A:$L,12,0)</f>
        <v>7.9557148093394817E-3</v>
      </c>
    </row>
    <row r="201" spans="1:16" x14ac:dyDescent="0.2">
      <c r="A201" t="s">
        <v>170</v>
      </c>
      <c r="B201" t="str">
        <f>VLOOKUP($A201,活跃!$B:$K,10,0)</f>
        <v>03流失</v>
      </c>
      <c r="C201" t="str">
        <f>VLOOKUP($A201,'交易量(贡献率)'!$A:$M,13,0)</f>
        <v>IV</v>
      </c>
      <c r="D201" t="str">
        <f>VLOOKUP($A201,交易量等级!$A:$I,9,0)</f>
        <v>小</v>
      </c>
      <c r="E201" t="str">
        <f>VLOOKUP($A201,'风险(退款拒付)'!$A:$P,16,0)</f>
        <v>低</v>
      </c>
      <c r="F201">
        <f>VLOOKUP($A201,'风险(退款拒付)'!$A:$Z,4,0)</f>
        <v>0.04</v>
      </c>
      <c r="G201" t="str">
        <f>VLOOKUP($A201,'风险(退款拒付)'!$A:$Z,8,0)</f>
        <v>低</v>
      </c>
      <c r="H201" t="str">
        <f>VLOOKUP($A201,'风险(退款拒付)'!$A:$Z,11,0)</f>
        <v>低</v>
      </c>
      <c r="I201" t="str">
        <f>VLOOKUP($A201,'风险(退款拒付)'!$A:$Z,14,0)</f>
        <v>低</v>
      </c>
      <c r="J201" s="2">
        <f>VLOOKUP($A201,活跃!$B:$K,9,0)</f>
        <v>493779.87</v>
      </c>
      <c r="K201" s="5">
        <f>VLOOKUP($A201,'交易量(贡献率)'!$A:$L,11,0)</f>
        <v>9.362929362703136E-2</v>
      </c>
      <c r="L201">
        <f>VLOOKUP($A201,交易量等级!$A:$H,7,0)</f>
        <v>0</v>
      </c>
      <c r="M201" t="str">
        <f>VLOOKUP($A201,'风险(退款拒付)'!$A:$O,7,0)</f>
        <v>(0,10]</v>
      </c>
      <c r="N201" t="str">
        <f>VLOOKUP($A201,'风险(退款拒付)'!$A:$O,10,0)</f>
        <v>(0,1.5]</v>
      </c>
      <c r="O201" t="str">
        <f>VLOOKUP($A201,'风险(退款拒付)'!$A:$O,13,0)</f>
        <v>(0,10]</v>
      </c>
      <c r="P201" s="1">
        <f>VLOOKUP(A201,综合分数!$A:$L,12,0)</f>
        <v>6.1016889242718137E-3</v>
      </c>
    </row>
    <row r="202" spans="1:16" x14ac:dyDescent="0.2">
      <c r="A202" t="s">
        <v>578</v>
      </c>
      <c r="B202" t="str">
        <f>VLOOKUP($A202,活跃!$B:$K,10,0)</f>
        <v>02活跃</v>
      </c>
      <c r="C202" t="str">
        <f>VLOOKUP($A202,'交易量(贡献率)'!$A:$M,13,0)</f>
        <v>III</v>
      </c>
      <c r="D202" t="str">
        <f>VLOOKUP($A202,交易量等级!$A:$I,9,0)</f>
        <v>小</v>
      </c>
      <c r="E202" t="str">
        <f>VLOOKUP($A202,'风险(退款拒付)'!$A:$P,16,0)</f>
        <v>低</v>
      </c>
      <c r="F202">
        <f>VLOOKUP($A202,'风险(退款拒付)'!$A:$Z,4,0)</f>
        <v>0</v>
      </c>
      <c r="G202" t="str">
        <f>VLOOKUP($A202,'风险(退款拒付)'!$A:$Z,8,0)</f>
        <v>0</v>
      </c>
      <c r="H202" t="str">
        <f>VLOOKUP($A202,'风险(退款拒付)'!$A:$Z,11,0)</f>
        <v>中</v>
      </c>
      <c r="I202" t="str">
        <f>VLOOKUP($A202,'风险(退款拒付)'!$A:$Z,14,0)</f>
        <v>低</v>
      </c>
      <c r="J202" s="2">
        <f>VLOOKUP($A202,活跃!$B:$K,9,0)</f>
        <v>912666.91</v>
      </c>
      <c r="K202" s="5">
        <f>VLOOKUP($A202,'交易量(贡献率)'!$A:$L,11,0)</f>
        <v>0.16290678517523283</v>
      </c>
      <c r="L202">
        <f>VLOOKUP($A202,交易量等级!$A:$H,7,0)</f>
        <v>105182.57</v>
      </c>
      <c r="M202" t="str">
        <f>VLOOKUP($A202,'风险(退款拒付)'!$A:$O,7,0)</f>
        <v>0</v>
      </c>
      <c r="N202" t="str">
        <f>VLOOKUP($A202,'风险(退款拒付)'!$A:$O,10,0)</f>
        <v>(1.5,10]</v>
      </c>
      <c r="O202" t="str">
        <f>VLOOKUP($A202,'风险(退款拒付)'!$A:$O,13,0)</f>
        <v>(0,10]</v>
      </c>
      <c r="P202" s="1">
        <f>VLOOKUP(A202,综合分数!$A:$L,12,0)</f>
        <v>1.1750034188478611E-2</v>
      </c>
    </row>
    <row r="203" spans="1:16" x14ac:dyDescent="0.2">
      <c r="A203" t="s">
        <v>96</v>
      </c>
      <c r="B203" t="str">
        <f>VLOOKUP($A203,活跃!$B:$K,10,0)</f>
        <v>03流失</v>
      </c>
      <c r="C203" t="str">
        <f>VLOOKUP($A203,'交易量(贡献率)'!$A:$M,13,0)</f>
        <v>IV</v>
      </c>
      <c r="D203" t="str">
        <f>VLOOKUP($A203,交易量等级!$A:$I,9,0)</f>
        <v>小</v>
      </c>
      <c r="E203" t="str">
        <f>VLOOKUP($A203,'风险(退款拒付)'!$A:$P,16,0)</f>
        <v>中</v>
      </c>
      <c r="F203">
        <f>VLOOKUP($A203,'风险(退款拒付)'!$A:$Z,4,0)</f>
        <v>0.121</v>
      </c>
      <c r="G203" t="str">
        <f>VLOOKUP($A203,'风险(退款拒付)'!$A:$Z,8,0)</f>
        <v>中</v>
      </c>
      <c r="H203" t="str">
        <f>VLOOKUP($A203,'风险(退款拒付)'!$A:$Z,11,0)</f>
        <v>中</v>
      </c>
      <c r="I203" t="str">
        <f>VLOOKUP($A203,'风险(退款拒付)'!$A:$Z,14,0)</f>
        <v>中</v>
      </c>
      <c r="J203" s="2">
        <f>VLOOKUP($A203,活跃!$B:$K,9,0)</f>
        <v>309724.53000000003</v>
      </c>
      <c r="K203" s="5">
        <f>VLOOKUP($A203,'交易量(贡献率)'!$A:$L,11,0)</f>
        <v>5.8729184247353558E-2</v>
      </c>
      <c r="L203">
        <f>VLOOKUP($A203,交易量等级!$A:$H,7,0)</f>
        <v>0</v>
      </c>
      <c r="M203" t="str">
        <f>VLOOKUP($A203,'风险(退款拒付)'!$A:$O,7,0)</f>
        <v>(10,20]</v>
      </c>
      <c r="N203" t="str">
        <f>VLOOKUP($A203,'风险(退款拒付)'!$A:$O,10,0)</f>
        <v>(1.5,10]</v>
      </c>
      <c r="O203" t="str">
        <f>VLOOKUP($A203,'风险(退款拒付)'!$A:$O,13,0)</f>
        <v>(10,20]</v>
      </c>
      <c r="P203" s="1">
        <f>VLOOKUP(A203,综合分数!$A:$L,12,0)</f>
        <v>7.8164704766160789E-3</v>
      </c>
    </row>
    <row r="204" spans="1:16" x14ac:dyDescent="0.2">
      <c r="A204" t="s">
        <v>767</v>
      </c>
      <c r="B204" t="str">
        <f>VLOOKUP($A204,活跃!$B:$K,10,0)</f>
        <v>02活跃</v>
      </c>
      <c r="C204" t="str">
        <f>VLOOKUP($A204,'交易量(贡献率)'!$A:$M,13,0)</f>
        <v>IV</v>
      </c>
      <c r="D204" t="str">
        <f>VLOOKUP($A204,交易量等级!$A:$I,9,0)</f>
        <v>小</v>
      </c>
      <c r="E204" t="str">
        <f>VLOOKUP($A204,'风险(退款拒付)'!$A:$P,16,0)</f>
        <v>低</v>
      </c>
      <c r="F204">
        <f>VLOOKUP($A204,'风险(退款拒付)'!$A:$Z,4,0)</f>
        <v>5.0000000000000001E-3</v>
      </c>
      <c r="G204" t="str">
        <f>VLOOKUP($A204,'风险(退款拒付)'!$A:$Z,8,0)</f>
        <v>低</v>
      </c>
      <c r="H204" t="str">
        <f>VLOOKUP($A204,'风险(退款拒付)'!$A:$Z,11,0)</f>
        <v>低</v>
      </c>
      <c r="I204" t="str">
        <f>VLOOKUP($A204,'风险(退款拒付)'!$A:$Z,14,0)</f>
        <v>低</v>
      </c>
      <c r="J204" s="2">
        <f>VLOOKUP($A204,活跃!$B:$K,9,0)</f>
        <v>350341.77</v>
      </c>
      <c r="K204" s="5">
        <f>VLOOKUP($A204,'交易量(贡献率)'!$A:$L,11,0)</f>
        <v>6.6430922858689817E-2</v>
      </c>
      <c r="L204">
        <f>VLOOKUP($A204,交易量等级!$A:$H,7,0)</f>
        <v>35224.730000000003</v>
      </c>
      <c r="M204" t="str">
        <f>VLOOKUP($A204,'风险(退款拒付)'!$A:$O,7,0)</f>
        <v>(0,10]</v>
      </c>
      <c r="N204" t="str">
        <f>VLOOKUP($A204,'风险(退款拒付)'!$A:$O,10,0)</f>
        <v>(0,1.5]</v>
      </c>
      <c r="O204" t="str">
        <f>VLOOKUP($A204,'风险(退款拒付)'!$A:$O,13,0)</f>
        <v>(0,10]</v>
      </c>
      <c r="P204" s="1">
        <f>VLOOKUP(A204,综合分数!$A:$L,12,0)</f>
        <v>6.0067151032869026E-3</v>
      </c>
    </row>
    <row r="205" spans="1:16" x14ac:dyDescent="0.2">
      <c r="A205" t="s">
        <v>965</v>
      </c>
      <c r="B205" t="str">
        <f>VLOOKUP($A205,活跃!$B:$K,10,0)</f>
        <v>03流失</v>
      </c>
      <c r="C205" t="str">
        <f>VLOOKUP($A205,'交易量(贡献率)'!$A:$M,13,0)</f>
        <v>IV</v>
      </c>
      <c r="D205" t="str">
        <f>VLOOKUP($A205,交易量等级!$A:$I,9,0)</f>
        <v>小</v>
      </c>
      <c r="E205" t="str">
        <f>VLOOKUP($A205,'风险(退款拒付)'!$A:$P,16,0)</f>
        <v>低</v>
      </c>
      <c r="F205">
        <f>VLOOKUP($A205,'风险(退款拒付)'!$A:$Z,4,0)</f>
        <v>0</v>
      </c>
      <c r="G205" t="str">
        <f>VLOOKUP($A205,'风险(退款拒付)'!$A:$Z,8,0)</f>
        <v>0</v>
      </c>
      <c r="H205" t="str">
        <f>VLOOKUP($A205,'风险(退款拒付)'!$A:$Z,11,0)</f>
        <v>中</v>
      </c>
      <c r="I205" t="str">
        <f>VLOOKUP($A205,'风险(退款拒付)'!$A:$Z,14,0)</f>
        <v>中</v>
      </c>
      <c r="J205" s="2">
        <f>VLOOKUP($A205,活跃!$B:$K,9,0)</f>
        <v>244974.5</v>
      </c>
      <c r="K205" s="5">
        <f>VLOOKUP($A205,'交易量(贡献率)'!$A:$L,11,0)</f>
        <v>4.6451446859579741E-2</v>
      </c>
      <c r="L205">
        <f>VLOOKUP($A205,交易量等级!$A:$H,7,0)</f>
        <v>0</v>
      </c>
      <c r="M205" t="str">
        <f>VLOOKUP($A205,'风险(退款拒付)'!$A:$O,7,0)</f>
        <v>0</v>
      </c>
      <c r="N205" t="str">
        <f>VLOOKUP($A205,'风险(退款拒付)'!$A:$O,10,0)</f>
        <v>(1.5,10]</v>
      </c>
      <c r="O205" t="str">
        <f>VLOOKUP($A205,'风险(退款拒付)'!$A:$O,13,0)</f>
        <v>(10,20]</v>
      </c>
      <c r="P205" s="1">
        <f>VLOOKUP(A205,综合分数!$A:$L,12,0)</f>
        <v>1.5199606173110759E-2</v>
      </c>
    </row>
    <row r="206" spans="1:16" x14ac:dyDescent="0.2">
      <c r="A206" t="s">
        <v>771</v>
      </c>
      <c r="B206" t="str">
        <f>VLOOKUP($A206,活跃!$B:$K,10,0)</f>
        <v>03流失</v>
      </c>
      <c r="C206" t="str">
        <f>VLOOKUP($A206,'交易量(贡献率)'!$A:$M,13,0)</f>
        <v>IV</v>
      </c>
      <c r="D206" t="str">
        <f>VLOOKUP($A206,交易量等级!$A:$I,9,0)</f>
        <v>小</v>
      </c>
      <c r="E206" t="str">
        <f>VLOOKUP($A206,'风险(退款拒付)'!$A:$P,16,0)</f>
        <v>低</v>
      </c>
      <c r="F206">
        <f>VLOOKUP($A206,'风险(退款拒付)'!$A:$Z,4,0)</f>
        <v>2.5000000000000001E-2</v>
      </c>
      <c r="G206" t="str">
        <f>VLOOKUP($A206,'风险(退款拒付)'!$A:$Z,8,0)</f>
        <v>低</v>
      </c>
      <c r="H206" t="str">
        <f>VLOOKUP($A206,'风险(退款拒付)'!$A:$Z,11,0)</f>
        <v>低</v>
      </c>
      <c r="I206" t="str">
        <f>VLOOKUP($A206,'风险(退款拒付)'!$A:$Z,14,0)</f>
        <v>中</v>
      </c>
      <c r="J206" s="2">
        <f>VLOOKUP($A206,活跃!$B:$K,9,0)</f>
        <v>261585.08</v>
      </c>
      <c r="K206" s="5">
        <f>VLOOKUP($A206,'交易量(贡献率)'!$A:$L,11,0)</f>
        <v>4.9601103146976175E-2</v>
      </c>
      <c r="L206">
        <f>VLOOKUP($A206,交易量等级!$A:$H,7,0)</f>
        <v>0</v>
      </c>
      <c r="M206" t="str">
        <f>VLOOKUP($A206,'风险(退款拒付)'!$A:$O,7,0)</f>
        <v>(0,10]</v>
      </c>
      <c r="N206" t="str">
        <f>VLOOKUP($A206,'风险(退款拒付)'!$A:$O,10,0)</f>
        <v>(0,1.5]</v>
      </c>
      <c r="O206" t="str">
        <f>VLOOKUP($A206,'风险(退款拒付)'!$A:$O,13,0)</f>
        <v>(10,20]</v>
      </c>
      <c r="P206" s="1">
        <f>VLOOKUP(A206,综合分数!$A:$L,12,0)</f>
        <v>1.048515519068766E-2</v>
      </c>
    </row>
    <row r="207" spans="1:16" x14ac:dyDescent="0.2">
      <c r="A207" t="s">
        <v>335</v>
      </c>
      <c r="B207" t="str">
        <f>VLOOKUP($A207,活跃!$B:$K,10,0)</f>
        <v>02活跃</v>
      </c>
      <c r="C207" t="str">
        <f>VLOOKUP($A207,'交易量(贡献率)'!$A:$M,13,0)</f>
        <v>IV</v>
      </c>
      <c r="D207" t="str">
        <f>VLOOKUP($A207,交易量等级!$A:$I,9,0)</f>
        <v>微</v>
      </c>
      <c r="E207" t="str">
        <f>VLOOKUP($A207,'风险(退款拒付)'!$A:$P,16,0)</f>
        <v>低</v>
      </c>
      <c r="F207">
        <f>VLOOKUP($A207,'风险(退款拒付)'!$A:$Z,4,0)</f>
        <v>0.01</v>
      </c>
      <c r="G207" t="str">
        <f>VLOOKUP($A207,'风险(退款拒付)'!$A:$Z,8,0)</f>
        <v>低</v>
      </c>
      <c r="H207" t="str">
        <f>VLOOKUP($A207,'风险(退款拒付)'!$A:$Z,11,0)</f>
        <v>低</v>
      </c>
      <c r="I207" t="str">
        <f>VLOOKUP($A207,'风险(退款拒付)'!$A:$Z,14,0)</f>
        <v>低</v>
      </c>
      <c r="J207" s="2">
        <f>VLOOKUP($A207,活跃!$B:$K,9,0)</f>
        <v>258174.15</v>
      </c>
      <c r="K207" s="5">
        <f>VLOOKUP($A207,'交易量(贡献率)'!$A:$L,11,0)</f>
        <v>4.8954331202807511E-2</v>
      </c>
      <c r="L207">
        <f>VLOOKUP($A207,交易量等级!$A:$H,7,0)</f>
        <v>1446.55</v>
      </c>
      <c r="M207" t="str">
        <f>VLOOKUP($A207,'风险(退款拒付)'!$A:$O,7,0)</f>
        <v>(0,10]</v>
      </c>
      <c r="N207" t="str">
        <f>VLOOKUP($A207,'风险(退款拒付)'!$A:$O,10,0)</f>
        <v>(0,1.5]</v>
      </c>
      <c r="O207" t="str">
        <f>VLOOKUP($A207,'风险(退款拒付)'!$A:$O,13,0)</f>
        <v>(0,10]</v>
      </c>
      <c r="P207" s="1">
        <f>VLOOKUP(A207,综合分数!$A:$L,12,0)</f>
        <v>9.2080544514447828E-3</v>
      </c>
    </row>
    <row r="208" spans="1:16" x14ac:dyDescent="0.2">
      <c r="A208" t="s">
        <v>246</v>
      </c>
      <c r="B208" t="str">
        <f>VLOOKUP($A208,活跃!$B:$K,10,0)</f>
        <v>02活跃</v>
      </c>
      <c r="C208" t="str">
        <f>VLOOKUP($A208,'交易量(贡献率)'!$A:$M,13,0)</f>
        <v>III</v>
      </c>
      <c r="D208" t="str">
        <f>VLOOKUP($A208,交易量等级!$A:$I,9,0)</f>
        <v>小</v>
      </c>
      <c r="E208" t="str">
        <f>VLOOKUP($A208,'风险(退款拒付)'!$A:$P,16,0)</f>
        <v>低</v>
      </c>
      <c r="F208">
        <f>VLOOKUP($A208,'风险(退款拒付)'!$A:$Z,4,0)</f>
        <v>2.8000000000000001E-2</v>
      </c>
      <c r="G208" t="str">
        <f>VLOOKUP($A208,'风险(退款拒付)'!$A:$Z,8,0)</f>
        <v>低</v>
      </c>
      <c r="H208" t="str">
        <f>VLOOKUP($A208,'风险(退款拒付)'!$A:$Z,11,0)</f>
        <v>低</v>
      </c>
      <c r="I208" t="str">
        <f>VLOOKUP($A208,'风险(退款拒付)'!$A:$Z,14,0)</f>
        <v>低</v>
      </c>
      <c r="J208" s="2">
        <f>VLOOKUP($A208,活跃!$B:$K,9,0)</f>
        <v>994308.71</v>
      </c>
      <c r="K208" s="5">
        <f>VLOOKUP($A208,'交易量(贡献率)'!$A:$L,11,0)</f>
        <v>0.18853830992443002</v>
      </c>
      <c r="L208">
        <f>VLOOKUP($A208,交易量等级!$A:$H,7,0)</f>
        <v>83098.06</v>
      </c>
      <c r="M208" t="str">
        <f>VLOOKUP($A208,'风险(退款拒付)'!$A:$O,7,0)</f>
        <v>(0,10]</v>
      </c>
      <c r="N208" t="str">
        <f>VLOOKUP($A208,'风险(退款拒付)'!$A:$O,10,0)</f>
        <v>(0,1.5]</v>
      </c>
      <c r="O208" t="str">
        <f>VLOOKUP($A208,'风险(退款拒付)'!$A:$O,13,0)</f>
        <v>(0,10]</v>
      </c>
      <c r="P208" s="1">
        <f>VLOOKUP(A208,综合分数!$A:$L,12,0)</f>
        <v>1.1527471973689959E-2</v>
      </c>
    </row>
    <row r="209" spans="1:16" x14ac:dyDescent="0.2">
      <c r="A209" t="s">
        <v>242</v>
      </c>
      <c r="B209" t="str">
        <f>VLOOKUP($A209,活跃!$B:$K,10,0)</f>
        <v>03沉默</v>
      </c>
      <c r="C209" t="str">
        <f>VLOOKUP($A209,'交易量(贡献率)'!$A:$M,13,0)</f>
        <v>IV</v>
      </c>
      <c r="D209" t="str">
        <f>VLOOKUP($A209,交易量等级!$A:$I,9,0)</f>
        <v>小</v>
      </c>
      <c r="E209" t="str">
        <f>VLOOKUP($A209,'风险(退款拒付)'!$A:$P,16,0)</f>
        <v>0风险</v>
      </c>
      <c r="F209">
        <f>VLOOKUP($A209,'风险(退款拒付)'!$A:$Z,4,0)</f>
        <v>0</v>
      </c>
      <c r="G209" t="str">
        <f>VLOOKUP($A209,'风险(退款拒付)'!$A:$Z,8,0)</f>
        <v>0</v>
      </c>
      <c r="H209" t="str">
        <f>VLOOKUP($A209,'风险(退款拒付)'!$A:$Z,11,0)</f>
        <v>0</v>
      </c>
      <c r="I209" t="str">
        <f>VLOOKUP($A209,'风险(退款拒付)'!$A:$Z,14,0)</f>
        <v>0</v>
      </c>
      <c r="J209" s="2">
        <f>VLOOKUP($A209,活跃!$B:$K,9,0)</f>
        <v>13531.11</v>
      </c>
      <c r="K209" s="5">
        <f>VLOOKUP($A209,'交易量(贡献率)'!$A:$L,11,0)</f>
        <v>3.1761088306322366E-3</v>
      </c>
      <c r="L209">
        <f>VLOOKUP($A209,交易量等级!$A:$H,7,0)</f>
        <v>1065.4798657199999</v>
      </c>
      <c r="M209" t="str">
        <f>VLOOKUP($A209,'风险(退款拒付)'!$A:$O,7,0)</f>
        <v>0</v>
      </c>
      <c r="N209" t="str">
        <f>VLOOKUP($A209,'风险(退款拒付)'!$A:$O,10,0)</f>
        <v>0</v>
      </c>
      <c r="O209" t="str">
        <f>VLOOKUP($A209,'风险(退款拒付)'!$A:$O,13,0)</f>
        <v>0</v>
      </c>
      <c r="P209" s="1">
        <f>VLOOKUP(A209,综合分数!$A:$L,12,0)</f>
        <v>8.749729138586718E-3</v>
      </c>
    </row>
    <row r="210" spans="1:16" x14ac:dyDescent="0.2">
      <c r="A210" t="s">
        <v>671</v>
      </c>
      <c r="B210" t="str">
        <f>VLOOKUP($A210,活跃!$B:$K,10,0)</f>
        <v>02活跃</v>
      </c>
      <c r="C210" t="str">
        <f>VLOOKUP($A210,'交易量(贡献率)'!$A:$M,13,0)</f>
        <v>IV</v>
      </c>
      <c r="D210" t="str">
        <f>VLOOKUP($A210,交易量等级!$A:$I,9,0)</f>
        <v>小</v>
      </c>
      <c r="E210" t="str">
        <f>VLOOKUP($A210,'风险(退款拒付)'!$A:$P,16,0)</f>
        <v>中</v>
      </c>
      <c r="F210">
        <f>VLOOKUP($A210,'风险(退款拒付)'!$A:$Z,4,0)</f>
        <v>0.13400000000000001</v>
      </c>
      <c r="G210" t="str">
        <f>VLOOKUP($A210,'风险(退款拒付)'!$A:$Z,8,0)</f>
        <v>中</v>
      </c>
      <c r="H210" t="str">
        <f>VLOOKUP($A210,'风险(退款拒付)'!$A:$Z,11,0)</f>
        <v>中</v>
      </c>
      <c r="I210" t="str">
        <f>VLOOKUP($A210,'风险(退款拒付)'!$A:$Z,14,0)</f>
        <v>中</v>
      </c>
      <c r="J210" s="2">
        <f>VLOOKUP($A210,活跃!$B:$K,9,0)</f>
        <v>270252.76</v>
      </c>
      <c r="K210" s="5">
        <f>VLOOKUP($A210,'交易量(贡献率)'!$A:$L,11,0)</f>
        <v>5.2203416231456891E-2</v>
      </c>
      <c r="L210">
        <f>VLOOKUP($A210,交易量等级!$A:$H,7,0)</f>
        <v>35114.81</v>
      </c>
      <c r="M210" t="str">
        <f>VLOOKUP($A210,'风险(退款拒付)'!$A:$O,7,0)</f>
        <v>(10,20]</v>
      </c>
      <c r="N210" t="str">
        <f>VLOOKUP($A210,'风险(退款拒付)'!$A:$O,10,0)</f>
        <v>(1.5,10]</v>
      </c>
      <c r="O210" t="str">
        <f>VLOOKUP($A210,'风险(退款拒付)'!$A:$O,13,0)</f>
        <v>(10,20]</v>
      </c>
      <c r="P210" s="1">
        <f>VLOOKUP(A210,综合分数!$A:$L,12,0)</f>
        <v>1.0295321081087621E-2</v>
      </c>
    </row>
    <row r="211" spans="1:16" x14ac:dyDescent="0.2">
      <c r="A211" t="s">
        <v>198</v>
      </c>
      <c r="B211" t="str">
        <f>VLOOKUP($A211,活跃!$B:$K,10,0)</f>
        <v>03流失</v>
      </c>
      <c r="C211" t="str">
        <f>VLOOKUP($A211,'交易量(贡献率)'!$A:$M,13,0)</f>
        <v>IV</v>
      </c>
      <c r="D211" t="str">
        <f>VLOOKUP($A211,交易量等级!$A:$I,9,0)</f>
        <v>小</v>
      </c>
      <c r="E211" t="str">
        <f>VLOOKUP($A211,'风险(退款拒付)'!$A:$P,16,0)</f>
        <v>低</v>
      </c>
      <c r="F211">
        <f>VLOOKUP($A211,'风险(退款拒付)'!$A:$Z,4,0)</f>
        <v>1E-3</v>
      </c>
      <c r="G211" t="str">
        <f>VLOOKUP($A211,'风险(退款拒付)'!$A:$Z,8,0)</f>
        <v>低</v>
      </c>
      <c r="H211" t="str">
        <f>VLOOKUP($A211,'风险(退款拒付)'!$A:$Z,11,0)</f>
        <v>0</v>
      </c>
      <c r="I211" t="str">
        <f>VLOOKUP($A211,'风险(退款拒付)'!$A:$Z,14,0)</f>
        <v>0</v>
      </c>
      <c r="J211" s="2">
        <f>VLOOKUP($A211,活跃!$B:$K,9,0)</f>
        <v>34515.25</v>
      </c>
      <c r="K211" s="5">
        <f>VLOOKUP($A211,'交易量(贡献率)'!$A:$L,11,0)</f>
        <v>8.3656300159360673E-3</v>
      </c>
      <c r="L211">
        <f>VLOOKUP($A211,交易量等级!$A:$H,7,0)</f>
        <v>0</v>
      </c>
      <c r="M211" t="str">
        <f>VLOOKUP($A211,'风险(退款拒付)'!$A:$O,7,0)</f>
        <v>(0,10]</v>
      </c>
      <c r="N211" t="str">
        <f>VLOOKUP($A211,'风险(退款拒付)'!$A:$O,10,0)</f>
        <v>0</v>
      </c>
      <c r="O211" t="str">
        <f>VLOOKUP($A211,'风险(退款拒付)'!$A:$O,13,0)</f>
        <v>0</v>
      </c>
      <c r="P211" s="1">
        <f>VLOOKUP(A211,综合分数!$A:$L,12,0)</f>
        <v>1.376331164382814E-2</v>
      </c>
    </row>
    <row r="212" spans="1:16" x14ac:dyDescent="0.2">
      <c r="A212" t="s">
        <v>93</v>
      </c>
      <c r="B212" t="str">
        <f>VLOOKUP($A212,活跃!$B:$K,10,0)</f>
        <v>03流失</v>
      </c>
      <c r="C212" t="str">
        <f>VLOOKUP($A212,'交易量(贡献率)'!$A:$M,13,0)</f>
        <v>IV</v>
      </c>
      <c r="D212" t="str">
        <f>VLOOKUP($A212,交易量等级!$A:$I,9,0)</f>
        <v>小</v>
      </c>
      <c r="E212" t="str">
        <f>VLOOKUP($A212,'风险(退款拒付)'!$A:$P,16,0)</f>
        <v>低</v>
      </c>
      <c r="F212">
        <f>VLOOKUP($A212,'风险(退款拒付)'!$A:$Z,4,0)</f>
        <v>1E-3</v>
      </c>
      <c r="G212" t="str">
        <f>VLOOKUP($A212,'风险(退款拒付)'!$A:$Z,8,0)</f>
        <v>低</v>
      </c>
      <c r="H212" t="str">
        <f>VLOOKUP($A212,'风险(退款拒付)'!$A:$Z,11,0)</f>
        <v>低</v>
      </c>
      <c r="I212" t="str">
        <f>VLOOKUP($A212,'风险(退款拒付)'!$A:$Z,14,0)</f>
        <v>低</v>
      </c>
      <c r="J212" s="2">
        <f>VLOOKUP($A212,活跃!$B:$K,9,0)</f>
        <v>276262.73</v>
      </c>
      <c r="K212" s="5">
        <f>VLOOKUP($A212,'交易量(贡献率)'!$A:$L,11,0)</f>
        <v>5.2384242122659401E-2</v>
      </c>
      <c r="L212">
        <f>VLOOKUP($A212,交易量等级!$A:$H,7,0)</f>
        <v>0</v>
      </c>
      <c r="M212" t="str">
        <f>VLOOKUP($A212,'风险(退款拒付)'!$A:$O,7,0)</f>
        <v>(0,10]</v>
      </c>
      <c r="N212" t="str">
        <f>VLOOKUP($A212,'风险(退款拒付)'!$A:$O,10,0)</f>
        <v>(0,1.5]</v>
      </c>
      <c r="O212" t="str">
        <f>VLOOKUP($A212,'风险(退款拒付)'!$A:$O,13,0)</f>
        <v>(0,10]</v>
      </c>
      <c r="P212" s="1">
        <f>VLOOKUP(A212,综合分数!$A:$L,12,0)</f>
        <v>0.20172745402796841</v>
      </c>
    </row>
    <row r="213" spans="1:16" x14ac:dyDescent="0.2">
      <c r="A213" t="s">
        <v>74</v>
      </c>
      <c r="B213" t="str">
        <f>VLOOKUP($A213,活跃!$B:$K,10,0)</f>
        <v>02活跃</v>
      </c>
      <c r="C213" t="str">
        <f>VLOOKUP($A213,'交易量(贡献率)'!$A:$M,13,0)</f>
        <v>IV</v>
      </c>
      <c r="D213" t="str">
        <f>VLOOKUP($A213,交易量等级!$A:$I,9,0)</f>
        <v>微</v>
      </c>
      <c r="E213" t="str">
        <f>VLOOKUP($A213,'风险(退款拒付)'!$A:$P,16,0)</f>
        <v>低</v>
      </c>
      <c r="F213">
        <f>VLOOKUP($A213,'风险(退款拒付)'!$A:$Z,4,0)</f>
        <v>0</v>
      </c>
      <c r="G213" t="str">
        <f>VLOOKUP($A213,'风险(退款拒付)'!$A:$Z,8,0)</f>
        <v>0</v>
      </c>
      <c r="H213" t="str">
        <f>VLOOKUP($A213,'风险(退款拒付)'!$A:$Z,11,0)</f>
        <v>低</v>
      </c>
      <c r="I213" t="str">
        <f>VLOOKUP($A213,'风险(退款拒付)'!$A:$Z,14,0)</f>
        <v>低</v>
      </c>
      <c r="J213" s="2">
        <f>VLOOKUP($A213,活跃!$B:$K,9,0)</f>
        <v>223184.35</v>
      </c>
      <c r="K213" s="5">
        <f>VLOOKUP($A213,'交易量(贡献率)'!$A:$L,11,0)</f>
        <v>4.2319653571758882E-2</v>
      </c>
      <c r="L213">
        <f>VLOOKUP($A213,交易量等级!$A:$H,7,0)</f>
        <v>1363.77</v>
      </c>
      <c r="M213" t="str">
        <f>VLOOKUP($A213,'风险(退款拒付)'!$A:$O,7,0)</f>
        <v>0</v>
      </c>
      <c r="N213" t="str">
        <f>VLOOKUP($A213,'风险(退款拒付)'!$A:$O,10,0)</f>
        <v>(0,1.5]</v>
      </c>
      <c r="O213" t="str">
        <f>VLOOKUP($A213,'风险(退款拒付)'!$A:$O,13,0)</f>
        <v>(0,10]</v>
      </c>
      <c r="P213" s="1">
        <f>VLOOKUP(A213,综合分数!$A:$L,12,0)</f>
        <v>1.1568966352866909E-2</v>
      </c>
    </row>
    <row r="214" spans="1:16" x14ac:dyDescent="0.2">
      <c r="A214" t="s">
        <v>510</v>
      </c>
      <c r="B214" t="str">
        <f>VLOOKUP($A214,活跃!$B:$K,10,0)</f>
        <v>03流失</v>
      </c>
      <c r="C214" t="str">
        <f>VLOOKUP($A214,'交易量(贡献率)'!$A:$M,13,0)</f>
        <v>IV</v>
      </c>
      <c r="D214" t="str">
        <f>VLOOKUP($A214,交易量等级!$A:$I,9,0)</f>
        <v>小</v>
      </c>
      <c r="E214" t="str">
        <f>VLOOKUP($A214,'风险(退款拒付)'!$A:$P,16,0)</f>
        <v>低</v>
      </c>
      <c r="F214">
        <f>VLOOKUP($A214,'风险(退款拒付)'!$A:$Z,4,0)</f>
        <v>6.0999999999999999E-2</v>
      </c>
      <c r="G214" t="str">
        <f>VLOOKUP($A214,'风险(退款拒付)'!$A:$Z,8,0)</f>
        <v>低</v>
      </c>
      <c r="H214" t="str">
        <f>VLOOKUP($A214,'风险(退款拒付)'!$A:$Z,11,0)</f>
        <v>低</v>
      </c>
      <c r="I214" t="str">
        <f>VLOOKUP($A214,'风险(退款拒付)'!$A:$Z,14,0)</f>
        <v>低</v>
      </c>
      <c r="J214" s="2">
        <f>VLOOKUP($A214,活跃!$B:$K,9,0)</f>
        <v>145647.53</v>
      </c>
      <c r="K214" s="5">
        <f>VLOOKUP($A214,'交易量(贡献率)'!$A:$L,11,0)</f>
        <v>2.7617317312716407E-2</v>
      </c>
      <c r="L214">
        <f>VLOOKUP($A214,交易量等级!$A:$H,7,0)</f>
        <v>0</v>
      </c>
      <c r="M214" t="str">
        <f>VLOOKUP($A214,'风险(退款拒付)'!$A:$O,7,0)</f>
        <v>(0,10]</v>
      </c>
      <c r="N214" t="str">
        <f>VLOOKUP($A214,'风险(退款拒付)'!$A:$O,10,0)</f>
        <v>(0,1.5]</v>
      </c>
      <c r="O214" t="str">
        <f>VLOOKUP($A214,'风险(退款拒付)'!$A:$O,13,0)</f>
        <v>(0,10]</v>
      </c>
      <c r="P214" s="1">
        <f>VLOOKUP(A214,综合分数!$A:$L,12,0)</f>
        <v>1.3724070448671371E-2</v>
      </c>
    </row>
    <row r="215" spans="1:16" x14ac:dyDescent="0.2">
      <c r="A215" t="s">
        <v>702</v>
      </c>
      <c r="B215" t="str">
        <f>VLOOKUP($A215,活跃!$B:$K,10,0)</f>
        <v>03流失</v>
      </c>
      <c r="C215" t="str">
        <f>VLOOKUP($A215,'交易量(贡献率)'!$A:$M,13,0)</f>
        <v>IV</v>
      </c>
      <c r="D215" t="str">
        <f>VLOOKUP($A215,交易量等级!$A:$I,9,0)</f>
        <v>小</v>
      </c>
      <c r="E215" t="str">
        <f>VLOOKUP($A215,'风险(退款拒付)'!$A:$P,16,0)</f>
        <v>低</v>
      </c>
      <c r="F215">
        <f>VLOOKUP($A215,'风险(退款拒付)'!$A:$Z,4,0)</f>
        <v>7.4999999999999997E-2</v>
      </c>
      <c r="G215" t="str">
        <f>VLOOKUP($A215,'风险(退款拒付)'!$A:$Z,8,0)</f>
        <v>低</v>
      </c>
      <c r="H215" t="str">
        <f>VLOOKUP($A215,'风险(退款拒付)'!$A:$Z,11,0)</f>
        <v>中</v>
      </c>
      <c r="I215" t="str">
        <f>VLOOKUP($A215,'风险(退款拒付)'!$A:$Z,14,0)</f>
        <v>中</v>
      </c>
      <c r="J215" s="2">
        <f>VLOOKUP($A215,活跃!$B:$K,9,0)</f>
        <v>214805.77</v>
      </c>
      <c r="K215" s="5">
        <f>VLOOKUP($A215,'交易量(贡献率)'!$A:$L,11,0)</f>
        <v>4.073092836309946E-2</v>
      </c>
      <c r="L215">
        <f>VLOOKUP($A215,交易量等级!$A:$H,7,0)</f>
        <v>0</v>
      </c>
      <c r="M215" t="str">
        <f>VLOOKUP($A215,'风险(退款拒付)'!$A:$O,7,0)</f>
        <v>(0,10]</v>
      </c>
      <c r="N215" t="str">
        <f>VLOOKUP($A215,'风险(退款拒付)'!$A:$O,10,0)</f>
        <v>(1.5,10]</v>
      </c>
      <c r="O215" t="str">
        <f>VLOOKUP($A215,'风险(退款拒付)'!$A:$O,13,0)</f>
        <v>(10,20]</v>
      </c>
      <c r="P215" s="1">
        <f>VLOOKUP(A215,综合分数!$A:$L,12,0)</f>
        <v>6.3697754383987533E-3</v>
      </c>
    </row>
    <row r="216" spans="1:16" x14ac:dyDescent="0.2">
      <c r="A216" t="s">
        <v>438</v>
      </c>
      <c r="B216" t="str">
        <f>VLOOKUP($A216,活跃!$B:$K,10,0)</f>
        <v>03流失</v>
      </c>
      <c r="C216" t="str">
        <f>VLOOKUP($A216,'交易量(贡献率)'!$A:$M,13,0)</f>
        <v>IV</v>
      </c>
      <c r="D216" t="str">
        <f>VLOOKUP($A216,交易量等级!$A:$I,9,0)</f>
        <v>小</v>
      </c>
      <c r="E216" t="str">
        <f>VLOOKUP($A216,'风险(退款拒付)'!$A:$P,16,0)</f>
        <v>中</v>
      </c>
      <c r="F216">
        <f>VLOOKUP($A216,'风险(退款拒付)'!$A:$Z,4,0)</f>
        <v>0.24099999999999999</v>
      </c>
      <c r="G216" t="str">
        <f>VLOOKUP($A216,'风险(退款拒付)'!$A:$Z,8,0)</f>
        <v>高</v>
      </c>
      <c r="H216" t="str">
        <f>VLOOKUP($A216,'风险(退款拒付)'!$A:$Z,11,0)</f>
        <v>中</v>
      </c>
      <c r="I216" t="str">
        <f>VLOOKUP($A216,'风险(退款拒付)'!$A:$Z,14,0)</f>
        <v>中</v>
      </c>
      <c r="J216" s="2">
        <f>VLOOKUP($A216,活跃!$B:$K,9,0)</f>
        <v>236140.4</v>
      </c>
      <c r="K216" s="5">
        <f>VLOOKUP($A216,'交易量(贡献率)'!$A:$L,11,0)</f>
        <v>4.4786706373031233E-2</v>
      </c>
      <c r="L216">
        <f>VLOOKUP($A216,交易量等级!$A:$H,7,0)</f>
        <v>0</v>
      </c>
      <c r="M216" t="str">
        <f>VLOOKUP($A216,'风险(退款拒付)'!$A:$O,7,0)</f>
        <v>(20,+)</v>
      </c>
      <c r="N216" t="str">
        <f>VLOOKUP($A216,'风险(退款拒付)'!$A:$O,10,0)</f>
        <v>(1.5,10]</v>
      </c>
      <c r="O216" t="str">
        <f>VLOOKUP($A216,'风险(退款拒付)'!$A:$O,13,0)</f>
        <v>(10,20]</v>
      </c>
      <c r="P216" s="1">
        <f>VLOOKUP(A216,综合分数!$A:$L,12,0)</f>
        <v>9.1702993069136748E-3</v>
      </c>
    </row>
    <row r="217" spans="1:16" x14ac:dyDescent="0.2">
      <c r="A217" t="s">
        <v>684</v>
      </c>
      <c r="B217" t="str">
        <f>VLOOKUP($A217,活跃!$B:$K,10,0)</f>
        <v>04清退</v>
      </c>
      <c r="C217" t="str">
        <f>VLOOKUP($A217,'交易量(贡献率)'!$A:$M,13,0)</f>
        <v>IV</v>
      </c>
      <c r="D217" t="str">
        <f>VLOOKUP($A217,交易量等级!$A:$I,9,0)</f>
        <v>普通</v>
      </c>
      <c r="E217" t="str">
        <f>VLOOKUP($A217,'风险(退款拒付)'!$A:$P,16,0)</f>
        <v>低</v>
      </c>
      <c r="F217">
        <f>VLOOKUP($A217,'风险(退款拒付)'!$A:$Z,4,0)</f>
        <v>1E-3</v>
      </c>
      <c r="G217" t="str">
        <f>VLOOKUP($A217,'风险(退款拒付)'!$A:$Z,8,0)</f>
        <v>低</v>
      </c>
      <c r="H217" t="str">
        <f>VLOOKUP($A217,'风险(退款拒付)'!$A:$Z,11,0)</f>
        <v>中</v>
      </c>
      <c r="I217" t="str">
        <f>VLOOKUP($A217,'风险(退款拒付)'!$A:$Z,14,0)</f>
        <v>中</v>
      </c>
      <c r="J217" s="2">
        <f>VLOOKUP($A217,活跃!$B:$K,9,0)</f>
        <v>481293.07</v>
      </c>
      <c r="K217" s="5">
        <f>VLOOKUP($A217,'交易量(贡献率)'!$A:$L,11,0)</f>
        <v>7.1802986637926156E-2</v>
      </c>
      <c r="L217">
        <f>VLOOKUP($A217,交易量等级!$A:$H,7,0)</f>
        <v>0</v>
      </c>
      <c r="M217" t="str">
        <f>VLOOKUP($A217,'风险(退款拒付)'!$A:$O,7,0)</f>
        <v>(0,10]</v>
      </c>
      <c r="N217" t="str">
        <f>VLOOKUP($A217,'风险(退款拒付)'!$A:$O,10,0)</f>
        <v>(1.5,10]</v>
      </c>
      <c r="O217" t="str">
        <f>VLOOKUP($A217,'风险(退款拒付)'!$A:$O,13,0)</f>
        <v>(10,20]</v>
      </c>
      <c r="P217" s="1">
        <f>VLOOKUP(A217,综合分数!$A:$L,12,0)</f>
        <v>1.10949058940575E-2</v>
      </c>
    </row>
    <row r="218" spans="1:16" x14ac:dyDescent="0.2">
      <c r="A218" t="s">
        <v>532</v>
      </c>
      <c r="B218" t="str">
        <f>VLOOKUP($A218,活跃!$B:$K,10,0)</f>
        <v>03流失</v>
      </c>
      <c r="C218" t="str">
        <f>VLOOKUP($A218,'交易量(贡献率)'!$A:$M,13,0)</f>
        <v>IV</v>
      </c>
      <c r="D218" t="str">
        <f>VLOOKUP($A218,交易量等级!$A:$I,9,0)</f>
        <v>小</v>
      </c>
      <c r="E218" t="str">
        <f>VLOOKUP($A218,'风险(退款拒付)'!$A:$P,16,0)</f>
        <v>中</v>
      </c>
      <c r="F218">
        <f>VLOOKUP($A218,'风险(退款拒付)'!$A:$Z,4,0)</f>
        <v>1.6E-2</v>
      </c>
      <c r="G218" t="str">
        <f>VLOOKUP($A218,'风险(退款拒付)'!$A:$Z,8,0)</f>
        <v>低</v>
      </c>
      <c r="H218" t="str">
        <f>VLOOKUP($A218,'风险(退款拒付)'!$A:$Z,11,0)</f>
        <v>高</v>
      </c>
      <c r="I218" t="str">
        <f>VLOOKUP($A218,'风险(退款拒付)'!$A:$Z,14,0)</f>
        <v>0</v>
      </c>
      <c r="J218" s="2">
        <f>VLOOKUP($A218,活跃!$B:$K,9,0)</f>
        <v>194752.03</v>
      </c>
      <c r="K218" s="5">
        <f>VLOOKUP($A218,'交易量(贡献率)'!$A:$L,11,0)</f>
        <v>4.0229918024698268E-2</v>
      </c>
      <c r="L218">
        <f>VLOOKUP($A218,交易量等级!$A:$H,7,0)</f>
        <v>0</v>
      </c>
      <c r="M218" t="str">
        <f>VLOOKUP($A218,'风险(退款拒付)'!$A:$O,7,0)</f>
        <v>(0,10]</v>
      </c>
      <c r="N218" t="str">
        <f>VLOOKUP($A218,'风险(退款拒付)'!$A:$O,10,0)</f>
        <v>(10,+)</v>
      </c>
      <c r="O218" t="str">
        <f>VLOOKUP($A218,'风险(退款拒付)'!$A:$O,13,0)</f>
        <v>0</v>
      </c>
      <c r="P218" s="1">
        <f>VLOOKUP(A218,综合分数!$A:$L,12,0)</f>
        <v>9.5394814740415446E-3</v>
      </c>
    </row>
    <row r="219" spans="1:16" x14ac:dyDescent="0.2">
      <c r="A219" t="s">
        <v>89</v>
      </c>
      <c r="B219" t="str">
        <f>VLOOKUP($A219,活跃!$B:$K,10,0)</f>
        <v>03流失</v>
      </c>
      <c r="C219" t="str">
        <f>VLOOKUP($A219,'交易量(贡献率)'!$A:$M,13,0)</f>
        <v>IV</v>
      </c>
      <c r="D219" t="str">
        <f>VLOOKUP($A219,交易量等级!$A:$I,9,0)</f>
        <v>小</v>
      </c>
      <c r="E219" t="str">
        <f>VLOOKUP($A219,'风险(退款拒付)'!$A:$P,16,0)</f>
        <v>低</v>
      </c>
      <c r="F219">
        <f>VLOOKUP($A219,'风险(退款拒付)'!$A:$Z,4,0)</f>
        <v>0.04</v>
      </c>
      <c r="G219" t="str">
        <f>VLOOKUP($A219,'风险(退款拒付)'!$A:$Z,8,0)</f>
        <v>低</v>
      </c>
      <c r="H219" t="str">
        <f>VLOOKUP($A219,'风险(退款拒付)'!$A:$Z,11,0)</f>
        <v>低</v>
      </c>
      <c r="I219" t="str">
        <f>VLOOKUP($A219,'风险(退款拒付)'!$A:$Z,14,0)</f>
        <v>低</v>
      </c>
      <c r="J219" s="2">
        <f>VLOOKUP($A219,活跃!$B:$K,9,0)</f>
        <v>274023.57</v>
      </c>
      <c r="K219" s="5">
        <f>VLOOKUP($A219,'交易量(贡献率)'!$A:$L,11,0)</f>
        <v>5.1959658250664176E-2</v>
      </c>
      <c r="L219">
        <f>VLOOKUP($A219,交易量等级!$A:$H,7,0)</f>
        <v>0</v>
      </c>
      <c r="M219" t="str">
        <f>VLOOKUP($A219,'风险(退款拒付)'!$A:$O,7,0)</f>
        <v>(0,10]</v>
      </c>
      <c r="N219" t="str">
        <f>VLOOKUP($A219,'风险(退款拒付)'!$A:$O,10,0)</f>
        <v>(0,1.5]</v>
      </c>
      <c r="O219" t="str">
        <f>VLOOKUP($A219,'风险(退款拒付)'!$A:$O,13,0)</f>
        <v>(0,10]</v>
      </c>
      <c r="P219" s="1">
        <f>VLOOKUP(A219,综合分数!$A:$L,12,0)</f>
        <v>7.7317937782110154E-3</v>
      </c>
    </row>
    <row r="220" spans="1:16" x14ac:dyDescent="0.2">
      <c r="A220" t="s">
        <v>959</v>
      </c>
      <c r="B220" t="str">
        <f>VLOOKUP($A220,活跃!$B:$K,10,0)</f>
        <v>04清退</v>
      </c>
      <c r="C220" t="str">
        <f>VLOOKUP($A220,'交易量(贡献率)'!$A:$M,13,0)</f>
        <v>IV</v>
      </c>
      <c r="D220" t="str">
        <f>VLOOKUP($A220,交易量等级!$A:$I,9,0)</f>
        <v>普通</v>
      </c>
      <c r="E220" t="str">
        <f>VLOOKUP($A220,'风险(退款拒付)'!$A:$P,16,0)</f>
        <v>高</v>
      </c>
      <c r="F220">
        <f>VLOOKUP($A220,'风险(退款拒付)'!$A:$Z,4,0)</f>
        <v>0.23100000000000001</v>
      </c>
      <c r="G220" t="str">
        <f>VLOOKUP($A220,'风险(退款拒付)'!$A:$Z,8,0)</f>
        <v>高</v>
      </c>
      <c r="H220" t="str">
        <f>VLOOKUP($A220,'风险(退款拒付)'!$A:$Z,11,0)</f>
        <v>高</v>
      </c>
      <c r="I220" t="str">
        <f>VLOOKUP($A220,'风险(退款拒付)'!$A:$Z,14,0)</f>
        <v>高</v>
      </c>
      <c r="J220" s="2">
        <f>VLOOKUP($A220,活跃!$B:$K,9,0)</f>
        <v>338125.25</v>
      </c>
      <c r="K220" s="5">
        <f>VLOOKUP($A220,'交易量(贡献率)'!$A:$L,11,0)</f>
        <v>6.4114457146589199E-2</v>
      </c>
      <c r="L220">
        <f>VLOOKUP($A220,交易量等级!$A:$H,7,0)</f>
        <v>0</v>
      </c>
      <c r="M220" t="str">
        <f>VLOOKUP($A220,'风险(退款拒付)'!$A:$O,7,0)</f>
        <v>(20,+)</v>
      </c>
      <c r="N220" t="str">
        <f>VLOOKUP($A220,'风险(退款拒付)'!$A:$O,10,0)</f>
        <v>(10,+)</v>
      </c>
      <c r="O220" t="str">
        <f>VLOOKUP($A220,'风险(退款拒付)'!$A:$O,13,0)</f>
        <v>(20,+)</v>
      </c>
      <c r="P220" s="1">
        <f>VLOOKUP(A220,综合分数!$A:$L,12,0)</f>
        <v>1.1462038403632011E-2</v>
      </c>
    </row>
    <row r="221" spans="1:16" x14ac:dyDescent="0.2">
      <c r="A221" t="s">
        <v>180</v>
      </c>
      <c r="B221" t="str">
        <f>VLOOKUP($A221,活跃!$B:$K,10,0)</f>
        <v>03流失</v>
      </c>
      <c r="C221" t="str">
        <f>VLOOKUP($A221,'交易量(贡献率)'!$A:$M,13,0)</f>
        <v>IV</v>
      </c>
      <c r="D221" t="str">
        <f>VLOOKUP($A221,交易量等级!$A:$I,9,0)</f>
        <v>普通</v>
      </c>
      <c r="E221" t="str">
        <f>VLOOKUP($A221,'风险(退款拒付)'!$A:$P,16,0)</f>
        <v>中高</v>
      </c>
      <c r="F221">
        <f>VLOOKUP($A221,'风险(退款拒付)'!$A:$Z,4,0)</f>
        <v>0.33200000000000002</v>
      </c>
      <c r="G221" t="str">
        <f>VLOOKUP($A221,'风险(退款拒付)'!$A:$Z,8,0)</f>
        <v>高</v>
      </c>
      <c r="H221" t="str">
        <f>VLOOKUP($A221,'风险(退款拒付)'!$A:$Z,11,0)</f>
        <v>低</v>
      </c>
      <c r="I221" t="str">
        <f>VLOOKUP($A221,'风险(退款拒付)'!$A:$Z,14,0)</f>
        <v>高</v>
      </c>
      <c r="J221" s="2">
        <f>VLOOKUP($A221,活跃!$B:$K,9,0)</f>
        <v>270337.63</v>
      </c>
      <c r="K221" s="5">
        <f>VLOOKUP($A221,'交易量(贡献率)'!$A:$L,11,0)</f>
        <v>5.1260739603876039E-2</v>
      </c>
      <c r="L221">
        <f>VLOOKUP($A221,交易量等级!$A:$H,7,0)</f>
        <v>0</v>
      </c>
      <c r="M221" t="str">
        <f>VLOOKUP($A221,'风险(退款拒付)'!$A:$O,7,0)</f>
        <v>(20,+)</v>
      </c>
      <c r="N221" t="str">
        <f>VLOOKUP($A221,'风险(退款拒付)'!$A:$O,10,0)</f>
        <v>(0,1.5]</v>
      </c>
      <c r="O221" t="str">
        <f>VLOOKUP($A221,'风险(退款拒付)'!$A:$O,13,0)</f>
        <v>(20,+)</v>
      </c>
      <c r="P221" s="1">
        <f>VLOOKUP(A221,综合分数!$A:$L,12,0)</f>
        <v>2.2549782808231819E-2</v>
      </c>
    </row>
    <row r="222" spans="1:16" x14ac:dyDescent="0.2">
      <c r="A222" t="s">
        <v>830</v>
      </c>
      <c r="B222" t="str">
        <f>VLOOKUP($A222,活跃!$B:$K,10,0)</f>
        <v>04清退</v>
      </c>
      <c r="C222" t="str">
        <f>VLOOKUP($A222,'交易量(贡献率)'!$A:$M,13,0)</f>
        <v>IV</v>
      </c>
      <c r="D222" t="str">
        <f>VLOOKUP($A222,交易量等级!$A:$I,9,0)</f>
        <v>小</v>
      </c>
      <c r="E222" t="str">
        <f>VLOOKUP($A222,'风险(退款拒付)'!$A:$P,16,0)</f>
        <v>低</v>
      </c>
      <c r="F222">
        <f>VLOOKUP($A222,'风险(退款拒付)'!$A:$Z,4,0)</f>
        <v>7.8E-2</v>
      </c>
      <c r="G222" t="str">
        <f>VLOOKUP($A222,'风险(退款拒付)'!$A:$Z,8,0)</f>
        <v>低</v>
      </c>
      <c r="H222" t="str">
        <f>VLOOKUP($A222,'风险(退款拒付)'!$A:$Z,11,0)</f>
        <v>低</v>
      </c>
      <c r="I222" t="str">
        <f>VLOOKUP($A222,'风险(退款拒付)'!$A:$Z,14,0)</f>
        <v>低</v>
      </c>
      <c r="J222" s="2">
        <f>VLOOKUP($A222,活跃!$B:$K,9,0)</f>
        <v>190771.59</v>
      </c>
      <c r="K222" s="5">
        <f>VLOOKUP($A222,'交易量(贡献率)'!$A:$L,11,0)</f>
        <v>3.6173627766165596E-2</v>
      </c>
      <c r="L222">
        <f>VLOOKUP($A222,交易量等级!$A:$H,7,0)</f>
        <v>0</v>
      </c>
      <c r="M222" t="str">
        <f>VLOOKUP($A222,'风险(退款拒付)'!$A:$O,7,0)</f>
        <v>(0,10]</v>
      </c>
      <c r="N222" t="str">
        <f>VLOOKUP($A222,'风险(退款拒付)'!$A:$O,10,0)</f>
        <v>(0,1.5]</v>
      </c>
      <c r="O222" t="str">
        <f>VLOOKUP($A222,'风险(退款拒付)'!$A:$O,13,0)</f>
        <v>(0,10]</v>
      </c>
      <c r="P222" s="1">
        <f>VLOOKUP(A222,综合分数!$A:$L,12,0)</f>
        <v>9.8667098761990764E-3</v>
      </c>
    </row>
    <row r="223" spans="1:16" x14ac:dyDescent="0.2">
      <c r="A223" t="s">
        <v>301</v>
      </c>
      <c r="B223" t="str">
        <f>VLOOKUP($A223,活跃!$B:$K,10,0)</f>
        <v>02活跃</v>
      </c>
      <c r="C223" t="str">
        <f>VLOOKUP($A223,'交易量(贡献率)'!$A:$M,13,0)</f>
        <v>IV</v>
      </c>
      <c r="D223" t="str">
        <f>VLOOKUP($A223,交易量等级!$A:$I,9,0)</f>
        <v>微</v>
      </c>
      <c r="E223" t="str">
        <f>VLOOKUP($A223,'风险(退款拒付)'!$A:$P,16,0)</f>
        <v>低</v>
      </c>
      <c r="F223">
        <f>VLOOKUP($A223,'风险(退款拒付)'!$A:$Z,4,0)</f>
        <v>8.9999999999999993E-3</v>
      </c>
      <c r="G223" t="str">
        <f>VLOOKUP($A223,'风险(退款拒付)'!$A:$Z,8,0)</f>
        <v>低</v>
      </c>
      <c r="H223" t="str">
        <f>VLOOKUP($A223,'风险(退款拒付)'!$A:$Z,11,0)</f>
        <v>低</v>
      </c>
      <c r="I223" t="str">
        <f>VLOOKUP($A223,'风险(退款拒付)'!$A:$Z,14,0)</f>
        <v>低</v>
      </c>
      <c r="J223" s="2">
        <f>VLOOKUP($A223,活跃!$B:$K,9,0)</f>
        <v>253976.92</v>
      </c>
      <c r="K223" s="5">
        <f>VLOOKUP($A223,'交易量(贡献率)'!$A:$L,11,0)</f>
        <v>4.8158463035702641E-2</v>
      </c>
      <c r="L223">
        <f>VLOOKUP($A223,交易量等级!$A:$H,7,0)</f>
        <v>16727.2</v>
      </c>
      <c r="M223" t="str">
        <f>VLOOKUP($A223,'风险(退款拒付)'!$A:$O,7,0)</f>
        <v>(0,10]</v>
      </c>
      <c r="N223" t="str">
        <f>VLOOKUP($A223,'风险(退款拒付)'!$A:$O,10,0)</f>
        <v>(0,1.5]</v>
      </c>
      <c r="O223" t="str">
        <f>VLOOKUP($A223,'风险(退款拒付)'!$A:$O,13,0)</f>
        <v>(0,10]</v>
      </c>
      <c r="P223" s="1">
        <f>VLOOKUP(A223,综合分数!$A:$L,12,0)</f>
        <v>2.5804059235096859E-2</v>
      </c>
    </row>
    <row r="224" spans="1:16" x14ac:dyDescent="0.2">
      <c r="A224" t="s">
        <v>152</v>
      </c>
      <c r="B224" t="str">
        <f>VLOOKUP($A224,活跃!$B:$K,10,0)</f>
        <v>03流失</v>
      </c>
      <c r="C224" t="str">
        <f>VLOOKUP($A224,'交易量(贡献率)'!$A:$M,13,0)</f>
        <v>IV</v>
      </c>
      <c r="D224" t="str">
        <f>VLOOKUP($A224,交易量等级!$A:$I,9,0)</f>
        <v>小</v>
      </c>
      <c r="E224" t="str">
        <f>VLOOKUP($A224,'风险(退款拒付)'!$A:$P,16,0)</f>
        <v>低</v>
      </c>
      <c r="F224">
        <f>VLOOKUP($A224,'风险(退款拒付)'!$A:$Z,4,0)</f>
        <v>7.2999999999999995E-2</v>
      </c>
      <c r="G224" t="str">
        <f>VLOOKUP($A224,'风险(退款拒付)'!$A:$Z,8,0)</f>
        <v>低</v>
      </c>
      <c r="H224" t="str">
        <f>VLOOKUP($A224,'风险(退款拒付)'!$A:$Z,11,0)</f>
        <v>中</v>
      </c>
      <c r="I224" t="str">
        <f>VLOOKUP($A224,'风险(退款拒付)'!$A:$Z,14,0)</f>
        <v>低</v>
      </c>
      <c r="J224" s="2">
        <f>VLOOKUP($A224,活跃!$B:$K,9,0)</f>
        <v>152872.45000000001</v>
      </c>
      <c r="K224" s="5">
        <f>VLOOKUP($A224,'交易量(贡献率)'!$A:$L,11,0)</f>
        <v>2.8987288421728635E-2</v>
      </c>
      <c r="L224">
        <f>VLOOKUP($A224,交易量等级!$A:$H,7,0)</f>
        <v>0</v>
      </c>
      <c r="M224" t="str">
        <f>VLOOKUP($A224,'风险(退款拒付)'!$A:$O,7,0)</f>
        <v>(0,10]</v>
      </c>
      <c r="N224" t="str">
        <f>VLOOKUP($A224,'风险(退款拒付)'!$A:$O,10,0)</f>
        <v>(1.5,10]</v>
      </c>
      <c r="O224" t="str">
        <f>VLOOKUP($A224,'风险(退款拒付)'!$A:$O,13,0)</f>
        <v>(0,10]</v>
      </c>
      <c r="P224" s="1">
        <f>VLOOKUP(A224,综合分数!$A:$L,12,0)</f>
        <v>4.0957674003653348E-3</v>
      </c>
    </row>
    <row r="225" spans="1:16" x14ac:dyDescent="0.2">
      <c r="A225" t="s">
        <v>690</v>
      </c>
      <c r="B225" t="str">
        <f>VLOOKUP($A225,活跃!$B:$K,10,0)</f>
        <v>02活跃</v>
      </c>
      <c r="C225" t="str">
        <f>VLOOKUP($A225,'交易量(贡献率)'!$A:$M,13,0)</f>
        <v>IV</v>
      </c>
      <c r="D225" t="str">
        <f>VLOOKUP($A225,交易量等级!$A:$I,9,0)</f>
        <v>微</v>
      </c>
      <c r="E225" t="str">
        <f>VLOOKUP($A225,'风险(退款拒付)'!$A:$P,16,0)</f>
        <v>低</v>
      </c>
      <c r="F225">
        <f>VLOOKUP($A225,'风险(退款拒付)'!$A:$Z,4,0)</f>
        <v>2.9000000000000001E-2</v>
      </c>
      <c r="G225" t="str">
        <f>VLOOKUP($A225,'风险(退款拒付)'!$A:$Z,8,0)</f>
        <v>低</v>
      </c>
      <c r="H225" t="str">
        <f>VLOOKUP($A225,'风险(退款拒付)'!$A:$Z,11,0)</f>
        <v>低</v>
      </c>
      <c r="I225" t="str">
        <f>VLOOKUP($A225,'风险(退款拒付)'!$A:$Z,14,0)</f>
        <v>低</v>
      </c>
      <c r="J225" s="2">
        <f>VLOOKUP($A225,活跃!$B:$K,9,0)</f>
        <v>290993.93</v>
      </c>
      <c r="K225" s="5">
        <f>VLOOKUP($A225,'交易量(贡献率)'!$A:$L,11,0)</f>
        <v>5.5177535114288495E-2</v>
      </c>
      <c r="L225">
        <f>VLOOKUP($A225,交易量等级!$A:$H,7,0)</f>
        <v>6555.05</v>
      </c>
      <c r="M225" t="str">
        <f>VLOOKUP($A225,'风险(退款拒付)'!$A:$O,7,0)</f>
        <v>(0,10]</v>
      </c>
      <c r="N225" t="str">
        <f>VLOOKUP($A225,'风险(退款拒付)'!$A:$O,10,0)</f>
        <v>(0,1.5]</v>
      </c>
      <c r="O225" t="str">
        <f>VLOOKUP($A225,'风险(退款拒付)'!$A:$O,13,0)</f>
        <v>(0,10]</v>
      </c>
      <c r="P225" s="1">
        <f>VLOOKUP(A225,综合分数!$A:$L,12,0)</f>
        <v>3.619388741484483E-3</v>
      </c>
    </row>
    <row r="226" spans="1:16" x14ac:dyDescent="0.2">
      <c r="A226" t="s">
        <v>568</v>
      </c>
      <c r="B226" t="str">
        <f>VLOOKUP($A226,活跃!$B:$K,10,0)</f>
        <v>04清退</v>
      </c>
      <c r="C226" t="str">
        <f>VLOOKUP($A226,'交易量(贡献率)'!$A:$M,13,0)</f>
        <v>IV</v>
      </c>
      <c r="D226" t="str">
        <f>VLOOKUP($A226,交易量等级!$A:$I,9,0)</f>
        <v>小</v>
      </c>
      <c r="E226" t="str">
        <f>VLOOKUP($A226,'风险(退款拒付)'!$A:$P,16,0)</f>
        <v>低</v>
      </c>
      <c r="F226">
        <f>VLOOKUP($A226,'风险(退款拒付)'!$A:$Z,4,0)</f>
        <v>4.0000000000000001E-3</v>
      </c>
      <c r="G226" t="str">
        <f>VLOOKUP($A226,'风险(退款拒付)'!$A:$Z,8,0)</f>
        <v>低</v>
      </c>
      <c r="H226" t="str">
        <f>VLOOKUP($A226,'风险(退款拒付)'!$A:$Z,11,0)</f>
        <v>低</v>
      </c>
      <c r="I226" t="str">
        <f>VLOOKUP($A226,'风险(退款拒付)'!$A:$Z,14,0)</f>
        <v>中</v>
      </c>
      <c r="J226" s="2">
        <f>VLOOKUP($A226,活跃!$B:$K,9,0)</f>
        <v>154258.01999999999</v>
      </c>
      <c r="K226" s="5">
        <f>VLOOKUP($A226,'交易量(贡献率)'!$A:$L,11,0)</f>
        <v>2.925001671069433E-2</v>
      </c>
      <c r="L226">
        <f>VLOOKUP($A226,交易量等级!$A:$H,7,0)</f>
        <v>0</v>
      </c>
      <c r="M226" t="str">
        <f>VLOOKUP($A226,'风险(退款拒付)'!$A:$O,7,0)</f>
        <v>(0,10]</v>
      </c>
      <c r="N226" t="str">
        <f>VLOOKUP($A226,'风险(退款拒付)'!$A:$O,10,0)</f>
        <v>(0,1.5]</v>
      </c>
      <c r="O226" t="str">
        <f>VLOOKUP($A226,'风险(退款拒付)'!$A:$O,13,0)</f>
        <v>(10,20]</v>
      </c>
      <c r="P226" s="1">
        <f>VLOOKUP(A226,综合分数!$A:$L,12,0)</f>
        <v>1.4898934553143379E-2</v>
      </c>
    </row>
    <row r="227" spans="1:16" x14ac:dyDescent="0.2">
      <c r="A227" t="s">
        <v>594</v>
      </c>
      <c r="B227" t="str">
        <f>VLOOKUP($A227,活跃!$B:$K,10,0)</f>
        <v>03流失</v>
      </c>
      <c r="C227" t="str">
        <f>VLOOKUP($A227,'交易量(贡献率)'!$A:$M,13,0)</f>
        <v>IV</v>
      </c>
      <c r="D227" t="str">
        <f>VLOOKUP($A227,交易量等级!$A:$I,9,0)</f>
        <v>小</v>
      </c>
      <c r="E227" t="str">
        <f>VLOOKUP($A227,'风险(退款拒付)'!$A:$P,16,0)</f>
        <v>低</v>
      </c>
      <c r="F227">
        <f>VLOOKUP($A227,'风险(退款拒付)'!$A:$Z,4,0)</f>
        <v>0.125</v>
      </c>
      <c r="G227" t="str">
        <f>VLOOKUP($A227,'风险(退款拒付)'!$A:$Z,8,0)</f>
        <v>中</v>
      </c>
      <c r="H227" t="str">
        <f>VLOOKUP($A227,'风险(退款拒付)'!$A:$Z,11,0)</f>
        <v>低</v>
      </c>
      <c r="I227" t="str">
        <f>VLOOKUP($A227,'风险(退款拒付)'!$A:$Z,14,0)</f>
        <v>低</v>
      </c>
      <c r="J227" s="2">
        <f>VLOOKUP($A227,活跃!$B:$K,9,0)</f>
        <v>285402.09000000003</v>
      </c>
      <c r="K227" s="5">
        <f>VLOOKUP($A227,'交易量(贡献率)'!$A:$L,11,0)</f>
        <v>5.4117224516216977E-2</v>
      </c>
      <c r="L227">
        <f>VLOOKUP($A227,交易量等级!$A:$H,7,0)</f>
        <v>0</v>
      </c>
      <c r="M227" t="str">
        <f>VLOOKUP($A227,'风险(退款拒付)'!$A:$O,7,0)</f>
        <v>(10,20]</v>
      </c>
      <c r="N227" t="str">
        <f>VLOOKUP($A227,'风险(退款拒付)'!$A:$O,10,0)</f>
        <v>(0,1.5]</v>
      </c>
      <c r="O227" t="str">
        <f>VLOOKUP($A227,'风险(退款拒付)'!$A:$O,13,0)</f>
        <v>(0,10]</v>
      </c>
      <c r="P227" s="1">
        <f>VLOOKUP(A227,综合分数!$A:$L,12,0)</f>
        <v>5.094197526902355E-3</v>
      </c>
    </row>
    <row r="228" spans="1:16" x14ac:dyDescent="0.2">
      <c r="A228" t="s">
        <v>211</v>
      </c>
      <c r="B228" t="str">
        <f>VLOOKUP($A228,活跃!$B:$K,10,0)</f>
        <v>02活跃</v>
      </c>
      <c r="C228" t="str">
        <f>VLOOKUP($A228,'交易量(贡献率)'!$A:$M,13,0)</f>
        <v>III</v>
      </c>
      <c r="D228" t="str">
        <f>VLOOKUP($A228,交易量等级!$A:$I,9,0)</f>
        <v>小</v>
      </c>
      <c r="E228" t="str">
        <f>VLOOKUP($A228,'风险(退款拒付)'!$A:$P,16,0)</f>
        <v>低</v>
      </c>
      <c r="F228">
        <f>VLOOKUP($A228,'风险(退款拒付)'!$A:$Z,4,0)</f>
        <v>3.5999999999999997E-2</v>
      </c>
      <c r="G228" t="str">
        <f>VLOOKUP($A228,'风险(退款拒付)'!$A:$Z,8,0)</f>
        <v>低</v>
      </c>
      <c r="H228" t="str">
        <f>VLOOKUP($A228,'风险(退款拒付)'!$A:$Z,11,0)</f>
        <v>0</v>
      </c>
      <c r="I228" t="str">
        <f>VLOOKUP($A228,'风险(退款拒付)'!$A:$Z,14,0)</f>
        <v>0</v>
      </c>
      <c r="J228" s="2">
        <f>VLOOKUP($A228,活跃!$B:$K,9,0)</f>
        <v>659526.9</v>
      </c>
      <c r="K228" s="5">
        <f>VLOOKUP($A228,'交易量(贡献率)'!$A:$L,11,0)</f>
        <v>0.1264125179295765</v>
      </c>
      <c r="L228">
        <f>VLOOKUP($A228,交易量等级!$A:$H,7,0)</f>
        <v>94880.059055489997</v>
      </c>
      <c r="M228" t="str">
        <f>VLOOKUP($A228,'风险(退款拒付)'!$A:$O,7,0)</f>
        <v>(0,10]</v>
      </c>
      <c r="N228" t="str">
        <f>VLOOKUP($A228,'风险(退款拒付)'!$A:$O,10,0)</f>
        <v>0</v>
      </c>
      <c r="O228" t="str">
        <f>VLOOKUP($A228,'风险(退款拒付)'!$A:$O,13,0)</f>
        <v>0</v>
      </c>
      <c r="P228" s="1">
        <f>VLOOKUP(A228,综合分数!$A:$L,12,0)</f>
        <v>2.3098420444435799E-2</v>
      </c>
    </row>
    <row r="229" spans="1:16" x14ac:dyDescent="0.2">
      <c r="A229" t="s">
        <v>519</v>
      </c>
      <c r="B229" t="str">
        <f>VLOOKUP($A229,活跃!$B:$K,10,0)</f>
        <v>02活跃</v>
      </c>
      <c r="C229" t="str">
        <f>VLOOKUP($A229,'交易量(贡献率)'!$A:$M,13,0)</f>
        <v>III</v>
      </c>
      <c r="D229" t="str">
        <f>VLOOKUP($A229,交易量等级!$A:$I,9,0)</f>
        <v>小</v>
      </c>
      <c r="E229" t="str">
        <f>VLOOKUP($A229,'风险(退款拒付)'!$A:$P,16,0)</f>
        <v>低</v>
      </c>
      <c r="F229">
        <f>VLOOKUP($A229,'风险(退款拒付)'!$A:$Z,4,0)</f>
        <v>1.2E-2</v>
      </c>
      <c r="G229" t="str">
        <f>VLOOKUP($A229,'风险(退款拒付)'!$A:$Z,8,0)</f>
        <v>低</v>
      </c>
      <c r="H229" t="str">
        <f>VLOOKUP($A229,'风险(退款拒付)'!$A:$Z,11,0)</f>
        <v>低</v>
      </c>
      <c r="I229" t="str">
        <f>VLOOKUP($A229,'风险(退款拒付)'!$A:$Z,14,0)</f>
        <v>低</v>
      </c>
      <c r="J229" s="2">
        <f>VLOOKUP($A229,活跃!$B:$K,9,0)</f>
        <v>947786.14</v>
      </c>
      <c r="K229" s="5">
        <f>VLOOKUP($A229,'交易量(贡献率)'!$A:$L,11,0)</f>
        <v>0.17971681753185009</v>
      </c>
      <c r="L229">
        <f>VLOOKUP($A229,交易量等级!$A:$H,7,0)</f>
        <v>114547.85</v>
      </c>
      <c r="M229" t="str">
        <f>VLOOKUP($A229,'风险(退款拒付)'!$A:$O,7,0)</f>
        <v>(0,10]</v>
      </c>
      <c r="N229" t="str">
        <f>VLOOKUP($A229,'风险(退款拒付)'!$A:$O,10,0)</f>
        <v>(0,1.5]</v>
      </c>
      <c r="O229" t="str">
        <f>VLOOKUP($A229,'风险(退款拒付)'!$A:$O,13,0)</f>
        <v>(0,10]</v>
      </c>
      <c r="P229" s="1">
        <f>VLOOKUP(A229,综合分数!$A:$L,12,0)</f>
        <v>1.0418787639740039E-2</v>
      </c>
    </row>
    <row r="230" spans="1:16" x14ac:dyDescent="0.2">
      <c r="A230" t="s">
        <v>603</v>
      </c>
      <c r="B230" t="str">
        <f>VLOOKUP($A230,活跃!$B:$K,10,0)</f>
        <v>03流失</v>
      </c>
      <c r="C230" t="str">
        <f>VLOOKUP($A230,'交易量(贡献率)'!$A:$M,13,0)</f>
        <v>IV</v>
      </c>
      <c r="D230" t="str">
        <f>VLOOKUP($A230,交易量等级!$A:$I,9,0)</f>
        <v>微</v>
      </c>
      <c r="E230" t="str">
        <f>VLOOKUP($A230,'风险(退款拒付)'!$A:$P,16,0)</f>
        <v>低</v>
      </c>
      <c r="F230">
        <f>VLOOKUP($A230,'风险(退款拒付)'!$A:$Z,4,0)</f>
        <v>0</v>
      </c>
      <c r="G230" t="str">
        <f>VLOOKUP($A230,'风险(退款拒付)'!$A:$Z,8,0)</f>
        <v>0</v>
      </c>
      <c r="H230" t="str">
        <f>VLOOKUP($A230,'风险(退款拒付)'!$A:$Z,11,0)</f>
        <v>低</v>
      </c>
      <c r="I230" t="str">
        <f>VLOOKUP($A230,'风险(退款拒付)'!$A:$Z,14,0)</f>
        <v>低</v>
      </c>
      <c r="J230" s="2">
        <f>VLOOKUP($A230,活跃!$B:$K,9,0)</f>
        <v>87569.42</v>
      </c>
      <c r="K230" s="5">
        <f>VLOOKUP($A230,'交易量(贡献率)'!$A:$L,11,0)</f>
        <v>1.6604692568631507E-2</v>
      </c>
      <c r="L230">
        <f>VLOOKUP($A230,交易量等级!$A:$H,7,0)</f>
        <v>0</v>
      </c>
      <c r="M230" t="str">
        <f>VLOOKUP($A230,'风险(退款拒付)'!$A:$O,7,0)</f>
        <v>0</v>
      </c>
      <c r="N230" t="str">
        <f>VLOOKUP($A230,'风险(退款拒付)'!$A:$O,10,0)</f>
        <v>(0,1.5]</v>
      </c>
      <c r="O230" t="str">
        <f>VLOOKUP($A230,'风险(退款拒付)'!$A:$O,13,0)</f>
        <v>(0,10]</v>
      </c>
      <c r="P230" s="1">
        <f>VLOOKUP(A230,综合分数!$A:$L,12,0)</f>
        <v>2.2824354095946828E-2</v>
      </c>
    </row>
    <row r="231" spans="1:16" x14ac:dyDescent="0.2">
      <c r="A231" t="s">
        <v>573</v>
      </c>
      <c r="B231" t="str">
        <f>VLOOKUP($A231,活跃!$B:$K,10,0)</f>
        <v>03流失</v>
      </c>
      <c r="C231" t="str">
        <f>VLOOKUP($A231,'交易量(贡献率)'!$A:$M,13,0)</f>
        <v>IV</v>
      </c>
      <c r="D231" t="str">
        <f>VLOOKUP($A231,交易量等级!$A:$I,9,0)</f>
        <v>小</v>
      </c>
      <c r="E231" t="str">
        <f>VLOOKUP($A231,'风险(退款拒付)'!$A:$P,16,0)</f>
        <v>低</v>
      </c>
      <c r="F231">
        <f>VLOOKUP($A231,'风险(退款拒付)'!$A:$Z,4,0)</f>
        <v>1.2E-2</v>
      </c>
      <c r="G231" t="str">
        <f>VLOOKUP($A231,'风险(退款拒付)'!$A:$Z,8,0)</f>
        <v>低</v>
      </c>
      <c r="H231" t="str">
        <f>VLOOKUP($A231,'风险(退款拒付)'!$A:$Z,11,0)</f>
        <v>低</v>
      </c>
      <c r="I231" t="str">
        <f>VLOOKUP($A231,'风险(退款拒付)'!$A:$Z,14,0)</f>
        <v>低</v>
      </c>
      <c r="J231" s="2">
        <f>VLOOKUP($A231,活跃!$B:$K,9,0)</f>
        <v>192971.9</v>
      </c>
      <c r="K231" s="5">
        <f>VLOOKUP($A231,'交易量(贡献率)'!$A:$L,11,0)</f>
        <v>3.6590844999141281E-2</v>
      </c>
      <c r="L231">
        <f>VLOOKUP($A231,交易量等级!$A:$H,7,0)</f>
        <v>0</v>
      </c>
      <c r="M231" t="str">
        <f>VLOOKUP($A231,'风险(退款拒付)'!$A:$O,7,0)</f>
        <v>(0,10]</v>
      </c>
      <c r="N231" t="str">
        <f>VLOOKUP($A231,'风险(退款拒付)'!$A:$O,10,0)</f>
        <v>(0,1.5]</v>
      </c>
      <c r="O231" t="str">
        <f>VLOOKUP($A231,'风险(退款拒付)'!$A:$O,13,0)</f>
        <v>(0,10]</v>
      </c>
      <c r="P231" s="1">
        <f>VLOOKUP(A231,综合分数!$A:$L,12,0)</f>
        <v>6.4005092790201029E-2</v>
      </c>
    </row>
    <row r="232" spans="1:16" x14ac:dyDescent="0.2">
      <c r="A232" t="s">
        <v>920</v>
      </c>
      <c r="B232" t="str">
        <f>VLOOKUP($A232,活跃!$B:$K,10,0)</f>
        <v>03沉默</v>
      </c>
      <c r="C232" t="str">
        <f>VLOOKUP($A232,'交易量(贡献率)'!$A:$M,13,0)</f>
        <v>IV</v>
      </c>
      <c r="D232" t="str">
        <f>VLOOKUP($A232,交易量等级!$A:$I,9,0)</f>
        <v>小</v>
      </c>
      <c r="E232" t="str">
        <f>VLOOKUP($A232,'风险(退款拒付)'!$A:$P,16,0)</f>
        <v>低</v>
      </c>
      <c r="F232">
        <f>VLOOKUP($A232,'风险(退款拒付)'!$A:$Z,4,0)</f>
        <v>0.03</v>
      </c>
      <c r="G232" t="str">
        <f>VLOOKUP($A232,'风险(退款拒付)'!$A:$Z,8,0)</f>
        <v>低</v>
      </c>
      <c r="H232" t="str">
        <f>VLOOKUP($A232,'风险(退款拒付)'!$A:$Z,11,0)</f>
        <v>中</v>
      </c>
      <c r="I232" t="str">
        <f>VLOOKUP($A232,'风险(退款拒付)'!$A:$Z,14,0)</f>
        <v>中</v>
      </c>
      <c r="J232" s="2">
        <f>VLOOKUP($A232,活跃!$B:$K,9,0)</f>
        <v>217995.09</v>
      </c>
      <c r="K232" s="5">
        <f>VLOOKUP($A232,'交易量(贡献率)'!$A:$L,11,0)</f>
        <v>4.1335679177972824E-2</v>
      </c>
      <c r="L232">
        <f>VLOOKUP($A232,交易量等级!$A:$H,7,0)</f>
        <v>53.99</v>
      </c>
      <c r="M232" t="str">
        <f>VLOOKUP($A232,'风险(退款拒付)'!$A:$O,7,0)</f>
        <v>(0,10]</v>
      </c>
      <c r="N232" t="str">
        <f>VLOOKUP($A232,'风险(退款拒付)'!$A:$O,10,0)</f>
        <v>(1.5,10]</v>
      </c>
      <c r="O232" t="str">
        <f>VLOOKUP($A232,'风险(退款拒付)'!$A:$O,13,0)</f>
        <v>(10,20]</v>
      </c>
      <c r="P232" s="1">
        <f>VLOOKUP(A232,综合分数!$A:$L,12,0)</f>
        <v>5.6101699269731032E-3</v>
      </c>
    </row>
    <row r="233" spans="1:16" x14ac:dyDescent="0.2">
      <c r="A233" t="s">
        <v>739</v>
      </c>
      <c r="B233" t="str">
        <f>VLOOKUP($A233,活跃!$B:$K,10,0)</f>
        <v>03流失</v>
      </c>
      <c r="C233" t="str">
        <f>VLOOKUP($A233,'交易量(贡献率)'!$A:$M,13,0)</f>
        <v>IV</v>
      </c>
      <c r="D233" t="str">
        <f>VLOOKUP($A233,交易量等级!$A:$I,9,0)</f>
        <v>小</v>
      </c>
      <c r="E233" t="str">
        <f>VLOOKUP($A233,'风险(退款拒付)'!$A:$P,16,0)</f>
        <v>低</v>
      </c>
      <c r="F233">
        <f>VLOOKUP($A233,'风险(退款拒付)'!$A:$Z,4,0)</f>
        <v>5.0000000000000001E-3</v>
      </c>
      <c r="G233" t="str">
        <f>VLOOKUP($A233,'风险(退款拒付)'!$A:$Z,8,0)</f>
        <v>低</v>
      </c>
      <c r="H233" t="str">
        <f>VLOOKUP($A233,'风险(退款拒付)'!$A:$Z,11,0)</f>
        <v>中</v>
      </c>
      <c r="I233" t="str">
        <f>VLOOKUP($A233,'风险(退款拒付)'!$A:$Z,14,0)</f>
        <v>中</v>
      </c>
      <c r="J233" s="2">
        <f>VLOOKUP($A233,活跃!$B:$K,9,0)</f>
        <v>328227.82</v>
      </c>
      <c r="K233" s="5">
        <f>VLOOKUP($A233,'交易量(贡献率)'!$A:$L,11,0)</f>
        <v>4.4092479317329243E-2</v>
      </c>
      <c r="L233">
        <f>VLOOKUP($A233,交易量等级!$A:$H,7,0)</f>
        <v>0</v>
      </c>
      <c r="M233" t="str">
        <f>VLOOKUP($A233,'风险(退款拒付)'!$A:$O,7,0)</f>
        <v>(0,10]</v>
      </c>
      <c r="N233" t="str">
        <f>VLOOKUP($A233,'风险(退款拒付)'!$A:$O,10,0)</f>
        <v>(1.5,10]</v>
      </c>
      <c r="O233" t="str">
        <f>VLOOKUP($A233,'风险(退款拒付)'!$A:$O,13,0)</f>
        <v>(10,20]</v>
      </c>
      <c r="P233" s="1">
        <f>VLOOKUP(A233,综合分数!$A:$L,12,0)</f>
        <v>1.2330513054539711E-2</v>
      </c>
    </row>
    <row r="234" spans="1:16" x14ac:dyDescent="0.2">
      <c r="A234" t="s">
        <v>273</v>
      </c>
      <c r="B234" t="str">
        <f>VLOOKUP($A234,活跃!$B:$K,10,0)</f>
        <v>02活跃</v>
      </c>
      <c r="C234" t="str">
        <f>VLOOKUP($A234,'交易量(贡献率)'!$A:$M,13,0)</f>
        <v>III</v>
      </c>
      <c r="D234" t="str">
        <f>VLOOKUP($A234,交易量等级!$A:$I,9,0)</f>
        <v>小</v>
      </c>
      <c r="E234" t="str">
        <f>VLOOKUP($A234,'风险(退款拒付)'!$A:$P,16,0)</f>
        <v>低</v>
      </c>
      <c r="F234">
        <f>VLOOKUP($A234,'风险(退款拒付)'!$A:$Z,4,0)</f>
        <v>0.219</v>
      </c>
      <c r="G234" t="str">
        <f>VLOOKUP($A234,'风险(退款拒付)'!$A:$Z,8,0)</f>
        <v>高</v>
      </c>
      <c r="H234" t="str">
        <f>VLOOKUP($A234,'风险(退款拒付)'!$A:$Z,11,0)</f>
        <v>0</v>
      </c>
      <c r="I234" t="str">
        <f>VLOOKUP($A234,'风险(退款拒付)'!$A:$Z,14,0)</f>
        <v>0</v>
      </c>
      <c r="J234" s="2">
        <f>VLOOKUP($A234,活跃!$B:$K,9,0)</f>
        <v>3445966.18</v>
      </c>
      <c r="K234" s="5">
        <f>VLOOKUP($A234,'交易量(贡献率)'!$A:$L,11,0)</f>
        <v>0.22236605635807238</v>
      </c>
      <c r="L234">
        <f>VLOOKUP($A234,交易量等级!$A:$H,7,0)</f>
        <v>208688.30002890999</v>
      </c>
      <c r="M234" t="str">
        <f>VLOOKUP($A234,'风险(退款拒付)'!$A:$O,7,0)</f>
        <v>(20,+)</v>
      </c>
      <c r="N234" t="str">
        <f>VLOOKUP($A234,'风险(退款拒付)'!$A:$O,10,0)</f>
        <v>0</v>
      </c>
      <c r="O234" t="str">
        <f>VLOOKUP($A234,'风险(退款拒付)'!$A:$O,13,0)</f>
        <v>0</v>
      </c>
      <c r="P234" s="1">
        <f>VLOOKUP(A234,综合分数!$A:$L,12,0)</f>
        <v>2.082586903963481E-2</v>
      </c>
    </row>
    <row r="235" spans="1:16" x14ac:dyDescent="0.2">
      <c r="A235" t="s">
        <v>481</v>
      </c>
      <c r="B235" t="str">
        <f>VLOOKUP($A235,活跃!$B:$K,10,0)</f>
        <v>03沉默</v>
      </c>
      <c r="C235" t="str">
        <f>VLOOKUP($A235,'交易量(贡献率)'!$A:$M,13,0)</f>
        <v>IV</v>
      </c>
      <c r="D235" t="str">
        <f>VLOOKUP($A235,交易量等级!$A:$I,9,0)</f>
        <v>小</v>
      </c>
      <c r="E235" t="str">
        <f>VLOOKUP($A235,'风险(退款拒付)'!$A:$P,16,0)</f>
        <v>中</v>
      </c>
      <c r="F235">
        <f>VLOOKUP($A235,'风险(退款拒付)'!$A:$Z,4,0)</f>
        <v>0.13300000000000001</v>
      </c>
      <c r="G235" t="str">
        <f>VLOOKUP($A235,'风险(退款拒付)'!$A:$Z,8,0)</f>
        <v>中</v>
      </c>
      <c r="H235" t="str">
        <f>VLOOKUP($A235,'风险(退款拒付)'!$A:$Z,11,0)</f>
        <v>中</v>
      </c>
      <c r="I235" t="str">
        <f>VLOOKUP($A235,'风险(退款拒付)'!$A:$Z,14,0)</f>
        <v>中</v>
      </c>
      <c r="J235" s="2">
        <f>VLOOKUP($A235,活跃!$B:$K,9,0)</f>
        <v>185583.46</v>
      </c>
      <c r="K235" s="5">
        <f>VLOOKUP($A235,'交易量(贡献率)'!$A:$L,11,0)</f>
        <v>3.5189867640129657E-2</v>
      </c>
      <c r="L235">
        <f>VLOOKUP($A235,交易量等级!$A:$H,7,0)</f>
        <v>88.81</v>
      </c>
      <c r="M235" t="str">
        <f>VLOOKUP($A235,'风险(退款拒付)'!$A:$O,7,0)</f>
        <v>(10,20]</v>
      </c>
      <c r="N235" t="str">
        <f>VLOOKUP($A235,'风险(退款拒付)'!$A:$O,10,0)</f>
        <v>(1.5,10]</v>
      </c>
      <c r="O235" t="str">
        <f>VLOOKUP($A235,'风险(退款拒付)'!$A:$O,13,0)</f>
        <v>(10,20]</v>
      </c>
      <c r="P235" s="1">
        <f>VLOOKUP(A235,综合分数!$A:$L,12,0)</f>
        <v>5.4399547250621096E-3</v>
      </c>
    </row>
    <row r="236" spans="1:16" x14ac:dyDescent="0.2">
      <c r="A236" t="s">
        <v>1025</v>
      </c>
      <c r="B236" t="str">
        <f>VLOOKUP($A236,活跃!$B:$K,10,0)</f>
        <v>04清退</v>
      </c>
      <c r="C236" t="str">
        <f>VLOOKUP($A236,'交易量(贡献率)'!$A:$M,13,0)</f>
        <v>IV</v>
      </c>
      <c r="D236" t="str">
        <f>VLOOKUP($A236,交易量等级!$A:$I,9,0)</f>
        <v>小</v>
      </c>
      <c r="E236" t="str">
        <f>VLOOKUP($A236,'风险(退款拒付)'!$A:$P,16,0)</f>
        <v>低</v>
      </c>
      <c r="F236">
        <f>VLOOKUP($A236,'风险(退款拒付)'!$A:$Z,4,0)</f>
        <v>3.1E-2</v>
      </c>
      <c r="G236" t="str">
        <f>VLOOKUP($A236,'风险(退款拒付)'!$A:$Z,8,0)</f>
        <v>低</v>
      </c>
      <c r="H236" t="str">
        <f>VLOOKUP($A236,'风险(退款拒付)'!$A:$Z,11,0)</f>
        <v>中</v>
      </c>
      <c r="I236" t="str">
        <f>VLOOKUP($A236,'风险(退款拒付)'!$A:$Z,14,0)</f>
        <v>低</v>
      </c>
      <c r="J236" s="2">
        <f>VLOOKUP($A236,活跃!$B:$K,9,0)</f>
        <v>309643.07</v>
      </c>
      <c r="K236" s="5">
        <f>VLOOKUP($A236,'交易量(贡献率)'!$A:$L,11,0)</f>
        <v>5.9585201851917728E-2</v>
      </c>
      <c r="L236">
        <f>VLOOKUP($A236,交易量等级!$A:$H,7,0)</f>
        <v>0</v>
      </c>
      <c r="M236" t="str">
        <f>VLOOKUP($A236,'风险(退款拒付)'!$A:$O,7,0)</f>
        <v>(0,10]</v>
      </c>
      <c r="N236" t="str">
        <f>VLOOKUP($A236,'风险(退款拒付)'!$A:$O,10,0)</f>
        <v>(1.5,10]</v>
      </c>
      <c r="O236" t="str">
        <f>VLOOKUP($A236,'风险(退款拒付)'!$A:$O,13,0)</f>
        <v>(0,10]</v>
      </c>
      <c r="P236" s="1">
        <f>VLOOKUP(A236,综合分数!$A:$L,12,0)</f>
        <v>3.0733280612755251E-2</v>
      </c>
    </row>
    <row r="237" spans="1:16" x14ac:dyDescent="0.2">
      <c r="A237" t="s">
        <v>174</v>
      </c>
      <c r="B237" t="str">
        <f>VLOOKUP($A237,活跃!$B:$K,10,0)</f>
        <v>04清退</v>
      </c>
      <c r="C237" t="str">
        <f>VLOOKUP($A237,'交易量(贡献率)'!$A:$M,13,0)</f>
        <v>IV</v>
      </c>
      <c r="D237" t="str">
        <f>VLOOKUP($A237,交易量等级!$A:$I,9,0)</f>
        <v>小</v>
      </c>
      <c r="E237" t="str">
        <f>VLOOKUP($A237,'风险(退款拒付)'!$A:$P,16,0)</f>
        <v>低</v>
      </c>
      <c r="F237">
        <f>VLOOKUP($A237,'风险(退款拒付)'!$A:$Z,4,0)</f>
        <v>2E-3</v>
      </c>
      <c r="G237" t="str">
        <f>VLOOKUP($A237,'风险(退款拒付)'!$A:$Z,8,0)</f>
        <v>低</v>
      </c>
      <c r="H237" t="str">
        <f>VLOOKUP($A237,'风险(退款拒付)'!$A:$Z,11,0)</f>
        <v>中</v>
      </c>
      <c r="I237" t="str">
        <f>VLOOKUP($A237,'风险(退款拒付)'!$A:$Z,14,0)</f>
        <v>中</v>
      </c>
      <c r="J237" s="2">
        <f>VLOOKUP($A237,活跃!$B:$K,9,0)</f>
        <v>129484.89</v>
      </c>
      <c r="K237" s="5">
        <f>VLOOKUP($A237,'交易量(贡献率)'!$A:$L,11,0)</f>
        <v>2.4552598278406643E-2</v>
      </c>
      <c r="L237">
        <f>VLOOKUP($A237,交易量等级!$A:$H,7,0)</f>
        <v>0</v>
      </c>
      <c r="M237" t="str">
        <f>VLOOKUP($A237,'风险(退款拒付)'!$A:$O,7,0)</f>
        <v>(0,10]</v>
      </c>
      <c r="N237" t="str">
        <f>VLOOKUP($A237,'风险(退款拒付)'!$A:$O,10,0)</f>
        <v>(1.5,10]</v>
      </c>
      <c r="O237" t="str">
        <f>VLOOKUP($A237,'风险(退款拒付)'!$A:$O,13,0)</f>
        <v>(10,20]</v>
      </c>
      <c r="P237" s="1">
        <f>VLOOKUP(A237,综合分数!$A:$L,12,0)</f>
        <v>6.659584587222829E-3</v>
      </c>
    </row>
    <row r="238" spans="1:16" x14ac:dyDescent="0.2">
      <c r="A238" t="s">
        <v>130</v>
      </c>
      <c r="B238" t="str">
        <f>VLOOKUP($A238,活跃!$B:$K,10,0)</f>
        <v>02活跃</v>
      </c>
      <c r="C238" t="str">
        <f>VLOOKUP($A238,'交易量(贡献率)'!$A:$M,13,0)</f>
        <v>IV</v>
      </c>
      <c r="D238" t="str">
        <f>VLOOKUP($A238,交易量等级!$A:$I,9,0)</f>
        <v>微</v>
      </c>
      <c r="E238" t="str">
        <f>VLOOKUP($A238,'风险(退款拒付)'!$A:$P,16,0)</f>
        <v>低</v>
      </c>
      <c r="F238">
        <f>VLOOKUP($A238,'风险(退款拒付)'!$A:$Z,4,0)</f>
        <v>1.2E-2</v>
      </c>
      <c r="G238" t="str">
        <f>VLOOKUP($A238,'风险(退款拒付)'!$A:$Z,8,0)</f>
        <v>低</v>
      </c>
      <c r="H238" t="str">
        <f>VLOOKUP($A238,'风险(退款拒付)'!$A:$Z,11,0)</f>
        <v>低</v>
      </c>
      <c r="I238" t="str">
        <f>VLOOKUP($A238,'风险(退款拒付)'!$A:$Z,14,0)</f>
        <v>低</v>
      </c>
      <c r="J238" s="2">
        <f>VLOOKUP($A238,活跃!$B:$K,9,0)</f>
        <v>278792.42</v>
      </c>
      <c r="K238" s="5">
        <f>VLOOKUP($A238,'交易量(贡献率)'!$A:$L,11,0)</f>
        <v>3.6027134399804102E-2</v>
      </c>
      <c r="L238">
        <f>VLOOKUP($A238,交易量等级!$A:$H,7,0)</f>
        <v>18164.763340400001</v>
      </c>
      <c r="M238" t="str">
        <f>VLOOKUP($A238,'风险(退款拒付)'!$A:$O,7,0)</f>
        <v>(0,10]</v>
      </c>
      <c r="N238" t="str">
        <f>VLOOKUP($A238,'风险(退款拒付)'!$A:$O,10,0)</f>
        <v>(0,1.5]</v>
      </c>
      <c r="O238" t="str">
        <f>VLOOKUP($A238,'风险(退款拒付)'!$A:$O,13,0)</f>
        <v>(0,10]</v>
      </c>
      <c r="P238" s="1">
        <f>VLOOKUP(A238,综合分数!$A:$L,12,0)</f>
        <v>7.4846401123266019E-3</v>
      </c>
    </row>
    <row r="239" spans="1:16" x14ac:dyDescent="0.2">
      <c r="A239" t="s">
        <v>437</v>
      </c>
      <c r="B239" t="str">
        <f>VLOOKUP($A239,活跃!$B:$K,10,0)</f>
        <v>03流失</v>
      </c>
      <c r="C239" t="str">
        <f>VLOOKUP($A239,'交易量(贡献率)'!$A:$M,13,0)</f>
        <v>IV</v>
      </c>
      <c r="D239" t="str">
        <f>VLOOKUP($A239,交易量等级!$A:$I,9,0)</f>
        <v>小</v>
      </c>
      <c r="E239" t="str">
        <f>VLOOKUP($A239,'风险(退款拒付)'!$A:$P,16,0)</f>
        <v>低</v>
      </c>
      <c r="F239">
        <f>VLOOKUP($A239,'风险(退款拒付)'!$A:$Z,4,0)</f>
        <v>6.0000000000000001E-3</v>
      </c>
      <c r="G239" t="str">
        <f>VLOOKUP($A239,'风险(退款拒付)'!$A:$Z,8,0)</f>
        <v>低</v>
      </c>
      <c r="H239" t="str">
        <f>VLOOKUP($A239,'风险(退款拒付)'!$A:$Z,11,0)</f>
        <v>低</v>
      </c>
      <c r="I239" t="str">
        <f>VLOOKUP($A239,'风险(退款拒付)'!$A:$Z,14,0)</f>
        <v>低</v>
      </c>
      <c r="J239" s="2">
        <f>VLOOKUP($A239,活跃!$B:$K,9,0)</f>
        <v>139901.97</v>
      </c>
      <c r="K239" s="5">
        <f>VLOOKUP($A239,'交易量(贡献率)'!$A:$L,11,0)</f>
        <v>2.652823689059023E-2</v>
      </c>
      <c r="L239">
        <f>VLOOKUP($A239,交易量等级!$A:$H,7,0)</f>
        <v>0</v>
      </c>
      <c r="M239" t="str">
        <f>VLOOKUP($A239,'风险(退款拒付)'!$A:$O,7,0)</f>
        <v>(0,10]</v>
      </c>
      <c r="N239" t="str">
        <f>VLOOKUP($A239,'风险(退款拒付)'!$A:$O,10,0)</f>
        <v>(0,1.5]</v>
      </c>
      <c r="O239" t="str">
        <f>VLOOKUP($A239,'风险(退款拒付)'!$A:$O,13,0)</f>
        <v>(0,10]</v>
      </c>
      <c r="P239" s="1">
        <f>VLOOKUP(A239,综合分数!$A:$L,12,0)</f>
        <v>8.6136621800199306E-3</v>
      </c>
    </row>
    <row r="240" spans="1:16" x14ac:dyDescent="0.2">
      <c r="A240" t="s">
        <v>188</v>
      </c>
      <c r="B240" t="str">
        <f>VLOOKUP($A240,活跃!$B:$K,10,0)</f>
        <v>03沉默</v>
      </c>
      <c r="C240" t="str">
        <f>VLOOKUP($A240,'交易量(贡献率)'!$A:$M,13,0)</f>
        <v>IV</v>
      </c>
      <c r="D240" t="str">
        <f>VLOOKUP($A240,交易量等级!$A:$I,9,0)</f>
        <v>小</v>
      </c>
      <c r="E240" t="str">
        <f>VLOOKUP($A240,'风险(退款拒付)'!$A:$P,16,0)</f>
        <v>低</v>
      </c>
      <c r="F240">
        <f>VLOOKUP($A240,'风险(退款拒付)'!$A:$Z,4,0)</f>
        <v>3.7999999999999999E-2</v>
      </c>
      <c r="G240" t="str">
        <f>VLOOKUP($A240,'风险(退款拒付)'!$A:$Z,8,0)</f>
        <v>低</v>
      </c>
      <c r="H240" t="str">
        <f>VLOOKUP($A240,'风险(退款拒付)'!$A:$Z,11,0)</f>
        <v>中</v>
      </c>
      <c r="I240" t="str">
        <f>VLOOKUP($A240,'风险(退款拒付)'!$A:$Z,14,0)</f>
        <v>低</v>
      </c>
      <c r="J240" s="2">
        <f>VLOOKUP($A240,活跃!$B:$K,9,0)</f>
        <v>309764.83</v>
      </c>
      <c r="K240" s="5">
        <f>VLOOKUP($A240,'交易量(贡献率)'!$A:$L,11,0)</f>
        <v>5.8736825831716175E-2</v>
      </c>
      <c r="L240">
        <f>VLOOKUP($A240,交易量等级!$A:$H,7,0)</f>
        <v>283.49</v>
      </c>
      <c r="M240" t="str">
        <f>VLOOKUP($A240,'风险(退款拒付)'!$A:$O,7,0)</f>
        <v>(0,10]</v>
      </c>
      <c r="N240" t="str">
        <f>VLOOKUP($A240,'风险(退款拒付)'!$A:$O,10,0)</f>
        <v>(1.5,10]</v>
      </c>
      <c r="O240" t="str">
        <f>VLOOKUP($A240,'风险(退款拒付)'!$A:$O,13,0)</f>
        <v>(0,10]</v>
      </c>
      <c r="P240" s="1">
        <f>VLOOKUP(A240,综合分数!$A:$L,12,0)</f>
        <v>4.6945920843720528E-3</v>
      </c>
    </row>
    <row r="241" spans="1:16" x14ac:dyDescent="0.2">
      <c r="A241" t="s">
        <v>139</v>
      </c>
      <c r="B241" t="str">
        <f>VLOOKUP($A241,活跃!$B:$K,10,0)</f>
        <v>04清退</v>
      </c>
      <c r="C241" t="str">
        <f>VLOOKUP($A241,'交易量(贡献率)'!$A:$M,13,0)</f>
        <v>IV</v>
      </c>
      <c r="D241" t="str">
        <f>VLOOKUP($A241,交易量等级!$A:$I,9,0)</f>
        <v>小</v>
      </c>
      <c r="E241" t="str">
        <f>VLOOKUP($A241,'风险(退款拒付)'!$A:$P,16,0)</f>
        <v>低</v>
      </c>
      <c r="F241">
        <f>VLOOKUP($A241,'风险(退款拒付)'!$A:$Z,4,0)</f>
        <v>1.4999999999999999E-2</v>
      </c>
      <c r="G241" t="str">
        <f>VLOOKUP($A241,'风险(退款拒付)'!$A:$Z,8,0)</f>
        <v>低</v>
      </c>
      <c r="H241" t="str">
        <f>VLOOKUP($A241,'风险(退款拒付)'!$A:$Z,11,0)</f>
        <v>中</v>
      </c>
      <c r="I241" t="str">
        <f>VLOOKUP($A241,'风险(退款拒付)'!$A:$Z,14,0)</f>
        <v>低</v>
      </c>
      <c r="J241" s="2">
        <f>VLOOKUP($A241,活跃!$B:$K,9,0)</f>
        <v>209358.44</v>
      </c>
      <c r="K241" s="5">
        <f>VLOOKUP($A241,'交易量(贡献率)'!$A:$L,11,0)</f>
        <v>3.9698019386770929E-2</v>
      </c>
      <c r="L241">
        <f>VLOOKUP($A241,交易量等级!$A:$H,7,0)</f>
        <v>0</v>
      </c>
      <c r="M241" t="str">
        <f>VLOOKUP($A241,'风险(退款拒付)'!$A:$O,7,0)</f>
        <v>(0,10]</v>
      </c>
      <c r="N241" t="str">
        <f>VLOOKUP($A241,'风险(退款拒付)'!$A:$O,10,0)</f>
        <v>(1.5,10]</v>
      </c>
      <c r="O241" t="str">
        <f>VLOOKUP($A241,'风险(退款拒付)'!$A:$O,13,0)</f>
        <v>(0,10]</v>
      </c>
      <c r="P241" s="1">
        <f>VLOOKUP(A241,综合分数!$A:$L,12,0)</f>
        <v>0.20510790637421489</v>
      </c>
    </row>
    <row r="242" spans="1:16" x14ac:dyDescent="0.2">
      <c r="A242" t="s">
        <v>674</v>
      </c>
      <c r="B242" t="str">
        <f>VLOOKUP($A242,活跃!$B:$K,10,0)</f>
        <v>02活跃</v>
      </c>
      <c r="C242" t="str">
        <f>VLOOKUP($A242,'交易量(贡献率)'!$A:$M,13,0)</f>
        <v>IV</v>
      </c>
      <c r="D242" t="str">
        <f>VLOOKUP($A242,交易量等级!$A:$I,9,0)</f>
        <v>小</v>
      </c>
      <c r="E242" t="str">
        <f>VLOOKUP($A242,'风险(退款拒付)'!$A:$P,16,0)</f>
        <v>低</v>
      </c>
      <c r="F242">
        <f>VLOOKUP($A242,'风险(退款拒付)'!$A:$Z,4,0)</f>
        <v>5.6000000000000001E-2</v>
      </c>
      <c r="G242" t="str">
        <f>VLOOKUP($A242,'风险(退款拒付)'!$A:$Z,8,0)</f>
        <v>低</v>
      </c>
      <c r="H242" t="str">
        <f>VLOOKUP($A242,'风险(退款拒付)'!$A:$Z,11,0)</f>
        <v>0</v>
      </c>
      <c r="I242" t="str">
        <f>VLOOKUP($A242,'风险(退款拒付)'!$A:$Z,14,0)</f>
        <v>低</v>
      </c>
      <c r="J242" s="2">
        <f>VLOOKUP($A242,活跃!$B:$K,9,0)</f>
        <v>381817.72</v>
      </c>
      <c r="K242" s="5">
        <f>VLOOKUP($A242,'交易量(贡献率)'!$A:$L,11,0)</f>
        <v>7.2399313114736005E-2</v>
      </c>
      <c r="L242">
        <f>VLOOKUP($A242,交易量等级!$A:$H,7,0)</f>
        <v>130032.32000000001</v>
      </c>
      <c r="M242" t="str">
        <f>VLOOKUP($A242,'风险(退款拒付)'!$A:$O,7,0)</f>
        <v>(0,10]</v>
      </c>
      <c r="N242" t="str">
        <f>VLOOKUP($A242,'风险(退款拒付)'!$A:$O,10,0)</f>
        <v>0</v>
      </c>
      <c r="O242" t="str">
        <f>VLOOKUP($A242,'风险(退款拒付)'!$A:$O,13,0)</f>
        <v>(0,10]</v>
      </c>
      <c r="P242" s="1">
        <f>VLOOKUP(A242,综合分数!$A:$L,12,0)</f>
        <v>1.048851610088527E-2</v>
      </c>
    </row>
    <row r="243" spans="1:16" x14ac:dyDescent="0.2">
      <c r="A243" t="s">
        <v>1024</v>
      </c>
      <c r="B243" t="str">
        <f>VLOOKUP($A243,活跃!$B:$K,10,0)</f>
        <v>03流失</v>
      </c>
      <c r="C243" t="str">
        <f>VLOOKUP($A243,'交易量(贡献率)'!$A:$M,13,0)</f>
        <v>IV</v>
      </c>
      <c r="D243" t="str">
        <f>VLOOKUP($A243,交易量等级!$A:$I,9,0)</f>
        <v>小</v>
      </c>
      <c r="E243" t="str">
        <f>VLOOKUP($A243,'风险(退款拒付)'!$A:$P,16,0)</f>
        <v>低</v>
      </c>
      <c r="F243">
        <f>VLOOKUP($A243,'风险(退款拒付)'!$A:$Z,4,0)</f>
        <v>0.16800000000000001</v>
      </c>
      <c r="G243" t="str">
        <f>VLOOKUP($A243,'风险(退款拒付)'!$A:$Z,8,0)</f>
        <v>中</v>
      </c>
      <c r="H243" t="str">
        <f>VLOOKUP($A243,'风险(退款拒付)'!$A:$Z,11,0)</f>
        <v>低</v>
      </c>
      <c r="I243" t="str">
        <f>VLOOKUP($A243,'风险(退款拒付)'!$A:$Z,14,0)</f>
        <v>中</v>
      </c>
      <c r="J243" s="2">
        <f>VLOOKUP($A243,活跃!$B:$K,9,0)</f>
        <v>273305.74</v>
      </c>
      <c r="K243" s="5">
        <f>VLOOKUP($A243,'交易量(贡献率)'!$A:$L,11,0)</f>
        <v>5.1823545136445291E-2</v>
      </c>
      <c r="L243">
        <f>VLOOKUP($A243,交易量等级!$A:$H,7,0)</f>
        <v>0</v>
      </c>
      <c r="M243" t="str">
        <f>VLOOKUP($A243,'风险(退款拒付)'!$A:$O,7,0)</f>
        <v>(10,20]</v>
      </c>
      <c r="N243" t="str">
        <f>VLOOKUP($A243,'风险(退款拒付)'!$A:$O,10,0)</f>
        <v>(0,1.5]</v>
      </c>
      <c r="O243" t="str">
        <f>VLOOKUP($A243,'风险(退款拒付)'!$A:$O,13,0)</f>
        <v>(10,20]</v>
      </c>
      <c r="P243" s="1">
        <f>VLOOKUP(A243,综合分数!$A:$L,12,0)</f>
        <v>0.21142499705407411</v>
      </c>
    </row>
    <row r="244" spans="1:16" x14ac:dyDescent="0.2">
      <c r="A244" t="s">
        <v>86</v>
      </c>
      <c r="B244" t="str">
        <f>VLOOKUP($A244,活跃!$B:$K,10,0)</f>
        <v>03流失</v>
      </c>
      <c r="C244" t="str">
        <f>VLOOKUP($A244,'交易量(贡献率)'!$A:$M,13,0)</f>
        <v>IV</v>
      </c>
      <c r="D244" t="str">
        <f>VLOOKUP($A244,交易量等级!$A:$I,9,0)</f>
        <v>小</v>
      </c>
      <c r="E244" t="str">
        <f>VLOOKUP($A244,'风险(退款拒付)'!$A:$P,16,0)</f>
        <v>低</v>
      </c>
      <c r="F244">
        <f>VLOOKUP($A244,'风险(退款拒付)'!$A:$Z,4,0)</f>
        <v>2.1000000000000001E-2</v>
      </c>
      <c r="G244" t="str">
        <f>VLOOKUP($A244,'风险(退款拒付)'!$A:$Z,8,0)</f>
        <v>低</v>
      </c>
      <c r="H244" t="str">
        <f>VLOOKUP($A244,'风险(退款拒付)'!$A:$Z,11,0)</f>
        <v>低</v>
      </c>
      <c r="I244" t="str">
        <f>VLOOKUP($A244,'风险(退款拒付)'!$A:$Z,14,0)</f>
        <v>低</v>
      </c>
      <c r="J244" s="2">
        <f>VLOOKUP($A244,活跃!$B:$K,9,0)</f>
        <v>184454.36</v>
      </c>
      <c r="K244" s="5">
        <f>VLOOKUP($A244,'交易量(贡献率)'!$A:$L,11,0)</f>
        <v>3.4975770545741663E-2</v>
      </c>
      <c r="L244">
        <f>VLOOKUP($A244,交易量等级!$A:$H,7,0)</f>
        <v>0</v>
      </c>
      <c r="M244" t="str">
        <f>VLOOKUP($A244,'风险(退款拒付)'!$A:$O,7,0)</f>
        <v>(0,10]</v>
      </c>
      <c r="N244" t="str">
        <f>VLOOKUP($A244,'风险(退款拒付)'!$A:$O,10,0)</f>
        <v>(0,1.5]</v>
      </c>
      <c r="O244" t="str">
        <f>VLOOKUP($A244,'风险(退款拒付)'!$A:$O,13,0)</f>
        <v>(0,10]</v>
      </c>
      <c r="P244" s="1">
        <f>VLOOKUP(A244,综合分数!$A:$L,12,0)</f>
        <v>7.1178443832407333E-3</v>
      </c>
    </row>
    <row r="245" spans="1:16" x14ac:dyDescent="0.2">
      <c r="A245" t="s">
        <v>788</v>
      </c>
      <c r="B245" t="str">
        <f>VLOOKUP($A245,活跃!$B:$K,10,0)</f>
        <v>03流失</v>
      </c>
      <c r="C245" t="str">
        <f>VLOOKUP($A245,'交易量(贡献率)'!$A:$M,13,0)</f>
        <v>IV</v>
      </c>
      <c r="D245" t="str">
        <f>VLOOKUP($A245,交易量等级!$A:$I,9,0)</f>
        <v>小</v>
      </c>
      <c r="E245" t="str">
        <f>VLOOKUP($A245,'风险(退款拒付)'!$A:$P,16,0)</f>
        <v>低</v>
      </c>
      <c r="F245">
        <f>VLOOKUP($A245,'风险(退款拒付)'!$A:$Z,4,0)</f>
        <v>1.2999999999999999E-2</v>
      </c>
      <c r="G245" t="str">
        <f>VLOOKUP($A245,'风险(退款拒付)'!$A:$Z,8,0)</f>
        <v>低</v>
      </c>
      <c r="H245" t="str">
        <f>VLOOKUP($A245,'风险(退款拒付)'!$A:$Z,11,0)</f>
        <v>低</v>
      </c>
      <c r="I245" t="str">
        <f>VLOOKUP($A245,'风险(退款拒付)'!$A:$Z,14,0)</f>
        <v>低</v>
      </c>
      <c r="J245" s="2">
        <f>VLOOKUP($A245,活跃!$B:$K,9,0)</f>
        <v>242515.05</v>
      </c>
      <c r="K245" s="5">
        <f>VLOOKUP($A245,'交易量(贡献率)'!$A:$L,11,0)</f>
        <v>4.5985092153360142E-2</v>
      </c>
      <c r="L245">
        <f>VLOOKUP($A245,交易量等级!$A:$H,7,0)</f>
        <v>0</v>
      </c>
      <c r="M245" t="str">
        <f>VLOOKUP($A245,'风险(退款拒付)'!$A:$O,7,0)</f>
        <v>(0,10]</v>
      </c>
      <c r="N245" t="str">
        <f>VLOOKUP($A245,'风险(退款拒付)'!$A:$O,10,0)</f>
        <v>(0,1.5]</v>
      </c>
      <c r="O245" t="str">
        <f>VLOOKUP($A245,'风险(退款拒付)'!$A:$O,13,0)</f>
        <v>(0,10]</v>
      </c>
      <c r="P245" s="1">
        <f>VLOOKUP(A245,综合分数!$A:$L,12,0)</f>
        <v>1.1680622745006679E-2</v>
      </c>
    </row>
    <row r="246" spans="1:16" x14ac:dyDescent="0.2">
      <c r="A246" t="s">
        <v>138</v>
      </c>
      <c r="B246" t="str">
        <f>VLOOKUP($A246,活跃!$B:$K,10,0)</f>
        <v>03沉默</v>
      </c>
      <c r="C246" t="str">
        <f>VLOOKUP($A246,'交易量(贡献率)'!$A:$M,13,0)</f>
        <v>IV</v>
      </c>
      <c r="D246" t="str">
        <f>VLOOKUP($A246,交易量等级!$A:$I,9,0)</f>
        <v>微</v>
      </c>
      <c r="E246" t="str">
        <f>VLOOKUP($A246,'风险(退款拒付)'!$A:$P,16,0)</f>
        <v>低</v>
      </c>
      <c r="F246">
        <f>VLOOKUP($A246,'风险(退款拒付)'!$A:$Z,4,0)</f>
        <v>2E-3</v>
      </c>
      <c r="G246" t="str">
        <f>VLOOKUP($A246,'风险(退款拒付)'!$A:$Z,8,0)</f>
        <v>低</v>
      </c>
      <c r="H246" t="str">
        <f>VLOOKUP($A246,'风险(退款拒付)'!$A:$Z,11,0)</f>
        <v>低</v>
      </c>
      <c r="I246" t="str">
        <f>VLOOKUP($A246,'风险(退款拒付)'!$A:$Z,14,0)</f>
        <v>低</v>
      </c>
      <c r="J246" s="2">
        <f>VLOOKUP($A246,活跃!$B:$K,9,0)</f>
        <v>173095.81</v>
      </c>
      <c r="K246" s="5">
        <f>VLOOKUP($A246,'交易量(贡献率)'!$A:$L,11,0)</f>
        <v>3.2831413927216682E-2</v>
      </c>
      <c r="L246">
        <f>VLOOKUP($A246,交易量等级!$A:$H,7,0)</f>
        <v>41862.60471218</v>
      </c>
      <c r="M246" t="str">
        <f>VLOOKUP($A246,'风险(退款拒付)'!$A:$O,7,0)</f>
        <v>(0,10]</v>
      </c>
      <c r="N246" t="str">
        <f>VLOOKUP($A246,'风险(退款拒付)'!$A:$O,10,0)</f>
        <v>(0,1.5]</v>
      </c>
      <c r="O246" t="str">
        <f>VLOOKUP($A246,'风险(退款拒付)'!$A:$O,13,0)</f>
        <v>(0,10]</v>
      </c>
      <c r="P246" s="1">
        <f>VLOOKUP(A246,综合分数!$A:$L,12,0)</f>
        <v>1.1864597721544331E-2</v>
      </c>
    </row>
    <row r="247" spans="1:16" x14ac:dyDescent="0.2">
      <c r="A247" t="s">
        <v>444</v>
      </c>
      <c r="B247" t="str">
        <f>VLOOKUP($A247,活跃!$B:$K,10,0)</f>
        <v>03流失</v>
      </c>
      <c r="C247" t="str">
        <f>VLOOKUP($A247,'交易量(贡献率)'!$A:$M,13,0)</f>
        <v>IV</v>
      </c>
      <c r="D247" t="str">
        <f>VLOOKUP($A247,交易量等级!$A:$I,9,0)</f>
        <v>普通</v>
      </c>
      <c r="E247" t="str">
        <f>VLOOKUP($A247,'风险(退款拒付)'!$A:$P,16,0)</f>
        <v>低</v>
      </c>
      <c r="F247">
        <f>VLOOKUP($A247,'风险(退款拒付)'!$A:$Z,4,0)</f>
        <v>8.6999999999999994E-2</v>
      </c>
      <c r="G247" t="str">
        <f>VLOOKUP($A247,'风险(退款拒付)'!$A:$Z,8,0)</f>
        <v>低</v>
      </c>
      <c r="H247" t="str">
        <f>VLOOKUP($A247,'风险(退款拒付)'!$A:$Z,11,0)</f>
        <v>低</v>
      </c>
      <c r="I247" t="str">
        <f>VLOOKUP($A247,'风险(退款拒付)'!$A:$Z,14,0)</f>
        <v>中</v>
      </c>
      <c r="J247" s="2">
        <f>VLOOKUP($A247,活跃!$B:$K,9,0)</f>
        <v>194082.99</v>
      </c>
      <c r="K247" s="5">
        <f>VLOOKUP($A247,'交易量(贡献率)'!$A:$L,11,0)</f>
        <v>3.7467106930025494E-2</v>
      </c>
      <c r="L247">
        <f>VLOOKUP($A247,交易量等级!$A:$H,7,0)</f>
        <v>0</v>
      </c>
      <c r="M247" t="str">
        <f>VLOOKUP($A247,'风险(退款拒付)'!$A:$O,7,0)</f>
        <v>(0,10]</v>
      </c>
      <c r="N247" t="str">
        <f>VLOOKUP($A247,'风险(退款拒付)'!$A:$O,10,0)</f>
        <v>(0,1.5]</v>
      </c>
      <c r="O247" t="str">
        <f>VLOOKUP($A247,'风险(退款拒付)'!$A:$O,13,0)</f>
        <v>(10,20]</v>
      </c>
      <c r="P247" s="1">
        <f>VLOOKUP(A247,综合分数!$A:$L,12,0)</f>
        <v>9.0967147612188038E-3</v>
      </c>
    </row>
    <row r="248" spans="1:16" x14ac:dyDescent="0.2">
      <c r="A248" t="s">
        <v>703</v>
      </c>
      <c r="B248" t="str">
        <f>VLOOKUP($A248,活跃!$B:$K,10,0)</f>
        <v>03流失</v>
      </c>
      <c r="C248" t="str">
        <f>VLOOKUP($A248,'交易量(贡献率)'!$A:$M,13,0)</f>
        <v>IV</v>
      </c>
      <c r="D248" t="str">
        <f>VLOOKUP($A248,交易量等级!$A:$I,9,0)</f>
        <v>小</v>
      </c>
      <c r="E248" t="str">
        <f>VLOOKUP($A248,'风险(退款拒付)'!$A:$P,16,0)</f>
        <v>低</v>
      </c>
      <c r="F248">
        <f>VLOOKUP($A248,'风险(退款拒付)'!$A:$Z,4,0)</f>
        <v>1.4999999999999999E-2</v>
      </c>
      <c r="G248" t="str">
        <f>VLOOKUP($A248,'风险(退款拒付)'!$A:$Z,8,0)</f>
        <v>低</v>
      </c>
      <c r="H248" t="str">
        <f>VLOOKUP($A248,'风险(退款拒付)'!$A:$Z,11,0)</f>
        <v>低</v>
      </c>
      <c r="I248" t="str">
        <f>VLOOKUP($A248,'风险(退款拒付)'!$A:$Z,14,0)</f>
        <v>低</v>
      </c>
      <c r="J248" s="2">
        <f>VLOOKUP($A248,活跃!$B:$K,9,0)</f>
        <v>174737.12</v>
      </c>
      <c r="K248" s="5">
        <f>VLOOKUP($A248,'交易量(贡献率)'!$A:$L,11,0)</f>
        <v>3.3133212004008615E-2</v>
      </c>
      <c r="L248">
        <f>VLOOKUP($A248,交易量等级!$A:$H,7,0)</f>
        <v>0</v>
      </c>
      <c r="M248" t="str">
        <f>VLOOKUP($A248,'风险(退款拒付)'!$A:$O,7,0)</f>
        <v>(0,10]</v>
      </c>
      <c r="N248" t="str">
        <f>VLOOKUP($A248,'风险(退款拒付)'!$A:$O,10,0)</f>
        <v>(0,1.5]</v>
      </c>
      <c r="O248" t="str">
        <f>VLOOKUP($A248,'风险(退款拒付)'!$A:$O,13,0)</f>
        <v>(0,10]</v>
      </c>
      <c r="P248" s="1">
        <f>VLOOKUP(A248,综合分数!$A:$L,12,0)</f>
        <v>3.1488498036406649E-3</v>
      </c>
    </row>
    <row r="249" spans="1:16" x14ac:dyDescent="0.2">
      <c r="A249" t="s">
        <v>955</v>
      </c>
      <c r="B249" t="str">
        <f>VLOOKUP($A249,活跃!$B:$K,10,0)</f>
        <v>03流失</v>
      </c>
      <c r="C249" t="str">
        <f>VLOOKUP($A249,'交易量(贡献率)'!$A:$M,13,0)</f>
        <v>IV</v>
      </c>
      <c r="D249" t="str">
        <f>VLOOKUP($A249,交易量等级!$A:$I,9,0)</f>
        <v>小</v>
      </c>
      <c r="E249" t="str">
        <f>VLOOKUP($A249,'风险(退款拒付)'!$A:$P,16,0)</f>
        <v>低</v>
      </c>
      <c r="F249">
        <f>VLOOKUP($A249,'风险(退款拒付)'!$A:$Z,4,0)</f>
        <v>6.9000000000000006E-2</v>
      </c>
      <c r="G249" t="str">
        <f>VLOOKUP($A249,'风险(退款拒付)'!$A:$Z,8,0)</f>
        <v>低</v>
      </c>
      <c r="H249" t="str">
        <f>VLOOKUP($A249,'风险(退款拒付)'!$A:$Z,11,0)</f>
        <v>低</v>
      </c>
      <c r="I249" t="str">
        <f>VLOOKUP($A249,'风险(退款拒付)'!$A:$Z,14,0)</f>
        <v>低</v>
      </c>
      <c r="J249" s="2">
        <f>VLOOKUP($A249,活跃!$B:$K,9,0)</f>
        <v>174137.02</v>
      </c>
      <c r="K249" s="5">
        <f>VLOOKUP($A249,'交易量(贡献率)'!$A:$L,11,0)</f>
        <v>3.3019422555472404E-2</v>
      </c>
      <c r="L249">
        <f>VLOOKUP($A249,交易量等级!$A:$H,7,0)</f>
        <v>0</v>
      </c>
      <c r="M249" t="str">
        <f>VLOOKUP($A249,'风险(退款拒付)'!$A:$O,7,0)</f>
        <v>(0,10]</v>
      </c>
      <c r="N249" t="str">
        <f>VLOOKUP($A249,'风险(退款拒付)'!$A:$O,10,0)</f>
        <v>(0,1.5]</v>
      </c>
      <c r="O249" t="str">
        <f>VLOOKUP($A249,'风险(退款拒付)'!$A:$O,13,0)</f>
        <v>(0,10]</v>
      </c>
      <c r="P249" s="1">
        <f>VLOOKUP(A249,综合分数!$A:$L,12,0)</f>
        <v>4.5711000712173556E-3</v>
      </c>
    </row>
    <row r="250" spans="1:16" x14ac:dyDescent="0.2">
      <c r="A250" t="s">
        <v>351</v>
      </c>
      <c r="B250" t="str">
        <f>VLOOKUP($A250,活跃!$B:$K,10,0)</f>
        <v>03流失</v>
      </c>
      <c r="C250" t="str">
        <f>VLOOKUP($A250,'交易量(贡献率)'!$A:$M,13,0)</f>
        <v>III</v>
      </c>
      <c r="D250" t="str">
        <f>VLOOKUP($A250,交易量等级!$A:$I,9,0)</f>
        <v>小</v>
      </c>
      <c r="E250" t="str">
        <f>VLOOKUP($A250,'风险(退款拒付)'!$A:$P,16,0)</f>
        <v>低</v>
      </c>
      <c r="F250">
        <f>VLOOKUP($A250,'风险(退款拒付)'!$A:$Z,4,0)</f>
        <v>0.151</v>
      </c>
      <c r="G250" t="str">
        <f>VLOOKUP($A250,'风险(退款拒付)'!$A:$Z,8,0)</f>
        <v>中</v>
      </c>
      <c r="H250" t="str">
        <f>VLOOKUP($A250,'风险(退款拒付)'!$A:$Z,11,0)</f>
        <v>0</v>
      </c>
      <c r="I250" t="str">
        <f>VLOOKUP($A250,'风险(退款拒付)'!$A:$Z,14,0)</f>
        <v>0</v>
      </c>
      <c r="J250" s="2">
        <f>VLOOKUP($A250,活跃!$B:$K,9,0)</f>
        <v>692025.33</v>
      </c>
      <c r="K250" s="5">
        <f>VLOOKUP($A250,'交易量(贡献率)'!$A:$L,11,0)</f>
        <v>0.14490444802063837</v>
      </c>
      <c r="L250">
        <f>VLOOKUP($A250,交易量等级!$A:$H,7,0)</f>
        <v>0</v>
      </c>
      <c r="M250" t="str">
        <f>VLOOKUP($A250,'风险(退款拒付)'!$A:$O,7,0)</f>
        <v>(10,20]</v>
      </c>
      <c r="N250" t="str">
        <f>VLOOKUP($A250,'风险(退款拒付)'!$A:$O,10,0)</f>
        <v>0</v>
      </c>
      <c r="O250" t="str">
        <f>VLOOKUP($A250,'风险(退款拒付)'!$A:$O,13,0)</f>
        <v>0</v>
      </c>
      <c r="P250" s="1">
        <f>VLOOKUP(A250,综合分数!$A:$L,12,0)</f>
        <v>1.277691839137131E-2</v>
      </c>
    </row>
    <row r="251" spans="1:16" x14ac:dyDescent="0.2">
      <c r="A251" t="s">
        <v>668</v>
      </c>
      <c r="B251" t="str">
        <f>VLOOKUP($A251,活跃!$B:$K,10,0)</f>
        <v>03流失</v>
      </c>
      <c r="C251" t="str">
        <f>VLOOKUP($A251,'交易量(贡献率)'!$A:$M,13,0)</f>
        <v>IV</v>
      </c>
      <c r="D251" t="str">
        <f>VLOOKUP($A251,交易量等级!$A:$I,9,0)</f>
        <v>微</v>
      </c>
      <c r="E251" t="str">
        <f>VLOOKUP($A251,'风险(退款拒付)'!$A:$P,16,0)</f>
        <v>低</v>
      </c>
      <c r="F251">
        <f>VLOOKUP($A251,'风险(退款拒付)'!$A:$Z,4,0)</f>
        <v>1.2999999999999999E-2</v>
      </c>
      <c r="G251" t="str">
        <f>VLOOKUP($A251,'风险(退款拒付)'!$A:$Z,8,0)</f>
        <v>低</v>
      </c>
      <c r="H251" t="str">
        <f>VLOOKUP($A251,'风险(退款拒付)'!$A:$Z,11,0)</f>
        <v>低</v>
      </c>
      <c r="I251" t="str">
        <f>VLOOKUP($A251,'风险(退款拒付)'!$A:$Z,14,0)</f>
        <v>低</v>
      </c>
      <c r="J251" s="2">
        <f>VLOOKUP($A251,活跃!$B:$K,9,0)</f>
        <v>147552.10999999999</v>
      </c>
      <c r="K251" s="5">
        <f>VLOOKUP($A251,'交易量(贡献率)'!$A:$L,11,0)</f>
        <v>2.7978458968928865E-2</v>
      </c>
      <c r="L251">
        <f>VLOOKUP($A251,交易量等级!$A:$H,7,0)</f>
        <v>0</v>
      </c>
      <c r="M251" t="str">
        <f>VLOOKUP($A251,'风险(退款拒付)'!$A:$O,7,0)</f>
        <v>(0,10]</v>
      </c>
      <c r="N251" t="str">
        <f>VLOOKUP($A251,'风险(退款拒付)'!$A:$O,10,0)</f>
        <v>(0,1.5]</v>
      </c>
      <c r="O251" t="str">
        <f>VLOOKUP($A251,'风险(退款拒付)'!$A:$O,13,0)</f>
        <v>(0,10]</v>
      </c>
      <c r="P251" s="1">
        <f>VLOOKUP(A251,综合分数!$A:$L,12,0)</f>
        <v>9.6585834364580399E-3</v>
      </c>
    </row>
    <row r="252" spans="1:16" x14ac:dyDescent="0.2">
      <c r="A252" t="s">
        <v>833</v>
      </c>
      <c r="B252" t="str">
        <f>VLOOKUP($A252,活跃!$B:$K,10,0)</f>
        <v>02活跃</v>
      </c>
      <c r="C252" t="str">
        <f>VLOOKUP($A252,'交易量(贡献率)'!$A:$M,13,0)</f>
        <v>IV</v>
      </c>
      <c r="D252" t="str">
        <f>VLOOKUP($A252,交易量等级!$A:$I,9,0)</f>
        <v>微</v>
      </c>
      <c r="E252" t="str">
        <f>VLOOKUP($A252,'风险(退款拒付)'!$A:$P,16,0)</f>
        <v>低</v>
      </c>
      <c r="F252">
        <f>VLOOKUP($A252,'风险(退款拒付)'!$A:$Z,4,0)</f>
        <v>3.3000000000000002E-2</v>
      </c>
      <c r="G252" t="str">
        <f>VLOOKUP($A252,'风险(退款拒付)'!$A:$Z,8,0)</f>
        <v>低</v>
      </c>
      <c r="H252" t="str">
        <f>VLOOKUP($A252,'风险(退款拒付)'!$A:$Z,11,0)</f>
        <v>低</v>
      </c>
      <c r="I252" t="str">
        <f>VLOOKUP($A252,'风险(退款拒付)'!$A:$Z,14,0)</f>
        <v>低</v>
      </c>
      <c r="J252" s="2">
        <f>VLOOKUP($A252,活跃!$B:$K,9,0)</f>
        <v>213953.16</v>
      </c>
      <c r="K252" s="5">
        <f>VLOOKUP($A252,'交易量(贡献率)'!$A:$L,11,0)</f>
        <v>4.0569258605198347E-2</v>
      </c>
      <c r="L252">
        <f>VLOOKUP($A252,交易量等级!$A:$H,7,0)</f>
        <v>6988.75</v>
      </c>
      <c r="M252" t="str">
        <f>VLOOKUP($A252,'风险(退款拒付)'!$A:$O,7,0)</f>
        <v>(0,10]</v>
      </c>
      <c r="N252" t="str">
        <f>VLOOKUP($A252,'风险(退款拒付)'!$A:$O,10,0)</f>
        <v>(0,1.5]</v>
      </c>
      <c r="O252" t="str">
        <f>VLOOKUP($A252,'风险(退款拒付)'!$A:$O,13,0)</f>
        <v>(0,10]</v>
      </c>
      <c r="P252" s="1">
        <f>VLOOKUP(A252,综合分数!$A:$L,12,0)</f>
        <v>3.6192173157625811E-3</v>
      </c>
    </row>
    <row r="253" spans="1:16" x14ac:dyDescent="0.2">
      <c r="A253" t="s">
        <v>259</v>
      </c>
      <c r="B253" t="str">
        <f>VLOOKUP($A253,活跃!$B:$K,10,0)</f>
        <v>02活跃</v>
      </c>
      <c r="C253" t="str">
        <f>VLOOKUP($A253,'交易量(贡献率)'!$A:$M,13,0)</f>
        <v>IV</v>
      </c>
      <c r="D253" t="str">
        <f>VLOOKUP($A253,交易量等级!$A:$I,9,0)</f>
        <v>微</v>
      </c>
      <c r="E253" t="str">
        <f>VLOOKUP($A253,'风险(退款拒付)'!$A:$P,16,0)</f>
        <v>低</v>
      </c>
      <c r="F253">
        <f>VLOOKUP($A253,'风险(退款拒付)'!$A:$Z,4,0)</f>
        <v>9.0999999999999998E-2</v>
      </c>
      <c r="G253" t="str">
        <f>VLOOKUP($A253,'风险(退款拒付)'!$A:$Z,8,0)</f>
        <v>低</v>
      </c>
      <c r="H253" t="str">
        <f>VLOOKUP($A253,'风险(退款拒付)'!$A:$Z,11,0)</f>
        <v>低</v>
      </c>
      <c r="I253" t="str">
        <f>VLOOKUP($A253,'风险(退款拒付)'!$A:$Z,14,0)</f>
        <v>低</v>
      </c>
      <c r="J253" s="2">
        <f>VLOOKUP($A253,活跃!$B:$K,9,0)</f>
        <v>173672.41</v>
      </c>
      <c r="K253" s="5">
        <f>VLOOKUP($A253,'交易量(贡献率)'!$A:$L,11,0)</f>
        <v>3.29313243790278E-2</v>
      </c>
      <c r="L253">
        <f>VLOOKUP($A253,交易量等级!$A:$H,7,0)</f>
        <v>12560.55</v>
      </c>
      <c r="M253" t="str">
        <f>VLOOKUP($A253,'风险(退款拒付)'!$A:$O,7,0)</f>
        <v>(0,10]</v>
      </c>
      <c r="N253" t="str">
        <f>VLOOKUP($A253,'风险(退款拒付)'!$A:$O,10,0)</f>
        <v>(0,1.5]</v>
      </c>
      <c r="O253" t="str">
        <f>VLOOKUP($A253,'风险(退款拒付)'!$A:$O,13,0)</f>
        <v>(0,10]</v>
      </c>
      <c r="P253" s="1">
        <f>VLOOKUP(A253,综合分数!$A:$L,12,0)</f>
        <v>2.3672842062305499E-3</v>
      </c>
    </row>
    <row r="254" spans="1:16" x14ac:dyDescent="0.2">
      <c r="A254" t="s">
        <v>447</v>
      </c>
      <c r="B254" t="str">
        <f>VLOOKUP($A254,活跃!$B:$K,10,0)</f>
        <v>03流失</v>
      </c>
      <c r="C254" t="str">
        <f>VLOOKUP($A254,'交易量(贡献率)'!$A:$M,13,0)</f>
        <v>IV</v>
      </c>
      <c r="D254" t="str">
        <f>VLOOKUP($A254,交易量等级!$A:$I,9,0)</f>
        <v>小</v>
      </c>
      <c r="E254" t="str">
        <f>VLOOKUP($A254,'风险(退款拒付)'!$A:$P,16,0)</f>
        <v>低</v>
      </c>
      <c r="F254">
        <f>VLOOKUP($A254,'风险(退款拒付)'!$A:$Z,4,0)</f>
        <v>2.1000000000000001E-2</v>
      </c>
      <c r="G254" t="str">
        <f>VLOOKUP($A254,'风险(退款拒付)'!$A:$Z,8,0)</f>
        <v>低</v>
      </c>
      <c r="H254" t="str">
        <f>VLOOKUP($A254,'风险(退款拒付)'!$A:$Z,11,0)</f>
        <v>低</v>
      </c>
      <c r="I254" t="str">
        <f>VLOOKUP($A254,'风险(退款拒付)'!$A:$Z,14,0)</f>
        <v>低</v>
      </c>
      <c r="J254" s="2">
        <f>VLOOKUP($A254,活跃!$B:$K,9,0)</f>
        <v>249652.34</v>
      </c>
      <c r="K254" s="5">
        <f>VLOOKUP($A254,'交易量(贡献率)'!$A:$L,11,0)</f>
        <v>4.7897950320867626E-2</v>
      </c>
      <c r="L254">
        <f>VLOOKUP($A254,交易量等级!$A:$H,7,0)</f>
        <v>0</v>
      </c>
      <c r="M254" t="str">
        <f>VLOOKUP($A254,'风险(退款拒付)'!$A:$O,7,0)</f>
        <v>(0,10]</v>
      </c>
      <c r="N254" t="str">
        <f>VLOOKUP($A254,'风险(退款拒付)'!$A:$O,10,0)</f>
        <v>(0,1.5]</v>
      </c>
      <c r="O254" t="str">
        <f>VLOOKUP($A254,'风险(退款拒付)'!$A:$O,13,0)</f>
        <v>(0,10]</v>
      </c>
      <c r="P254" s="1">
        <f>VLOOKUP(A254,综合分数!$A:$L,12,0)</f>
        <v>9.606290644215169E-3</v>
      </c>
    </row>
    <row r="255" spans="1:16" x14ac:dyDescent="0.2">
      <c r="A255" t="s">
        <v>797</v>
      </c>
      <c r="B255" t="str">
        <f>VLOOKUP($A255,活跃!$B:$K,10,0)</f>
        <v>04清退</v>
      </c>
      <c r="C255" t="str">
        <f>VLOOKUP($A255,'交易量(贡献率)'!$A:$M,13,0)</f>
        <v>IV</v>
      </c>
      <c r="D255" t="str">
        <f>VLOOKUP($A255,交易量等级!$A:$I,9,0)</f>
        <v>小</v>
      </c>
      <c r="E255" t="str">
        <f>VLOOKUP($A255,'风险(退款拒付)'!$A:$P,16,0)</f>
        <v>低</v>
      </c>
      <c r="F255">
        <f>VLOOKUP($A255,'风险(退款拒付)'!$A:$Z,4,0)</f>
        <v>1.6E-2</v>
      </c>
      <c r="G255" t="str">
        <f>VLOOKUP($A255,'风险(退款拒付)'!$A:$Z,8,0)</f>
        <v>低</v>
      </c>
      <c r="H255" t="str">
        <f>VLOOKUP($A255,'风险(退款拒付)'!$A:$Z,11,0)</f>
        <v>低</v>
      </c>
      <c r="I255" t="str">
        <f>VLOOKUP($A255,'风险(退款拒付)'!$A:$Z,14,0)</f>
        <v>低</v>
      </c>
      <c r="J255" s="2">
        <f>VLOOKUP($A255,活跃!$B:$K,9,0)</f>
        <v>109356.69</v>
      </c>
      <c r="K255" s="5">
        <f>VLOOKUP($A255,'交易量(贡献率)'!$A:$L,11,0)</f>
        <v>2.0735939758115787E-2</v>
      </c>
      <c r="L255">
        <f>VLOOKUP($A255,交易量等级!$A:$H,7,0)</f>
        <v>0</v>
      </c>
      <c r="M255" t="str">
        <f>VLOOKUP($A255,'风险(退款拒付)'!$A:$O,7,0)</f>
        <v>(0,10]</v>
      </c>
      <c r="N255" t="str">
        <f>VLOOKUP($A255,'风险(退款拒付)'!$A:$O,10,0)</f>
        <v>(0,1.5]</v>
      </c>
      <c r="O255" t="str">
        <f>VLOOKUP($A255,'风险(退款拒付)'!$A:$O,13,0)</f>
        <v>(0,10]</v>
      </c>
      <c r="P255" s="1">
        <f>VLOOKUP(A255,综合分数!$A:$L,12,0)</f>
        <v>3.7810294574276921E-3</v>
      </c>
    </row>
    <row r="256" spans="1:16" x14ac:dyDescent="0.2">
      <c r="A256" t="s">
        <v>638</v>
      </c>
      <c r="B256" t="str">
        <f>VLOOKUP($A256,活跃!$B:$K,10,0)</f>
        <v>02活跃</v>
      </c>
      <c r="C256" t="str">
        <f>VLOOKUP($A256,'交易量(贡献率)'!$A:$M,13,0)</f>
        <v>IV</v>
      </c>
      <c r="D256" t="str">
        <f>VLOOKUP($A256,交易量等级!$A:$I,9,0)</f>
        <v>微</v>
      </c>
      <c r="E256" t="str">
        <f>VLOOKUP($A256,'风险(退款拒付)'!$A:$P,16,0)</f>
        <v>低</v>
      </c>
      <c r="F256">
        <f>VLOOKUP($A256,'风险(退款拒付)'!$A:$Z,4,0)</f>
        <v>7.0000000000000001E-3</v>
      </c>
      <c r="G256" t="str">
        <f>VLOOKUP($A256,'风险(退款拒付)'!$A:$Z,8,0)</f>
        <v>低</v>
      </c>
      <c r="H256" t="str">
        <f>VLOOKUP($A256,'风险(退款拒付)'!$A:$Z,11,0)</f>
        <v>低</v>
      </c>
      <c r="I256" t="str">
        <f>VLOOKUP($A256,'风险(退款拒付)'!$A:$Z,14,0)</f>
        <v>低</v>
      </c>
      <c r="J256" s="2">
        <f>VLOOKUP($A256,活跃!$B:$K,9,0)</f>
        <v>176051.91</v>
      </c>
      <c r="K256" s="5">
        <f>VLOOKUP($A256,'交易量(贡献率)'!$A:$L,11,0)</f>
        <v>3.3382519167882846E-2</v>
      </c>
      <c r="L256">
        <f>VLOOKUP($A256,交易量等级!$A:$H,7,0)</f>
        <v>1900.04</v>
      </c>
      <c r="M256" t="str">
        <f>VLOOKUP($A256,'风险(退款拒付)'!$A:$O,7,0)</f>
        <v>(0,10]</v>
      </c>
      <c r="N256" t="str">
        <f>VLOOKUP($A256,'风险(退款拒付)'!$A:$O,10,0)</f>
        <v>(0,1.5]</v>
      </c>
      <c r="O256" t="str">
        <f>VLOOKUP($A256,'风险(退款拒付)'!$A:$O,13,0)</f>
        <v>(0,10]</v>
      </c>
      <c r="P256" s="1">
        <f>VLOOKUP(A256,综合分数!$A:$L,12,0)</f>
        <v>2.8708100637510189E-3</v>
      </c>
    </row>
    <row r="257" spans="1:16" x14ac:dyDescent="0.2">
      <c r="A257" t="s">
        <v>922</v>
      </c>
      <c r="B257" t="str">
        <f>VLOOKUP($A257,活跃!$B:$K,10,0)</f>
        <v>03沉默</v>
      </c>
      <c r="C257" t="str">
        <f>VLOOKUP($A257,'交易量(贡献率)'!$A:$M,13,0)</f>
        <v>IV</v>
      </c>
      <c r="D257" t="str">
        <f>VLOOKUP($A257,交易量等级!$A:$I,9,0)</f>
        <v>小</v>
      </c>
      <c r="E257" t="str">
        <f>VLOOKUP($A257,'风险(退款拒付)'!$A:$P,16,0)</f>
        <v>低</v>
      </c>
      <c r="F257">
        <f>VLOOKUP($A257,'风险(退款拒付)'!$A:$Z,4,0)</f>
        <v>0.151</v>
      </c>
      <c r="G257" t="str">
        <f>VLOOKUP($A257,'风险(退款拒付)'!$A:$Z,8,0)</f>
        <v>中</v>
      </c>
      <c r="H257" t="str">
        <f>VLOOKUP($A257,'风险(退款拒付)'!$A:$Z,11,0)</f>
        <v>中</v>
      </c>
      <c r="I257" t="str">
        <f>VLOOKUP($A257,'风险(退款拒付)'!$A:$Z,14,0)</f>
        <v>低</v>
      </c>
      <c r="J257" s="2">
        <f>VLOOKUP($A257,活跃!$B:$K,9,0)</f>
        <v>276793.7</v>
      </c>
      <c r="K257" s="5">
        <f>VLOOKUP($A257,'交易量(贡献率)'!$A:$L,11,0)</f>
        <v>5.2185737957843682E-2</v>
      </c>
      <c r="L257">
        <f>VLOOKUP($A257,交易量等级!$A:$H,7,0)</f>
        <v>474.21953589999998</v>
      </c>
      <c r="M257" t="str">
        <f>VLOOKUP($A257,'风险(退款拒付)'!$A:$O,7,0)</f>
        <v>(10,20]</v>
      </c>
      <c r="N257" t="str">
        <f>VLOOKUP($A257,'风险(退款拒付)'!$A:$O,10,0)</f>
        <v>(1.5,10]</v>
      </c>
      <c r="O257" t="str">
        <f>VLOOKUP($A257,'风险(退款拒付)'!$A:$O,13,0)</f>
        <v>(0,10]</v>
      </c>
      <c r="P257" s="1">
        <f>VLOOKUP(A257,综合分数!$A:$L,12,0)</f>
        <v>8.1530790094307345E-3</v>
      </c>
    </row>
    <row r="258" spans="1:16" x14ac:dyDescent="0.2">
      <c r="A258" t="s">
        <v>291</v>
      </c>
      <c r="B258" t="str">
        <f>VLOOKUP($A258,活跃!$B:$K,10,0)</f>
        <v>03流失</v>
      </c>
      <c r="C258" t="str">
        <f>VLOOKUP($A258,'交易量(贡献率)'!$A:$M,13,0)</f>
        <v>IV</v>
      </c>
      <c r="D258" t="str">
        <f>VLOOKUP($A258,交易量等级!$A:$I,9,0)</f>
        <v>微</v>
      </c>
      <c r="E258" t="str">
        <f>VLOOKUP($A258,'风险(退款拒付)'!$A:$P,16,0)</f>
        <v>低</v>
      </c>
      <c r="F258">
        <f>VLOOKUP($A258,'风险(退款拒付)'!$A:$Z,4,0)</f>
        <v>1.9E-2</v>
      </c>
      <c r="G258" t="str">
        <f>VLOOKUP($A258,'风险(退款拒付)'!$A:$Z,8,0)</f>
        <v>低</v>
      </c>
      <c r="H258" t="str">
        <f>VLOOKUP($A258,'风险(退款拒付)'!$A:$Z,11,0)</f>
        <v>低</v>
      </c>
      <c r="I258" t="str">
        <f>VLOOKUP($A258,'风险(退款拒付)'!$A:$Z,14,0)</f>
        <v>低</v>
      </c>
      <c r="J258" s="2">
        <f>VLOOKUP($A258,活跃!$B:$K,9,0)</f>
        <v>209452.51</v>
      </c>
      <c r="K258" s="5">
        <f>VLOOKUP($A258,'交易量(贡献率)'!$A:$L,11,0)</f>
        <v>3.9715856702924573E-2</v>
      </c>
      <c r="L258">
        <f>VLOOKUP($A258,交易量等级!$A:$H,7,0)</f>
        <v>0</v>
      </c>
      <c r="M258" t="str">
        <f>VLOOKUP($A258,'风险(退款拒付)'!$A:$O,7,0)</f>
        <v>(0,10]</v>
      </c>
      <c r="N258" t="str">
        <f>VLOOKUP($A258,'风险(退款拒付)'!$A:$O,10,0)</f>
        <v>(0,1.5]</v>
      </c>
      <c r="O258" t="str">
        <f>VLOOKUP($A258,'风险(退款拒付)'!$A:$O,13,0)</f>
        <v>(0,10]</v>
      </c>
      <c r="P258" s="1">
        <f>VLOOKUP(A258,综合分数!$A:$L,12,0)</f>
        <v>9.4613159554617823E-3</v>
      </c>
    </row>
    <row r="259" spans="1:16" x14ac:dyDescent="0.2">
      <c r="A259" t="s">
        <v>888</v>
      </c>
      <c r="B259" t="str">
        <f>VLOOKUP($A259,活跃!$B:$K,10,0)</f>
        <v>02活跃</v>
      </c>
      <c r="C259" t="str">
        <f>VLOOKUP($A259,'交易量(贡献率)'!$A:$M,13,0)</f>
        <v>IV</v>
      </c>
      <c r="D259" t="str">
        <f>VLOOKUP($A259,交易量等级!$A:$I,9,0)</f>
        <v>小</v>
      </c>
      <c r="E259" t="str">
        <f>VLOOKUP($A259,'风险(退款拒付)'!$A:$P,16,0)</f>
        <v>低</v>
      </c>
      <c r="F259">
        <f>VLOOKUP($A259,'风险(退款拒付)'!$A:$Z,4,0)</f>
        <v>2.9000000000000001E-2</v>
      </c>
      <c r="G259" t="str">
        <f>VLOOKUP($A259,'风险(退款拒付)'!$A:$Z,8,0)</f>
        <v>低</v>
      </c>
      <c r="H259" t="str">
        <f>VLOOKUP($A259,'风险(退款拒付)'!$A:$Z,11,0)</f>
        <v>低</v>
      </c>
      <c r="I259" t="str">
        <f>VLOOKUP($A259,'风险(退款拒付)'!$A:$Z,14,0)</f>
        <v>低</v>
      </c>
      <c r="J259" s="2">
        <f>VLOOKUP($A259,活跃!$B:$K,9,0)</f>
        <v>309402.06</v>
      </c>
      <c r="K259" s="5">
        <f>VLOOKUP($A259,'交易量(贡献率)'!$A:$L,11,0)</f>
        <v>5.8668038299229112E-2</v>
      </c>
      <c r="L259">
        <f>VLOOKUP($A259,交易量等级!$A:$H,7,0)</f>
        <v>1023.31</v>
      </c>
      <c r="M259" t="str">
        <f>VLOOKUP($A259,'风险(退款拒付)'!$A:$O,7,0)</f>
        <v>(0,10]</v>
      </c>
      <c r="N259" t="str">
        <f>VLOOKUP($A259,'风险(退款拒付)'!$A:$O,10,0)</f>
        <v>(0,1.5]</v>
      </c>
      <c r="O259" t="str">
        <f>VLOOKUP($A259,'风险(退款拒付)'!$A:$O,13,0)</f>
        <v>(0,10]</v>
      </c>
      <c r="P259" s="1">
        <f>VLOOKUP(A259,综合分数!$A:$L,12,0)</f>
        <v>5.7607047515362518E-3</v>
      </c>
    </row>
    <row r="260" spans="1:16" x14ac:dyDescent="0.2">
      <c r="A260" t="s">
        <v>516</v>
      </c>
      <c r="B260" t="str">
        <f>VLOOKUP($A260,活跃!$B:$K,10,0)</f>
        <v>02活跃</v>
      </c>
      <c r="C260" t="str">
        <f>VLOOKUP($A260,'交易量(贡献率)'!$A:$M,13,0)</f>
        <v>IV</v>
      </c>
      <c r="D260" t="str">
        <f>VLOOKUP($A260,交易量等级!$A:$I,9,0)</f>
        <v>微</v>
      </c>
      <c r="E260" t="str">
        <f>VLOOKUP($A260,'风险(退款拒付)'!$A:$P,16,0)</f>
        <v>低</v>
      </c>
      <c r="F260">
        <f>VLOOKUP($A260,'风险(退款拒付)'!$A:$Z,4,0)</f>
        <v>2.9000000000000001E-2</v>
      </c>
      <c r="G260" t="str">
        <f>VLOOKUP($A260,'风险(退款拒付)'!$A:$Z,8,0)</f>
        <v>低</v>
      </c>
      <c r="H260" t="str">
        <f>VLOOKUP($A260,'风险(退款拒付)'!$A:$Z,11,0)</f>
        <v>低</v>
      </c>
      <c r="I260" t="str">
        <f>VLOOKUP($A260,'风险(退款拒付)'!$A:$Z,14,0)</f>
        <v>低</v>
      </c>
      <c r="J260" s="2">
        <f>VLOOKUP($A260,活跃!$B:$K,9,0)</f>
        <v>238011.65</v>
      </c>
      <c r="K260" s="5">
        <f>VLOOKUP($A260,'交易量(贡献率)'!$A:$L,11,0)</f>
        <v>4.4869998809060452E-2</v>
      </c>
      <c r="L260">
        <f>VLOOKUP($A260,交易量等级!$A:$H,7,0)</f>
        <v>18079.669999999998</v>
      </c>
      <c r="M260" t="str">
        <f>VLOOKUP($A260,'风险(退款拒付)'!$A:$O,7,0)</f>
        <v>(0,10]</v>
      </c>
      <c r="N260" t="str">
        <f>VLOOKUP($A260,'风险(退款拒付)'!$A:$O,10,0)</f>
        <v>(0,1.5]</v>
      </c>
      <c r="O260" t="str">
        <f>VLOOKUP($A260,'风险(退款拒付)'!$A:$O,13,0)</f>
        <v>(0,10]</v>
      </c>
      <c r="P260" s="1">
        <f>VLOOKUP(A260,综合分数!$A:$L,12,0)</f>
        <v>8.0433598173787462E-3</v>
      </c>
    </row>
    <row r="261" spans="1:16" x14ac:dyDescent="0.2">
      <c r="A261" t="s">
        <v>781</v>
      </c>
      <c r="B261" t="str">
        <f>VLOOKUP($A261,活跃!$B:$K,10,0)</f>
        <v>02活跃</v>
      </c>
      <c r="C261" t="str">
        <f>VLOOKUP($A261,'交易量(贡献率)'!$A:$M,13,0)</f>
        <v>IV</v>
      </c>
      <c r="D261" t="str">
        <f>VLOOKUP($A261,交易量等级!$A:$I,9,0)</f>
        <v>微</v>
      </c>
      <c r="E261" t="str">
        <f>VLOOKUP($A261,'风险(退款拒付)'!$A:$P,16,0)</f>
        <v>低</v>
      </c>
      <c r="F261">
        <f>VLOOKUP($A261,'风险(退款拒付)'!$A:$Z,4,0)</f>
        <v>1E-3</v>
      </c>
      <c r="G261" t="str">
        <f>VLOOKUP($A261,'风险(退款拒付)'!$A:$Z,8,0)</f>
        <v>低</v>
      </c>
      <c r="H261" t="str">
        <f>VLOOKUP($A261,'风险(退款拒付)'!$A:$Z,11,0)</f>
        <v>低</v>
      </c>
      <c r="I261" t="str">
        <f>VLOOKUP($A261,'风险(退款拒付)'!$A:$Z,14,0)</f>
        <v>低</v>
      </c>
      <c r="J261" s="2">
        <f>VLOOKUP($A261,活跃!$B:$K,9,0)</f>
        <v>101240.77</v>
      </c>
      <c r="K261" s="5">
        <f>VLOOKUP($A261,'交易量(贡献率)'!$A:$L,11,0)</f>
        <v>1.9197019476222772E-2</v>
      </c>
      <c r="L261">
        <f>VLOOKUP($A261,交易量等级!$A:$H,7,0)</f>
        <v>25650.89</v>
      </c>
      <c r="M261" t="str">
        <f>VLOOKUP($A261,'风险(退款拒付)'!$A:$O,7,0)</f>
        <v>(0,10]</v>
      </c>
      <c r="N261" t="str">
        <f>VLOOKUP($A261,'风险(退款拒付)'!$A:$O,10,0)</f>
        <v>(0,1.5]</v>
      </c>
      <c r="O261" t="str">
        <f>VLOOKUP($A261,'风险(退款拒付)'!$A:$O,13,0)</f>
        <v>(0,10]</v>
      </c>
      <c r="P261" s="1">
        <f>VLOOKUP(A261,综合分数!$A:$L,12,0)</f>
        <v>2.5890402095775578E-2</v>
      </c>
    </row>
    <row r="262" spans="1:16" x14ac:dyDescent="0.2">
      <c r="A262" t="s">
        <v>918</v>
      </c>
      <c r="B262" t="str">
        <f>VLOOKUP($A262,活跃!$B:$K,10,0)</f>
        <v>02活跃</v>
      </c>
      <c r="C262" t="str">
        <f>VLOOKUP($A262,'交易量(贡献率)'!$A:$M,13,0)</f>
        <v>IV</v>
      </c>
      <c r="D262" t="str">
        <f>VLOOKUP($A262,交易量等级!$A:$I,9,0)</f>
        <v>小</v>
      </c>
      <c r="E262" t="str">
        <f>VLOOKUP($A262,'风险(退款拒付)'!$A:$P,16,0)</f>
        <v>0风险</v>
      </c>
      <c r="F262">
        <f>VLOOKUP($A262,'风险(退款拒付)'!$A:$Z,4,0)</f>
        <v>0</v>
      </c>
      <c r="G262" t="str">
        <f>VLOOKUP($A262,'风险(退款拒付)'!$A:$Z,8,0)</f>
        <v>0</v>
      </c>
      <c r="H262" t="str">
        <f>VLOOKUP($A262,'风险(退款拒付)'!$A:$Z,11,0)</f>
        <v>0</v>
      </c>
      <c r="I262" t="str">
        <f>VLOOKUP($A262,'风险(退款拒付)'!$A:$Z,14,0)</f>
        <v>0</v>
      </c>
      <c r="J262" s="2">
        <f>VLOOKUP($A262,活跃!$B:$K,9,0)</f>
        <v>395625.45</v>
      </c>
      <c r="K262" s="5">
        <f>VLOOKUP($A262,'交易量(贡献率)'!$A:$L,11,0)</f>
        <v>7.5292697231448963E-2</v>
      </c>
      <c r="L262">
        <f>VLOOKUP($A262,交易量等级!$A:$H,7,0)</f>
        <v>53290.44310325</v>
      </c>
      <c r="M262" t="str">
        <f>VLOOKUP($A262,'风险(退款拒付)'!$A:$O,7,0)</f>
        <v>0</v>
      </c>
      <c r="N262" t="str">
        <f>VLOOKUP($A262,'风险(退款拒付)'!$A:$O,10,0)</f>
        <v>0</v>
      </c>
      <c r="O262" t="str">
        <f>VLOOKUP($A262,'风险(退款拒付)'!$A:$O,13,0)</f>
        <v>0</v>
      </c>
      <c r="P262" s="1">
        <f>VLOOKUP(A262,综合分数!$A:$L,12,0)</f>
        <v>1.3683882057239669E-2</v>
      </c>
    </row>
    <row r="263" spans="1:16" x14ac:dyDescent="0.2">
      <c r="A263" t="s">
        <v>745</v>
      </c>
      <c r="B263" t="str">
        <f>VLOOKUP($A263,活跃!$B:$K,10,0)</f>
        <v>04清退</v>
      </c>
      <c r="C263" t="str">
        <f>VLOOKUP($A263,'交易量(贡献率)'!$A:$M,13,0)</f>
        <v>IV</v>
      </c>
      <c r="D263" t="str">
        <f>VLOOKUP($A263,交易量等级!$A:$I,9,0)</f>
        <v>小</v>
      </c>
      <c r="E263" t="str">
        <f>VLOOKUP($A263,'风险(退款拒付)'!$A:$P,16,0)</f>
        <v>低</v>
      </c>
      <c r="F263">
        <f>VLOOKUP($A263,'风险(退款拒付)'!$A:$Z,4,0)</f>
        <v>1.7999999999999999E-2</v>
      </c>
      <c r="G263" t="str">
        <f>VLOOKUP($A263,'风险(退款拒付)'!$A:$Z,8,0)</f>
        <v>低</v>
      </c>
      <c r="H263" t="str">
        <f>VLOOKUP($A263,'风险(退款拒付)'!$A:$Z,11,0)</f>
        <v>低</v>
      </c>
      <c r="I263" t="str">
        <f>VLOOKUP($A263,'风险(退款拒付)'!$A:$Z,14,0)</f>
        <v>中</v>
      </c>
      <c r="J263" s="2">
        <f>VLOOKUP($A263,活跃!$B:$K,9,0)</f>
        <v>140096.9</v>
      </c>
      <c r="K263" s="5">
        <f>VLOOKUP($A263,'交易量(贡献率)'!$A:$L,11,0)</f>
        <v>2.6564820850912468E-2</v>
      </c>
      <c r="L263">
        <f>VLOOKUP($A263,交易量等级!$A:$H,7,0)</f>
        <v>0</v>
      </c>
      <c r="M263" t="str">
        <f>VLOOKUP($A263,'风险(退款拒付)'!$A:$O,7,0)</f>
        <v>(0,10]</v>
      </c>
      <c r="N263" t="str">
        <f>VLOOKUP($A263,'风险(退款拒付)'!$A:$O,10,0)</f>
        <v>(0,1.5]</v>
      </c>
      <c r="O263" t="str">
        <f>VLOOKUP($A263,'风险(退款拒付)'!$A:$O,13,0)</f>
        <v>(10,20]</v>
      </c>
      <c r="P263" s="1">
        <f>VLOOKUP(A263,综合分数!$A:$L,12,0)</f>
        <v>2.11211344958082E-2</v>
      </c>
    </row>
    <row r="264" spans="1:16" x14ac:dyDescent="0.2">
      <c r="A264" t="s">
        <v>838</v>
      </c>
      <c r="B264" t="str">
        <f>VLOOKUP($A264,活跃!$B:$K,10,0)</f>
        <v>02活跃</v>
      </c>
      <c r="C264" t="str">
        <f>VLOOKUP($A264,'交易量(贡献率)'!$A:$M,13,0)</f>
        <v>IV</v>
      </c>
      <c r="D264" t="str">
        <f>VLOOKUP($A264,交易量等级!$A:$I,9,0)</f>
        <v>微</v>
      </c>
      <c r="E264" t="str">
        <f>VLOOKUP($A264,'风险(退款拒付)'!$A:$P,16,0)</f>
        <v>低</v>
      </c>
      <c r="F264">
        <f>VLOOKUP($A264,'风险(退款拒付)'!$A:$Z,4,0)</f>
        <v>1.0999999999999999E-2</v>
      </c>
      <c r="G264" t="str">
        <f>VLOOKUP($A264,'风险(退款拒付)'!$A:$Z,8,0)</f>
        <v>低</v>
      </c>
      <c r="H264" t="str">
        <f>VLOOKUP($A264,'风险(退款拒付)'!$A:$Z,11,0)</f>
        <v>0</v>
      </c>
      <c r="I264" t="str">
        <f>VLOOKUP($A264,'风险(退款拒付)'!$A:$Z,14,0)</f>
        <v>0</v>
      </c>
      <c r="J264" s="2">
        <f>VLOOKUP($A264,活跃!$B:$K,9,0)</f>
        <v>2312270.73</v>
      </c>
      <c r="K264" s="5">
        <f>VLOOKUP($A264,'交易量(贡献率)'!$A:$L,11,0)</f>
        <v>2.1008530899512719E-2</v>
      </c>
      <c r="L264">
        <f>VLOOKUP($A264,交易量等级!$A:$H,7,0)</f>
        <v>11497.109000695</v>
      </c>
      <c r="M264" t="str">
        <f>VLOOKUP($A264,'风险(退款拒付)'!$A:$O,7,0)</f>
        <v>(0,10]</v>
      </c>
      <c r="N264" t="str">
        <f>VLOOKUP($A264,'风险(退款拒付)'!$A:$O,10,0)</f>
        <v>0</v>
      </c>
      <c r="O264" t="str">
        <f>VLOOKUP($A264,'风险(退款拒付)'!$A:$O,13,0)</f>
        <v>0</v>
      </c>
      <c r="P264" s="1">
        <f>VLOOKUP(A264,综合分数!$A:$L,12,0)</f>
        <v>8.2649604531569634E-3</v>
      </c>
    </row>
    <row r="265" spans="1:16" x14ac:dyDescent="0.2">
      <c r="A265" t="s">
        <v>795</v>
      </c>
      <c r="B265" t="str">
        <f>VLOOKUP($A265,活跃!$B:$K,10,0)</f>
        <v>03流失</v>
      </c>
      <c r="C265" t="str">
        <f>VLOOKUP($A265,'交易量(贡献率)'!$A:$M,13,0)</f>
        <v>IV</v>
      </c>
      <c r="D265" t="str">
        <f>VLOOKUP($A265,交易量等级!$A:$I,9,0)</f>
        <v>微</v>
      </c>
      <c r="E265" t="str">
        <f>VLOOKUP($A265,'风险(退款拒付)'!$A:$P,16,0)</f>
        <v>低</v>
      </c>
      <c r="F265">
        <f>VLOOKUP($A265,'风险(退款拒付)'!$A:$Z,4,0)</f>
        <v>7.0000000000000001E-3</v>
      </c>
      <c r="G265" t="str">
        <f>VLOOKUP($A265,'风险(退款拒付)'!$A:$Z,8,0)</f>
        <v>低</v>
      </c>
      <c r="H265" t="str">
        <f>VLOOKUP($A265,'风险(退款拒付)'!$A:$Z,11,0)</f>
        <v>低</v>
      </c>
      <c r="I265" t="str">
        <f>VLOOKUP($A265,'风险(退款拒付)'!$A:$Z,14,0)</f>
        <v>0</v>
      </c>
      <c r="J265" s="2">
        <f>VLOOKUP($A265,活跃!$B:$K,9,0)</f>
        <v>28015456</v>
      </c>
      <c r="K265" s="5">
        <f>VLOOKUP($A265,'交易量(贡献率)'!$A:$L,11,0)</f>
        <v>3.9081972137951781E-2</v>
      </c>
      <c r="L265">
        <f>VLOOKUP($A265,交易量等级!$A:$H,7,0)</f>
        <v>0</v>
      </c>
      <c r="M265" t="str">
        <f>VLOOKUP($A265,'风险(退款拒付)'!$A:$O,7,0)</f>
        <v>(0,10]</v>
      </c>
      <c r="N265" t="str">
        <f>VLOOKUP($A265,'风险(退款拒付)'!$A:$O,10,0)</f>
        <v>(0,1.5]</v>
      </c>
      <c r="O265" t="str">
        <f>VLOOKUP($A265,'风险(退款拒付)'!$A:$O,13,0)</f>
        <v>0</v>
      </c>
      <c r="P265" s="1">
        <f>VLOOKUP(A265,综合分数!$A:$L,12,0)</f>
        <v>5.6308187347909947E-3</v>
      </c>
    </row>
    <row r="266" spans="1:16" x14ac:dyDescent="0.2">
      <c r="A266" t="s">
        <v>884</v>
      </c>
      <c r="B266" t="str">
        <f>VLOOKUP($A266,活跃!$B:$K,10,0)</f>
        <v>03沉默</v>
      </c>
      <c r="C266" t="str">
        <f>VLOOKUP($A266,'交易量(贡献率)'!$A:$M,13,0)</f>
        <v>IV</v>
      </c>
      <c r="D266" t="str">
        <f>VLOOKUP($A266,交易量等级!$A:$I,9,0)</f>
        <v>微</v>
      </c>
      <c r="E266" t="str">
        <f>VLOOKUP($A266,'风险(退款拒付)'!$A:$P,16,0)</f>
        <v>低</v>
      </c>
      <c r="F266">
        <f>VLOOKUP($A266,'风险(退款拒付)'!$A:$Z,4,0)</f>
        <v>5.0000000000000001E-3</v>
      </c>
      <c r="G266" t="str">
        <f>VLOOKUP($A266,'风险(退款拒付)'!$A:$Z,8,0)</f>
        <v>低</v>
      </c>
      <c r="H266" t="str">
        <f>VLOOKUP($A266,'风险(退款拒付)'!$A:$Z,11,0)</f>
        <v>低</v>
      </c>
      <c r="I266" t="str">
        <f>VLOOKUP($A266,'风险(退款拒付)'!$A:$Z,14,0)</f>
        <v>低</v>
      </c>
      <c r="J266" s="2">
        <f>VLOOKUP($A266,活跃!$B:$K,9,0)</f>
        <v>102469.79</v>
      </c>
      <c r="K266" s="5">
        <f>VLOOKUP($A266,'交易量(贡献率)'!$A:$L,11,0)</f>
        <v>1.9430063149010593E-2</v>
      </c>
      <c r="L266">
        <f>VLOOKUP($A266,交易量等级!$A:$H,7,0)</f>
        <v>40.47</v>
      </c>
      <c r="M266" t="str">
        <f>VLOOKUP($A266,'风险(退款拒付)'!$A:$O,7,0)</f>
        <v>(0,10]</v>
      </c>
      <c r="N266" t="str">
        <f>VLOOKUP($A266,'风险(退款拒付)'!$A:$O,10,0)</f>
        <v>(0,1.5]</v>
      </c>
      <c r="O266" t="str">
        <f>VLOOKUP($A266,'风险(退款拒付)'!$A:$O,13,0)</f>
        <v>(0,10]</v>
      </c>
      <c r="P266" s="1">
        <f>VLOOKUP(A266,综合分数!$A:$L,12,0)</f>
        <v>6.250130047028713E-3</v>
      </c>
    </row>
    <row r="267" spans="1:16" x14ac:dyDescent="0.2">
      <c r="A267" t="s">
        <v>292</v>
      </c>
      <c r="B267" t="str">
        <f>VLOOKUP($A267,活跃!$B:$K,10,0)</f>
        <v>02活跃</v>
      </c>
      <c r="C267" t="str">
        <f>VLOOKUP($A267,'交易量(贡献率)'!$A:$M,13,0)</f>
        <v>IV</v>
      </c>
      <c r="D267" t="str">
        <f>VLOOKUP($A267,交易量等级!$A:$I,9,0)</f>
        <v>小</v>
      </c>
      <c r="E267" t="str">
        <f>VLOOKUP($A267,'风险(退款拒付)'!$A:$P,16,0)</f>
        <v>低</v>
      </c>
      <c r="F267">
        <f>VLOOKUP($A267,'风险(退款拒付)'!$A:$Z,4,0)</f>
        <v>0.16500000000000001</v>
      </c>
      <c r="G267" t="str">
        <f>VLOOKUP($A267,'风险(退款拒付)'!$A:$Z,8,0)</f>
        <v>中</v>
      </c>
      <c r="H267" t="str">
        <f>VLOOKUP($A267,'风险(退款拒付)'!$A:$Z,11,0)</f>
        <v>0</v>
      </c>
      <c r="I267" t="str">
        <f>VLOOKUP($A267,'风险(退款拒付)'!$A:$Z,14,0)</f>
        <v>0</v>
      </c>
      <c r="J267" s="2">
        <f>VLOOKUP($A267,活跃!$B:$K,9,0)</f>
        <v>516936.97</v>
      </c>
      <c r="K267" s="5">
        <f>VLOOKUP($A267,'交易量(贡献率)'!$A:$L,11,0)</f>
        <v>9.7100225663271963E-2</v>
      </c>
      <c r="L267">
        <f>VLOOKUP($A267,交易量等级!$A:$H,7,0)</f>
        <v>166498.80638533999</v>
      </c>
      <c r="M267" t="str">
        <f>VLOOKUP($A267,'风险(退款拒付)'!$A:$O,7,0)</f>
        <v>(10,20]</v>
      </c>
      <c r="N267" t="str">
        <f>VLOOKUP($A267,'风险(退款拒付)'!$A:$O,10,0)</f>
        <v>0</v>
      </c>
      <c r="O267" t="str">
        <f>VLOOKUP($A267,'风险(退款拒付)'!$A:$O,13,0)</f>
        <v>0</v>
      </c>
      <c r="P267" s="1">
        <f>VLOOKUP(A267,综合分数!$A:$L,12,0)</f>
        <v>1.5782714971711041E-2</v>
      </c>
    </row>
    <row r="268" spans="1:16" x14ac:dyDescent="0.2">
      <c r="A268" t="s">
        <v>911</v>
      </c>
      <c r="B268" t="str">
        <f>VLOOKUP($A268,活跃!$B:$K,10,0)</f>
        <v>02活跃</v>
      </c>
      <c r="C268" t="str">
        <f>VLOOKUP($A268,'交易量(贡献率)'!$A:$M,13,0)</f>
        <v>IV</v>
      </c>
      <c r="D268" t="str">
        <f>VLOOKUP($A268,交易量等级!$A:$I,9,0)</f>
        <v>小</v>
      </c>
      <c r="E268" t="str">
        <f>VLOOKUP($A268,'风险(退款拒付)'!$A:$P,16,0)</f>
        <v>低</v>
      </c>
      <c r="F268">
        <f>VLOOKUP($A268,'风险(退款拒付)'!$A:$Z,4,0)</f>
        <v>1.7000000000000001E-2</v>
      </c>
      <c r="G268" t="str">
        <f>VLOOKUP($A268,'风险(退款拒付)'!$A:$Z,8,0)</f>
        <v>低</v>
      </c>
      <c r="H268" t="str">
        <f>VLOOKUP($A268,'风险(退款拒付)'!$A:$Z,11,0)</f>
        <v>低</v>
      </c>
      <c r="I268" t="str">
        <f>VLOOKUP($A268,'风险(退款拒付)'!$A:$Z,14,0)</f>
        <v>低</v>
      </c>
      <c r="J268" s="2">
        <f>VLOOKUP($A268,活跃!$B:$K,9,0)</f>
        <v>262959.48</v>
      </c>
      <c r="K268" s="5">
        <f>VLOOKUP($A268,'交易量(贡献率)'!$A:$L,11,0)</f>
        <v>4.9861713408712822E-2</v>
      </c>
      <c r="L268">
        <f>VLOOKUP($A268,交易量等级!$A:$H,7,0)</f>
        <v>78798.509999999995</v>
      </c>
      <c r="M268" t="str">
        <f>VLOOKUP($A268,'风险(退款拒付)'!$A:$O,7,0)</f>
        <v>(0,10]</v>
      </c>
      <c r="N268" t="str">
        <f>VLOOKUP($A268,'风险(退款拒付)'!$A:$O,10,0)</f>
        <v>(0,1.5]</v>
      </c>
      <c r="O268" t="str">
        <f>VLOOKUP($A268,'风险(退款拒付)'!$A:$O,13,0)</f>
        <v>(0,10]</v>
      </c>
      <c r="P268" s="1">
        <f>VLOOKUP(A268,综合分数!$A:$L,12,0)</f>
        <v>1.3788985835684459E-2</v>
      </c>
    </row>
    <row r="269" spans="1:16" x14ac:dyDescent="0.2">
      <c r="A269" t="s">
        <v>495</v>
      </c>
      <c r="B269" t="str">
        <f>VLOOKUP($A269,活跃!$B:$K,10,0)</f>
        <v>02活跃</v>
      </c>
      <c r="C269" t="str">
        <f>VLOOKUP($A269,'交易量(贡献率)'!$A:$M,13,0)</f>
        <v>IV</v>
      </c>
      <c r="D269" t="str">
        <f>VLOOKUP($A269,交易量等级!$A:$I,9,0)</f>
        <v>小</v>
      </c>
      <c r="E269" t="str">
        <f>VLOOKUP($A269,'风险(退款拒付)'!$A:$P,16,0)</f>
        <v>低</v>
      </c>
      <c r="F269">
        <f>VLOOKUP($A269,'风险(退款拒付)'!$A:$Z,4,0)</f>
        <v>0</v>
      </c>
      <c r="G269" t="str">
        <f>VLOOKUP($A269,'风险(退款拒付)'!$A:$Z,8,0)</f>
        <v>0</v>
      </c>
      <c r="H269" t="str">
        <f>VLOOKUP($A269,'风险(退款拒付)'!$A:$Z,11,0)</f>
        <v>低</v>
      </c>
      <c r="I269" t="str">
        <f>VLOOKUP($A269,'风险(退款拒付)'!$A:$Z,14,0)</f>
        <v>低</v>
      </c>
      <c r="J269" s="2">
        <f>VLOOKUP($A269,活跃!$B:$K,9,0)</f>
        <v>152331.79999999999</v>
      </c>
      <c r="K269" s="5">
        <f>VLOOKUP($A269,'交易量(贡献率)'!$A:$L,11,0)</f>
        <v>2.8884771732258372E-2</v>
      </c>
      <c r="L269">
        <f>VLOOKUP($A269,交易量等级!$A:$H,7,0)</f>
        <v>59878.3</v>
      </c>
      <c r="M269" t="str">
        <f>VLOOKUP($A269,'风险(退款拒付)'!$A:$O,7,0)</f>
        <v>0</v>
      </c>
      <c r="N269" t="str">
        <f>VLOOKUP($A269,'风险(退款拒付)'!$A:$O,10,0)</f>
        <v>(0,1.5]</v>
      </c>
      <c r="O269" t="str">
        <f>VLOOKUP($A269,'风险(退款拒付)'!$A:$O,13,0)</f>
        <v>(0,10]</v>
      </c>
      <c r="P269" s="1">
        <f>VLOOKUP(A269,综合分数!$A:$L,12,0)</f>
        <v>5.9515108409844558E-3</v>
      </c>
    </row>
    <row r="270" spans="1:16" x14ac:dyDescent="0.2">
      <c r="A270" t="s">
        <v>106</v>
      </c>
      <c r="B270" t="str">
        <f>VLOOKUP($A270,活跃!$B:$K,10,0)</f>
        <v>02活跃</v>
      </c>
      <c r="C270" t="str">
        <f>VLOOKUP($A270,'交易量(贡献率)'!$A:$M,13,0)</f>
        <v>IV</v>
      </c>
      <c r="D270" t="str">
        <f>VLOOKUP($A270,交易量等级!$A:$I,9,0)</f>
        <v>微</v>
      </c>
      <c r="E270" t="str">
        <f>VLOOKUP($A270,'风险(退款拒付)'!$A:$P,16,0)</f>
        <v>低</v>
      </c>
      <c r="F270">
        <f>VLOOKUP($A270,'风险(退款拒付)'!$A:$Z,4,0)</f>
        <v>0.03</v>
      </c>
      <c r="G270" t="str">
        <f>VLOOKUP($A270,'风险(退款拒付)'!$A:$Z,8,0)</f>
        <v>低</v>
      </c>
      <c r="H270" t="str">
        <f>VLOOKUP($A270,'风险(退款拒付)'!$A:$Z,11,0)</f>
        <v>低</v>
      </c>
      <c r="I270" t="str">
        <f>VLOOKUP($A270,'风险(退款拒付)'!$A:$Z,14,0)</f>
        <v>低</v>
      </c>
      <c r="J270" s="2">
        <f>VLOOKUP($A270,活跃!$B:$K,9,0)</f>
        <v>176629.29</v>
      </c>
      <c r="K270" s="5">
        <f>VLOOKUP($A270,'交易量(贡献率)'!$A:$L,11,0)</f>
        <v>3.5045373945949469E-2</v>
      </c>
      <c r="L270">
        <f>VLOOKUP($A270,交易量等级!$A:$H,7,0)</f>
        <v>19234.130677425001</v>
      </c>
      <c r="M270" t="str">
        <f>VLOOKUP($A270,'风险(退款拒付)'!$A:$O,7,0)</f>
        <v>(0,10]</v>
      </c>
      <c r="N270" t="str">
        <f>VLOOKUP($A270,'风险(退款拒付)'!$A:$O,10,0)</f>
        <v>(0,1.5]</v>
      </c>
      <c r="O270" t="str">
        <f>VLOOKUP($A270,'风险(退款拒付)'!$A:$O,13,0)</f>
        <v>(0,10]</v>
      </c>
      <c r="P270" s="1">
        <f>VLOOKUP(A270,综合分数!$A:$L,12,0)</f>
        <v>1.308420894777884E-2</v>
      </c>
    </row>
    <row r="271" spans="1:16" x14ac:dyDescent="0.2">
      <c r="A271" t="s">
        <v>665</v>
      </c>
      <c r="B271" t="str">
        <f>VLOOKUP($A271,活跃!$B:$K,10,0)</f>
        <v>02活跃</v>
      </c>
      <c r="C271" t="str">
        <f>VLOOKUP($A271,'交易量(贡献率)'!$A:$M,13,0)</f>
        <v>IV</v>
      </c>
      <c r="D271" t="str">
        <f>VLOOKUP($A271,交易量等级!$A:$I,9,0)</f>
        <v>微</v>
      </c>
      <c r="E271" t="str">
        <f>VLOOKUP($A271,'风险(退款拒付)'!$A:$P,16,0)</f>
        <v>低</v>
      </c>
      <c r="F271">
        <f>VLOOKUP($A271,'风险(退款拒付)'!$A:$Z,4,0)</f>
        <v>1.7999999999999999E-2</v>
      </c>
      <c r="G271" t="str">
        <f>VLOOKUP($A271,'风险(退款拒付)'!$A:$Z,8,0)</f>
        <v>低</v>
      </c>
      <c r="H271" t="str">
        <f>VLOOKUP($A271,'风险(退款拒付)'!$A:$Z,11,0)</f>
        <v>0</v>
      </c>
      <c r="I271" t="str">
        <f>VLOOKUP($A271,'风险(退款拒付)'!$A:$Z,14,0)</f>
        <v>低</v>
      </c>
      <c r="J271" s="2">
        <f>VLOOKUP($A271,活跃!$B:$K,9,0)</f>
        <v>74453866.650000006</v>
      </c>
      <c r="K271" s="5">
        <f>VLOOKUP($A271,'交易量(贡献率)'!$A:$L,11,0)</f>
        <v>1.6026144404652522E-2</v>
      </c>
      <c r="L271">
        <f>VLOOKUP($A271,交易量等级!$A:$H,7,0)</f>
        <v>8462.9129398950008</v>
      </c>
      <c r="M271" t="str">
        <f>VLOOKUP($A271,'风险(退款拒付)'!$A:$O,7,0)</f>
        <v>(0,10]</v>
      </c>
      <c r="N271" t="str">
        <f>VLOOKUP($A271,'风险(退款拒付)'!$A:$O,10,0)</f>
        <v>0</v>
      </c>
      <c r="O271" t="str">
        <f>VLOOKUP($A271,'风险(退款拒付)'!$A:$O,13,0)</f>
        <v>(0,10]</v>
      </c>
      <c r="P271" s="1">
        <f>VLOOKUP(A271,综合分数!$A:$L,12,0)</f>
        <v>1.175354612742994E-2</v>
      </c>
    </row>
    <row r="272" spans="1:16" x14ac:dyDescent="0.2">
      <c r="A272" t="s">
        <v>591</v>
      </c>
      <c r="B272" t="str">
        <f>VLOOKUP($A272,活跃!$B:$K,10,0)</f>
        <v>04清退</v>
      </c>
      <c r="C272" t="str">
        <f>VLOOKUP($A272,'交易量(贡献率)'!$A:$M,13,0)</f>
        <v>IV</v>
      </c>
      <c r="D272" t="str">
        <f>VLOOKUP($A272,交易量等级!$A:$I,9,0)</f>
        <v>小</v>
      </c>
      <c r="E272" t="str">
        <f>VLOOKUP($A272,'风险(退款拒付)'!$A:$P,16,0)</f>
        <v>低</v>
      </c>
      <c r="F272">
        <f>VLOOKUP($A272,'风险(退款拒付)'!$A:$Z,4,0)</f>
        <v>3.6999999999999998E-2</v>
      </c>
      <c r="G272" t="str">
        <f>VLOOKUP($A272,'风险(退款拒付)'!$A:$Z,8,0)</f>
        <v>低</v>
      </c>
      <c r="H272" t="str">
        <f>VLOOKUP($A272,'风险(退款拒付)'!$A:$Z,11,0)</f>
        <v>中</v>
      </c>
      <c r="I272" t="str">
        <f>VLOOKUP($A272,'风险(退款拒付)'!$A:$Z,14,0)</f>
        <v>低</v>
      </c>
      <c r="J272" s="2">
        <f>VLOOKUP($A272,活跃!$B:$K,9,0)</f>
        <v>183040.89</v>
      </c>
      <c r="K272" s="5">
        <f>VLOOKUP($A272,'交易量(贡献率)'!$A:$L,11,0)</f>
        <v>3.0676645081740596E-2</v>
      </c>
      <c r="L272">
        <f>VLOOKUP($A272,交易量等级!$A:$H,7,0)</f>
        <v>0</v>
      </c>
      <c r="M272" t="str">
        <f>VLOOKUP($A272,'风险(退款拒付)'!$A:$O,7,0)</f>
        <v>(0,10]</v>
      </c>
      <c r="N272" t="str">
        <f>VLOOKUP($A272,'风险(退款拒付)'!$A:$O,10,0)</f>
        <v>(1.5,10]</v>
      </c>
      <c r="O272" t="str">
        <f>VLOOKUP($A272,'风险(退款拒付)'!$A:$O,13,0)</f>
        <v>(0,10]</v>
      </c>
      <c r="P272" s="1">
        <f>VLOOKUP(A272,综合分数!$A:$L,12,0)</f>
        <v>1.231152230464347E-2</v>
      </c>
    </row>
    <row r="273" spans="1:16" x14ac:dyDescent="0.2">
      <c r="A273" t="s">
        <v>644</v>
      </c>
      <c r="B273" t="str">
        <f>VLOOKUP($A273,活跃!$B:$K,10,0)</f>
        <v>03流失</v>
      </c>
      <c r="C273" t="str">
        <f>VLOOKUP($A273,'交易量(贡献率)'!$A:$M,13,0)</f>
        <v>IV</v>
      </c>
      <c r="D273" t="str">
        <f>VLOOKUP($A273,交易量等级!$A:$I,9,0)</f>
        <v>小</v>
      </c>
      <c r="E273" t="str">
        <f>VLOOKUP($A273,'风险(退款拒付)'!$A:$P,16,0)</f>
        <v>低</v>
      </c>
      <c r="F273">
        <f>VLOOKUP($A273,'风险(退款拒付)'!$A:$Z,4,0)</f>
        <v>3.6999999999999998E-2</v>
      </c>
      <c r="G273" t="str">
        <f>VLOOKUP($A273,'风险(退款拒付)'!$A:$Z,8,0)</f>
        <v>低</v>
      </c>
      <c r="H273" t="str">
        <f>VLOOKUP($A273,'风险(退款拒付)'!$A:$Z,11,0)</f>
        <v>低</v>
      </c>
      <c r="I273" t="str">
        <f>VLOOKUP($A273,'风险(退款拒付)'!$A:$Z,14,0)</f>
        <v>低</v>
      </c>
      <c r="J273" s="2">
        <f>VLOOKUP($A273,活跃!$B:$K,9,0)</f>
        <v>475985.6</v>
      </c>
      <c r="K273" s="5">
        <f>VLOOKUP($A273,'交易量(贡献率)'!$A:$L,11,0)</f>
        <v>3.1065194447888512E-2</v>
      </c>
      <c r="L273">
        <f>VLOOKUP($A273,交易量等级!$A:$H,7,0)</f>
        <v>0</v>
      </c>
      <c r="M273" t="str">
        <f>VLOOKUP($A273,'风险(退款拒付)'!$A:$O,7,0)</f>
        <v>(0,10]</v>
      </c>
      <c r="N273" t="str">
        <f>VLOOKUP($A273,'风险(退款拒付)'!$A:$O,10,0)</f>
        <v>(0,1.5]</v>
      </c>
      <c r="O273" t="str">
        <f>VLOOKUP($A273,'风险(退款拒付)'!$A:$O,13,0)</f>
        <v>(0,10]</v>
      </c>
      <c r="P273" s="1">
        <f>VLOOKUP(A273,综合分数!$A:$L,12,0)</f>
        <v>2.2572802396496569E-3</v>
      </c>
    </row>
    <row r="274" spans="1:16" x14ac:dyDescent="0.2">
      <c r="A274" t="s">
        <v>750</v>
      </c>
      <c r="B274" t="str">
        <f>VLOOKUP($A274,活跃!$B:$K,10,0)</f>
        <v>02活跃</v>
      </c>
      <c r="C274" t="str">
        <f>VLOOKUP($A274,'交易量(贡献率)'!$A:$M,13,0)</f>
        <v>II</v>
      </c>
      <c r="D274" t="str">
        <f>VLOOKUP($A274,交易量等级!$A:$I,9,0)</f>
        <v>小</v>
      </c>
      <c r="E274" t="str">
        <f>VLOOKUP($A274,'风险(退款拒付)'!$A:$P,16,0)</f>
        <v>低</v>
      </c>
      <c r="F274">
        <f>VLOOKUP($A274,'风险(退款拒付)'!$A:$Z,4,0)</f>
        <v>0.17199999999999999</v>
      </c>
      <c r="G274" t="str">
        <f>VLOOKUP($A274,'风险(退款拒付)'!$A:$Z,8,0)</f>
        <v>中</v>
      </c>
      <c r="H274" t="str">
        <f>VLOOKUP($A274,'风险(退款拒付)'!$A:$Z,11,0)</f>
        <v>低</v>
      </c>
      <c r="I274" t="str">
        <f>VLOOKUP($A274,'风险(退款拒付)'!$A:$Z,14,0)</f>
        <v>0</v>
      </c>
      <c r="J274" s="2">
        <f>VLOOKUP($A274,活跃!$B:$K,9,0)</f>
        <v>20273515.899999999</v>
      </c>
      <c r="K274" s="5">
        <f>VLOOKUP($A274,'交易量(贡献率)'!$A:$L,11,0)</f>
        <v>0.5324395923495352</v>
      </c>
      <c r="L274">
        <f>VLOOKUP($A274,交易量等级!$A:$H,7,0)</f>
        <v>338666.40454209002</v>
      </c>
      <c r="M274" t="str">
        <f>VLOOKUP($A274,'风险(退款拒付)'!$A:$O,7,0)</f>
        <v>(10,20]</v>
      </c>
      <c r="N274" t="str">
        <f>VLOOKUP($A274,'风险(退款拒付)'!$A:$O,10,0)</f>
        <v>(0,1.5]</v>
      </c>
      <c r="O274" t="str">
        <f>VLOOKUP($A274,'风险(退款拒付)'!$A:$O,13,0)</f>
        <v>0</v>
      </c>
      <c r="P274" s="1">
        <f>VLOOKUP(A274,综合分数!$A:$L,12,0)</f>
        <v>2.8584756973892591E-2</v>
      </c>
    </row>
    <row r="275" spans="1:16" x14ac:dyDescent="0.2">
      <c r="A275" t="s">
        <v>68</v>
      </c>
      <c r="B275" t="str">
        <f>VLOOKUP($A275,活跃!$B:$K,10,0)</f>
        <v>02活跃</v>
      </c>
      <c r="C275" t="str">
        <f>VLOOKUP($A275,'交易量(贡献率)'!$A:$M,13,0)</f>
        <v>IV</v>
      </c>
      <c r="D275" t="str">
        <f>VLOOKUP($A275,交易量等级!$A:$I,9,0)</f>
        <v>微</v>
      </c>
      <c r="E275" t="str">
        <f>VLOOKUP($A275,'风险(退款拒付)'!$A:$P,16,0)</f>
        <v>低</v>
      </c>
      <c r="F275">
        <f>VLOOKUP($A275,'风险(退款拒付)'!$A:$Z,4,0)</f>
        <v>4.0000000000000001E-3</v>
      </c>
      <c r="G275" t="str">
        <f>VLOOKUP($A275,'风险(退款拒付)'!$A:$Z,8,0)</f>
        <v>低</v>
      </c>
      <c r="H275" t="str">
        <f>VLOOKUP($A275,'风险(退款拒付)'!$A:$Z,11,0)</f>
        <v>低</v>
      </c>
      <c r="I275" t="str">
        <f>VLOOKUP($A275,'风险(退款拒付)'!$A:$Z,14,0)</f>
        <v>低</v>
      </c>
      <c r="J275" s="2">
        <f>VLOOKUP($A275,活跃!$B:$K,9,0)</f>
        <v>144180.82999999999</v>
      </c>
      <c r="K275" s="5">
        <f>VLOOKUP($A275,'交易量(贡献率)'!$A:$L,11,0)</f>
        <v>2.5622220190498569E-2</v>
      </c>
      <c r="L275">
        <f>VLOOKUP($A275,交易量等级!$A:$H,7,0)</f>
        <v>6439.0690519549998</v>
      </c>
      <c r="M275" t="str">
        <f>VLOOKUP($A275,'风险(退款拒付)'!$A:$O,7,0)</f>
        <v>(0,10]</v>
      </c>
      <c r="N275" t="str">
        <f>VLOOKUP($A275,'风险(退款拒付)'!$A:$O,10,0)</f>
        <v>(0,1.5]</v>
      </c>
      <c r="O275" t="str">
        <f>VLOOKUP($A275,'风险(退款拒付)'!$A:$O,13,0)</f>
        <v>(0,10]</v>
      </c>
      <c r="P275" s="1">
        <f>VLOOKUP(A275,综合分数!$A:$L,12,0)</f>
        <v>9.1754655158526321E-3</v>
      </c>
    </row>
    <row r="276" spans="1:16" x14ac:dyDescent="0.2">
      <c r="A276" t="s">
        <v>783</v>
      </c>
      <c r="B276" t="str">
        <f>VLOOKUP($A276,活跃!$B:$K,10,0)</f>
        <v>02活跃</v>
      </c>
      <c r="C276" t="str">
        <f>VLOOKUP($A276,'交易量(贡献率)'!$A:$M,13,0)</f>
        <v>IV</v>
      </c>
      <c r="D276" t="str">
        <f>VLOOKUP($A276,交易量等级!$A:$I,9,0)</f>
        <v>微</v>
      </c>
      <c r="E276" t="str">
        <f>VLOOKUP($A276,'风险(退款拒付)'!$A:$P,16,0)</f>
        <v>低</v>
      </c>
      <c r="F276">
        <f>VLOOKUP($A276,'风险(退款拒付)'!$A:$Z,4,0)</f>
        <v>0.01</v>
      </c>
      <c r="G276" t="str">
        <f>VLOOKUP($A276,'风险(退款拒付)'!$A:$Z,8,0)</f>
        <v>低</v>
      </c>
      <c r="H276" t="str">
        <f>VLOOKUP($A276,'风险(退款拒付)'!$A:$Z,11,0)</f>
        <v>0</v>
      </c>
      <c r="I276" t="str">
        <f>VLOOKUP($A276,'风险(退款拒付)'!$A:$Z,14,0)</f>
        <v>低</v>
      </c>
      <c r="J276" s="2">
        <f>VLOOKUP($A276,活跃!$B:$K,9,0)</f>
        <v>138733.35999999999</v>
      </c>
      <c r="K276" s="5">
        <f>VLOOKUP($A276,'交易量(贡献率)'!$A:$L,11,0)</f>
        <v>2.6306269834986681E-2</v>
      </c>
      <c r="L276">
        <f>VLOOKUP($A276,交易量等级!$A:$H,7,0)</f>
        <v>24039.21</v>
      </c>
      <c r="M276" t="str">
        <f>VLOOKUP($A276,'风险(退款拒付)'!$A:$O,7,0)</f>
        <v>(0,10]</v>
      </c>
      <c r="N276" t="str">
        <f>VLOOKUP($A276,'风险(退款拒付)'!$A:$O,10,0)</f>
        <v>0</v>
      </c>
      <c r="O276" t="str">
        <f>VLOOKUP($A276,'风险(退款拒付)'!$A:$O,13,0)</f>
        <v>(0,10]</v>
      </c>
      <c r="P276" s="1">
        <f>VLOOKUP(A276,综合分数!$A:$L,12,0)</f>
        <v>5.3687883178220258E-3</v>
      </c>
    </row>
    <row r="277" spans="1:16" x14ac:dyDescent="0.2">
      <c r="A277" t="s">
        <v>230</v>
      </c>
      <c r="B277" t="str">
        <f>VLOOKUP($A277,活跃!$B:$K,10,0)</f>
        <v>02活跃</v>
      </c>
      <c r="C277" t="str">
        <f>VLOOKUP($A277,'交易量(贡献率)'!$A:$M,13,0)</f>
        <v>IV</v>
      </c>
      <c r="D277" t="str">
        <f>VLOOKUP($A277,交易量等级!$A:$I,9,0)</f>
        <v>微</v>
      </c>
      <c r="E277" t="str">
        <f>VLOOKUP($A277,'风险(退款拒付)'!$A:$P,16,0)</f>
        <v>低</v>
      </c>
      <c r="F277">
        <f>VLOOKUP($A277,'风险(退款拒付)'!$A:$Z,4,0)</f>
        <v>0.15</v>
      </c>
      <c r="G277" t="str">
        <f>VLOOKUP($A277,'风险(退款拒付)'!$A:$Z,8,0)</f>
        <v>中</v>
      </c>
      <c r="H277" t="str">
        <f>VLOOKUP($A277,'风险(退款拒付)'!$A:$Z,11,0)</f>
        <v>0</v>
      </c>
      <c r="I277" t="str">
        <f>VLOOKUP($A277,'风险(退款拒付)'!$A:$Z,14,0)</f>
        <v>0</v>
      </c>
      <c r="J277" s="2">
        <f>VLOOKUP($A277,活跃!$B:$K,9,0)</f>
        <v>1559100.36</v>
      </c>
      <c r="K277" s="5">
        <f>VLOOKUP($A277,'交易量(贡献率)'!$A:$L,11,0)</f>
        <v>5.6585003648912099E-2</v>
      </c>
      <c r="L277">
        <f>VLOOKUP($A277,交易量等级!$A:$H,7,0)</f>
        <v>19337.780102230001</v>
      </c>
      <c r="M277" t="str">
        <f>VLOOKUP($A277,'风险(退款拒付)'!$A:$O,7,0)</f>
        <v>(10,20]</v>
      </c>
      <c r="N277" t="str">
        <f>VLOOKUP($A277,'风险(退款拒付)'!$A:$O,10,0)</f>
        <v>0</v>
      </c>
      <c r="O277" t="str">
        <f>VLOOKUP($A277,'风险(退款拒付)'!$A:$O,13,0)</f>
        <v>0</v>
      </c>
      <c r="P277" s="1">
        <f>VLOOKUP(A277,综合分数!$A:$L,12,0)</f>
        <v>7.0401540472127093E-3</v>
      </c>
    </row>
    <row r="278" spans="1:16" x14ac:dyDescent="0.2">
      <c r="A278" t="s">
        <v>73</v>
      </c>
      <c r="B278" t="str">
        <f>VLOOKUP($A278,活跃!$B:$K,10,0)</f>
        <v>03流失</v>
      </c>
      <c r="C278" t="str">
        <f>VLOOKUP($A278,'交易量(贡献率)'!$A:$M,13,0)</f>
        <v>IV</v>
      </c>
      <c r="D278" t="str">
        <f>VLOOKUP($A278,交易量等级!$A:$I,9,0)</f>
        <v>小</v>
      </c>
      <c r="E278" t="str">
        <f>VLOOKUP($A278,'风险(退款拒付)'!$A:$P,16,0)</f>
        <v>中</v>
      </c>
      <c r="F278">
        <f>VLOOKUP($A278,'风险(退款拒付)'!$A:$Z,4,0)</f>
        <v>0.28899999999999998</v>
      </c>
      <c r="G278" t="str">
        <f>VLOOKUP($A278,'风险(退款拒付)'!$A:$Z,8,0)</f>
        <v>高</v>
      </c>
      <c r="H278" t="str">
        <f>VLOOKUP($A278,'风险(退款拒付)'!$A:$Z,11,0)</f>
        <v>低</v>
      </c>
      <c r="I278" t="str">
        <f>VLOOKUP($A278,'风险(退款拒付)'!$A:$Z,14,0)</f>
        <v>中</v>
      </c>
      <c r="J278" s="2">
        <f>VLOOKUP($A278,活跃!$B:$K,9,0)</f>
        <v>135364.71</v>
      </c>
      <c r="K278" s="5">
        <f>VLOOKUP($A278,'交易量(贡献率)'!$A:$L,11,0)</f>
        <v>2.5667514917787047E-2</v>
      </c>
      <c r="L278">
        <f>VLOOKUP($A278,交易量等级!$A:$H,7,0)</f>
        <v>0</v>
      </c>
      <c r="M278" t="str">
        <f>VLOOKUP($A278,'风险(退款拒付)'!$A:$O,7,0)</f>
        <v>(20,+)</v>
      </c>
      <c r="N278" t="str">
        <f>VLOOKUP($A278,'风险(退款拒付)'!$A:$O,10,0)</f>
        <v>(0,1.5]</v>
      </c>
      <c r="O278" t="str">
        <f>VLOOKUP($A278,'风险(退款拒付)'!$A:$O,13,0)</f>
        <v>(10,20]</v>
      </c>
      <c r="P278" s="1">
        <f>VLOOKUP(A278,综合分数!$A:$L,12,0)</f>
        <v>7.7441981447018181E-3</v>
      </c>
    </row>
    <row r="279" spans="1:16" x14ac:dyDescent="0.2">
      <c r="A279" t="s">
        <v>743</v>
      </c>
      <c r="B279" t="str">
        <f>VLOOKUP($A279,活跃!$B:$K,10,0)</f>
        <v>03流失</v>
      </c>
      <c r="C279" t="str">
        <f>VLOOKUP($A279,'交易量(贡献率)'!$A:$M,13,0)</f>
        <v>IV</v>
      </c>
      <c r="D279" t="str">
        <f>VLOOKUP($A279,交易量等级!$A:$I,9,0)</f>
        <v>小</v>
      </c>
      <c r="E279" t="str">
        <f>VLOOKUP($A279,'风险(退款拒付)'!$A:$P,16,0)</f>
        <v>低</v>
      </c>
      <c r="F279">
        <f>VLOOKUP($A279,'风险(退款拒付)'!$A:$Z,4,0)</f>
        <v>0.10100000000000001</v>
      </c>
      <c r="G279" t="str">
        <f>VLOOKUP($A279,'风险(退款拒付)'!$A:$Z,8,0)</f>
        <v>中</v>
      </c>
      <c r="H279" t="str">
        <f>VLOOKUP($A279,'风险(退款拒付)'!$A:$Z,11,0)</f>
        <v>低</v>
      </c>
      <c r="I279" t="str">
        <f>VLOOKUP($A279,'风险(退款拒付)'!$A:$Z,14,0)</f>
        <v>低</v>
      </c>
      <c r="J279" s="2">
        <f>VLOOKUP($A279,活跃!$B:$K,9,0)</f>
        <v>144750.6</v>
      </c>
      <c r="K279" s="5">
        <f>VLOOKUP($A279,'交易量(贡献率)'!$A:$L,11,0)</f>
        <v>2.7447243708191196E-2</v>
      </c>
      <c r="L279">
        <f>VLOOKUP($A279,交易量等级!$A:$H,7,0)</f>
        <v>0</v>
      </c>
      <c r="M279" t="str">
        <f>VLOOKUP($A279,'风险(退款拒付)'!$A:$O,7,0)</f>
        <v>(10,20]</v>
      </c>
      <c r="N279" t="str">
        <f>VLOOKUP($A279,'风险(退款拒付)'!$A:$O,10,0)</f>
        <v>(0,1.5]</v>
      </c>
      <c r="O279" t="str">
        <f>VLOOKUP($A279,'风险(退款拒付)'!$A:$O,13,0)</f>
        <v>(0,10]</v>
      </c>
      <c r="P279" s="1">
        <f>VLOOKUP(A279,综合分数!$A:$L,12,0)</f>
        <v>1.3992430967593851E-2</v>
      </c>
    </row>
    <row r="280" spans="1:16" x14ac:dyDescent="0.2">
      <c r="A280" t="s">
        <v>858</v>
      </c>
      <c r="B280" t="str">
        <f>VLOOKUP($A280,活跃!$B:$K,10,0)</f>
        <v>02活跃</v>
      </c>
      <c r="C280" t="str">
        <f>VLOOKUP($A280,'交易量(贡献率)'!$A:$M,13,0)</f>
        <v>IV</v>
      </c>
      <c r="D280" t="str">
        <f>VLOOKUP($A280,交易量等级!$A:$I,9,0)</f>
        <v>微</v>
      </c>
      <c r="E280" t="str">
        <f>VLOOKUP($A280,'风险(退款拒付)'!$A:$P,16,0)</f>
        <v>低</v>
      </c>
      <c r="F280">
        <f>VLOOKUP($A280,'风险(退款拒付)'!$A:$Z,4,0)</f>
        <v>1E-3</v>
      </c>
      <c r="G280" t="str">
        <f>VLOOKUP($A280,'风险(退款拒付)'!$A:$Z,8,0)</f>
        <v>低</v>
      </c>
      <c r="H280" t="str">
        <f>VLOOKUP($A280,'风险(退款拒付)'!$A:$Z,11,0)</f>
        <v>中</v>
      </c>
      <c r="I280" t="str">
        <f>VLOOKUP($A280,'风险(退款拒付)'!$A:$Z,14,0)</f>
        <v>低</v>
      </c>
      <c r="J280" s="2">
        <f>VLOOKUP($A280,活跃!$B:$K,9,0)</f>
        <v>91426.15</v>
      </c>
      <c r="K280" s="5">
        <f>VLOOKUP($A280,'交易量(贡献率)'!$A:$L,11,0)</f>
        <v>1.7335995984483963E-2</v>
      </c>
      <c r="L280">
        <f>VLOOKUP($A280,交易量等级!$A:$H,7,0)</f>
        <v>134.56</v>
      </c>
      <c r="M280" t="str">
        <f>VLOOKUP($A280,'风险(退款拒付)'!$A:$O,7,0)</f>
        <v>(0,10]</v>
      </c>
      <c r="N280" t="str">
        <f>VLOOKUP($A280,'风险(退款拒付)'!$A:$O,10,0)</f>
        <v>(1.5,10]</v>
      </c>
      <c r="O280" t="str">
        <f>VLOOKUP($A280,'风险(退款拒付)'!$A:$O,13,0)</f>
        <v>(0,10]</v>
      </c>
      <c r="P280" s="1">
        <f>VLOOKUP(A280,综合分数!$A:$L,12,0)</f>
        <v>7.8697192472335364E-3</v>
      </c>
    </row>
    <row r="281" spans="1:16" x14ac:dyDescent="0.2">
      <c r="A281" t="s">
        <v>872</v>
      </c>
      <c r="B281" t="str">
        <f>VLOOKUP($A281,活跃!$B:$K,10,0)</f>
        <v>04清退</v>
      </c>
      <c r="C281" t="str">
        <f>VLOOKUP($A281,'交易量(贡献率)'!$A:$M,13,0)</f>
        <v>IV</v>
      </c>
      <c r="D281" t="str">
        <f>VLOOKUP($A281,交易量等级!$A:$I,9,0)</f>
        <v>小</v>
      </c>
      <c r="E281" t="str">
        <f>VLOOKUP($A281,'风险(退款拒付)'!$A:$P,16,0)</f>
        <v>低</v>
      </c>
      <c r="F281">
        <f>VLOOKUP($A281,'风险(退款拒付)'!$A:$Z,4,0)</f>
        <v>2.5999999999999999E-2</v>
      </c>
      <c r="G281" t="str">
        <f>VLOOKUP($A281,'风险(退款拒付)'!$A:$Z,8,0)</f>
        <v>低</v>
      </c>
      <c r="H281" t="str">
        <f>VLOOKUP($A281,'风险(退款拒付)'!$A:$Z,11,0)</f>
        <v>中</v>
      </c>
      <c r="I281" t="str">
        <f>VLOOKUP($A281,'风险(退款拒付)'!$A:$Z,14,0)</f>
        <v>低</v>
      </c>
      <c r="J281" s="2">
        <f>VLOOKUP($A281,活跃!$B:$K,9,0)</f>
        <v>149888.32999999999</v>
      </c>
      <c r="K281" s="5">
        <f>VLOOKUP($A281,'交易量(贡献率)'!$A:$L,11,0)</f>
        <v>2.8421447113336905E-2</v>
      </c>
      <c r="L281">
        <f>VLOOKUP($A281,交易量等级!$A:$H,7,0)</f>
        <v>0</v>
      </c>
      <c r="M281" t="str">
        <f>VLOOKUP($A281,'风险(退款拒付)'!$A:$O,7,0)</f>
        <v>(0,10]</v>
      </c>
      <c r="N281" t="str">
        <f>VLOOKUP($A281,'风险(退款拒付)'!$A:$O,10,0)</f>
        <v>(1.5,10]</v>
      </c>
      <c r="O281" t="str">
        <f>VLOOKUP($A281,'风险(退款拒付)'!$A:$O,13,0)</f>
        <v>(0,10]</v>
      </c>
      <c r="P281" s="1">
        <f>VLOOKUP(A281,综合分数!$A:$L,12,0)</f>
        <v>8.3554562509394071E-3</v>
      </c>
    </row>
    <row r="282" spans="1:16" x14ac:dyDescent="0.2">
      <c r="A282" t="s">
        <v>78</v>
      </c>
      <c r="B282" t="str">
        <f>VLOOKUP($A282,活跃!$B:$K,10,0)</f>
        <v>02活跃</v>
      </c>
      <c r="C282" t="str">
        <f>VLOOKUP($A282,'交易量(贡献率)'!$A:$M,13,0)</f>
        <v>IV</v>
      </c>
      <c r="D282" t="str">
        <f>VLOOKUP($A282,交易量等级!$A:$I,9,0)</f>
        <v>微</v>
      </c>
      <c r="E282" t="str">
        <f>VLOOKUP($A282,'风险(退款拒付)'!$A:$P,16,0)</f>
        <v>低</v>
      </c>
      <c r="F282">
        <f>VLOOKUP($A282,'风险(退款拒付)'!$A:$Z,4,0)</f>
        <v>0</v>
      </c>
      <c r="G282" t="str">
        <f>VLOOKUP($A282,'风险(退款拒付)'!$A:$Z,8,0)</f>
        <v>0</v>
      </c>
      <c r="H282" t="str">
        <f>VLOOKUP($A282,'风险(退款拒付)'!$A:$Z,11,0)</f>
        <v>低</v>
      </c>
      <c r="I282" t="str">
        <f>VLOOKUP($A282,'风险(退款拒付)'!$A:$Z,14,0)</f>
        <v>低</v>
      </c>
      <c r="J282" s="2">
        <f>VLOOKUP($A282,活跃!$B:$K,9,0)</f>
        <v>77306.42</v>
      </c>
      <c r="K282" s="5">
        <f>VLOOKUP($A282,'交易量(贡献率)'!$A:$L,11,0)</f>
        <v>1.7630434147684903E-2</v>
      </c>
      <c r="L282">
        <f>VLOOKUP($A282,交易量等级!$A:$H,7,0)</f>
        <v>2951.07124772</v>
      </c>
      <c r="M282" t="str">
        <f>VLOOKUP($A282,'风险(退款拒付)'!$A:$O,7,0)</f>
        <v>0</v>
      </c>
      <c r="N282" t="str">
        <f>VLOOKUP($A282,'风险(退款拒付)'!$A:$O,10,0)</f>
        <v>(0,1.5]</v>
      </c>
      <c r="O282" t="str">
        <f>VLOOKUP($A282,'风险(退款拒付)'!$A:$O,13,0)</f>
        <v>(0,10]</v>
      </c>
      <c r="P282" s="1">
        <f>VLOOKUP(A282,综合分数!$A:$L,12,0)</f>
        <v>3.1607840920467489E-3</v>
      </c>
    </row>
    <row r="283" spans="1:16" x14ac:dyDescent="0.2">
      <c r="A283" t="s">
        <v>156</v>
      </c>
      <c r="B283" t="str">
        <f>VLOOKUP($A283,活跃!$B:$K,10,0)</f>
        <v>03流失</v>
      </c>
      <c r="C283" t="str">
        <f>VLOOKUP($A283,'交易量(贡献率)'!$A:$M,13,0)</f>
        <v>IV</v>
      </c>
      <c r="D283" t="str">
        <f>VLOOKUP($A283,交易量等级!$A:$I,9,0)</f>
        <v>小</v>
      </c>
      <c r="E283" t="str">
        <f>VLOOKUP($A283,'风险(退款拒付)'!$A:$P,16,0)</f>
        <v>中</v>
      </c>
      <c r="F283">
        <f>VLOOKUP($A283,'风险(退款拒付)'!$A:$Z,4,0)</f>
        <v>0.27300000000000002</v>
      </c>
      <c r="G283" t="str">
        <f>VLOOKUP($A283,'风险(退款拒付)'!$A:$Z,8,0)</f>
        <v>高</v>
      </c>
      <c r="H283" t="str">
        <f>VLOOKUP($A283,'风险(退款拒付)'!$A:$Z,11,0)</f>
        <v>低</v>
      </c>
      <c r="I283" t="str">
        <f>VLOOKUP($A283,'风险(退款拒付)'!$A:$Z,14,0)</f>
        <v>中</v>
      </c>
      <c r="J283" s="2">
        <f>VLOOKUP($A283,活跃!$B:$K,9,0)</f>
        <v>171217.06</v>
      </c>
      <c r="K283" s="5">
        <f>VLOOKUP($A283,'交易量(贡献率)'!$A:$L,11,0)</f>
        <v>3.243153322735965E-2</v>
      </c>
      <c r="L283">
        <f>VLOOKUP($A283,交易量等级!$A:$H,7,0)</f>
        <v>0</v>
      </c>
      <c r="M283" t="str">
        <f>VLOOKUP($A283,'风险(退款拒付)'!$A:$O,7,0)</f>
        <v>(20,+)</v>
      </c>
      <c r="N283" t="str">
        <f>VLOOKUP($A283,'风险(退款拒付)'!$A:$O,10,0)</f>
        <v>(0,1.5]</v>
      </c>
      <c r="O283" t="str">
        <f>VLOOKUP($A283,'风险(退款拒付)'!$A:$O,13,0)</f>
        <v>(10,20]</v>
      </c>
      <c r="P283" s="1">
        <f>VLOOKUP(A283,综合分数!$A:$L,12,0)</f>
        <v>1.604628910828278E-2</v>
      </c>
    </row>
    <row r="284" spans="1:16" x14ac:dyDescent="0.2">
      <c r="A284" t="s">
        <v>757</v>
      </c>
      <c r="B284" t="str">
        <f>VLOOKUP($A284,活跃!$B:$K,10,0)</f>
        <v>02活跃</v>
      </c>
      <c r="C284" t="str">
        <f>VLOOKUP($A284,'交易量(贡献率)'!$A:$M,13,0)</f>
        <v>IV</v>
      </c>
      <c r="D284" t="str">
        <f>VLOOKUP($A284,交易量等级!$A:$I,9,0)</f>
        <v>微</v>
      </c>
      <c r="E284" t="str">
        <f>VLOOKUP($A284,'风险(退款拒付)'!$A:$P,16,0)</f>
        <v>低</v>
      </c>
      <c r="F284">
        <f>VLOOKUP($A284,'风险(退款拒付)'!$A:$Z,4,0)</f>
        <v>1.0999999999999999E-2</v>
      </c>
      <c r="G284" t="str">
        <f>VLOOKUP($A284,'风险(退款拒付)'!$A:$Z,8,0)</f>
        <v>低</v>
      </c>
      <c r="H284" t="str">
        <f>VLOOKUP($A284,'风险(退款拒付)'!$A:$Z,11,0)</f>
        <v>低</v>
      </c>
      <c r="I284" t="str">
        <f>VLOOKUP($A284,'风险(退款拒付)'!$A:$Z,14,0)</f>
        <v>低</v>
      </c>
      <c r="J284" s="2">
        <f>VLOOKUP($A284,活跃!$B:$K,9,0)</f>
        <v>178934.26</v>
      </c>
      <c r="K284" s="5">
        <f>VLOOKUP($A284,'交易量(贡献率)'!$A:$L,11,0)</f>
        <v>3.3929063105540475E-2</v>
      </c>
      <c r="L284">
        <f>VLOOKUP($A284,交易量等级!$A:$H,7,0)</f>
        <v>56037.18</v>
      </c>
      <c r="M284" t="str">
        <f>VLOOKUP($A284,'风险(退款拒付)'!$A:$O,7,0)</f>
        <v>(0,10]</v>
      </c>
      <c r="N284" t="str">
        <f>VLOOKUP($A284,'风险(退款拒付)'!$A:$O,10,0)</f>
        <v>(0,1.5]</v>
      </c>
      <c r="O284" t="str">
        <f>VLOOKUP($A284,'风险(退款拒付)'!$A:$O,13,0)</f>
        <v>(0,10]</v>
      </c>
      <c r="P284" s="1">
        <f>VLOOKUP(A284,综合分数!$A:$L,12,0)</f>
        <v>3.3511243769716258E-3</v>
      </c>
    </row>
    <row r="285" spans="1:16" x14ac:dyDescent="0.2">
      <c r="A285" t="s">
        <v>395</v>
      </c>
      <c r="B285" t="str">
        <f>VLOOKUP($A285,活跃!$B:$K,10,0)</f>
        <v>02活跃</v>
      </c>
      <c r="C285" t="str">
        <f>VLOOKUP($A285,'交易量(贡献率)'!$A:$M,13,0)</f>
        <v>IV</v>
      </c>
      <c r="D285" t="str">
        <f>VLOOKUP($A285,交易量等级!$A:$I,9,0)</f>
        <v>微</v>
      </c>
      <c r="E285" t="str">
        <f>VLOOKUP($A285,'风险(退款拒付)'!$A:$P,16,0)</f>
        <v>低</v>
      </c>
      <c r="F285">
        <f>VLOOKUP($A285,'风险(退款拒付)'!$A:$Z,4,0)</f>
        <v>1E-3</v>
      </c>
      <c r="G285" t="str">
        <f>VLOOKUP($A285,'风险(退款拒付)'!$A:$Z,8,0)</f>
        <v>低</v>
      </c>
      <c r="H285" t="str">
        <f>VLOOKUP($A285,'风险(退款拒付)'!$A:$Z,11,0)</f>
        <v>低</v>
      </c>
      <c r="I285" t="str">
        <f>VLOOKUP($A285,'风险(退款拒付)'!$A:$Z,14,0)</f>
        <v>低</v>
      </c>
      <c r="J285" s="2">
        <f>VLOOKUP($A285,活跃!$B:$K,9,0)</f>
        <v>119897.98</v>
      </c>
      <c r="K285" s="5">
        <f>VLOOKUP($A285,'交易量(贡献率)'!$A:$L,11,0)</f>
        <v>2.2734752582578819E-2</v>
      </c>
      <c r="L285">
        <f>VLOOKUP($A285,交易量等级!$A:$H,7,0)</f>
        <v>193.91</v>
      </c>
      <c r="M285" t="str">
        <f>VLOOKUP($A285,'风险(退款拒付)'!$A:$O,7,0)</f>
        <v>(0,10]</v>
      </c>
      <c r="N285" t="str">
        <f>VLOOKUP($A285,'风险(退款拒付)'!$A:$O,10,0)</f>
        <v>(0,1.5]</v>
      </c>
      <c r="O285" t="str">
        <f>VLOOKUP($A285,'风险(退款拒付)'!$A:$O,13,0)</f>
        <v>(0,10]</v>
      </c>
      <c r="P285" s="1">
        <f>VLOOKUP(A285,综合分数!$A:$L,12,0)</f>
        <v>2.9761036677698788E-3</v>
      </c>
    </row>
    <row r="286" spans="1:16" x14ac:dyDescent="0.2">
      <c r="A286" t="s">
        <v>919</v>
      </c>
      <c r="B286" t="str">
        <f>VLOOKUP($A286,活跃!$B:$K,10,0)</f>
        <v>02活跃</v>
      </c>
      <c r="C286" t="str">
        <f>VLOOKUP($A286,'交易量(贡献率)'!$A:$M,13,0)</f>
        <v>IV</v>
      </c>
      <c r="D286" t="str">
        <f>VLOOKUP($A286,交易量等级!$A:$I,9,0)</f>
        <v>小</v>
      </c>
      <c r="E286" t="str">
        <f>VLOOKUP($A286,'风险(退款拒付)'!$A:$P,16,0)</f>
        <v>低</v>
      </c>
      <c r="F286">
        <f>VLOOKUP($A286,'风险(退款拒付)'!$A:$Z,4,0)</f>
        <v>3.7999999999999999E-2</v>
      </c>
      <c r="G286" t="str">
        <f>VLOOKUP($A286,'风险(退款拒付)'!$A:$Z,8,0)</f>
        <v>低</v>
      </c>
      <c r="H286" t="str">
        <f>VLOOKUP($A286,'风险(退款拒付)'!$A:$Z,11,0)</f>
        <v>低</v>
      </c>
      <c r="I286" t="str">
        <f>VLOOKUP($A286,'风险(退款拒付)'!$A:$Z,14,0)</f>
        <v>低</v>
      </c>
      <c r="J286" s="2">
        <f>VLOOKUP($A286,活跃!$B:$K,9,0)</f>
        <v>409010.76</v>
      </c>
      <c r="K286" s="5">
        <f>VLOOKUP($A286,'交易量(贡献率)'!$A:$L,11,0)</f>
        <v>7.7555588778163945E-2</v>
      </c>
      <c r="L286">
        <f>VLOOKUP($A286,交易量等级!$A:$H,7,0)</f>
        <v>43154.65</v>
      </c>
      <c r="M286" t="str">
        <f>VLOOKUP($A286,'风险(退款拒付)'!$A:$O,7,0)</f>
        <v>(0,10]</v>
      </c>
      <c r="N286" t="str">
        <f>VLOOKUP($A286,'风险(退款拒付)'!$A:$O,10,0)</f>
        <v>(0,1.5]</v>
      </c>
      <c r="O286" t="str">
        <f>VLOOKUP($A286,'风险(退款拒付)'!$A:$O,13,0)</f>
        <v>(0,10]</v>
      </c>
      <c r="P286" s="1">
        <f>VLOOKUP(A286,综合分数!$A:$L,12,0)</f>
        <v>5.0794611079789309E-3</v>
      </c>
    </row>
    <row r="287" spans="1:16" x14ac:dyDescent="0.2">
      <c r="A287" t="s">
        <v>371</v>
      </c>
      <c r="B287" t="str">
        <f>VLOOKUP($A287,活跃!$B:$K,10,0)</f>
        <v>03流失</v>
      </c>
      <c r="C287" t="str">
        <f>VLOOKUP($A287,'交易量(贡献率)'!$A:$M,13,0)</f>
        <v>IV</v>
      </c>
      <c r="D287" t="str">
        <f>VLOOKUP($A287,交易量等级!$A:$I,9,0)</f>
        <v>小</v>
      </c>
      <c r="E287" t="str">
        <f>VLOOKUP($A287,'风险(退款拒付)'!$A:$P,16,0)</f>
        <v>低</v>
      </c>
      <c r="F287">
        <f>VLOOKUP($A287,'风险(退款拒付)'!$A:$Z,4,0)</f>
        <v>0.03</v>
      </c>
      <c r="G287" t="str">
        <f>VLOOKUP($A287,'风险(退款拒付)'!$A:$Z,8,0)</f>
        <v>低</v>
      </c>
      <c r="H287" t="str">
        <f>VLOOKUP($A287,'风险(退款拒付)'!$A:$Z,11,0)</f>
        <v>中</v>
      </c>
      <c r="I287" t="str">
        <f>VLOOKUP($A287,'风险(退款拒付)'!$A:$Z,14,0)</f>
        <v>低</v>
      </c>
      <c r="J287" s="2">
        <f>VLOOKUP($A287,活跃!$B:$K,9,0)</f>
        <v>196649.59</v>
      </c>
      <c r="K287" s="5">
        <f>VLOOKUP($A287,'交易量(贡献率)'!$A:$L,11,0)</f>
        <v>3.4735746173292122E-2</v>
      </c>
      <c r="L287">
        <f>VLOOKUP($A287,交易量等级!$A:$H,7,0)</f>
        <v>0</v>
      </c>
      <c r="M287" t="str">
        <f>VLOOKUP($A287,'风险(退款拒付)'!$A:$O,7,0)</f>
        <v>(0,10]</v>
      </c>
      <c r="N287" t="str">
        <f>VLOOKUP($A287,'风险(退款拒付)'!$A:$O,10,0)</f>
        <v>(1.5,10]</v>
      </c>
      <c r="O287" t="str">
        <f>VLOOKUP($A287,'风险(退款拒付)'!$A:$O,13,0)</f>
        <v>(0,10]</v>
      </c>
      <c r="P287" s="1">
        <f>VLOOKUP(A287,综合分数!$A:$L,12,0)</f>
        <v>4.9014087933518186E-3</v>
      </c>
    </row>
    <row r="288" spans="1:16" x14ac:dyDescent="0.2">
      <c r="A288" t="s">
        <v>286</v>
      </c>
      <c r="B288" t="str">
        <f>VLOOKUP($A288,活跃!$B:$K,10,0)</f>
        <v>02活跃</v>
      </c>
      <c r="C288" t="str">
        <f>VLOOKUP($A288,'交易量(贡献率)'!$A:$M,13,0)</f>
        <v>IV</v>
      </c>
      <c r="D288" t="str">
        <f>VLOOKUP($A288,交易量等级!$A:$I,9,0)</f>
        <v>微</v>
      </c>
      <c r="E288" t="str">
        <f>VLOOKUP($A288,'风险(退款拒付)'!$A:$P,16,0)</f>
        <v>低</v>
      </c>
      <c r="F288">
        <f>VLOOKUP($A288,'风险(退款拒付)'!$A:$Z,4,0)</f>
        <v>0</v>
      </c>
      <c r="G288" t="str">
        <f>VLOOKUP($A288,'风险(退款拒付)'!$A:$Z,8,0)</f>
        <v>0</v>
      </c>
      <c r="H288" t="str">
        <f>VLOOKUP($A288,'风险(退款拒付)'!$A:$Z,11,0)</f>
        <v>低</v>
      </c>
      <c r="I288" t="str">
        <f>VLOOKUP($A288,'风险(退款拒付)'!$A:$Z,14,0)</f>
        <v>低</v>
      </c>
      <c r="J288" s="2">
        <f>VLOOKUP($A288,活跃!$B:$K,9,0)</f>
        <v>85173.6</v>
      </c>
      <c r="K288" s="5">
        <f>VLOOKUP($A288,'交易量(贡献率)'!$A:$L,11,0)</f>
        <v>1.615040322253582E-2</v>
      </c>
      <c r="L288">
        <f>VLOOKUP($A288,交易量等级!$A:$H,7,0)</f>
        <v>6985</v>
      </c>
      <c r="M288" t="str">
        <f>VLOOKUP($A288,'风险(退款拒付)'!$A:$O,7,0)</f>
        <v>0</v>
      </c>
      <c r="N288" t="str">
        <f>VLOOKUP($A288,'风险(退款拒付)'!$A:$O,10,0)</f>
        <v>(0,1.5]</v>
      </c>
      <c r="O288" t="str">
        <f>VLOOKUP($A288,'风险(退款拒付)'!$A:$O,13,0)</f>
        <v>(0,10]</v>
      </c>
      <c r="P288" s="1">
        <f>VLOOKUP(A288,综合分数!$A:$L,12,0)</f>
        <v>1.4369507531333239E-3</v>
      </c>
    </row>
    <row r="289" spans="1:16" x14ac:dyDescent="0.2">
      <c r="A289" t="s">
        <v>482</v>
      </c>
      <c r="B289" t="str">
        <f>VLOOKUP($A289,活跃!$B:$K,10,0)</f>
        <v>02活跃</v>
      </c>
      <c r="C289" t="str">
        <f>VLOOKUP($A289,'交易量(贡献率)'!$A:$M,13,0)</f>
        <v>IV</v>
      </c>
      <c r="D289" t="str">
        <f>VLOOKUP($A289,交易量等级!$A:$I,9,0)</f>
        <v>微</v>
      </c>
      <c r="E289" t="str">
        <f>VLOOKUP($A289,'风险(退款拒付)'!$A:$P,16,0)</f>
        <v>低</v>
      </c>
      <c r="F289">
        <f>VLOOKUP($A289,'风险(退款拒付)'!$A:$Z,4,0)</f>
        <v>2E-3</v>
      </c>
      <c r="G289" t="str">
        <f>VLOOKUP($A289,'风险(退款拒付)'!$A:$Z,8,0)</f>
        <v>低</v>
      </c>
      <c r="H289" t="str">
        <f>VLOOKUP($A289,'风险(退款拒付)'!$A:$Z,11,0)</f>
        <v>低</v>
      </c>
      <c r="I289" t="str">
        <f>VLOOKUP($A289,'风险(退款拒付)'!$A:$Z,14,0)</f>
        <v>低</v>
      </c>
      <c r="J289" s="2">
        <f>VLOOKUP($A289,活跃!$B:$K,9,0)</f>
        <v>154935.5</v>
      </c>
      <c r="K289" s="5">
        <f>VLOOKUP($A289,'交易量(贡献率)'!$A:$L,11,0)</f>
        <v>2.9378478759676689E-2</v>
      </c>
      <c r="L289">
        <f>VLOOKUP($A289,交易量等级!$A:$H,7,0)</f>
        <v>19736.62</v>
      </c>
      <c r="M289" t="str">
        <f>VLOOKUP($A289,'风险(退款拒付)'!$A:$O,7,0)</f>
        <v>(0,10]</v>
      </c>
      <c r="N289" t="str">
        <f>VLOOKUP($A289,'风险(退款拒付)'!$A:$O,10,0)</f>
        <v>(0,1.5]</v>
      </c>
      <c r="O289" t="str">
        <f>VLOOKUP($A289,'风险(退款拒付)'!$A:$O,13,0)</f>
        <v>(0,10]</v>
      </c>
      <c r="P289" s="1">
        <f>VLOOKUP(A289,综合分数!$A:$L,12,0)</f>
        <v>7.9716627705513632E-3</v>
      </c>
    </row>
    <row r="290" spans="1:16" x14ac:dyDescent="0.2">
      <c r="A290" t="s">
        <v>724</v>
      </c>
      <c r="B290" t="str">
        <f>VLOOKUP($A290,活跃!$B:$K,10,0)</f>
        <v>02活跃</v>
      </c>
      <c r="C290" t="str">
        <f>VLOOKUP($A290,'交易量(贡献率)'!$A:$M,13,0)</f>
        <v>IV</v>
      </c>
      <c r="D290" t="str">
        <f>VLOOKUP($A290,交易量等级!$A:$I,9,0)</f>
        <v>微</v>
      </c>
      <c r="E290" t="str">
        <f>VLOOKUP($A290,'风险(退款拒付)'!$A:$P,16,0)</f>
        <v>低</v>
      </c>
      <c r="F290">
        <f>VLOOKUP($A290,'风险(退款拒付)'!$A:$Z,4,0)</f>
        <v>2.7E-2</v>
      </c>
      <c r="G290" t="str">
        <f>VLOOKUP($A290,'风险(退款拒付)'!$A:$Z,8,0)</f>
        <v>低</v>
      </c>
      <c r="H290" t="str">
        <f>VLOOKUP($A290,'风险(退款拒付)'!$A:$Z,11,0)</f>
        <v>低</v>
      </c>
      <c r="I290" t="str">
        <f>VLOOKUP($A290,'风险(退款拒付)'!$A:$Z,14,0)</f>
        <v>低</v>
      </c>
      <c r="J290" s="2">
        <f>VLOOKUP($A290,活跃!$B:$K,9,0)</f>
        <v>5318564.2699999996</v>
      </c>
      <c r="K290" s="5">
        <f>VLOOKUP($A290,'交易量(贡献率)'!$A:$L,11,0)</f>
        <v>3.1274658914285783E-2</v>
      </c>
      <c r="L290">
        <f>VLOOKUP($A290,交易量等级!$A:$H,7,0)</f>
        <v>17853.797067</v>
      </c>
      <c r="M290" t="str">
        <f>VLOOKUP($A290,'风险(退款拒付)'!$A:$O,7,0)</f>
        <v>(0,10]</v>
      </c>
      <c r="N290" t="str">
        <f>VLOOKUP($A290,'风险(退款拒付)'!$A:$O,10,0)</f>
        <v>(0,1.5]</v>
      </c>
      <c r="O290" t="str">
        <f>VLOOKUP($A290,'风险(退款拒付)'!$A:$O,13,0)</f>
        <v>(0,10]</v>
      </c>
      <c r="P290" s="1">
        <f>VLOOKUP(A290,综合分数!$A:$L,12,0)</f>
        <v>1.0964133413468861E-2</v>
      </c>
    </row>
    <row r="291" spans="1:16" x14ac:dyDescent="0.2">
      <c r="A291" t="s">
        <v>553</v>
      </c>
      <c r="B291" t="str">
        <f>VLOOKUP($A291,活跃!$B:$K,10,0)</f>
        <v>02活跃</v>
      </c>
      <c r="C291" t="str">
        <f>VLOOKUP($A291,'交易量(贡献率)'!$A:$M,13,0)</f>
        <v>IV</v>
      </c>
      <c r="D291" t="str">
        <f>VLOOKUP($A291,交易量等级!$A:$I,9,0)</f>
        <v>小</v>
      </c>
      <c r="E291" t="str">
        <f>VLOOKUP($A291,'风险(退款拒付)'!$A:$P,16,0)</f>
        <v>低</v>
      </c>
      <c r="F291">
        <f>VLOOKUP($A291,'风险(退款拒付)'!$A:$Z,4,0)</f>
        <v>6.0000000000000001E-3</v>
      </c>
      <c r="G291" t="str">
        <f>VLOOKUP($A291,'风险(退款拒付)'!$A:$Z,8,0)</f>
        <v>低</v>
      </c>
      <c r="H291" t="str">
        <f>VLOOKUP($A291,'风险(退款拒付)'!$A:$Z,11,0)</f>
        <v>0</v>
      </c>
      <c r="I291" t="str">
        <f>VLOOKUP($A291,'风险(退款拒付)'!$A:$Z,14,0)</f>
        <v>0</v>
      </c>
      <c r="J291" s="2">
        <f>VLOOKUP($A291,活跃!$B:$K,9,0)</f>
        <v>280934.09999999998</v>
      </c>
      <c r="K291" s="5">
        <f>VLOOKUP($A291,'交易量(贡献率)'!$A:$L,11,0)</f>
        <v>5.3270015520774039E-2</v>
      </c>
      <c r="L291">
        <f>VLOOKUP($A291,交易量等级!$A:$H,7,0)</f>
        <v>226047.27</v>
      </c>
      <c r="M291" t="str">
        <f>VLOOKUP($A291,'风险(退款拒付)'!$A:$O,7,0)</f>
        <v>(0,10]</v>
      </c>
      <c r="N291" t="str">
        <f>VLOOKUP($A291,'风险(退款拒付)'!$A:$O,10,0)</f>
        <v>0</v>
      </c>
      <c r="O291" t="str">
        <f>VLOOKUP($A291,'风险(退款拒付)'!$A:$O,13,0)</f>
        <v>0</v>
      </c>
      <c r="P291" s="1">
        <f>VLOOKUP(A291,综合分数!$A:$L,12,0)</f>
        <v>9.7503294148413282E-3</v>
      </c>
    </row>
    <row r="292" spans="1:16" x14ac:dyDescent="0.2">
      <c r="A292" t="s">
        <v>977</v>
      </c>
      <c r="B292" t="str">
        <f>VLOOKUP($A292,活跃!$B:$K,10,0)</f>
        <v>03流失</v>
      </c>
      <c r="C292" t="str">
        <f>VLOOKUP($A292,'交易量(贡献率)'!$A:$M,13,0)</f>
        <v>IV</v>
      </c>
      <c r="D292" t="str">
        <f>VLOOKUP($A292,交易量等级!$A:$I,9,0)</f>
        <v>微</v>
      </c>
      <c r="E292" t="str">
        <f>VLOOKUP($A292,'风险(退款拒付)'!$A:$P,16,0)</f>
        <v>低</v>
      </c>
      <c r="F292">
        <f>VLOOKUP($A292,'风险(退款拒付)'!$A:$Z,4,0)</f>
        <v>2E-3</v>
      </c>
      <c r="G292" t="str">
        <f>VLOOKUP($A292,'风险(退款拒付)'!$A:$Z,8,0)</f>
        <v>低</v>
      </c>
      <c r="H292" t="str">
        <f>VLOOKUP($A292,'风险(退款拒付)'!$A:$Z,11,0)</f>
        <v>低</v>
      </c>
      <c r="I292" t="str">
        <f>VLOOKUP($A292,'风险(退款拒付)'!$A:$Z,14,0)</f>
        <v>低</v>
      </c>
      <c r="J292" s="2">
        <f>VLOOKUP($A292,活跃!$B:$K,9,0)</f>
        <v>113639.32</v>
      </c>
      <c r="K292" s="5">
        <f>VLOOKUP($A292,'交易量(贡献率)'!$A:$L,11,0)</f>
        <v>2.1548001257840215E-2</v>
      </c>
      <c r="L292">
        <f>VLOOKUP($A292,交易量等级!$A:$H,7,0)</f>
        <v>0</v>
      </c>
      <c r="M292" t="str">
        <f>VLOOKUP($A292,'风险(退款拒付)'!$A:$O,7,0)</f>
        <v>(0,10]</v>
      </c>
      <c r="N292" t="str">
        <f>VLOOKUP($A292,'风险(退款拒付)'!$A:$O,10,0)</f>
        <v>(0,1.5]</v>
      </c>
      <c r="O292" t="str">
        <f>VLOOKUP($A292,'风险(退款拒付)'!$A:$O,13,0)</f>
        <v>(0,10]</v>
      </c>
      <c r="P292" s="1">
        <f>VLOOKUP(A292,综合分数!$A:$L,12,0)</f>
        <v>1.3063654204368931E-2</v>
      </c>
    </row>
    <row r="293" spans="1:16" x14ac:dyDescent="0.2">
      <c r="A293" t="s">
        <v>672</v>
      </c>
      <c r="B293" t="str">
        <f>VLOOKUP($A293,活跃!$B:$K,10,0)</f>
        <v>02活跃</v>
      </c>
      <c r="C293" t="str">
        <f>VLOOKUP($A293,'交易量(贡献率)'!$A:$M,13,0)</f>
        <v>IV</v>
      </c>
      <c r="D293" t="str">
        <f>VLOOKUP($A293,交易量等级!$A:$I,9,0)</f>
        <v>微</v>
      </c>
      <c r="E293" t="str">
        <f>VLOOKUP($A293,'风险(退款拒付)'!$A:$P,16,0)</f>
        <v>低</v>
      </c>
      <c r="F293">
        <f>VLOOKUP($A293,'风险(退款拒付)'!$A:$Z,4,0)</f>
        <v>1.6E-2</v>
      </c>
      <c r="G293" t="str">
        <f>VLOOKUP($A293,'风险(退款拒付)'!$A:$Z,8,0)</f>
        <v>低</v>
      </c>
      <c r="H293" t="str">
        <f>VLOOKUP($A293,'风险(退款拒付)'!$A:$Z,11,0)</f>
        <v>低</v>
      </c>
      <c r="I293" t="str">
        <f>VLOOKUP($A293,'风险(退款拒付)'!$A:$Z,14,0)</f>
        <v>低</v>
      </c>
      <c r="J293" s="2">
        <f>VLOOKUP($A293,活跃!$B:$K,9,0)</f>
        <v>132076.85999999999</v>
      </c>
      <c r="K293" s="5">
        <f>VLOOKUP($A293,'交易量(贡献率)'!$A:$L,11,0)</f>
        <v>2.5044081092808243E-2</v>
      </c>
      <c r="L293">
        <f>VLOOKUP($A293,交易量等级!$A:$H,7,0)</f>
        <v>6829.24</v>
      </c>
      <c r="M293" t="str">
        <f>VLOOKUP($A293,'风险(退款拒付)'!$A:$O,7,0)</f>
        <v>(0,10]</v>
      </c>
      <c r="N293" t="str">
        <f>VLOOKUP($A293,'风险(退款拒付)'!$A:$O,10,0)</f>
        <v>(0,1.5]</v>
      </c>
      <c r="O293" t="str">
        <f>VLOOKUP($A293,'风险(退款拒付)'!$A:$O,13,0)</f>
        <v>(0,10]</v>
      </c>
      <c r="P293" s="1">
        <f>VLOOKUP(A293,综合分数!$A:$L,12,0)</f>
        <v>7.8914858033479439E-3</v>
      </c>
    </row>
    <row r="294" spans="1:16" x14ac:dyDescent="0.2">
      <c r="A294" t="s">
        <v>491</v>
      </c>
      <c r="B294" t="str">
        <f>VLOOKUP($A294,活跃!$B:$K,10,0)</f>
        <v>04清退</v>
      </c>
      <c r="C294" t="str">
        <f>VLOOKUP($A294,'交易量(贡献率)'!$A:$M,13,0)</f>
        <v>IV</v>
      </c>
      <c r="D294" t="str">
        <f>VLOOKUP($A294,交易量等级!$A:$I,9,0)</f>
        <v>小</v>
      </c>
      <c r="E294" t="str">
        <f>VLOOKUP($A294,'风险(退款拒付)'!$A:$P,16,0)</f>
        <v>低</v>
      </c>
      <c r="F294">
        <f>VLOOKUP($A294,'风险(退款拒付)'!$A:$Z,4,0)</f>
        <v>2.7E-2</v>
      </c>
      <c r="G294" t="str">
        <f>VLOOKUP($A294,'风险(退款拒付)'!$A:$Z,8,0)</f>
        <v>低</v>
      </c>
      <c r="H294" t="str">
        <f>VLOOKUP($A294,'风险(退款拒付)'!$A:$Z,11,0)</f>
        <v>中</v>
      </c>
      <c r="I294" t="str">
        <f>VLOOKUP($A294,'风险(退款拒付)'!$A:$Z,14,0)</f>
        <v>中</v>
      </c>
      <c r="J294" s="2">
        <f>VLOOKUP($A294,活跃!$B:$K,9,0)</f>
        <v>136220.34</v>
      </c>
      <c r="K294" s="5">
        <f>VLOOKUP($A294,'交易量(贡献率)'!$A:$L,11,0)</f>
        <v>2.5829757320471661E-2</v>
      </c>
      <c r="L294">
        <f>VLOOKUP($A294,交易量等级!$A:$H,7,0)</f>
        <v>0</v>
      </c>
      <c r="M294" t="str">
        <f>VLOOKUP($A294,'风险(退款拒付)'!$A:$O,7,0)</f>
        <v>(0,10]</v>
      </c>
      <c r="N294" t="str">
        <f>VLOOKUP($A294,'风险(退款拒付)'!$A:$O,10,0)</f>
        <v>(1.5,10]</v>
      </c>
      <c r="O294" t="str">
        <f>VLOOKUP($A294,'风险(退款拒付)'!$A:$O,13,0)</f>
        <v>(10,20]</v>
      </c>
      <c r="P294" s="1">
        <f>VLOOKUP(A294,综合分数!$A:$L,12,0)</f>
        <v>1.0078818794558761E-2</v>
      </c>
    </row>
    <row r="295" spans="1:16" x14ac:dyDescent="0.2">
      <c r="A295" t="s">
        <v>554</v>
      </c>
      <c r="B295" t="str">
        <f>VLOOKUP($A295,活跃!$B:$K,10,0)</f>
        <v>03流失</v>
      </c>
      <c r="C295" t="str">
        <f>VLOOKUP($A295,'交易量(贡献率)'!$A:$M,13,0)</f>
        <v>IV</v>
      </c>
      <c r="D295" t="str">
        <f>VLOOKUP($A295,交易量等级!$A:$I,9,0)</f>
        <v>小</v>
      </c>
      <c r="E295" t="str">
        <f>VLOOKUP($A295,'风险(退款拒付)'!$A:$P,16,0)</f>
        <v>低</v>
      </c>
      <c r="F295">
        <f>VLOOKUP($A295,'风险(退款拒付)'!$A:$Z,4,0)</f>
        <v>1.4E-2</v>
      </c>
      <c r="G295" t="str">
        <f>VLOOKUP($A295,'风险(退款拒付)'!$A:$Z,8,0)</f>
        <v>低</v>
      </c>
      <c r="H295" t="str">
        <f>VLOOKUP($A295,'风险(退款拒付)'!$A:$Z,11,0)</f>
        <v>低</v>
      </c>
      <c r="I295" t="str">
        <f>VLOOKUP($A295,'风险(退款拒付)'!$A:$Z,14,0)</f>
        <v>中</v>
      </c>
      <c r="J295" s="2">
        <f>VLOOKUP($A295,活跃!$B:$K,9,0)</f>
        <v>67556.22</v>
      </c>
      <c r="K295" s="5">
        <f>VLOOKUP($A295,'交易量(贡献率)'!$A:$L,11,0)</f>
        <v>1.4893189925015716E-2</v>
      </c>
      <c r="L295">
        <f>VLOOKUP($A295,交易量等级!$A:$H,7,0)</f>
        <v>0</v>
      </c>
      <c r="M295" t="str">
        <f>VLOOKUP($A295,'风险(退款拒付)'!$A:$O,7,0)</f>
        <v>(0,10]</v>
      </c>
      <c r="N295" t="str">
        <f>VLOOKUP($A295,'风险(退款拒付)'!$A:$O,10,0)</f>
        <v>(0,1.5]</v>
      </c>
      <c r="O295" t="str">
        <f>VLOOKUP($A295,'风险(退款拒付)'!$A:$O,13,0)</f>
        <v>(10,20]</v>
      </c>
      <c r="P295" s="1">
        <f>VLOOKUP(A295,综合分数!$A:$L,12,0)</f>
        <v>1.812039439161835E-2</v>
      </c>
    </row>
    <row r="296" spans="1:16" x14ac:dyDescent="0.2">
      <c r="A296" t="s">
        <v>608</v>
      </c>
      <c r="B296" t="str">
        <f>VLOOKUP($A296,活跃!$B:$K,10,0)</f>
        <v>03流失</v>
      </c>
      <c r="C296" t="str">
        <f>VLOOKUP($A296,'交易量(贡献率)'!$A:$M,13,0)</f>
        <v>IV</v>
      </c>
      <c r="D296" t="str">
        <f>VLOOKUP($A296,交易量等级!$A:$I,9,0)</f>
        <v>小</v>
      </c>
      <c r="E296" t="str">
        <f>VLOOKUP($A296,'风险(退款拒付)'!$A:$P,16,0)</f>
        <v>低</v>
      </c>
      <c r="F296">
        <f>VLOOKUP($A296,'风险(退款拒付)'!$A:$Z,4,0)</f>
        <v>1.2E-2</v>
      </c>
      <c r="G296" t="str">
        <f>VLOOKUP($A296,'风险(退款拒付)'!$A:$Z,8,0)</f>
        <v>低</v>
      </c>
      <c r="H296" t="str">
        <f>VLOOKUP($A296,'风险(退款拒付)'!$A:$Z,11,0)</f>
        <v>低</v>
      </c>
      <c r="I296" t="str">
        <f>VLOOKUP($A296,'风险(退款拒付)'!$A:$Z,14,0)</f>
        <v>低</v>
      </c>
      <c r="J296" s="2">
        <f>VLOOKUP($A296,活跃!$B:$K,9,0)</f>
        <v>296138.77</v>
      </c>
      <c r="K296" s="5">
        <f>VLOOKUP($A296,'交易量(贡献率)'!$A:$L,11,0)</f>
        <v>5.6153086699702655E-2</v>
      </c>
      <c r="L296">
        <f>VLOOKUP($A296,交易量等级!$A:$H,7,0)</f>
        <v>0</v>
      </c>
      <c r="M296" t="str">
        <f>VLOOKUP($A296,'风险(退款拒付)'!$A:$O,7,0)</f>
        <v>(0,10]</v>
      </c>
      <c r="N296" t="str">
        <f>VLOOKUP($A296,'风险(退款拒付)'!$A:$O,10,0)</f>
        <v>(0,1.5]</v>
      </c>
      <c r="O296" t="str">
        <f>VLOOKUP($A296,'风险(退款拒付)'!$A:$O,13,0)</f>
        <v>(0,10]</v>
      </c>
      <c r="P296" s="1">
        <f>VLOOKUP(A296,综合分数!$A:$L,12,0)</f>
        <v>1.2957468495912601E-2</v>
      </c>
    </row>
    <row r="297" spans="1:16" x14ac:dyDescent="0.2">
      <c r="A297" t="s">
        <v>561</v>
      </c>
      <c r="B297" t="str">
        <f>VLOOKUP($A297,活跃!$B:$K,10,0)</f>
        <v>02活跃</v>
      </c>
      <c r="C297" t="str">
        <f>VLOOKUP($A297,'交易量(贡献率)'!$A:$M,13,0)</f>
        <v>IV</v>
      </c>
      <c r="D297" t="str">
        <f>VLOOKUP($A297,交易量等级!$A:$I,9,0)</f>
        <v>微</v>
      </c>
      <c r="E297" t="str">
        <f>VLOOKUP($A297,'风险(退款拒付)'!$A:$P,16,0)</f>
        <v>低</v>
      </c>
      <c r="F297">
        <f>VLOOKUP($A297,'风险(退款拒付)'!$A:$Z,4,0)</f>
        <v>6.5000000000000002E-2</v>
      </c>
      <c r="G297" t="str">
        <f>VLOOKUP($A297,'风险(退款拒付)'!$A:$Z,8,0)</f>
        <v>低</v>
      </c>
      <c r="H297" t="str">
        <f>VLOOKUP($A297,'风险(退款拒付)'!$A:$Z,11,0)</f>
        <v>中</v>
      </c>
      <c r="I297" t="str">
        <f>VLOOKUP($A297,'风险(退款拒付)'!$A:$Z,14,0)</f>
        <v>低</v>
      </c>
      <c r="J297" s="2">
        <f>VLOOKUP($A297,活跃!$B:$K,9,0)</f>
        <v>137482.38</v>
      </c>
      <c r="K297" s="5">
        <f>VLOOKUP($A297,'交易量(贡献率)'!$A:$L,11,0)</f>
        <v>2.606906216238241E-2</v>
      </c>
      <c r="L297">
        <f>VLOOKUP($A297,交易量等级!$A:$H,7,0)</f>
        <v>19500.330000000002</v>
      </c>
      <c r="M297" t="str">
        <f>VLOOKUP($A297,'风险(退款拒付)'!$A:$O,7,0)</f>
        <v>(0,10]</v>
      </c>
      <c r="N297" t="str">
        <f>VLOOKUP($A297,'风险(退款拒付)'!$A:$O,10,0)</f>
        <v>(1.5,10]</v>
      </c>
      <c r="O297" t="str">
        <f>VLOOKUP($A297,'风险(退款拒付)'!$A:$O,13,0)</f>
        <v>(0,10]</v>
      </c>
      <c r="P297" s="1">
        <f>VLOOKUP(A297,综合分数!$A:$L,12,0)</f>
        <v>8.2678807840183381E-3</v>
      </c>
    </row>
    <row r="298" spans="1:16" x14ac:dyDescent="0.2">
      <c r="A298" t="s">
        <v>340</v>
      </c>
      <c r="B298" t="str">
        <f>VLOOKUP($A298,活跃!$B:$K,10,0)</f>
        <v>03流失</v>
      </c>
      <c r="C298" t="str">
        <f>VLOOKUP($A298,'交易量(贡献率)'!$A:$M,13,0)</f>
        <v>IV</v>
      </c>
      <c r="D298" t="str">
        <f>VLOOKUP($A298,交易量等级!$A:$I,9,0)</f>
        <v>小</v>
      </c>
      <c r="E298" t="str">
        <f>VLOOKUP($A298,'风险(退款拒付)'!$A:$P,16,0)</f>
        <v>低</v>
      </c>
      <c r="F298">
        <f>VLOOKUP($A298,'风险(退款拒付)'!$A:$Z,4,0)</f>
        <v>4.1000000000000002E-2</v>
      </c>
      <c r="G298" t="str">
        <f>VLOOKUP($A298,'风险(退款拒付)'!$A:$Z,8,0)</f>
        <v>低</v>
      </c>
      <c r="H298" t="str">
        <f>VLOOKUP($A298,'风险(退款拒付)'!$A:$Z,11,0)</f>
        <v>低</v>
      </c>
      <c r="I298" t="str">
        <f>VLOOKUP($A298,'风险(退款拒付)'!$A:$Z,14,0)</f>
        <v>低</v>
      </c>
      <c r="J298" s="2">
        <f>VLOOKUP($A298,活跃!$B:$K,9,0)</f>
        <v>518697.69</v>
      </c>
      <c r="K298" s="5">
        <f>VLOOKUP($A298,'交易量(贡献率)'!$A:$L,11,0)</f>
        <v>9.8354147812208068E-2</v>
      </c>
      <c r="L298">
        <f>VLOOKUP($A298,交易量等级!$A:$H,7,0)</f>
        <v>0</v>
      </c>
      <c r="M298" t="str">
        <f>VLOOKUP($A298,'风险(退款拒付)'!$A:$O,7,0)</f>
        <v>(0,10]</v>
      </c>
      <c r="N298" t="str">
        <f>VLOOKUP($A298,'风险(退款拒付)'!$A:$O,10,0)</f>
        <v>(0,1.5]</v>
      </c>
      <c r="O298" t="str">
        <f>VLOOKUP($A298,'风险(退款拒付)'!$A:$O,13,0)</f>
        <v>(0,10]</v>
      </c>
      <c r="P298" s="1">
        <f>VLOOKUP(A298,综合分数!$A:$L,12,0)</f>
        <v>5.0119861901721206E-3</v>
      </c>
    </row>
    <row r="299" spans="1:16" x14ac:dyDescent="0.2">
      <c r="A299" t="s">
        <v>415</v>
      </c>
      <c r="B299" t="str">
        <f>VLOOKUP($A299,活跃!$B:$K,10,0)</f>
        <v>02活跃</v>
      </c>
      <c r="C299" t="str">
        <f>VLOOKUP($A299,'交易量(贡献率)'!$A:$M,13,0)</f>
        <v>III</v>
      </c>
      <c r="D299" t="str">
        <f>VLOOKUP($A299,交易量等级!$A:$I,9,0)</f>
        <v>小</v>
      </c>
      <c r="E299" t="str">
        <f>VLOOKUP($A299,'风险(退款拒付)'!$A:$P,16,0)</f>
        <v>低</v>
      </c>
      <c r="F299">
        <f>VLOOKUP($A299,'风险(退款拒付)'!$A:$Z,4,0)</f>
        <v>0.128</v>
      </c>
      <c r="G299" t="str">
        <f>VLOOKUP($A299,'风险(退款拒付)'!$A:$Z,8,0)</f>
        <v>中</v>
      </c>
      <c r="H299" t="str">
        <f>VLOOKUP($A299,'风险(退款拒付)'!$A:$Z,11,0)</f>
        <v>低</v>
      </c>
      <c r="I299" t="str">
        <f>VLOOKUP($A299,'风险(退款拒付)'!$A:$Z,14,0)</f>
        <v>低</v>
      </c>
      <c r="J299" s="2">
        <f>VLOOKUP($A299,活跃!$B:$K,9,0)</f>
        <v>1310849.68</v>
      </c>
      <c r="K299" s="5">
        <f>VLOOKUP($A299,'交易量(贡献率)'!$A:$L,11,0)</f>
        <v>0.25766270426558896</v>
      </c>
      <c r="L299">
        <f>VLOOKUP($A299,交易量等级!$A:$H,7,0)</f>
        <v>120096.01022349999</v>
      </c>
      <c r="M299" t="str">
        <f>VLOOKUP($A299,'风险(退款拒付)'!$A:$O,7,0)</f>
        <v>(10,20]</v>
      </c>
      <c r="N299" t="str">
        <f>VLOOKUP($A299,'风险(退款拒付)'!$A:$O,10,0)</f>
        <v>(0,1.5]</v>
      </c>
      <c r="O299" t="str">
        <f>VLOOKUP($A299,'风险(退款拒付)'!$A:$O,13,0)</f>
        <v>(0,10]</v>
      </c>
      <c r="P299" s="1">
        <f>VLOOKUP(A299,综合分数!$A:$L,12,0)</f>
        <v>2.3106094933424109E-2</v>
      </c>
    </row>
    <row r="300" spans="1:16" x14ac:dyDescent="0.2">
      <c r="A300" t="s">
        <v>986</v>
      </c>
      <c r="B300" t="str">
        <f>VLOOKUP($A300,活跃!$B:$K,10,0)</f>
        <v>02活跃</v>
      </c>
      <c r="C300" t="str">
        <f>VLOOKUP($A300,'交易量(贡献率)'!$A:$M,13,0)</f>
        <v>IV</v>
      </c>
      <c r="D300" t="str">
        <f>VLOOKUP($A300,交易量等级!$A:$I,9,0)</f>
        <v>微</v>
      </c>
      <c r="E300" t="str">
        <f>VLOOKUP($A300,'风险(退款拒付)'!$A:$P,16,0)</f>
        <v>低</v>
      </c>
      <c r="F300">
        <f>VLOOKUP($A300,'风险(退款拒付)'!$A:$Z,4,0)</f>
        <v>4.0000000000000001E-3</v>
      </c>
      <c r="G300" t="str">
        <f>VLOOKUP($A300,'风险(退款拒付)'!$A:$Z,8,0)</f>
        <v>低</v>
      </c>
      <c r="H300" t="str">
        <f>VLOOKUP($A300,'风险(退款拒付)'!$A:$Z,11,0)</f>
        <v>0</v>
      </c>
      <c r="I300" t="str">
        <f>VLOOKUP($A300,'风险(退款拒付)'!$A:$Z,14,0)</f>
        <v>低</v>
      </c>
      <c r="J300" s="2">
        <f>VLOOKUP($A300,活跃!$B:$K,9,0)</f>
        <v>44539.040000000001</v>
      </c>
      <c r="K300" s="5">
        <f>VLOOKUP($A300,'交易量(贡献率)'!$A:$L,11,0)</f>
        <v>8.4080618862443501E-3</v>
      </c>
      <c r="L300">
        <f>VLOOKUP($A300,交易量等级!$A:$H,7,0)</f>
        <v>1283.82</v>
      </c>
      <c r="M300" t="str">
        <f>VLOOKUP($A300,'风险(退款拒付)'!$A:$O,7,0)</f>
        <v>(0,10]</v>
      </c>
      <c r="N300" t="str">
        <f>VLOOKUP($A300,'风险(退款拒付)'!$A:$O,10,0)</f>
        <v>0</v>
      </c>
      <c r="O300" t="str">
        <f>VLOOKUP($A300,'风险(退款拒付)'!$A:$O,13,0)</f>
        <v>(0,10]</v>
      </c>
      <c r="P300" s="1">
        <f>VLOOKUP(A300,综合分数!$A:$L,12,0)</f>
        <v>4.4422646674566199E-3</v>
      </c>
    </row>
    <row r="301" spans="1:16" x14ac:dyDescent="0.2">
      <c r="A301" t="s">
        <v>543</v>
      </c>
      <c r="B301" t="str">
        <f>VLOOKUP($A301,活跃!$B:$K,10,0)</f>
        <v>03流失</v>
      </c>
      <c r="C301" t="str">
        <f>VLOOKUP($A301,'交易量(贡献率)'!$A:$M,13,0)</f>
        <v>IV</v>
      </c>
      <c r="D301" t="str">
        <f>VLOOKUP($A301,交易量等级!$A:$I,9,0)</f>
        <v>微</v>
      </c>
      <c r="E301" t="str">
        <f>VLOOKUP($A301,'风险(退款拒付)'!$A:$P,16,0)</f>
        <v>低</v>
      </c>
      <c r="F301">
        <f>VLOOKUP($A301,'风险(退款拒付)'!$A:$Z,4,0)</f>
        <v>1.0999999999999999E-2</v>
      </c>
      <c r="G301" t="str">
        <f>VLOOKUP($A301,'风险(退款拒付)'!$A:$Z,8,0)</f>
        <v>低</v>
      </c>
      <c r="H301" t="str">
        <f>VLOOKUP($A301,'风险(退款拒付)'!$A:$Z,11,0)</f>
        <v>0</v>
      </c>
      <c r="I301" t="str">
        <f>VLOOKUP($A301,'风险(退款拒付)'!$A:$Z,14,0)</f>
        <v>0</v>
      </c>
      <c r="J301" s="2">
        <f>VLOOKUP($A301,活跃!$B:$K,9,0)</f>
        <v>35259.24</v>
      </c>
      <c r="K301" s="5">
        <f>VLOOKUP($A301,'交易量(贡献率)'!$A:$L,11,0)</f>
        <v>6.9234473493050806E-3</v>
      </c>
      <c r="L301">
        <f>VLOOKUP($A301,交易量等级!$A:$H,7,0)</f>
        <v>0</v>
      </c>
      <c r="M301" t="str">
        <f>VLOOKUP($A301,'风险(退款拒付)'!$A:$O,7,0)</f>
        <v>(0,10]</v>
      </c>
      <c r="N301" t="str">
        <f>VLOOKUP($A301,'风险(退款拒付)'!$A:$O,10,0)</f>
        <v>0</v>
      </c>
      <c r="O301" t="str">
        <f>VLOOKUP($A301,'风险(退款拒付)'!$A:$O,13,0)</f>
        <v>0</v>
      </c>
      <c r="P301" s="1">
        <f>VLOOKUP(A301,综合分数!$A:$L,12,0)</f>
        <v>1.261569562577885E-2</v>
      </c>
    </row>
    <row r="302" spans="1:16" x14ac:dyDescent="0.2">
      <c r="A302" t="s">
        <v>805</v>
      </c>
      <c r="B302" t="str">
        <f>VLOOKUP($A302,活跃!$B:$K,10,0)</f>
        <v>03沉默</v>
      </c>
      <c r="C302" t="str">
        <f>VLOOKUP($A302,'交易量(贡献率)'!$A:$M,13,0)</f>
        <v>IV</v>
      </c>
      <c r="D302" t="str">
        <f>VLOOKUP($A302,交易量等级!$A:$I,9,0)</f>
        <v>小</v>
      </c>
      <c r="E302" t="str">
        <f>VLOOKUP($A302,'风险(退款拒付)'!$A:$P,16,0)</f>
        <v>低</v>
      </c>
      <c r="F302">
        <f>VLOOKUP($A302,'风险(退款拒付)'!$A:$Z,4,0)</f>
        <v>5.0000000000000001E-3</v>
      </c>
      <c r="G302" t="str">
        <f>VLOOKUP($A302,'风险(退款拒付)'!$A:$Z,8,0)</f>
        <v>低</v>
      </c>
      <c r="H302" t="str">
        <f>VLOOKUP($A302,'风险(退款拒付)'!$A:$Z,11,0)</f>
        <v>低</v>
      </c>
      <c r="I302" t="str">
        <f>VLOOKUP($A302,'风险(退款拒付)'!$A:$Z,14,0)</f>
        <v>低</v>
      </c>
      <c r="J302" s="2">
        <f>VLOOKUP($A302,活跃!$B:$K,9,0)</f>
        <v>91041.88</v>
      </c>
      <c r="K302" s="5">
        <f>VLOOKUP($A302,'交易量(贡献率)'!$A:$L,11,0)</f>
        <v>1.7263131676220324E-2</v>
      </c>
      <c r="L302">
        <f>VLOOKUP($A302,交易量等级!$A:$H,7,0)</f>
        <v>19.52</v>
      </c>
      <c r="M302" t="str">
        <f>VLOOKUP($A302,'风险(退款拒付)'!$A:$O,7,0)</f>
        <v>(0,10]</v>
      </c>
      <c r="N302" t="str">
        <f>VLOOKUP($A302,'风险(退款拒付)'!$A:$O,10,0)</f>
        <v>(0,1.5]</v>
      </c>
      <c r="O302" t="str">
        <f>VLOOKUP($A302,'风险(退款拒付)'!$A:$O,13,0)</f>
        <v>(0,10]</v>
      </c>
      <c r="P302" s="1">
        <f>VLOOKUP(A302,综合分数!$A:$L,12,0)</f>
        <v>1.6199765785865779E-3</v>
      </c>
    </row>
    <row r="303" spans="1:16" x14ac:dyDescent="0.2">
      <c r="A303" t="s">
        <v>163</v>
      </c>
      <c r="B303" t="str">
        <f>VLOOKUP($A303,活跃!$B:$K,10,0)</f>
        <v>02活跃</v>
      </c>
      <c r="C303" t="str">
        <f>VLOOKUP($A303,'交易量(贡献率)'!$A:$M,13,0)</f>
        <v>IV</v>
      </c>
      <c r="D303" t="str">
        <f>VLOOKUP($A303,交易量等级!$A:$I,9,0)</f>
        <v>微</v>
      </c>
      <c r="E303" t="str">
        <f>VLOOKUP($A303,'风险(退款拒付)'!$A:$P,16,0)</f>
        <v>低</v>
      </c>
      <c r="F303">
        <f>VLOOKUP($A303,'风险(退款拒付)'!$A:$Z,4,0)</f>
        <v>4.0000000000000001E-3</v>
      </c>
      <c r="G303" t="str">
        <f>VLOOKUP($A303,'风险(退款拒付)'!$A:$Z,8,0)</f>
        <v>低</v>
      </c>
      <c r="H303" t="str">
        <f>VLOOKUP($A303,'风险(退款拒付)'!$A:$Z,11,0)</f>
        <v>0</v>
      </c>
      <c r="I303" t="str">
        <f>VLOOKUP($A303,'风险(退款拒付)'!$A:$Z,14,0)</f>
        <v>低</v>
      </c>
      <c r="J303" s="2">
        <f>VLOOKUP($A303,活跃!$B:$K,9,0)</f>
        <v>92008.63</v>
      </c>
      <c r="K303" s="5">
        <f>VLOOKUP($A303,'交易量(贡献率)'!$A:$L,11,0)</f>
        <v>1.7446444373058152E-2</v>
      </c>
      <c r="L303">
        <f>VLOOKUP($A303,交易量等级!$A:$H,7,0)</f>
        <v>11697.54</v>
      </c>
      <c r="M303" t="str">
        <f>VLOOKUP($A303,'风险(退款拒付)'!$A:$O,7,0)</f>
        <v>(0,10]</v>
      </c>
      <c r="N303" t="str">
        <f>VLOOKUP($A303,'风险(退款拒付)'!$A:$O,10,0)</f>
        <v>0</v>
      </c>
      <c r="O303" t="str">
        <f>VLOOKUP($A303,'风险(退款拒付)'!$A:$O,13,0)</f>
        <v>(0,10]</v>
      </c>
      <c r="P303" s="1">
        <f>VLOOKUP(A303,综合分数!$A:$L,12,0)</f>
        <v>6.9774355308972478E-3</v>
      </c>
    </row>
    <row r="304" spans="1:16" x14ac:dyDescent="0.2">
      <c r="A304" t="s">
        <v>605</v>
      </c>
      <c r="B304" t="str">
        <f>VLOOKUP($A304,活跃!$B:$K,10,0)</f>
        <v>02活跃</v>
      </c>
      <c r="C304" t="str">
        <f>VLOOKUP($A304,'交易量(贡献率)'!$A:$M,13,0)</f>
        <v>IV</v>
      </c>
      <c r="D304" t="str">
        <f>VLOOKUP($A304,交易量等级!$A:$I,9,0)</f>
        <v>小</v>
      </c>
      <c r="E304" t="str">
        <f>VLOOKUP($A304,'风险(退款拒付)'!$A:$P,16,0)</f>
        <v>低</v>
      </c>
      <c r="F304">
        <f>VLOOKUP($A304,'风险(退款拒付)'!$A:$Z,4,0)</f>
        <v>3.6999999999999998E-2</v>
      </c>
      <c r="G304" t="str">
        <f>VLOOKUP($A304,'风险(退款拒付)'!$A:$Z,8,0)</f>
        <v>低</v>
      </c>
      <c r="H304" t="str">
        <f>VLOOKUP($A304,'风险(退款拒付)'!$A:$Z,11,0)</f>
        <v>低</v>
      </c>
      <c r="I304" t="str">
        <f>VLOOKUP($A304,'风险(退款拒付)'!$A:$Z,14,0)</f>
        <v>低</v>
      </c>
      <c r="J304" s="2">
        <f>VLOOKUP($A304,活跃!$B:$K,9,0)</f>
        <v>498803.14</v>
      </c>
      <c r="K304" s="5">
        <f>VLOOKUP($A304,'交易量(贡献率)'!$A:$L,11,0)</f>
        <v>9.4581793415647403E-2</v>
      </c>
      <c r="L304">
        <f>VLOOKUP($A304,交易量等级!$A:$H,7,0)</f>
        <v>44398.03</v>
      </c>
      <c r="M304" t="str">
        <f>VLOOKUP($A304,'风险(退款拒付)'!$A:$O,7,0)</f>
        <v>(0,10]</v>
      </c>
      <c r="N304" t="str">
        <f>VLOOKUP($A304,'风险(退款拒付)'!$A:$O,10,0)</f>
        <v>(0,1.5]</v>
      </c>
      <c r="O304" t="str">
        <f>VLOOKUP($A304,'风险(退款拒付)'!$A:$O,13,0)</f>
        <v>(0,10]</v>
      </c>
      <c r="P304" s="1">
        <f>VLOOKUP(A304,综合分数!$A:$L,12,0)</f>
        <v>1.060743070324624E-2</v>
      </c>
    </row>
    <row r="305" spans="1:16" x14ac:dyDescent="0.2">
      <c r="A305" t="s">
        <v>642</v>
      </c>
      <c r="B305" t="str">
        <f>VLOOKUP($A305,活跃!$B:$K,10,0)</f>
        <v>03流失</v>
      </c>
      <c r="C305" t="str">
        <f>VLOOKUP($A305,'交易量(贡献率)'!$A:$M,13,0)</f>
        <v>IV</v>
      </c>
      <c r="D305" t="str">
        <f>VLOOKUP($A305,交易量等级!$A:$I,9,0)</f>
        <v>微</v>
      </c>
      <c r="E305" t="str">
        <f>VLOOKUP($A305,'风险(退款拒付)'!$A:$P,16,0)</f>
        <v>低</v>
      </c>
      <c r="F305">
        <f>VLOOKUP($A305,'风险(退款拒付)'!$A:$Z,4,0)</f>
        <v>0.01</v>
      </c>
      <c r="G305" t="str">
        <f>VLOOKUP($A305,'风险(退款拒付)'!$A:$Z,8,0)</f>
        <v>低</v>
      </c>
      <c r="H305" t="str">
        <f>VLOOKUP($A305,'风险(退款拒付)'!$A:$Z,11,0)</f>
        <v>低</v>
      </c>
      <c r="I305" t="str">
        <f>VLOOKUP($A305,'风险(退款拒付)'!$A:$Z,14,0)</f>
        <v>低</v>
      </c>
      <c r="J305" s="2">
        <f>VLOOKUP($A305,活跃!$B:$K,9,0)</f>
        <v>54521.17</v>
      </c>
      <c r="K305" s="5">
        <f>VLOOKUP($A305,'交易量(贡献率)'!$A:$L,11,0)</f>
        <v>1.1463250884570437E-2</v>
      </c>
      <c r="L305">
        <f>VLOOKUP($A305,交易量等级!$A:$H,7,0)</f>
        <v>0</v>
      </c>
      <c r="M305" t="str">
        <f>VLOOKUP($A305,'风险(退款拒付)'!$A:$O,7,0)</f>
        <v>(0,10]</v>
      </c>
      <c r="N305" t="str">
        <f>VLOOKUP($A305,'风险(退款拒付)'!$A:$O,10,0)</f>
        <v>(0,1.5]</v>
      </c>
      <c r="O305" t="str">
        <f>VLOOKUP($A305,'风险(退款拒付)'!$A:$O,13,0)</f>
        <v>(0,10]</v>
      </c>
      <c r="P305" s="1">
        <f>VLOOKUP(A305,综合分数!$A:$L,12,0)</f>
        <v>8.5131724376325008E-3</v>
      </c>
    </row>
    <row r="306" spans="1:16" x14ac:dyDescent="0.2">
      <c r="A306" t="s">
        <v>1009</v>
      </c>
      <c r="B306" t="str">
        <f>VLOOKUP($A306,活跃!$B:$K,10,0)</f>
        <v>02活跃</v>
      </c>
      <c r="C306" t="str">
        <f>VLOOKUP($A306,'交易量(贡献率)'!$A:$M,13,0)</f>
        <v>IV</v>
      </c>
      <c r="D306" t="str">
        <f>VLOOKUP($A306,交易量等级!$A:$I,9,0)</f>
        <v>微</v>
      </c>
      <c r="E306" t="str">
        <f>VLOOKUP($A306,'风险(退款拒付)'!$A:$P,16,0)</f>
        <v>低</v>
      </c>
      <c r="F306">
        <f>VLOOKUP($A306,'风险(退款拒付)'!$A:$Z,4,0)</f>
        <v>0.01</v>
      </c>
      <c r="G306" t="str">
        <f>VLOOKUP($A306,'风险(退款拒付)'!$A:$Z,8,0)</f>
        <v>低</v>
      </c>
      <c r="H306" t="str">
        <f>VLOOKUP($A306,'风险(退款拒付)'!$A:$Z,11,0)</f>
        <v>0</v>
      </c>
      <c r="I306" t="str">
        <f>VLOOKUP($A306,'风险(退款拒付)'!$A:$Z,14,0)</f>
        <v>低</v>
      </c>
      <c r="J306" s="2">
        <f>VLOOKUP($A306,活跃!$B:$K,9,0)</f>
        <v>112172.33</v>
      </c>
      <c r="K306" s="5">
        <f>VLOOKUP($A306,'交易量(贡献率)'!$A:$L,11,0)</f>
        <v>2.1269834313817328E-2</v>
      </c>
      <c r="L306">
        <f>VLOOKUP($A306,交易量等级!$A:$H,7,0)</f>
        <v>1106.8599999999999</v>
      </c>
      <c r="M306" t="str">
        <f>VLOOKUP($A306,'风险(退款拒付)'!$A:$O,7,0)</f>
        <v>(0,10]</v>
      </c>
      <c r="N306" t="str">
        <f>VLOOKUP($A306,'风险(退款拒付)'!$A:$O,10,0)</f>
        <v>0</v>
      </c>
      <c r="O306" t="str">
        <f>VLOOKUP($A306,'风险(退款拒付)'!$A:$O,13,0)</f>
        <v>(0,10]</v>
      </c>
      <c r="P306" s="1">
        <f>VLOOKUP(A306,综合分数!$A:$L,12,0)</f>
        <v>6.609205547494469E-3</v>
      </c>
    </row>
    <row r="307" spans="1:16" x14ac:dyDescent="0.2">
      <c r="A307" t="s">
        <v>900</v>
      </c>
      <c r="B307" t="str">
        <f>VLOOKUP($A307,活跃!$B:$K,10,0)</f>
        <v>03流失</v>
      </c>
      <c r="C307" t="str">
        <f>VLOOKUP($A307,'交易量(贡献率)'!$A:$M,13,0)</f>
        <v>IV</v>
      </c>
      <c r="D307" t="str">
        <f>VLOOKUP($A307,交易量等级!$A:$I,9,0)</f>
        <v>小</v>
      </c>
      <c r="E307" t="str">
        <f>VLOOKUP($A307,'风险(退款拒付)'!$A:$P,16,0)</f>
        <v>低</v>
      </c>
      <c r="F307">
        <f>VLOOKUP($A307,'风险(退款拒付)'!$A:$Z,4,0)</f>
        <v>4.8000000000000001E-2</v>
      </c>
      <c r="G307" t="str">
        <f>VLOOKUP($A307,'风险(退款拒付)'!$A:$Z,8,0)</f>
        <v>低</v>
      </c>
      <c r="H307" t="str">
        <f>VLOOKUP($A307,'风险(退款拒付)'!$A:$Z,11,0)</f>
        <v>中</v>
      </c>
      <c r="I307" t="str">
        <f>VLOOKUP($A307,'风险(退款拒付)'!$A:$Z,14,0)</f>
        <v>中</v>
      </c>
      <c r="J307" s="2">
        <f>VLOOKUP($A307,活跃!$B:$K,9,0)</f>
        <v>86761.81</v>
      </c>
      <c r="K307" s="5">
        <f>VLOOKUP($A307,'交易量(贡献率)'!$A:$L,11,0)</f>
        <v>1.6451555597239525E-2</v>
      </c>
      <c r="L307">
        <f>VLOOKUP($A307,交易量等级!$A:$H,7,0)</f>
        <v>0</v>
      </c>
      <c r="M307" t="str">
        <f>VLOOKUP($A307,'风险(退款拒付)'!$A:$O,7,0)</f>
        <v>(0,10]</v>
      </c>
      <c r="N307" t="str">
        <f>VLOOKUP($A307,'风险(退款拒付)'!$A:$O,10,0)</f>
        <v>(1.5,10]</v>
      </c>
      <c r="O307" t="str">
        <f>VLOOKUP($A307,'风险(退款拒付)'!$A:$O,13,0)</f>
        <v>(10,20]</v>
      </c>
      <c r="P307" s="1">
        <f>VLOOKUP(A307,综合分数!$A:$L,12,0)</f>
        <v>0.2019589063874187</v>
      </c>
    </row>
    <row r="308" spans="1:16" x14ac:dyDescent="0.2">
      <c r="A308" t="s">
        <v>328</v>
      </c>
      <c r="B308" t="str">
        <f>VLOOKUP($A308,活跃!$B:$K,10,0)</f>
        <v>02活跃</v>
      </c>
      <c r="C308" t="str">
        <f>VLOOKUP($A308,'交易量(贡献率)'!$A:$M,13,0)</f>
        <v>II</v>
      </c>
      <c r="D308" t="str">
        <f>VLOOKUP($A308,交易量等级!$A:$I,9,0)</f>
        <v>小</v>
      </c>
      <c r="E308" t="str">
        <f>VLOOKUP($A308,'风险(退款拒付)'!$A:$P,16,0)</f>
        <v>低</v>
      </c>
      <c r="F308">
        <f>VLOOKUP($A308,'风险(退款拒付)'!$A:$Z,4,0)</f>
        <v>2.8000000000000001E-2</v>
      </c>
      <c r="G308" t="str">
        <f>VLOOKUP($A308,'风险(退款拒付)'!$A:$Z,8,0)</f>
        <v>低</v>
      </c>
      <c r="H308" t="str">
        <f>VLOOKUP($A308,'风险(退款拒付)'!$A:$Z,11,0)</f>
        <v>低</v>
      </c>
      <c r="I308" t="str">
        <f>VLOOKUP($A308,'风险(退款拒付)'!$A:$Z,14,0)</f>
        <v>低</v>
      </c>
      <c r="J308" s="2">
        <f>VLOOKUP($A308,活跃!$B:$K,9,0)</f>
        <v>2767227.53</v>
      </c>
      <c r="K308" s="5">
        <f>VLOOKUP($A308,'交易量(贡献率)'!$A:$L,11,0)</f>
        <v>0.51931301142809738</v>
      </c>
      <c r="L308">
        <f>VLOOKUP($A308,交易量等级!$A:$H,7,0)</f>
        <v>194754.38</v>
      </c>
      <c r="M308" t="str">
        <f>VLOOKUP($A308,'风险(退款拒付)'!$A:$O,7,0)</f>
        <v>(0,10]</v>
      </c>
      <c r="N308" t="str">
        <f>VLOOKUP($A308,'风险(退款拒付)'!$A:$O,10,0)</f>
        <v>(0,1.5]</v>
      </c>
      <c r="O308" t="str">
        <f>VLOOKUP($A308,'风险(退款拒付)'!$A:$O,13,0)</f>
        <v>(0,10]</v>
      </c>
      <c r="P308" s="1">
        <f>VLOOKUP(A308,综合分数!$A:$L,12,0)</f>
        <v>2.6373943709150211E-2</v>
      </c>
    </row>
    <row r="309" spans="1:16" x14ac:dyDescent="0.2">
      <c r="A309" t="s">
        <v>609</v>
      </c>
      <c r="B309" t="str">
        <f>VLOOKUP($A309,活跃!$B:$K,10,0)</f>
        <v>02活跃</v>
      </c>
      <c r="C309" t="str">
        <f>VLOOKUP($A309,'交易量(贡献率)'!$A:$M,13,0)</f>
        <v>IV</v>
      </c>
      <c r="D309" t="str">
        <f>VLOOKUP($A309,交易量等级!$A:$I,9,0)</f>
        <v>微</v>
      </c>
      <c r="E309" t="str">
        <f>VLOOKUP($A309,'风险(退款拒付)'!$A:$P,16,0)</f>
        <v>低</v>
      </c>
      <c r="F309">
        <f>VLOOKUP($A309,'风险(退款拒付)'!$A:$Z,4,0)</f>
        <v>0.01</v>
      </c>
      <c r="G309" t="str">
        <f>VLOOKUP($A309,'风险(退款拒付)'!$A:$Z,8,0)</f>
        <v>低</v>
      </c>
      <c r="H309" t="str">
        <f>VLOOKUP($A309,'风险(退款拒付)'!$A:$Z,11,0)</f>
        <v>低</v>
      </c>
      <c r="I309" t="str">
        <f>VLOOKUP($A309,'风险(退款拒付)'!$A:$Z,14,0)</f>
        <v>低</v>
      </c>
      <c r="J309" s="2">
        <f>VLOOKUP($A309,活跃!$B:$K,9,0)</f>
        <v>150705.54999999999</v>
      </c>
      <c r="K309" s="5">
        <f>VLOOKUP($A309,'交易量(贡献率)'!$A:$L,11,0)</f>
        <v>2.8576406308692282E-2</v>
      </c>
      <c r="L309">
        <f>VLOOKUP($A309,交易量等级!$A:$H,7,0)</f>
        <v>3081.2</v>
      </c>
      <c r="M309" t="str">
        <f>VLOOKUP($A309,'风险(退款拒付)'!$A:$O,7,0)</f>
        <v>(0,10]</v>
      </c>
      <c r="N309" t="str">
        <f>VLOOKUP($A309,'风险(退款拒付)'!$A:$O,10,0)</f>
        <v>(0,1.5]</v>
      </c>
      <c r="O309" t="str">
        <f>VLOOKUP($A309,'风险(退款拒付)'!$A:$O,13,0)</f>
        <v>(0,10]</v>
      </c>
      <c r="P309" s="1">
        <f>VLOOKUP(A309,综合分数!$A:$L,12,0)</f>
        <v>5.7412638846576344E-3</v>
      </c>
    </row>
    <row r="310" spans="1:16" x14ac:dyDescent="0.2">
      <c r="A310" t="s">
        <v>778</v>
      </c>
      <c r="B310" t="str">
        <f>VLOOKUP($A310,活跃!$B:$K,10,0)</f>
        <v>03流失</v>
      </c>
      <c r="C310" t="str">
        <f>VLOOKUP($A310,'交易量(贡献率)'!$A:$M,13,0)</f>
        <v>IV</v>
      </c>
      <c r="D310" t="str">
        <f>VLOOKUP($A310,交易量等级!$A:$I,9,0)</f>
        <v>小</v>
      </c>
      <c r="E310" t="str">
        <f>VLOOKUP($A310,'风险(退款拒付)'!$A:$P,16,0)</f>
        <v>低</v>
      </c>
      <c r="F310">
        <f>VLOOKUP($A310,'风险(退款拒付)'!$A:$Z,4,0)</f>
        <v>0.01</v>
      </c>
      <c r="G310" t="str">
        <f>VLOOKUP($A310,'风险(退款拒付)'!$A:$Z,8,0)</f>
        <v>低</v>
      </c>
      <c r="H310" t="str">
        <f>VLOOKUP($A310,'风险(退款拒付)'!$A:$Z,11,0)</f>
        <v>中</v>
      </c>
      <c r="I310" t="str">
        <f>VLOOKUP($A310,'风险(退款拒付)'!$A:$Z,14,0)</f>
        <v>低</v>
      </c>
      <c r="J310" s="2">
        <f>VLOOKUP($A310,活跃!$B:$K,9,0)</f>
        <v>83814.97</v>
      </c>
      <c r="K310" s="5">
        <f>VLOOKUP($A310,'交易量(贡献率)'!$A:$L,11,0)</f>
        <v>1.589278322842692E-2</v>
      </c>
      <c r="L310">
        <f>VLOOKUP($A310,交易量等级!$A:$H,7,0)</f>
        <v>0</v>
      </c>
      <c r="M310" t="str">
        <f>VLOOKUP($A310,'风险(退款拒付)'!$A:$O,7,0)</f>
        <v>(0,10]</v>
      </c>
      <c r="N310" t="str">
        <f>VLOOKUP($A310,'风险(退款拒付)'!$A:$O,10,0)</f>
        <v>(1.5,10]</v>
      </c>
      <c r="O310" t="str">
        <f>VLOOKUP($A310,'风险(退款拒付)'!$A:$O,13,0)</f>
        <v>(0,10]</v>
      </c>
      <c r="P310" s="1">
        <f>VLOOKUP(A310,综合分数!$A:$L,12,0)</f>
        <v>5.7374905770522936E-3</v>
      </c>
    </row>
    <row r="311" spans="1:16" x14ac:dyDescent="0.2">
      <c r="A311" t="s">
        <v>811</v>
      </c>
      <c r="B311" t="str">
        <f>VLOOKUP($A311,活跃!$B:$K,10,0)</f>
        <v>03流失</v>
      </c>
      <c r="C311" t="str">
        <f>VLOOKUP($A311,'交易量(贡献率)'!$A:$M,13,0)</f>
        <v>IV</v>
      </c>
      <c r="D311" t="str">
        <f>VLOOKUP($A311,交易量等级!$A:$I,9,0)</f>
        <v>小</v>
      </c>
      <c r="E311" t="str">
        <f>VLOOKUP($A311,'风险(退款拒付)'!$A:$P,16,0)</f>
        <v>低</v>
      </c>
      <c r="F311">
        <f>VLOOKUP($A311,'风险(退款拒付)'!$A:$Z,4,0)</f>
        <v>0</v>
      </c>
      <c r="G311" t="str">
        <f>VLOOKUP($A311,'风险(退款拒付)'!$A:$Z,8,0)</f>
        <v>0</v>
      </c>
      <c r="H311" t="str">
        <f>VLOOKUP($A311,'风险(退款拒付)'!$A:$Z,11,0)</f>
        <v>低</v>
      </c>
      <c r="I311" t="str">
        <f>VLOOKUP($A311,'风险(退款拒付)'!$A:$Z,14,0)</f>
        <v>中</v>
      </c>
      <c r="J311" s="2">
        <f>VLOOKUP($A311,活跃!$B:$K,9,0)</f>
        <v>75070.81</v>
      </c>
      <c r="K311" s="5">
        <f>VLOOKUP($A311,'交易量(贡献率)'!$A:$L,11,0)</f>
        <v>1.4234737662167317E-2</v>
      </c>
      <c r="L311">
        <f>VLOOKUP($A311,交易量等级!$A:$H,7,0)</f>
        <v>0</v>
      </c>
      <c r="M311" t="str">
        <f>VLOOKUP($A311,'风险(退款拒付)'!$A:$O,7,0)</f>
        <v>0</v>
      </c>
      <c r="N311" t="str">
        <f>VLOOKUP($A311,'风险(退款拒付)'!$A:$O,10,0)</f>
        <v>(0,1.5]</v>
      </c>
      <c r="O311" t="str">
        <f>VLOOKUP($A311,'风险(退款拒付)'!$A:$O,13,0)</f>
        <v>(10,20]</v>
      </c>
      <c r="P311" s="1">
        <f>VLOOKUP(A311,综合分数!$A:$L,12,0)</f>
        <v>5.1962407652375022E-3</v>
      </c>
    </row>
    <row r="312" spans="1:16" x14ac:dyDescent="0.2">
      <c r="A312" t="s">
        <v>119</v>
      </c>
      <c r="B312" t="str">
        <f>VLOOKUP($A312,活跃!$B:$K,10,0)</f>
        <v>02活跃</v>
      </c>
      <c r="C312" t="str">
        <f>VLOOKUP($A312,'交易量(贡献率)'!$A:$M,13,0)</f>
        <v>IV</v>
      </c>
      <c r="D312" t="str">
        <f>VLOOKUP($A312,交易量等级!$A:$I,9,0)</f>
        <v>微</v>
      </c>
      <c r="E312" t="str">
        <f>VLOOKUP($A312,'风险(退款拒付)'!$A:$P,16,0)</f>
        <v>低</v>
      </c>
      <c r="F312">
        <f>VLOOKUP($A312,'风险(退款拒付)'!$A:$Z,4,0)</f>
        <v>6.4000000000000001E-2</v>
      </c>
      <c r="G312" t="str">
        <f>VLOOKUP($A312,'风险(退款拒付)'!$A:$Z,8,0)</f>
        <v>低</v>
      </c>
      <c r="H312" t="str">
        <f>VLOOKUP($A312,'风险(退款拒付)'!$A:$Z,11,0)</f>
        <v>低</v>
      </c>
      <c r="I312" t="str">
        <f>VLOOKUP($A312,'风险(退款拒付)'!$A:$Z,14,0)</f>
        <v>低</v>
      </c>
      <c r="J312" s="2">
        <f>VLOOKUP($A312,活跃!$B:$K,9,0)</f>
        <v>183706.23</v>
      </c>
      <c r="K312" s="5">
        <f>VLOOKUP($A312,'交易量(贡献率)'!$A:$L,11,0)</f>
        <v>3.4833912021939972E-2</v>
      </c>
      <c r="L312">
        <f>VLOOKUP($A312,交易量等级!$A:$H,7,0)</f>
        <v>1873.16</v>
      </c>
      <c r="M312" t="str">
        <f>VLOOKUP($A312,'风险(退款拒付)'!$A:$O,7,0)</f>
        <v>(0,10]</v>
      </c>
      <c r="N312" t="str">
        <f>VLOOKUP($A312,'风险(退款拒付)'!$A:$O,10,0)</f>
        <v>(0,1.5]</v>
      </c>
      <c r="O312" t="str">
        <f>VLOOKUP($A312,'风险(退款拒付)'!$A:$O,13,0)</f>
        <v>(0,10]</v>
      </c>
      <c r="P312" s="1">
        <f>VLOOKUP(A312,综合分数!$A:$L,12,0)</f>
        <v>4.6979954417735656E-3</v>
      </c>
    </row>
    <row r="313" spans="1:16" x14ac:dyDescent="0.2">
      <c r="A313" t="s">
        <v>784</v>
      </c>
      <c r="B313" t="str">
        <f>VLOOKUP($A313,活跃!$B:$K,10,0)</f>
        <v>03流失</v>
      </c>
      <c r="C313" t="str">
        <f>VLOOKUP($A313,'交易量(贡献率)'!$A:$M,13,0)</f>
        <v>IV</v>
      </c>
      <c r="D313" t="str">
        <f>VLOOKUP($A313,交易量等级!$A:$I,9,0)</f>
        <v>微</v>
      </c>
      <c r="E313" t="str">
        <f>VLOOKUP($A313,'风险(退款拒付)'!$A:$P,16,0)</f>
        <v>低</v>
      </c>
      <c r="F313">
        <f>VLOOKUP($A313,'风险(退款拒付)'!$A:$Z,4,0)</f>
        <v>5.0999999999999997E-2</v>
      </c>
      <c r="G313" t="str">
        <f>VLOOKUP($A313,'风险(退款拒付)'!$A:$Z,8,0)</f>
        <v>低</v>
      </c>
      <c r="H313" t="str">
        <f>VLOOKUP($A313,'风险(退款拒付)'!$A:$Z,11,0)</f>
        <v>0</v>
      </c>
      <c r="I313" t="str">
        <f>VLOOKUP($A313,'风险(退款拒付)'!$A:$Z,14,0)</f>
        <v>低</v>
      </c>
      <c r="J313" s="2">
        <f>VLOOKUP($A313,活跃!$B:$K,9,0)</f>
        <v>99287.93</v>
      </c>
      <c r="K313" s="5">
        <f>VLOOKUP($A313,'交易量(贡献率)'!$A:$L,11,0)</f>
        <v>1.8826726880522966E-2</v>
      </c>
      <c r="L313">
        <f>VLOOKUP($A313,交易量等级!$A:$H,7,0)</f>
        <v>0</v>
      </c>
      <c r="M313" t="str">
        <f>VLOOKUP($A313,'风险(退款拒付)'!$A:$O,7,0)</f>
        <v>(0,10]</v>
      </c>
      <c r="N313" t="str">
        <f>VLOOKUP($A313,'风险(退款拒付)'!$A:$O,10,0)</f>
        <v>0</v>
      </c>
      <c r="O313" t="str">
        <f>VLOOKUP($A313,'风险(退款拒付)'!$A:$O,13,0)</f>
        <v>(0,10]</v>
      </c>
      <c r="P313" s="1">
        <f>VLOOKUP(A313,综合分数!$A:$L,12,0)</f>
        <v>8.5370439050649616E-3</v>
      </c>
    </row>
    <row r="314" spans="1:16" x14ac:dyDescent="0.2">
      <c r="A314" t="s">
        <v>520</v>
      </c>
      <c r="B314" t="str">
        <f>VLOOKUP($A314,活跃!$B:$K,10,0)</f>
        <v>03流失</v>
      </c>
      <c r="C314" t="str">
        <f>VLOOKUP($A314,'交易量(贡献率)'!$A:$M,13,0)</f>
        <v>IV</v>
      </c>
      <c r="D314" t="str">
        <f>VLOOKUP($A314,交易量等级!$A:$I,9,0)</f>
        <v>微</v>
      </c>
      <c r="E314" t="str">
        <f>VLOOKUP($A314,'风险(退款拒付)'!$A:$P,16,0)</f>
        <v>低</v>
      </c>
      <c r="F314">
        <f>VLOOKUP($A314,'风险(退款拒付)'!$A:$Z,4,0)</f>
        <v>2.5000000000000001E-2</v>
      </c>
      <c r="G314" t="str">
        <f>VLOOKUP($A314,'风险(退款拒付)'!$A:$Z,8,0)</f>
        <v>低</v>
      </c>
      <c r="H314" t="str">
        <f>VLOOKUP($A314,'风险(退款拒付)'!$A:$Z,11,0)</f>
        <v>低</v>
      </c>
      <c r="I314" t="str">
        <f>VLOOKUP($A314,'风险(退款拒付)'!$A:$Z,14,0)</f>
        <v>低</v>
      </c>
      <c r="J314" s="2">
        <f>VLOOKUP($A314,活跃!$B:$K,9,0)</f>
        <v>77110.02</v>
      </c>
      <c r="K314" s="5">
        <f>VLOOKUP($A314,'交易量(贡献率)'!$A:$L,11,0)</f>
        <v>1.4661994765803224E-2</v>
      </c>
      <c r="L314">
        <f>VLOOKUP($A314,交易量等级!$A:$H,7,0)</f>
        <v>0</v>
      </c>
      <c r="M314" t="str">
        <f>VLOOKUP($A314,'风险(退款拒付)'!$A:$O,7,0)</f>
        <v>(0,10]</v>
      </c>
      <c r="N314" t="str">
        <f>VLOOKUP($A314,'风险(退款拒付)'!$A:$O,10,0)</f>
        <v>(0,1.5]</v>
      </c>
      <c r="O314" t="str">
        <f>VLOOKUP($A314,'风险(退款拒付)'!$A:$O,13,0)</f>
        <v>(0,10]</v>
      </c>
      <c r="P314" s="1">
        <f>VLOOKUP(A314,综合分数!$A:$L,12,0)</f>
        <v>2.4982586141910701E-3</v>
      </c>
    </row>
    <row r="315" spans="1:16" x14ac:dyDescent="0.2">
      <c r="A315" t="s">
        <v>534</v>
      </c>
      <c r="B315" t="str">
        <f>VLOOKUP($A315,活跃!$B:$K,10,0)</f>
        <v>03流失</v>
      </c>
      <c r="C315" t="str">
        <f>VLOOKUP($A315,'交易量(贡献率)'!$A:$M,13,0)</f>
        <v>IV</v>
      </c>
      <c r="D315" t="str">
        <f>VLOOKUP($A315,交易量等级!$A:$I,9,0)</f>
        <v>小</v>
      </c>
      <c r="E315" t="str">
        <f>VLOOKUP($A315,'风险(退款拒付)'!$A:$P,16,0)</f>
        <v>低</v>
      </c>
      <c r="F315">
        <f>VLOOKUP($A315,'风险(退款拒付)'!$A:$Z,4,0)</f>
        <v>1E-3</v>
      </c>
      <c r="G315" t="str">
        <f>VLOOKUP($A315,'风险(退款拒付)'!$A:$Z,8,0)</f>
        <v>低</v>
      </c>
      <c r="H315" t="str">
        <f>VLOOKUP($A315,'风险(退款拒付)'!$A:$Z,11,0)</f>
        <v>低</v>
      </c>
      <c r="I315" t="str">
        <f>VLOOKUP($A315,'风险(退款拒付)'!$A:$Z,14,0)</f>
        <v>低</v>
      </c>
      <c r="J315" s="2">
        <f>VLOOKUP($A315,活跃!$B:$K,9,0)</f>
        <v>103048.95</v>
      </c>
      <c r="K315" s="5">
        <f>VLOOKUP($A315,'交易量(贡献率)'!$A:$L,11,0)</f>
        <v>1.9539882007557886E-2</v>
      </c>
      <c r="L315">
        <f>VLOOKUP($A315,交易量等级!$A:$H,7,0)</f>
        <v>0</v>
      </c>
      <c r="M315" t="str">
        <f>VLOOKUP($A315,'风险(退款拒付)'!$A:$O,7,0)</f>
        <v>(0,10]</v>
      </c>
      <c r="N315" t="str">
        <f>VLOOKUP($A315,'风险(退款拒付)'!$A:$O,10,0)</f>
        <v>(0,1.5]</v>
      </c>
      <c r="O315" t="str">
        <f>VLOOKUP($A315,'风险(退款拒付)'!$A:$O,13,0)</f>
        <v>(0,10]</v>
      </c>
      <c r="P315" s="1">
        <f>VLOOKUP(A315,综合分数!$A:$L,12,0)</f>
        <v>4.0828689368892449E-3</v>
      </c>
    </row>
    <row r="316" spans="1:16" x14ac:dyDescent="0.2">
      <c r="A316" t="s">
        <v>353</v>
      </c>
      <c r="B316" t="str">
        <f>VLOOKUP($A316,活跃!$B:$K,10,0)</f>
        <v>02活跃</v>
      </c>
      <c r="C316" t="str">
        <f>VLOOKUP($A316,'交易量(贡献率)'!$A:$M,13,0)</f>
        <v>IV</v>
      </c>
      <c r="D316" t="str">
        <f>VLOOKUP($A316,交易量等级!$A:$I,9,0)</f>
        <v>微</v>
      </c>
      <c r="E316" t="str">
        <f>VLOOKUP($A316,'风险(退款拒付)'!$A:$P,16,0)</f>
        <v>低</v>
      </c>
      <c r="F316">
        <f>VLOOKUP($A316,'风险(退款拒付)'!$A:$Z,4,0)</f>
        <v>4.2999999999999997E-2</v>
      </c>
      <c r="G316" t="str">
        <f>VLOOKUP($A316,'风险(退款拒付)'!$A:$Z,8,0)</f>
        <v>低</v>
      </c>
      <c r="H316" t="str">
        <f>VLOOKUP($A316,'风险(退款拒付)'!$A:$Z,11,0)</f>
        <v>低</v>
      </c>
      <c r="I316" t="str">
        <f>VLOOKUP($A316,'风险(退款拒付)'!$A:$Z,14,0)</f>
        <v>低</v>
      </c>
      <c r="J316" s="2">
        <f>VLOOKUP($A316,活跃!$B:$K,9,0)</f>
        <v>112969.29</v>
      </c>
      <c r="K316" s="5">
        <f>VLOOKUP($A316,'交易量(贡献率)'!$A:$L,11,0)</f>
        <v>2.1600179179108753E-2</v>
      </c>
      <c r="L316">
        <f>VLOOKUP($A316,交易量等级!$A:$H,7,0)</f>
        <v>934.79650104999996</v>
      </c>
      <c r="M316" t="str">
        <f>VLOOKUP($A316,'风险(退款拒付)'!$A:$O,7,0)</f>
        <v>(0,10]</v>
      </c>
      <c r="N316" t="str">
        <f>VLOOKUP($A316,'风险(退款拒付)'!$A:$O,10,0)</f>
        <v>(0,1.5]</v>
      </c>
      <c r="O316" t="str">
        <f>VLOOKUP($A316,'风险(退款拒付)'!$A:$O,13,0)</f>
        <v>(0,10]</v>
      </c>
      <c r="P316" s="1">
        <f>VLOOKUP(A316,综合分数!$A:$L,12,0)</f>
        <v>3.4606966237626349E-3</v>
      </c>
    </row>
    <row r="317" spans="1:16" x14ac:dyDescent="0.2">
      <c r="A317" t="s">
        <v>949</v>
      </c>
      <c r="B317" t="str">
        <f>VLOOKUP($A317,活跃!$B:$K,10,0)</f>
        <v>04清退</v>
      </c>
      <c r="C317" t="str">
        <f>VLOOKUP($A317,'交易量(贡献率)'!$A:$M,13,0)</f>
        <v>IV</v>
      </c>
      <c r="D317" t="str">
        <f>VLOOKUP($A317,交易量等级!$A:$I,9,0)</f>
        <v>微</v>
      </c>
      <c r="E317" t="str">
        <f>VLOOKUP($A317,'风险(退款拒付)'!$A:$P,16,0)</f>
        <v>低</v>
      </c>
      <c r="F317">
        <f>VLOOKUP($A317,'风险(退款拒付)'!$A:$Z,4,0)</f>
        <v>1.4E-2</v>
      </c>
      <c r="G317" t="str">
        <f>VLOOKUP($A317,'风险(退款拒付)'!$A:$Z,8,0)</f>
        <v>低</v>
      </c>
      <c r="H317" t="str">
        <f>VLOOKUP($A317,'风险(退款拒付)'!$A:$Z,11,0)</f>
        <v>低</v>
      </c>
      <c r="I317" t="str">
        <f>VLOOKUP($A317,'风险(退款拒付)'!$A:$Z,14,0)</f>
        <v>低</v>
      </c>
      <c r="J317" s="2">
        <f>VLOOKUP($A317,活跃!$B:$K,9,0)</f>
        <v>136338.03</v>
      </c>
      <c r="K317" s="5">
        <f>VLOOKUP($A317,'交易量(贡献率)'!$A:$L,11,0)</f>
        <v>2.5852073401455209E-2</v>
      </c>
      <c r="L317">
        <f>VLOOKUP($A317,交易量等级!$A:$H,7,0)</f>
        <v>0</v>
      </c>
      <c r="M317" t="str">
        <f>VLOOKUP($A317,'风险(退款拒付)'!$A:$O,7,0)</f>
        <v>(0,10]</v>
      </c>
      <c r="N317" t="str">
        <f>VLOOKUP($A317,'风险(退款拒付)'!$A:$O,10,0)</f>
        <v>(0,1.5]</v>
      </c>
      <c r="O317" t="str">
        <f>VLOOKUP($A317,'风险(退款拒付)'!$A:$O,13,0)</f>
        <v>(0,10]</v>
      </c>
      <c r="P317" s="1">
        <f>VLOOKUP(A317,综合分数!$A:$L,12,0)</f>
        <v>3.5311337206420301E-3</v>
      </c>
    </row>
    <row r="318" spans="1:16" x14ac:dyDescent="0.2">
      <c r="A318" t="s">
        <v>284</v>
      </c>
      <c r="B318" t="str">
        <f>VLOOKUP($A318,活跃!$B:$K,10,0)</f>
        <v>03流失</v>
      </c>
      <c r="C318" t="str">
        <f>VLOOKUP($A318,'交易量(贡献率)'!$A:$M,13,0)</f>
        <v>IV</v>
      </c>
      <c r="D318" t="str">
        <f>VLOOKUP($A318,交易量等级!$A:$I,9,0)</f>
        <v>微</v>
      </c>
      <c r="E318" t="str">
        <f>VLOOKUP($A318,'风险(退款拒付)'!$A:$P,16,0)</f>
        <v>低</v>
      </c>
      <c r="F318">
        <f>VLOOKUP($A318,'风险(退款拒付)'!$A:$Z,4,0)</f>
        <v>6.9000000000000006E-2</v>
      </c>
      <c r="G318" t="str">
        <f>VLOOKUP($A318,'风险(退款拒付)'!$A:$Z,8,0)</f>
        <v>低</v>
      </c>
      <c r="H318" t="str">
        <f>VLOOKUP($A318,'风险(退款拒付)'!$A:$Z,11,0)</f>
        <v>低</v>
      </c>
      <c r="I318" t="str">
        <f>VLOOKUP($A318,'风险(退款拒付)'!$A:$Z,14,0)</f>
        <v>低</v>
      </c>
      <c r="J318" s="2">
        <f>VLOOKUP($A318,活跃!$B:$K,9,0)</f>
        <v>86422.32</v>
      </c>
      <c r="K318" s="5">
        <f>VLOOKUP($A318,'交易量(贡献率)'!$A:$L,11,0)</f>
        <v>1.6387182359639863E-2</v>
      </c>
      <c r="L318">
        <f>VLOOKUP($A318,交易量等级!$A:$H,7,0)</f>
        <v>0</v>
      </c>
      <c r="M318" t="str">
        <f>VLOOKUP($A318,'风险(退款拒付)'!$A:$O,7,0)</f>
        <v>(0,10]</v>
      </c>
      <c r="N318" t="str">
        <f>VLOOKUP($A318,'风险(退款拒付)'!$A:$O,10,0)</f>
        <v>(0,1.5]</v>
      </c>
      <c r="O318" t="str">
        <f>VLOOKUP($A318,'风险(退款拒付)'!$A:$O,13,0)</f>
        <v>(0,10]</v>
      </c>
      <c r="P318" s="1">
        <f>VLOOKUP(A318,综合分数!$A:$L,12,0)</f>
        <v>0.1001193984612524</v>
      </c>
    </row>
    <row r="319" spans="1:16" x14ac:dyDescent="0.2">
      <c r="A319" t="s">
        <v>399</v>
      </c>
      <c r="B319" t="str">
        <f>VLOOKUP($A319,活跃!$B:$K,10,0)</f>
        <v>03流失</v>
      </c>
      <c r="C319" t="str">
        <f>VLOOKUP($A319,'交易量(贡献率)'!$A:$M,13,0)</f>
        <v>IV</v>
      </c>
      <c r="D319" t="str">
        <f>VLOOKUP($A319,交易量等级!$A:$I,9,0)</f>
        <v>微</v>
      </c>
      <c r="E319" t="str">
        <f>VLOOKUP($A319,'风险(退款拒付)'!$A:$P,16,0)</f>
        <v>低</v>
      </c>
      <c r="F319">
        <f>VLOOKUP($A319,'风险(退款拒付)'!$A:$Z,4,0)</f>
        <v>2.1999999999999999E-2</v>
      </c>
      <c r="G319" t="str">
        <f>VLOOKUP($A319,'风险(退款拒付)'!$A:$Z,8,0)</f>
        <v>低</v>
      </c>
      <c r="H319" t="str">
        <f>VLOOKUP($A319,'风险(退款拒付)'!$A:$Z,11,0)</f>
        <v>低</v>
      </c>
      <c r="I319" t="str">
        <f>VLOOKUP($A319,'风险(退款拒付)'!$A:$Z,14,0)</f>
        <v>低</v>
      </c>
      <c r="J319" s="2">
        <f>VLOOKUP($A319,活跃!$B:$K,9,0)</f>
        <v>73331.66</v>
      </c>
      <c r="K319" s="5">
        <f>VLOOKUP($A319,'交易量(贡献率)'!$A:$L,11,0)</f>
        <v>1.3904964425337207E-2</v>
      </c>
      <c r="L319">
        <f>VLOOKUP($A319,交易量等级!$A:$H,7,0)</f>
        <v>0</v>
      </c>
      <c r="M319" t="str">
        <f>VLOOKUP($A319,'风险(退款拒付)'!$A:$O,7,0)</f>
        <v>(0,10]</v>
      </c>
      <c r="N319" t="str">
        <f>VLOOKUP($A319,'风险(退款拒付)'!$A:$O,10,0)</f>
        <v>(0,1.5]</v>
      </c>
      <c r="O319" t="str">
        <f>VLOOKUP($A319,'风险(退款拒付)'!$A:$O,13,0)</f>
        <v>(0,10]</v>
      </c>
      <c r="P319" s="1">
        <f>VLOOKUP(A319,综合分数!$A:$L,12,0)</f>
        <v>2.631646904996985E-3</v>
      </c>
    </row>
    <row r="320" spans="1:16" x14ac:dyDescent="0.2">
      <c r="A320" t="s">
        <v>536</v>
      </c>
      <c r="B320" t="str">
        <f>VLOOKUP($A320,活跃!$B:$K,10,0)</f>
        <v>03沉默</v>
      </c>
      <c r="C320" t="str">
        <f>VLOOKUP($A320,'交易量(贡献率)'!$A:$M,13,0)</f>
        <v>IV</v>
      </c>
      <c r="D320" t="str">
        <f>VLOOKUP($A320,交易量等级!$A:$I,9,0)</f>
        <v>小</v>
      </c>
      <c r="E320" t="str">
        <f>VLOOKUP($A320,'风险(退款拒付)'!$A:$P,16,0)</f>
        <v>低</v>
      </c>
      <c r="F320">
        <f>VLOOKUP($A320,'风险(退款拒付)'!$A:$Z,4,0)</f>
        <v>0</v>
      </c>
      <c r="G320" t="str">
        <f>VLOOKUP($A320,'风险(退款拒付)'!$A:$Z,8,0)</f>
        <v>0</v>
      </c>
      <c r="H320" t="str">
        <f>VLOOKUP($A320,'风险(退款拒付)'!$A:$Z,11,0)</f>
        <v>低</v>
      </c>
      <c r="I320" t="str">
        <f>VLOOKUP($A320,'风险(退款拒付)'!$A:$Z,14,0)</f>
        <v>低</v>
      </c>
      <c r="J320" s="2">
        <f>VLOOKUP($A320,活跃!$B:$K,9,0)</f>
        <v>87909.66</v>
      </c>
      <c r="K320" s="5">
        <f>VLOOKUP($A320,'交易量(贡献率)'!$A:$L,11,0)</f>
        <v>1.6669208019339656E-2</v>
      </c>
      <c r="L320">
        <f>VLOOKUP($A320,交易量等级!$A:$H,7,0)</f>
        <v>234.02</v>
      </c>
      <c r="M320" t="str">
        <f>VLOOKUP($A320,'风险(退款拒付)'!$A:$O,7,0)</f>
        <v>0</v>
      </c>
      <c r="N320" t="str">
        <f>VLOOKUP($A320,'风险(退款拒付)'!$A:$O,10,0)</f>
        <v>(0,1.5]</v>
      </c>
      <c r="O320" t="str">
        <f>VLOOKUP($A320,'风险(退款拒付)'!$A:$O,13,0)</f>
        <v>(0,10]</v>
      </c>
      <c r="P320" s="1">
        <f>VLOOKUP(A320,综合分数!$A:$L,12,0)</f>
        <v>3.470542654003999E-3</v>
      </c>
    </row>
    <row r="321" spans="1:16" x14ac:dyDescent="0.2">
      <c r="A321" t="s">
        <v>334</v>
      </c>
      <c r="B321" t="str">
        <f>VLOOKUP($A321,活跃!$B:$K,10,0)</f>
        <v>02活跃</v>
      </c>
      <c r="C321" t="str">
        <f>VLOOKUP($A321,'交易量(贡献率)'!$A:$M,13,0)</f>
        <v>III</v>
      </c>
      <c r="D321" t="str">
        <f>VLOOKUP($A321,交易量等级!$A:$I,9,0)</f>
        <v>小</v>
      </c>
      <c r="E321" t="str">
        <f>VLOOKUP($A321,'风险(退款拒付)'!$A:$P,16,0)</f>
        <v>低</v>
      </c>
      <c r="F321">
        <f>VLOOKUP($A321,'风险(退款拒付)'!$A:$Z,4,0)</f>
        <v>3.6999999999999998E-2</v>
      </c>
      <c r="G321" t="str">
        <f>VLOOKUP($A321,'风险(退款拒付)'!$A:$Z,8,0)</f>
        <v>低</v>
      </c>
      <c r="H321" t="str">
        <f>VLOOKUP($A321,'风险(退款拒付)'!$A:$Z,11,0)</f>
        <v>低</v>
      </c>
      <c r="I321" t="str">
        <f>VLOOKUP($A321,'风险(退款拒付)'!$A:$Z,14,0)</f>
        <v>低</v>
      </c>
      <c r="J321" s="2">
        <f>VLOOKUP($A321,活跃!$B:$K,9,0)</f>
        <v>462428.76</v>
      </c>
      <c r="K321" s="5">
        <f>VLOOKUP($A321,'交易量(贡献率)'!$A:$L,11,0)</f>
        <v>0.10861036373748198</v>
      </c>
      <c r="L321">
        <f>VLOOKUP($A321,交易量等级!$A:$H,7,0)</f>
        <v>137432.38487037999</v>
      </c>
      <c r="M321" t="str">
        <f>VLOOKUP($A321,'风险(退款拒付)'!$A:$O,7,0)</f>
        <v>(0,10]</v>
      </c>
      <c r="N321" t="str">
        <f>VLOOKUP($A321,'风险(退款拒付)'!$A:$O,10,0)</f>
        <v>(0,1.5]</v>
      </c>
      <c r="O321" t="str">
        <f>VLOOKUP($A321,'风险(退款拒付)'!$A:$O,13,0)</f>
        <v>(0,10]</v>
      </c>
      <c r="P321" s="1">
        <f>VLOOKUP(A321,综合分数!$A:$L,12,0)</f>
        <v>2.2761464881202519E-2</v>
      </c>
    </row>
    <row r="322" spans="1:16" x14ac:dyDescent="0.2">
      <c r="A322" t="s">
        <v>912</v>
      </c>
      <c r="B322" t="str">
        <f>VLOOKUP($A322,活跃!$B:$K,10,0)</f>
        <v>02活跃</v>
      </c>
      <c r="C322" t="str">
        <f>VLOOKUP($A322,'交易量(贡献率)'!$A:$M,13,0)</f>
        <v>IV</v>
      </c>
      <c r="D322" t="str">
        <f>VLOOKUP($A322,交易量等级!$A:$I,9,0)</f>
        <v>微</v>
      </c>
      <c r="E322" t="str">
        <f>VLOOKUP($A322,'风险(退款拒付)'!$A:$P,16,0)</f>
        <v>低</v>
      </c>
      <c r="F322">
        <f>VLOOKUP($A322,'风险(退款拒付)'!$A:$Z,4,0)</f>
        <v>2.3E-2</v>
      </c>
      <c r="G322" t="str">
        <f>VLOOKUP($A322,'风险(退款拒付)'!$A:$Z,8,0)</f>
        <v>低</v>
      </c>
      <c r="H322" t="str">
        <f>VLOOKUP($A322,'风险(退款拒付)'!$A:$Z,11,0)</f>
        <v>0</v>
      </c>
      <c r="I322" t="str">
        <f>VLOOKUP($A322,'风险(退款拒付)'!$A:$Z,14,0)</f>
        <v>低</v>
      </c>
      <c r="J322" s="2">
        <f>VLOOKUP($A322,活跃!$B:$K,9,0)</f>
        <v>85887.94</v>
      </c>
      <c r="K322" s="5">
        <f>VLOOKUP($A322,'交易量(贡献率)'!$A:$L,11,0)</f>
        <v>1.623514786054437E-2</v>
      </c>
      <c r="L322">
        <f>VLOOKUP($A322,交易量等级!$A:$H,7,0)</f>
        <v>27245.73489707</v>
      </c>
      <c r="M322" t="str">
        <f>VLOOKUP($A322,'风险(退款拒付)'!$A:$O,7,0)</f>
        <v>(0,10]</v>
      </c>
      <c r="N322" t="str">
        <f>VLOOKUP($A322,'风险(退款拒付)'!$A:$O,10,0)</f>
        <v>0</v>
      </c>
      <c r="O322" t="str">
        <f>VLOOKUP($A322,'风险(退款拒付)'!$A:$O,13,0)</f>
        <v>(0,10]</v>
      </c>
      <c r="P322" s="1">
        <f>VLOOKUP(A322,综合分数!$A:$L,12,0)</f>
        <v>9.4314000054621407E-3</v>
      </c>
    </row>
    <row r="323" spans="1:16" x14ac:dyDescent="0.2">
      <c r="A323" t="s">
        <v>557</v>
      </c>
      <c r="B323" t="str">
        <f>VLOOKUP($A323,活跃!$B:$K,10,0)</f>
        <v>02活跃</v>
      </c>
      <c r="C323" t="str">
        <f>VLOOKUP($A323,'交易量(贡献率)'!$A:$M,13,0)</f>
        <v>IV</v>
      </c>
      <c r="D323" t="str">
        <f>VLOOKUP($A323,交易量等级!$A:$I,9,0)</f>
        <v>微</v>
      </c>
      <c r="E323" t="str">
        <f>VLOOKUP($A323,'风险(退款拒付)'!$A:$P,16,0)</f>
        <v>低</v>
      </c>
      <c r="F323">
        <f>VLOOKUP($A323,'风险(退款拒付)'!$A:$Z,4,0)</f>
        <v>0</v>
      </c>
      <c r="G323" t="str">
        <f>VLOOKUP($A323,'风险(退款拒付)'!$A:$Z,8,0)</f>
        <v>0</v>
      </c>
      <c r="H323" t="str">
        <f>VLOOKUP($A323,'风险(退款拒付)'!$A:$Z,11,0)</f>
        <v>低</v>
      </c>
      <c r="I323" t="str">
        <f>VLOOKUP($A323,'风险(退款拒付)'!$A:$Z,14,0)</f>
        <v>低</v>
      </c>
      <c r="J323" s="2">
        <f>VLOOKUP($A323,活跃!$B:$K,9,0)</f>
        <v>89323.46</v>
      </c>
      <c r="K323" s="5">
        <f>VLOOKUP($A323,'交易量(贡献率)'!$A:$L,11,0)</f>
        <v>1.6937289209708755E-2</v>
      </c>
      <c r="L323">
        <f>VLOOKUP($A323,交易量等级!$A:$H,7,0)</f>
        <v>2287.17</v>
      </c>
      <c r="M323" t="str">
        <f>VLOOKUP($A323,'风险(退款拒付)'!$A:$O,7,0)</f>
        <v>0</v>
      </c>
      <c r="N323" t="str">
        <f>VLOOKUP($A323,'风险(退款拒付)'!$A:$O,10,0)</f>
        <v>(0,1.5]</v>
      </c>
      <c r="O323" t="str">
        <f>VLOOKUP($A323,'风险(退款拒付)'!$A:$O,13,0)</f>
        <v>(0,10]</v>
      </c>
      <c r="P323" s="1">
        <f>VLOOKUP(A323,综合分数!$A:$L,12,0)</f>
        <v>4.734977684407401E-3</v>
      </c>
    </row>
    <row r="324" spans="1:16" x14ac:dyDescent="0.2">
      <c r="A324" t="s">
        <v>765</v>
      </c>
      <c r="B324" t="str">
        <f>VLOOKUP($A324,活跃!$B:$K,10,0)</f>
        <v>03沉默</v>
      </c>
      <c r="C324" t="str">
        <f>VLOOKUP($A324,'交易量(贡献率)'!$A:$M,13,0)</f>
        <v>IV</v>
      </c>
      <c r="D324" t="str">
        <f>VLOOKUP($A324,交易量等级!$A:$I,9,0)</f>
        <v>小</v>
      </c>
      <c r="E324" t="str">
        <f>VLOOKUP($A324,'风险(退款拒付)'!$A:$P,16,0)</f>
        <v>0风险</v>
      </c>
      <c r="F324">
        <f>VLOOKUP($A324,'风险(退款拒付)'!$A:$Z,4,0)</f>
        <v>0</v>
      </c>
      <c r="G324" t="str">
        <f>VLOOKUP($A324,'风险(退款拒付)'!$A:$Z,8,0)</f>
        <v>0</v>
      </c>
      <c r="H324" t="str">
        <f>VLOOKUP($A324,'风险(退款拒付)'!$A:$Z,11,0)</f>
        <v>0</v>
      </c>
      <c r="I324" t="str">
        <f>VLOOKUP($A324,'风险(退款拒付)'!$A:$Z,14,0)</f>
        <v>0</v>
      </c>
      <c r="J324" s="2">
        <f>VLOOKUP($A324,活跃!$B:$K,9,0)</f>
        <v>9384.43</v>
      </c>
      <c r="K324" s="5">
        <f>VLOOKUP($A324,'交易量(贡献率)'!$A:$L,11,0)</f>
        <v>2.1720368796287709E-3</v>
      </c>
      <c r="L324">
        <f>VLOOKUP($A324,交易量等级!$A:$H,7,0)</f>
        <v>10517.501262039999</v>
      </c>
      <c r="M324" t="str">
        <f>VLOOKUP($A324,'风险(退款拒付)'!$A:$O,7,0)</f>
        <v>0</v>
      </c>
      <c r="N324" t="str">
        <f>VLOOKUP($A324,'风险(退款拒付)'!$A:$O,10,0)</f>
        <v>0</v>
      </c>
      <c r="O324" t="str">
        <f>VLOOKUP($A324,'风险(退款拒付)'!$A:$O,13,0)</f>
        <v>0</v>
      </c>
      <c r="P324" s="1">
        <f>VLOOKUP(A324,综合分数!$A:$L,12,0)</f>
        <v>6.522667555980295E-3</v>
      </c>
    </row>
    <row r="325" spans="1:16" x14ac:dyDescent="0.2">
      <c r="A325" t="s">
        <v>756</v>
      </c>
      <c r="B325" t="str">
        <f>VLOOKUP($A325,活跃!$B:$K,10,0)</f>
        <v>03流失</v>
      </c>
      <c r="C325" t="str">
        <f>VLOOKUP($A325,'交易量(贡献率)'!$A:$M,13,0)</f>
        <v>IV</v>
      </c>
      <c r="D325" t="str">
        <f>VLOOKUP($A325,交易量等级!$A:$I,9,0)</f>
        <v>微</v>
      </c>
      <c r="E325" t="str">
        <f>VLOOKUP($A325,'风险(退款拒付)'!$A:$P,16,0)</f>
        <v>低</v>
      </c>
      <c r="F325">
        <f>VLOOKUP($A325,'风险(退款拒付)'!$A:$Z,4,0)</f>
        <v>0</v>
      </c>
      <c r="G325" t="str">
        <f>VLOOKUP($A325,'风险(退款拒付)'!$A:$Z,8,0)</f>
        <v>0</v>
      </c>
      <c r="H325" t="str">
        <f>VLOOKUP($A325,'风险(退款拒付)'!$A:$Z,11,0)</f>
        <v>低</v>
      </c>
      <c r="I325" t="str">
        <f>VLOOKUP($A325,'风险(退款拒付)'!$A:$Z,14,0)</f>
        <v>低</v>
      </c>
      <c r="J325" s="2">
        <f>VLOOKUP($A325,活跃!$B:$K,9,0)</f>
        <v>43616.7</v>
      </c>
      <c r="K325" s="5">
        <f>VLOOKUP($A325,'交易量(贡献率)'!$A:$L,11,0)</f>
        <v>8.2704886518402184E-3</v>
      </c>
      <c r="L325">
        <f>VLOOKUP($A325,交易量等级!$A:$H,7,0)</f>
        <v>0</v>
      </c>
      <c r="M325" t="str">
        <f>VLOOKUP($A325,'风险(退款拒付)'!$A:$O,7,0)</f>
        <v>0</v>
      </c>
      <c r="N325" t="str">
        <f>VLOOKUP($A325,'风险(退款拒付)'!$A:$O,10,0)</f>
        <v>(0,1.5]</v>
      </c>
      <c r="O325" t="str">
        <f>VLOOKUP($A325,'风险(退款拒付)'!$A:$O,13,0)</f>
        <v>(0,10]</v>
      </c>
      <c r="P325" s="1">
        <f>VLOOKUP(A325,综合分数!$A:$L,12,0)</f>
        <v>4.0267804634594867E-2</v>
      </c>
    </row>
    <row r="326" spans="1:16" x14ac:dyDescent="0.2">
      <c r="A326" t="s">
        <v>214</v>
      </c>
      <c r="B326" t="str">
        <f>VLOOKUP($A326,活跃!$B:$K,10,0)</f>
        <v>03流失</v>
      </c>
      <c r="C326" t="str">
        <f>VLOOKUP($A326,'交易量(贡献率)'!$A:$M,13,0)</f>
        <v>IV</v>
      </c>
      <c r="D326" t="str">
        <f>VLOOKUP($A326,交易量等级!$A:$I,9,0)</f>
        <v>微</v>
      </c>
      <c r="E326" t="str">
        <f>VLOOKUP($A326,'风险(退款拒付)'!$A:$P,16,0)</f>
        <v>低</v>
      </c>
      <c r="F326">
        <f>VLOOKUP($A326,'风险(退款拒付)'!$A:$Z,4,0)</f>
        <v>4.8000000000000001E-2</v>
      </c>
      <c r="G326" t="str">
        <f>VLOOKUP($A326,'风险(退款拒付)'!$A:$Z,8,0)</f>
        <v>低</v>
      </c>
      <c r="H326" t="str">
        <f>VLOOKUP($A326,'风险(退款拒付)'!$A:$Z,11,0)</f>
        <v>低</v>
      </c>
      <c r="I326" t="str">
        <f>VLOOKUP($A326,'风险(退款拒付)'!$A:$Z,14,0)</f>
        <v>低</v>
      </c>
      <c r="J326" s="2">
        <f>VLOOKUP($A326,活跃!$B:$K,9,0)</f>
        <v>271813.23</v>
      </c>
      <c r="K326" s="5">
        <f>VLOOKUP($A326,'交易量(贡献率)'!$A:$L,11,0)</f>
        <v>5.1540539154384335E-2</v>
      </c>
      <c r="L326">
        <f>VLOOKUP($A326,交易量等级!$A:$H,7,0)</f>
        <v>0</v>
      </c>
      <c r="M326" t="str">
        <f>VLOOKUP($A326,'风险(退款拒付)'!$A:$O,7,0)</f>
        <v>(0,10]</v>
      </c>
      <c r="N326" t="str">
        <f>VLOOKUP($A326,'风险(退款拒付)'!$A:$O,10,0)</f>
        <v>(0,1.5]</v>
      </c>
      <c r="O326" t="str">
        <f>VLOOKUP($A326,'风险(退款拒付)'!$A:$O,13,0)</f>
        <v>(0,10]</v>
      </c>
      <c r="P326" s="1">
        <f>VLOOKUP(A326,综合分数!$A:$L,12,0)</f>
        <v>9.8341877994527153E-3</v>
      </c>
    </row>
    <row r="327" spans="1:16" x14ac:dyDescent="0.2">
      <c r="A327" t="s">
        <v>80</v>
      </c>
      <c r="B327" t="str">
        <f>VLOOKUP($A327,活跃!$B:$K,10,0)</f>
        <v>03沉默</v>
      </c>
      <c r="C327" t="str">
        <f>VLOOKUP($A327,'交易量(贡献率)'!$A:$M,13,0)</f>
        <v>IV</v>
      </c>
      <c r="D327" t="str">
        <f>VLOOKUP($A327,交易量等级!$A:$I,9,0)</f>
        <v>微</v>
      </c>
      <c r="E327" t="str">
        <f>VLOOKUP($A327,'风险(退款拒付)'!$A:$P,16,0)</f>
        <v>低</v>
      </c>
      <c r="F327">
        <f>VLOOKUP($A327,'风险(退款拒付)'!$A:$Z,4,0)</f>
        <v>0</v>
      </c>
      <c r="G327" t="str">
        <f>VLOOKUP($A327,'风险(退款拒付)'!$A:$Z,8,0)</f>
        <v>0</v>
      </c>
      <c r="H327" t="str">
        <f>VLOOKUP($A327,'风险(退款拒付)'!$A:$Z,11,0)</f>
        <v>低</v>
      </c>
      <c r="I327" t="str">
        <f>VLOOKUP($A327,'风险(退款拒付)'!$A:$Z,14,0)</f>
        <v>低</v>
      </c>
      <c r="J327" s="2">
        <f>VLOOKUP($A327,活跃!$B:$K,9,0)</f>
        <v>69265.070000000007</v>
      </c>
      <c r="K327" s="5">
        <f>VLOOKUP($A327,'交易量(贡献率)'!$A:$L,11,0)</f>
        <v>1.3082568949602391E-2</v>
      </c>
      <c r="L327">
        <f>VLOOKUP($A327,交易量等级!$A:$H,7,0)</f>
        <v>124.2</v>
      </c>
      <c r="M327" t="str">
        <f>VLOOKUP($A327,'风险(退款拒付)'!$A:$O,7,0)</f>
        <v>0</v>
      </c>
      <c r="N327" t="str">
        <f>VLOOKUP($A327,'风险(退款拒付)'!$A:$O,10,0)</f>
        <v>(0,1.5]</v>
      </c>
      <c r="O327" t="str">
        <f>VLOOKUP($A327,'风险(退款拒付)'!$A:$O,13,0)</f>
        <v>(0,10]</v>
      </c>
      <c r="P327" s="1">
        <f>VLOOKUP(A327,综合分数!$A:$L,12,0)</f>
        <v>5.6077815854058306E-3</v>
      </c>
    </row>
    <row r="328" spans="1:16" x14ac:dyDescent="0.2">
      <c r="A328" t="s">
        <v>445</v>
      </c>
      <c r="B328" t="str">
        <f>VLOOKUP($A328,活跃!$B:$K,10,0)</f>
        <v>03流失</v>
      </c>
      <c r="C328" t="str">
        <f>VLOOKUP($A328,'交易量(贡献率)'!$A:$M,13,0)</f>
        <v>IV</v>
      </c>
      <c r="D328" t="str">
        <f>VLOOKUP($A328,交易量等级!$A:$I,9,0)</f>
        <v>小</v>
      </c>
      <c r="E328" t="str">
        <f>VLOOKUP($A328,'风险(退款拒付)'!$A:$P,16,0)</f>
        <v>低</v>
      </c>
      <c r="F328">
        <f>VLOOKUP($A328,'风险(退款拒付)'!$A:$Z,4,0)</f>
        <v>0.08</v>
      </c>
      <c r="G328" t="str">
        <f>VLOOKUP($A328,'风险(退款拒付)'!$A:$Z,8,0)</f>
        <v>低</v>
      </c>
      <c r="H328" t="str">
        <f>VLOOKUP($A328,'风险(退款拒付)'!$A:$Z,11,0)</f>
        <v>中</v>
      </c>
      <c r="I328" t="str">
        <f>VLOOKUP($A328,'风险(退款拒付)'!$A:$Z,14,0)</f>
        <v>中</v>
      </c>
      <c r="J328" s="2">
        <f>VLOOKUP($A328,活跃!$B:$K,9,0)</f>
        <v>117396.2</v>
      </c>
      <c r="K328" s="5">
        <f>VLOOKUP($A328,'交易量(贡献率)'!$A:$L,11,0)</f>
        <v>2.2260399936664763E-2</v>
      </c>
      <c r="L328">
        <f>VLOOKUP($A328,交易量等级!$A:$H,7,0)</f>
        <v>0</v>
      </c>
      <c r="M328" t="str">
        <f>VLOOKUP($A328,'风险(退款拒付)'!$A:$O,7,0)</f>
        <v>(0,10]</v>
      </c>
      <c r="N328" t="str">
        <f>VLOOKUP($A328,'风险(退款拒付)'!$A:$O,10,0)</f>
        <v>(1.5,10]</v>
      </c>
      <c r="O328" t="str">
        <f>VLOOKUP($A328,'风险(退款拒付)'!$A:$O,13,0)</f>
        <v>(10,20]</v>
      </c>
      <c r="P328" s="1">
        <f>VLOOKUP(A328,综合分数!$A:$L,12,0)</f>
        <v>8.5271775298058992E-3</v>
      </c>
    </row>
    <row r="329" spans="1:16" x14ac:dyDescent="0.2">
      <c r="A329" t="s">
        <v>195</v>
      </c>
      <c r="B329" t="str">
        <f>VLOOKUP($A329,活跃!$B:$K,10,0)</f>
        <v>03流失</v>
      </c>
      <c r="C329" t="str">
        <f>VLOOKUP($A329,'交易量(贡献率)'!$A:$M,13,0)</f>
        <v>IV</v>
      </c>
      <c r="D329" t="str">
        <f>VLOOKUP($A329,交易量等级!$A:$I,9,0)</f>
        <v>小</v>
      </c>
      <c r="E329" t="str">
        <f>VLOOKUP($A329,'风险(退款拒付)'!$A:$P,16,0)</f>
        <v>低</v>
      </c>
      <c r="F329">
        <f>VLOOKUP($A329,'风险(退款拒付)'!$A:$Z,4,0)</f>
        <v>0.13600000000000001</v>
      </c>
      <c r="G329" t="str">
        <f>VLOOKUP($A329,'风险(退款拒付)'!$A:$Z,8,0)</f>
        <v>中</v>
      </c>
      <c r="H329" t="str">
        <f>VLOOKUP($A329,'风险(退款拒付)'!$A:$Z,11,0)</f>
        <v>中</v>
      </c>
      <c r="I329" t="str">
        <f>VLOOKUP($A329,'风险(退款拒付)'!$A:$Z,14,0)</f>
        <v>低</v>
      </c>
      <c r="J329" s="2">
        <f>VLOOKUP($A329,活跃!$B:$K,9,0)</f>
        <v>127050.86</v>
      </c>
      <c r="K329" s="5">
        <f>VLOOKUP($A329,'交易量(贡献率)'!$A:$L,11,0)</f>
        <v>2.4091063648477313E-2</v>
      </c>
      <c r="L329">
        <f>VLOOKUP($A329,交易量等级!$A:$H,7,0)</f>
        <v>0</v>
      </c>
      <c r="M329" t="str">
        <f>VLOOKUP($A329,'风险(退款拒付)'!$A:$O,7,0)</f>
        <v>(10,20]</v>
      </c>
      <c r="N329" t="str">
        <f>VLOOKUP($A329,'风险(退款拒付)'!$A:$O,10,0)</f>
        <v>(1.5,10]</v>
      </c>
      <c r="O329" t="str">
        <f>VLOOKUP($A329,'风险(退款拒付)'!$A:$O,13,0)</f>
        <v>(0,10]</v>
      </c>
      <c r="P329" s="1">
        <f>VLOOKUP(A329,综合分数!$A:$L,12,0)</f>
        <v>1.1221664944227929E-2</v>
      </c>
    </row>
    <row r="330" spans="1:16" x14ac:dyDescent="0.2">
      <c r="A330" t="s">
        <v>215</v>
      </c>
      <c r="B330" t="str">
        <f>VLOOKUP($A330,活跃!$B:$K,10,0)</f>
        <v>03流失</v>
      </c>
      <c r="C330" t="str">
        <f>VLOOKUP($A330,'交易量(贡献率)'!$A:$M,13,0)</f>
        <v>IV</v>
      </c>
      <c r="D330" t="str">
        <f>VLOOKUP($A330,交易量等级!$A:$I,9,0)</f>
        <v>小</v>
      </c>
      <c r="E330" t="str">
        <f>VLOOKUP($A330,'风险(退款拒付)'!$A:$P,16,0)</f>
        <v>低</v>
      </c>
      <c r="F330">
        <f>VLOOKUP($A330,'风险(退款拒付)'!$A:$Z,4,0)</f>
        <v>0.01</v>
      </c>
      <c r="G330" t="str">
        <f>VLOOKUP($A330,'风险(退款拒付)'!$A:$Z,8,0)</f>
        <v>低</v>
      </c>
      <c r="H330" t="str">
        <f>VLOOKUP($A330,'风险(退款拒付)'!$A:$Z,11,0)</f>
        <v>低</v>
      </c>
      <c r="I330" t="str">
        <f>VLOOKUP($A330,'风险(退款拒付)'!$A:$Z,14,0)</f>
        <v>低</v>
      </c>
      <c r="J330" s="2">
        <f>VLOOKUP($A330,活跃!$B:$K,9,0)</f>
        <v>62743.09</v>
      </c>
      <c r="K330" s="5">
        <f>VLOOKUP($A330,'交易量(贡献率)'!$A:$L,11,0)</f>
        <v>1.2999660181965902E-2</v>
      </c>
      <c r="L330">
        <f>VLOOKUP($A330,交易量等级!$A:$H,7,0)</f>
        <v>0</v>
      </c>
      <c r="M330" t="str">
        <f>VLOOKUP($A330,'风险(退款拒付)'!$A:$O,7,0)</f>
        <v>(0,10]</v>
      </c>
      <c r="N330" t="str">
        <f>VLOOKUP($A330,'风险(退款拒付)'!$A:$O,10,0)</f>
        <v>(0,1.5]</v>
      </c>
      <c r="O330" t="str">
        <f>VLOOKUP($A330,'风险(退款拒付)'!$A:$O,13,0)</f>
        <v>(0,10]</v>
      </c>
      <c r="P330" s="1">
        <f>VLOOKUP(A330,综合分数!$A:$L,12,0)</f>
        <v>1.102056247939355E-2</v>
      </c>
    </row>
    <row r="331" spans="1:16" x14ac:dyDescent="0.2">
      <c r="A331" t="s">
        <v>484</v>
      </c>
      <c r="B331" t="str">
        <f>VLOOKUP($A331,活跃!$B:$K,10,0)</f>
        <v>03流失</v>
      </c>
      <c r="C331" t="str">
        <f>VLOOKUP($A331,'交易量(贡献率)'!$A:$M,13,0)</f>
        <v>IV</v>
      </c>
      <c r="D331" t="str">
        <f>VLOOKUP($A331,交易量等级!$A:$I,9,0)</f>
        <v>微</v>
      </c>
      <c r="E331" t="str">
        <f>VLOOKUP($A331,'风险(退款拒付)'!$A:$P,16,0)</f>
        <v>低</v>
      </c>
      <c r="F331">
        <f>VLOOKUP($A331,'风险(退款拒付)'!$A:$Z,4,0)</f>
        <v>6.0000000000000001E-3</v>
      </c>
      <c r="G331" t="str">
        <f>VLOOKUP($A331,'风险(退款拒付)'!$A:$Z,8,0)</f>
        <v>低</v>
      </c>
      <c r="H331" t="str">
        <f>VLOOKUP($A331,'风险(退款拒付)'!$A:$Z,11,0)</f>
        <v>低</v>
      </c>
      <c r="I331" t="str">
        <f>VLOOKUP($A331,'风险(退款拒付)'!$A:$Z,14,0)</f>
        <v>低</v>
      </c>
      <c r="J331" s="2">
        <f>VLOOKUP($A331,活跃!$B:$K,9,0)</f>
        <v>71437.75</v>
      </c>
      <c r="K331" s="5">
        <f>VLOOKUP($A331,'交易量(贡献率)'!$A:$L,11,0)</f>
        <v>1.3545845987614805E-2</v>
      </c>
      <c r="L331">
        <f>VLOOKUP($A331,交易量等级!$A:$H,7,0)</f>
        <v>0</v>
      </c>
      <c r="M331" t="str">
        <f>VLOOKUP($A331,'风险(退款拒付)'!$A:$O,7,0)</f>
        <v>(0,10]</v>
      </c>
      <c r="N331" t="str">
        <f>VLOOKUP($A331,'风险(退款拒付)'!$A:$O,10,0)</f>
        <v>(0,1.5]</v>
      </c>
      <c r="O331" t="str">
        <f>VLOOKUP($A331,'风险(退款拒付)'!$A:$O,13,0)</f>
        <v>(0,10]</v>
      </c>
      <c r="P331" s="1">
        <f>VLOOKUP(A331,综合分数!$A:$L,12,0)</f>
        <v>4.8081631820432617E-2</v>
      </c>
    </row>
    <row r="332" spans="1:16" x14ac:dyDescent="0.2">
      <c r="A332" t="s">
        <v>572</v>
      </c>
      <c r="B332" t="str">
        <f>VLOOKUP($A332,活跃!$B:$K,10,0)</f>
        <v>03流失</v>
      </c>
      <c r="C332" t="str">
        <f>VLOOKUP($A332,'交易量(贡献率)'!$A:$M,13,0)</f>
        <v>IV</v>
      </c>
      <c r="D332" t="str">
        <f>VLOOKUP($A332,交易量等级!$A:$I,9,0)</f>
        <v>微</v>
      </c>
      <c r="E332" t="str">
        <f>VLOOKUP($A332,'风险(退款拒付)'!$A:$P,16,0)</f>
        <v>低</v>
      </c>
      <c r="F332">
        <f>VLOOKUP($A332,'风险(退款拒付)'!$A:$Z,4,0)</f>
        <v>1.4E-2</v>
      </c>
      <c r="G332" t="str">
        <f>VLOOKUP($A332,'风险(退款拒付)'!$A:$Z,8,0)</f>
        <v>低</v>
      </c>
      <c r="H332" t="str">
        <f>VLOOKUP($A332,'风险(退款拒付)'!$A:$Z,11,0)</f>
        <v>低</v>
      </c>
      <c r="I332" t="str">
        <f>VLOOKUP($A332,'风险(退款拒付)'!$A:$Z,14,0)</f>
        <v>低</v>
      </c>
      <c r="J332" s="2">
        <f>VLOOKUP($A332,活跃!$B:$K,9,0)</f>
        <v>26217.79</v>
      </c>
      <c r="K332" s="5">
        <f>VLOOKUP($A332,'交易量(贡献率)'!$A:$L,11,0)</f>
        <v>4.9713512180272687E-3</v>
      </c>
      <c r="L332">
        <f>VLOOKUP($A332,交易量等级!$A:$H,7,0)</f>
        <v>0</v>
      </c>
      <c r="M332" t="str">
        <f>VLOOKUP($A332,'风险(退款拒付)'!$A:$O,7,0)</f>
        <v>(0,10]</v>
      </c>
      <c r="N332" t="str">
        <f>VLOOKUP($A332,'风险(退款拒付)'!$A:$O,10,0)</f>
        <v>(0,1.5]</v>
      </c>
      <c r="O332" t="str">
        <f>VLOOKUP($A332,'风险(退款拒付)'!$A:$O,13,0)</f>
        <v>(0,10]</v>
      </c>
      <c r="P332" s="1">
        <f>VLOOKUP(A332,综合分数!$A:$L,12,0)</f>
        <v>8.2067381426299459E-3</v>
      </c>
    </row>
    <row r="333" spans="1:16" x14ac:dyDescent="0.2">
      <c r="A333" t="s">
        <v>525</v>
      </c>
      <c r="B333" t="str">
        <f>VLOOKUP($A333,活跃!$B:$K,10,0)</f>
        <v>03流失</v>
      </c>
      <c r="C333" t="str">
        <f>VLOOKUP($A333,'交易量(贡献率)'!$A:$M,13,0)</f>
        <v>IV</v>
      </c>
      <c r="D333" t="str">
        <f>VLOOKUP($A333,交易量等级!$A:$I,9,0)</f>
        <v>微</v>
      </c>
      <c r="E333" t="str">
        <f>VLOOKUP($A333,'风险(退款拒付)'!$A:$P,16,0)</f>
        <v>低</v>
      </c>
      <c r="F333">
        <f>VLOOKUP($A333,'风险(退款拒付)'!$A:$Z,4,0)</f>
        <v>2.1999999999999999E-2</v>
      </c>
      <c r="G333" t="str">
        <f>VLOOKUP($A333,'风险(退款拒付)'!$A:$Z,8,0)</f>
        <v>低</v>
      </c>
      <c r="H333" t="str">
        <f>VLOOKUP($A333,'风险(退款拒付)'!$A:$Z,11,0)</f>
        <v>低</v>
      </c>
      <c r="I333" t="str">
        <f>VLOOKUP($A333,'风险(退款拒付)'!$A:$Z,14,0)</f>
        <v>低</v>
      </c>
      <c r="J333" s="2">
        <f>VLOOKUP($A333,活跃!$B:$K,9,0)</f>
        <v>112032.97</v>
      </c>
      <c r="K333" s="5">
        <f>VLOOKUP($A333,'交易量(贡献率)'!$A:$L,11,0)</f>
        <v>2.1243409222085938E-2</v>
      </c>
      <c r="L333">
        <f>VLOOKUP($A333,交易量等级!$A:$H,7,0)</f>
        <v>0</v>
      </c>
      <c r="M333" t="str">
        <f>VLOOKUP($A333,'风险(退款拒付)'!$A:$O,7,0)</f>
        <v>(0,10]</v>
      </c>
      <c r="N333" t="str">
        <f>VLOOKUP($A333,'风险(退款拒付)'!$A:$O,10,0)</f>
        <v>(0,1.5]</v>
      </c>
      <c r="O333" t="str">
        <f>VLOOKUP($A333,'风险(退款拒付)'!$A:$O,13,0)</f>
        <v>(0,10]</v>
      </c>
      <c r="P333" s="1">
        <f>VLOOKUP(A333,综合分数!$A:$L,12,0)</f>
        <v>6.94770605674664E-3</v>
      </c>
    </row>
    <row r="334" spans="1:16" x14ac:dyDescent="0.2">
      <c r="A334" t="s">
        <v>670</v>
      </c>
      <c r="B334" t="str">
        <f>VLOOKUP($A334,活跃!$B:$K,10,0)</f>
        <v>02活跃</v>
      </c>
      <c r="C334" t="str">
        <f>VLOOKUP($A334,'交易量(贡献率)'!$A:$M,13,0)</f>
        <v>IV</v>
      </c>
      <c r="D334" t="str">
        <f>VLOOKUP($A334,交易量等级!$A:$I,9,0)</f>
        <v>微</v>
      </c>
      <c r="E334" t="str">
        <f>VLOOKUP($A334,'风险(退款拒付)'!$A:$P,16,0)</f>
        <v>低</v>
      </c>
      <c r="F334">
        <f>VLOOKUP($A334,'风险(退款拒付)'!$A:$Z,4,0)</f>
        <v>1.2E-2</v>
      </c>
      <c r="G334" t="str">
        <f>VLOOKUP($A334,'风险(退款拒付)'!$A:$Z,8,0)</f>
        <v>低</v>
      </c>
      <c r="H334" t="str">
        <f>VLOOKUP($A334,'风险(退款拒付)'!$A:$Z,11,0)</f>
        <v>低</v>
      </c>
      <c r="I334" t="str">
        <f>VLOOKUP($A334,'风险(退款拒付)'!$A:$Z,14,0)</f>
        <v>低</v>
      </c>
      <c r="J334" s="2">
        <f>VLOOKUP($A334,活跃!$B:$K,9,0)</f>
        <v>119609.06</v>
      </c>
      <c r="K334" s="5">
        <f>VLOOKUP($A334,'交易量(贡献率)'!$A:$L,11,0)</f>
        <v>2.2679968300840639E-2</v>
      </c>
      <c r="L334">
        <f>VLOOKUP($A334,交易量等级!$A:$H,7,0)</f>
        <v>8089.2</v>
      </c>
      <c r="M334" t="str">
        <f>VLOOKUP($A334,'风险(退款拒付)'!$A:$O,7,0)</f>
        <v>(0,10]</v>
      </c>
      <c r="N334" t="str">
        <f>VLOOKUP($A334,'风险(退款拒付)'!$A:$O,10,0)</f>
        <v>(0,1.5]</v>
      </c>
      <c r="O334" t="str">
        <f>VLOOKUP($A334,'风险(退款拒付)'!$A:$O,13,0)</f>
        <v>(0,10]</v>
      </c>
      <c r="P334" s="1">
        <f>VLOOKUP(A334,综合分数!$A:$L,12,0)</f>
        <v>5.7494116035344328E-3</v>
      </c>
    </row>
    <row r="335" spans="1:16" x14ac:dyDescent="0.2">
      <c r="A335" t="s">
        <v>891</v>
      </c>
      <c r="B335" t="str">
        <f>VLOOKUP($A335,活跃!$B:$K,10,0)</f>
        <v>02活跃</v>
      </c>
      <c r="C335" t="str">
        <f>VLOOKUP($A335,'交易量(贡献率)'!$A:$M,13,0)</f>
        <v>IV</v>
      </c>
      <c r="D335" t="str">
        <f>VLOOKUP($A335,交易量等级!$A:$I,9,0)</f>
        <v>小</v>
      </c>
      <c r="E335" t="str">
        <f>VLOOKUP($A335,'风险(退款拒付)'!$A:$P,16,0)</f>
        <v>低</v>
      </c>
      <c r="F335">
        <f>VLOOKUP($A335,'风险(退款拒付)'!$A:$Z,4,0)</f>
        <v>0.01</v>
      </c>
      <c r="G335" t="str">
        <f>VLOOKUP($A335,'风险(退款拒付)'!$A:$Z,8,0)</f>
        <v>低</v>
      </c>
      <c r="H335" t="str">
        <f>VLOOKUP($A335,'风险(退款拒付)'!$A:$Z,11,0)</f>
        <v>0</v>
      </c>
      <c r="I335" t="str">
        <f>VLOOKUP($A335,'风险(退款拒付)'!$A:$Z,14,0)</f>
        <v>低</v>
      </c>
      <c r="J335" s="2">
        <f>VLOOKUP($A335,活跃!$B:$K,9,0)</f>
        <v>348892.46</v>
      </c>
      <c r="K335" s="5">
        <f>VLOOKUP($A335,'交易量(贡献率)'!$A:$L,11,0)</f>
        <v>6.6156108351677637E-2</v>
      </c>
      <c r="L335">
        <f>VLOOKUP($A335,交易量等级!$A:$H,7,0)</f>
        <v>37268.769999999997</v>
      </c>
      <c r="M335" t="str">
        <f>VLOOKUP($A335,'风险(退款拒付)'!$A:$O,7,0)</f>
        <v>(0,10]</v>
      </c>
      <c r="N335" t="str">
        <f>VLOOKUP($A335,'风险(退款拒付)'!$A:$O,10,0)</f>
        <v>0</v>
      </c>
      <c r="O335" t="str">
        <f>VLOOKUP($A335,'风险(退款拒付)'!$A:$O,13,0)</f>
        <v>(0,10]</v>
      </c>
      <c r="P335" s="1">
        <f>VLOOKUP(A335,综合分数!$A:$L,12,0)</f>
        <v>6.4384400727746016E-3</v>
      </c>
    </row>
    <row r="336" spans="1:16" x14ac:dyDescent="0.2">
      <c r="A336" t="s">
        <v>523</v>
      </c>
      <c r="B336" t="str">
        <f>VLOOKUP($A336,活跃!$B:$K,10,0)</f>
        <v>02活跃</v>
      </c>
      <c r="C336" t="str">
        <f>VLOOKUP($A336,'交易量(贡献率)'!$A:$M,13,0)</f>
        <v>IV</v>
      </c>
      <c r="D336" t="str">
        <f>VLOOKUP($A336,交易量等级!$A:$I,9,0)</f>
        <v>微</v>
      </c>
      <c r="E336" t="str">
        <f>VLOOKUP($A336,'风险(退款拒付)'!$A:$P,16,0)</f>
        <v>低</v>
      </c>
      <c r="F336">
        <f>VLOOKUP($A336,'风险(退款拒付)'!$A:$Z,4,0)</f>
        <v>7.0000000000000001E-3</v>
      </c>
      <c r="G336" t="str">
        <f>VLOOKUP($A336,'风险(退款拒付)'!$A:$Z,8,0)</f>
        <v>低</v>
      </c>
      <c r="H336" t="str">
        <f>VLOOKUP($A336,'风险(退款拒付)'!$A:$Z,11,0)</f>
        <v>0</v>
      </c>
      <c r="I336" t="str">
        <f>VLOOKUP($A336,'风险(退款拒付)'!$A:$Z,14,0)</f>
        <v>0</v>
      </c>
      <c r="J336" s="2">
        <f>VLOOKUP($A336,活跃!$B:$K,9,0)</f>
        <v>1216797.7</v>
      </c>
      <c r="K336" s="5">
        <f>VLOOKUP($A336,'交易量(贡献率)'!$A:$L,11,0)</f>
        <v>1.2862579968909636E-2</v>
      </c>
      <c r="L336">
        <f>VLOOKUP($A336,交易量等级!$A:$H,7,0)</f>
        <v>4505.7539032699997</v>
      </c>
      <c r="M336" t="str">
        <f>VLOOKUP($A336,'风险(退款拒付)'!$A:$O,7,0)</f>
        <v>(0,10]</v>
      </c>
      <c r="N336" t="str">
        <f>VLOOKUP($A336,'风险(退款拒付)'!$A:$O,10,0)</f>
        <v>0</v>
      </c>
      <c r="O336" t="str">
        <f>VLOOKUP($A336,'风险(退款拒付)'!$A:$O,13,0)</f>
        <v>0</v>
      </c>
      <c r="P336" s="1">
        <f>VLOOKUP(A336,综合分数!$A:$L,12,0)</f>
        <v>4.0202823229012197E-3</v>
      </c>
    </row>
    <row r="337" spans="1:16" x14ac:dyDescent="0.2">
      <c r="A337" t="s">
        <v>957</v>
      </c>
      <c r="B337" t="str">
        <f>VLOOKUP($A337,活跃!$B:$K,10,0)</f>
        <v>03流失</v>
      </c>
      <c r="C337" t="str">
        <f>VLOOKUP($A337,'交易量(贡献率)'!$A:$M,13,0)</f>
        <v>IV</v>
      </c>
      <c r="D337" t="str">
        <f>VLOOKUP($A337,交易量等级!$A:$I,9,0)</f>
        <v>小</v>
      </c>
      <c r="E337" t="str">
        <f>VLOOKUP($A337,'风险(退款拒付)'!$A:$P,16,0)</f>
        <v>低</v>
      </c>
      <c r="F337">
        <f>VLOOKUP($A337,'风险(退款拒付)'!$A:$Z,4,0)</f>
        <v>2.4E-2</v>
      </c>
      <c r="G337" t="str">
        <f>VLOOKUP($A337,'风险(退款拒付)'!$A:$Z,8,0)</f>
        <v>低</v>
      </c>
      <c r="H337" t="str">
        <f>VLOOKUP($A337,'风险(退款拒付)'!$A:$Z,11,0)</f>
        <v>低</v>
      </c>
      <c r="I337" t="str">
        <f>VLOOKUP($A337,'风险(退款拒付)'!$A:$Z,14,0)</f>
        <v>中</v>
      </c>
      <c r="J337" s="2">
        <f>VLOOKUP($A337,活跃!$B:$K,9,0)</f>
        <v>66606.16</v>
      </c>
      <c r="K337" s="5">
        <f>VLOOKUP($A337,'交易量(贡献率)'!$A:$L,11,0)</f>
        <v>1.2629692077178097E-2</v>
      </c>
      <c r="L337">
        <f>VLOOKUP($A337,交易量等级!$A:$H,7,0)</f>
        <v>0</v>
      </c>
      <c r="M337" t="str">
        <f>VLOOKUP($A337,'风险(退款拒付)'!$A:$O,7,0)</f>
        <v>(0,10]</v>
      </c>
      <c r="N337" t="str">
        <f>VLOOKUP($A337,'风险(退款拒付)'!$A:$O,10,0)</f>
        <v>(0,1.5]</v>
      </c>
      <c r="O337" t="str">
        <f>VLOOKUP($A337,'风险(退款拒付)'!$A:$O,13,0)</f>
        <v>(10,20]</v>
      </c>
      <c r="P337" s="1">
        <f>VLOOKUP(A337,综合分数!$A:$L,12,0)</f>
        <v>4.7756846579710896E-3</v>
      </c>
    </row>
    <row r="338" spans="1:16" x14ac:dyDescent="0.2">
      <c r="A338" t="s">
        <v>939</v>
      </c>
      <c r="B338" t="str">
        <f>VLOOKUP($A338,活跃!$B:$K,10,0)</f>
        <v>03流失</v>
      </c>
      <c r="C338" t="str">
        <f>VLOOKUP($A338,'交易量(贡献率)'!$A:$M,13,0)</f>
        <v>IV</v>
      </c>
      <c r="D338" t="str">
        <f>VLOOKUP($A338,交易量等级!$A:$I,9,0)</f>
        <v>小</v>
      </c>
      <c r="E338" t="str">
        <f>VLOOKUP($A338,'风险(退款拒付)'!$A:$P,16,0)</f>
        <v>中</v>
      </c>
      <c r="F338">
        <f>VLOOKUP($A338,'风险(退款拒付)'!$A:$Z,4,0)</f>
        <v>0.22</v>
      </c>
      <c r="G338" t="str">
        <f>VLOOKUP($A338,'风险(退款拒付)'!$A:$Z,8,0)</f>
        <v>高</v>
      </c>
      <c r="H338" t="str">
        <f>VLOOKUP($A338,'风险(退款拒付)'!$A:$Z,11,0)</f>
        <v>中</v>
      </c>
      <c r="I338" t="str">
        <f>VLOOKUP($A338,'风险(退款拒付)'!$A:$Z,14,0)</f>
        <v>中</v>
      </c>
      <c r="J338" s="2">
        <f>VLOOKUP($A338,活跃!$B:$K,9,0)</f>
        <v>91730.94</v>
      </c>
      <c r="K338" s="5">
        <f>VLOOKUP($A338,'交易量(贡献率)'!$A:$L,11,0)</f>
        <v>1.7393789495597695E-2</v>
      </c>
      <c r="L338">
        <f>VLOOKUP($A338,交易量等级!$A:$H,7,0)</f>
        <v>0</v>
      </c>
      <c r="M338" t="str">
        <f>VLOOKUP($A338,'风险(退款拒付)'!$A:$O,7,0)</f>
        <v>(20,+)</v>
      </c>
      <c r="N338" t="str">
        <f>VLOOKUP($A338,'风险(退款拒付)'!$A:$O,10,0)</f>
        <v>(1.5,10]</v>
      </c>
      <c r="O338" t="str">
        <f>VLOOKUP($A338,'风险(退款拒付)'!$A:$O,13,0)</f>
        <v>(10,20]</v>
      </c>
      <c r="P338" s="1">
        <f>VLOOKUP(A338,综合分数!$A:$L,12,0)</f>
        <v>8.2200924345450978E-3</v>
      </c>
    </row>
    <row r="339" spans="1:16" x14ac:dyDescent="0.2">
      <c r="A339" t="s">
        <v>387</v>
      </c>
      <c r="B339" t="str">
        <f>VLOOKUP($A339,活跃!$B:$K,10,0)</f>
        <v>03流失</v>
      </c>
      <c r="C339" t="str">
        <f>VLOOKUP($A339,'交易量(贡献率)'!$A:$M,13,0)</f>
        <v>IV</v>
      </c>
      <c r="D339" t="str">
        <f>VLOOKUP($A339,交易量等级!$A:$I,9,0)</f>
        <v>小</v>
      </c>
      <c r="E339" t="str">
        <f>VLOOKUP($A339,'风险(退款拒付)'!$A:$P,16,0)</f>
        <v>高</v>
      </c>
      <c r="F339">
        <f>VLOOKUP($A339,'风险(退款拒付)'!$A:$Z,4,0)</f>
        <v>0.40699999999999997</v>
      </c>
      <c r="G339" t="str">
        <f>VLOOKUP($A339,'风险(退款拒付)'!$A:$Z,8,0)</f>
        <v>高</v>
      </c>
      <c r="H339" t="str">
        <f>VLOOKUP($A339,'风险(退款拒付)'!$A:$Z,11,0)</f>
        <v>高</v>
      </c>
      <c r="I339" t="str">
        <f>VLOOKUP($A339,'风险(退款拒付)'!$A:$Z,14,0)</f>
        <v>高</v>
      </c>
      <c r="J339" s="2">
        <f>VLOOKUP($A339,活跃!$B:$K,9,0)</f>
        <v>118042.55</v>
      </c>
      <c r="K339" s="5">
        <f>VLOOKUP($A339,'交易量(贡献率)'!$A:$L,11,0)</f>
        <v>2.23942810316415E-2</v>
      </c>
      <c r="L339">
        <f>VLOOKUP($A339,交易量等级!$A:$H,7,0)</f>
        <v>0</v>
      </c>
      <c r="M339" t="str">
        <f>VLOOKUP($A339,'风险(退款拒付)'!$A:$O,7,0)</f>
        <v>(20,+)</v>
      </c>
      <c r="N339" t="str">
        <f>VLOOKUP($A339,'风险(退款拒付)'!$A:$O,10,0)</f>
        <v>(10,+)</v>
      </c>
      <c r="O339" t="str">
        <f>VLOOKUP($A339,'风险(退款拒付)'!$A:$O,13,0)</f>
        <v>(20,+)</v>
      </c>
      <c r="P339" s="1">
        <f>VLOOKUP(A339,综合分数!$A:$L,12,0)</f>
        <v>7.9322824530235463E-3</v>
      </c>
    </row>
    <row r="340" spans="1:16" x14ac:dyDescent="0.2">
      <c r="A340" t="s">
        <v>685</v>
      </c>
      <c r="B340" t="str">
        <f>VLOOKUP($A340,活跃!$B:$K,10,0)</f>
        <v>03流失</v>
      </c>
      <c r="C340" t="str">
        <f>VLOOKUP($A340,'交易量(贡献率)'!$A:$M,13,0)</f>
        <v>IV</v>
      </c>
      <c r="D340" t="str">
        <f>VLOOKUP($A340,交易量等级!$A:$I,9,0)</f>
        <v>微</v>
      </c>
      <c r="E340" t="str">
        <f>VLOOKUP($A340,'风险(退款拒付)'!$A:$P,16,0)</f>
        <v>低</v>
      </c>
      <c r="F340">
        <f>VLOOKUP($A340,'风险(退款拒付)'!$A:$Z,4,0)</f>
        <v>0</v>
      </c>
      <c r="G340" t="str">
        <f>VLOOKUP($A340,'风险(退款拒付)'!$A:$Z,8,0)</f>
        <v>0</v>
      </c>
      <c r="H340" t="str">
        <f>VLOOKUP($A340,'风险(退款拒付)'!$A:$Z,11,0)</f>
        <v>中</v>
      </c>
      <c r="I340" t="str">
        <f>VLOOKUP($A340,'风险(退款拒付)'!$A:$Z,14,0)</f>
        <v>低</v>
      </c>
      <c r="J340" s="2">
        <f>VLOOKUP($A340,活跃!$B:$K,9,0)</f>
        <v>59899.64</v>
      </c>
      <c r="K340" s="5">
        <f>VLOOKUP($A340,'交易量(贡献率)'!$A:$L,11,0)</f>
        <v>1.1358018668751062E-2</v>
      </c>
      <c r="L340">
        <f>VLOOKUP($A340,交易量等级!$A:$H,7,0)</f>
        <v>0</v>
      </c>
      <c r="M340" t="str">
        <f>VLOOKUP($A340,'风险(退款拒付)'!$A:$O,7,0)</f>
        <v>0</v>
      </c>
      <c r="N340" t="str">
        <f>VLOOKUP($A340,'风险(退款拒付)'!$A:$O,10,0)</f>
        <v>(1.5,10]</v>
      </c>
      <c r="O340" t="str">
        <f>VLOOKUP($A340,'风险(退款拒付)'!$A:$O,13,0)</f>
        <v>(0,10]</v>
      </c>
      <c r="P340" s="1">
        <f>VLOOKUP(A340,综合分数!$A:$L,12,0)</f>
        <v>6.9029506217161167E-3</v>
      </c>
    </row>
    <row r="341" spans="1:16" x14ac:dyDescent="0.2">
      <c r="A341" t="s">
        <v>241</v>
      </c>
      <c r="B341" t="str">
        <f>VLOOKUP($A341,活跃!$B:$K,10,0)</f>
        <v>03流失</v>
      </c>
      <c r="C341" t="str">
        <f>VLOOKUP($A341,'交易量(贡献率)'!$A:$M,13,0)</f>
        <v>IV</v>
      </c>
      <c r="D341" t="str">
        <f>VLOOKUP($A341,交易量等级!$A:$I,9,0)</f>
        <v>小</v>
      </c>
      <c r="E341" t="str">
        <f>VLOOKUP($A341,'风险(退款拒付)'!$A:$P,16,0)</f>
        <v>低</v>
      </c>
      <c r="F341">
        <f>VLOOKUP($A341,'风险(退款拒付)'!$A:$Z,4,0)</f>
        <v>0.14699999999999999</v>
      </c>
      <c r="G341" t="str">
        <f>VLOOKUP($A341,'风险(退款拒付)'!$A:$Z,8,0)</f>
        <v>中</v>
      </c>
      <c r="H341" t="str">
        <f>VLOOKUP($A341,'风险(退款拒付)'!$A:$Z,11,0)</f>
        <v>低</v>
      </c>
      <c r="I341" t="str">
        <f>VLOOKUP($A341,'风险(退款拒付)'!$A:$Z,14,0)</f>
        <v>中</v>
      </c>
      <c r="J341" s="2">
        <f>VLOOKUP($A341,活跃!$B:$K,9,0)</f>
        <v>75048.509999999995</v>
      </c>
      <c r="K341" s="5">
        <f>VLOOKUP($A341,'交易量(贡献率)'!$A:$L,11,0)</f>
        <v>1.4233974813956541E-2</v>
      </c>
      <c r="L341">
        <f>VLOOKUP($A341,交易量等级!$A:$H,7,0)</f>
        <v>0</v>
      </c>
      <c r="M341" t="str">
        <f>VLOOKUP($A341,'风险(退款拒付)'!$A:$O,7,0)</f>
        <v>(10,20]</v>
      </c>
      <c r="N341" t="str">
        <f>VLOOKUP($A341,'风险(退款拒付)'!$A:$O,10,0)</f>
        <v>(0,1.5]</v>
      </c>
      <c r="O341" t="str">
        <f>VLOOKUP($A341,'风险(退款拒付)'!$A:$O,13,0)</f>
        <v>(10,20]</v>
      </c>
      <c r="P341" s="1">
        <f>VLOOKUP(A341,综合分数!$A:$L,12,0)</f>
        <v>8.0231072440998998E-3</v>
      </c>
    </row>
    <row r="342" spans="1:16" x14ac:dyDescent="0.2">
      <c r="A342" t="s">
        <v>749</v>
      </c>
      <c r="B342" t="str">
        <f>VLOOKUP($A342,活跃!$B:$K,10,0)</f>
        <v>02活跃</v>
      </c>
      <c r="C342" t="str">
        <f>VLOOKUP($A342,'交易量(贡献率)'!$A:$M,13,0)</f>
        <v>IV</v>
      </c>
      <c r="D342" t="str">
        <f>VLOOKUP($A342,交易量等级!$A:$I,9,0)</f>
        <v>微</v>
      </c>
      <c r="E342" t="str">
        <f>VLOOKUP($A342,'风险(退款拒付)'!$A:$P,16,0)</f>
        <v>低</v>
      </c>
      <c r="F342">
        <f>VLOOKUP($A342,'风险(退款拒付)'!$A:$Z,4,0)</f>
        <v>3.4000000000000002E-2</v>
      </c>
      <c r="G342" t="str">
        <f>VLOOKUP($A342,'风险(退款拒付)'!$A:$Z,8,0)</f>
        <v>低</v>
      </c>
      <c r="H342" t="str">
        <f>VLOOKUP($A342,'风险(退款拒付)'!$A:$Z,11,0)</f>
        <v>低</v>
      </c>
      <c r="I342" t="str">
        <f>VLOOKUP($A342,'风险(退款拒付)'!$A:$Z,14,0)</f>
        <v>低</v>
      </c>
      <c r="J342" s="2">
        <f>VLOOKUP($A342,活跃!$B:$K,9,0)</f>
        <v>116221.69</v>
      </c>
      <c r="K342" s="5">
        <f>VLOOKUP($A342,'交易量(贡献率)'!$A:$L,11,0)</f>
        <v>2.2037663744453199E-2</v>
      </c>
      <c r="L342">
        <f>VLOOKUP($A342,交易量等级!$A:$H,7,0)</f>
        <v>32256.3</v>
      </c>
      <c r="M342" t="str">
        <f>VLOOKUP($A342,'风险(退款拒付)'!$A:$O,7,0)</f>
        <v>(0,10]</v>
      </c>
      <c r="N342" t="str">
        <f>VLOOKUP($A342,'风险(退款拒付)'!$A:$O,10,0)</f>
        <v>(0,1.5]</v>
      </c>
      <c r="O342" t="str">
        <f>VLOOKUP($A342,'风险(退款拒付)'!$A:$O,13,0)</f>
        <v>(0,10]</v>
      </c>
      <c r="P342" s="1">
        <f>VLOOKUP(A342,综合分数!$A:$L,12,0)</f>
        <v>3.4185510996733201E-3</v>
      </c>
    </row>
    <row r="343" spans="1:16" x14ac:dyDescent="0.2">
      <c r="A343" t="s">
        <v>779</v>
      </c>
      <c r="B343" t="str">
        <f>VLOOKUP($A343,活跃!$B:$K,10,0)</f>
        <v>03流失</v>
      </c>
      <c r="C343" t="str">
        <f>VLOOKUP($A343,'交易量(贡献率)'!$A:$M,13,0)</f>
        <v>IV</v>
      </c>
      <c r="D343" t="str">
        <f>VLOOKUP($A343,交易量等级!$A:$I,9,0)</f>
        <v>小</v>
      </c>
      <c r="E343" t="str">
        <f>VLOOKUP($A343,'风险(退款拒付)'!$A:$P,16,0)</f>
        <v>低</v>
      </c>
      <c r="F343">
        <f>VLOOKUP($A343,'风险(退款拒付)'!$A:$Z,4,0)</f>
        <v>3.0000000000000001E-3</v>
      </c>
      <c r="G343" t="str">
        <f>VLOOKUP($A343,'风险(退款拒付)'!$A:$Z,8,0)</f>
        <v>低</v>
      </c>
      <c r="H343" t="str">
        <f>VLOOKUP($A343,'风险(退款拒付)'!$A:$Z,11,0)</f>
        <v>低</v>
      </c>
      <c r="I343" t="str">
        <f>VLOOKUP($A343,'风险(退款拒付)'!$A:$Z,14,0)</f>
        <v>低</v>
      </c>
      <c r="J343" s="2">
        <f>VLOOKUP($A343,活跃!$B:$K,9,0)</f>
        <v>76497.97</v>
      </c>
      <c r="K343" s="5">
        <f>VLOOKUP($A343,'交易量(贡献率)'!$A:$L,11,0)</f>
        <v>1.4505352142042235E-2</v>
      </c>
      <c r="L343">
        <f>VLOOKUP($A343,交易量等级!$A:$H,7,0)</f>
        <v>0</v>
      </c>
      <c r="M343" t="str">
        <f>VLOOKUP($A343,'风险(退款拒付)'!$A:$O,7,0)</f>
        <v>(0,10]</v>
      </c>
      <c r="N343" t="str">
        <f>VLOOKUP($A343,'风险(退款拒付)'!$A:$O,10,0)</f>
        <v>(0,1.5]</v>
      </c>
      <c r="O343" t="str">
        <f>VLOOKUP($A343,'风险(退款拒付)'!$A:$O,13,0)</f>
        <v>(0,10]</v>
      </c>
      <c r="P343" s="1">
        <f>VLOOKUP(A343,综合分数!$A:$L,12,0)</f>
        <v>4.0029308013043684E-3</v>
      </c>
    </row>
    <row r="344" spans="1:16" x14ac:dyDescent="0.2">
      <c r="A344" t="s">
        <v>837</v>
      </c>
      <c r="B344" t="str">
        <f>VLOOKUP($A344,活跃!$B:$K,10,0)</f>
        <v>02活跃</v>
      </c>
      <c r="C344" t="str">
        <f>VLOOKUP($A344,'交易量(贡献率)'!$A:$M,13,0)</f>
        <v>IV</v>
      </c>
      <c r="D344" t="str">
        <f>VLOOKUP($A344,交易量等级!$A:$I,9,0)</f>
        <v>微</v>
      </c>
      <c r="E344" t="str">
        <f>VLOOKUP($A344,'风险(退款拒付)'!$A:$P,16,0)</f>
        <v>低</v>
      </c>
      <c r="F344">
        <f>VLOOKUP($A344,'风险(退款拒付)'!$A:$Z,4,0)</f>
        <v>5.2999999999999999E-2</v>
      </c>
      <c r="G344" t="str">
        <f>VLOOKUP($A344,'风险(退款拒付)'!$A:$Z,8,0)</f>
        <v>低</v>
      </c>
      <c r="H344" t="str">
        <f>VLOOKUP($A344,'风险(退款拒付)'!$A:$Z,11,0)</f>
        <v>0</v>
      </c>
      <c r="I344" t="str">
        <f>VLOOKUP($A344,'风险(退款拒付)'!$A:$Z,14,0)</f>
        <v>低</v>
      </c>
      <c r="J344" s="2">
        <f>VLOOKUP($A344,活跃!$B:$K,9,0)</f>
        <v>120602.31</v>
      </c>
      <c r="K344" s="5">
        <f>VLOOKUP($A344,'交易量(贡献率)'!$A:$L,11,0)</f>
        <v>2.2868305860844956E-2</v>
      </c>
      <c r="L344">
        <f>VLOOKUP($A344,交易量等级!$A:$H,7,0)</f>
        <v>3906.22</v>
      </c>
      <c r="M344" t="str">
        <f>VLOOKUP($A344,'风险(退款拒付)'!$A:$O,7,0)</f>
        <v>(0,10]</v>
      </c>
      <c r="N344" t="str">
        <f>VLOOKUP($A344,'风险(退款拒付)'!$A:$O,10,0)</f>
        <v>0</v>
      </c>
      <c r="O344" t="str">
        <f>VLOOKUP($A344,'风险(退款拒付)'!$A:$O,13,0)</f>
        <v>(0,10]</v>
      </c>
      <c r="P344" s="1">
        <f>VLOOKUP(A344,综合分数!$A:$L,12,0)</f>
        <v>5.796880603866455E-3</v>
      </c>
    </row>
    <row r="345" spans="1:16" x14ac:dyDescent="0.2">
      <c r="A345" t="s">
        <v>155</v>
      </c>
      <c r="B345" t="str">
        <f>VLOOKUP($A345,活跃!$B:$K,10,0)</f>
        <v>02活跃</v>
      </c>
      <c r="C345" t="str">
        <f>VLOOKUP($A345,'交易量(贡献率)'!$A:$M,13,0)</f>
        <v>IV</v>
      </c>
      <c r="D345" t="str">
        <f>VLOOKUP($A345,交易量等级!$A:$I,9,0)</f>
        <v>微</v>
      </c>
      <c r="E345" t="str">
        <f>VLOOKUP($A345,'风险(退款拒付)'!$A:$P,16,0)</f>
        <v>低</v>
      </c>
      <c r="F345">
        <f>VLOOKUP($A345,'风险(退款拒付)'!$A:$Z,4,0)</f>
        <v>4.1000000000000002E-2</v>
      </c>
      <c r="G345" t="str">
        <f>VLOOKUP($A345,'风险(退款拒付)'!$A:$Z,8,0)</f>
        <v>低</v>
      </c>
      <c r="H345" t="str">
        <f>VLOOKUP($A345,'风险(退款拒付)'!$A:$Z,11,0)</f>
        <v>低</v>
      </c>
      <c r="I345" t="str">
        <f>VLOOKUP($A345,'风险(退款拒付)'!$A:$Z,14,0)</f>
        <v>低</v>
      </c>
      <c r="J345" s="2">
        <f>VLOOKUP($A345,活跃!$B:$K,9,0)</f>
        <v>55000.24</v>
      </c>
      <c r="K345" s="5">
        <f>VLOOKUP($A345,'交易量(贡献率)'!$A:$L,11,0)</f>
        <v>1.0429006797132484E-2</v>
      </c>
      <c r="L345">
        <f>VLOOKUP($A345,交易量等级!$A:$H,7,0)</f>
        <v>2959.25</v>
      </c>
      <c r="M345" t="str">
        <f>VLOOKUP($A345,'风险(退款拒付)'!$A:$O,7,0)</f>
        <v>(0,10]</v>
      </c>
      <c r="N345" t="str">
        <f>VLOOKUP($A345,'风险(退款拒付)'!$A:$O,10,0)</f>
        <v>(0,1.5]</v>
      </c>
      <c r="O345" t="str">
        <f>VLOOKUP($A345,'风险(退款拒付)'!$A:$O,13,0)</f>
        <v>(0,10]</v>
      </c>
      <c r="P345" s="1">
        <f>VLOOKUP(A345,综合分数!$A:$L,12,0)</f>
        <v>2.3728842641213268E-3</v>
      </c>
    </row>
    <row r="346" spans="1:16" x14ac:dyDescent="0.2">
      <c r="A346" t="s">
        <v>204</v>
      </c>
      <c r="B346" t="str">
        <f>VLOOKUP($A346,活跃!$B:$K,10,0)</f>
        <v>03流失</v>
      </c>
      <c r="C346" t="str">
        <f>VLOOKUP($A346,'交易量(贡献率)'!$A:$M,13,0)</f>
        <v>IV</v>
      </c>
      <c r="D346" t="str">
        <f>VLOOKUP($A346,交易量等级!$A:$I,9,0)</f>
        <v>小</v>
      </c>
      <c r="E346" t="str">
        <f>VLOOKUP($A346,'风险(退款拒付)'!$A:$P,16,0)</f>
        <v>高</v>
      </c>
      <c r="F346">
        <f>VLOOKUP($A346,'风险(退款拒付)'!$A:$Z,4,0)</f>
        <v>5.8000000000000003E-2</v>
      </c>
      <c r="G346" t="str">
        <f>VLOOKUP($A346,'风险(退款拒付)'!$A:$Z,8,0)</f>
        <v>低</v>
      </c>
      <c r="H346" t="str">
        <f>VLOOKUP($A346,'风险(退款拒付)'!$A:$Z,11,0)</f>
        <v>高</v>
      </c>
      <c r="I346" t="str">
        <f>VLOOKUP($A346,'风险(退款拒付)'!$A:$Z,14,0)</f>
        <v>高</v>
      </c>
      <c r="J346" s="2">
        <f>VLOOKUP($A346,活跃!$B:$K,9,0)</f>
        <v>176653.39</v>
      </c>
      <c r="K346" s="5">
        <f>VLOOKUP($A346,'交易量(贡献率)'!$A:$L,11,0)</f>
        <v>3.3500301362507735E-2</v>
      </c>
      <c r="L346">
        <f>VLOOKUP($A346,交易量等级!$A:$H,7,0)</f>
        <v>0</v>
      </c>
      <c r="M346" t="str">
        <f>VLOOKUP($A346,'风险(退款拒付)'!$A:$O,7,0)</f>
        <v>(0,10]</v>
      </c>
      <c r="N346" t="str">
        <f>VLOOKUP($A346,'风险(退款拒付)'!$A:$O,10,0)</f>
        <v>(10,+)</v>
      </c>
      <c r="O346" t="str">
        <f>VLOOKUP($A346,'风险(退款拒付)'!$A:$O,13,0)</f>
        <v>(20,+)</v>
      </c>
      <c r="P346" s="1">
        <f>VLOOKUP(A346,综合分数!$A:$L,12,0)</f>
        <v>1.0114643324564529E-2</v>
      </c>
    </row>
    <row r="347" spans="1:16" x14ac:dyDescent="0.2">
      <c r="A347" t="s">
        <v>287</v>
      </c>
      <c r="B347" t="str">
        <f>VLOOKUP($A347,活跃!$B:$K,10,0)</f>
        <v>02活跃</v>
      </c>
      <c r="C347" t="str">
        <f>VLOOKUP($A347,'交易量(贡献率)'!$A:$M,13,0)</f>
        <v>IV</v>
      </c>
      <c r="D347" t="str">
        <f>VLOOKUP($A347,交易量等级!$A:$I,9,0)</f>
        <v>微</v>
      </c>
      <c r="E347" t="str">
        <f>VLOOKUP($A347,'风险(退款拒付)'!$A:$P,16,0)</f>
        <v>低</v>
      </c>
      <c r="F347">
        <f>VLOOKUP($A347,'风险(退款拒付)'!$A:$Z,4,0)</f>
        <v>7.9000000000000001E-2</v>
      </c>
      <c r="G347" t="str">
        <f>VLOOKUP($A347,'风险(退款拒付)'!$A:$Z,8,0)</f>
        <v>低</v>
      </c>
      <c r="H347" t="str">
        <f>VLOOKUP($A347,'风险(退款拒付)'!$A:$Z,11,0)</f>
        <v>低</v>
      </c>
      <c r="I347" t="str">
        <f>VLOOKUP($A347,'风险(退款拒付)'!$A:$Z,14,0)</f>
        <v>低</v>
      </c>
      <c r="J347" s="2">
        <f>VLOOKUP($A347,活跃!$B:$K,9,0)</f>
        <v>132713.79</v>
      </c>
      <c r="K347" s="5">
        <f>VLOOKUP($A347,'交易量(贡献率)'!$A:$L,11,0)</f>
        <v>2.5164854153058483E-2</v>
      </c>
      <c r="L347">
        <f>VLOOKUP($A347,交易量等级!$A:$H,7,0)</f>
        <v>6874.16</v>
      </c>
      <c r="M347" t="str">
        <f>VLOOKUP($A347,'风险(退款拒付)'!$A:$O,7,0)</f>
        <v>(0,10]</v>
      </c>
      <c r="N347" t="str">
        <f>VLOOKUP($A347,'风险(退款拒付)'!$A:$O,10,0)</f>
        <v>(0,1.5]</v>
      </c>
      <c r="O347" t="str">
        <f>VLOOKUP($A347,'风险(退款拒付)'!$A:$O,13,0)</f>
        <v>(0,10]</v>
      </c>
      <c r="P347" s="1">
        <f>VLOOKUP(A347,综合分数!$A:$L,12,0)</f>
        <v>2.497872904850726E-3</v>
      </c>
    </row>
    <row r="348" spans="1:16" x14ac:dyDescent="0.2">
      <c r="A348" t="s">
        <v>196</v>
      </c>
      <c r="B348" t="str">
        <f>VLOOKUP($A348,活跃!$B:$K,10,0)</f>
        <v>03流失</v>
      </c>
      <c r="C348" t="str">
        <f>VLOOKUP($A348,'交易量(贡献率)'!$A:$M,13,0)</f>
        <v>IV</v>
      </c>
      <c r="D348" t="str">
        <f>VLOOKUP($A348,交易量等级!$A:$I,9,0)</f>
        <v>小</v>
      </c>
      <c r="E348" t="str">
        <f>VLOOKUP($A348,'风险(退款拒付)'!$A:$P,16,0)</f>
        <v>低</v>
      </c>
      <c r="F348">
        <f>VLOOKUP($A348,'风险(退款拒付)'!$A:$Z,4,0)</f>
        <v>0</v>
      </c>
      <c r="G348" t="str">
        <f>VLOOKUP($A348,'风险(退款拒付)'!$A:$Z,8,0)</f>
        <v>0</v>
      </c>
      <c r="H348" t="str">
        <f>VLOOKUP($A348,'风险(退款拒付)'!$A:$Z,11,0)</f>
        <v>低</v>
      </c>
      <c r="I348" t="str">
        <f>VLOOKUP($A348,'风险(退款拒付)'!$A:$Z,14,0)</f>
        <v>低</v>
      </c>
      <c r="J348" s="2">
        <f>VLOOKUP($A348,活跃!$B:$K,9,0)</f>
        <v>48454.9</v>
      </c>
      <c r="K348" s="5">
        <f>VLOOKUP($A348,'交易量(贡献率)'!$A:$L,11,0)</f>
        <v>9.1878959338063792E-3</v>
      </c>
      <c r="L348">
        <f>VLOOKUP($A348,交易量等级!$A:$H,7,0)</f>
        <v>0</v>
      </c>
      <c r="M348" t="str">
        <f>VLOOKUP($A348,'风险(退款拒付)'!$A:$O,7,0)</f>
        <v>0</v>
      </c>
      <c r="N348" t="str">
        <f>VLOOKUP($A348,'风险(退款拒付)'!$A:$O,10,0)</f>
        <v>(0,1.5]</v>
      </c>
      <c r="O348" t="str">
        <f>VLOOKUP($A348,'风险(退款拒付)'!$A:$O,13,0)</f>
        <v>(0,10]</v>
      </c>
      <c r="P348" s="1">
        <f>VLOOKUP(A348,综合分数!$A:$L,12,0)</f>
        <v>2.071484353904746E-3</v>
      </c>
    </row>
    <row r="349" spans="1:16" x14ac:dyDescent="0.2">
      <c r="A349" t="s">
        <v>414</v>
      </c>
      <c r="B349" t="str">
        <f>VLOOKUP($A349,活跃!$B:$K,10,0)</f>
        <v>03流失</v>
      </c>
      <c r="C349" t="str">
        <f>VLOOKUP($A349,'交易量(贡献率)'!$A:$M,13,0)</f>
        <v>IV</v>
      </c>
      <c r="D349" t="str">
        <f>VLOOKUP($A349,交易量等级!$A:$I,9,0)</f>
        <v>小</v>
      </c>
      <c r="E349" t="str">
        <f>VLOOKUP($A349,'风险(退款拒付)'!$A:$P,16,0)</f>
        <v>低</v>
      </c>
      <c r="F349">
        <f>VLOOKUP($A349,'风险(退款拒付)'!$A:$Z,4,0)</f>
        <v>8.4000000000000005E-2</v>
      </c>
      <c r="G349" t="str">
        <f>VLOOKUP($A349,'风险(退款拒付)'!$A:$Z,8,0)</f>
        <v>低</v>
      </c>
      <c r="H349" t="str">
        <f>VLOOKUP($A349,'风险(退款拒付)'!$A:$Z,11,0)</f>
        <v>低</v>
      </c>
      <c r="I349" t="str">
        <f>VLOOKUP($A349,'风险(退款拒付)'!$A:$Z,14,0)</f>
        <v>低</v>
      </c>
      <c r="J349" s="2">
        <f>VLOOKUP($A349,活跃!$B:$K,9,0)</f>
        <v>146499.14000000001</v>
      </c>
      <c r="K349" s="5">
        <f>VLOOKUP($A349,'交易量(贡献率)'!$A:$L,11,0)</f>
        <v>2.7778797453139544E-2</v>
      </c>
      <c r="L349">
        <f>VLOOKUP($A349,交易量等级!$A:$H,7,0)</f>
        <v>0</v>
      </c>
      <c r="M349" t="str">
        <f>VLOOKUP($A349,'风险(退款拒付)'!$A:$O,7,0)</f>
        <v>(0,10]</v>
      </c>
      <c r="N349" t="str">
        <f>VLOOKUP($A349,'风险(退款拒付)'!$A:$O,10,0)</f>
        <v>(0,1.5]</v>
      </c>
      <c r="O349" t="str">
        <f>VLOOKUP($A349,'风险(退款拒付)'!$A:$O,13,0)</f>
        <v>(0,10]</v>
      </c>
      <c r="P349" s="1">
        <f>VLOOKUP(A349,综合分数!$A:$L,12,0)</f>
        <v>8.514341648807721E-3</v>
      </c>
    </row>
    <row r="350" spans="1:16" x14ac:dyDescent="0.2">
      <c r="A350" t="s">
        <v>679</v>
      </c>
      <c r="B350" t="str">
        <f>VLOOKUP($A350,活跃!$B:$K,10,0)</f>
        <v>02活跃</v>
      </c>
      <c r="C350" t="str">
        <f>VLOOKUP($A350,'交易量(贡献率)'!$A:$M,13,0)</f>
        <v>IV</v>
      </c>
      <c r="D350" t="str">
        <f>VLOOKUP($A350,交易量等级!$A:$I,9,0)</f>
        <v>微</v>
      </c>
      <c r="E350" t="str">
        <f>VLOOKUP($A350,'风险(退款拒付)'!$A:$P,16,0)</f>
        <v>低</v>
      </c>
      <c r="F350">
        <f>VLOOKUP($A350,'风险(退款拒付)'!$A:$Z,4,0)</f>
        <v>1.2E-2</v>
      </c>
      <c r="G350" t="str">
        <f>VLOOKUP($A350,'风险(退款拒付)'!$A:$Z,8,0)</f>
        <v>低</v>
      </c>
      <c r="H350" t="str">
        <f>VLOOKUP($A350,'风险(退款拒付)'!$A:$Z,11,0)</f>
        <v>低</v>
      </c>
      <c r="I350" t="str">
        <f>VLOOKUP($A350,'风险(退款拒付)'!$A:$Z,14,0)</f>
        <v>低</v>
      </c>
      <c r="J350" s="2">
        <f>VLOOKUP($A350,活跃!$B:$K,9,0)</f>
        <v>64033.94</v>
      </c>
      <c r="K350" s="5">
        <f>VLOOKUP($A350,'交易量(贡献率)'!$A:$L,11,0)</f>
        <v>1.2141954207966616E-2</v>
      </c>
      <c r="L350">
        <f>VLOOKUP($A350,交易量等级!$A:$H,7,0)</f>
        <v>3082.68</v>
      </c>
      <c r="M350" t="str">
        <f>VLOOKUP($A350,'风险(退款拒付)'!$A:$O,7,0)</f>
        <v>(0,10]</v>
      </c>
      <c r="N350" t="str">
        <f>VLOOKUP($A350,'风险(退款拒付)'!$A:$O,10,0)</f>
        <v>(0,1.5]</v>
      </c>
      <c r="O350" t="str">
        <f>VLOOKUP($A350,'风险(退款拒付)'!$A:$O,13,0)</f>
        <v>(0,10]</v>
      </c>
      <c r="P350" s="1">
        <f>VLOOKUP(A350,综合分数!$A:$L,12,0)</f>
        <v>0.13090317251567629</v>
      </c>
    </row>
    <row r="351" spans="1:16" x14ac:dyDescent="0.2">
      <c r="A351" t="s">
        <v>673</v>
      </c>
      <c r="B351" t="str">
        <f>VLOOKUP($A351,活跃!$B:$K,10,0)</f>
        <v>02活跃</v>
      </c>
      <c r="C351" t="str">
        <f>VLOOKUP($A351,'交易量(贡献率)'!$A:$M,13,0)</f>
        <v>IV</v>
      </c>
      <c r="D351" t="str">
        <f>VLOOKUP($A351,交易量等级!$A:$I,9,0)</f>
        <v>微</v>
      </c>
      <c r="E351" t="str">
        <f>VLOOKUP($A351,'风险(退款拒付)'!$A:$P,16,0)</f>
        <v>低</v>
      </c>
      <c r="F351">
        <f>VLOOKUP($A351,'风险(退款拒付)'!$A:$Z,4,0)</f>
        <v>1.0999999999999999E-2</v>
      </c>
      <c r="G351" t="str">
        <f>VLOOKUP($A351,'风险(退款拒付)'!$A:$Z,8,0)</f>
        <v>低</v>
      </c>
      <c r="H351" t="str">
        <f>VLOOKUP($A351,'风险(退款拒付)'!$A:$Z,11,0)</f>
        <v>0</v>
      </c>
      <c r="I351" t="str">
        <f>VLOOKUP($A351,'风险(退款拒付)'!$A:$Z,14,0)</f>
        <v>0</v>
      </c>
      <c r="J351" s="2">
        <f>VLOOKUP($A351,活跃!$B:$K,9,0)</f>
        <v>80157.47</v>
      </c>
      <c r="K351" s="5">
        <f>VLOOKUP($A351,'交易量(贡献率)'!$A:$L,11,0)</f>
        <v>1.503051022048018E-2</v>
      </c>
      <c r="L351">
        <f>VLOOKUP($A351,交易量等级!$A:$H,7,0)</f>
        <v>6856.3527942700002</v>
      </c>
      <c r="M351" t="str">
        <f>VLOOKUP($A351,'风险(退款拒付)'!$A:$O,7,0)</f>
        <v>(0,10]</v>
      </c>
      <c r="N351" t="str">
        <f>VLOOKUP($A351,'风险(退款拒付)'!$A:$O,10,0)</f>
        <v>0</v>
      </c>
      <c r="O351" t="str">
        <f>VLOOKUP($A351,'风险(退款拒付)'!$A:$O,13,0)</f>
        <v>0</v>
      </c>
      <c r="P351" s="1">
        <f>VLOOKUP(A351,综合分数!$A:$L,12,0)</f>
        <v>4.4589842113948149E-3</v>
      </c>
    </row>
    <row r="352" spans="1:16" x14ac:dyDescent="0.2">
      <c r="A352" t="s">
        <v>962</v>
      </c>
      <c r="B352" t="str">
        <f>VLOOKUP($A352,活跃!$B:$K,10,0)</f>
        <v>03流失</v>
      </c>
      <c r="C352" t="str">
        <f>VLOOKUP($A352,'交易量(贡献率)'!$A:$M,13,0)</f>
        <v>IV</v>
      </c>
      <c r="D352" t="str">
        <f>VLOOKUP($A352,交易量等级!$A:$I,9,0)</f>
        <v>小</v>
      </c>
      <c r="E352" t="str">
        <f>VLOOKUP($A352,'风险(退款拒付)'!$A:$P,16,0)</f>
        <v>低</v>
      </c>
      <c r="F352">
        <f>VLOOKUP($A352,'风险(退款拒付)'!$A:$Z,4,0)</f>
        <v>3.5999999999999997E-2</v>
      </c>
      <c r="G352" t="str">
        <f>VLOOKUP($A352,'风险(退款拒付)'!$A:$Z,8,0)</f>
        <v>低</v>
      </c>
      <c r="H352" t="str">
        <f>VLOOKUP($A352,'风险(退款拒付)'!$A:$Z,11,0)</f>
        <v>低</v>
      </c>
      <c r="I352" t="str">
        <f>VLOOKUP($A352,'风险(退款拒付)'!$A:$Z,14,0)</f>
        <v>低</v>
      </c>
      <c r="J352" s="2">
        <f>VLOOKUP($A352,活跃!$B:$K,9,0)</f>
        <v>53530.18</v>
      </c>
      <c r="K352" s="5">
        <f>VLOOKUP($A352,'交易量(贡献率)'!$A:$L,11,0)</f>
        <v>1.0150257727452197E-2</v>
      </c>
      <c r="L352">
        <f>VLOOKUP($A352,交易量等级!$A:$H,7,0)</f>
        <v>0</v>
      </c>
      <c r="M352" t="str">
        <f>VLOOKUP($A352,'风险(退款拒付)'!$A:$O,7,0)</f>
        <v>(0,10]</v>
      </c>
      <c r="N352" t="str">
        <f>VLOOKUP($A352,'风险(退款拒付)'!$A:$O,10,0)</f>
        <v>(0,1.5]</v>
      </c>
      <c r="O352" t="str">
        <f>VLOOKUP($A352,'风险(退款拒付)'!$A:$O,13,0)</f>
        <v>(0,10]</v>
      </c>
      <c r="P352" s="1">
        <f>VLOOKUP(A352,综合分数!$A:$L,12,0)</f>
        <v>8.6639560157185259E-3</v>
      </c>
    </row>
    <row r="353" spans="1:16" x14ac:dyDescent="0.2">
      <c r="A353" t="s">
        <v>1014</v>
      </c>
      <c r="B353" t="str">
        <f>VLOOKUP($A353,活跃!$B:$K,10,0)</f>
        <v>03流失</v>
      </c>
      <c r="C353" t="str">
        <f>VLOOKUP($A353,'交易量(贡献率)'!$A:$M,13,0)</f>
        <v>IV</v>
      </c>
      <c r="D353" t="str">
        <f>VLOOKUP($A353,交易量等级!$A:$I,9,0)</f>
        <v>微</v>
      </c>
      <c r="E353" t="str">
        <f>VLOOKUP($A353,'风险(退款拒付)'!$A:$P,16,0)</f>
        <v>低</v>
      </c>
      <c r="F353">
        <f>VLOOKUP($A353,'风险(退款拒付)'!$A:$Z,4,0)</f>
        <v>1.2999999999999999E-2</v>
      </c>
      <c r="G353" t="str">
        <f>VLOOKUP($A353,'风险(退款拒付)'!$A:$Z,8,0)</f>
        <v>低</v>
      </c>
      <c r="H353" t="str">
        <f>VLOOKUP($A353,'风险(退款拒付)'!$A:$Z,11,0)</f>
        <v>低</v>
      </c>
      <c r="I353" t="str">
        <f>VLOOKUP($A353,'风险(退款拒付)'!$A:$Z,14,0)</f>
        <v>低</v>
      </c>
      <c r="J353" s="2">
        <f>VLOOKUP($A353,活跃!$B:$K,9,0)</f>
        <v>49683.51</v>
      </c>
      <c r="K353" s="5">
        <f>VLOOKUP($A353,'交易量(贡献率)'!$A:$L,11,0)</f>
        <v>9.4208618634282308E-3</v>
      </c>
      <c r="L353">
        <f>VLOOKUP($A353,交易量等级!$A:$H,7,0)</f>
        <v>0</v>
      </c>
      <c r="M353" t="str">
        <f>VLOOKUP($A353,'风险(退款拒付)'!$A:$O,7,0)</f>
        <v>(0,10]</v>
      </c>
      <c r="N353" t="str">
        <f>VLOOKUP($A353,'风险(退款拒付)'!$A:$O,10,0)</f>
        <v>(0,1.5]</v>
      </c>
      <c r="O353" t="str">
        <f>VLOOKUP($A353,'风险(退款拒付)'!$A:$O,13,0)</f>
        <v>(0,10]</v>
      </c>
      <c r="P353" s="1">
        <f>VLOOKUP(A353,综合分数!$A:$L,12,0)</f>
        <v>3.6107234092939131E-3</v>
      </c>
    </row>
    <row r="354" spans="1:16" x14ac:dyDescent="0.2">
      <c r="A354" t="s">
        <v>400</v>
      </c>
      <c r="B354" t="str">
        <f>VLOOKUP($A354,活跃!$B:$K,10,0)</f>
        <v>03流失</v>
      </c>
      <c r="C354" t="str">
        <f>VLOOKUP($A354,'交易量(贡献率)'!$A:$M,13,0)</f>
        <v>IV</v>
      </c>
      <c r="D354" t="str">
        <f>VLOOKUP($A354,交易量等级!$A:$I,9,0)</f>
        <v>小</v>
      </c>
      <c r="E354" t="str">
        <f>VLOOKUP($A354,'风险(退款拒付)'!$A:$P,16,0)</f>
        <v>低</v>
      </c>
      <c r="F354">
        <f>VLOOKUP($A354,'风险(退款拒付)'!$A:$Z,4,0)</f>
        <v>1E-3</v>
      </c>
      <c r="G354" t="str">
        <f>VLOOKUP($A354,'风险(退款拒付)'!$A:$Z,8,0)</f>
        <v>低</v>
      </c>
      <c r="H354" t="str">
        <f>VLOOKUP($A354,'风险(退款拒付)'!$A:$Z,11,0)</f>
        <v>中</v>
      </c>
      <c r="I354" t="str">
        <f>VLOOKUP($A354,'风险(退款拒付)'!$A:$Z,14,0)</f>
        <v>低</v>
      </c>
      <c r="J354" s="2">
        <f>VLOOKUP($A354,活跃!$B:$K,9,0)</f>
        <v>91628.35</v>
      </c>
      <c r="K354" s="5">
        <f>VLOOKUP($A354,'交易量(贡献率)'!$A:$L,11,0)</f>
        <v>1.7374336638531659E-2</v>
      </c>
      <c r="L354">
        <f>VLOOKUP($A354,交易量等级!$A:$H,7,0)</f>
        <v>0</v>
      </c>
      <c r="M354" t="str">
        <f>VLOOKUP($A354,'风险(退款拒付)'!$A:$O,7,0)</f>
        <v>(0,10]</v>
      </c>
      <c r="N354" t="str">
        <f>VLOOKUP($A354,'风险(退款拒付)'!$A:$O,10,0)</f>
        <v>(1.5,10]</v>
      </c>
      <c r="O354" t="str">
        <f>VLOOKUP($A354,'风险(退款拒付)'!$A:$O,13,0)</f>
        <v>(0,10]</v>
      </c>
      <c r="P354" s="1">
        <f>VLOOKUP(A354,综合分数!$A:$L,12,0)</f>
        <v>1.4475255888055439E-2</v>
      </c>
    </row>
    <row r="355" spans="1:16" x14ac:dyDescent="0.2">
      <c r="A355" t="s">
        <v>657</v>
      </c>
      <c r="B355" t="str">
        <f>VLOOKUP($A355,活跃!$B:$K,10,0)</f>
        <v>03流失</v>
      </c>
      <c r="C355" t="str">
        <f>VLOOKUP($A355,'交易量(贡献率)'!$A:$M,13,0)</f>
        <v>IV</v>
      </c>
      <c r="D355" t="str">
        <f>VLOOKUP($A355,交易量等级!$A:$I,9,0)</f>
        <v>微</v>
      </c>
      <c r="E355" t="str">
        <f>VLOOKUP($A355,'风险(退款拒付)'!$A:$P,16,0)</f>
        <v>低</v>
      </c>
      <c r="F355">
        <f>VLOOKUP($A355,'风险(退款拒付)'!$A:$Z,4,0)</f>
        <v>5.2999999999999999E-2</v>
      </c>
      <c r="G355" t="str">
        <f>VLOOKUP($A355,'风险(退款拒付)'!$A:$Z,8,0)</f>
        <v>低</v>
      </c>
      <c r="H355" t="str">
        <f>VLOOKUP($A355,'风险(退款拒付)'!$A:$Z,11,0)</f>
        <v>中</v>
      </c>
      <c r="I355" t="str">
        <f>VLOOKUP($A355,'风险(退款拒付)'!$A:$Z,14,0)</f>
        <v>中</v>
      </c>
      <c r="J355" s="2">
        <f>VLOOKUP($A355,活跃!$B:$K,9,0)</f>
        <v>53955.519999999997</v>
      </c>
      <c r="K355" s="5">
        <f>VLOOKUP($A355,'交易量(贡献率)'!$A:$L,11,0)</f>
        <v>1.0230909625536503E-2</v>
      </c>
      <c r="L355">
        <f>VLOOKUP($A355,交易量等级!$A:$H,7,0)</f>
        <v>0</v>
      </c>
      <c r="M355" t="str">
        <f>VLOOKUP($A355,'风险(退款拒付)'!$A:$O,7,0)</f>
        <v>(0,10]</v>
      </c>
      <c r="N355" t="str">
        <f>VLOOKUP($A355,'风险(退款拒付)'!$A:$O,10,0)</f>
        <v>(1.5,10]</v>
      </c>
      <c r="O355" t="str">
        <f>VLOOKUP($A355,'风险(退款拒付)'!$A:$O,13,0)</f>
        <v>(10,20]</v>
      </c>
      <c r="P355" s="1">
        <f>VLOOKUP(A355,综合分数!$A:$L,12,0)</f>
        <v>4.6376269813897626E-3</v>
      </c>
    </row>
    <row r="356" spans="1:16" x14ac:dyDescent="0.2">
      <c r="A356" t="s">
        <v>254</v>
      </c>
      <c r="B356" t="str">
        <f>VLOOKUP($A356,活跃!$B:$K,10,0)</f>
        <v>02活跃</v>
      </c>
      <c r="C356" t="str">
        <f>VLOOKUP($A356,'交易量(贡献率)'!$A:$M,13,0)</f>
        <v>IV</v>
      </c>
      <c r="D356" t="str">
        <f>VLOOKUP($A356,交易量等级!$A:$I,9,0)</f>
        <v>小</v>
      </c>
      <c r="E356" t="str">
        <f>VLOOKUP($A356,'风险(退款拒付)'!$A:$P,16,0)</f>
        <v>低</v>
      </c>
      <c r="F356">
        <f>VLOOKUP($A356,'风险(退款拒付)'!$A:$Z,4,0)</f>
        <v>0.1</v>
      </c>
      <c r="G356" t="str">
        <f>VLOOKUP($A356,'风险(退款拒付)'!$A:$Z,8,0)</f>
        <v>中</v>
      </c>
      <c r="H356" t="str">
        <f>VLOOKUP($A356,'风险(退款拒付)'!$A:$Z,11,0)</f>
        <v>低</v>
      </c>
      <c r="I356" t="str">
        <f>VLOOKUP($A356,'风险(退款拒付)'!$A:$Z,14,0)</f>
        <v>低</v>
      </c>
      <c r="J356" s="2">
        <f>VLOOKUP($A356,活跃!$B:$K,9,0)</f>
        <v>319201.26</v>
      </c>
      <c r="K356" s="5">
        <f>VLOOKUP($A356,'交易量(贡献率)'!$A:$L,11,0)</f>
        <v>7.2021435993823699E-2</v>
      </c>
      <c r="L356">
        <f>VLOOKUP($A356,交易量等级!$A:$H,7,0)</f>
        <v>39536.655839159997</v>
      </c>
      <c r="M356" t="str">
        <f>VLOOKUP($A356,'风险(退款拒付)'!$A:$O,7,0)</f>
        <v>(10,20]</v>
      </c>
      <c r="N356" t="str">
        <f>VLOOKUP($A356,'风险(退款拒付)'!$A:$O,10,0)</f>
        <v>(0,1.5]</v>
      </c>
      <c r="O356" t="str">
        <f>VLOOKUP($A356,'风险(退款拒付)'!$A:$O,13,0)</f>
        <v>(0,10]</v>
      </c>
      <c r="P356" s="1">
        <f>VLOOKUP(A356,综合分数!$A:$L,12,0)</f>
        <v>5.3865659449124029E-3</v>
      </c>
    </row>
    <row r="357" spans="1:16" x14ac:dyDescent="0.2">
      <c r="A357" t="s">
        <v>101</v>
      </c>
      <c r="B357" t="str">
        <f>VLOOKUP($A357,活跃!$B:$K,10,0)</f>
        <v>02活跃</v>
      </c>
      <c r="C357" t="str">
        <f>VLOOKUP($A357,'交易量(贡献率)'!$A:$M,13,0)</f>
        <v>IV</v>
      </c>
      <c r="D357" t="str">
        <f>VLOOKUP($A357,交易量等级!$A:$I,9,0)</f>
        <v>小</v>
      </c>
      <c r="E357" t="str">
        <f>VLOOKUP($A357,'风险(退款拒付)'!$A:$P,16,0)</f>
        <v>低</v>
      </c>
      <c r="F357">
        <f>VLOOKUP($A357,'风险(退款拒付)'!$A:$Z,4,0)</f>
        <v>1.2E-2</v>
      </c>
      <c r="G357" t="str">
        <f>VLOOKUP($A357,'风险(退款拒付)'!$A:$Z,8,0)</f>
        <v>低</v>
      </c>
      <c r="H357" t="str">
        <f>VLOOKUP($A357,'风险(退款拒付)'!$A:$Z,11,0)</f>
        <v>低</v>
      </c>
      <c r="I357" t="str">
        <f>VLOOKUP($A357,'风险(退款拒付)'!$A:$Z,14,0)</f>
        <v>低</v>
      </c>
      <c r="J357" s="2">
        <f>VLOOKUP($A357,活跃!$B:$K,9,0)</f>
        <v>357292.58</v>
      </c>
      <c r="K357" s="5">
        <f>VLOOKUP($A357,'交易量(贡献率)'!$A:$L,11,0)</f>
        <v>6.8876930182759588E-2</v>
      </c>
      <c r="L357">
        <f>VLOOKUP($A357,交易量等级!$A:$H,7,0)</f>
        <v>145512.57248057501</v>
      </c>
      <c r="M357" t="str">
        <f>VLOOKUP($A357,'风险(退款拒付)'!$A:$O,7,0)</f>
        <v>(0,10]</v>
      </c>
      <c r="N357" t="str">
        <f>VLOOKUP($A357,'风险(退款拒付)'!$A:$O,10,0)</f>
        <v>(0,1.5]</v>
      </c>
      <c r="O357" t="str">
        <f>VLOOKUP($A357,'风险(退款拒付)'!$A:$O,13,0)</f>
        <v>(0,10]</v>
      </c>
      <c r="P357" s="1">
        <f>VLOOKUP(A357,综合分数!$A:$L,12,0)</f>
        <v>1.051779333912305E-2</v>
      </c>
    </row>
    <row r="358" spans="1:16" x14ac:dyDescent="0.2">
      <c r="A358" t="s">
        <v>323</v>
      </c>
      <c r="B358" t="str">
        <f>VLOOKUP($A358,活跃!$B:$K,10,0)</f>
        <v>03流失</v>
      </c>
      <c r="C358" t="str">
        <f>VLOOKUP($A358,'交易量(贡献率)'!$A:$M,13,0)</f>
        <v>IV</v>
      </c>
      <c r="D358" t="str">
        <f>VLOOKUP($A358,交易量等级!$A:$I,9,0)</f>
        <v>微</v>
      </c>
      <c r="E358" t="str">
        <f>VLOOKUP($A358,'风险(退款拒付)'!$A:$P,16,0)</f>
        <v>低</v>
      </c>
      <c r="F358">
        <f>VLOOKUP($A358,'风险(退款拒付)'!$A:$Z,4,0)</f>
        <v>9.8000000000000004E-2</v>
      </c>
      <c r="G358" t="str">
        <f>VLOOKUP($A358,'风险(退款拒付)'!$A:$Z,8,0)</f>
        <v>低</v>
      </c>
      <c r="H358" t="str">
        <f>VLOOKUP($A358,'风险(退款拒付)'!$A:$Z,11,0)</f>
        <v>低</v>
      </c>
      <c r="I358" t="str">
        <f>VLOOKUP($A358,'风险(退款拒付)'!$A:$Z,14,0)</f>
        <v>低</v>
      </c>
      <c r="J358" s="2">
        <f>VLOOKUP($A358,活跃!$B:$K,9,0)</f>
        <v>33380.050000000003</v>
      </c>
      <c r="K358" s="5">
        <f>VLOOKUP($A358,'交易量(贡献率)'!$A:$L,11,0)</f>
        <v>6.3294408958692221E-3</v>
      </c>
      <c r="L358">
        <f>VLOOKUP($A358,交易量等级!$A:$H,7,0)</f>
        <v>0</v>
      </c>
      <c r="M358" t="str">
        <f>VLOOKUP($A358,'风险(退款拒付)'!$A:$O,7,0)</f>
        <v>(0,10]</v>
      </c>
      <c r="N358" t="str">
        <f>VLOOKUP($A358,'风险(退款拒付)'!$A:$O,10,0)</f>
        <v>(0,1.5]</v>
      </c>
      <c r="O358" t="str">
        <f>VLOOKUP($A358,'风险(退款拒付)'!$A:$O,13,0)</f>
        <v>(0,10]</v>
      </c>
      <c r="P358" s="1">
        <f>VLOOKUP(A358,综合分数!$A:$L,12,0)</f>
        <v>8.1151477530435855E-3</v>
      </c>
    </row>
    <row r="359" spans="1:16" x14ac:dyDescent="0.2">
      <c r="A359" t="s">
        <v>705</v>
      </c>
      <c r="B359" t="str">
        <f>VLOOKUP($A359,活跃!$B:$K,10,0)</f>
        <v>03流失</v>
      </c>
      <c r="C359" t="str">
        <f>VLOOKUP($A359,'交易量(贡献率)'!$A:$M,13,0)</f>
        <v>IV</v>
      </c>
      <c r="D359" t="str">
        <f>VLOOKUP($A359,交易量等级!$A:$I,9,0)</f>
        <v>小</v>
      </c>
      <c r="E359" t="str">
        <f>VLOOKUP($A359,'风险(退款拒付)'!$A:$P,16,0)</f>
        <v>低</v>
      </c>
      <c r="F359">
        <f>VLOOKUP($A359,'风险(退款拒付)'!$A:$Z,4,0)</f>
        <v>0</v>
      </c>
      <c r="G359" t="str">
        <f>VLOOKUP($A359,'风险(退款拒付)'!$A:$Z,8,0)</f>
        <v>0</v>
      </c>
      <c r="H359" t="str">
        <f>VLOOKUP($A359,'风险(退款拒付)'!$A:$Z,11,0)</f>
        <v>低</v>
      </c>
      <c r="I359" t="str">
        <f>VLOOKUP($A359,'风险(退款拒付)'!$A:$Z,14,0)</f>
        <v>中</v>
      </c>
      <c r="J359" s="2">
        <f>VLOOKUP($A359,活跃!$B:$K,9,0)</f>
        <v>85832.36</v>
      </c>
      <c r="K359" s="5">
        <f>VLOOKUP($A359,'交易量(贡献率)'!$A:$L,11,0)</f>
        <v>1.6275315632330378E-2</v>
      </c>
      <c r="L359">
        <f>VLOOKUP($A359,交易量等级!$A:$H,7,0)</f>
        <v>0</v>
      </c>
      <c r="M359" t="str">
        <f>VLOOKUP($A359,'风险(退款拒付)'!$A:$O,7,0)</f>
        <v>0</v>
      </c>
      <c r="N359" t="str">
        <f>VLOOKUP($A359,'风险(退款拒付)'!$A:$O,10,0)</f>
        <v>(0,1.5]</v>
      </c>
      <c r="O359" t="str">
        <f>VLOOKUP($A359,'风险(退款拒付)'!$A:$O,13,0)</f>
        <v>(10,20]</v>
      </c>
      <c r="P359" s="1">
        <f>VLOOKUP(A359,综合分数!$A:$L,12,0)</f>
        <v>5.2338591306277009E-3</v>
      </c>
    </row>
    <row r="360" spans="1:16" x14ac:dyDescent="0.2">
      <c r="A360" t="s">
        <v>712</v>
      </c>
      <c r="B360" t="str">
        <f>VLOOKUP($A360,活跃!$B:$K,10,0)</f>
        <v>03流失</v>
      </c>
      <c r="C360" t="str">
        <f>VLOOKUP($A360,'交易量(贡献率)'!$A:$M,13,0)</f>
        <v>IV</v>
      </c>
      <c r="D360" t="str">
        <f>VLOOKUP($A360,交易量等级!$A:$I,9,0)</f>
        <v>小</v>
      </c>
      <c r="E360" t="str">
        <f>VLOOKUP($A360,'风险(退款拒付)'!$A:$P,16,0)</f>
        <v>高</v>
      </c>
      <c r="F360">
        <f>VLOOKUP($A360,'风险(退款拒付)'!$A:$Z,4,0)</f>
        <v>0.19900000000000001</v>
      </c>
      <c r="G360" t="str">
        <f>VLOOKUP($A360,'风险(退款拒付)'!$A:$Z,8,0)</f>
        <v>中</v>
      </c>
      <c r="H360" t="str">
        <f>VLOOKUP($A360,'风险(退款拒付)'!$A:$Z,11,0)</f>
        <v>高</v>
      </c>
      <c r="I360" t="str">
        <f>VLOOKUP($A360,'风险(退款拒付)'!$A:$Z,14,0)</f>
        <v>高</v>
      </c>
      <c r="J360" s="2">
        <f>VLOOKUP($A360,活跃!$B:$K,9,0)</f>
        <v>132647.39000000001</v>
      </c>
      <c r="K360" s="5">
        <f>VLOOKUP($A360,'交易量(贡献率)'!$A:$L,11,0)</f>
        <v>2.5152263552520565E-2</v>
      </c>
      <c r="L360">
        <f>VLOOKUP($A360,交易量等级!$A:$H,7,0)</f>
        <v>0</v>
      </c>
      <c r="M360" t="str">
        <f>VLOOKUP($A360,'风险(退款拒付)'!$A:$O,7,0)</f>
        <v>(10,20]</v>
      </c>
      <c r="N360" t="str">
        <f>VLOOKUP($A360,'风险(退款拒付)'!$A:$O,10,0)</f>
        <v>(10,+)</v>
      </c>
      <c r="O360" t="str">
        <f>VLOOKUP($A360,'风险(退款拒付)'!$A:$O,13,0)</f>
        <v>(20,+)</v>
      </c>
      <c r="P360" s="1">
        <f>VLOOKUP(A360,综合分数!$A:$L,12,0)</f>
        <v>1.6256100340797251E-2</v>
      </c>
    </row>
    <row r="361" spans="1:16" x14ac:dyDescent="0.2">
      <c r="A361" t="s">
        <v>75</v>
      </c>
      <c r="B361" t="str">
        <f>VLOOKUP($A361,活跃!$B:$K,10,0)</f>
        <v>02活跃</v>
      </c>
      <c r="C361" t="str">
        <f>VLOOKUP($A361,'交易量(贡献率)'!$A:$M,13,0)</f>
        <v>IV</v>
      </c>
      <c r="D361" t="str">
        <f>VLOOKUP($A361,交易量等级!$A:$I,9,0)</f>
        <v>微</v>
      </c>
      <c r="E361" t="str">
        <f>VLOOKUP($A361,'风险(退款拒付)'!$A:$P,16,0)</f>
        <v>低</v>
      </c>
      <c r="F361">
        <f>VLOOKUP($A361,'风险(退款拒付)'!$A:$Z,4,0)</f>
        <v>3.7999999999999999E-2</v>
      </c>
      <c r="G361" t="str">
        <f>VLOOKUP($A361,'风险(退款拒付)'!$A:$Z,8,0)</f>
        <v>低</v>
      </c>
      <c r="H361" t="str">
        <f>VLOOKUP($A361,'风险(退款拒付)'!$A:$Z,11,0)</f>
        <v>低</v>
      </c>
      <c r="I361" t="str">
        <f>VLOOKUP($A361,'风险(退款拒付)'!$A:$Z,14,0)</f>
        <v>低</v>
      </c>
      <c r="J361" s="2">
        <f>VLOOKUP($A361,活跃!$B:$K,9,0)</f>
        <v>88620.71</v>
      </c>
      <c r="K361" s="5">
        <f>VLOOKUP($A361,'交易量(贡献率)'!$A:$L,11,0)</f>
        <v>1.6804035527057826E-2</v>
      </c>
      <c r="L361">
        <f>VLOOKUP($A361,交易量等级!$A:$H,7,0)</f>
        <v>4827.16</v>
      </c>
      <c r="M361" t="str">
        <f>VLOOKUP($A361,'风险(退款拒付)'!$A:$O,7,0)</f>
        <v>(0,10]</v>
      </c>
      <c r="N361" t="str">
        <f>VLOOKUP($A361,'风险(退款拒付)'!$A:$O,10,0)</f>
        <v>(0,1.5]</v>
      </c>
      <c r="O361" t="str">
        <f>VLOOKUP($A361,'风险(退款拒付)'!$A:$O,13,0)</f>
        <v>(0,10]</v>
      </c>
      <c r="P361" s="1">
        <f>VLOOKUP(A361,综合分数!$A:$L,12,0)</f>
        <v>1.1912809053036129E-2</v>
      </c>
    </row>
    <row r="362" spans="1:16" x14ac:dyDescent="0.2">
      <c r="A362" t="s">
        <v>889</v>
      </c>
      <c r="B362" t="str">
        <f>VLOOKUP($A362,活跃!$B:$K,10,0)</f>
        <v>02活跃</v>
      </c>
      <c r="C362" t="str">
        <f>VLOOKUP($A362,'交易量(贡献率)'!$A:$M,13,0)</f>
        <v>IV</v>
      </c>
      <c r="D362" t="str">
        <f>VLOOKUP($A362,交易量等级!$A:$I,9,0)</f>
        <v>微</v>
      </c>
      <c r="E362" t="str">
        <f>VLOOKUP($A362,'风险(退款拒付)'!$A:$P,16,0)</f>
        <v>低</v>
      </c>
      <c r="F362">
        <f>VLOOKUP($A362,'风险(退款拒付)'!$A:$Z,4,0)</f>
        <v>6.0000000000000001E-3</v>
      </c>
      <c r="G362" t="str">
        <f>VLOOKUP($A362,'风险(退款拒付)'!$A:$Z,8,0)</f>
        <v>低</v>
      </c>
      <c r="H362" t="str">
        <f>VLOOKUP($A362,'风险(退款拒付)'!$A:$Z,11,0)</f>
        <v>低</v>
      </c>
      <c r="I362" t="str">
        <f>VLOOKUP($A362,'风险(退款拒付)'!$A:$Z,14,0)</f>
        <v>0</v>
      </c>
      <c r="J362" s="2">
        <f>VLOOKUP($A362,活跃!$B:$K,9,0)</f>
        <v>104750.81</v>
      </c>
      <c r="K362" s="5">
        <f>VLOOKUP($A362,'交易量(贡献率)'!$A:$L,11,0)</f>
        <v>1.9828508263848164E-2</v>
      </c>
      <c r="L362">
        <f>VLOOKUP($A362,交易量等级!$A:$H,7,0)</f>
        <v>21028.459202974998</v>
      </c>
      <c r="M362" t="str">
        <f>VLOOKUP($A362,'风险(退款拒付)'!$A:$O,7,0)</f>
        <v>(0,10]</v>
      </c>
      <c r="N362" t="str">
        <f>VLOOKUP($A362,'风险(退款拒付)'!$A:$O,10,0)</f>
        <v>(0,1.5]</v>
      </c>
      <c r="O362" t="str">
        <f>VLOOKUP($A362,'风险(退款拒付)'!$A:$O,13,0)</f>
        <v>0</v>
      </c>
      <c r="P362" s="1">
        <f>VLOOKUP(A362,综合分数!$A:$L,12,0)</f>
        <v>6.6719525209633888E-3</v>
      </c>
    </row>
    <row r="363" spans="1:16" x14ac:dyDescent="0.2">
      <c r="A363" t="s">
        <v>640</v>
      </c>
      <c r="B363" t="str">
        <f>VLOOKUP($A363,活跃!$B:$K,10,0)</f>
        <v>02活跃</v>
      </c>
      <c r="C363" t="str">
        <f>VLOOKUP($A363,'交易量(贡献率)'!$A:$M,13,0)</f>
        <v>IV</v>
      </c>
      <c r="D363" t="str">
        <f>VLOOKUP($A363,交易量等级!$A:$I,9,0)</f>
        <v>微</v>
      </c>
      <c r="E363" t="str">
        <f>VLOOKUP($A363,'风险(退款拒付)'!$A:$P,16,0)</f>
        <v>低</v>
      </c>
      <c r="F363">
        <f>VLOOKUP($A363,'风险(退款拒付)'!$A:$Z,4,0)</f>
        <v>0.16500000000000001</v>
      </c>
      <c r="G363" t="str">
        <f>VLOOKUP($A363,'风险(退款拒付)'!$A:$Z,8,0)</f>
        <v>中</v>
      </c>
      <c r="H363" t="str">
        <f>VLOOKUP($A363,'风险(退款拒付)'!$A:$Z,11,0)</f>
        <v>低</v>
      </c>
      <c r="I363" t="str">
        <f>VLOOKUP($A363,'风险(退款拒付)'!$A:$Z,14,0)</f>
        <v>低</v>
      </c>
      <c r="J363" s="2">
        <f>VLOOKUP($A363,活跃!$B:$K,9,0)</f>
        <v>16324.92</v>
      </c>
      <c r="K363" s="5">
        <f>VLOOKUP($A363,'交易量(贡献率)'!$A:$L,11,0)</f>
        <v>3.1080797173960563E-3</v>
      </c>
      <c r="L363">
        <f>VLOOKUP($A363,交易量等级!$A:$H,7,0)</f>
        <v>1371.233304205</v>
      </c>
      <c r="M363" t="str">
        <f>VLOOKUP($A363,'风险(退款拒付)'!$A:$O,7,0)</f>
        <v>(10,20]</v>
      </c>
      <c r="N363" t="str">
        <f>VLOOKUP($A363,'风险(退款拒付)'!$A:$O,10,0)</f>
        <v>(0,1.5]</v>
      </c>
      <c r="O363" t="str">
        <f>VLOOKUP($A363,'风险(退款拒付)'!$A:$O,13,0)</f>
        <v>(0,10]</v>
      </c>
      <c r="P363" s="1">
        <f>VLOOKUP(A363,综合分数!$A:$L,12,0)</f>
        <v>0.19984768448416709</v>
      </c>
    </row>
    <row r="364" spans="1:16" x14ac:dyDescent="0.2">
      <c r="A364" t="s">
        <v>497</v>
      </c>
      <c r="B364" t="str">
        <f>VLOOKUP($A364,活跃!$B:$K,10,0)</f>
        <v>02活跃</v>
      </c>
      <c r="C364" t="str">
        <f>VLOOKUP($A364,'交易量(贡献率)'!$A:$M,13,0)</f>
        <v>IV</v>
      </c>
      <c r="D364" t="str">
        <f>VLOOKUP($A364,交易量等级!$A:$I,9,0)</f>
        <v>微</v>
      </c>
      <c r="E364" t="str">
        <f>VLOOKUP($A364,'风险(退款拒付)'!$A:$P,16,0)</f>
        <v>低</v>
      </c>
      <c r="F364">
        <f>VLOOKUP($A364,'风险(退款拒付)'!$A:$Z,4,0)</f>
        <v>2E-3</v>
      </c>
      <c r="G364" t="str">
        <f>VLOOKUP($A364,'风险(退款拒付)'!$A:$Z,8,0)</f>
        <v>低</v>
      </c>
      <c r="H364" t="str">
        <f>VLOOKUP($A364,'风险(退款拒付)'!$A:$Z,11,0)</f>
        <v>0</v>
      </c>
      <c r="I364" t="str">
        <f>VLOOKUP($A364,'风险(退款拒付)'!$A:$Z,14,0)</f>
        <v>0</v>
      </c>
      <c r="J364" s="2">
        <f>VLOOKUP($A364,活跃!$B:$K,9,0)</f>
        <v>1292611.6100000001</v>
      </c>
      <c r="K364" s="5">
        <f>VLOOKUP($A364,'交易量(贡献率)'!$A:$L,11,0)</f>
        <v>4.5079548077006315E-2</v>
      </c>
      <c r="L364">
        <f>VLOOKUP($A364,交易量等级!$A:$H,7,0)</f>
        <v>28439.744539489999</v>
      </c>
      <c r="M364" t="str">
        <f>VLOOKUP($A364,'风险(退款拒付)'!$A:$O,7,0)</f>
        <v>(0,10]</v>
      </c>
      <c r="N364" t="str">
        <f>VLOOKUP($A364,'风险(退款拒付)'!$A:$O,10,0)</f>
        <v>0</v>
      </c>
      <c r="O364" t="str">
        <f>VLOOKUP($A364,'风险(退款拒付)'!$A:$O,13,0)</f>
        <v>0</v>
      </c>
      <c r="P364" s="1">
        <f>VLOOKUP(A364,综合分数!$A:$L,12,0)</f>
        <v>6.4851446269069222E-3</v>
      </c>
    </row>
    <row r="365" spans="1:16" x14ac:dyDescent="0.2">
      <c r="A365" t="s">
        <v>903</v>
      </c>
      <c r="B365" t="str">
        <f>VLOOKUP($A365,活跃!$B:$K,10,0)</f>
        <v>03流失</v>
      </c>
      <c r="C365" t="str">
        <f>VLOOKUP($A365,'交易量(贡献率)'!$A:$M,13,0)</f>
        <v>IV</v>
      </c>
      <c r="D365" t="str">
        <f>VLOOKUP($A365,交易量等级!$A:$I,9,0)</f>
        <v>微</v>
      </c>
      <c r="E365" t="str">
        <f>VLOOKUP($A365,'风险(退款拒付)'!$A:$P,16,0)</f>
        <v>低</v>
      </c>
      <c r="F365">
        <f>VLOOKUP($A365,'风险(退款拒付)'!$A:$Z,4,0)</f>
        <v>4.3999999999999997E-2</v>
      </c>
      <c r="G365" t="str">
        <f>VLOOKUP($A365,'风险(退款拒付)'!$A:$Z,8,0)</f>
        <v>低</v>
      </c>
      <c r="H365" t="str">
        <f>VLOOKUP($A365,'风险(退款拒付)'!$A:$Z,11,0)</f>
        <v>中</v>
      </c>
      <c r="I365" t="str">
        <f>VLOOKUP($A365,'风险(退款拒付)'!$A:$Z,14,0)</f>
        <v>低</v>
      </c>
      <c r="J365" s="2">
        <f>VLOOKUP($A365,活跃!$B:$K,9,0)</f>
        <v>14764.34</v>
      </c>
      <c r="K365" s="5">
        <f>VLOOKUP($A365,'交易量(贡献率)'!$A:$L,11,0)</f>
        <v>2.7995769148493723E-3</v>
      </c>
      <c r="L365">
        <f>VLOOKUP($A365,交易量等级!$A:$H,7,0)</f>
        <v>0</v>
      </c>
      <c r="M365" t="str">
        <f>VLOOKUP($A365,'风险(退款拒付)'!$A:$O,7,0)</f>
        <v>(0,10]</v>
      </c>
      <c r="N365" t="str">
        <f>VLOOKUP($A365,'风险(退款拒付)'!$A:$O,10,0)</f>
        <v>(1.5,10]</v>
      </c>
      <c r="O365" t="str">
        <f>VLOOKUP($A365,'风险(退款拒付)'!$A:$O,13,0)</f>
        <v>(0,10]</v>
      </c>
      <c r="P365" s="1">
        <f>VLOOKUP(A365,综合分数!$A:$L,12,0)</f>
        <v>6.8919336366302323E-3</v>
      </c>
    </row>
    <row r="366" spans="1:16" x14ac:dyDescent="0.2">
      <c r="A366" t="s">
        <v>1007</v>
      </c>
      <c r="B366" t="str">
        <f>VLOOKUP($A366,活跃!$B:$K,10,0)</f>
        <v>02活跃</v>
      </c>
      <c r="C366" t="str">
        <f>VLOOKUP($A366,'交易量(贡献率)'!$A:$M,13,0)</f>
        <v>IV</v>
      </c>
      <c r="D366" t="str">
        <f>VLOOKUP($A366,交易量等级!$A:$I,9,0)</f>
        <v>微</v>
      </c>
      <c r="E366" t="str">
        <f>VLOOKUP($A366,'风险(退款拒付)'!$A:$P,16,0)</f>
        <v>低</v>
      </c>
      <c r="F366">
        <f>VLOOKUP($A366,'风险(退款拒付)'!$A:$Z,4,0)</f>
        <v>0</v>
      </c>
      <c r="G366" t="str">
        <f>VLOOKUP($A366,'风险(退款拒付)'!$A:$Z,8,0)</f>
        <v>0</v>
      </c>
      <c r="H366" t="str">
        <f>VLOOKUP($A366,'风险(退款拒付)'!$A:$Z,11,0)</f>
        <v>低</v>
      </c>
      <c r="I366" t="str">
        <f>VLOOKUP($A366,'风险(退款拒付)'!$A:$Z,14,0)</f>
        <v>低</v>
      </c>
      <c r="J366" s="2">
        <f>VLOOKUP($A366,活跃!$B:$K,9,0)</f>
        <v>82504.960000000006</v>
      </c>
      <c r="K366" s="5">
        <f>VLOOKUP($A366,'交易量(贡献率)'!$A:$L,11,0)</f>
        <v>1.5644382436097441E-2</v>
      </c>
      <c r="L366">
        <f>VLOOKUP($A366,交易量等级!$A:$H,7,0)</f>
        <v>4053.05</v>
      </c>
      <c r="M366" t="str">
        <f>VLOOKUP($A366,'风险(退款拒付)'!$A:$O,7,0)</f>
        <v>0</v>
      </c>
      <c r="N366" t="str">
        <f>VLOOKUP($A366,'风险(退款拒付)'!$A:$O,10,0)</f>
        <v>(0,1.5]</v>
      </c>
      <c r="O366" t="str">
        <f>VLOOKUP($A366,'风险(退款拒付)'!$A:$O,13,0)</f>
        <v>(0,10]</v>
      </c>
      <c r="P366" s="1">
        <f>VLOOKUP(A366,综合分数!$A:$L,12,0)</f>
        <v>7.3526877602104407E-3</v>
      </c>
    </row>
    <row r="367" spans="1:16" x14ac:dyDescent="0.2">
      <c r="A367" t="s">
        <v>332</v>
      </c>
      <c r="B367" t="str">
        <f>VLOOKUP($A367,活跃!$B:$K,10,0)</f>
        <v>02活跃</v>
      </c>
      <c r="C367" t="str">
        <f>VLOOKUP($A367,'交易量(贡献率)'!$A:$M,13,0)</f>
        <v>IV</v>
      </c>
      <c r="D367" t="str">
        <f>VLOOKUP($A367,交易量等级!$A:$I,9,0)</f>
        <v>小</v>
      </c>
      <c r="E367" t="str">
        <f>VLOOKUP($A367,'风险(退款拒付)'!$A:$P,16,0)</f>
        <v>低</v>
      </c>
      <c r="F367">
        <f>VLOOKUP($A367,'风险(退款拒付)'!$A:$Z,4,0)</f>
        <v>1.2E-2</v>
      </c>
      <c r="G367" t="str">
        <f>VLOOKUP($A367,'风险(退款拒付)'!$A:$Z,8,0)</f>
        <v>低</v>
      </c>
      <c r="H367" t="str">
        <f>VLOOKUP($A367,'风险(退款拒付)'!$A:$Z,11,0)</f>
        <v>低</v>
      </c>
      <c r="I367" t="str">
        <f>VLOOKUP($A367,'风险(退款拒付)'!$A:$Z,14,0)</f>
        <v>低</v>
      </c>
      <c r="J367" s="2">
        <f>VLOOKUP($A367,活跃!$B:$K,9,0)</f>
        <v>430553.59</v>
      </c>
      <c r="K367" s="5">
        <f>VLOOKUP($A367,'交易量(贡献率)'!$A:$L,11,0)</f>
        <v>8.1640485871330631E-2</v>
      </c>
      <c r="L367">
        <f>VLOOKUP($A367,交易量等级!$A:$H,7,0)</f>
        <v>84027.98</v>
      </c>
      <c r="M367" t="str">
        <f>VLOOKUP($A367,'风险(退款拒付)'!$A:$O,7,0)</f>
        <v>(0,10]</v>
      </c>
      <c r="N367" t="str">
        <f>VLOOKUP($A367,'风险(退款拒付)'!$A:$O,10,0)</f>
        <v>(0,1.5]</v>
      </c>
      <c r="O367" t="str">
        <f>VLOOKUP($A367,'风险(退款拒付)'!$A:$O,13,0)</f>
        <v>(0,10]</v>
      </c>
      <c r="P367" s="1">
        <f>VLOOKUP(A367,综合分数!$A:$L,12,0)</f>
        <v>1.0436295130619919E-2</v>
      </c>
    </row>
    <row r="368" spans="1:16" x14ac:dyDescent="0.2">
      <c r="A368" t="s">
        <v>206</v>
      </c>
      <c r="B368" t="str">
        <f>VLOOKUP($A368,活跃!$B:$K,10,0)</f>
        <v>02活跃</v>
      </c>
      <c r="C368" t="str">
        <f>VLOOKUP($A368,'交易量(贡献率)'!$A:$M,13,0)</f>
        <v>IV</v>
      </c>
      <c r="D368" t="str">
        <f>VLOOKUP($A368,交易量等级!$A:$I,9,0)</f>
        <v>微</v>
      </c>
      <c r="E368" t="str">
        <f>VLOOKUP($A368,'风险(退款拒付)'!$A:$P,16,0)</f>
        <v>低</v>
      </c>
      <c r="F368">
        <f>VLOOKUP($A368,'风险(退款拒付)'!$A:$Z,4,0)</f>
        <v>2.9000000000000001E-2</v>
      </c>
      <c r="G368" t="str">
        <f>VLOOKUP($A368,'风险(退款拒付)'!$A:$Z,8,0)</f>
        <v>低</v>
      </c>
      <c r="H368" t="str">
        <f>VLOOKUP($A368,'风险(退款拒付)'!$A:$Z,11,0)</f>
        <v>低</v>
      </c>
      <c r="I368" t="str">
        <f>VLOOKUP($A368,'风险(退款拒付)'!$A:$Z,14,0)</f>
        <v>低</v>
      </c>
      <c r="J368" s="2">
        <f>VLOOKUP($A368,活跃!$B:$K,9,0)</f>
        <v>98259.17</v>
      </c>
      <c r="K368" s="5">
        <f>VLOOKUP($A368,'交易量(贡献率)'!$A:$L,11,0)</f>
        <v>1.8631656003875553E-2</v>
      </c>
      <c r="L368">
        <f>VLOOKUP($A368,交易量等级!$A:$H,7,0)</f>
        <v>7127.52</v>
      </c>
      <c r="M368" t="str">
        <f>VLOOKUP($A368,'风险(退款拒付)'!$A:$O,7,0)</f>
        <v>(0,10]</v>
      </c>
      <c r="N368" t="str">
        <f>VLOOKUP($A368,'风险(退款拒付)'!$A:$O,10,0)</f>
        <v>(0,1.5]</v>
      </c>
      <c r="O368" t="str">
        <f>VLOOKUP($A368,'风险(退款拒付)'!$A:$O,13,0)</f>
        <v>(0,10]</v>
      </c>
      <c r="P368" s="1">
        <f>VLOOKUP(A368,综合分数!$A:$L,12,0)</f>
        <v>1.1011297643659469E-2</v>
      </c>
    </row>
    <row r="369" spans="1:16" x14ac:dyDescent="0.2">
      <c r="A369" t="s">
        <v>404</v>
      </c>
      <c r="B369" t="str">
        <f>VLOOKUP($A369,活跃!$B:$K,10,0)</f>
        <v>03流失</v>
      </c>
      <c r="C369" t="str">
        <f>VLOOKUP($A369,'交易量(贡献率)'!$A:$M,13,0)</f>
        <v>IV</v>
      </c>
      <c r="D369" t="str">
        <f>VLOOKUP($A369,交易量等级!$A:$I,9,0)</f>
        <v>微</v>
      </c>
      <c r="E369" t="str">
        <f>VLOOKUP($A369,'风险(退款拒付)'!$A:$P,16,0)</f>
        <v>低</v>
      </c>
      <c r="F369">
        <f>VLOOKUP($A369,'风险(退款拒付)'!$A:$Z,4,0)</f>
        <v>0.01</v>
      </c>
      <c r="G369" t="str">
        <f>VLOOKUP($A369,'风险(退款拒付)'!$A:$Z,8,0)</f>
        <v>低</v>
      </c>
      <c r="H369" t="str">
        <f>VLOOKUP($A369,'风险(退款拒付)'!$A:$Z,11,0)</f>
        <v>0</v>
      </c>
      <c r="I369" t="str">
        <f>VLOOKUP($A369,'风险(退款拒付)'!$A:$Z,14,0)</f>
        <v>低</v>
      </c>
      <c r="J369" s="2">
        <f>VLOOKUP($A369,活跃!$B:$K,9,0)</f>
        <v>28786.52</v>
      </c>
      <c r="K369" s="5">
        <f>VLOOKUP($A369,'交易量(贡献率)'!$A:$L,11,0)</f>
        <v>5.458427322240598E-3</v>
      </c>
      <c r="L369">
        <f>VLOOKUP($A369,交易量等级!$A:$H,7,0)</f>
        <v>0</v>
      </c>
      <c r="M369" t="str">
        <f>VLOOKUP($A369,'风险(退款拒付)'!$A:$O,7,0)</f>
        <v>(0,10]</v>
      </c>
      <c r="N369" t="str">
        <f>VLOOKUP($A369,'风险(退款拒付)'!$A:$O,10,0)</f>
        <v>0</v>
      </c>
      <c r="O369" t="str">
        <f>VLOOKUP($A369,'风险(退款拒付)'!$A:$O,13,0)</f>
        <v>(0,10]</v>
      </c>
      <c r="P369" s="1">
        <f>VLOOKUP(A369,综合分数!$A:$L,12,0)</f>
        <v>7.3648379771719553E-3</v>
      </c>
    </row>
    <row r="370" spans="1:16" x14ac:dyDescent="0.2">
      <c r="A370" t="s">
        <v>942</v>
      </c>
      <c r="B370" t="str">
        <f>VLOOKUP($A370,活跃!$B:$K,10,0)</f>
        <v>03沉默</v>
      </c>
      <c r="C370" t="str">
        <f>VLOOKUP($A370,'交易量(贡献率)'!$A:$M,13,0)</f>
        <v>IV</v>
      </c>
      <c r="D370" t="str">
        <f>VLOOKUP($A370,交易量等级!$A:$I,9,0)</f>
        <v>小</v>
      </c>
      <c r="E370" t="str">
        <f>VLOOKUP($A370,'风险(退款拒付)'!$A:$P,16,0)</f>
        <v>低</v>
      </c>
      <c r="F370">
        <f>VLOOKUP($A370,'风险(退款拒付)'!$A:$Z,4,0)</f>
        <v>8.0000000000000002E-3</v>
      </c>
      <c r="G370" t="str">
        <f>VLOOKUP($A370,'风险(退款拒付)'!$A:$Z,8,0)</f>
        <v>低</v>
      </c>
      <c r="H370" t="str">
        <f>VLOOKUP($A370,'风险(退款拒付)'!$A:$Z,11,0)</f>
        <v>低</v>
      </c>
      <c r="I370" t="str">
        <f>VLOOKUP($A370,'风险(退款拒付)'!$A:$Z,14,0)</f>
        <v>低</v>
      </c>
      <c r="J370" s="2">
        <f>VLOOKUP($A370,活跃!$B:$K,9,0)</f>
        <v>78059.039999999994</v>
      </c>
      <c r="K370" s="5">
        <f>VLOOKUP($A370,'交易量(贡献率)'!$A:$L,11,0)</f>
        <v>1.4801358298393543E-2</v>
      </c>
      <c r="L370">
        <f>VLOOKUP($A370,交易量等级!$A:$H,7,0)</f>
        <v>29952.32</v>
      </c>
      <c r="M370" t="str">
        <f>VLOOKUP($A370,'风险(退款拒付)'!$A:$O,7,0)</f>
        <v>(0,10]</v>
      </c>
      <c r="N370" t="str">
        <f>VLOOKUP($A370,'风险(退款拒付)'!$A:$O,10,0)</f>
        <v>(0,1.5]</v>
      </c>
      <c r="O370" t="str">
        <f>VLOOKUP($A370,'风险(退款拒付)'!$A:$O,13,0)</f>
        <v>(0,10]</v>
      </c>
      <c r="P370" s="1">
        <f>VLOOKUP(A370,综合分数!$A:$L,12,0)</f>
        <v>1.589202524055441E-2</v>
      </c>
    </row>
    <row r="371" spans="1:16" x14ac:dyDescent="0.2">
      <c r="A371" t="s">
        <v>738</v>
      </c>
      <c r="B371" t="str">
        <f>VLOOKUP($A371,活跃!$B:$K,10,0)</f>
        <v>03沉默</v>
      </c>
      <c r="C371" t="str">
        <f>VLOOKUP($A371,'交易量(贡献率)'!$A:$M,13,0)</f>
        <v>IV</v>
      </c>
      <c r="D371" t="str">
        <f>VLOOKUP($A371,交易量等级!$A:$I,9,0)</f>
        <v>微</v>
      </c>
      <c r="E371" t="str">
        <f>VLOOKUP($A371,'风险(退款拒付)'!$A:$P,16,0)</f>
        <v>低</v>
      </c>
      <c r="F371">
        <f>VLOOKUP($A371,'风险(退款拒付)'!$A:$Z,4,0)</f>
        <v>3.7999999999999999E-2</v>
      </c>
      <c r="G371" t="str">
        <f>VLOOKUP($A371,'风险(退款拒付)'!$A:$Z,8,0)</f>
        <v>低</v>
      </c>
      <c r="H371" t="str">
        <f>VLOOKUP($A371,'风险(退款拒付)'!$A:$Z,11,0)</f>
        <v>中</v>
      </c>
      <c r="I371" t="str">
        <f>VLOOKUP($A371,'风险(退款拒付)'!$A:$Z,14,0)</f>
        <v>低</v>
      </c>
      <c r="J371" s="2">
        <f>VLOOKUP($A371,活跃!$B:$K,9,0)</f>
        <v>92866.65</v>
      </c>
      <c r="K371" s="5">
        <f>VLOOKUP($A371,'交易量(贡献率)'!$A:$L,11,0)</f>
        <v>1.8413340157759913E-2</v>
      </c>
      <c r="L371">
        <f>VLOOKUP($A371,交易量等级!$A:$H,7,0)</f>
        <v>1895.1512542</v>
      </c>
      <c r="M371" t="str">
        <f>VLOOKUP($A371,'风险(退款拒付)'!$A:$O,7,0)</f>
        <v>(0,10]</v>
      </c>
      <c r="N371" t="str">
        <f>VLOOKUP($A371,'风险(退款拒付)'!$A:$O,10,0)</f>
        <v>(1.5,10]</v>
      </c>
      <c r="O371" t="str">
        <f>VLOOKUP($A371,'风险(退款拒付)'!$A:$O,13,0)</f>
        <v>(0,10]</v>
      </c>
      <c r="P371" s="1">
        <f>VLOOKUP(A371,综合分数!$A:$L,12,0)</f>
        <v>0.22316963991209179</v>
      </c>
    </row>
    <row r="372" spans="1:16" x14ac:dyDescent="0.2">
      <c r="A372" t="s">
        <v>294</v>
      </c>
      <c r="B372" t="str">
        <f>VLOOKUP($A372,活跃!$B:$K,10,0)</f>
        <v>03流失</v>
      </c>
      <c r="C372" t="str">
        <f>VLOOKUP($A372,'交易量(贡献率)'!$A:$M,13,0)</f>
        <v>IV</v>
      </c>
      <c r="D372" t="str">
        <f>VLOOKUP($A372,交易量等级!$A:$I,9,0)</f>
        <v>小</v>
      </c>
      <c r="E372" t="str">
        <f>VLOOKUP($A372,'风险(退款拒付)'!$A:$P,16,0)</f>
        <v>0风险</v>
      </c>
      <c r="F372">
        <f>VLOOKUP($A372,'风险(退款拒付)'!$A:$Z,4,0)</f>
        <v>0</v>
      </c>
      <c r="G372" t="str">
        <f>VLOOKUP($A372,'风险(退款拒付)'!$A:$Z,8,0)</f>
        <v>0</v>
      </c>
      <c r="H372" t="str">
        <f>VLOOKUP($A372,'风险(退款拒付)'!$A:$Z,11,0)</f>
        <v>0</v>
      </c>
      <c r="I372" t="str">
        <f>VLOOKUP($A372,'风险(退款拒付)'!$A:$Z,14,0)</f>
        <v>0</v>
      </c>
      <c r="J372" s="2">
        <f>VLOOKUP($A372,活跃!$B:$K,9,0)</f>
        <v>19216</v>
      </c>
      <c r="K372" s="5">
        <f>VLOOKUP($A372,'交易量(贡献率)'!$A:$L,11,0)</f>
        <v>3.643689456876876E-3</v>
      </c>
      <c r="L372">
        <f>VLOOKUP($A372,交易量等级!$A:$H,7,0)</f>
        <v>0</v>
      </c>
      <c r="M372" t="str">
        <f>VLOOKUP($A372,'风险(退款拒付)'!$A:$O,7,0)</f>
        <v>0</v>
      </c>
      <c r="N372" t="str">
        <f>VLOOKUP($A372,'风险(退款拒付)'!$A:$O,10,0)</f>
        <v>0</v>
      </c>
      <c r="O372" t="str">
        <f>VLOOKUP($A372,'风险(退款拒付)'!$A:$O,13,0)</f>
        <v>0</v>
      </c>
      <c r="P372" s="1">
        <f>VLOOKUP(A372,综合分数!$A:$L,12,0)</f>
        <v>3.2143565317273078E-3</v>
      </c>
    </row>
    <row r="373" spans="1:16" x14ac:dyDescent="0.2">
      <c r="A373" t="s">
        <v>964</v>
      </c>
      <c r="B373" t="str">
        <f>VLOOKUP($A373,活跃!$B:$K,10,0)</f>
        <v>03流失</v>
      </c>
      <c r="C373" t="str">
        <f>VLOOKUP($A373,'交易量(贡献率)'!$A:$M,13,0)</f>
        <v>IV</v>
      </c>
      <c r="D373" t="str">
        <f>VLOOKUP($A373,交易量等级!$A:$I,9,0)</f>
        <v>小</v>
      </c>
      <c r="E373" t="str">
        <f>VLOOKUP($A373,'风险(退款拒付)'!$A:$P,16,0)</f>
        <v>高</v>
      </c>
      <c r="F373">
        <f>VLOOKUP($A373,'风险(退款拒付)'!$A:$Z,4,0)</f>
        <v>0.11600000000000001</v>
      </c>
      <c r="G373" t="str">
        <f>VLOOKUP($A373,'风险(退款拒付)'!$A:$Z,8,0)</f>
        <v>中</v>
      </c>
      <c r="H373" t="str">
        <f>VLOOKUP($A373,'风险(退款拒付)'!$A:$Z,11,0)</f>
        <v>高</v>
      </c>
      <c r="I373" t="str">
        <f>VLOOKUP($A373,'风险(退款拒付)'!$A:$Z,14,0)</f>
        <v>高</v>
      </c>
      <c r="J373" s="2">
        <f>VLOOKUP($A373,活跃!$B:$K,9,0)</f>
        <v>108480.07</v>
      </c>
      <c r="K373" s="5">
        <f>VLOOKUP($A373,'交易量(贡献率)'!$A:$L,11,0)</f>
        <v>2.0569717284568356E-2</v>
      </c>
      <c r="L373">
        <f>VLOOKUP($A373,交易量等级!$A:$H,7,0)</f>
        <v>0</v>
      </c>
      <c r="M373" t="str">
        <f>VLOOKUP($A373,'风险(退款拒付)'!$A:$O,7,0)</f>
        <v>(10,20]</v>
      </c>
      <c r="N373" t="str">
        <f>VLOOKUP($A373,'风险(退款拒付)'!$A:$O,10,0)</f>
        <v>(10,+)</v>
      </c>
      <c r="O373" t="str">
        <f>VLOOKUP($A373,'风险(退款拒付)'!$A:$O,13,0)</f>
        <v>(20,+)</v>
      </c>
      <c r="P373" s="1">
        <f>VLOOKUP(A373,综合分数!$A:$L,12,0)</f>
        <v>5.3536991835507431E-3</v>
      </c>
    </row>
    <row r="374" spans="1:16" x14ac:dyDescent="0.2">
      <c r="A374" t="s">
        <v>210</v>
      </c>
      <c r="B374" t="str">
        <f>VLOOKUP($A374,活跃!$B:$K,10,0)</f>
        <v>02活跃</v>
      </c>
      <c r="C374" t="str">
        <f>VLOOKUP($A374,'交易量(贡献率)'!$A:$M,13,0)</f>
        <v>IV</v>
      </c>
      <c r="D374" t="str">
        <f>VLOOKUP($A374,交易量等级!$A:$I,9,0)</f>
        <v>微</v>
      </c>
      <c r="E374" t="str">
        <f>VLOOKUP($A374,'风险(退款拒付)'!$A:$P,16,0)</f>
        <v>低</v>
      </c>
      <c r="F374">
        <f>VLOOKUP($A374,'风险(退款拒付)'!$A:$Z,4,0)</f>
        <v>1.2999999999999999E-2</v>
      </c>
      <c r="G374" t="str">
        <f>VLOOKUP($A374,'风险(退款拒付)'!$A:$Z,8,0)</f>
        <v>低</v>
      </c>
      <c r="H374" t="str">
        <f>VLOOKUP($A374,'风险(退款拒付)'!$A:$Z,11,0)</f>
        <v>低</v>
      </c>
      <c r="I374" t="str">
        <f>VLOOKUP($A374,'风险(退款拒付)'!$A:$Z,14,0)</f>
        <v>低</v>
      </c>
      <c r="J374" s="2">
        <f>VLOOKUP($A374,活跃!$B:$K,9,0)</f>
        <v>58983.24</v>
      </c>
      <c r="K374" s="5">
        <f>VLOOKUP($A374,'交易量(贡献率)'!$A:$L,11,0)</f>
        <v>1.1184253211929561E-2</v>
      </c>
      <c r="L374">
        <f>VLOOKUP($A374,交易量等级!$A:$H,7,0)</f>
        <v>1166.8499999999999</v>
      </c>
      <c r="M374" t="str">
        <f>VLOOKUP($A374,'风险(退款拒付)'!$A:$O,7,0)</f>
        <v>(0,10]</v>
      </c>
      <c r="N374" t="str">
        <f>VLOOKUP($A374,'风险(退款拒付)'!$A:$O,10,0)</f>
        <v>(0,1.5]</v>
      </c>
      <c r="O374" t="str">
        <f>VLOOKUP($A374,'风险(退款拒付)'!$A:$O,13,0)</f>
        <v>(0,10]</v>
      </c>
      <c r="P374" s="1">
        <f>VLOOKUP(A374,综合分数!$A:$L,12,0)</f>
        <v>2.966391671300759E-3</v>
      </c>
    </row>
    <row r="375" spans="1:16" x14ac:dyDescent="0.2">
      <c r="A375" t="s">
        <v>468</v>
      </c>
      <c r="B375" t="str">
        <f>VLOOKUP($A375,活跃!$B:$K,10,0)</f>
        <v>04清退</v>
      </c>
      <c r="C375" t="str">
        <f>VLOOKUP($A375,'交易量(贡献率)'!$A:$M,13,0)</f>
        <v>IV</v>
      </c>
      <c r="D375" t="str">
        <f>VLOOKUP($A375,交易量等级!$A:$I,9,0)</f>
        <v>小</v>
      </c>
      <c r="E375" t="str">
        <f>VLOOKUP($A375,'风险(退款拒付)'!$A:$P,16,0)</f>
        <v>中高</v>
      </c>
      <c r="F375">
        <f>VLOOKUP($A375,'风险(退款拒付)'!$A:$Z,4,0)</f>
        <v>0.39400000000000002</v>
      </c>
      <c r="G375" t="str">
        <f>VLOOKUP($A375,'风险(退款拒付)'!$A:$Z,8,0)</f>
        <v>高</v>
      </c>
      <c r="H375" t="str">
        <f>VLOOKUP($A375,'风险(退款拒付)'!$A:$Z,11,0)</f>
        <v>中</v>
      </c>
      <c r="I375" t="str">
        <f>VLOOKUP($A375,'风险(退款拒付)'!$A:$Z,14,0)</f>
        <v>高</v>
      </c>
      <c r="J375" s="2">
        <f>VLOOKUP($A375,活跃!$B:$K,9,0)</f>
        <v>37992.06</v>
      </c>
      <c r="K375" s="5">
        <f>VLOOKUP($A375,'交易量(贡献率)'!$A:$L,11,0)</f>
        <v>7.2039586004909294E-3</v>
      </c>
      <c r="L375">
        <f>VLOOKUP($A375,交易量等级!$A:$H,7,0)</f>
        <v>0</v>
      </c>
      <c r="M375" t="str">
        <f>VLOOKUP($A375,'风险(退款拒付)'!$A:$O,7,0)</f>
        <v>(20,+)</v>
      </c>
      <c r="N375" t="str">
        <f>VLOOKUP($A375,'风险(退款拒付)'!$A:$O,10,0)</f>
        <v>(1.5,10]</v>
      </c>
      <c r="O375" t="str">
        <f>VLOOKUP($A375,'风险(退款拒付)'!$A:$O,13,0)</f>
        <v>(20,+)</v>
      </c>
      <c r="P375" s="1">
        <f>VLOOKUP(A375,综合分数!$A:$L,12,0)</f>
        <v>4.1870423279256998E-3</v>
      </c>
    </row>
    <row r="376" spans="1:16" x14ac:dyDescent="0.2">
      <c r="A376" t="s">
        <v>524</v>
      </c>
      <c r="B376" t="str">
        <f>VLOOKUP($A376,活跃!$B:$K,10,0)</f>
        <v>02活跃</v>
      </c>
      <c r="C376" t="str">
        <f>VLOOKUP($A376,'交易量(贡献率)'!$A:$M,13,0)</f>
        <v>IV</v>
      </c>
      <c r="D376" t="str">
        <f>VLOOKUP($A376,交易量等级!$A:$I,9,0)</f>
        <v>微</v>
      </c>
      <c r="E376" t="str">
        <f>VLOOKUP($A376,'风险(退款拒付)'!$A:$P,16,0)</f>
        <v>低</v>
      </c>
      <c r="F376">
        <f>VLOOKUP($A376,'风险(退款拒付)'!$A:$Z,4,0)</f>
        <v>6.0000000000000001E-3</v>
      </c>
      <c r="G376" t="str">
        <f>VLOOKUP($A376,'风险(退款拒付)'!$A:$Z,8,0)</f>
        <v>低</v>
      </c>
      <c r="H376" t="str">
        <f>VLOOKUP($A376,'风险(退款拒付)'!$A:$Z,11,0)</f>
        <v>低</v>
      </c>
      <c r="I376" t="str">
        <f>VLOOKUP($A376,'风险(退款拒付)'!$A:$Z,14,0)</f>
        <v>低</v>
      </c>
      <c r="J376" s="2">
        <f>VLOOKUP($A376,活跃!$B:$K,9,0)</f>
        <v>95565.93</v>
      </c>
      <c r="K376" s="5">
        <f>VLOOKUP($A376,'交易量(贡献率)'!$A:$L,11,0)</f>
        <v>1.8120970627478847E-2</v>
      </c>
      <c r="L376">
        <f>VLOOKUP($A376,交易量等级!$A:$H,7,0)</f>
        <v>20864.03</v>
      </c>
      <c r="M376" t="str">
        <f>VLOOKUP($A376,'风险(退款拒付)'!$A:$O,7,0)</f>
        <v>(0,10]</v>
      </c>
      <c r="N376" t="str">
        <f>VLOOKUP($A376,'风险(退款拒付)'!$A:$O,10,0)</f>
        <v>(0,1.5]</v>
      </c>
      <c r="O376" t="str">
        <f>VLOOKUP($A376,'风险(退款拒付)'!$A:$O,13,0)</f>
        <v>(0,10]</v>
      </c>
      <c r="P376" s="1">
        <f>VLOOKUP(A376,综合分数!$A:$L,12,0)</f>
        <v>4.1555725410756224E-3</v>
      </c>
    </row>
    <row r="377" spans="1:16" x14ac:dyDescent="0.2">
      <c r="A377" t="s">
        <v>604</v>
      </c>
      <c r="B377" t="str">
        <f>VLOOKUP($A377,活跃!$B:$K,10,0)</f>
        <v>02活跃</v>
      </c>
      <c r="C377" t="str">
        <f>VLOOKUP($A377,'交易量(贡献率)'!$A:$M,13,0)</f>
        <v>IV</v>
      </c>
      <c r="D377" t="str">
        <f>VLOOKUP($A377,交易量等级!$A:$I,9,0)</f>
        <v>微</v>
      </c>
      <c r="E377" t="str">
        <f>VLOOKUP($A377,'风险(退款拒付)'!$A:$P,16,0)</f>
        <v>低</v>
      </c>
      <c r="F377">
        <f>VLOOKUP($A377,'风险(退款拒付)'!$A:$Z,4,0)</f>
        <v>6.7000000000000004E-2</v>
      </c>
      <c r="G377" t="str">
        <f>VLOOKUP($A377,'风险(退款拒付)'!$A:$Z,8,0)</f>
        <v>低</v>
      </c>
      <c r="H377" t="str">
        <f>VLOOKUP($A377,'风险(退款拒付)'!$A:$Z,11,0)</f>
        <v>低</v>
      </c>
      <c r="I377" t="str">
        <f>VLOOKUP($A377,'风险(退款拒付)'!$A:$Z,14,0)</f>
        <v>低</v>
      </c>
      <c r="J377" s="2">
        <f>VLOOKUP($A377,活跃!$B:$K,9,0)</f>
        <v>62201.58</v>
      </c>
      <c r="K377" s="5">
        <f>VLOOKUP($A377,'交易量(贡献率)'!$A:$L,11,0)</f>
        <v>1.1794506726013924E-2</v>
      </c>
      <c r="L377">
        <f>VLOOKUP($A377,交易量等级!$A:$H,7,0)</f>
        <v>9855.19</v>
      </c>
      <c r="M377" t="str">
        <f>VLOOKUP($A377,'风险(退款拒付)'!$A:$O,7,0)</f>
        <v>(0,10]</v>
      </c>
      <c r="N377" t="str">
        <f>VLOOKUP($A377,'风险(退款拒付)'!$A:$O,10,0)</f>
        <v>(0,1.5]</v>
      </c>
      <c r="O377" t="str">
        <f>VLOOKUP($A377,'风险(退款拒付)'!$A:$O,13,0)</f>
        <v>(0,10]</v>
      </c>
      <c r="P377" s="1">
        <f>VLOOKUP(A377,综合分数!$A:$L,12,0)</f>
        <v>6.2263554186836982E-3</v>
      </c>
    </row>
    <row r="378" spans="1:16" x14ac:dyDescent="0.2">
      <c r="A378" t="s">
        <v>722</v>
      </c>
      <c r="B378" t="str">
        <f>VLOOKUP($A378,活跃!$B:$K,10,0)</f>
        <v>02活跃</v>
      </c>
      <c r="C378" t="str">
        <f>VLOOKUP($A378,'交易量(贡献率)'!$A:$M,13,0)</f>
        <v>IV</v>
      </c>
      <c r="D378" t="str">
        <f>VLOOKUP($A378,交易量等级!$A:$I,9,0)</f>
        <v>小</v>
      </c>
      <c r="E378" t="str">
        <f>VLOOKUP($A378,'风险(退款拒付)'!$A:$P,16,0)</f>
        <v>低</v>
      </c>
      <c r="F378">
        <f>VLOOKUP($A378,'风险(退款拒付)'!$A:$Z,4,0)</f>
        <v>2E-3</v>
      </c>
      <c r="G378" t="str">
        <f>VLOOKUP($A378,'风险(退款拒付)'!$A:$Z,8,0)</f>
        <v>低</v>
      </c>
      <c r="H378" t="str">
        <f>VLOOKUP($A378,'风险(退款拒付)'!$A:$Z,11,0)</f>
        <v>低</v>
      </c>
      <c r="I378" t="str">
        <f>VLOOKUP($A378,'风险(退款拒付)'!$A:$Z,14,0)</f>
        <v>低</v>
      </c>
      <c r="J378" s="2">
        <f>VLOOKUP($A378,活跃!$B:$K,9,0)</f>
        <v>302183.7</v>
      </c>
      <c r="K378" s="5">
        <f>VLOOKUP($A378,'交易量(贡献率)'!$A:$L,11,0)</f>
        <v>5.7299311080872446E-2</v>
      </c>
      <c r="L378">
        <f>VLOOKUP($A378,交易量等级!$A:$H,7,0)</f>
        <v>39020</v>
      </c>
      <c r="M378" t="str">
        <f>VLOOKUP($A378,'风险(退款拒付)'!$A:$O,7,0)</f>
        <v>(0,10]</v>
      </c>
      <c r="N378" t="str">
        <f>VLOOKUP($A378,'风险(退款拒付)'!$A:$O,10,0)</f>
        <v>(0,1.5]</v>
      </c>
      <c r="O378" t="str">
        <f>VLOOKUP($A378,'风险(退款拒付)'!$A:$O,13,0)</f>
        <v>(0,10]</v>
      </c>
      <c r="P378" s="1">
        <f>VLOOKUP(A378,综合分数!$A:$L,12,0)</f>
        <v>6.9519522098555418E-3</v>
      </c>
    </row>
    <row r="379" spans="1:16" x14ac:dyDescent="0.2">
      <c r="A379" t="s">
        <v>641</v>
      </c>
      <c r="B379" t="str">
        <f>VLOOKUP($A379,活跃!$B:$K,10,0)</f>
        <v>03流失</v>
      </c>
      <c r="C379" t="str">
        <f>VLOOKUP($A379,'交易量(贡献率)'!$A:$M,13,0)</f>
        <v>IV</v>
      </c>
      <c r="D379" t="str">
        <f>VLOOKUP($A379,交易量等级!$A:$I,9,0)</f>
        <v>微</v>
      </c>
      <c r="E379" t="str">
        <f>VLOOKUP($A379,'风险(退款拒付)'!$A:$P,16,0)</f>
        <v>低</v>
      </c>
      <c r="F379">
        <f>VLOOKUP($A379,'风险(退款拒付)'!$A:$Z,4,0)</f>
        <v>8.0000000000000002E-3</v>
      </c>
      <c r="G379" t="str">
        <f>VLOOKUP($A379,'风险(退款拒付)'!$A:$Z,8,0)</f>
        <v>低</v>
      </c>
      <c r="H379" t="str">
        <f>VLOOKUP($A379,'风险(退款拒付)'!$A:$Z,11,0)</f>
        <v>低</v>
      </c>
      <c r="I379" t="str">
        <f>VLOOKUP($A379,'风险(退款拒付)'!$A:$Z,14,0)</f>
        <v>低</v>
      </c>
      <c r="J379" s="2">
        <f>VLOOKUP($A379,活跃!$B:$K,9,0)</f>
        <v>58912.05</v>
      </c>
      <c r="K379" s="5">
        <f>VLOOKUP($A379,'交易量(贡献率)'!$A:$L,11,0)</f>
        <v>1.1170754343672117E-2</v>
      </c>
      <c r="L379">
        <f>VLOOKUP($A379,交易量等级!$A:$H,7,0)</f>
        <v>0</v>
      </c>
      <c r="M379" t="str">
        <f>VLOOKUP($A379,'风险(退款拒付)'!$A:$O,7,0)</f>
        <v>(0,10]</v>
      </c>
      <c r="N379" t="str">
        <f>VLOOKUP($A379,'风险(退款拒付)'!$A:$O,10,0)</f>
        <v>(0,1.5]</v>
      </c>
      <c r="O379" t="str">
        <f>VLOOKUP($A379,'风险(退款拒付)'!$A:$O,13,0)</f>
        <v>(0,10]</v>
      </c>
      <c r="P379" s="1">
        <f>VLOOKUP(A379,综合分数!$A:$L,12,0)</f>
        <v>6.4963241301652791E-2</v>
      </c>
    </row>
    <row r="380" spans="1:16" x14ac:dyDescent="0.2">
      <c r="A380" t="s">
        <v>173</v>
      </c>
      <c r="B380" t="str">
        <f>VLOOKUP($A380,活跃!$B:$K,10,0)</f>
        <v>03流失</v>
      </c>
      <c r="C380" t="str">
        <f>VLOOKUP($A380,'交易量(贡献率)'!$A:$M,13,0)</f>
        <v>IV</v>
      </c>
      <c r="D380" t="str">
        <f>VLOOKUP($A380,交易量等级!$A:$I,9,0)</f>
        <v>微</v>
      </c>
      <c r="E380" t="str">
        <f>VLOOKUP($A380,'风险(退款拒付)'!$A:$P,16,0)</f>
        <v>低</v>
      </c>
      <c r="F380">
        <f>VLOOKUP($A380,'风险(退款拒付)'!$A:$Z,4,0)</f>
        <v>7.0000000000000001E-3</v>
      </c>
      <c r="G380" t="str">
        <f>VLOOKUP($A380,'风险(退款拒付)'!$A:$Z,8,0)</f>
        <v>低</v>
      </c>
      <c r="H380" t="str">
        <f>VLOOKUP($A380,'风险(退款拒付)'!$A:$Z,11,0)</f>
        <v>低</v>
      </c>
      <c r="I380" t="str">
        <f>VLOOKUP($A380,'风险(退款拒付)'!$A:$Z,14,0)</f>
        <v>低</v>
      </c>
      <c r="J380" s="2">
        <f>VLOOKUP($A380,活跃!$B:$K,9,0)</f>
        <v>50818.16</v>
      </c>
      <c r="K380" s="5">
        <f>VLOOKUP($A380,'交易量(贡献率)'!$A:$L,11,0)</f>
        <v>9.6360113348190161E-3</v>
      </c>
      <c r="L380">
        <f>VLOOKUP($A380,交易量等级!$A:$H,7,0)</f>
        <v>0</v>
      </c>
      <c r="M380" t="str">
        <f>VLOOKUP($A380,'风险(退款拒付)'!$A:$O,7,0)</f>
        <v>(0,10]</v>
      </c>
      <c r="N380" t="str">
        <f>VLOOKUP($A380,'风险(退款拒付)'!$A:$O,10,0)</f>
        <v>(0,1.5]</v>
      </c>
      <c r="O380" t="str">
        <f>VLOOKUP($A380,'风险(退款拒付)'!$A:$O,13,0)</f>
        <v>(0,10]</v>
      </c>
      <c r="P380" s="1">
        <f>VLOOKUP(A380,综合分数!$A:$L,12,0)</f>
        <v>2.641189417823233E-3</v>
      </c>
    </row>
    <row r="381" spans="1:16" x14ac:dyDescent="0.2">
      <c r="A381" t="s">
        <v>574</v>
      </c>
      <c r="B381" t="str">
        <f>VLOOKUP($A381,活跃!$B:$K,10,0)</f>
        <v>03流失</v>
      </c>
      <c r="C381" t="str">
        <f>VLOOKUP($A381,'交易量(贡献率)'!$A:$M,13,0)</f>
        <v>IV</v>
      </c>
      <c r="D381" t="str">
        <f>VLOOKUP($A381,交易量等级!$A:$I,9,0)</f>
        <v>小</v>
      </c>
      <c r="E381" t="str">
        <f>VLOOKUP($A381,'风险(退款拒付)'!$A:$P,16,0)</f>
        <v>0风险</v>
      </c>
      <c r="F381">
        <f>VLOOKUP($A381,'风险(退款拒付)'!$A:$Z,4,0)</f>
        <v>0</v>
      </c>
      <c r="G381" t="str">
        <f>VLOOKUP($A381,'风险(退款拒付)'!$A:$Z,8,0)</f>
        <v>0</v>
      </c>
      <c r="H381" t="str">
        <f>VLOOKUP($A381,'风险(退款拒付)'!$A:$Z,11,0)</f>
        <v>0</v>
      </c>
      <c r="I381" t="str">
        <f>VLOOKUP($A381,'风险(退款拒付)'!$A:$Z,14,0)</f>
        <v>0</v>
      </c>
      <c r="J381" s="2">
        <f>VLOOKUP($A381,活跃!$B:$K,9,0)</f>
        <v>16035.73</v>
      </c>
      <c r="K381" s="5">
        <f>VLOOKUP($A381,'交易量(贡献率)'!$A:$L,11,0)</f>
        <v>3.0406546801792374E-3</v>
      </c>
      <c r="L381">
        <f>VLOOKUP($A381,交易量等级!$A:$H,7,0)</f>
        <v>0</v>
      </c>
      <c r="M381" t="str">
        <f>VLOOKUP($A381,'风险(退款拒付)'!$A:$O,7,0)</f>
        <v>0</v>
      </c>
      <c r="N381" t="str">
        <f>VLOOKUP($A381,'风险(退款拒付)'!$A:$O,10,0)</f>
        <v>0</v>
      </c>
      <c r="O381" t="str">
        <f>VLOOKUP($A381,'风险(退款拒付)'!$A:$O,13,0)</f>
        <v>0</v>
      </c>
      <c r="P381" s="1">
        <f>VLOOKUP(A381,综合分数!$A:$L,12,0)</f>
        <v>7.5334677160788822E-3</v>
      </c>
    </row>
    <row r="382" spans="1:16" x14ac:dyDescent="0.2">
      <c r="A382" t="s">
        <v>775</v>
      </c>
      <c r="B382" t="str">
        <f>VLOOKUP($A382,活跃!$B:$K,10,0)</f>
        <v>03流失</v>
      </c>
      <c r="C382" t="str">
        <f>VLOOKUP($A382,'交易量(贡献率)'!$A:$M,13,0)</f>
        <v>IV</v>
      </c>
      <c r="D382" t="str">
        <f>VLOOKUP($A382,交易量等级!$A:$I,9,0)</f>
        <v>小</v>
      </c>
      <c r="E382" t="str">
        <f>VLOOKUP($A382,'风险(退款拒付)'!$A:$P,16,0)</f>
        <v>低</v>
      </c>
      <c r="F382">
        <f>VLOOKUP($A382,'风险(退款拒付)'!$A:$Z,4,0)</f>
        <v>3.7999999999999999E-2</v>
      </c>
      <c r="G382" t="str">
        <f>VLOOKUP($A382,'风险(退款拒付)'!$A:$Z,8,0)</f>
        <v>低</v>
      </c>
      <c r="H382" t="str">
        <f>VLOOKUP($A382,'风险(退款拒付)'!$A:$Z,11,0)</f>
        <v>低</v>
      </c>
      <c r="I382" t="str">
        <f>VLOOKUP($A382,'风险(退款拒付)'!$A:$Z,14,0)</f>
        <v>低</v>
      </c>
      <c r="J382" s="2">
        <f>VLOOKUP($A382,活跃!$B:$K,9,0)</f>
        <v>44265.54</v>
      </c>
      <c r="K382" s="5">
        <f>VLOOKUP($A382,'交易量(贡献率)'!$A:$L,11,0)</f>
        <v>8.3935200562532085E-3</v>
      </c>
      <c r="L382">
        <f>VLOOKUP($A382,交易量等级!$A:$H,7,0)</f>
        <v>0</v>
      </c>
      <c r="M382" t="str">
        <f>VLOOKUP($A382,'风险(退款拒付)'!$A:$O,7,0)</f>
        <v>(0,10]</v>
      </c>
      <c r="N382" t="str">
        <f>VLOOKUP($A382,'风险(退款拒付)'!$A:$O,10,0)</f>
        <v>(0,1.5]</v>
      </c>
      <c r="O382" t="str">
        <f>VLOOKUP($A382,'风险(退款拒付)'!$A:$O,13,0)</f>
        <v>(0,10]</v>
      </c>
      <c r="P382" s="1">
        <f>VLOOKUP(A382,综合分数!$A:$L,12,0)</f>
        <v>1.314564867135753E-2</v>
      </c>
    </row>
    <row r="383" spans="1:16" x14ac:dyDescent="0.2">
      <c r="A383" t="s">
        <v>372</v>
      </c>
      <c r="B383" t="str">
        <f>VLOOKUP($A383,活跃!$B:$K,10,0)</f>
        <v>03流失</v>
      </c>
      <c r="C383" t="str">
        <f>VLOOKUP($A383,'交易量(贡献率)'!$A:$M,13,0)</f>
        <v>IV</v>
      </c>
      <c r="D383" t="str">
        <f>VLOOKUP($A383,交易量等级!$A:$I,9,0)</f>
        <v>小</v>
      </c>
      <c r="E383" t="str">
        <f>VLOOKUP($A383,'风险(退款拒付)'!$A:$P,16,0)</f>
        <v>中</v>
      </c>
      <c r="F383">
        <f>VLOOKUP($A383,'风险(退款拒付)'!$A:$Z,4,0)</f>
        <v>0.105</v>
      </c>
      <c r="G383" t="str">
        <f>VLOOKUP($A383,'风险(退款拒付)'!$A:$Z,8,0)</f>
        <v>中</v>
      </c>
      <c r="H383" t="str">
        <f>VLOOKUP($A383,'风险(退款拒付)'!$A:$Z,11,0)</f>
        <v>中</v>
      </c>
      <c r="I383" t="str">
        <f>VLOOKUP($A383,'风险(退款拒付)'!$A:$Z,14,0)</f>
        <v>中</v>
      </c>
      <c r="J383" s="2">
        <f>VLOOKUP($A383,活跃!$B:$K,9,0)</f>
        <v>61402.53</v>
      </c>
      <c r="K383" s="5">
        <f>VLOOKUP($A383,'交易量(贡献率)'!$A:$L,11,0)</f>
        <v>1.1577742733568349E-2</v>
      </c>
      <c r="L383">
        <f>VLOOKUP($A383,交易量等级!$A:$H,7,0)</f>
        <v>0</v>
      </c>
      <c r="M383" t="str">
        <f>VLOOKUP($A383,'风险(退款拒付)'!$A:$O,7,0)</f>
        <v>(10,20]</v>
      </c>
      <c r="N383" t="str">
        <f>VLOOKUP($A383,'风险(退款拒付)'!$A:$O,10,0)</f>
        <v>(1.5,10]</v>
      </c>
      <c r="O383" t="str">
        <f>VLOOKUP($A383,'风险(退款拒付)'!$A:$O,13,0)</f>
        <v>(10,20]</v>
      </c>
      <c r="P383" s="1">
        <f>VLOOKUP(A383,综合分数!$A:$L,12,0)</f>
        <v>2.735161652314036E-2</v>
      </c>
    </row>
    <row r="384" spans="1:16" x14ac:dyDescent="0.2">
      <c r="A384" t="s">
        <v>365</v>
      </c>
      <c r="B384" t="str">
        <f>VLOOKUP($A384,活跃!$B:$K,10,0)</f>
        <v>03流失</v>
      </c>
      <c r="C384" t="str">
        <f>VLOOKUP($A384,'交易量(贡献率)'!$A:$M,13,0)</f>
        <v>IV</v>
      </c>
      <c r="D384" t="str">
        <f>VLOOKUP($A384,交易量等级!$A:$I,9,0)</f>
        <v>微</v>
      </c>
      <c r="E384" t="str">
        <f>VLOOKUP($A384,'风险(退款拒付)'!$A:$P,16,0)</f>
        <v>低</v>
      </c>
      <c r="F384">
        <f>VLOOKUP($A384,'风险(退款拒付)'!$A:$Z,4,0)</f>
        <v>0</v>
      </c>
      <c r="G384" t="str">
        <f>VLOOKUP($A384,'风险(退款拒付)'!$A:$Z,8,0)</f>
        <v>0</v>
      </c>
      <c r="H384" t="str">
        <f>VLOOKUP($A384,'风险(退款拒付)'!$A:$Z,11,0)</f>
        <v>低</v>
      </c>
      <c r="I384" t="str">
        <f>VLOOKUP($A384,'风险(退款拒付)'!$A:$Z,14,0)</f>
        <v>低</v>
      </c>
      <c r="J384" s="2">
        <f>VLOOKUP($A384,活跃!$B:$K,9,0)</f>
        <v>63020.31</v>
      </c>
      <c r="K384" s="5">
        <f>VLOOKUP($A384,'交易量(贡献率)'!$A:$L,11,0)</f>
        <v>1.1949752243761052E-2</v>
      </c>
      <c r="L384">
        <f>VLOOKUP($A384,交易量等级!$A:$H,7,0)</f>
        <v>0</v>
      </c>
      <c r="M384" t="str">
        <f>VLOOKUP($A384,'风险(退款拒付)'!$A:$O,7,0)</f>
        <v>0</v>
      </c>
      <c r="N384" t="str">
        <f>VLOOKUP($A384,'风险(退款拒付)'!$A:$O,10,0)</f>
        <v>(0,1.5]</v>
      </c>
      <c r="O384" t="str">
        <f>VLOOKUP($A384,'风险(退款拒付)'!$A:$O,13,0)</f>
        <v>(0,10]</v>
      </c>
      <c r="P384" s="1">
        <f>VLOOKUP(A384,综合分数!$A:$L,12,0)</f>
        <v>8.5520806938832739E-3</v>
      </c>
    </row>
    <row r="385" spans="1:16" x14ac:dyDescent="0.2">
      <c r="A385" t="s">
        <v>869</v>
      </c>
      <c r="B385" t="str">
        <f>VLOOKUP($A385,活跃!$B:$K,10,0)</f>
        <v>03流失</v>
      </c>
      <c r="C385" t="str">
        <f>VLOOKUP($A385,'交易量(贡献率)'!$A:$M,13,0)</f>
        <v>IV</v>
      </c>
      <c r="D385" t="str">
        <f>VLOOKUP($A385,交易量等级!$A:$I,9,0)</f>
        <v>微</v>
      </c>
      <c r="E385" t="str">
        <f>VLOOKUP($A385,'风险(退款拒付)'!$A:$P,16,0)</f>
        <v>低</v>
      </c>
      <c r="F385">
        <f>VLOOKUP($A385,'风险(退款拒付)'!$A:$Z,4,0)</f>
        <v>7.0000000000000001E-3</v>
      </c>
      <c r="G385" t="str">
        <f>VLOOKUP($A385,'风险(退款拒付)'!$A:$Z,8,0)</f>
        <v>低</v>
      </c>
      <c r="H385" t="str">
        <f>VLOOKUP($A385,'风险(退款拒付)'!$A:$Z,11,0)</f>
        <v>低</v>
      </c>
      <c r="I385" t="str">
        <f>VLOOKUP($A385,'风险(退款拒付)'!$A:$Z,14,0)</f>
        <v>低</v>
      </c>
      <c r="J385" s="2">
        <f>VLOOKUP($A385,活跃!$B:$K,9,0)</f>
        <v>47492.87</v>
      </c>
      <c r="K385" s="5">
        <f>VLOOKUP($A385,'交易量(贡献率)'!$A:$L,11,0)</f>
        <v>9.0054782314646191E-3</v>
      </c>
      <c r="L385">
        <f>VLOOKUP($A385,交易量等级!$A:$H,7,0)</f>
        <v>0</v>
      </c>
      <c r="M385" t="str">
        <f>VLOOKUP($A385,'风险(退款拒付)'!$A:$O,7,0)</f>
        <v>(0,10]</v>
      </c>
      <c r="N385" t="str">
        <f>VLOOKUP($A385,'风险(退款拒付)'!$A:$O,10,0)</f>
        <v>(0,1.5]</v>
      </c>
      <c r="O385" t="str">
        <f>VLOOKUP($A385,'风险(退款拒付)'!$A:$O,13,0)</f>
        <v>(0,10]</v>
      </c>
      <c r="P385" s="1">
        <f>VLOOKUP(A385,综合分数!$A:$L,12,0)</f>
        <v>1.5123358793987039E-2</v>
      </c>
    </row>
    <row r="386" spans="1:16" x14ac:dyDescent="0.2">
      <c r="A386" t="s">
        <v>171</v>
      </c>
      <c r="B386" t="str">
        <f>VLOOKUP($A386,活跃!$B:$K,10,0)</f>
        <v>03流失</v>
      </c>
      <c r="C386" t="str">
        <f>VLOOKUP($A386,'交易量(贡献率)'!$A:$M,13,0)</f>
        <v>IV</v>
      </c>
      <c r="D386" t="str">
        <f>VLOOKUP($A386,交易量等级!$A:$I,9,0)</f>
        <v>小</v>
      </c>
      <c r="E386" t="str">
        <f>VLOOKUP($A386,'风险(退款拒付)'!$A:$P,16,0)</f>
        <v>低</v>
      </c>
      <c r="F386">
        <f>VLOOKUP($A386,'风险(退款拒付)'!$A:$Z,4,0)</f>
        <v>1.4E-2</v>
      </c>
      <c r="G386" t="str">
        <f>VLOOKUP($A386,'风险(退款拒付)'!$A:$Z,8,0)</f>
        <v>低</v>
      </c>
      <c r="H386" t="str">
        <f>VLOOKUP($A386,'风险(退款拒付)'!$A:$Z,11,0)</f>
        <v>中</v>
      </c>
      <c r="I386" t="str">
        <f>VLOOKUP($A386,'风险(退款拒付)'!$A:$Z,14,0)</f>
        <v>低</v>
      </c>
      <c r="J386" s="2">
        <f>VLOOKUP($A386,活跃!$B:$K,9,0)</f>
        <v>53838.81</v>
      </c>
      <c r="K386" s="5">
        <f>VLOOKUP($A386,'交易量(贡献率)'!$A:$L,11,0)</f>
        <v>1.0208779369681375E-2</v>
      </c>
      <c r="L386">
        <f>VLOOKUP($A386,交易量等级!$A:$H,7,0)</f>
        <v>0</v>
      </c>
      <c r="M386" t="str">
        <f>VLOOKUP($A386,'风险(退款拒付)'!$A:$O,7,0)</f>
        <v>(0,10]</v>
      </c>
      <c r="N386" t="str">
        <f>VLOOKUP($A386,'风险(退款拒付)'!$A:$O,10,0)</f>
        <v>(1.5,10]</v>
      </c>
      <c r="O386" t="str">
        <f>VLOOKUP($A386,'风险(退款拒付)'!$A:$O,13,0)</f>
        <v>(0,10]</v>
      </c>
      <c r="P386" s="1">
        <f>VLOOKUP(A386,综合分数!$A:$L,12,0)</f>
        <v>1.491299677921191E-2</v>
      </c>
    </row>
    <row r="387" spans="1:16" x14ac:dyDescent="0.2">
      <c r="A387" t="s">
        <v>1005</v>
      </c>
      <c r="B387" t="str">
        <f>VLOOKUP($A387,活跃!$B:$K,10,0)</f>
        <v>03流失</v>
      </c>
      <c r="C387" t="str">
        <f>VLOOKUP($A387,'交易量(贡献率)'!$A:$M,13,0)</f>
        <v>IV</v>
      </c>
      <c r="D387" t="str">
        <f>VLOOKUP($A387,交易量等级!$A:$I,9,0)</f>
        <v>小</v>
      </c>
      <c r="E387" t="str">
        <f>VLOOKUP($A387,'风险(退款拒付)'!$A:$P,16,0)</f>
        <v>低</v>
      </c>
      <c r="F387">
        <f>VLOOKUP($A387,'风险(退款拒付)'!$A:$Z,4,0)</f>
        <v>0.05</v>
      </c>
      <c r="G387" t="str">
        <f>VLOOKUP($A387,'风险(退款拒付)'!$A:$Z,8,0)</f>
        <v>低</v>
      </c>
      <c r="H387" t="str">
        <f>VLOOKUP($A387,'风险(退款拒付)'!$A:$Z,11,0)</f>
        <v>低</v>
      </c>
      <c r="I387" t="str">
        <f>VLOOKUP($A387,'风险(退款拒付)'!$A:$Z,14,0)</f>
        <v>低</v>
      </c>
      <c r="J387" s="2">
        <f>VLOOKUP($A387,活跃!$B:$K,9,0)</f>
        <v>174235.41</v>
      </c>
      <c r="K387" s="5">
        <f>VLOOKUP($A387,'交易量(贡献率)'!$A:$L,11,0)</f>
        <v>3.3038079019130924E-2</v>
      </c>
      <c r="L387">
        <f>VLOOKUP($A387,交易量等级!$A:$H,7,0)</f>
        <v>0</v>
      </c>
      <c r="M387" t="str">
        <f>VLOOKUP($A387,'风险(退款拒付)'!$A:$O,7,0)</f>
        <v>(0,10]</v>
      </c>
      <c r="N387" t="str">
        <f>VLOOKUP($A387,'风险(退款拒付)'!$A:$O,10,0)</f>
        <v>(0,1.5]</v>
      </c>
      <c r="O387" t="str">
        <f>VLOOKUP($A387,'风险(退款拒付)'!$A:$O,13,0)</f>
        <v>(0,10]</v>
      </c>
      <c r="P387" s="1">
        <f>VLOOKUP(A387,综合分数!$A:$L,12,0)</f>
        <v>6.6133086372632413E-3</v>
      </c>
    </row>
    <row r="388" spans="1:16" x14ac:dyDescent="0.2">
      <c r="A388" t="s">
        <v>933</v>
      </c>
      <c r="B388" t="str">
        <f>VLOOKUP($A388,活跃!$B:$K,10,0)</f>
        <v>04清退</v>
      </c>
      <c r="C388" t="str">
        <f>VLOOKUP($A388,'交易量(贡献率)'!$A:$M,13,0)</f>
        <v>IV</v>
      </c>
      <c r="D388" t="str">
        <f>VLOOKUP($A388,交易量等级!$A:$I,9,0)</f>
        <v>小</v>
      </c>
      <c r="E388" t="str">
        <f>VLOOKUP($A388,'风险(退款拒付)'!$A:$P,16,0)</f>
        <v>低</v>
      </c>
      <c r="F388">
        <f>VLOOKUP($A388,'风险(退款拒付)'!$A:$Z,4,0)</f>
        <v>0.05</v>
      </c>
      <c r="G388" t="str">
        <f>VLOOKUP($A388,'风险(退款拒付)'!$A:$Z,8,0)</f>
        <v>低</v>
      </c>
      <c r="H388" t="str">
        <f>VLOOKUP($A388,'风险(退款拒付)'!$A:$Z,11,0)</f>
        <v>中</v>
      </c>
      <c r="I388" t="str">
        <f>VLOOKUP($A388,'风险(退款拒付)'!$A:$Z,14,0)</f>
        <v>低</v>
      </c>
      <c r="J388" s="2">
        <f>VLOOKUP($A388,活跃!$B:$K,9,0)</f>
        <v>35083.760000000002</v>
      </c>
      <c r="K388" s="5">
        <f>VLOOKUP($A388,'交易量(贡献率)'!$A:$L,11,0)</f>
        <v>6.6524940892796983E-3</v>
      </c>
      <c r="L388">
        <f>VLOOKUP($A388,交易量等级!$A:$H,7,0)</f>
        <v>0</v>
      </c>
      <c r="M388" t="str">
        <f>VLOOKUP($A388,'风险(退款拒付)'!$A:$O,7,0)</f>
        <v>(0,10]</v>
      </c>
      <c r="N388" t="str">
        <f>VLOOKUP($A388,'风险(退款拒付)'!$A:$O,10,0)</f>
        <v>(1.5,10]</v>
      </c>
      <c r="O388" t="str">
        <f>VLOOKUP($A388,'风险(退款拒付)'!$A:$O,13,0)</f>
        <v>(0,10]</v>
      </c>
      <c r="P388" s="1">
        <f>VLOOKUP(A388,综合分数!$A:$L,12,0)</f>
        <v>7.5699306188236363E-3</v>
      </c>
    </row>
    <row r="389" spans="1:16" x14ac:dyDescent="0.2">
      <c r="A389" t="s">
        <v>467</v>
      </c>
      <c r="B389" t="str">
        <f>VLOOKUP($A389,活跃!$B:$K,10,0)</f>
        <v>04清退</v>
      </c>
      <c r="C389" t="str">
        <f>VLOOKUP($A389,'交易量(贡献率)'!$A:$M,13,0)</f>
        <v>IV</v>
      </c>
      <c r="D389" t="str">
        <f>VLOOKUP($A389,交易量等级!$A:$I,9,0)</f>
        <v>小</v>
      </c>
      <c r="E389" t="str">
        <f>VLOOKUP($A389,'风险(退款拒付)'!$A:$P,16,0)</f>
        <v>高</v>
      </c>
      <c r="F389">
        <f>VLOOKUP($A389,'风险(退款拒付)'!$A:$Z,4,0)</f>
        <v>0.26500000000000001</v>
      </c>
      <c r="G389" t="str">
        <f>VLOOKUP($A389,'风险(退款拒付)'!$A:$Z,8,0)</f>
        <v>高</v>
      </c>
      <c r="H389" t="str">
        <f>VLOOKUP($A389,'风险(退款拒付)'!$A:$Z,11,0)</f>
        <v>高</v>
      </c>
      <c r="I389" t="str">
        <f>VLOOKUP($A389,'风险(退款拒付)'!$A:$Z,14,0)</f>
        <v>高</v>
      </c>
      <c r="J389" s="2">
        <f>VLOOKUP($A389,活跃!$B:$K,9,0)</f>
        <v>79183.850000000006</v>
      </c>
      <c r="K389" s="5">
        <f>VLOOKUP($A389,'交易量(贡献率)'!$A:$L,11,0)</f>
        <v>1.5014641933801002E-2</v>
      </c>
      <c r="L389">
        <f>VLOOKUP($A389,交易量等级!$A:$H,7,0)</f>
        <v>0</v>
      </c>
      <c r="M389" t="str">
        <f>VLOOKUP($A389,'风险(退款拒付)'!$A:$O,7,0)</f>
        <v>(20,+)</v>
      </c>
      <c r="N389" t="str">
        <f>VLOOKUP($A389,'风险(退款拒付)'!$A:$O,10,0)</f>
        <v>(10,+)</v>
      </c>
      <c r="O389" t="str">
        <f>VLOOKUP($A389,'风险(退款拒付)'!$A:$O,13,0)</f>
        <v>(20,+)</v>
      </c>
      <c r="P389" s="1">
        <f>VLOOKUP(A389,综合分数!$A:$L,12,0)</f>
        <v>8.0890930623795029E-3</v>
      </c>
    </row>
    <row r="390" spans="1:16" x14ac:dyDescent="0.2">
      <c r="A390" t="s">
        <v>812</v>
      </c>
      <c r="B390" t="str">
        <f>VLOOKUP($A390,活跃!$B:$K,10,0)</f>
        <v>02活跃</v>
      </c>
      <c r="C390" t="str">
        <f>VLOOKUP($A390,'交易量(贡献率)'!$A:$M,13,0)</f>
        <v>IV</v>
      </c>
      <c r="D390" t="str">
        <f>VLOOKUP($A390,交易量等级!$A:$I,9,0)</f>
        <v>小</v>
      </c>
      <c r="E390" t="str">
        <f>VLOOKUP($A390,'风险(退款拒付)'!$A:$P,16,0)</f>
        <v>低</v>
      </c>
      <c r="F390">
        <f>VLOOKUP($A390,'风险(退款拒付)'!$A:$Z,4,0)</f>
        <v>5.0999999999999997E-2</v>
      </c>
      <c r="G390" t="str">
        <f>VLOOKUP($A390,'风险(退款拒付)'!$A:$Z,8,0)</f>
        <v>低</v>
      </c>
      <c r="H390" t="str">
        <f>VLOOKUP($A390,'风险(退款拒付)'!$A:$Z,11,0)</f>
        <v>低</v>
      </c>
      <c r="I390" t="str">
        <f>VLOOKUP($A390,'风险(退款拒付)'!$A:$Z,14,0)</f>
        <v>0</v>
      </c>
      <c r="J390" s="2">
        <f>VLOOKUP($A390,活跃!$B:$K,9,0)</f>
        <v>468277.57</v>
      </c>
      <c r="K390" s="5">
        <f>VLOOKUP($A390,'交易量(贡献率)'!$A:$L,11,0)</f>
        <v>8.8300558469945709E-2</v>
      </c>
      <c r="L390">
        <f>VLOOKUP($A390,交易量等级!$A:$H,7,0)</f>
        <v>40794.016689930002</v>
      </c>
      <c r="M390" t="str">
        <f>VLOOKUP($A390,'风险(退款拒付)'!$A:$O,7,0)</f>
        <v>(0,10]</v>
      </c>
      <c r="N390" t="str">
        <f>VLOOKUP($A390,'风险(退款拒付)'!$A:$O,10,0)</f>
        <v>(0,1.5]</v>
      </c>
      <c r="O390" t="str">
        <f>VLOOKUP($A390,'风险(退款拒付)'!$A:$O,13,0)</f>
        <v>0</v>
      </c>
      <c r="P390" s="1">
        <f>VLOOKUP(A390,综合分数!$A:$L,12,0)</f>
        <v>5.6912066614037598E-3</v>
      </c>
    </row>
    <row r="391" spans="1:16" x14ac:dyDescent="0.2">
      <c r="A391" t="s">
        <v>70</v>
      </c>
      <c r="B391" t="str">
        <f>VLOOKUP($A391,活跃!$B:$K,10,0)</f>
        <v>03流失</v>
      </c>
      <c r="C391" t="str">
        <f>VLOOKUP($A391,'交易量(贡献率)'!$A:$M,13,0)</f>
        <v>IV</v>
      </c>
      <c r="D391" t="str">
        <f>VLOOKUP($A391,交易量等级!$A:$I,9,0)</f>
        <v>微</v>
      </c>
      <c r="E391" t="str">
        <f>VLOOKUP($A391,'风险(退款拒付)'!$A:$P,16,0)</f>
        <v>低</v>
      </c>
      <c r="F391">
        <f>VLOOKUP($A391,'风险(退款拒付)'!$A:$Z,4,0)</f>
        <v>6.9000000000000006E-2</v>
      </c>
      <c r="G391" t="str">
        <f>VLOOKUP($A391,'风险(退款拒付)'!$A:$Z,8,0)</f>
        <v>低</v>
      </c>
      <c r="H391" t="str">
        <f>VLOOKUP($A391,'风险(退款拒付)'!$A:$Z,11,0)</f>
        <v>低</v>
      </c>
      <c r="I391" t="str">
        <f>VLOOKUP($A391,'风险(退款拒付)'!$A:$Z,14,0)</f>
        <v>低</v>
      </c>
      <c r="J391" s="2">
        <f>VLOOKUP($A391,活跃!$B:$K,9,0)</f>
        <v>49155.86</v>
      </c>
      <c r="K391" s="5">
        <f>VLOOKUP($A391,'交易量(贡献率)'!$A:$L,11,0)</f>
        <v>9.3208102011717187E-3</v>
      </c>
      <c r="L391">
        <f>VLOOKUP($A391,交易量等级!$A:$H,7,0)</f>
        <v>0</v>
      </c>
      <c r="M391" t="str">
        <f>VLOOKUP($A391,'风险(退款拒付)'!$A:$O,7,0)</f>
        <v>(0,10]</v>
      </c>
      <c r="N391" t="str">
        <f>VLOOKUP($A391,'风险(退款拒付)'!$A:$O,10,0)</f>
        <v>(0,1.5]</v>
      </c>
      <c r="O391" t="str">
        <f>VLOOKUP($A391,'风险(退款拒付)'!$A:$O,13,0)</f>
        <v>(0,10]</v>
      </c>
      <c r="P391" s="1">
        <f>VLOOKUP(A391,综合分数!$A:$L,12,0)</f>
        <v>7.0945909882708684E-3</v>
      </c>
    </row>
    <row r="392" spans="1:16" x14ac:dyDescent="0.2">
      <c r="A392" t="s">
        <v>800</v>
      </c>
      <c r="B392" t="str">
        <f>VLOOKUP($A392,活跃!$B:$K,10,0)</f>
        <v>02活跃</v>
      </c>
      <c r="C392" t="str">
        <f>VLOOKUP($A392,'交易量(贡献率)'!$A:$M,13,0)</f>
        <v>IV</v>
      </c>
      <c r="D392" t="str">
        <f>VLOOKUP($A392,交易量等级!$A:$I,9,0)</f>
        <v>微</v>
      </c>
      <c r="E392" t="str">
        <f>VLOOKUP($A392,'风险(退款拒付)'!$A:$P,16,0)</f>
        <v>低</v>
      </c>
      <c r="F392">
        <f>VLOOKUP($A392,'风险(退款拒付)'!$A:$Z,4,0)</f>
        <v>4.0000000000000001E-3</v>
      </c>
      <c r="G392" t="str">
        <f>VLOOKUP($A392,'风险(退款拒付)'!$A:$Z,8,0)</f>
        <v>低</v>
      </c>
      <c r="H392" t="str">
        <f>VLOOKUP($A392,'风险(退款拒付)'!$A:$Z,11,0)</f>
        <v>低</v>
      </c>
      <c r="I392" t="str">
        <f>VLOOKUP($A392,'风险(退款拒付)'!$A:$Z,14,0)</f>
        <v>低</v>
      </c>
      <c r="J392" s="2">
        <f>VLOOKUP($A392,活跃!$B:$K,9,0)</f>
        <v>129496.32000000001</v>
      </c>
      <c r="K392" s="5">
        <f>VLOOKUP($A392,'交易量(贡献率)'!$A:$L,11,0)</f>
        <v>2.4554765606179967E-2</v>
      </c>
      <c r="L392">
        <f>VLOOKUP($A392,交易量等级!$A:$H,7,0)</f>
        <v>12623.5</v>
      </c>
      <c r="M392" t="str">
        <f>VLOOKUP($A392,'风险(退款拒付)'!$A:$O,7,0)</f>
        <v>(0,10]</v>
      </c>
      <c r="N392" t="str">
        <f>VLOOKUP($A392,'风险(退款拒付)'!$A:$O,10,0)</f>
        <v>(0,1.5]</v>
      </c>
      <c r="O392" t="str">
        <f>VLOOKUP($A392,'风险(退款拒付)'!$A:$O,13,0)</f>
        <v>(0,10]</v>
      </c>
      <c r="P392" s="1">
        <f>VLOOKUP(A392,综合分数!$A:$L,12,0)</f>
        <v>4.9673786060000251E-3</v>
      </c>
    </row>
    <row r="393" spans="1:16" x14ac:dyDescent="0.2">
      <c r="A393" t="s">
        <v>478</v>
      </c>
      <c r="B393" t="str">
        <f>VLOOKUP($A393,活跃!$B:$K,10,0)</f>
        <v>02活跃</v>
      </c>
      <c r="C393" t="str">
        <f>VLOOKUP($A393,'交易量(贡献率)'!$A:$M,13,0)</f>
        <v>IV</v>
      </c>
      <c r="D393" t="str">
        <f>VLOOKUP($A393,交易量等级!$A:$I,9,0)</f>
        <v>微</v>
      </c>
      <c r="E393" t="str">
        <f>VLOOKUP($A393,'风险(退款拒付)'!$A:$P,16,0)</f>
        <v>低</v>
      </c>
      <c r="F393">
        <f>VLOOKUP($A393,'风险(退款拒付)'!$A:$Z,4,0)</f>
        <v>0.03</v>
      </c>
      <c r="G393" t="str">
        <f>VLOOKUP($A393,'风险(退款拒付)'!$A:$Z,8,0)</f>
        <v>低</v>
      </c>
      <c r="H393" t="str">
        <f>VLOOKUP($A393,'风险(退款拒付)'!$A:$Z,11,0)</f>
        <v>低</v>
      </c>
      <c r="I393" t="str">
        <f>VLOOKUP($A393,'风险(退款拒付)'!$A:$Z,14,0)</f>
        <v>低</v>
      </c>
      <c r="J393" s="2">
        <f>VLOOKUP($A393,活跃!$B:$K,9,0)</f>
        <v>56405.95</v>
      </c>
      <c r="K393" s="5">
        <f>VLOOKUP($A393,'交易量(贡献率)'!$A:$L,11,0)</f>
        <v>1.0695553982104717E-2</v>
      </c>
      <c r="L393">
        <f>VLOOKUP($A393,交易量等级!$A:$H,7,0)</f>
        <v>5920.76</v>
      </c>
      <c r="M393" t="str">
        <f>VLOOKUP($A393,'风险(退款拒付)'!$A:$O,7,0)</f>
        <v>(0,10]</v>
      </c>
      <c r="N393" t="str">
        <f>VLOOKUP($A393,'风险(退款拒付)'!$A:$O,10,0)</f>
        <v>(0,1.5]</v>
      </c>
      <c r="O393" t="str">
        <f>VLOOKUP($A393,'风险(退款拒付)'!$A:$O,13,0)</f>
        <v>(0,10]</v>
      </c>
      <c r="P393" s="1">
        <f>VLOOKUP(A393,综合分数!$A:$L,12,0)</f>
        <v>2.7727078462207152E-3</v>
      </c>
    </row>
    <row r="394" spans="1:16" x14ac:dyDescent="0.2">
      <c r="A394" t="s">
        <v>697</v>
      </c>
      <c r="B394" t="str">
        <f>VLOOKUP($A394,活跃!$B:$K,10,0)</f>
        <v>03流失</v>
      </c>
      <c r="C394" t="str">
        <f>VLOOKUP($A394,'交易量(贡献率)'!$A:$M,13,0)</f>
        <v>IV</v>
      </c>
      <c r="D394" t="str">
        <f>VLOOKUP($A394,交易量等级!$A:$I,9,0)</f>
        <v>微</v>
      </c>
      <c r="E394" t="str">
        <f>VLOOKUP($A394,'风险(退款拒付)'!$A:$P,16,0)</f>
        <v>低</v>
      </c>
      <c r="F394">
        <f>VLOOKUP($A394,'风险(退款拒付)'!$A:$Z,4,0)</f>
        <v>1.2E-2</v>
      </c>
      <c r="G394" t="str">
        <f>VLOOKUP($A394,'风险(退款拒付)'!$A:$Z,8,0)</f>
        <v>低</v>
      </c>
      <c r="H394" t="str">
        <f>VLOOKUP($A394,'风险(退款拒付)'!$A:$Z,11,0)</f>
        <v>低</v>
      </c>
      <c r="I394" t="str">
        <f>VLOOKUP($A394,'风险(退款拒付)'!$A:$Z,14,0)</f>
        <v>中</v>
      </c>
      <c r="J394" s="2">
        <f>VLOOKUP($A394,活跃!$B:$K,9,0)</f>
        <v>73469.919999999998</v>
      </c>
      <c r="K394" s="5">
        <f>VLOOKUP($A394,'交易量(贡献率)'!$A:$L,11,0)</f>
        <v>1.3931180937842817E-2</v>
      </c>
      <c r="L394">
        <f>VLOOKUP($A394,交易量等级!$A:$H,7,0)</f>
        <v>0</v>
      </c>
      <c r="M394" t="str">
        <f>VLOOKUP($A394,'风险(退款拒付)'!$A:$O,7,0)</f>
        <v>(0,10]</v>
      </c>
      <c r="N394" t="str">
        <f>VLOOKUP($A394,'风险(退款拒付)'!$A:$O,10,0)</f>
        <v>(0,1.5]</v>
      </c>
      <c r="O394" t="str">
        <f>VLOOKUP($A394,'风险(退款拒付)'!$A:$O,13,0)</f>
        <v>(10,20]</v>
      </c>
      <c r="P394" s="1">
        <f>VLOOKUP(A394,综合分数!$A:$L,12,0)</f>
        <v>3.6663124034673582E-3</v>
      </c>
    </row>
    <row r="395" spans="1:16" x14ac:dyDescent="0.2">
      <c r="A395" t="s">
        <v>691</v>
      </c>
      <c r="B395" t="str">
        <f>VLOOKUP($A395,活跃!$B:$K,10,0)</f>
        <v>02活跃</v>
      </c>
      <c r="C395" t="str">
        <f>VLOOKUP($A395,'交易量(贡献率)'!$A:$M,13,0)</f>
        <v>IV</v>
      </c>
      <c r="D395" t="str">
        <f>VLOOKUP($A395,交易量等级!$A:$I,9,0)</f>
        <v>微</v>
      </c>
      <c r="E395" t="str">
        <f>VLOOKUP($A395,'风险(退款拒付)'!$A:$P,16,0)</f>
        <v>低</v>
      </c>
      <c r="F395">
        <f>VLOOKUP($A395,'风险(退款拒付)'!$A:$Z,4,0)</f>
        <v>1E-3</v>
      </c>
      <c r="G395" t="str">
        <f>VLOOKUP($A395,'风险(退款拒付)'!$A:$Z,8,0)</f>
        <v>低</v>
      </c>
      <c r="H395" t="str">
        <f>VLOOKUP($A395,'风险(退款拒付)'!$A:$Z,11,0)</f>
        <v>低</v>
      </c>
      <c r="I395" t="str">
        <f>VLOOKUP($A395,'风险(退款拒付)'!$A:$Z,14,0)</f>
        <v>低</v>
      </c>
      <c r="J395" s="2">
        <f>VLOOKUP($A395,活跃!$B:$K,9,0)</f>
        <v>38145.449999999997</v>
      </c>
      <c r="K395" s="5">
        <f>VLOOKUP($A395,'交易量(贡献率)'!$A:$L,11,0)</f>
        <v>5.8945014038722871E-3</v>
      </c>
      <c r="L395">
        <f>VLOOKUP($A395,交易量等级!$A:$H,7,0)</f>
        <v>663.05623773000002</v>
      </c>
      <c r="M395" t="str">
        <f>VLOOKUP($A395,'风险(退款拒付)'!$A:$O,7,0)</f>
        <v>(0,10]</v>
      </c>
      <c r="N395" t="str">
        <f>VLOOKUP($A395,'风险(退款拒付)'!$A:$O,10,0)</f>
        <v>(0,1.5]</v>
      </c>
      <c r="O395" t="str">
        <f>VLOOKUP($A395,'风险(退款拒付)'!$A:$O,13,0)</f>
        <v>(0,10]</v>
      </c>
      <c r="P395" s="1">
        <f>VLOOKUP(A395,综合分数!$A:$L,12,0)</f>
        <v>1.118094529874763E-2</v>
      </c>
    </row>
    <row r="396" spans="1:16" x14ac:dyDescent="0.2">
      <c r="A396" t="s">
        <v>128</v>
      </c>
      <c r="B396" t="str">
        <f>VLOOKUP($A396,活跃!$B:$K,10,0)</f>
        <v>03流失</v>
      </c>
      <c r="C396" t="str">
        <f>VLOOKUP($A396,'交易量(贡献率)'!$A:$M,13,0)</f>
        <v>IV</v>
      </c>
      <c r="D396" t="str">
        <f>VLOOKUP($A396,交易量等级!$A:$I,9,0)</f>
        <v>微</v>
      </c>
      <c r="E396" t="str">
        <f>VLOOKUP($A396,'风险(退款拒付)'!$A:$P,16,0)</f>
        <v>低</v>
      </c>
      <c r="F396">
        <f>VLOOKUP($A396,'风险(退款拒付)'!$A:$Z,4,0)</f>
        <v>0.23100000000000001</v>
      </c>
      <c r="G396" t="str">
        <f>VLOOKUP($A396,'风险(退款拒付)'!$A:$Z,8,0)</f>
        <v>高</v>
      </c>
      <c r="H396" t="str">
        <f>VLOOKUP($A396,'风险(退款拒付)'!$A:$Z,11,0)</f>
        <v>中</v>
      </c>
      <c r="I396" t="str">
        <f>VLOOKUP($A396,'风险(退款拒付)'!$A:$Z,14,0)</f>
        <v>低</v>
      </c>
      <c r="J396" s="2">
        <f>VLOOKUP($A396,活跃!$B:$K,9,0)</f>
        <v>92196.92</v>
      </c>
      <c r="K396" s="5">
        <f>VLOOKUP($A396,'交易量(贡献率)'!$A:$L,11,0)</f>
        <v>1.7482147447987137E-2</v>
      </c>
      <c r="L396">
        <f>VLOOKUP($A396,交易量等级!$A:$H,7,0)</f>
        <v>0</v>
      </c>
      <c r="M396" t="str">
        <f>VLOOKUP($A396,'风险(退款拒付)'!$A:$O,7,0)</f>
        <v>(20,+)</v>
      </c>
      <c r="N396" t="str">
        <f>VLOOKUP($A396,'风险(退款拒付)'!$A:$O,10,0)</f>
        <v>(1.5,10]</v>
      </c>
      <c r="O396" t="str">
        <f>VLOOKUP($A396,'风险(退款拒付)'!$A:$O,13,0)</f>
        <v>(0,10]</v>
      </c>
      <c r="P396" s="1">
        <f>VLOOKUP(A396,综合分数!$A:$L,12,0)</f>
        <v>4.7899897404939931E-3</v>
      </c>
    </row>
    <row r="397" spans="1:16" x14ac:dyDescent="0.2">
      <c r="A397" t="s">
        <v>675</v>
      </c>
      <c r="B397" t="str">
        <f>VLOOKUP($A397,活跃!$B:$K,10,0)</f>
        <v>03流失</v>
      </c>
      <c r="C397" t="str">
        <f>VLOOKUP($A397,'交易量(贡献率)'!$A:$M,13,0)</f>
        <v>IV</v>
      </c>
      <c r="D397" t="str">
        <f>VLOOKUP($A397,交易量等级!$A:$I,9,0)</f>
        <v>微</v>
      </c>
      <c r="E397" t="str">
        <f>VLOOKUP($A397,'风险(退款拒付)'!$A:$P,16,0)</f>
        <v>低</v>
      </c>
      <c r="F397">
        <f>VLOOKUP($A397,'风险(退款拒付)'!$A:$Z,4,0)</f>
        <v>1.7000000000000001E-2</v>
      </c>
      <c r="G397" t="str">
        <f>VLOOKUP($A397,'风险(退款拒付)'!$A:$Z,8,0)</f>
        <v>低</v>
      </c>
      <c r="H397" t="str">
        <f>VLOOKUP($A397,'风险(退款拒付)'!$A:$Z,11,0)</f>
        <v>低</v>
      </c>
      <c r="I397" t="str">
        <f>VLOOKUP($A397,'风险(退款拒付)'!$A:$Z,14,0)</f>
        <v>低</v>
      </c>
      <c r="J397" s="2">
        <f>VLOOKUP($A397,活跃!$B:$K,9,0)</f>
        <v>35828.300000000003</v>
      </c>
      <c r="K397" s="5">
        <f>VLOOKUP($A397,'交易量(贡献率)'!$A:$L,11,0)</f>
        <v>6.7936718863354393E-3</v>
      </c>
      <c r="L397">
        <f>VLOOKUP($A397,交易量等级!$A:$H,7,0)</f>
        <v>0</v>
      </c>
      <c r="M397" t="str">
        <f>VLOOKUP($A397,'风险(退款拒付)'!$A:$O,7,0)</f>
        <v>(0,10]</v>
      </c>
      <c r="N397" t="str">
        <f>VLOOKUP($A397,'风险(退款拒付)'!$A:$O,10,0)</f>
        <v>(0,1.5]</v>
      </c>
      <c r="O397" t="str">
        <f>VLOOKUP($A397,'风险(退款拒付)'!$A:$O,13,0)</f>
        <v>(0,10]</v>
      </c>
      <c r="P397" s="1">
        <f>VLOOKUP(A397,综合分数!$A:$L,12,0)</f>
        <v>0.19988258386818231</v>
      </c>
    </row>
    <row r="398" spans="1:16" x14ac:dyDescent="0.2">
      <c r="A398" t="s">
        <v>593</v>
      </c>
      <c r="B398" t="str">
        <f>VLOOKUP($A398,活跃!$B:$K,10,0)</f>
        <v>04清退</v>
      </c>
      <c r="C398" t="str">
        <f>VLOOKUP($A398,'交易量(贡献率)'!$A:$M,13,0)</f>
        <v>IV</v>
      </c>
      <c r="D398" t="str">
        <f>VLOOKUP($A398,交易量等级!$A:$I,9,0)</f>
        <v>微</v>
      </c>
      <c r="E398" t="str">
        <f>VLOOKUP($A398,'风险(退款拒付)'!$A:$P,16,0)</f>
        <v>低</v>
      </c>
      <c r="F398">
        <f>VLOOKUP($A398,'风险(退款拒付)'!$A:$Z,4,0)</f>
        <v>0</v>
      </c>
      <c r="G398" t="str">
        <f>VLOOKUP($A398,'风险(退款拒付)'!$A:$Z,8,0)</f>
        <v>0</v>
      </c>
      <c r="H398" t="str">
        <f>VLOOKUP($A398,'风险(退款拒付)'!$A:$Z,11,0)</f>
        <v>低</v>
      </c>
      <c r="I398" t="str">
        <f>VLOOKUP($A398,'风险(退款拒付)'!$A:$Z,14,0)</f>
        <v>中</v>
      </c>
      <c r="J398" s="2">
        <f>VLOOKUP($A398,活跃!$B:$K,9,0)</f>
        <v>36498.1</v>
      </c>
      <c r="K398" s="5">
        <f>VLOOKUP($A398,'交易量(贡献率)'!$A:$L,11,0)</f>
        <v>6.9206776730869023E-3</v>
      </c>
      <c r="L398">
        <f>VLOOKUP($A398,交易量等级!$A:$H,7,0)</f>
        <v>0</v>
      </c>
      <c r="M398" t="str">
        <f>VLOOKUP($A398,'风险(退款拒付)'!$A:$O,7,0)</f>
        <v>0</v>
      </c>
      <c r="N398" t="str">
        <f>VLOOKUP($A398,'风险(退款拒付)'!$A:$O,10,0)</f>
        <v>(0,1.5]</v>
      </c>
      <c r="O398" t="str">
        <f>VLOOKUP($A398,'风险(退款拒付)'!$A:$O,13,0)</f>
        <v>(10,20]</v>
      </c>
      <c r="P398" s="1">
        <f>VLOOKUP(A398,综合分数!$A:$L,12,0)</f>
        <v>5.5120293070703361E-3</v>
      </c>
    </row>
    <row r="399" spans="1:16" x14ac:dyDescent="0.2">
      <c r="A399" t="s">
        <v>835</v>
      </c>
      <c r="B399" t="str">
        <f>VLOOKUP($A399,活跃!$B:$K,10,0)</f>
        <v>02活跃</v>
      </c>
      <c r="C399" t="str">
        <f>VLOOKUP($A399,'交易量(贡献率)'!$A:$M,13,0)</f>
        <v>IV</v>
      </c>
      <c r="D399" t="str">
        <f>VLOOKUP($A399,交易量等级!$A:$I,9,0)</f>
        <v>小</v>
      </c>
      <c r="E399" t="str">
        <f>VLOOKUP($A399,'风险(退款拒付)'!$A:$P,16,0)</f>
        <v>低</v>
      </c>
      <c r="F399">
        <f>VLOOKUP($A399,'风险(退款拒付)'!$A:$Z,4,0)</f>
        <v>0.15</v>
      </c>
      <c r="G399" t="str">
        <f>VLOOKUP($A399,'风险(退款拒付)'!$A:$Z,8,0)</f>
        <v>中</v>
      </c>
      <c r="H399" t="str">
        <f>VLOOKUP($A399,'风险(退款拒付)'!$A:$Z,11,0)</f>
        <v>低</v>
      </c>
      <c r="I399" t="str">
        <f>VLOOKUP($A399,'风险(退款拒付)'!$A:$Z,14,0)</f>
        <v>低</v>
      </c>
      <c r="J399" s="2">
        <f>VLOOKUP($A399,活跃!$B:$K,9,0)</f>
        <v>340041.26</v>
      </c>
      <c r="K399" s="5">
        <f>VLOOKUP($A399,'交易量(贡献率)'!$A:$L,11,0)</f>
        <v>6.4477766130574973E-2</v>
      </c>
      <c r="L399">
        <f>VLOOKUP($A399,交易量等级!$A:$H,7,0)</f>
        <v>35126.53</v>
      </c>
      <c r="M399" t="str">
        <f>VLOOKUP($A399,'风险(退款拒付)'!$A:$O,7,0)</f>
        <v>(10,20]</v>
      </c>
      <c r="N399" t="str">
        <f>VLOOKUP($A399,'风险(退款拒付)'!$A:$O,10,0)</f>
        <v>(0,1.5]</v>
      </c>
      <c r="O399" t="str">
        <f>VLOOKUP($A399,'风险(退款拒付)'!$A:$O,13,0)</f>
        <v>(0,10]</v>
      </c>
      <c r="P399" s="1">
        <f>VLOOKUP(A399,综合分数!$A:$L,12,0)</f>
        <v>1.216030676783216E-2</v>
      </c>
    </row>
    <row r="400" spans="1:16" x14ac:dyDescent="0.2">
      <c r="A400" t="s">
        <v>551</v>
      </c>
      <c r="B400" t="str">
        <f>VLOOKUP($A400,活跃!$B:$K,10,0)</f>
        <v>03流失</v>
      </c>
      <c r="C400" t="str">
        <f>VLOOKUP($A400,'交易量(贡献率)'!$A:$M,13,0)</f>
        <v>IV</v>
      </c>
      <c r="D400" t="str">
        <f>VLOOKUP($A400,交易量等级!$A:$I,9,0)</f>
        <v>小</v>
      </c>
      <c r="E400" t="str">
        <f>VLOOKUP($A400,'风险(退款拒付)'!$A:$P,16,0)</f>
        <v>低</v>
      </c>
      <c r="F400">
        <f>VLOOKUP($A400,'风险(退款拒付)'!$A:$Z,4,0)</f>
        <v>3.2000000000000001E-2</v>
      </c>
      <c r="G400" t="str">
        <f>VLOOKUP($A400,'风险(退款拒付)'!$A:$Z,8,0)</f>
        <v>低</v>
      </c>
      <c r="H400" t="str">
        <f>VLOOKUP($A400,'风险(退款拒付)'!$A:$Z,11,0)</f>
        <v>低</v>
      </c>
      <c r="I400" t="str">
        <f>VLOOKUP($A400,'风险(退款拒付)'!$A:$Z,14,0)</f>
        <v>低</v>
      </c>
      <c r="J400" s="2">
        <f>VLOOKUP($A400,活跃!$B:$K,9,0)</f>
        <v>231964.72</v>
      </c>
      <c r="K400" s="5">
        <f>VLOOKUP($A400,'交易量(贡献率)'!$A:$L,11,0)</f>
        <v>4.6963118976607654E-2</v>
      </c>
      <c r="L400">
        <f>VLOOKUP($A400,交易量等级!$A:$H,7,0)</f>
        <v>0</v>
      </c>
      <c r="M400" t="str">
        <f>VLOOKUP($A400,'风险(退款拒付)'!$A:$O,7,0)</f>
        <v>(0,10]</v>
      </c>
      <c r="N400" t="str">
        <f>VLOOKUP($A400,'风险(退款拒付)'!$A:$O,10,0)</f>
        <v>(0,1.5]</v>
      </c>
      <c r="O400" t="str">
        <f>VLOOKUP($A400,'风险(退款拒付)'!$A:$O,13,0)</f>
        <v>(0,10]</v>
      </c>
      <c r="P400" s="1">
        <f>VLOOKUP(A400,综合分数!$A:$L,12,0)</f>
        <v>0.20581134947183671</v>
      </c>
    </row>
    <row r="401" spans="1:16" x14ac:dyDescent="0.2">
      <c r="A401" t="s">
        <v>865</v>
      </c>
      <c r="B401" t="str">
        <f>VLOOKUP($A401,活跃!$B:$K,10,0)</f>
        <v>03沉默</v>
      </c>
      <c r="C401" t="str">
        <f>VLOOKUP($A401,'交易量(贡献率)'!$A:$M,13,0)</f>
        <v>IV</v>
      </c>
      <c r="D401" t="str">
        <f>VLOOKUP($A401,交易量等级!$A:$I,9,0)</f>
        <v>微</v>
      </c>
      <c r="E401" t="str">
        <f>VLOOKUP($A401,'风险(退款拒付)'!$A:$P,16,0)</f>
        <v>低</v>
      </c>
      <c r="F401">
        <f>VLOOKUP($A401,'风险(退款拒付)'!$A:$Z,4,0)</f>
        <v>0.01</v>
      </c>
      <c r="G401" t="str">
        <f>VLOOKUP($A401,'风险(退款拒付)'!$A:$Z,8,0)</f>
        <v>低</v>
      </c>
      <c r="H401" t="str">
        <f>VLOOKUP($A401,'风险(退款拒付)'!$A:$Z,11,0)</f>
        <v>低</v>
      </c>
      <c r="I401" t="str">
        <f>VLOOKUP($A401,'风险(退款拒付)'!$A:$Z,14,0)</f>
        <v>低</v>
      </c>
      <c r="J401" s="2">
        <f>VLOOKUP($A401,活跃!$B:$K,9,0)</f>
        <v>49832.75</v>
      </c>
      <c r="K401" s="5">
        <f>VLOOKUP($A401,'交易量(贡献率)'!$A:$L,11,0)</f>
        <v>8.1991132906253372E-3</v>
      </c>
      <c r="L401">
        <f>VLOOKUP($A401,交易量等级!$A:$H,7,0)</f>
        <v>190.71</v>
      </c>
      <c r="M401" t="str">
        <f>VLOOKUP($A401,'风险(退款拒付)'!$A:$O,7,0)</f>
        <v>(0,10]</v>
      </c>
      <c r="N401" t="str">
        <f>VLOOKUP($A401,'风险(退款拒付)'!$A:$O,10,0)</f>
        <v>(0,1.5]</v>
      </c>
      <c r="O401" t="str">
        <f>VLOOKUP($A401,'风险(退款拒付)'!$A:$O,13,0)</f>
        <v>(0,10]</v>
      </c>
      <c r="P401" s="1">
        <f>VLOOKUP(A401,综合分数!$A:$L,12,0)</f>
        <v>4.473117774752124E-3</v>
      </c>
    </row>
    <row r="402" spans="1:16" x14ac:dyDescent="0.2">
      <c r="A402" t="s">
        <v>945</v>
      </c>
      <c r="B402" t="str">
        <f>VLOOKUP($A402,活跃!$B:$K,10,0)</f>
        <v>03流失</v>
      </c>
      <c r="C402" t="str">
        <f>VLOOKUP($A402,'交易量(贡献率)'!$A:$M,13,0)</f>
        <v>IV</v>
      </c>
      <c r="D402" t="str">
        <f>VLOOKUP($A402,交易量等级!$A:$I,9,0)</f>
        <v>小</v>
      </c>
      <c r="E402" t="str">
        <f>VLOOKUP($A402,'风险(退款拒付)'!$A:$P,16,0)</f>
        <v>低</v>
      </c>
      <c r="F402">
        <f>VLOOKUP($A402,'风险(退款拒付)'!$A:$Z,4,0)</f>
        <v>0.20799999999999999</v>
      </c>
      <c r="G402" t="str">
        <f>VLOOKUP($A402,'风险(退款拒付)'!$A:$Z,8,0)</f>
        <v>高</v>
      </c>
      <c r="H402" t="str">
        <f>VLOOKUP($A402,'风险(退款拒付)'!$A:$Z,11,0)</f>
        <v>0</v>
      </c>
      <c r="I402" t="str">
        <f>VLOOKUP($A402,'风险(退款拒付)'!$A:$Z,14,0)</f>
        <v>0</v>
      </c>
      <c r="J402" s="2">
        <f>VLOOKUP($A402,活跃!$B:$K,9,0)</f>
        <v>42696.44</v>
      </c>
      <c r="K402" s="5">
        <f>VLOOKUP($A402,'交易量(贡献率)'!$A:$L,11,0)</f>
        <v>8.0959912715537121E-3</v>
      </c>
      <c r="L402">
        <f>VLOOKUP($A402,交易量等级!$A:$H,7,0)</f>
        <v>0</v>
      </c>
      <c r="M402" t="str">
        <f>VLOOKUP($A402,'风险(退款拒付)'!$A:$O,7,0)</f>
        <v>(20,+)</v>
      </c>
      <c r="N402" t="str">
        <f>VLOOKUP($A402,'风险(退款拒付)'!$A:$O,10,0)</f>
        <v>0</v>
      </c>
      <c r="O402" t="str">
        <f>VLOOKUP($A402,'风险(退款拒付)'!$A:$O,13,0)</f>
        <v>0</v>
      </c>
      <c r="P402" s="1">
        <f>VLOOKUP(A402,综合分数!$A:$L,12,0)</f>
        <v>3.0537373754693118E-3</v>
      </c>
    </row>
    <row r="403" spans="1:16" x14ac:dyDescent="0.2">
      <c r="A403" t="s">
        <v>456</v>
      </c>
      <c r="B403" t="str">
        <f>VLOOKUP($A403,活跃!$B:$K,10,0)</f>
        <v>02活跃</v>
      </c>
      <c r="C403" t="str">
        <f>VLOOKUP($A403,'交易量(贡献率)'!$A:$M,13,0)</f>
        <v>IV</v>
      </c>
      <c r="D403" t="str">
        <f>VLOOKUP($A403,交易量等级!$A:$I,9,0)</f>
        <v>微</v>
      </c>
      <c r="E403" t="str">
        <f>VLOOKUP($A403,'风险(退款拒付)'!$A:$P,16,0)</f>
        <v>低</v>
      </c>
      <c r="F403">
        <f>VLOOKUP($A403,'风险(退款拒付)'!$A:$Z,4,0)</f>
        <v>4.0000000000000001E-3</v>
      </c>
      <c r="G403" t="str">
        <f>VLOOKUP($A403,'风险(退款拒付)'!$A:$Z,8,0)</f>
        <v>低</v>
      </c>
      <c r="H403" t="str">
        <f>VLOOKUP($A403,'风险(退款拒付)'!$A:$Z,11,0)</f>
        <v>0</v>
      </c>
      <c r="I403" t="str">
        <f>VLOOKUP($A403,'风险(退款拒付)'!$A:$Z,14,0)</f>
        <v>低</v>
      </c>
      <c r="J403" s="2">
        <f>VLOOKUP($A403,活跃!$B:$K,9,0)</f>
        <v>69424.37</v>
      </c>
      <c r="K403" s="5">
        <f>VLOOKUP($A403,'交易量(贡献率)'!$A:$L,11,0)</f>
        <v>1.3164073949798049E-2</v>
      </c>
      <c r="L403">
        <f>VLOOKUP($A403,交易量等级!$A:$H,7,0)</f>
        <v>15162.28</v>
      </c>
      <c r="M403" t="str">
        <f>VLOOKUP($A403,'风险(退款拒付)'!$A:$O,7,0)</f>
        <v>(0,10]</v>
      </c>
      <c r="N403" t="str">
        <f>VLOOKUP($A403,'风险(退款拒付)'!$A:$O,10,0)</f>
        <v>0</v>
      </c>
      <c r="O403" t="str">
        <f>VLOOKUP($A403,'风险(退款拒付)'!$A:$O,13,0)</f>
        <v>(0,10]</v>
      </c>
      <c r="P403" s="1">
        <f>VLOOKUP(A403,综合分数!$A:$L,12,0)</f>
        <v>0.1655936599543803</v>
      </c>
    </row>
    <row r="404" spans="1:16" x14ac:dyDescent="0.2">
      <c r="A404" t="s">
        <v>220</v>
      </c>
      <c r="B404" t="str">
        <f>VLOOKUP($A404,活跃!$B:$K,10,0)</f>
        <v>03流失</v>
      </c>
      <c r="C404" t="str">
        <f>VLOOKUP($A404,'交易量(贡献率)'!$A:$M,13,0)</f>
        <v>IV</v>
      </c>
      <c r="D404" t="str">
        <f>VLOOKUP($A404,交易量等级!$A:$I,9,0)</f>
        <v>微</v>
      </c>
      <c r="E404" t="str">
        <f>VLOOKUP($A404,'风险(退款拒付)'!$A:$P,16,0)</f>
        <v>低</v>
      </c>
      <c r="F404">
        <f>VLOOKUP($A404,'风险(退款拒付)'!$A:$Z,4,0)</f>
        <v>0.02</v>
      </c>
      <c r="G404" t="str">
        <f>VLOOKUP($A404,'风险(退款拒付)'!$A:$Z,8,0)</f>
        <v>低</v>
      </c>
      <c r="H404" t="str">
        <f>VLOOKUP($A404,'风险(退款拒付)'!$A:$Z,11,0)</f>
        <v>低</v>
      </c>
      <c r="I404" t="str">
        <f>VLOOKUP($A404,'风险(退款拒付)'!$A:$Z,14,0)</f>
        <v>低</v>
      </c>
      <c r="J404" s="2">
        <f>VLOOKUP($A404,活跃!$B:$K,9,0)</f>
        <v>32259.599999999999</v>
      </c>
      <c r="K404" s="5">
        <f>VLOOKUP($A404,'交易量(贡献率)'!$A:$L,11,0)</f>
        <v>4.7323450707026597E-3</v>
      </c>
      <c r="L404">
        <f>VLOOKUP($A404,交易量等级!$A:$H,7,0)</f>
        <v>0</v>
      </c>
      <c r="M404" t="str">
        <f>VLOOKUP($A404,'风险(退款拒付)'!$A:$O,7,0)</f>
        <v>(0,10]</v>
      </c>
      <c r="N404" t="str">
        <f>VLOOKUP($A404,'风险(退款拒付)'!$A:$O,10,0)</f>
        <v>(0,1.5]</v>
      </c>
      <c r="O404" t="str">
        <f>VLOOKUP($A404,'风险(退款拒付)'!$A:$O,13,0)</f>
        <v>(0,10]</v>
      </c>
      <c r="P404" s="1">
        <f>VLOOKUP(A404,综合分数!$A:$L,12,0)</f>
        <v>4.7124729503804251E-3</v>
      </c>
    </row>
    <row r="405" spans="1:16" x14ac:dyDescent="0.2">
      <c r="A405" t="s">
        <v>614</v>
      </c>
      <c r="B405" t="str">
        <f>VLOOKUP($A405,活跃!$B:$K,10,0)</f>
        <v>02活跃</v>
      </c>
      <c r="C405" t="str">
        <f>VLOOKUP($A405,'交易量(贡献率)'!$A:$M,13,0)</f>
        <v>IV</v>
      </c>
      <c r="D405" t="str">
        <f>VLOOKUP($A405,交易量等级!$A:$I,9,0)</f>
        <v>微</v>
      </c>
      <c r="E405" t="str">
        <f>VLOOKUP($A405,'风险(退款拒付)'!$A:$P,16,0)</f>
        <v>低</v>
      </c>
      <c r="F405">
        <f>VLOOKUP($A405,'风险(退款拒付)'!$A:$Z,4,0)</f>
        <v>1.7999999999999999E-2</v>
      </c>
      <c r="G405" t="str">
        <f>VLOOKUP($A405,'风险(退款拒付)'!$A:$Z,8,0)</f>
        <v>低</v>
      </c>
      <c r="H405" t="str">
        <f>VLOOKUP($A405,'风险(退款拒付)'!$A:$Z,11,0)</f>
        <v>低</v>
      </c>
      <c r="I405" t="str">
        <f>VLOOKUP($A405,'风险(退款拒付)'!$A:$Z,14,0)</f>
        <v>0</v>
      </c>
      <c r="J405" s="2">
        <f>VLOOKUP($A405,活跃!$B:$K,9,0)</f>
        <v>69574.77</v>
      </c>
      <c r="K405" s="5">
        <f>VLOOKUP($A405,'交易量(贡献率)'!$A:$L,11,0)</f>
        <v>1.3192592418486346E-2</v>
      </c>
      <c r="L405">
        <f>VLOOKUP($A405,交易量等级!$A:$H,7,0)</f>
        <v>444.42</v>
      </c>
      <c r="M405" t="str">
        <f>VLOOKUP($A405,'风险(退款拒付)'!$A:$O,7,0)</f>
        <v>(0,10]</v>
      </c>
      <c r="N405" t="str">
        <f>VLOOKUP($A405,'风险(退款拒付)'!$A:$O,10,0)</f>
        <v>(0,1.5]</v>
      </c>
      <c r="O405" t="str">
        <f>VLOOKUP($A405,'风险(退款拒付)'!$A:$O,13,0)</f>
        <v>0</v>
      </c>
      <c r="P405" s="1">
        <f>VLOOKUP(A405,综合分数!$A:$L,12,0)</f>
        <v>3.235054662366078E-3</v>
      </c>
    </row>
    <row r="406" spans="1:16" x14ac:dyDescent="0.2">
      <c r="A406" t="s">
        <v>121</v>
      </c>
      <c r="B406" t="str">
        <f>VLOOKUP($A406,活跃!$B:$K,10,0)</f>
        <v>03流失</v>
      </c>
      <c r="C406" t="str">
        <f>VLOOKUP($A406,'交易量(贡献率)'!$A:$M,13,0)</f>
        <v>IV</v>
      </c>
      <c r="D406" t="str">
        <f>VLOOKUP($A406,交易量等级!$A:$I,9,0)</f>
        <v>微</v>
      </c>
      <c r="E406" t="str">
        <f>VLOOKUP($A406,'风险(退款拒付)'!$A:$P,16,0)</f>
        <v>中</v>
      </c>
      <c r="F406">
        <f>VLOOKUP($A406,'风险(退款拒付)'!$A:$Z,4,0)</f>
        <v>0</v>
      </c>
      <c r="G406" t="str">
        <f>VLOOKUP($A406,'风险(退款拒付)'!$A:$Z,8,0)</f>
        <v>0</v>
      </c>
      <c r="H406" t="str">
        <f>VLOOKUP($A406,'风险(退款拒付)'!$A:$Z,11,0)</f>
        <v>中</v>
      </c>
      <c r="I406" t="str">
        <f>VLOOKUP($A406,'风险(退款拒付)'!$A:$Z,14,0)</f>
        <v>高</v>
      </c>
      <c r="J406" s="2">
        <f>VLOOKUP($A406,活跃!$B:$K,9,0)</f>
        <v>46649.54</v>
      </c>
      <c r="K406" s="5">
        <f>VLOOKUP($A406,'交易量(贡献率)'!$A:$L,11,0)</f>
        <v>8.8455681237591659E-3</v>
      </c>
      <c r="L406">
        <f>VLOOKUP($A406,交易量等级!$A:$H,7,0)</f>
        <v>0</v>
      </c>
      <c r="M406" t="str">
        <f>VLOOKUP($A406,'风险(退款拒付)'!$A:$O,7,0)</f>
        <v>0</v>
      </c>
      <c r="N406" t="str">
        <f>VLOOKUP($A406,'风险(退款拒付)'!$A:$O,10,0)</f>
        <v>(1.5,10]</v>
      </c>
      <c r="O406" t="str">
        <f>VLOOKUP($A406,'风险(退款拒付)'!$A:$O,13,0)</f>
        <v>(20,+)</v>
      </c>
      <c r="P406" s="1">
        <f>VLOOKUP(A406,综合分数!$A:$L,12,0)</f>
        <v>3.2373154526417181E-3</v>
      </c>
    </row>
    <row r="407" spans="1:16" x14ac:dyDescent="0.2">
      <c r="A407" t="s">
        <v>449</v>
      </c>
      <c r="B407" t="str">
        <f>VLOOKUP($A407,活跃!$B:$K,10,0)</f>
        <v>02活跃</v>
      </c>
      <c r="C407" t="str">
        <f>VLOOKUP($A407,'交易量(贡献率)'!$A:$M,13,0)</f>
        <v>III</v>
      </c>
      <c r="D407" t="str">
        <f>VLOOKUP($A407,交易量等级!$A:$I,9,0)</f>
        <v>小</v>
      </c>
      <c r="E407" t="str">
        <f>VLOOKUP($A407,'风险(退款拒付)'!$A:$P,16,0)</f>
        <v>低</v>
      </c>
      <c r="F407">
        <f>VLOOKUP($A407,'风险(退款拒付)'!$A:$Z,4,0)</f>
        <v>5.8999999999999997E-2</v>
      </c>
      <c r="G407" t="str">
        <f>VLOOKUP($A407,'风险(退款拒付)'!$A:$Z,8,0)</f>
        <v>低</v>
      </c>
      <c r="H407" t="str">
        <f>VLOOKUP($A407,'风险(退款拒付)'!$A:$Z,11,0)</f>
        <v>中</v>
      </c>
      <c r="I407" t="str">
        <f>VLOOKUP($A407,'风险(退款拒付)'!$A:$Z,14,0)</f>
        <v>低</v>
      </c>
      <c r="J407" s="2">
        <f>VLOOKUP($A407,活跃!$B:$K,9,0)</f>
        <v>524509.38</v>
      </c>
      <c r="K407" s="5">
        <f>VLOOKUP($A407,'交易量(贡献率)'!$A:$L,11,0)</f>
        <v>0.10520998212907363</v>
      </c>
      <c r="L407">
        <f>VLOOKUP($A407,交易量等级!$A:$H,7,0)</f>
        <v>15731.340578875001</v>
      </c>
      <c r="M407" t="str">
        <f>VLOOKUP($A407,'风险(退款拒付)'!$A:$O,7,0)</f>
        <v>(0,10]</v>
      </c>
      <c r="N407" t="str">
        <f>VLOOKUP($A407,'风险(退款拒付)'!$A:$O,10,0)</f>
        <v>(1.5,10]</v>
      </c>
      <c r="O407" t="str">
        <f>VLOOKUP($A407,'风险(退款拒付)'!$A:$O,13,0)</f>
        <v>(0,10]</v>
      </c>
      <c r="P407" s="1">
        <f>VLOOKUP(A407,综合分数!$A:$L,12,0)</f>
        <v>6.0615281370592859E-3</v>
      </c>
    </row>
    <row r="408" spans="1:16" x14ac:dyDescent="0.2">
      <c r="A408" t="s">
        <v>786</v>
      </c>
      <c r="B408" t="str">
        <f>VLOOKUP($A408,活跃!$B:$K,10,0)</f>
        <v>02活跃</v>
      </c>
      <c r="C408" t="str">
        <f>VLOOKUP($A408,'交易量(贡献率)'!$A:$M,13,0)</f>
        <v>IV</v>
      </c>
      <c r="D408" t="str">
        <f>VLOOKUP($A408,交易量等级!$A:$I,9,0)</f>
        <v>微</v>
      </c>
      <c r="E408" t="str">
        <f>VLOOKUP($A408,'风险(退款拒付)'!$A:$P,16,0)</f>
        <v>低</v>
      </c>
      <c r="F408">
        <f>VLOOKUP($A408,'风险(退款拒付)'!$A:$Z,4,0)</f>
        <v>0.01</v>
      </c>
      <c r="G408" t="str">
        <f>VLOOKUP($A408,'风险(退款拒付)'!$A:$Z,8,0)</f>
        <v>低</v>
      </c>
      <c r="H408" t="str">
        <f>VLOOKUP($A408,'风险(退款拒付)'!$A:$Z,11,0)</f>
        <v>0</v>
      </c>
      <c r="I408" t="str">
        <f>VLOOKUP($A408,'风险(退款拒付)'!$A:$Z,14,0)</f>
        <v>低</v>
      </c>
      <c r="J408" s="2">
        <f>VLOOKUP($A408,活跃!$B:$K,9,0)</f>
        <v>40820.199999999997</v>
      </c>
      <c r="K408" s="5">
        <f>VLOOKUP($A408,'交易量(贡献率)'!$A:$L,11,0)</f>
        <v>7.7402233746672279E-3</v>
      </c>
      <c r="L408">
        <f>VLOOKUP($A408,交易量等级!$A:$H,7,0)</f>
        <v>721.46</v>
      </c>
      <c r="M408" t="str">
        <f>VLOOKUP($A408,'风险(退款拒付)'!$A:$O,7,0)</f>
        <v>(0,10]</v>
      </c>
      <c r="N408" t="str">
        <f>VLOOKUP($A408,'风险(退款拒付)'!$A:$O,10,0)</f>
        <v>0</v>
      </c>
      <c r="O408" t="str">
        <f>VLOOKUP($A408,'风险(退款拒付)'!$A:$O,13,0)</f>
        <v>(0,10]</v>
      </c>
      <c r="P408" s="1">
        <f>VLOOKUP(A408,综合分数!$A:$L,12,0)</f>
        <v>2.221801550344433E-3</v>
      </c>
    </row>
    <row r="409" spans="1:16" x14ac:dyDescent="0.2">
      <c r="A409" t="s">
        <v>727</v>
      </c>
      <c r="B409" t="str">
        <f>VLOOKUP($A409,活跃!$B:$K,10,0)</f>
        <v>03流失</v>
      </c>
      <c r="C409" t="str">
        <f>VLOOKUP($A409,'交易量(贡献率)'!$A:$M,13,0)</f>
        <v>IV</v>
      </c>
      <c r="D409" t="str">
        <f>VLOOKUP($A409,交易量等级!$A:$I,9,0)</f>
        <v>微</v>
      </c>
      <c r="E409" t="str">
        <f>VLOOKUP($A409,'风险(退款拒付)'!$A:$P,16,0)</f>
        <v>低</v>
      </c>
      <c r="F409">
        <f>VLOOKUP($A409,'风险(退款拒付)'!$A:$Z,4,0)</f>
        <v>0</v>
      </c>
      <c r="G409" t="str">
        <f>VLOOKUP($A409,'风险(退款拒付)'!$A:$Z,8,0)</f>
        <v>0</v>
      </c>
      <c r="H409" t="str">
        <f>VLOOKUP($A409,'风险(退款拒付)'!$A:$Z,11,0)</f>
        <v>低</v>
      </c>
      <c r="I409" t="str">
        <f>VLOOKUP($A409,'风险(退款拒付)'!$A:$Z,14,0)</f>
        <v>中</v>
      </c>
      <c r="J409" s="2">
        <f>VLOOKUP($A409,活跃!$B:$K,9,0)</f>
        <v>24792.03</v>
      </c>
      <c r="K409" s="5">
        <f>VLOOKUP($A409,'交易量(贡献率)'!$A:$L,11,0)</f>
        <v>4.7010022026215247E-3</v>
      </c>
      <c r="L409">
        <f>VLOOKUP($A409,交易量等级!$A:$H,7,0)</f>
        <v>0</v>
      </c>
      <c r="M409" t="str">
        <f>VLOOKUP($A409,'风险(退款拒付)'!$A:$O,7,0)</f>
        <v>0</v>
      </c>
      <c r="N409" t="str">
        <f>VLOOKUP($A409,'风险(退款拒付)'!$A:$O,10,0)</f>
        <v>(0,1.5]</v>
      </c>
      <c r="O409" t="str">
        <f>VLOOKUP($A409,'风险(退款拒付)'!$A:$O,13,0)</f>
        <v>(10,20]</v>
      </c>
      <c r="P409" s="1">
        <f>VLOOKUP(A409,综合分数!$A:$L,12,0)</f>
        <v>0.2688024118413283</v>
      </c>
    </row>
    <row r="410" spans="1:16" x14ac:dyDescent="0.2">
      <c r="A410" t="s">
        <v>256</v>
      </c>
      <c r="B410" t="str">
        <f>VLOOKUP($A410,活跃!$B:$K,10,0)</f>
        <v>03沉默</v>
      </c>
      <c r="C410" t="str">
        <f>VLOOKUP($A410,'交易量(贡献率)'!$A:$M,13,0)</f>
        <v>IV</v>
      </c>
      <c r="D410" t="str">
        <f>VLOOKUP($A410,交易量等级!$A:$I,9,0)</f>
        <v>微</v>
      </c>
      <c r="E410" t="str">
        <f>VLOOKUP($A410,'风险(退款拒付)'!$A:$P,16,0)</f>
        <v>低</v>
      </c>
      <c r="F410">
        <f>VLOOKUP($A410,'风险(退款拒付)'!$A:$Z,4,0)</f>
        <v>0</v>
      </c>
      <c r="G410" t="str">
        <f>VLOOKUP($A410,'风险(退款拒付)'!$A:$Z,8,0)</f>
        <v>0</v>
      </c>
      <c r="H410" t="str">
        <f>VLOOKUP($A410,'风险(退款拒付)'!$A:$Z,11,0)</f>
        <v>0</v>
      </c>
      <c r="I410" t="str">
        <f>VLOOKUP($A410,'风险(退款拒付)'!$A:$Z,14,0)</f>
        <v>低</v>
      </c>
      <c r="J410" s="2">
        <f>VLOOKUP($A410,活跃!$B:$K,9,0)</f>
        <v>16287.21</v>
      </c>
      <c r="K410" s="5">
        <f>VLOOKUP($A410,'交易量(贡献率)'!$A:$L,11,0)</f>
        <v>3.8802519303039892E-3</v>
      </c>
      <c r="L410">
        <f>VLOOKUP($A410,交易量等级!$A:$H,7,0)</f>
        <v>1228.1604511349999</v>
      </c>
      <c r="M410" t="str">
        <f>VLOOKUP($A410,'风险(退款拒付)'!$A:$O,7,0)</f>
        <v>0</v>
      </c>
      <c r="N410" t="str">
        <f>VLOOKUP($A410,'风险(退款拒付)'!$A:$O,10,0)</f>
        <v>0</v>
      </c>
      <c r="O410" t="str">
        <f>VLOOKUP($A410,'风险(退款拒付)'!$A:$O,13,0)</f>
        <v>(0,10]</v>
      </c>
      <c r="P410" s="1">
        <f>VLOOKUP(A410,综合分数!$A:$L,12,0)</f>
        <v>1.2093164379425861E-2</v>
      </c>
    </row>
    <row r="411" spans="1:16" x14ac:dyDescent="0.2">
      <c r="A411" t="s">
        <v>361</v>
      </c>
      <c r="B411" t="str">
        <f>VLOOKUP($A411,活跃!$B:$K,10,0)</f>
        <v>02活跃</v>
      </c>
      <c r="C411" t="str">
        <f>VLOOKUP($A411,'交易量(贡献率)'!$A:$M,13,0)</f>
        <v>IV</v>
      </c>
      <c r="D411" t="str">
        <f>VLOOKUP($A411,交易量等级!$A:$I,9,0)</f>
        <v>微</v>
      </c>
      <c r="E411" t="str">
        <f>VLOOKUP($A411,'风险(退款拒付)'!$A:$P,16,0)</f>
        <v>低</v>
      </c>
      <c r="F411">
        <f>VLOOKUP($A411,'风险(退款拒付)'!$A:$Z,4,0)</f>
        <v>9.0999999999999998E-2</v>
      </c>
      <c r="G411" t="str">
        <f>VLOOKUP($A411,'风险(退款拒付)'!$A:$Z,8,0)</f>
        <v>低</v>
      </c>
      <c r="H411" t="str">
        <f>VLOOKUP($A411,'风险(退款拒付)'!$A:$Z,11,0)</f>
        <v>低</v>
      </c>
      <c r="I411" t="str">
        <f>VLOOKUP($A411,'风险(退款拒付)'!$A:$Z,14,0)</f>
        <v>低</v>
      </c>
      <c r="J411" s="2">
        <f>VLOOKUP($A411,活跃!$B:$K,9,0)</f>
        <v>81373.649999999994</v>
      </c>
      <c r="K411" s="5">
        <f>VLOOKUP($A411,'交易量(贡献率)'!$A:$L,11,0)</f>
        <v>1.5429866287083109E-2</v>
      </c>
      <c r="L411">
        <f>VLOOKUP($A411,交易量等级!$A:$H,7,0)</f>
        <v>12881.32</v>
      </c>
      <c r="M411" t="str">
        <f>VLOOKUP($A411,'风险(退款拒付)'!$A:$O,7,0)</f>
        <v>(0,10]</v>
      </c>
      <c r="N411" t="str">
        <f>VLOOKUP($A411,'风险(退款拒付)'!$A:$O,10,0)</f>
        <v>(0,1.5]</v>
      </c>
      <c r="O411" t="str">
        <f>VLOOKUP($A411,'风险(退款拒付)'!$A:$O,13,0)</f>
        <v>(0,10]</v>
      </c>
      <c r="P411" s="1">
        <f>VLOOKUP(A411,综合分数!$A:$L,12,0)</f>
        <v>2.9449368446853629E-3</v>
      </c>
    </row>
    <row r="412" spans="1:16" x14ac:dyDescent="0.2">
      <c r="A412" t="s">
        <v>621</v>
      </c>
      <c r="B412" t="str">
        <f>VLOOKUP($A412,活跃!$B:$K,10,0)</f>
        <v>04清退</v>
      </c>
      <c r="C412" t="str">
        <f>VLOOKUP($A412,'交易量(贡献率)'!$A:$M,13,0)</f>
        <v>IV</v>
      </c>
      <c r="D412" t="str">
        <f>VLOOKUP($A412,交易量等级!$A:$I,9,0)</f>
        <v>普通</v>
      </c>
      <c r="E412" t="str">
        <f>VLOOKUP($A412,'风险(退款拒付)'!$A:$P,16,0)</f>
        <v>中</v>
      </c>
      <c r="F412">
        <f>VLOOKUP($A412,'风险(退款拒付)'!$A:$Z,4,0)</f>
        <v>0</v>
      </c>
      <c r="G412" t="str">
        <f>VLOOKUP($A412,'风险(退款拒付)'!$A:$Z,8,0)</f>
        <v>0</v>
      </c>
      <c r="H412" t="str">
        <f>VLOOKUP($A412,'风险(退款拒付)'!$A:$Z,11,0)</f>
        <v>低</v>
      </c>
      <c r="I412" t="str">
        <f>VLOOKUP($A412,'风险(退款拒付)'!$A:$Z,14,0)</f>
        <v>高</v>
      </c>
      <c r="J412" s="2">
        <f>VLOOKUP($A412,活跃!$B:$K,9,0)</f>
        <v>78401.990000000005</v>
      </c>
      <c r="K412" s="5">
        <f>VLOOKUP($A412,'交易量(贡献率)'!$A:$L,11,0)</f>
        <v>1.4866387612467023E-2</v>
      </c>
      <c r="L412">
        <f>VLOOKUP($A412,交易量等级!$A:$H,7,0)</f>
        <v>0</v>
      </c>
      <c r="M412" t="str">
        <f>VLOOKUP($A412,'风险(退款拒付)'!$A:$O,7,0)</f>
        <v>0</v>
      </c>
      <c r="N412" t="str">
        <f>VLOOKUP($A412,'风险(退款拒付)'!$A:$O,10,0)</f>
        <v>(0,1.5]</v>
      </c>
      <c r="O412" t="str">
        <f>VLOOKUP($A412,'风险(退款拒付)'!$A:$O,13,0)</f>
        <v>(20,+)</v>
      </c>
      <c r="P412" s="1">
        <f>VLOOKUP(A412,综合分数!$A:$L,12,0)</f>
        <v>9.6671913569508407E-3</v>
      </c>
    </row>
    <row r="413" spans="1:16" x14ac:dyDescent="0.2">
      <c r="A413" t="s">
        <v>88</v>
      </c>
      <c r="B413" t="str">
        <f>VLOOKUP($A413,活跃!$B:$K,10,0)</f>
        <v>03流失</v>
      </c>
      <c r="C413" t="str">
        <f>VLOOKUP($A413,'交易量(贡献率)'!$A:$M,13,0)</f>
        <v>IV</v>
      </c>
      <c r="D413" t="str">
        <f>VLOOKUP($A413,交易量等级!$A:$I,9,0)</f>
        <v>微</v>
      </c>
      <c r="E413" t="str">
        <f>VLOOKUP($A413,'风险(退款拒付)'!$A:$P,16,0)</f>
        <v>低</v>
      </c>
      <c r="F413">
        <f>VLOOKUP($A413,'风险(退款拒付)'!$A:$Z,4,0)</f>
        <v>4.8000000000000001E-2</v>
      </c>
      <c r="G413" t="str">
        <f>VLOOKUP($A413,'风险(退款拒付)'!$A:$Z,8,0)</f>
        <v>低</v>
      </c>
      <c r="H413" t="str">
        <f>VLOOKUP($A413,'风险(退款拒付)'!$A:$Z,11,0)</f>
        <v>低</v>
      </c>
      <c r="I413" t="str">
        <f>VLOOKUP($A413,'风险(退款拒付)'!$A:$Z,14,0)</f>
        <v>低</v>
      </c>
      <c r="J413" s="2">
        <f>VLOOKUP($A413,活跃!$B:$K,9,0)</f>
        <v>89887.74</v>
      </c>
      <c r="K413" s="5">
        <f>VLOOKUP($A413,'交易量(贡献率)'!$A:$L,11,0)</f>
        <v>1.7578136064493245E-2</v>
      </c>
      <c r="L413">
        <f>VLOOKUP($A413,交易量等级!$A:$H,7,0)</f>
        <v>0</v>
      </c>
      <c r="M413" t="str">
        <f>VLOOKUP($A413,'风险(退款拒付)'!$A:$O,7,0)</f>
        <v>(0,10]</v>
      </c>
      <c r="N413" t="str">
        <f>VLOOKUP($A413,'风险(退款拒付)'!$A:$O,10,0)</f>
        <v>(0,1.5]</v>
      </c>
      <c r="O413" t="str">
        <f>VLOOKUP($A413,'风险(退款拒付)'!$A:$O,13,0)</f>
        <v>(0,10]</v>
      </c>
      <c r="P413" s="1">
        <f>VLOOKUP(A413,综合分数!$A:$L,12,0)</f>
        <v>4.5654841377062421E-3</v>
      </c>
    </row>
    <row r="414" spans="1:16" x14ac:dyDescent="0.2">
      <c r="A414" t="s">
        <v>432</v>
      </c>
      <c r="B414" t="str">
        <f>VLOOKUP($A414,活跃!$B:$K,10,0)</f>
        <v>03流失</v>
      </c>
      <c r="C414" t="str">
        <f>VLOOKUP($A414,'交易量(贡献率)'!$A:$M,13,0)</f>
        <v>IV</v>
      </c>
      <c r="D414" t="str">
        <f>VLOOKUP($A414,交易量等级!$A:$I,9,0)</f>
        <v>小</v>
      </c>
      <c r="E414" t="str">
        <f>VLOOKUP($A414,'风险(退款拒付)'!$A:$P,16,0)</f>
        <v>低</v>
      </c>
      <c r="F414">
        <f>VLOOKUP($A414,'风险(退款拒付)'!$A:$Z,4,0)</f>
        <v>8.8999999999999996E-2</v>
      </c>
      <c r="G414" t="str">
        <f>VLOOKUP($A414,'风险(退款拒付)'!$A:$Z,8,0)</f>
        <v>低</v>
      </c>
      <c r="H414" t="str">
        <f>VLOOKUP($A414,'风险(退款拒付)'!$A:$Z,11,0)</f>
        <v>中</v>
      </c>
      <c r="I414" t="str">
        <f>VLOOKUP($A414,'风险(退款拒付)'!$A:$Z,14,0)</f>
        <v>低</v>
      </c>
      <c r="J414" s="2">
        <f>VLOOKUP($A414,活跃!$B:$K,9,0)</f>
        <v>140838.59</v>
      </c>
      <c r="K414" s="5">
        <f>VLOOKUP($A414,'交易量(贡献率)'!$A:$L,11,0)</f>
        <v>2.6705458238155965E-2</v>
      </c>
      <c r="L414">
        <f>VLOOKUP($A414,交易量等级!$A:$H,7,0)</f>
        <v>0</v>
      </c>
      <c r="M414" t="str">
        <f>VLOOKUP($A414,'风险(退款拒付)'!$A:$O,7,0)</f>
        <v>(0,10]</v>
      </c>
      <c r="N414" t="str">
        <f>VLOOKUP($A414,'风险(退款拒付)'!$A:$O,10,0)</f>
        <v>(1.5,10]</v>
      </c>
      <c r="O414" t="str">
        <f>VLOOKUP($A414,'风险(退款拒付)'!$A:$O,13,0)</f>
        <v>(0,10]</v>
      </c>
      <c r="P414" s="1">
        <f>VLOOKUP(A414,综合分数!$A:$L,12,0)</f>
        <v>8.524767254873656E-3</v>
      </c>
    </row>
    <row r="415" spans="1:16" x14ac:dyDescent="0.2">
      <c r="A415" t="s">
        <v>928</v>
      </c>
      <c r="B415" t="str">
        <f>VLOOKUP($A415,活跃!$B:$K,10,0)</f>
        <v>03流失</v>
      </c>
      <c r="C415" t="str">
        <f>VLOOKUP($A415,'交易量(贡献率)'!$A:$M,13,0)</f>
        <v>IV</v>
      </c>
      <c r="D415" t="str">
        <f>VLOOKUP($A415,交易量等级!$A:$I,9,0)</f>
        <v>小</v>
      </c>
      <c r="E415" t="str">
        <f>VLOOKUP($A415,'风险(退款拒付)'!$A:$P,16,0)</f>
        <v>低</v>
      </c>
      <c r="F415">
        <f>VLOOKUP($A415,'风险(退款拒付)'!$A:$Z,4,0)</f>
        <v>0</v>
      </c>
      <c r="G415" t="str">
        <f>VLOOKUP($A415,'风险(退款拒付)'!$A:$Z,8,0)</f>
        <v>0</v>
      </c>
      <c r="H415" t="str">
        <f>VLOOKUP($A415,'风险(退款拒付)'!$A:$Z,11,0)</f>
        <v>中</v>
      </c>
      <c r="I415" t="str">
        <f>VLOOKUP($A415,'风险(退款拒付)'!$A:$Z,14,0)</f>
        <v>中</v>
      </c>
      <c r="J415" s="2">
        <f>VLOOKUP($A415,活跃!$B:$K,9,0)</f>
        <v>475363</v>
      </c>
      <c r="K415" s="5">
        <f>VLOOKUP($A415,'交易量(贡献率)'!$A:$L,11,0)</f>
        <v>9.0137133185333188E-2</v>
      </c>
      <c r="L415">
        <f>VLOOKUP($A415,交易量等级!$A:$H,7,0)</f>
        <v>0</v>
      </c>
      <c r="M415" t="str">
        <f>VLOOKUP($A415,'风险(退款拒付)'!$A:$O,7,0)</f>
        <v>0</v>
      </c>
      <c r="N415" t="str">
        <f>VLOOKUP($A415,'风险(退款拒付)'!$A:$O,10,0)</f>
        <v>(1.5,10]</v>
      </c>
      <c r="O415" t="str">
        <f>VLOOKUP($A415,'风险(退款拒付)'!$A:$O,13,0)</f>
        <v>(10,20]</v>
      </c>
      <c r="P415" s="1">
        <f>VLOOKUP(A415,综合分数!$A:$L,12,0)</f>
        <v>1.0749092672375679E-2</v>
      </c>
    </row>
    <row r="416" spans="1:16" x14ac:dyDescent="0.2">
      <c r="A416" t="s">
        <v>985</v>
      </c>
      <c r="B416" t="str">
        <f>VLOOKUP($A416,活跃!$B:$K,10,0)</f>
        <v>02活跃</v>
      </c>
      <c r="C416" t="str">
        <f>VLOOKUP($A416,'交易量(贡献率)'!$A:$M,13,0)</f>
        <v>IV</v>
      </c>
      <c r="D416" t="str">
        <f>VLOOKUP($A416,交易量等级!$A:$I,9,0)</f>
        <v>微</v>
      </c>
      <c r="E416" t="str">
        <f>VLOOKUP($A416,'风险(退款拒付)'!$A:$P,16,0)</f>
        <v>低</v>
      </c>
      <c r="F416">
        <f>VLOOKUP($A416,'风险(退款拒付)'!$A:$Z,4,0)</f>
        <v>3.0000000000000001E-3</v>
      </c>
      <c r="G416" t="str">
        <f>VLOOKUP($A416,'风险(退款拒付)'!$A:$Z,8,0)</f>
        <v>低</v>
      </c>
      <c r="H416" t="str">
        <f>VLOOKUP($A416,'风险(退款拒付)'!$A:$Z,11,0)</f>
        <v>0</v>
      </c>
      <c r="I416" t="str">
        <f>VLOOKUP($A416,'风险(退款拒付)'!$A:$Z,14,0)</f>
        <v>低</v>
      </c>
      <c r="J416" s="2">
        <f>VLOOKUP($A416,活跃!$B:$K,9,0)</f>
        <v>47472.28</v>
      </c>
      <c r="K416" s="5">
        <f>VLOOKUP($A416,'交易量(贡献率)'!$A:$L,11,0)</f>
        <v>9.0015740075929957E-3</v>
      </c>
      <c r="L416">
        <f>VLOOKUP($A416,交易量等级!$A:$H,7,0)</f>
        <v>7214.57</v>
      </c>
      <c r="M416" t="str">
        <f>VLOOKUP($A416,'风险(退款拒付)'!$A:$O,7,0)</f>
        <v>(0,10]</v>
      </c>
      <c r="N416" t="str">
        <f>VLOOKUP($A416,'风险(退款拒付)'!$A:$O,10,0)</f>
        <v>0</v>
      </c>
      <c r="O416" t="str">
        <f>VLOOKUP($A416,'风险(退款拒付)'!$A:$O,13,0)</f>
        <v>(0,10]</v>
      </c>
      <c r="P416" s="1">
        <f>VLOOKUP(A416,综合分数!$A:$L,12,0)</f>
        <v>8.8997713365064277E-3</v>
      </c>
    </row>
    <row r="417" spans="1:16" x14ac:dyDescent="0.2">
      <c r="A417" t="s">
        <v>951</v>
      </c>
      <c r="B417" t="str">
        <f>VLOOKUP($A417,活跃!$B:$K,10,0)</f>
        <v>02活跃</v>
      </c>
      <c r="C417" t="str">
        <f>VLOOKUP($A417,'交易量(贡献率)'!$A:$M,13,0)</f>
        <v>IV</v>
      </c>
      <c r="D417" t="str">
        <f>VLOOKUP($A417,交易量等级!$A:$I,9,0)</f>
        <v>微</v>
      </c>
      <c r="E417" t="str">
        <f>VLOOKUP($A417,'风险(退款拒付)'!$A:$P,16,0)</f>
        <v>低</v>
      </c>
      <c r="F417">
        <f>VLOOKUP($A417,'风险(退款拒付)'!$A:$Z,4,0)</f>
        <v>3.5000000000000003E-2</v>
      </c>
      <c r="G417" t="str">
        <f>VLOOKUP($A417,'风险(退款拒付)'!$A:$Z,8,0)</f>
        <v>低</v>
      </c>
      <c r="H417" t="str">
        <f>VLOOKUP($A417,'风险(退款拒付)'!$A:$Z,11,0)</f>
        <v>低</v>
      </c>
      <c r="I417" t="str">
        <f>VLOOKUP($A417,'风险(退款拒付)'!$A:$Z,14,0)</f>
        <v>低</v>
      </c>
      <c r="J417" s="2">
        <f>VLOOKUP($A417,活跃!$B:$K,9,0)</f>
        <v>38121.01</v>
      </c>
      <c r="K417" s="5">
        <f>VLOOKUP($A417,'交易量(贡献率)'!$A:$L,11,0)</f>
        <v>7.2284097742765395E-3</v>
      </c>
      <c r="L417">
        <f>VLOOKUP($A417,交易量等级!$A:$H,7,0)</f>
        <v>5599.91</v>
      </c>
      <c r="M417" t="str">
        <f>VLOOKUP($A417,'风险(退款拒付)'!$A:$O,7,0)</f>
        <v>(0,10]</v>
      </c>
      <c r="N417" t="str">
        <f>VLOOKUP($A417,'风险(退款拒付)'!$A:$O,10,0)</f>
        <v>(0,1.5]</v>
      </c>
      <c r="O417" t="str">
        <f>VLOOKUP($A417,'风险(退款拒付)'!$A:$O,13,0)</f>
        <v>(0,10]</v>
      </c>
      <c r="P417" s="1">
        <f>VLOOKUP(A417,综合分数!$A:$L,12,0)</f>
        <v>9.0384052578506378E-3</v>
      </c>
    </row>
    <row r="418" spans="1:16" x14ac:dyDescent="0.2">
      <c r="A418" t="s">
        <v>1027</v>
      </c>
      <c r="B418" t="str">
        <f>VLOOKUP($A418,活跃!$B:$K,10,0)</f>
        <v>03流失</v>
      </c>
      <c r="C418" t="str">
        <f>VLOOKUP($A418,'交易量(贡献率)'!$A:$M,13,0)</f>
        <v>IV</v>
      </c>
      <c r="D418" t="str">
        <f>VLOOKUP($A418,交易量等级!$A:$I,9,0)</f>
        <v>微</v>
      </c>
      <c r="E418" t="str">
        <f>VLOOKUP($A418,'风险(退款拒付)'!$A:$P,16,0)</f>
        <v>低</v>
      </c>
      <c r="F418">
        <f>VLOOKUP($A418,'风险(退款拒付)'!$A:$Z,4,0)</f>
        <v>2.4E-2</v>
      </c>
      <c r="G418" t="str">
        <f>VLOOKUP($A418,'风险(退款拒付)'!$A:$Z,8,0)</f>
        <v>低</v>
      </c>
      <c r="H418" t="str">
        <f>VLOOKUP($A418,'风险(退款拒付)'!$A:$Z,11,0)</f>
        <v>中</v>
      </c>
      <c r="I418" t="str">
        <f>VLOOKUP($A418,'风险(退款拒付)'!$A:$Z,14,0)</f>
        <v>中</v>
      </c>
      <c r="J418" s="2">
        <f>VLOOKUP($A418,活跃!$B:$K,9,0)</f>
        <v>27874.799999999999</v>
      </c>
      <c r="K418" s="5">
        <f>VLOOKUP($A418,'交易量(贡献率)'!$A:$L,11,0)</f>
        <v>5.2855492752160466E-3</v>
      </c>
      <c r="L418">
        <f>VLOOKUP($A418,交易量等级!$A:$H,7,0)</f>
        <v>0</v>
      </c>
      <c r="M418" t="str">
        <f>VLOOKUP($A418,'风险(退款拒付)'!$A:$O,7,0)</f>
        <v>(0,10]</v>
      </c>
      <c r="N418" t="str">
        <f>VLOOKUP($A418,'风险(退款拒付)'!$A:$O,10,0)</f>
        <v>(1.5,10]</v>
      </c>
      <c r="O418" t="str">
        <f>VLOOKUP($A418,'风险(退款拒付)'!$A:$O,13,0)</f>
        <v>(10,20]</v>
      </c>
      <c r="P418" s="1">
        <f>VLOOKUP(A418,综合分数!$A:$L,12,0)</f>
        <v>7.9681022722181728E-3</v>
      </c>
    </row>
    <row r="419" spans="1:16" x14ac:dyDescent="0.2">
      <c r="A419" t="s">
        <v>530</v>
      </c>
      <c r="B419" t="str">
        <f>VLOOKUP($A419,活跃!$B:$K,10,0)</f>
        <v>02活跃</v>
      </c>
      <c r="C419" t="str">
        <f>VLOOKUP($A419,'交易量(贡献率)'!$A:$M,13,0)</f>
        <v>IV</v>
      </c>
      <c r="D419" t="str">
        <f>VLOOKUP($A419,交易量等级!$A:$I,9,0)</f>
        <v>微</v>
      </c>
      <c r="E419" t="str">
        <f>VLOOKUP($A419,'风险(退款拒付)'!$A:$P,16,0)</f>
        <v>0风险</v>
      </c>
      <c r="F419">
        <f>VLOOKUP($A419,'风险(退款拒付)'!$A:$Z,4,0)</f>
        <v>0</v>
      </c>
      <c r="G419" t="str">
        <f>VLOOKUP($A419,'风险(退款拒付)'!$A:$Z,8,0)</f>
        <v>0</v>
      </c>
      <c r="H419" t="str">
        <f>VLOOKUP($A419,'风险(退款拒付)'!$A:$Z,11,0)</f>
        <v>0</v>
      </c>
      <c r="I419" t="str">
        <f>VLOOKUP($A419,'风险(退款拒付)'!$A:$Z,14,0)</f>
        <v>0</v>
      </c>
      <c r="J419" s="2">
        <f>VLOOKUP($A419,活跃!$B:$K,9,0)</f>
        <v>7118525</v>
      </c>
      <c r="K419" s="5">
        <f>VLOOKUP($A419,'交易量(贡献率)'!$A:$L,11,0)</f>
        <v>9.3981692970369606E-3</v>
      </c>
      <c r="L419">
        <f>VLOOKUP($A419,交易量等级!$A:$H,7,0)</f>
        <v>4873.7639835</v>
      </c>
      <c r="M419" t="str">
        <f>VLOOKUP($A419,'风险(退款拒付)'!$A:$O,7,0)</f>
        <v>0</v>
      </c>
      <c r="N419" t="str">
        <f>VLOOKUP($A419,'风险(退款拒付)'!$A:$O,10,0)</f>
        <v>0</v>
      </c>
      <c r="O419" t="str">
        <f>VLOOKUP($A419,'风险(退款拒付)'!$A:$O,13,0)</f>
        <v>0</v>
      </c>
      <c r="P419" s="1">
        <f>VLOOKUP(A419,综合分数!$A:$L,12,0)</f>
        <v>5.6131734292036283E-3</v>
      </c>
    </row>
    <row r="420" spans="1:16" x14ac:dyDescent="0.2">
      <c r="A420" t="s">
        <v>880</v>
      </c>
      <c r="B420" t="str">
        <f>VLOOKUP($A420,活跃!$B:$K,10,0)</f>
        <v>03流失</v>
      </c>
      <c r="C420" t="str">
        <f>VLOOKUP($A420,'交易量(贡献率)'!$A:$M,13,0)</f>
        <v>IV</v>
      </c>
      <c r="D420" t="str">
        <f>VLOOKUP($A420,交易量等级!$A:$I,9,0)</f>
        <v>小</v>
      </c>
      <c r="E420" t="str">
        <f>VLOOKUP($A420,'风险(退款拒付)'!$A:$P,16,0)</f>
        <v>低</v>
      </c>
      <c r="F420">
        <f>VLOOKUP($A420,'风险(退款拒付)'!$A:$Z,4,0)</f>
        <v>0</v>
      </c>
      <c r="G420" t="str">
        <f>VLOOKUP($A420,'风险(退款拒付)'!$A:$Z,8,0)</f>
        <v>0</v>
      </c>
      <c r="H420" t="str">
        <f>VLOOKUP($A420,'风险(退款拒付)'!$A:$Z,11,0)</f>
        <v>低</v>
      </c>
      <c r="I420" t="str">
        <f>VLOOKUP($A420,'风险(退款拒付)'!$A:$Z,14,0)</f>
        <v>低</v>
      </c>
      <c r="J420" s="2">
        <f>VLOOKUP($A420,活跃!$B:$K,9,0)</f>
        <v>32422.62</v>
      </c>
      <c r="K420" s="5">
        <f>VLOOKUP($A420,'交易量(贡献率)'!$A:$L,11,0)</f>
        <v>6.1478954339261732E-3</v>
      </c>
      <c r="L420">
        <f>VLOOKUP($A420,交易量等级!$A:$H,7,0)</f>
        <v>0</v>
      </c>
      <c r="M420" t="str">
        <f>VLOOKUP($A420,'风险(退款拒付)'!$A:$O,7,0)</f>
        <v>0</v>
      </c>
      <c r="N420" t="str">
        <f>VLOOKUP($A420,'风险(退款拒付)'!$A:$O,10,0)</f>
        <v>(0,1.5]</v>
      </c>
      <c r="O420" t="str">
        <f>VLOOKUP($A420,'风险(退款拒付)'!$A:$O,13,0)</f>
        <v>(0,10]</v>
      </c>
      <c r="P420" s="1">
        <f>VLOOKUP(A420,综合分数!$A:$L,12,0)</f>
        <v>1.1342836822706341E-2</v>
      </c>
    </row>
    <row r="421" spans="1:16" x14ac:dyDescent="0.2">
      <c r="A421" t="s">
        <v>104</v>
      </c>
      <c r="B421" t="str">
        <f>VLOOKUP($A421,活跃!$B:$K,10,0)</f>
        <v>03流失</v>
      </c>
      <c r="C421" t="str">
        <f>VLOOKUP($A421,'交易量(贡献率)'!$A:$M,13,0)</f>
        <v>IV</v>
      </c>
      <c r="D421" t="str">
        <f>VLOOKUP($A421,交易量等级!$A:$I,9,0)</f>
        <v>小</v>
      </c>
      <c r="E421" t="str">
        <f>VLOOKUP($A421,'风险(退款拒付)'!$A:$P,16,0)</f>
        <v>低</v>
      </c>
      <c r="F421">
        <f>VLOOKUP($A421,'风险(退款拒付)'!$A:$Z,4,0)</f>
        <v>0</v>
      </c>
      <c r="G421" t="str">
        <f>VLOOKUP($A421,'风险(退款拒付)'!$A:$Z,8,0)</f>
        <v>0</v>
      </c>
      <c r="H421" t="str">
        <f>VLOOKUP($A421,'风险(退款拒付)'!$A:$Z,11,0)</f>
        <v>低</v>
      </c>
      <c r="I421" t="str">
        <f>VLOOKUP($A421,'风险(退款拒付)'!$A:$Z,14,0)</f>
        <v>低</v>
      </c>
      <c r="J421" s="2">
        <f>VLOOKUP($A421,活跃!$B:$K,9,0)</f>
        <v>33557.03</v>
      </c>
      <c r="K421" s="5">
        <f>VLOOKUP($A421,'交易量(贡献率)'!$A:$L,11,0)</f>
        <v>6.3629993971222442E-3</v>
      </c>
      <c r="L421">
        <f>VLOOKUP($A421,交易量等级!$A:$H,7,0)</f>
        <v>0</v>
      </c>
      <c r="M421" t="str">
        <f>VLOOKUP($A421,'风险(退款拒付)'!$A:$O,7,0)</f>
        <v>0</v>
      </c>
      <c r="N421" t="str">
        <f>VLOOKUP($A421,'风险(退款拒付)'!$A:$O,10,0)</f>
        <v>(0,1.5]</v>
      </c>
      <c r="O421" t="str">
        <f>VLOOKUP($A421,'风险(退款拒付)'!$A:$O,13,0)</f>
        <v>(0,10]</v>
      </c>
      <c r="P421" s="1">
        <f>VLOOKUP(A421,综合分数!$A:$L,12,0)</f>
        <v>9.8799081521515307E-3</v>
      </c>
    </row>
    <row r="422" spans="1:16" x14ac:dyDescent="0.2">
      <c r="A422" t="s">
        <v>862</v>
      </c>
      <c r="B422" t="str">
        <f>VLOOKUP($A422,活跃!$B:$K,10,0)</f>
        <v>02活跃</v>
      </c>
      <c r="C422" t="str">
        <f>VLOOKUP($A422,'交易量(贡献率)'!$A:$M,13,0)</f>
        <v>IV</v>
      </c>
      <c r="D422" t="str">
        <f>VLOOKUP($A422,交易量等级!$A:$I,9,0)</f>
        <v>微</v>
      </c>
      <c r="E422" t="str">
        <f>VLOOKUP($A422,'风险(退款拒付)'!$A:$P,16,0)</f>
        <v>低</v>
      </c>
      <c r="F422">
        <f>VLOOKUP($A422,'风险(退款拒付)'!$A:$Z,4,0)</f>
        <v>1.7999999999999999E-2</v>
      </c>
      <c r="G422" t="str">
        <f>VLOOKUP($A422,'风险(退款拒付)'!$A:$Z,8,0)</f>
        <v>低</v>
      </c>
      <c r="H422" t="str">
        <f>VLOOKUP($A422,'风险(退款拒付)'!$A:$Z,11,0)</f>
        <v>低</v>
      </c>
      <c r="I422" t="str">
        <f>VLOOKUP($A422,'风险(退款拒付)'!$A:$Z,14,0)</f>
        <v>0</v>
      </c>
      <c r="J422" s="2">
        <f>VLOOKUP($A422,活跃!$B:$K,9,0)</f>
        <v>24317.05</v>
      </c>
      <c r="K422" s="5">
        <f>VLOOKUP($A422,'交易量(贡献率)'!$A:$L,11,0)</f>
        <v>4.6109376929302582E-3</v>
      </c>
      <c r="L422">
        <f>VLOOKUP($A422,交易量等级!$A:$H,7,0)</f>
        <v>3435.8</v>
      </c>
      <c r="M422" t="str">
        <f>VLOOKUP($A422,'风险(退款拒付)'!$A:$O,7,0)</f>
        <v>(0,10]</v>
      </c>
      <c r="N422" t="str">
        <f>VLOOKUP($A422,'风险(退款拒付)'!$A:$O,10,0)</f>
        <v>(0,1.5]</v>
      </c>
      <c r="O422" t="str">
        <f>VLOOKUP($A422,'风险(退款拒付)'!$A:$O,13,0)</f>
        <v>0</v>
      </c>
      <c r="P422" s="1">
        <f>VLOOKUP(A422,综合分数!$A:$L,12,0)</f>
        <v>4.303587217287381E-3</v>
      </c>
    </row>
    <row r="423" spans="1:16" x14ac:dyDescent="0.2">
      <c r="A423" t="s">
        <v>231</v>
      </c>
      <c r="B423" t="str">
        <f>VLOOKUP($A423,活跃!$B:$K,10,0)</f>
        <v>02活跃</v>
      </c>
      <c r="C423" t="str">
        <f>VLOOKUP($A423,'交易量(贡献率)'!$A:$M,13,0)</f>
        <v>IV</v>
      </c>
      <c r="D423" t="str">
        <f>VLOOKUP($A423,交易量等级!$A:$I,9,0)</f>
        <v>微</v>
      </c>
      <c r="E423" t="str">
        <f>VLOOKUP($A423,'风险(退款拒付)'!$A:$P,16,0)</f>
        <v>低</v>
      </c>
      <c r="F423">
        <f>VLOOKUP($A423,'风险(退款拒付)'!$A:$Z,4,0)</f>
        <v>5.6000000000000001E-2</v>
      </c>
      <c r="G423" t="str">
        <f>VLOOKUP($A423,'风险(退款拒付)'!$A:$Z,8,0)</f>
        <v>低</v>
      </c>
      <c r="H423" t="str">
        <f>VLOOKUP($A423,'风险(退款拒付)'!$A:$Z,11,0)</f>
        <v>0</v>
      </c>
      <c r="I423" t="str">
        <f>VLOOKUP($A423,'风险(退款拒付)'!$A:$Z,14,0)</f>
        <v>低</v>
      </c>
      <c r="J423" s="2">
        <f>VLOOKUP($A423,活跃!$B:$K,9,0)</f>
        <v>40919.24</v>
      </c>
      <c r="K423" s="5">
        <f>VLOOKUP($A423,'交易量(贡献率)'!$A:$L,11,0)</f>
        <v>7.6974283525934476E-3</v>
      </c>
      <c r="L423">
        <f>VLOOKUP($A423,交易量等级!$A:$H,7,0)</f>
        <v>28929.880361970001</v>
      </c>
      <c r="M423" t="str">
        <f>VLOOKUP($A423,'风险(退款拒付)'!$A:$O,7,0)</f>
        <v>(0,10]</v>
      </c>
      <c r="N423" t="str">
        <f>VLOOKUP($A423,'风险(退款拒付)'!$A:$O,10,0)</f>
        <v>0</v>
      </c>
      <c r="O423" t="str">
        <f>VLOOKUP($A423,'风险(退款拒付)'!$A:$O,13,0)</f>
        <v>(0,10]</v>
      </c>
      <c r="P423" s="1">
        <f>VLOOKUP(A423,综合分数!$A:$L,12,0)</f>
        <v>5.1914350811406284E-3</v>
      </c>
    </row>
    <row r="424" spans="1:16" x14ac:dyDescent="0.2">
      <c r="A424" t="s">
        <v>164</v>
      </c>
      <c r="B424" t="str">
        <f>VLOOKUP($A424,活跃!$B:$K,10,0)</f>
        <v>03流失</v>
      </c>
      <c r="C424" t="str">
        <f>VLOOKUP($A424,'交易量(贡献率)'!$A:$M,13,0)</f>
        <v>IV</v>
      </c>
      <c r="D424" t="str">
        <f>VLOOKUP($A424,交易量等级!$A:$I,9,0)</f>
        <v>微</v>
      </c>
      <c r="E424" t="str">
        <f>VLOOKUP($A424,'风险(退款拒付)'!$A:$P,16,0)</f>
        <v>低</v>
      </c>
      <c r="F424">
        <f>VLOOKUP($A424,'风险(退款拒付)'!$A:$Z,4,0)</f>
        <v>0</v>
      </c>
      <c r="G424" t="str">
        <f>VLOOKUP($A424,'风险(退款拒付)'!$A:$Z,8,0)</f>
        <v>0</v>
      </c>
      <c r="H424" t="str">
        <f>VLOOKUP($A424,'风险(退款拒付)'!$A:$Z,11,0)</f>
        <v>0</v>
      </c>
      <c r="I424" t="str">
        <f>VLOOKUP($A424,'风险(退款拒付)'!$A:$Z,14,0)</f>
        <v>低</v>
      </c>
      <c r="J424" s="2">
        <f>VLOOKUP($A424,活跃!$B:$K,9,0)</f>
        <v>31273.08</v>
      </c>
      <c r="K424" s="5">
        <f>VLOOKUP($A424,'交易量(贡献率)'!$A:$L,11,0)</f>
        <v>6.4566127789502589E-3</v>
      </c>
      <c r="L424">
        <f>VLOOKUP($A424,交易量等级!$A:$H,7,0)</f>
        <v>0</v>
      </c>
      <c r="M424" t="str">
        <f>VLOOKUP($A424,'风险(退款拒付)'!$A:$O,7,0)</f>
        <v>0</v>
      </c>
      <c r="N424" t="str">
        <f>VLOOKUP($A424,'风险(退款拒付)'!$A:$O,10,0)</f>
        <v>0</v>
      </c>
      <c r="O424" t="str">
        <f>VLOOKUP($A424,'风险(退款拒付)'!$A:$O,13,0)</f>
        <v>(0,10]</v>
      </c>
      <c r="P424" s="1">
        <f>VLOOKUP(A424,综合分数!$A:$L,12,0)</f>
        <v>4.2000368147638682E-3</v>
      </c>
    </row>
    <row r="425" spans="1:16" x14ac:dyDescent="0.2">
      <c r="A425" t="s">
        <v>165</v>
      </c>
      <c r="B425" t="str">
        <f>VLOOKUP($A425,活跃!$B:$K,10,0)</f>
        <v>02活跃</v>
      </c>
      <c r="C425" t="str">
        <f>VLOOKUP($A425,'交易量(贡献率)'!$A:$M,13,0)</f>
        <v>IV</v>
      </c>
      <c r="D425" t="str">
        <f>VLOOKUP($A425,交易量等级!$A:$I,9,0)</f>
        <v>微</v>
      </c>
      <c r="E425" t="str">
        <f>VLOOKUP($A425,'风险(退款拒付)'!$A:$P,16,0)</f>
        <v>低</v>
      </c>
      <c r="F425">
        <f>VLOOKUP($A425,'风险(退款拒付)'!$A:$Z,4,0)</f>
        <v>0.1</v>
      </c>
      <c r="G425" t="str">
        <f>VLOOKUP($A425,'风险(退款拒付)'!$A:$Z,8,0)</f>
        <v>中</v>
      </c>
      <c r="H425" t="str">
        <f>VLOOKUP($A425,'风险(退款拒付)'!$A:$Z,11,0)</f>
        <v>低</v>
      </c>
      <c r="I425" t="str">
        <f>VLOOKUP($A425,'风险(退款拒付)'!$A:$Z,14,0)</f>
        <v>低</v>
      </c>
      <c r="J425" s="2">
        <f>VLOOKUP($A425,活跃!$B:$K,9,0)</f>
        <v>139282.54</v>
      </c>
      <c r="K425" s="5">
        <f>VLOOKUP($A425,'交易量(贡献率)'!$A:$L,11,0)</f>
        <v>2.6410403961544121E-2</v>
      </c>
      <c r="L425">
        <f>VLOOKUP($A425,交易量等级!$A:$H,7,0)</f>
        <v>2785.07</v>
      </c>
      <c r="M425" t="str">
        <f>VLOOKUP($A425,'风险(退款拒付)'!$A:$O,7,0)</f>
        <v>(10,20]</v>
      </c>
      <c r="N425" t="str">
        <f>VLOOKUP($A425,'风险(退款拒付)'!$A:$O,10,0)</f>
        <v>(0,1.5]</v>
      </c>
      <c r="O425" t="str">
        <f>VLOOKUP($A425,'风险(退款拒付)'!$A:$O,13,0)</f>
        <v>(0,10]</v>
      </c>
      <c r="P425" s="1">
        <f>VLOOKUP(A425,综合分数!$A:$L,12,0)</f>
        <v>6.6668620916154834E-3</v>
      </c>
    </row>
    <row r="426" spans="1:16" x14ac:dyDescent="0.2">
      <c r="A426" t="s">
        <v>718</v>
      </c>
      <c r="B426" t="str">
        <f>VLOOKUP($A426,活跃!$B:$K,10,0)</f>
        <v>02活跃</v>
      </c>
      <c r="C426" t="str">
        <f>VLOOKUP($A426,'交易量(贡献率)'!$A:$M,13,0)</f>
        <v>IV</v>
      </c>
      <c r="D426" t="str">
        <f>VLOOKUP($A426,交易量等级!$A:$I,9,0)</f>
        <v>微</v>
      </c>
      <c r="E426" t="str">
        <f>VLOOKUP($A426,'风险(退款拒付)'!$A:$P,16,0)</f>
        <v>低</v>
      </c>
      <c r="F426">
        <f>VLOOKUP($A426,'风险(退款拒付)'!$A:$Z,4,0)</f>
        <v>7.0000000000000001E-3</v>
      </c>
      <c r="G426" t="str">
        <f>VLOOKUP($A426,'风险(退款拒付)'!$A:$Z,8,0)</f>
        <v>低</v>
      </c>
      <c r="H426" t="str">
        <f>VLOOKUP($A426,'风险(退款拒付)'!$A:$Z,11,0)</f>
        <v>0</v>
      </c>
      <c r="I426" t="str">
        <f>VLOOKUP($A426,'风险(退款拒付)'!$A:$Z,14,0)</f>
        <v>低</v>
      </c>
      <c r="J426" s="2">
        <f>VLOOKUP($A426,活跃!$B:$K,9,0)</f>
        <v>45834.74</v>
      </c>
      <c r="K426" s="5">
        <f>VLOOKUP($A426,'交易量(贡献率)'!$A:$L,11,0)</f>
        <v>8.6910678027005018E-3</v>
      </c>
      <c r="L426">
        <f>VLOOKUP($A426,交易量等级!$A:$H,7,0)</f>
        <v>23494.03</v>
      </c>
      <c r="M426" t="str">
        <f>VLOOKUP($A426,'风险(退款拒付)'!$A:$O,7,0)</f>
        <v>(0,10]</v>
      </c>
      <c r="N426" t="str">
        <f>VLOOKUP($A426,'风险(退款拒付)'!$A:$O,10,0)</f>
        <v>0</v>
      </c>
      <c r="O426" t="str">
        <f>VLOOKUP($A426,'风险(退款拒付)'!$A:$O,13,0)</f>
        <v>(0,10]</v>
      </c>
      <c r="P426" s="1">
        <f>VLOOKUP(A426,综合分数!$A:$L,12,0)</f>
        <v>0.20077538352046831</v>
      </c>
    </row>
    <row r="427" spans="1:16" x14ac:dyDescent="0.2">
      <c r="A427" t="s">
        <v>303</v>
      </c>
      <c r="B427" t="str">
        <f>VLOOKUP($A427,活跃!$B:$K,10,0)</f>
        <v>02活跃</v>
      </c>
      <c r="C427" t="str">
        <f>VLOOKUP($A427,'交易量(贡献率)'!$A:$M,13,0)</f>
        <v>IV</v>
      </c>
      <c r="D427" t="str">
        <f>VLOOKUP($A427,交易量等级!$A:$I,9,0)</f>
        <v>微</v>
      </c>
      <c r="E427" t="str">
        <f>VLOOKUP($A427,'风险(退款拒付)'!$A:$P,16,0)</f>
        <v>低</v>
      </c>
      <c r="F427">
        <f>VLOOKUP($A427,'风险(退款拒付)'!$A:$Z,4,0)</f>
        <v>0.16500000000000001</v>
      </c>
      <c r="G427" t="str">
        <f>VLOOKUP($A427,'风险(退款拒付)'!$A:$Z,8,0)</f>
        <v>中</v>
      </c>
      <c r="H427" t="str">
        <f>VLOOKUP($A427,'风险(退款拒付)'!$A:$Z,11,0)</f>
        <v>低</v>
      </c>
      <c r="I427" t="str">
        <f>VLOOKUP($A427,'风险(退款拒付)'!$A:$Z,14,0)</f>
        <v>低</v>
      </c>
      <c r="J427" s="2">
        <f>VLOOKUP($A427,活跃!$B:$K,9,0)</f>
        <v>62654.75</v>
      </c>
      <c r="K427" s="5">
        <f>VLOOKUP($A427,'交易量(贡献率)'!$A:$L,11,0)</f>
        <v>1.1880435678510432E-2</v>
      </c>
      <c r="L427">
        <f>VLOOKUP($A427,交易量等级!$A:$H,7,0)</f>
        <v>5688.41</v>
      </c>
      <c r="M427" t="str">
        <f>VLOOKUP($A427,'风险(退款拒付)'!$A:$O,7,0)</f>
        <v>(10,20]</v>
      </c>
      <c r="N427" t="str">
        <f>VLOOKUP($A427,'风险(退款拒付)'!$A:$O,10,0)</f>
        <v>(0,1.5]</v>
      </c>
      <c r="O427" t="str">
        <f>VLOOKUP($A427,'风险(退款拒付)'!$A:$O,13,0)</f>
        <v>(0,10]</v>
      </c>
      <c r="P427" s="1">
        <f>VLOOKUP(A427,综合分数!$A:$L,12,0)</f>
        <v>7.3215462632392663E-3</v>
      </c>
    </row>
    <row r="428" spans="1:16" x14ac:dyDescent="0.2">
      <c r="A428" t="s">
        <v>135</v>
      </c>
      <c r="B428" t="str">
        <f>VLOOKUP($A428,活跃!$B:$K,10,0)</f>
        <v>02活跃</v>
      </c>
      <c r="C428" t="str">
        <f>VLOOKUP($A428,'交易量(贡献率)'!$A:$M,13,0)</f>
        <v>IV</v>
      </c>
      <c r="D428" t="str">
        <f>VLOOKUP($A428,交易量等级!$A:$I,9,0)</f>
        <v>微</v>
      </c>
      <c r="E428" t="str">
        <f>VLOOKUP($A428,'风险(退款拒付)'!$A:$P,16,0)</f>
        <v>低</v>
      </c>
      <c r="F428">
        <f>VLOOKUP($A428,'风险(退款拒付)'!$A:$Z,4,0)</f>
        <v>1.7999999999999999E-2</v>
      </c>
      <c r="G428" t="str">
        <f>VLOOKUP($A428,'风险(退款拒付)'!$A:$Z,8,0)</f>
        <v>低</v>
      </c>
      <c r="H428" t="str">
        <f>VLOOKUP($A428,'风险(退款拒付)'!$A:$Z,11,0)</f>
        <v>低</v>
      </c>
      <c r="I428" t="str">
        <f>VLOOKUP($A428,'风险(退款拒付)'!$A:$Z,14,0)</f>
        <v>低</v>
      </c>
      <c r="J428" s="2">
        <f>VLOOKUP($A428,活跃!$B:$K,9,0)</f>
        <v>52001.67</v>
      </c>
      <c r="K428" s="5">
        <f>VLOOKUP($A428,'交易量(贡献率)'!$A:$L,11,0)</f>
        <v>9.8604255161839384E-3</v>
      </c>
      <c r="L428">
        <f>VLOOKUP($A428,交易量等级!$A:$H,7,0)</f>
        <v>3837.21</v>
      </c>
      <c r="M428" t="str">
        <f>VLOOKUP($A428,'风险(退款拒付)'!$A:$O,7,0)</f>
        <v>(0,10]</v>
      </c>
      <c r="N428" t="str">
        <f>VLOOKUP($A428,'风险(退款拒付)'!$A:$O,10,0)</f>
        <v>(0,1.5]</v>
      </c>
      <c r="O428" t="str">
        <f>VLOOKUP($A428,'风险(退款拒付)'!$A:$O,13,0)</f>
        <v>(0,10]</v>
      </c>
      <c r="P428" s="1">
        <f>VLOOKUP(A428,综合分数!$A:$L,12,0)</f>
        <v>0.20022240486971751</v>
      </c>
    </row>
    <row r="429" spans="1:16" x14ac:dyDescent="0.2">
      <c r="A429" t="s">
        <v>108</v>
      </c>
      <c r="B429" t="str">
        <f>VLOOKUP($A429,活跃!$B:$K,10,0)</f>
        <v>02活跃</v>
      </c>
      <c r="C429" t="str">
        <f>VLOOKUP($A429,'交易量(贡献率)'!$A:$M,13,0)</f>
        <v>IV</v>
      </c>
      <c r="D429" t="str">
        <f>VLOOKUP($A429,交易量等级!$A:$I,9,0)</f>
        <v>微</v>
      </c>
      <c r="E429" t="str">
        <f>VLOOKUP($A429,'风险(退款拒付)'!$A:$P,16,0)</f>
        <v>低</v>
      </c>
      <c r="F429">
        <f>VLOOKUP($A429,'风险(退款拒付)'!$A:$Z,4,0)</f>
        <v>0.14399999999999999</v>
      </c>
      <c r="G429" t="str">
        <f>VLOOKUP($A429,'风险(退款拒付)'!$A:$Z,8,0)</f>
        <v>中</v>
      </c>
      <c r="H429" t="str">
        <f>VLOOKUP($A429,'风险(退款拒付)'!$A:$Z,11,0)</f>
        <v>0</v>
      </c>
      <c r="I429" t="str">
        <f>VLOOKUP($A429,'风险(退款拒付)'!$A:$Z,14,0)</f>
        <v>0</v>
      </c>
      <c r="J429" s="2">
        <f>VLOOKUP($A429,活跃!$B:$K,9,0)</f>
        <v>36080.92</v>
      </c>
      <c r="K429" s="5">
        <f>VLOOKUP($A429,'交易量(贡献率)'!$A:$L,11,0)</f>
        <v>7.3570495030452505E-3</v>
      </c>
      <c r="L429">
        <f>VLOOKUP($A429,交易量等级!$A:$H,7,0)</f>
        <v>5533.2174924849996</v>
      </c>
      <c r="M429" t="str">
        <f>VLOOKUP($A429,'风险(退款拒付)'!$A:$O,7,0)</f>
        <v>(10,20]</v>
      </c>
      <c r="N429" t="str">
        <f>VLOOKUP($A429,'风险(退款拒付)'!$A:$O,10,0)</f>
        <v>0</v>
      </c>
      <c r="O429" t="str">
        <f>VLOOKUP($A429,'风险(退款拒付)'!$A:$O,13,0)</f>
        <v>0</v>
      </c>
      <c r="P429" s="1">
        <f>VLOOKUP(A429,综合分数!$A:$L,12,0)</f>
        <v>0.20749647387478279</v>
      </c>
    </row>
    <row r="430" spans="1:16" x14ac:dyDescent="0.2">
      <c r="A430" t="s">
        <v>820</v>
      </c>
      <c r="B430" t="str">
        <f>VLOOKUP($A430,活跃!$B:$K,10,0)</f>
        <v>03流失</v>
      </c>
      <c r="C430" t="str">
        <f>VLOOKUP($A430,'交易量(贡献率)'!$A:$M,13,0)</f>
        <v>IV</v>
      </c>
      <c r="D430" t="str">
        <f>VLOOKUP($A430,交易量等级!$A:$I,9,0)</f>
        <v>小</v>
      </c>
      <c r="E430" t="str">
        <f>VLOOKUP($A430,'风险(退款拒付)'!$A:$P,16,0)</f>
        <v>中</v>
      </c>
      <c r="F430">
        <f>VLOOKUP($A430,'风险(退款拒付)'!$A:$Z,4,0)</f>
        <v>1.6E-2</v>
      </c>
      <c r="G430" t="str">
        <f>VLOOKUP($A430,'风险(退款拒付)'!$A:$Z,8,0)</f>
        <v>低</v>
      </c>
      <c r="H430" t="str">
        <f>VLOOKUP($A430,'风险(退款拒付)'!$A:$Z,11,0)</f>
        <v>中</v>
      </c>
      <c r="I430" t="str">
        <f>VLOOKUP($A430,'风险(退款拒付)'!$A:$Z,14,0)</f>
        <v>高</v>
      </c>
      <c r="J430" s="2">
        <f>VLOOKUP($A430,活跃!$B:$K,9,0)</f>
        <v>59497.65</v>
      </c>
      <c r="K430" s="5">
        <f>VLOOKUP($A430,'交易量(贡献率)'!$A:$L,11,0)</f>
        <v>1.1281794338777606E-2</v>
      </c>
      <c r="L430">
        <f>VLOOKUP($A430,交易量等级!$A:$H,7,0)</f>
        <v>0</v>
      </c>
      <c r="M430" t="str">
        <f>VLOOKUP($A430,'风险(退款拒付)'!$A:$O,7,0)</f>
        <v>(0,10]</v>
      </c>
      <c r="N430" t="str">
        <f>VLOOKUP($A430,'风险(退款拒付)'!$A:$O,10,0)</f>
        <v>(1.5,10]</v>
      </c>
      <c r="O430" t="str">
        <f>VLOOKUP($A430,'风险(退款拒付)'!$A:$O,13,0)</f>
        <v>(20,+)</v>
      </c>
      <c r="P430" s="1">
        <f>VLOOKUP(A430,综合分数!$A:$L,12,0)</f>
        <v>1.146685238528407E-2</v>
      </c>
    </row>
    <row r="431" spans="1:16" x14ac:dyDescent="0.2">
      <c r="A431" t="s">
        <v>751</v>
      </c>
      <c r="B431" t="str">
        <f>VLOOKUP($A431,活跃!$B:$K,10,0)</f>
        <v>02活跃</v>
      </c>
      <c r="C431" t="str">
        <f>VLOOKUP($A431,'交易量(贡献率)'!$A:$M,13,0)</f>
        <v>IV</v>
      </c>
      <c r="D431" t="str">
        <f>VLOOKUP($A431,交易量等级!$A:$I,9,0)</f>
        <v>微</v>
      </c>
      <c r="E431" t="str">
        <f>VLOOKUP($A431,'风险(退款拒付)'!$A:$P,16,0)</f>
        <v>低</v>
      </c>
      <c r="F431">
        <f>VLOOKUP($A431,'风险(退款拒付)'!$A:$Z,4,0)</f>
        <v>9.9000000000000005E-2</v>
      </c>
      <c r="G431" t="str">
        <f>VLOOKUP($A431,'风险(退款拒付)'!$A:$Z,8,0)</f>
        <v>低</v>
      </c>
      <c r="H431" t="str">
        <f>VLOOKUP($A431,'风险(退款拒付)'!$A:$Z,11,0)</f>
        <v>0</v>
      </c>
      <c r="I431" t="str">
        <f>VLOOKUP($A431,'风险(退款拒付)'!$A:$Z,14,0)</f>
        <v>低</v>
      </c>
      <c r="J431" s="2">
        <f>VLOOKUP($A431,活跃!$B:$K,9,0)</f>
        <v>40904.639999999999</v>
      </c>
      <c r="K431" s="5">
        <f>VLOOKUP($A431,'交易量(贡献率)'!$A:$L,11,0)</f>
        <v>8.0416048141124605E-3</v>
      </c>
      <c r="L431">
        <f>VLOOKUP($A431,交易量等级!$A:$H,7,0)</f>
        <v>118.569692645</v>
      </c>
      <c r="M431" t="str">
        <f>VLOOKUP($A431,'风险(退款拒付)'!$A:$O,7,0)</f>
        <v>(0,10]</v>
      </c>
      <c r="N431" t="str">
        <f>VLOOKUP($A431,'风险(退款拒付)'!$A:$O,10,0)</f>
        <v>0</v>
      </c>
      <c r="O431" t="str">
        <f>VLOOKUP($A431,'风险(退款拒付)'!$A:$O,13,0)</f>
        <v>(0,10]</v>
      </c>
      <c r="P431" s="1">
        <f>VLOOKUP(A431,综合分数!$A:$L,12,0)</f>
        <v>4.38732884448446E-3</v>
      </c>
    </row>
    <row r="432" spans="1:16" x14ac:dyDescent="0.2">
      <c r="A432" t="s">
        <v>142</v>
      </c>
      <c r="B432" t="str">
        <f>VLOOKUP($A432,活跃!$B:$K,10,0)</f>
        <v>04清退</v>
      </c>
      <c r="C432" t="str">
        <f>VLOOKUP($A432,'交易量(贡献率)'!$A:$M,13,0)</f>
        <v>IV</v>
      </c>
      <c r="D432" t="str">
        <f>VLOOKUP($A432,交易量等级!$A:$I,9,0)</f>
        <v>小</v>
      </c>
      <c r="E432" t="str">
        <f>VLOOKUP($A432,'风险(退款拒付)'!$A:$P,16,0)</f>
        <v>中</v>
      </c>
      <c r="F432">
        <f>VLOOKUP($A432,'风险(退款拒付)'!$A:$Z,4,0)</f>
        <v>0</v>
      </c>
      <c r="G432" t="str">
        <f>VLOOKUP($A432,'风险(退款拒付)'!$A:$Z,8,0)</f>
        <v>0</v>
      </c>
      <c r="H432" t="str">
        <f>VLOOKUP($A432,'风险(退款拒付)'!$A:$Z,11,0)</f>
        <v>中</v>
      </c>
      <c r="I432" t="str">
        <f>VLOOKUP($A432,'风险(退款拒付)'!$A:$Z,14,0)</f>
        <v>高</v>
      </c>
      <c r="J432" s="2">
        <f>VLOOKUP($A432,活跃!$B:$K,9,0)</f>
        <v>67412.62</v>
      </c>
      <c r="K432" s="5">
        <f>VLOOKUP($A432,'交易量(贡献率)'!$A:$L,11,0)</f>
        <v>1.2782610988470401E-2</v>
      </c>
      <c r="L432">
        <f>VLOOKUP($A432,交易量等级!$A:$H,7,0)</f>
        <v>0</v>
      </c>
      <c r="M432" t="str">
        <f>VLOOKUP($A432,'风险(退款拒付)'!$A:$O,7,0)</f>
        <v>0</v>
      </c>
      <c r="N432" t="str">
        <f>VLOOKUP($A432,'风险(退款拒付)'!$A:$O,10,0)</f>
        <v>(1.5,10]</v>
      </c>
      <c r="O432" t="str">
        <f>VLOOKUP($A432,'风险(退款拒付)'!$A:$O,13,0)</f>
        <v>(20,+)</v>
      </c>
      <c r="P432" s="1">
        <f>VLOOKUP(A432,综合分数!$A:$L,12,0)</f>
        <v>9.4189887125194927E-3</v>
      </c>
    </row>
    <row r="433" spans="1:16" x14ac:dyDescent="0.2">
      <c r="A433" t="s">
        <v>753</v>
      </c>
      <c r="B433" t="str">
        <f>VLOOKUP($A433,活跃!$B:$K,10,0)</f>
        <v>03流失</v>
      </c>
      <c r="C433" t="str">
        <f>VLOOKUP($A433,'交易量(贡献率)'!$A:$M,13,0)</f>
        <v>IV</v>
      </c>
      <c r="D433" t="str">
        <f>VLOOKUP($A433,交易量等级!$A:$I,9,0)</f>
        <v>微</v>
      </c>
      <c r="E433" t="str">
        <f>VLOOKUP($A433,'风险(退款拒付)'!$A:$P,16,0)</f>
        <v>低</v>
      </c>
      <c r="F433">
        <f>VLOOKUP($A433,'风险(退款拒付)'!$A:$Z,4,0)</f>
        <v>3.0000000000000001E-3</v>
      </c>
      <c r="G433" t="str">
        <f>VLOOKUP($A433,'风险(退款拒付)'!$A:$Z,8,0)</f>
        <v>低</v>
      </c>
      <c r="H433" t="str">
        <f>VLOOKUP($A433,'风险(退款拒付)'!$A:$Z,11,0)</f>
        <v>低</v>
      </c>
      <c r="I433" t="str">
        <f>VLOOKUP($A433,'风险(退款拒付)'!$A:$Z,14,0)</f>
        <v>低</v>
      </c>
      <c r="J433" s="2">
        <f>VLOOKUP($A433,活跃!$B:$K,9,0)</f>
        <v>43043.03</v>
      </c>
      <c r="K433" s="5">
        <f>VLOOKUP($A433,'交易量(贡献率)'!$A:$L,11,0)</f>
        <v>7.1975058015840221E-3</v>
      </c>
      <c r="L433">
        <f>VLOOKUP($A433,交易量等级!$A:$H,7,0)</f>
        <v>0</v>
      </c>
      <c r="M433" t="str">
        <f>VLOOKUP($A433,'风险(退款拒付)'!$A:$O,7,0)</f>
        <v>(0,10]</v>
      </c>
      <c r="N433" t="str">
        <f>VLOOKUP($A433,'风险(退款拒付)'!$A:$O,10,0)</f>
        <v>(0,1.5]</v>
      </c>
      <c r="O433" t="str">
        <f>VLOOKUP($A433,'风险(退款拒付)'!$A:$O,13,0)</f>
        <v>(0,10]</v>
      </c>
      <c r="P433" s="1">
        <f>VLOOKUP(A433,综合分数!$A:$L,12,0)</f>
        <v>9.903366416557197E-3</v>
      </c>
    </row>
    <row r="434" spans="1:16" x14ac:dyDescent="0.2">
      <c r="A434" t="s">
        <v>676</v>
      </c>
      <c r="B434" t="str">
        <f>VLOOKUP($A434,活跃!$B:$K,10,0)</f>
        <v>02活跃</v>
      </c>
      <c r="C434" t="str">
        <f>VLOOKUP($A434,'交易量(贡献率)'!$A:$M,13,0)</f>
        <v>IV</v>
      </c>
      <c r="D434" t="str">
        <f>VLOOKUP($A434,交易量等级!$A:$I,9,0)</f>
        <v>微</v>
      </c>
      <c r="E434" t="str">
        <f>VLOOKUP($A434,'风险(退款拒付)'!$A:$P,16,0)</f>
        <v>低</v>
      </c>
      <c r="F434">
        <f>VLOOKUP($A434,'风险(退款拒付)'!$A:$Z,4,0)</f>
        <v>3.0000000000000001E-3</v>
      </c>
      <c r="G434" t="str">
        <f>VLOOKUP($A434,'风险(退款拒付)'!$A:$Z,8,0)</f>
        <v>低</v>
      </c>
      <c r="H434" t="str">
        <f>VLOOKUP($A434,'风险(退款拒付)'!$A:$Z,11,0)</f>
        <v>0</v>
      </c>
      <c r="I434" t="str">
        <f>VLOOKUP($A434,'风险(退款拒付)'!$A:$Z,14,0)</f>
        <v>0</v>
      </c>
      <c r="J434" s="2">
        <f>VLOOKUP($A434,活跃!$B:$K,9,0)</f>
        <v>38597.870000000003</v>
      </c>
      <c r="K434" s="5">
        <f>VLOOKUP($A434,'交易量(贡献率)'!$A:$L,11,0)</f>
        <v>7.6107138104343957E-3</v>
      </c>
      <c r="L434">
        <f>VLOOKUP($A434,交易量等级!$A:$H,7,0)</f>
        <v>16154.538758835</v>
      </c>
      <c r="M434" t="str">
        <f>VLOOKUP($A434,'风险(退款拒付)'!$A:$O,7,0)</f>
        <v>(0,10]</v>
      </c>
      <c r="N434" t="str">
        <f>VLOOKUP($A434,'风险(退款拒付)'!$A:$O,10,0)</f>
        <v>0</v>
      </c>
      <c r="O434" t="str">
        <f>VLOOKUP($A434,'风险(退款拒付)'!$A:$O,13,0)</f>
        <v>0</v>
      </c>
      <c r="P434" s="1">
        <f>VLOOKUP(A434,综合分数!$A:$L,12,0)</f>
        <v>4.924843670565119E-3</v>
      </c>
    </row>
    <row r="435" spans="1:16" x14ac:dyDescent="0.2">
      <c r="A435" t="s">
        <v>227</v>
      </c>
      <c r="B435" t="str">
        <f>VLOOKUP($A435,活跃!$B:$K,10,0)</f>
        <v>03流失</v>
      </c>
      <c r="C435" t="str">
        <f>VLOOKUP($A435,'交易量(贡献率)'!$A:$M,13,0)</f>
        <v>IV</v>
      </c>
      <c r="D435" t="str">
        <f>VLOOKUP($A435,交易量等级!$A:$I,9,0)</f>
        <v>小</v>
      </c>
      <c r="E435" t="str">
        <f>VLOOKUP($A435,'风险(退款拒付)'!$A:$P,16,0)</f>
        <v>低</v>
      </c>
      <c r="F435">
        <f>VLOOKUP($A435,'风险(退款拒付)'!$A:$Z,4,0)</f>
        <v>8.0000000000000002E-3</v>
      </c>
      <c r="G435" t="str">
        <f>VLOOKUP($A435,'风险(退款拒付)'!$A:$Z,8,0)</f>
        <v>低</v>
      </c>
      <c r="H435" t="str">
        <f>VLOOKUP($A435,'风险(退款拒付)'!$A:$Z,11,0)</f>
        <v>中</v>
      </c>
      <c r="I435" t="str">
        <f>VLOOKUP($A435,'风险(退款拒付)'!$A:$Z,14,0)</f>
        <v>中</v>
      </c>
      <c r="J435" s="2">
        <f>VLOOKUP($A435,活跃!$B:$K,9,0)</f>
        <v>59664.63</v>
      </c>
      <c r="K435" s="5">
        <f>VLOOKUP($A435,'交易量(贡献率)'!$A:$L,11,0)</f>
        <v>1.1313456665250821E-2</v>
      </c>
      <c r="L435">
        <f>VLOOKUP($A435,交易量等级!$A:$H,7,0)</f>
        <v>0</v>
      </c>
      <c r="M435" t="str">
        <f>VLOOKUP($A435,'风险(退款拒付)'!$A:$O,7,0)</f>
        <v>(0,10]</v>
      </c>
      <c r="N435" t="str">
        <f>VLOOKUP($A435,'风险(退款拒付)'!$A:$O,10,0)</f>
        <v>(1.5,10]</v>
      </c>
      <c r="O435" t="str">
        <f>VLOOKUP($A435,'风险(退款拒付)'!$A:$O,13,0)</f>
        <v>(10,20]</v>
      </c>
      <c r="P435" s="1">
        <f>VLOOKUP(A435,综合分数!$A:$L,12,0)</f>
        <v>2.8018250244109472E-3</v>
      </c>
    </row>
    <row r="436" spans="1:16" x14ac:dyDescent="0.2">
      <c r="A436" t="s">
        <v>250</v>
      </c>
      <c r="B436" t="str">
        <f>VLOOKUP($A436,活跃!$B:$K,10,0)</f>
        <v>02活跃</v>
      </c>
      <c r="C436" t="str">
        <f>VLOOKUP($A436,'交易量(贡献率)'!$A:$M,13,0)</f>
        <v>IV</v>
      </c>
      <c r="D436" t="str">
        <f>VLOOKUP($A436,交易量等级!$A:$I,9,0)</f>
        <v>小</v>
      </c>
      <c r="E436" t="str">
        <f>VLOOKUP($A436,'风险(退款拒付)'!$A:$P,16,0)</f>
        <v>低</v>
      </c>
      <c r="F436">
        <f>VLOOKUP($A436,'风险(退款拒付)'!$A:$Z,4,0)</f>
        <v>3.4000000000000002E-2</v>
      </c>
      <c r="G436" t="str">
        <f>VLOOKUP($A436,'风险(退款拒付)'!$A:$Z,8,0)</f>
        <v>低</v>
      </c>
      <c r="H436" t="str">
        <f>VLOOKUP($A436,'风险(退款拒付)'!$A:$Z,11,0)</f>
        <v>低</v>
      </c>
      <c r="I436" t="str">
        <f>VLOOKUP($A436,'风险(退款拒付)'!$A:$Z,14,0)</f>
        <v>低</v>
      </c>
      <c r="J436" s="2">
        <f>VLOOKUP($A436,活跃!$B:$K,9,0)</f>
        <v>434794.02</v>
      </c>
      <c r="K436" s="5">
        <f>VLOOKUP($A436,'交易量(贡献率)'!$A:$L,11,0)</f>
        <v>8.2444545513484277E-2</v>
      </c>
      <c r="L436">
        <f>VLOOKUP($A436,交易量等级!$A:$H,7,0)</f>
        <v>80155.679999999993</v>
      </c>
      <c r="M436" t="str">
        <f>VLOOKUP($A436,'风险(退款拒付)'!$A:$O,7,0)</f>
        <v>(0,10]</v>
      </c>
      <c r="N436" t="str">
        <f>VLOOKUP($A436,'风险(退款拒付)'!$A:$O,10,0)</f>
        <v>(0,1.5]</v>
      </c>
      <c r="O436" t="str">
        <f>VLOOKUP($A436,'风险(退款拒付)'!$A:$O,13,0)</f>
        <v>(0,10]</v>
      </c>
      <c r="P436" s="1">
        <f>VLOOKUP(A436,综合分数!$A:$L,12,0)</f>
        <v>5.6207793651246209E-3</v>
      </c>
    </row>
    <row r="437" spans="1:16" x14ac:dyDescent="0.2">
      <c r="A437" t="s">
        <v>339</v>
      </c>
      <c r="B437" t="str">
        <f>VLOOKUP($A437,活跃!$B:$K,10,0)</f>
        <v>02活跃</v>
      </c>
      <c r="C437" t="str">
        <f>VLOOKUP($A437,'交易量(贡献率)'!$A:$M,13,0)</f>
        <v>IV</v>
      </c>
      <c r="D437" t="str">
        <f>VLOOKUP($A437,交易量等级!$A:$I,9,0)</f>
        <v>微</v>
      </c>
      <c r="E437" t="str">
        <f>VLOOKUP($A437,'风险(退款拒付)'!$A:$P,16,0)</f>
        <v>低</v>
      </c>
      <c r="F437">
        <f>VLOOKUP($A437,'风险(退款拒付)'!$A:$Z,4,0)</f>
        <v>0</v>
      </c>
      <c r="G437" t="str">
        <f>VLOOKUP($A437,'风险(退款拒付)'!$A:$Z,8,0)</f>
        <v>0</v>
      </c>
      <c r="H437" t="str">
        <f>VLOOKUP($A437,'风险(退款拒付)'!$A:$Z,11,0)</f>
        <v>低</v>
      </c>
      <c r="I437" t="str">
        <f>VLOOKUP($A437,'风险(退款拒付)'!$A:$Z,14,0)</f>
        <v>低</v>
      </c>
      <c r="J437" s="2">
        <f>VLOOKUP($A437,活跃!$B:$K,9,0)</f>
        <v>37333.96</v>
      </c>
      <c r="K437" s="5">
        <f>VLOOKUP($A437,'交易量(贡献率)'!$A:$L,11,0)</f>
        <v>7.0901967176752196E-3</v>
      </c>
      <c r="L437">
        <f>VLOOKUP($A437,交易量等级!$A:$H,7,0)</f>
        <v>1853.79</v>
      </c>
      <c r="M437" t="str">
        <f>VLOOKUP($A437,'风险(退款拒付)'!$A:$O,7,0)</f>
        <v>0</v>
      </c>
      <c r="N437" t="str">
        <f>VLOOKUP($A437,'风险(退款拒付)'!$A:$O,10,0)</f>
        <v>(0,1.5]</v>
      </c>
      <c r="O437" t="str">
        <f>VLOOKUP($A437,'风险(退款拒付)'!$A:$O,13,0)</f>
        <v>(0,10]</v>
      </c>
      <c r="P437" s="1">
        <f>VLOOKUP(A437,综合分数!$A:$L,12,0)</f>
        <v>6.3329577903778449E-3</v>
      </c>
    </row>
    <row r="438" spans="1:16" x14ac:dyDescent="0.2">
      <c r="A438" t="s">
        <v>302</v>
      </c>
      <c r="B438" t="str">
        <f>VLOOKUP($A438,活跃!$B:$K,10,0)</f>
        <v>03流失</v>
      </c>
      <c r="C438" t="str">
        <f>VLOOKUP($A438,'交易量(贡献率)'!$A:$M,13,0)</f>
        <v>IV</v>
      </c>
      <c r="D438" t="str">
        <f>VLOOKUP($A438,交易量等级!$A:$I,9,0)</f>
        <v>微</v>
      </c>
      <c r="E438" t="str">
        <f>VLOOKUP($A438,'风险(退款拒付)'!$A:$P,16,0)</f>
        <v>低</v>
      </c>
      <c r="F438">
        <f>VLOOKUP($A438,'风险(退款拒付)'!$A:$Z,4,0)</f>
        <v>4.8000000000000001E-2</v>
      </c>
      <c r="G438" t="str">
        <f>VLOOKUP($A438,'风险(退款拒付)'!$A:$Z,8,0)</f>
        <v>低</v>
      </c>
      <c r="H438" t="str">
        <f>VLOOKUP($A438,'风险(退款拒付)'!$A:$Z,11,0)</f>
        <v>低</v>
      </c>
      <c r="I438" t="str">
        <f>VLOOKUP($A438,'风险(退款拒付)'!$A:$Z,14,0)</f>
        <v>低</v>
      </c>
      <c r="J438" s="2">
        <f>VLOOKUP($A438,活跃!$B:$K,9,0)</f>
        <v>33691.83</v>
      </c>
      <c r="K438" s="5">
        <f>VLOOKUP($A438,'交易量(贡献率)'!$A:$L,11,0)</f>
        <v>6.3885598331540417E-3</v>
      </c>
      <c r="L438">
        <f>VLOOKUP($A438,交易量等级!$A:$H,7,0)</f>
        <v>0</v>
      </c>
      <c r="M438" t="str">
        <f>VLOOKUP($A438,'风险(退款拒付)'!$A:$O,7,0)</f>
        <v>(0,10]</v>
      </c>
      <c r="N438" t="str">
        <f>VLOOKUP($A438,'风险(退款拒付)'!$A:$O,10,0)</f>
        <v>(0,1.5]</v>
      </c>
      <c r="O438" t="str">
        <f>VLOOKUP($A438,'风险(退款拒付)'!$A:$O,13,0)</f>
        <v>(0,10]</v>
      </c>
      <c r="P438" s="1">
        <f>VLOOKUP(A438,综合分数!$A:$L,12,0)</f>
        <v>2.9568455173136872E-3</v>
      </c>
    </row>
    <row r="439" spans="1:16" x14ac:dyDescent="0.2">
      <c r="A439" t="s">
        <v>782</v>
      </c>
      <c r="B439" t="str">
        <f>VLOOKUP($A439,活跃!$B:$K,10,0)</f>
        <v>03流失</v>
      </c>
      <c r="C439" t="str">
        <f>VLOOKUP($A439,'交易量(贡献率)'!$A:$M,13,0)</f>
        <v>IV</v>
      </c>
      <c r="D439" t="str">
        <f>VLOOKUP($A439,交易量等级!$A:$I,9,0)</f>
        <v>微</v>
      </c>
      <c r="E439" t="str">
        <f>VLOOKUP($A439,'风险(退款拒付)'!$A:$P,16,0)</f>
        <v>低</v>
      </c>
      <c r="F439">
        <f>VLOOKUP($A439,'风险(退款拒付)'!$A:$Z,4,0)</f>
        <v>0.06</v>
      </c>
      <c r="G439" t="str">
        <f>VLOOKUP($A439,'风险(退款拒付)'!$A:$Z,8,0)</f>
        <v>低</v>
      </c>
      <c r="H439" t="str">
        <f>VLOOKUP($A439,'风险(退款拒付)'!$A:$Z,11,0)</f>
        <v>低</v>
      </c>
      <c r="I439" t="str">
        <f>VLOOKUP($A439,'风险(退款拒付)'!$A:$Z,14,0)</f>
        <v>低</v>
      </c>
      <c r="J439" s="2">
        <f>VLOOKUP($A439,活跃!$B:$K,9,0)</f>
        <v>215835.15</v>
      </c>
      <c r="K439" s="5">
        <f>VLOOKUP($A439,'交易量(贡献率)'!$A:$L,11,0)</f>
        <v>4.0926116802583221E-2</v>
      </c>
      <c r="L439">
        <f>VLOOKUP($A439,交易量等级!$A:$H,7,0)</f>
        <v>0</v>
      </c>
      <c r="M439" t="str">
        <f>VLOOKUP($A439,'风险(退款拒付)'!$A:$O,7,0)</f>
        <v>(0,10]</v>
      </c>
      <c r="N439" t="str">
        <f>VLOOKUP($A439,'风险(退款拒付)'!$A:$O,10,0)</f>
        <v>(0,1.5]</v>
      </c>
      <c r="O439" t="str">
        <f>VLOOKUP($A439,'风险(退款拒付)'!$A:$O,13,0)</f>
        <v>(0,10]</v>
      </c>
      <c r="P439" s="1">
        <f>VLOOKUP(A439,综合分数!$A:$L,12,0)</f>
        <v>6.9313940574715419E-3</v>
      </c>
    </row>
    <row r="440" spans="1:16" x14ac:dyDescent="0.2">
      <c r="A440" t="s">
        <v>921</v>
      </c>
      <c r="B440" t="str">
        <f>VLOOKUP($A440,活跃!$B:$K,10,0)</f>
        <v>02活跃</v>
      </c>
      <c r="C440" t="str">
        <f>VLOOKUP($A440,'交易量(贡献率)'!$A:$M,13,0)</f>
        <v>IV</v>
      </c>
      <c r="D440" t="str">
        <f>VLOOKUP($A440,交易量等级!$A:$I,9,0)</f>
        <v>微</v>
      </c>
      <c r="E440" t="str">
        <f>VLOOKUP($A440,'风险(退款拒付)'!$A:$P,16,0)</f>
        <v>低</v>
      </c>
      <c r="F440">
        <f>VLOOKUP($A440,'风险(退款拒付)'!$A:$Z,4,0)</f>
        <v>5.7000000000000002E-2</v>
      </c>
      <c r="G440" t="str">
        <f>VLOOKUP($A440,'风险(退款拒付)'!$A:$Z,8,0)</f>
        <v>低</v>
      </c>
      <c r="H440" t="str">
        <f>VLOOKUP($A440,'风险(退款拒付)'!$A:$Z,11,0)</f>
        <v>低</v>
      </c>
      <c r="I440" t="str">
        <f>VLOOKUP($A440,'风险(退款拒付)'!$A:$Z,14,0)</f>
        <v>低</v>
      </c>
      <c r="J440" s="2">
        <f>VLOOKUP($A440,活跃!$B:$K,9,0)</f>
        <v>75448.34</v>
      </c>
      <c r="K440" s="5">
        <f>VLOOKUP($A440,'交易量(贡献率)'!$A:$L,11,0)</f>
        <v>1.4306323948629367E-2</v>
      </c>
      <c r="L440">
        <f>VLOOKUP($A440,交易量等级!$A:$H,7,0)</f>
        <v>1692.87</v>
      </c>
      <c r="M440" t="str">
        <f>VLOOKUP($A440,'风险(退款拒付)'!$A:$O,7,0)</f>
        <v>(0,10]</v>
      </c>
      <c r="N440" t="str">
        <f>VLOOKUP($A440,'风险(退款拒付)'!$A:$O,10,0)</f>
        <v>(0,1.5]</v>
      </c>
      <c r="O440" t="str">
        <f>VLOOKUP($A440,'风险(退款拒付)'!$A:$O,13,0)</f>
        <v>(0,10]</v>
      </c>
      <c r="P440" s="1">
        <f>VLOOKUP(A440,综合分数!$A:$L,12,0)</f>
        <v>2.5310174084841688E-3</v>
      </c>
    </row>
    <row r="441" spans="1:16" x14ac:dyDescent="0.2">
      <c r="A441" t="s">
        <v>692</v>
      </c>
      <c r="B441" t="str">
        <f>VLOOKUP($A441,活跃!$B:$K,10,0)</f>
        <v>02活跃</v>
      </c>
      <c r="C441" t="str">
        <f>VLOOKUP($A441,'交易量(贡献率)'!$A:$M,13,0)</f>
        <v>IV</v>
      </c>
      <c r="D441" t="str">
        <f>VLOOKUP($A441,交易量等级!$A:$I,9,0)</f>
        <v>微</v>
      </c>
      <c r="E441" t="str">
        <f>VLOOKUP($A441,'风险(退款拒付)'!$A:$P,16,0)</f>
        <v>低</v>
      </c>
      <c r="F441">
        <f>VLOOKUP($A441,'风险(退款拒付)'!$A:$Z,4,0)</f>
        <v>3.7999999999999999E-2</v>
      </c>
      <c r="G441" t="str">
        <f>VLOOKUP($A441,'风险(退款拒付)'!$A:$Z,8,0)</f>
        <v>低</v>
      </c>
      <c r="H441" t="str">
        <f>VLOOKUP($A441,'风险(退款拒付)'!$A:$Z,11,0)</f>
        <v>低</v>
      </c>
      <c r="I441" t="str">
        <f>VLOOKUP($A441,'风险(退款拒付)'!$A:$Z,14,0)</f>
        <v>低</v>
      </c>
      <c r="J441" s="2">
        <f>VLOOKUP($A441,活跃!$B:$K,9,0)</f>
        <v>115257.89</v>
      </c>
      <c r="K441" s="5">
        <f>VLOOKUP($A441,'交易量(贡献率)'!$A:$L,11,0)</f>
        <v>2.1854910419175415E-2</v>
      </c>
      <c r="L441">
        <f>VLOOKUP($A441,交易量等级!$A:$H,7,0)</f>
        <v>1741.42</v>
      </c>
      <c r="M441" t="str">
        <f>VLOOKUP($A441,'风险(退款拒付)'!$A:$O,7,0)</f>
        <v>(0,10]</v>
      </c>
      <c r="N441" t="str">
        <f>VLOOKUP($A441,'风险(退款拒付)'!$A:$O,10,0)</f>
        <v>(0,1.5]</v>
      </c>
      <c r="O441" t="str">
        <f>VLOOKUP($A441,'风险(退款拒付)'!$A:$O,13,0)</f>
        <v>(0,10]</v>
      </c>
      <c r="P441" s="1">
        <f>VLOOKUP(A441,综合分数!$A:$L,12,0)</f>
        <v>2.130270406101098E-2</v>
      </c>
    </row>
    <row r="442" spans="1:16" x14ac:dyDescent="0.2">
      <c r="A442" t="s">
        <v>260</v>
      </c>
      <c r="B442" t="str">
        <f>VLOOKUP($A442,活跃!$B:$K,10,0)</f>
        <v>03流失</v>
      </c>
      <c r="C442" t="str">
        <f>VLOOKUP($A442,'交易量(贡献率)'!$A:$M,13,0)</f>
        <v>IV</v>
      </c>
      <c r="D442" t="str">
        <f>VLOOKUP($A442,交易量等级!$A:$I,9,0)</f>
        <v>微</v>
      </c>
      <c r="E442" t="str">
        <f>VLOOKUP($A442,'风险(退款拒付)'!$A:$P,16,0)</f>
        <v>低</v>
      </c>
      <c r="F442">
        <f>VLOOKUP($A442,'风险(退款拒付)'!$A:$Z,4,0)</f>
        <v>1.6E-2</v>
      </c>
      <c r="G442" t="str">
        <f>VLOOKUP($A442,'风险(退款拒付)'!$A:$Z,8,0)</f>
        <v>低</v>
      </c>
      <c r="H442" t="str">
        <f>VLOOKUP($A442,'风险(退款拒付)'!$A:$Z,11,0)</f>
        <v>中</v>
      </c>
      <c r="I442" t="str">
        <f>VLOOKUP($A442,'风险(退款拒付)'!$A:$Z,14,0)</f>
        <v>低</v>
      </c>
      <c r="J442" s="2">
        <f>VLOOKUP($A442,活跃!$B:$K,9,0)</f>
        <v>31677.03</v>
      </c>
      <c r="K442" s="5">
        <f>VLOOKUP($A442,'交易量(贡献率)'!$A:$L,11,0)</f>
        <v>6.0065185385185533E-3</v>
      </c>
      <c r="L442">
        <f>VLOOKUP($A442,交易量等级!$A:$H,7,0)</f>
        <v>0</v>
      </c>
      <c r="M442" t="str">
        <f>VLOOKUP($A442,'风险(退款拒付)'!$A:$O,7,0)</f>
        <v>(0,10]</v>
      </c>
      <c r="N442" t="str">
        <f>VLOOKUP($A442,'风险(退款拒付)'!$A:$O,10,0)</f>
        <v>(1.5,10]</v>
      </c>
      <c r="O442" t="str">
        <f>VLOOKUP($A442,'风险(退款拒付)'!$A:$O,13,0)</f>
        <v>(0,10]</v>
      </c>
      <c r="P442" s="1">
        <f>VLOOKUP(A442,综合分数!$A:$L,12,0)</f>
        <v>7.4778222595745921E-3</v>
      </c>
    </row>
    <row r="443" spans="1:16" x14ac:dyDescent="0.2">
      <c r="A443" t="s">
        <v>251</v>
      </c>
      <c r="B443" t="str">
        <f>VLOOKUP($A443,活跃!$B:$K,10,0)</f>
        <v>02活跃</v>
      </c>
      <c r="C443" t="str">
        <f>VLOOKUP($A443,'交易量(贡献率)'!$A:$M,13,0)</f>
        <v>IV</v>
      </c>
      <c r="D443" t="str">
        <f>VLOOKUP($A443,交易量等级!$A:$I,9,0)</f>
        <v>微</v>
      </c>
      <c r="E443" t="str">
        <f>VLOOKUP($A443,'风险(退款拒付)'!$A:$P,16,0)</f>
        <v>低</v>
      </c>
      <c r="F443">
        <f>VLOOKUP($A443,'风险(退款拒付)'!$A:$Z,4,0)</f>
        <v>0</v>
      </c>
      <c r="G443" t="str">
        <f>VLOOKUP($A443,'风险(退款拒付)'!$A:$Z,8,0)</f>
        <v>0</v>
      </c>
      <c r="H443" t="str">
        <f>VLOOKUP($A443,'风险(退款拒付)'!$A:$Z,11,0)</f>
        <v>0</v>
      </c>
      <c r="I443" t="str">
        <f>VLOOKUP($A443,'风险(退款拒付)'!$A:$Z,14,0)</f>
        <v>低</v>
      </c>
      <c r="J443" s="2">
        <f>VLOOKUP($A443,活跃!$B:$K,9,0)</f>
        <v>43522.12</v>
      </c>
      <c r="K443" s="5">
        <f>VLOOKUP($A443,'交易量(贡献率)'!$A:$L,11,0)</f>
        <v>8.252554630772806E-3</v>
      </c>
      <c r="L443">
        <f>VLOOKUP($A443,交易量等级!$A:$H,7,0)</f>
        <v>1866.3</v>
      </c>
      <c r="M443" t="str">
        <f>VLOOKUP($A443,'风险(退款拒付)'!$A:$O,7,0)</f>
        <v>0</v>
      </c>
      <c r="N443" t="str">
        <f>VLOOKUP($A443,'风险(退款拒付)'!$A:$O,10,0)</f>
        <v>0</v>
      </c>
      <c r="O443" t="str">
        <f>VLOOKUP($A443,'风险(退款拒付)'!$A:$O,13,0)</f>
        <v>(0,10]</v>
      </c>
      <c r="P443" s="1">
        <f>VLOOKUP(A443,综合分数!$A:$L,12,0)</f>
        <v>5.8987088518562799E-3</v>
      </c>
    </row>
    <row r="444" spans="1:16" x14ac:dyDescent="0.2">
      <c r="A444" t="s">
        <v>150</v>
      </c>
      <c r="B444" t="str">
        <f>VLOOKUP($A444,活跃!$B:$K,10,0)</f>
        <v>03流失</v>
      </c>
      <c r="C444" t="str">
        <f>VLOOKUP($A444,'交易量(贡献率)'!$A:$M,13,0)</f>
        <v>IV</v>
      </c>
      <c r="D444" t="str">
        <f>VLOOKUP($A444,交易量等级!$A:$I,9,0)</f>
        <v>微</v>
      </c>
      <c r="E444" t="str">
        <f>VLOOKUP($A444,'风险(退款拒付)'!$A:$P,16,0)</f>
        <v>低</v>
      </c>
      <c r="F444">
        <f>VLOOKUP($A444,'风险(退款拒付)'!$A:$Z,4,0)</f>
        <v>0</v>
      </c>
      <c r="G444" t="str">
        <f>VLOOKUP($A444,'风险(退款拒付)'!$A:$Z,8,0)</f>
        <v>0</v>
      </c>
      <c r="H444" t="str">
        <f>VLOOKUP($A444,'风险(退款拒付)'!$A:$Z,11,0)</f>
        <v>低</v>
      </c>
      <c r="I444" t="str">
        <f>VLOOKUP($A444,'风险(退款拒付)'!$A:$Z,14,0)</f>
        <v>低</v>
      </c>
      <c r="J444" s="2">
        <f>VLOOKUP($A444,活跃!$B:$K,9,0)</f>
        <v>20080.62</v>
      </c>
      <c r="K444" s="5">
        <f>VLOOKUP($A444,'交易量(贡献率)'!$A:$L,11,0)</f>
        <v>3.8076365206885375E-3</v>
      </c>
      <c r="L444">
        <f>VLOOKUP($A444,交易量等级!$A:$H,7,0)</f>
        <v>0</v>
      </c>
      <c r="M444" t="str">
        <f>VLOOKUP($A444,'风险(退款拒付)'!$A:$O,7,0)</f>
        <v>0</v>
      </c>
      <c r="N444" t="str">
        <f>VLOOKUP($A444,'风险(退款拒付)'!$A:$O,10,0)</f>
        <v>(0,1.5]</v>
      </c>
      <c r="O444" t="str">
        <f>VLOOKUP($A444,'风险(退款拒付)'!$A:$O,13,0)</f>
        <v>(0,10]</v>
      </c>
      <c r="P444" s="1">
        <f>VLOOKUP(A444,综合分数!$A:$L,12,0)</f>
        <v>5.9729708509184253E-3</v>
      </c>
    </row>
    <row r="445" spans="1:16" x14ac:dyDescent="0.2">
      <c r="A445" t="s">
        <v>971</v>
      </c>
      <c r="B445" t="str">
        <f>VLOOKUP($A445,活跃!$B:$K,10,0)</f>
        <v>03流失</v>
      </c>
      <c r="C445" t="str">
        <f>VLOOKUP($A445,'交易量(贡献率)'!$A:$M,13,0)</f>
        <v>IV</v>
      </c>
      <c r="D445" t="str">
        <f>VLOOKUP($A445,交易量等级!$A:$I,9,0)</f>
        <v>小</v>
      </c>
      <c r="E445" t="str">
        <f>VLOOKUP($A445,'风险(退款拒付)'!$A:$P,16,0)</f>
        <v>中</v>
      </c>
      <c r="F445">
        <f>VLOOKUP($A445,'风险(退款拒付)'!$A:$Z,4,0)</f>
        <v>1.4999999999999999E-2</v>
      </c>
      <c r="G445" t="str">
        <f>VLOOKUP($A445,'风险(退款拒付)'!$A:$Z,8,0)</f>
        <v>低</v>
      </c>
      <c r="H445" t="str">
        <f>VLOOKUP($A445,'风险(退款拒付)'!$A:$Z,11,0)</f>
        <v>中</v>
      </c>
      <c r="I445" t="str">
        <f>VLOOKUP($A445,'风险(退款拒付)'!$A:$Z,14,0)</f>
        <v>高</v>
      </c>
      <c r="J445" s="2">
        <f>VLOOKUP($A445,活跃!$B:$K,9,0)</f>
        <v>25199.22</v>
      </c>
      <c r="K445" s="5">
        <f>VLOOKUP($A445,'交易量(贡献率)'!$A:$L,11,0)</f>
        <v>4.7782125434804815E-3</v>
      </c>
      <c r="L445">
        <f>VLOOKUP($A445,交易量等级!$A:$H,7,0)</f>
        <v>0</v>
      </c>
      <c r="M445" t="str">
        <f>VLOOKUP($A445,'风险(退款拒付)'!$A:$O,7,0)</f>
        <v>(0,10]</v>
      </c>
      <c r="N445" t="str">
        <f>VLOOKUP($A445,'风险(退款拒付)'!$A:$O,10,0)</f>
        <v>(1.5,10]</v>
      </c>
      <c r="O445" t="str">
        <f>VLOOKUP($A445,'风险(退款拒付)'!$A:$O,13,0)</f>
        <v>(20,+)</v>
      </c>
      <c r="P445" s="1">
        <f>VLOOKUP(A445,综合分数!$A:$L,12,0)</f>
        <v>2.5463953746980151E-3</v>
      </c>
    </row>
    <row r="446" spans="1:16" x14ac:dyDescent="0.2">
      <c r="A446" t="s">
        <v>569</v>
      </c>
      <c r="B446" t="str">
        <f>VLOOKUP($A446,活跃!$B:$K,10,0)</f>
        <v>02活跃</v>
      </c>
      <c r="C446" t="str">
        <f>VLOOKUP($A446,'交易量(贡献率)'!$A:$M,13,0)</f>
        <v>IV</v>
      </c>
      <c r="D446" t="str">
        <f>VLOOKUP($A446,交易量等级!$A:$I,9,0)</f>
        <v>微</v>
      </c>
      <c r="E446" t="str">
        <f>VLOOKUP($A446,'风险(退款拒付)'!$A:$P,16,0)</f>
        <v>低</v>
      </c>
      <c r="F446">
        <f>VLOOKUP($A446,'风险(退款拒付)'!$A:$Z,4,0)</f>
        <v>1.2999999999999999E-2</v>
      </c>
      <c r="G446" t="str">
        <f>VLOOKUP($A446,'风险(退款拒付)'!$A:$Z,8,0)</f>
        <v>低</v>
      </c>
      <c r="H446" t="str">
        <f>VLOOKUP($A446,'风险(退款拒付)'!$A:$Z,11,0)</f>
        <v>低</v>
      </c>
      <c r="I446" t="str">
        <f>VLOOKUP($A446,'风险(退款拒付)'!$A:$Z,14,0)</f>
        <v>低</v>
      </c>
      <c r="J446" s="2">
        <f>VLOOKUP($A446,活跃!$B:$K,9,0)</f>
        <v>67844.12</v>
      </c>
      <c r="K446" s="5">
        <f>VLOOKUP($A446,'交易量(贡献率)'!$A:$L,11,0)</f>
        <v>1.2864430930219068E-2</v>
      </c>
      <c r="L446">
        <f>VLOOKUP($A446,交易量等级!$A:$H,7,0)</f>
        <v>27363.72</v>
      </c>
      <c r="M446" t="str">
        <f>VLOOKUP($A446,'风险(退款拒付)'!$A:$O,7,0)</f>
        <v>(0,10]</v>
      </c>
      <c r="N446" t="str">
        <f>VLOOKUP($A446,'风险(退款拒付)'!$A:$O,10,0)</f>
        <v>(0,1.5]</v>
      </c>
      <c r="O446" t="str">
        <f>VLOOKUP($A446,'风险(退款拒付)'!$A:$O,13,0)</f>
        <v>(0,10]</v>
      </c>
      <c r="P446" s="1">
        <f>VLOOKUP(A446,综合分数!$A:$L,12,0)</f>
        <v>7.3729646669543087E-3</v>
      </c>
    </row>
    <row r="447" spans="1:16" x14ac:dyDescent="0.2">
      <c r="A447" t="s">
        <v>560</v>
      </c>
      <c r="B447" t="str">
        <f>VLOOKUP($A447,活跃!$B:$K,10,0)</f>
        <v>03流失</v>
      </c>
      <c r="C447" t="str">
        <f>VLOOKUP($A447,'交易量(贡献率)'!$A:$M,13,0)</f>
        <v>IV</v>
      </c>
      <c r="D447" t="str">
        <f>VLOOKUP($A447,交易量等级!$A:$I,9,0)</f>
        <v>微</v>
      </c>
      <c r="E447" t="str">
        <f>VLOOKUP($A447,'风险(退款拒付)'!$A:$P,16,0)</f>
        <v>低</v>
      </c>
      <c r="F447">
        <f>VLOOKUP($A447,'风险(退款拒付)'!$A:$Z,4,0)</f>
        <v>2.9000000000000001E-2</v>
      </c>
      <c r="G447" t="str">
        <f>VLOOKUP($A447,'风险(退款拒付)'!$A:$Z,8,0)</f>
        <v>低</v>
      </c>
      <c r="H447" t="str">
        <f>VLOOKUP($A447,'风险(退款拒付)'!$A:$Z,11,0)</f>
        <v>中</v>
      </c>
      <c r="I447" t="str">
        <f>VLOOKUP($A447,'风险(退款拒付)'!$A:$Z,14,0)</f>
        <v>低</v>
      </c>
      <c r="J447" s="2">
        <f>VLOOKUP($A447,活跃!$B:$K,9,0)</f>
        <v>153564.94</v>
      </c>
      <c r="K447" s="5">
        <f>VLOOKUP($A447,'交易量(贡献率)'!$A:$L,11,0)</f>
        <v>2.919812811526833E-2</v>
      </c>
      <c r="L447">
        <f>VLOOKUP($A447,交易量等级!$A:$H,7,0)</f>
        <v>0</v>
      </c>
      <c r="M447" t="str">
        <f>VLOOKUP($A447,'风险(退款拒付)'!$A:$O,7,0)</f>
        <v>(0,10]</v>
      </c>
      <c r="N447" t="str">
        <f>VLOOKUP($A447,'风险(退款拒付)'!$A:$O,10,0)</f>
        <v>(1.5,10]</v>
      </c>
      <c r="O447" t="str">
        <f>VLOOKUP($A447,'风险(退款拒付)'!$A:$O,13,0)</f>
        <v>(0,10]</v>
      </c>
      <c r="P447" s="1">
        <f>VLOOKUP(A447,综合分数!$A:$L,12,0)</f>
        <v>6.3742404495690224E-3</v>
      </c>
    </row>
    <row r="448" spans="1:16" x14ac:dyDescent="0.2">
      <c r="A448" t="s">
        <v>422</v>
      </c>
      <c r="B448" t="str">
        <f>VLOOKUP($A448,活跃!$B:$K,10,0)</f>
        <v>02活跃</v>
      </c>
      <c r="C448" t="str">
        <f>VLOOKUP($A448,'交易量(贡献率)'!$A:$M,13,0)</f>
        <v>IV</v>
      </c>
      <c r="D448" t="str">
        <f>VLOOKUP($A448,交易量等级!$A:$I,9,0)</f>
        <v>微</v>
      </c>
      <c r="E448" t="str">
        <f>VLOOKUP($A448,'风险(退款拒付)'!$A:$P,16,0)</f>
        <v>低</v>
      </c>
      <c r="F448">
        <f>VLOOKUP($A448,'风险(退款拒付)'!$A:$Z,4,0)</f>
        <v>0.03</v>
      </c>
      <c r="G448" t="str">
        <f>VLOOKUP($A448,'风险(退款拒付)'!$A:$Z,8,0)</f>
        <v>低</v>
      </c>
      <c r="H448" t="str">
        <f>VLOOKUP($A448,'风险(退款拒付)'!$A:$Z,11,0)</f>
        <v>0</v>
      </c>
      <c r="I448" t="str">
        <f>VLOOKUP($A448,'风险(退款拒付)'!$A:$Z,14,0)</f>
        <v>低</v>
      </c>
      <c r="J448" s="2">
        <f>VLOOKUP($A448,活跃!$B:$K,9,0)</f>
        <v>34170.589999999997</v>
      </c>
      <c r="K448" s="5">
        <f>VLOOKUP($A448,'交易量(贡献率)'!$A:$L,11,0)</f>
        <v>6.4793410969120743E-3</v>
      </c>
      <c r="L448">
        <f>VLOOKUP($A448,交易量等级!$A:$H,7,0)</f>
        <v>7943.56</v>
      </c>
      <c r="M448" t="str">
        <f>VLOOKUP($A448,'风险(退款拒付)'!$A:$O,7,0)</f>
        <v>(0,10]</v>
      </c>
      <c r="N448" t="str">
        <f>VLOOKUP($A448,'风险(退款拒付)'!$A:$O,10,0)</f>
        <v>0</v>
      </c>
      <c r="O448" t="str">
        <f>VLOOKUP($A448,'风险(退款拒付)'!$A:$O,13,0)</f>
        <v>(0,10]</v>
      </c>
      <c r="P448" s="1">
        <f>VLOOKUP(A448,综合分数!$A:$L,12,0)</f>
        <v>8.5349811855228407E-3</v>
      </c>
    </row>
    <row r="449" spans="1:16" x14ac:dyDescent="0.2">
      <c r="A449" t="s">
        <v>397</v>
      </c>
      <c r="B449" t="str">
        <f>VLOOKUP($A449,活跃!$B:$K,10,0)</f>
        <v>03流失</v>
      </c>
      <c r="C449" t="str">
        <f>VLOOKUP($A449,'交易量(贡献率)'!$A:$M,13,0)</f>
        <v>IV</v>
      </c>
      <c r="D449" t="str">
        <f>VLOOKUP($A449,交易量等级!$A:$I,9,0)</f>
        <v>微</v>
      </c>
      <c r="E449" t="str">
        <f>VLOOKUP($A449,'风险(退款拒付)'!$A:$P,16,0)</f>
        <v>低</v>
      </c>
      <c r="F449">
        <f>VLOOKUP($A449,'风险(退款拒付)'!$A:$Z,4,0)</f>
        <v>3.0000000000000001E-3</v>
      </c>
      <c r="G449" t="str">
        <f>VLOOKUP($A449,'风险(退款拒付)'!$A:$Z,8,0)</f>
        <v>低</v>
      </c>
      <c r="H449" t="str">
        <f>VLOOKUP($A449,'风险(退款拒付)'!$A:$Z,11,0)</f>
        <v>低</v>
      </c>
      <c r="I449" t="str">
        <f>VLOOKUP($A449,'风险(退款拒付)'!$A:$Z,14,0)</f>
        <v>低</v>
      </c>
      <c r="J449" s="2">
        <f>VLOOKUP($A449,活跃!$B:$K,9,0)</f>
        <v>44356.23</v>
      </c>
      <c r="K449" s="5">
        <f>VLOOKUP($A449,'交易量(贡献率)'!$A:$L,11,0)</f>
        <v>8.4107164653312774E-3</v>
      </c>
      <c r="L449">
        <f>VLOOKUP($A449,交易量等级!$A:$H,7,0)</f>
        <v>0</v>
      </c>
      <c r="M449" t="str">
        <f>VLOOKUP($A449,'风险(退款拒付)'!$A:$O,7,0)</f>
        <v>(0,10]</v>
      </c>
      <c r="N449" t="str">
        <f>VLOOKUP($A449,'风险(退款拒付)'!$A:$O,10,0)</f>
        <v>(0,1.5]</v>
      </c>
      <c r="O449" t="str">
        <f>VLOOKUP($A449,'风险(退款拒付)'!$A:$O,13,0)</f>
        <v>(0,10]</v>
      </c>
      <c r="P449" s="1">
        <f>VLOOKUP(A449,综合分数!$A:$L,12,0)</f>
        <v>7.9507949601085783E-3</v>
      </c>
    </row>
    <row r="450" spans="1:16" x14ac:dyDescent="0.2">
      <c r="A450" t="s">
        <v>1010</v>
      </c>
      <c r="B450" t="str">
        <f>VLOOKUP($A450,活跃!$B:$K,10,0)</f>
        <v>03流失</v>
      </c>
      <c r="C450" t="str">
        <f>VLOOKUP($A450,'交易量(贡献率)'!$A:$M,13,0)</f>
        <v>IV</v>
      </c>
      <c r="D450" t="str">
        <f>VLOOKUP($A450,交易量等级!$A:$I,9,0)</f>
        <v>微</v>
      </c>
      <c r="E450" t="str">
        <f>VLOOKUP($A450,'风险(退款拒付)'!$A:$P,16,0)</f>
        <v>低</v>
      </c>
      <c r="F450">
        <f>VLOOKUP($A450,'风险(退款拒付)'!$A:$Z,4,0)</f>
        <v>0.11600000000000001</v>
      </c>
      <c r="G450" t="str">
        <f>VLOOKUP($A450,'风险(退款拒付)'!$A:$Z,8,0)</f>
        <v>中</v>
      </c>
      <c r="H450" t="str">
        <f>VLOOKUP($A450,'风险(退款拒付)'!$A:$Z,11,0)</f>
        <v>低</v>
      </c>
      <c r="I450" t="str">
        <f>VLOOKUP($A450,'风险(退款拒付)'!$A:$Z,14,0)</f>
        <v>低</v>
      </c>
      <c r="J450" s="2">
        <f>VLOOKUP($A450,活跃!$B:$K,9,0)</f>
        <v>26188.48</v>
      </c>
      <c r="K450" s="5">
        <f>VLOOKUP($A450,'交易量(贡献率)'!$A:$L,11,0)</f>
        <v>5.0004455632037832E-3</v>
      </c>
      <c r="L450">
        <f>VLOOKUP($A450,交易量等级!$A:$H,7,0)</f>
        <v>0</v>
      </c>
      <c r="M450" t="str">
        <f>VLOOKUP($A450,'风险(退款拒付)'!$A:$O,7,0)</f>
        <v>(10,20]</v>
      </c>
      <c r="N450" t="str">
        <f>VLOOKUP($A450,'风险(退款拒付)'!$A:$O,10,0)</f>
        <v>(0,1.5]</v>
      </c>
      <c r="O450" t="str">
        <f>VLOOKUP($A450,'风险(退款拒付)'!$A:$O,13,0)</f>
        <v>(0,10]</v>
      </c>
      <c r="P450" s="1">
        <f>VLOOKUP(A450,综合分数!$A:$L,12,0)</f>
        <v>4.2435708968200604E-3</v>
      </c>
    </row>
    <row r="451" spans="1:16" x14ac:dyDescent="0.2">
      <c r="A451" t="s">
        <v>570</v>
      </c>
      <c r="B451" t="str">
        <f>VLOOKUP($A451,活跃!$B:$K,10,0)</f>
        <v>03流失</v>
      </c>
      <c r="C451" t="str">
        <f>VLOOKUP($A451,'交易量(贡献率)'!$A:$M,13,0)</f>
        <v>IV</v>
      </c>
      <c r="D451" t="str">
        <f>VLOOKUP($A451,交易量等级!$A:$I,9,0)</f>
        <v>微</v>
      </c>
      <c r="E451" t="str">
        <f>VLOOKUP($A451,'风险(退款拒付)'!$A:$P,16,0)</f>
        <v>低</v>
      </c>
      <c r="F451">
        <f>VLOOKUP($A451,'风险(退款拒付)'!$A:$Z,4,0)</f>
        <v>8.9999999999999993E-3</v>
      </c>
      <c r="G451" t="str">
        <f>VLOOKUP($A451,'风险(退款拒付)'!$A:$Z,8,0)</f>
        <v>低</v>
      </c>
      <c r="H451" t="str">
        <f>VLOOKUP($A451,'风险(退款拒付)'!$A:$Z,11,0)</f>
        <v>低</v>
      </c>
      <c r="I451" t="str">
        <f>VLOOKUP($A451,'风险(退款拒付)'!$A:$Z,14,0)</f>
        <v>低</v>
      </c>
      <c r="J451" s="2">
        <f>VLOOKUP($A451,活跃!$B:$K,9,0)</f>
        <v>18709.36</v>
      </c>
      <c r="K451" s="5">
        <f>VLOOKUP($A451,'交易量(贡献率)'!$A:$L,11,0)</f>
        <v>3.5476216578327413E-3</v>
      </c>
      <c r="L451">
        <f>VLOOKUP($A451,交易量等级!$A:$H,7,0)</f>
        <v>0</v>
      </c>
      <c r="M451" t="str">
        <f>VLOOKUP($A451,'风险(退款拒付)'!$A:$O,7,0)</f>
        <v>(0,10]</v>
      </c>
      <c r="N451" t="str">
        <f>VLOOKUP($A451,'风险(退款拒付)'!$A:$O,10,0)</f>
        <v>(0,1.5]</v>
      </c>
      <c r="O451" t="str">
        <f>VLOOKUP($A451,'风险(退款拒付)'!$A:$O,13,0)</f>
        <v>(0,10]</v>
      </c>
      <c r="P451" s="1">
        <f>VLOOKUP(A451,综合分数!$A:$L,12,0)</f>
        <v>4.2933346796724314E-3</v>
      </c>
    </row>
    <row r="452" spans="1:16" x14ac:dyDescent="0.2">
      <c r="A452" t="s">
        <v>606</v>
      </c>
      <c r="B452" t="str">
        <f>VLOOKUP($A452,活跃!$B:$K,10,0)</f>
        <v>02活跃</v>
      </c>
      <c r="C452" t="str">
        <f>VLOOKUP($A452,'交易量(贡献率)'!$A:$M,13,0)</f>
        <v>IV</v>
      </c>
      <c r="D452" t="str">
        <f>VLOOKUP($A452,交易量等级!$A:$I,9,0)</f>
        <v>微</v>
      </c>
      <c r="E452" t="str">
        <f>VLOOKUP($A452,'风险(退款拒付)'!$A:$P,16,0)</f>
        <v>低</v>
      </c>
      <c r="F452">
        <f>VLOOKUP($A452,'风险(退款拒付)'!$A:$Z,4,0)</f>
        <v>4.7E-2</v>
      </c>
      <c r="G452" t="str">
        <f>VLOOKUP($A452,'风险(退款拒付)'!$A:$Z,8,0)</f>
        <v>低</v>
      </c>
      <c r="H452" t="str">
        <f>VLOOKUP($A452,'风险(退款拒付)'!$A:$Z,11,0)</f>
        <v>低</v>
      </c>
      <c r="I452" t="str">
        <f>VLOOKUP($A452,'风险(退款拒付)'!$A:$Z,14,0)</f>
        <v>低</v>
      </c>
      <c r="J452" s="2">
        <f>VLOOKUP($A452,活跃!$B:$K,9,0)</f>
        <v>84975.92</v>
      </c>
      <c r="K452" s="5">
        <f>VLOOKUP($A452,'交易量(贡献率)'!$A:$L,11,0)</f>
        <v>1.6112919639488597E-2</v>
      </c>
      <c r="L452">
        <f>VLOOKUP($A452,交易量等级!$A:$H,7,0)</f>
        <v>11829.3</v>
      </c>
      <c r="M452" t="str">
        <f>VLOOKUP($A452,'风险(退款拒付)'!$A:$O,7,0)</f>
        <v>(0,10]</v>
      </c>
      <c r="N452" t="str">
        <f>VLOOKUP($A452,'风险(退款拒付)'!$A:$O,10,0)</f>
        <v>(0,1.5]</v>
      </c>
      <c r="O452" t="str">
        <f>VLOOKUP($A452,'风险(退款拒付)'!$A:$O,13,0)</f>
        <v>(0,10]</v>
      </c>
      <c r="P452" s="1">
        <f>VLOOKUP(A452,综合分数!$A:$L,12,0)</f>
        <v>4.9435963765845463E-3</v>
      </c>
    </row>
    <row r="453" spans="1:16" x14ac:dyDescent="0.2">
      <c r="A453" t="s">
        <v>660</v>
      </c>
      <c r="B453" t="str">
        <f>VLOOKUP($A453,活跃!$B:$K,10,0)</f>
        <v>02活跃</v>
      </c>
      <c r="C453" t="str">
        <f>VLOOKUP($A453,'交易量(贡献率)'!$A:$M,13,0)</f>
        <v>IV</v>
      </c>
      <c r="D453" t="str">
        <f>VLOOKUP($A453,交易量等级!$A:$I,9,0)</f>
        <v>微</v>
      </c>
      <c r="E453" t="str">
        <f>VLOOKUP($A453,'风险(退款拒付)'!$A:$P,16,0)</f>
        <v>低</v>
      </c>
      <c r="F453">
        <f>VLOOKUP($A453,'风险(退款拒付)'!$A:$Z,4,0)</f>
        <v>6.0000000000000001E-3</v>
      </c>
      <c r="G453" t="str">
        <f>VLOOKUP($A453,'风险(退款拒付)'!$A:$Z,8,0)</f>
        <v>低</v>
      </c>
      <c r="H453" t="str">
        <f>VLOOKUP($A453,'风险(退款拒付)'!$A:$Z,11,0)</f>
        <v>低</v>
      </c>
      <c r="I453" t="str">
        <f>VLOOKUP($A453,'风险(退款拒付)'!$A:$Z,14,0)</f>
        <v>低</v>
      </c>
      <c r="J453" s="2">
        <f>VLOOKUP($A453,活跃!$B:$K,9,0)</f>
        <v>13163.63</v>
      </c>
      <c r="K453" s="5">
        <f>VLOOKUP($A453,'交易量(贡献率)'!$A:$L,11,0)</f>
        <v>2.4717707573936308E-3</v>
      </c>
      <c r="L453">
        <f>VLOOKUP($A453,交易量等级!$A:$H,7,0)</f>
        <v>4846.991225705</v>
      </c>
      <c r="M453" t="str">
        <f>VLOOKUP($A453,'风险(退款拒付)'!$A:$O,7,0)</f>
        <v>(0,10]</v>
      </c>
      <c r="N453" t="str">
        <f>VLOOKUP($A453,'风险(退款拒付)'!$A:$O,10,0)</f>
        <v>(0,1.5]</v>
      </c>
      <c r="O453" t="str">
        <f>VLOOKUP($A453,'风险(退款拒付)'!$A:$O,13,0)</f>
        <v>(0,10]</v>
      </c>
      <c r="P453" s="1">
        <f>VLOOKUP(A453,综合分数!$A:$L,12,0)</f>
        <v>5.444843068079447E-3</v>
      </c>
    </row>
    <row r="454" spans="1:16" x14ac:dyDescent="0.2">
      <c r="A454" t="s">
        <v>492</v>
      </c>
      <c r="B454" t="str">
        <f>VLOOKUP($A454,活跃!$B:$K,10,0)</f>
        <v>02活跃</v>
      </c>
      <c r="C454" t="str">
        <f>VLOOKUP($A454,'交易量(贡献率)'!$A:$M,13,0)</f>
        <v>IV</v>
      </c>
      <c r="D454" t="str">
        <f>VLOOKUP($A454,交易量等级!$A:$I,9,0)</f>
        <v>微</v>
      </c>
      <c r="E454" t="str">
        <f>VLOOKUP($A454,'风险(退款拒付)'!$A:$P,16,0)</f>
        <v>低</v>
      </c>
      <c r="F454">
        <f>VLOOKUP($A454,'风险(退款拒付)'!$A:$Z,4,0)</f>
        <v>0.05</v>
      </c>
      <c r="G454" t="str">
        <f>VLOOKUP($A454,'风险(退款拒付)'!$A:$Z,8,0)</f>
        <v>低</v>
      </c>
      <c r="H454" t="str">
        <f>VLOOKUP($A454,'风险(退款拒付)'!$A:$Z,11,0)</f>
        <v>0</v>
      </c>
      <c r="I454" t="str">
        <f>VLOOKUP($A454,'风险(退款拒付)'!$A:$Z,14,0)</f>
        <v>0</v>
      </c>
      <c r="J454" s="2">
        <f>VLOOKUP($A454,活跃!$B:$K,9,0)</f>
        <v>428578.21</v>
      </c>
      <c r="K454" s="5">
        <f>VLOOKUP($A454,'交易量(贡献率)'!$A:$L,11,0)</f>
        <v>1.1064865943842116E-2</v>
      </c>
      <c r="L454">
        <f>VLOOKUP($A454,交易量等级!$A:$H,7,0)</f>
        <v>10059.38418623</v>
      </c>
      <c r="M454" t="str">
        <f>VLOOKUP($A454,'风险(退款拒付)'!$A:$O,7,0)</f>
        <v>(0,10]</v>
      </c>
      <c r="N454" t="str">
        <f>VLOOKUP($A454,'风险(退款拒付)'!$A:$O,10,0)</f>
        <v>0</v>
      </c>
      <c r="O454" t="str">
        <f>VLOOKUP($A454,'风险(退款拒付)'!$A:$O,13,0)</f>
        <v>0</v>
      </c>
      <c r="P454" s="1">
        <f>VLOOKUP(A454,综合分数!$A:$L,12,0)</f>
        <v>0.20226120923671251</v>
      </c>
    </row>
    <row r="455" spans="1:16" x14ac:dyDescent="0.2">
      <c r="A455" t="s">
        <v>982</v>
      </c>
      <c r="B455" t="str">
        <f>VLOOKUP($A455,活跃!$B:$K,10,0)</f>
        <v>04清退</v>
      </c>
      <c r="C455" t="str">
        <f>VLOOKUP($A455,'交易量(贡献率)'!$A:$M,13,0)</f>
        <v>IV</v>
      </c>
      <c r="D455" t="str">
        <f>VLOOKUP($A455,交易量等级!$A:$I,9,0)</f>
        <v>小</v>
      </c>
      <c r="E455" t="str">
        <f>VLOOKUP($A455,'风险(退款拒付)'!$A:$P,16,0)</f>
        <v>高</v>
      </c>
      <c r="F455">
        <f>VLOOKUP($A455,'风险(退款拒付)'!$A:$Z,4,0)</f>
        <v>0</v>
      </c>
      <c r="G455" t="str">
        <f>VLOOKUP($A455,'风险(退款拒付)'!$A:$Z,8,0)</f>
        <v>0</v>
      </c>
      <c r="H455" t="str">
        <f>VLOOKUP($A455,'风险(退款拒付)'!$A:$Z,11,0)</f>
        <v>高</v>
      </c>
      <c r="I455" t="str">
        <f>VLOOKUP($A455,'风险(退款拒付)'!$A:$Z,14,0)</f>
        <v>高</v>
      </c>
      <c r="J455" s="2">
        <f>VLOOKUP($A455,活跃!$B:$K,9,0)</f>
        <v>44037.97</v>
      </c>
      <c r="K455" s="5">
        <f>VLOOKUP($A455,'交易量(贡献率)'!$A:$L,11,0)</f>
        <v>8.3503688067891428E-3</v>
      </c>
      <c r="L455">
        <f>VLOOKUP($A455,交易量等级!$A:$H,7,0)</f>
        <v>0</v>
      </c>
      <c r="M455" t="str">
        <f>VLOOKUP($A455,'风险(退款拒付)'!$A:$O,7,0)</f>
        <v>0</v>
      </c>
      <c r="N455" t="str">
        <f>VLOOKUP($A455,'风险(退款拒付)'!$A:$O,10,0)</f>
        <v>(10,+)</v>
      </c>
      <c r="O455" t="str">
        <f>VLOOKUP($A455,'风险(退款拒付)'!$A:$O,13,0)</f>
        <v>(20,+)</v>
      </c>
      <c r="P455" s="1">
        <f>VLOOKUP(A455,综合分数!$A:$L,12,0)</f>
        <v>0.2060277084829179</v>
      </c>
    </row>
    <row r="456" spans="1:16" x14ac:dyDescent="0.2">
      <c r="A456" t="s">
        <v>810</v>
      </c>
      <c r="B456" t="str">
        <f>VLOOKUP($A456,活跃!$B:$K,10,0)</f>
        <v>02活跃</v>
      </c>
      <c r="C456" t="str">
        <f>VLOOKUP($A456,'交易量(贡献率)'!$A:$M,13,0)</f>
        <v>IV</v>
      </c>
      <c r="D456" t="str">
        <f>VLOOKUP($A456,交易量等级!$A:$I,9,0)</f>
        <v>微</v>
      </c>
      <c r="E456" t="str">
        <f>VLOOKUP($A456,'风险(退款拒付)'!$A:$P,16,0)</f>
        <v>低</v>
      </c>
      <c r="F456">
        <f>VLOOKUP($A456,'风险(退款拒付)'!$A:$Z,4,0)</f>
        <v>1.2E-2</v>
      </c>
      <c r="G456" t="str">
        <f>VLOOKUP($A456,'风险(退款拒付)'!$A:$Z,8,0)</f>
        <v>低</v>
      </c>
      <c r="H456" t="str">
        <f>VLOOKUP($A456,'风险(退款拒付)'!$A:$Z,11,0)</f>
        <v>低</v>
      </c>
      <c r="I456" t="str">
        <f>VLOOKUP($A456,'风险(退款拒付)'!$A:$Z,14,0)</f>
        <v>低</v>
      </c>
      <c r="J456" s="2">
        <f>VLOOKUP($A456,活跃!$B:$K,9,0)</f>
        <v>33165.300000000003</v>
      </c>
      <c r="K456" s="5">
        <f>VLOOKUP($A456,'交易量(贡献率)'!$A:$L,11,0)</f>
        <v>6.2929877353443391E-3</v>
      </c>
      <c r="L456">
        <f>VLOOKUP($A456,交易量等级!$A:$H,7,0)</f>
        <v>17848.314216999999</v>
      </c>
      <c r="M456" t="str">
        <f>VLOOKUP($A456,'风险(退款拒付)'!$A:$O,7,0)</f>
        <v>(0,10]</v>
      </c>
      <c r="N456" t="str">
        <f>VLOOKUP($A456,'风险(退款拒付)'!$A:$O,10,0)</f>
        <v>(0,1.5]</v>
      </c>
      <c r="O456" t="str">
        <f>VLOOKUP($A456,'风险(退款拒付)'!$A:$O,13,0)</f>
        <v>(0,10]</v>
      </c>
      <c r="P456" s="1">
        <f>VLOOKUP(A456,综合分数!$A:$L,12,0)</f>
        <v>0.20016812665807421</v>
      </c>
    </row>
    <row r="457" spans="1:16" x14ac:dyDescent="0.2">
      <c r="A457" t="s">
        <v>118</v>
      </c>
      <c r="B457" t="str">
        <f>VLOOKUP($A457,活跃!$B:$K,10,0)</f>
        <v>03流失</v>
      </c>
      <c r="C457" t="str">
        <f>VLOOKUP($A457,'交易量(贡献率)'!$A:$M,13,0)</f>
        <v>IV</v>
      </c>
      <c r="D457" t="str">
        <f>VLOOKUP($A457,交易量等级!$A:$I,9,0)</f>
        <v>小</v>
      </c>
      <c r="E457" t="str">
        <f>VLOOKUP($A457,'风险(退款拒付)'!$A:$P,16,0)</f>
        <v>中高</v>
      </c>
      <c r="F457">
        <f>VLOOKUP($A457,'风险(退款拒付)'!$A:$Z,4,0)</f>
        <v>1.2E-2</v>
      </c>
      <c r="G457" t="str">
        <f>VLOOKUP($A457,'风险(退款拒付)'!$A:$Z,8,0)</f>
        <v>低</v>
      </c>
      <c r="H457" t="str">
        <f>VLOOKUP($A457,'风险(退款拒付)'!$A:$Z,11,0)</f>
        <v>高</v>
      </c>
      <c r="I457" t="str">
        <f>VLOOKUP($A457,'风险(退款拒付)'!$A:$Z,14,0)</f>
        <v>中</v>
      </c>
      <c r="J457" s="2">
        <f>VLOOKUP($A457,活跃!$B:$K,9,0)</f>
        <v>399526.66</v>
      </c>
      <c r="K457" s="5">
        <f>VLOOKUP($A457,'交易量(贡献率)'!$A:$L,11,0)</f>
        <v>7.5757237655247306E-2</v>
      </c>
      <c r="L457">
        <f>VLOOKUP($A457,交易量等级!$A:$H,7,0)</f>
        <v>0</v>
      </c>
      <c r="M457" t="str">
        <f>VLOOKUP($A457,'风险(退款拒付)'!$A:$O,7,0)</f>
        <v>(0,10]</v>
      </c>
      <c r="N457" t="str">
        <f>VLOOKUP($A457,'风险(退款拒付)'!$A:$O,10,0)</f>
        <v>(10,+)</v>
      </c>
      <c r="O457" t="str">
        <f>VLOOKUP($A457,'风险(退款拒付)'!$A:$O,13,0)</f>
        <v>(10,20]</v>
      </c>
      <c r="P457" s="1">
        <f>VLOOKUP(A457,综合分数!$A:$L,12,0)</f>
        <v>9.9288882812558141E-3</v>
      </c>
    </row>
    <row r="458" spans="1:16" x14ac:dyDescent="0.2">
      <c r="A458" t="s">
        <v>622</v>
      </c>
      <c r="B458" t="str">
        <f>VLOOKUP($A458,活跃!$B:$K,10,0)</f>
        <v>04清退</v>
      </c>
      <c r="C458" t="str">
        <f>VLOOKUP($A458,'交易量(贡献率)'!$A:$M,13,0)</f>
        <v>IV</v>
      </c>
      <c r="D458" t="str">
        <f>VLOOKUP($A458,交易量等级!$A:$I,9,0)</f>
        <v>小</v>
      </c>
      <c r="E458" t="str">
        <f>VLOOKUP($A458,'风险(退款拒付)'!$A:$P,16,0)</f>
        <v>低</v>
      </c>
      <c r="F458">
        <f>VLOOKUP($A458,'风险(退款拒付)'!$A:$Z,4,0)</f>
        <v>1.0999999999999999E-2</v>
      </c>
      <c r="G458" t="str">
        <f>VLOOKUP($A458,'风险(退款拒付)'!$A:$Z,8,0)</f>
        <v>低</v>
      </c>
      <c r="H458" t="str">
        <f>VLOOKUP($A458,'风险(退款拒付)'!$A:$Z,11,0)</f>
        <v>中</v>
      </c>
      <c r="I458" t="str">
        <f>VLOOKUP($A458,'风险(退款拒付)'!$A:$Z,14,0)</f>
        <v>中</v>
      </c>
      <c r="J458" s="2">
        <f>VLOOKUP($A458,活跃!$B:$K,9,0)</f>
        <v>43176.5</v>
      </c>
      <c r="K458" s="5">
        <f>VLOOKUP($A458,'交易量(贡献率)'!$A:$L,11,0)</f>
        <v>8.1870190380331203E-3</v>
      </c>
      <c r="L458">
        <f>VLOOKUP($A458,交易量等级!$A:$H,7,0)</f>
        <v>0</v>
      </c>
      <c r="M458" t="str">
        <f>VLOOKUP($A458,'风险(退款拒付)'!$A:$O,7,0)</f>
        <v>(0,10]</v>
      </c>
      <c r="N458" t="str">
        <f>VLOOKUP($A458,'风险(退款拒付)'!$A:$O,10,0)</f>
        <v>(1.5,10]</v>
      </c>
      <c r="O458" t="str">
        <f>VLOOKUP($A458,'风险(退款拒付)'!$A:$O,13,0)</f>
        <v>(10,20]</v>
      </c>
      <c r="P458" s="1">
        <f>VLOOKUP(A458,综合分数!$A:$L,12,0)</f>
        <v>3.2973331290108349E-3</v>
      </c>
    </row>
    <row r="459" spans="1:16" x14ac:dyDescent="0.2">
      <c r="A459" t="s">
        <v>191</v>
      </c>
      <c r="B459" t="str">
        <f>VLOOKUP($A459,活跃!$B:$K,10,0)</f>
        <v>03沉默</v>
      </c>
      <c r="C459" t="str">
        <f>VLOOKUP($A459,'交易量(贡献率)'!$A:$M,13,0)</f>
        <v>IV</v>
      </c>
      <c r="D459" t="str">
        <f>VLOOKUP($A459,交易量等级!$A:$I,9,0)</f>
        <v>小</v>
      </c>
      <c r="E459" t="str">
        <f>VLOOKUP($A459,'风险(退款拒付)'!$A:$P,16,0)</f>
        <v>低</v>
      </c>
      <c r="F459">
        <f>VLOOKUP($A459,'风险(退款拒付)'!$A:$Z,4,0)</f>
        <v>0.109</v>
      </c>
      <c r="G459" t="str">
        <f>VLOOKUP($A459,'风险(退款拒付)'!$A:$Z,8,0)</f>
        <v>中</v>
      </c>
      <c r="H459" t="str">
        <f>VLOOKUP($A459,'风险(退款拒付)'!$A:$Z,11,0)</f>
        <v>0</v>
      </c>
      <c r="I459" t="str">
        <f>VLOOKUP($A459,'风险(退款拒付)'!$A:$Z,14,0)</f>
        <v>0</v>
      </c>
      <c r="J459" s="2">
        <f>VLOOKUP($A459,活跃!$B:$K,9,0)</f>
        <v>187792.07</v>
      </c>
      <c r="K459" s="5">
        <f>VLOOKUP($A459,'交易量(贡献率)'!$A:$L,11,0)</f>
        <v>3.8701625408405785E-2</v>
      </c>
      <c r="L459">
        <f>VLOOKUP($A459,交易量等级!$A:$H,7,0)</f>
        <v>1412.6815712</v>
      </c>
      <c r="M459" t="str">
        <f>VLOOKUP($A459,'风险(退款拒付)'!$A:$O,7,0)</f>
        <v>(10,20]</v>
      </c>
      <c r="N459" t="str">
        <f>VLOOKUP($A459,'风险(退款拒付)'!$A:$O,10,0)</f>
        <v>0</v>
      </c>
      <c r="O459" t="str">
        <f>VLOOKUP($A459,'风险(退款拒付)'!$A:$O,13,0)</f>
        <v>0</v>
      </c>
      <c r="P459" s="1">
        <f>VLOOKUP(A459,综合分数!$A:$L,12,0)</f>
        <v>4.6234410455549954E-3</v>
      </c>
    </row>
    <row r="460" spans="1:16" x14ac:dyDescent="0.2">
      <c r="A460" t="s">
        <v>567</v>
      </c>
      <c r="B460" t="str">
        <f>VLOOKUP($A460,活跃!$B:$K,10,0)</f>
        <v>03流失</v>
      </c>
      <c r="C460" t="str">
        <f>VLOOKUP($A460,'交易量(贡献率)'!$A:$M,13,0)</f>
        <v>IV</v>
      </c>
      <c r="D460" t="str">
        <f>VLOOKUP($A460,交易量等级!$A:$I,9,0)</f>
        <v>微</v>
      </c>
      <c r="E460" t="str">
        <f>VLOOKUP($A460,'风险(退款拒付)'!$A:$P,16,0)</f>
        <v>低</v>
      </c>
      <c r="F460">
        <f>VLOOKUP($A460,'风险(退款拒付)'!$A:$Z,4,0)</f>
        <v>3.3000000000000002E-2</v>
      </c>
      <c r="G460" t="str">
        <f>VLOOKUP($A460,'风险(退款拒付)'!$A:$Z,8,0)</f>
        <v>低</v>
      </c>
      <c r="H460" t="str">
        <f>VLOOKUP($A460,'风险(退款拒付)'!$A:$Z,11,0)</f>
        <v>中</v>
      </c>
      <c r="I460" t="str">
        <f>VLOOKUP($A460,'风险(退款拒付)'!$A:$Z,14,0)</f>
        <v>低</v>
      </c>
      <c r="J460" s="2">
        <f>VLOOKUP($A460,活跃!$B:$K,9,0)</f>
        <v>26498.04</v>
      </c>
      <c r="K460" s="5">
        <f>VLOOKUP($A460,'交易量(贡献率)'!$A:$L,11,0)</f>
        <v>5.024491516231357E-3</v>
      </c>
      <c r="L460">
        <f>VLOOKUP($A460,交易量等级!$A:$H,7,0)</f>
        <v>0</v>
      </c>
      <c r="M460" t="str">
        <f>VLOOKUP($A460,'风险(退款拒付)'!$A:$O,7,0)</f>
        <v>(0,10]</v>
      </c>
      <c r="N460" t="str">
        <f>VLOOKUP($A460,'风险(退款拒付)'!$A:$O,10,0)</f>
        <v>(1.5,10]</v>
      </c>
      <c r="O460" t="str">
        <f>VLOOKUP($A460,'风险(退款拒付)'!$A:$O,13,0)</f>
        <v>(0,10]</v>
      </c>
      <c r="P460" s="1">
        <f>VLOOKUP(A460,综合分数!$A:$L,12,0)</f>
        <v>1.836152180206661E-3</v>
      </c>
    </row>
    <row r="461" spans="1:16" x14ac:dyDescent="0.2">
      <c r="A461" t="s">
        <v>110</v>
      </c>
      <c r="B461" t="str">
        <f>VLOOKUP($A461,活跃!$B:$K,10,0)</f>
        <v>02活跃</v>
      </c>
      <c r="C461" t="str">
        <f>VLOOKUP($A461,'交易量(贡献率)'!$A:$M,13,0)</f>
        <v>IV</v>
      </c>
      <c r="D461" t="str">
        <f>VLOOKUP($A461,交易量等级!$A:$I,9,0)</f>
        <v>微</v>
      </c>
      <c r="E461" t="str">
        <f>VLOOKUP($A461,'风险(退款拒付)'!$A:$P,16,0)</f>
        <v>低</v>
      </c>
      <c r="F461">
        <f>VLOOKUP($A461,'风险(退款拒付)'!$A:$Z,4,0)</f>
        <v>1E-3</v>
      </c>
      <c r="G461" t="str">
        <f>VLOOKUP($A461,'风险(退款拒付)'!$A:$Z,8,0)</f>
        <v>低</v>
      </c>
      <c r="H461" t="str">
        <f>VLOOKUP($A461,'风险(退款拒付)'!$A:$Z,11,0)</f>
        <v>中</v>
      </c>
      <c r="I461" t="str">
        <f>VLOOKUP($A461,'风险(退款拒付)'!$A:$Z,14,0)</f>
        <v>低</v>
      </c>
      <c r="J461" s="2">
        <f>VLOOKUP($A461,活跃!$B:$K,9,0)</f>
        <v>60350.68</v>
      </c>
      <c r="K461" s="5">
        <f>VLOOKUP($A461,'交易量(贡献率)'!$A:$L,11,0)</f>
        <v>1.1443543736019472E-2</v>
      </c>
      <c r="L461">
        <f>VLOOKUP($A461,交易量等级!$A:$H,7,0)</f>
        <v>3780.63</v>
      </c>
      <c r="M461" t="str">
        <f>VLOOKUP($A461,'风险(退款拒付)'!$A:$O,7,0)</f>
        <v>(0,10]</v>
      </c>
      <c r="N461" t="str">
        <f>VLOOKUP($A461,'风险(退款拒付)'!$A:$O,10,0)</f>
        <v>(1.5,10]</v>
      </c>
      <c r="O461" t="str">
        <f>VLOOKUP($A461,'风险(退款拒付)'!$A:$O,13,0)</f>
        <v>(0,10]</v>
      </c>
      <c r="P461" s="1">
        <f>VLOOKUP(A461,综合分数!$A:$L,12,0)</f>
        <v>5.7035379671660788E-3</v>
      </c>
    </row>
    <row r="462" spans="1:16" x14ac:dyDescent="0.2">
      <c r="A462" t="s">
        <v>892</v>
      </c>
      <c r="B462" t="str">
        <f>VLOOKUP($A462,活跃!$B:$K,10,0)</f>
        <v>02活跃</v>
      </c>
      <c r="C462" t="str">
        <f>VLOOKUP($A462,'交易量(贡献率)'!$A:$M,13,0)</f>
        <v>IV</v>
      </c>
      <c r="D462" t="str">
        <f>VLOOKUP($A462,交易量等级!$A:$I,9,0)</f>
        <v>微</v>
      </c>
      <c r="E462" t="str">
        <f>VLOOKUP($A462,'风险(退款拒付)'!$A:$P,16,0)</f>
        <v>低</v>
      </c>
      <c r="F462">
        <f>VLOOKUP($A462,'风险(退款拒付)'!$A:$Z,4,0)</f>
        <v>1E-3</v>
      </c>
      <c r="G462" t="str">
        <f>VLOOKUP($A462,'风险(退款拒付)'!$A:$Z,8,0)</f>
        <v>低</v>
      </c>
      <c r="H462" t="str">
        <f>VLOOKUP($A462,'风险(退款拒付)'!$A:$Z,11,0)</f>
        <v>低</v>
      </c>
      <c r="I462" t="str">
        <f>VLOOKUP($A462,'风险(退款拒付)'!$A:$Z,14,0)</f>
        <v>低</v>
      </c>
      <c r="J462" s="2">
        <f>VLOOKUP($A462,活跃!$B:$K,9,0)</f>
        <v>23635.31</v>
      </c>
      <c r="K462" s="5">
        <f>VLOOKUP($A462,'交易量(贡献率)'!$A:$L,11,0)</f>
        <v>4.4816678734917051E-3</v>
      </c>
      <c r="L462">
        <f>VLOOKUP($A462,交易量等级!$A:$H,7,0)</f>
        <v>2120.38</v>
      </c>
      <c r="M462" t="str">
        <f>VLOOKUP($A462,'风险(退款拒付)'!$A:$O,7,0)</f>
        <v>(0,10]</v>
      </c>
      <c r="N462" t="str">
        <f>VLOOKUP($A462,'风险(退款拒付)'!$A:$O,10,0)</f>
        <v>(0,1.5]</v>
      </c>
      <c r="O462" t="str">
        <f>VLOOKUP($A462,'风险(退款拒付)'!$A:$O,13,0)</f>
        <v>(0,10]</v>
      </c>
      <c r="P462" s="1">
        <f>VLOOKUP(A462,综合分数!$A:$L,12,0)</f>
        <v>1.6857268777662191E-3</v>
      </c>
    </row>
    <row r="463" spans="1:16" x14ac:dyDescent="0.2">
      <c r="A463" t="s">
        <v>385</v>
      </c>
      <c r="B463" t="str">
        <f>VLOOKUP($A463,活跃!$B:$K,10,0)</f>
        <v>02活跃</v>
      </c>
      <c r="C463" t="str">
        <f>VLOOKUP($A463,'交易量(贡献率)'!$A:$M,13,0)</f>
        <v>IV</v>
      </c>
      <c r="D463" t="str">
        <f>VLOOKUP($A463,交易量等级!$A:$I,9,0)</f>
        <v>微</v>
      </c>
      <c r="E463" t="str">
        <f>VLOOKUP($A463,'风险(退款拒付)'!$A:$P,16,0)</f>
        <v>低</v>
      </c>
      <c r="F463">
        <f>VLOOKUP($A463,'风险(退款拒付)'!$A:$Z,4,0)</f>
        <v>3.1E-2</v>
      </c>
      <c r="G463" t="str">
        <f>VLOOKUP($A463,'风险(退款拒付)'!$A:$Z,8,0)</f>
        <v>低</v>
      </c>
      <c r="H463" t="str">
        <f>VLOOKUP($A463,'风险(退款拒付)'!$A:$Z,11,0)</f>
        <v>0</v>
      </c>
      <c r="I463" t="str">
        <f>VLOOKUP($A463,'风险(退款拒付)'!$A:$Z,14,0)</f>
        <v>低</v>
      </c>
      <c r="J463" s="2">
        <f>VLOOKUP($A463,活跃!$B:$K,9,0)</f>
        <v>42285.49</v>
      </c>
      <c r="K463" s="5">
        <f>VLOOKUP($A463,'交易量(贡献率)'!$A:$L,11,0)</f>
        <v>8.0180679689775478E-3</v>
      </c>
      <c r="L463">
        <f>VLOOKUP($A463,交易量等级!$A:$H,7,0)</f>
        <v>27997.08</v>
      </c>
      <c r="M463" t="str">
        <f>VLOOKUP($A463,'风险(退款拒付)'!$A:$O,7,0)</f>
        <v>(0,10]</v>
      </c>
      <c r="N463" t="str">
        <f>VLOOKUP($A463,'风险(退款拒付)'!$A:$O,10,0)</f>
        <v>0</v>
      </c>
      <c r="O463" t="str">
        <f>VLOOKUP($A463,'风险(退款拒付)'!$A:$O,13,0)</f>
        <v>(0,10]</v>
      </c>
      <c r="P463" s="1">
        <f>VLOOKUP(A463,综合分数!$A:$L,12,0)</f>
        <v>1.354448534574503E-2</v>
      </c>
    </row>
    <row r="464" spans="1:16" x14ac:dyDescent="0.2">
      <c r="A464" t="s">
        <v>285</v>
      </c>
      <c r="B464" t="str">
        <f>VLOOKUP($A464,活跃!$B:$K,10,0)</f>
        <v>02活跃</v>
      </c>
      <c r="C464" t="str">
        <f>VLOOKUP($A464,'交易量(贡献率)'!$A:$M,13,0)</f>
        <v>IV</v>
      </c>
      <c r="D464" t="str">
        <f>VLOOKUP($A464,交易量等级!$A:$I,9,0)</f>
        <v>微</v>
      </c>
      <c r="E464" t="str">
        <f>VLOOKUP($A464,'风险(退款拒付)'!$A:$P,16,0)</f>
        <v>低</v>
      </c>
      <c r="F464">
        <f>VLOOKUP($A464,'风险(退款拒付)'!$A:$Z,4,0)</f>
        <v>0.02</v>
      </c>
      <c r="G464" t="str">
        <f>VLOOKUP($A464,'风险(退款拒付)'!$A:$Z,8,0)</f>
        <v>低</v>
      </c>
      <c r="H464" t="str">
        <f>VLOOKUP($A464,'风险(退款拒付)'!$A:$Z,11,0)</f>
        <v>低</v>
      </c>
      <c r="I464" t="str">
        <f>VLOOKUP($A464,'风险(退款拒付)'!$A:$Z,14,0)</f>
        <v>低</v>
      </c>
      <c r="J464" s="2">
        <f>VLOOKUP($A464,活跃!$B:$K,9,0)</f>
        <v>75918.33</v>
      </c>
      <c r="K464" s="5">
        <f>VLOOKUP($A464,'交易量(贡献率)'!$A:$L,11,0)</f>
        <v>1.4395442267105509E-2</v>
      </c>
      <c r="L464">
        <f>VLOOKUP($A464,交易量等级!$A:$H,7,0)</f>
        <v>2225.4499999999998</v>
      </c>
      <c r="M464" t="str">
        <f>VLOOKUP($A464,'风险(退款拒付)'!$A:$O,7,0)</f>
        <v>(0,10]</v>
      </c>
      <c r="N464" t="str">
        <f>VLOOKUP($A464,'风险(退款拒付)'!$A:$O,10,0)</f>
        <v>(0,1.5]</v>
      </c>
      <c r="O464" t="str">
        <f>VLOOKUP($A464,'风险(退款拒付)'!$A:$O,13,0)</f>
        <v>(0,10]</v>
      </c>
      <c r="P464" s="1">
        <f>VLOOKUP(A464,综合分数!$A:$L,12,0)</f>
        <v>4.3997393307878933E-3</v>
      </c>
    </row>
    <row r="465" spans="1:16" x14ac:dyDescent="0.2">
      <c r="A465" t="s">
        <v>902</v>
      </c>
      <c r="B465" t="str">
        <f>VLOOKUP($A465,活跃!$B:$K,10,0)</f>
        <v>03流失</v>
      </c>
      <c r="C465" t="str">
        <f>VLOOKUP($A465,'交易量(贡献率)'!$A:$M,13,0)</f>
        <v>IV</v>
      </c>
      <c r="D465" t="str">
        <f>VLOOKUP($A465,交易量等级!$A:$I,9,0)</f>
        <v>小</v>
      </c>
      <c r="E465" t="str">
        <f>VLOOKUP($A465,'风险(退款拒付)'!$A:$P,16,0)</f>
        <v>中</v>
      </c>
      <c r="F465">
        <f>VLOOKUP($A465,'风险(退款拒付)'!$A:$Z,4,0)</f>
        <v>1.6E-2</v>
      </c>
      <c r="G465" t="str">
        <f>VLOOKUP($A465,'风险(退款拒付)'!$A:$Z,8,0)</f>
        <v>低</v>
      </c>
      <c r="H465" t="str">
        <f>VLOOKUP($A465,'风险(退款拒付)'!$A:$Z,11,0)</f>
        <v>中</v>
      </c>
      <c r="I465" t="str">
        <f>VLOOKUP($A465,'风险(退款拒付)'!$A:$Z,14,0)</f>
        <v>高</v>
      </c>
      <c r="J465" s="2">
        <f>VLOOKUP($A465,活跃!$B:$K,9,0)</f>
        <v>49772.81</v>
      </c>
      <c r="K465" s="5">
        <f>VLOOKUP($A465,'交易量(贡献率)'!$A:$L,11,0)</f>
        <v>9.4377947042119034E-3</v>
      </c>
      <c r="L465">
        <f>VLOOKUP($A465,交易量等级!$A:$H,7,0)</f>
        <v>0</v>
      </c>
      <c r="M465" t="str">
        <f>VLOOKUP($A465,'风险(退款拒付)'!$A:$O,7,0)</f>
        <v>(0,10]</v>
      </c>
      <c r="N465" t="str">
        <f>VLOOKUP($A465,'风险(退款拒付)'!$A:$O,10,0)</f>
        <v>(1.5,10]</v>
      </c>
      <c r="O465" t="str">
        <f>VLOOKUP($A465,'风险(退款拒付)'!$A:$O,13,0)</f>
        <v>(20,+)</v>
      </c>
      <c r="P465" s="1">
        <f>VLOOKUP(A465,综合分数!$A:$L,12,0)</f>
        <v>9.1582590940265229E-3</v>
      </c>
    </row>
    <row r="466" spans="1:16" x14ac:dyDescent="0.2">
      <c r="A466" t="s">
        <v>768</v>
      </c>
      <c r="B466" t="str">
        <f>VLOOKUP($A466,活跃!$B:$K,10,0)</f>
        <v>02活跃</v>
      </c>
      <c r="C466" t="str">
        <f>VLOOKUP($A466,'交易量(贡献率)'!$A:$M,13,0)</f>
        <v>IV</v>
      </c>
      <c r="D466" t="str">
        <f>VLOOKUP($A466,交易量等级!$A:$I,9,0)</f>
        <v>小</v>
      </c>
      <c r="E466" t="str">
        <f>VLOOKUP($A466,'风险(退款拒付)'!$A:$P,16,0)</f>
        <v>低</v>
      </c>
      <c r="F466">
        <f>VLOOKUP($A466,'风险(退款拒付)'!$A:$Z,4,0)</f>
        <v>4.9000000000000002E-2</v>
      </c>
      <c r="G466" t="str">
        <f>VLOOKUP($A466,'风险(退款拒付)'!$A:$Z,8,0)</f>
        <v>低</v>
      </c>
      <c r="H466" t="str">
        <f>VLOOKUP($A466,'风险(退款拒付)'!$A:$Z,11,0)</f>
        <v>低</v>
      </c>
      <c r="I466" t="str">
        <f>VLOOKUP($A466,'风险(退款拒付)'!$A:$Z,14,0)</f>
        <v>低</v>
      </c>
      <c r="J466" s="2">
        <f>VLOOKUP($A466,活跃!$B:$K,9,0)</f>
        <v>250738.68</v>
      </c>
      <c r="K466" s="5">
        <f>VLOOKUP($A466,'交易量(贡献率)'!$A:$L,11,0)</f>
        <v>5.1493583910900136E-2</v>
      </c>
      <c r="L466">
        <f>VLOOKUP($A466,交易量等级!$A:$H,7,0)</f>
        <v>159330.87673362499</v>
      </c>
      <c r="M466" t="str">
        <f>VLOOKUP($A466,'风险(退款拒付)'!$A:$O,7,0)</f>
        <v>(0,10]</v>
      </c>
      <c r="N466" t="str">
        <f>VLOOKUP($A466,'风险(退款拒付)'!$A:$O,10,0)</f>
        <v>(0,1.5]</v>
      </c>
      <c r="O466" t="str">
        <f>VLOOKUP($A466,'风险(退款拒付)'!$A:$O,13,0)</f>
        <v>(0,10]</v>
      </c>
      <c r="P466" s="1">
        <f>VLOOKUP(A466,综合分数!$A:$L,12,0)</f>
        <v>1.1369161899539281E-2</v>
      </c>
    </row>
    <row r="467" spans="1:16" x14ac:dyDescent="0.2">
      <c r="A467" t="s">
        <v>774</v>
      </c>
      <c r="B467" t="str">
        <f>VLOOKUP($A467,活跃!$B:$K,10,0)</f>
        <v>03流失</v>
      </c>
      <c r="C467" t="str">
        <f>VLOOKUP($A467,'交易量(贡献率)'!$A:$M,13,0)</f>
        <v>IV</v>
      </c>
      <c r="D467" t="str">
        <f>VLOOKUP($A467,交易量等级!$A:$I,9,0)</f>
        <v>微</v>
      </c>
      <c r="E467" t="str">
        <f>VLOOKUP($A467,'风险(退款拒付)'!$A:$P,16,0)</f>
        <v>低</v>
      </c>
      <c r="F467">
        <f>VLOOKUP($A467,'风险(退款拒付)'!$A:$Z,4,0)</f>
        <v>1.2999999999999999E-2</v>
      </c>
      <c r="G467" t="str">
        <f>VLOOKUP($A467,'风险(退款拒付)'!$A:$Z,8,0)</f>
        <v>低</v>
      </c>
      <c r="H467" t="str">
        <f>VLOOKUP($A467,'风险(退款拒付)'!$A:$Z,11,0)</f>
        <v>低</v>
      </c>
      <c r="I467" t="str">
        <f>VLOOKUP($A467,'风险(退款拒付)'!$A:$Z,14,0)</f>
        <v>低</v>
      </c>
      <c r="J467" s="2">
        <f>VLOOKUP($A467,活跃!$B:$K,9,0)</f>
        <v>16049.55</v>
      </c>
      <c r="K467" s="5">
        <f>VLOOKUP($A467,'交易量(贡献率)'!$A:$L,11,0)</f>
        <v>3.0432751937249304E-3</v>
      </c>
      <c r="L467">
        <f>VLOOKUP($A467,交易量等级!$A:$H,7,0)</f>
        <v>0</v>
      </c>
      <c r="M467" t="str">
        <f>VLOOKUP($A467,'风险(退款拒付)'!$A:$O,7,0)</f>
        <v>(0,10]</v>
      </c>
      <c r="N467" t="str">
        <f>VLOOKUP($A467,'风险(退款拒付)'!$A:$O,10,0)</f>
        <v>(0,1.5]</v>
      </c>
      <c r="O467" t="str">
        <f>VLOOKUP($A467,'风险(退款拒付)'!$A:$O,13,0)</f>
        <v>(0,10]</v>
      </c>
      <c r="P467" s="1">
        <f>VLOOKUP(A467,综合分数!$A:$L,12,0)</f>
        <v>1.067550898872624E-2</v>
      </c>
    </row>
    <row r="468" spans="1:16" x14ac:dyDescent="0.2">
      <c r="A468" t="s">
        <v>338</v>
      </c>
      <c r="B468" t="str">
        <f>VLOOKUP($A468,活跃!$B:$K,10,0)</f>
        <v>03沉默</v>
      </c>
      <c r="C468" t="str">
        <f>VLOOKUP($A468,'交易量(贡献率)'!$A:$M,13,0)</f>
        <v>IV</v>
      </c>
      <c r="D468" t="str">
        <f>VLOOKUP($A468,交易量等级!$A:$I,9,0)</f>
        <v>微</v>
      </c>
      <c r="E468" t="str">
        <f>VLOOKUP($A468,'风险(退款拒付)'!$A:$P,16,0)</f>
        <v>低</v>
      </c>
      <c r="F468">
        <f>VLOOKUP($A468,'风险(退款拒付)'!$A:$Z,4,0)</f>
        <v>2.5999999999999999E-2</v>
      </c>
      <c r="G468" t="str">
        <f>VLOOKUP($A468,'风险(退款拒付)'!$A:$Z,8,0)</f>
        <v>低</v>
      </c>
      <c r="H468" t="str">
        <f>VLOOKUP($A468,'风险(退款拒付)'!$A:$Z,11,0)</f>
        <v>0</v>
      </c>
      <c r="I468" t="str">
        <f>VLOOKUP($A468,'风险(退款拒付)'!$A:$Z,14,0)</f>
        <v>低</v>
      </c>
      <c r="J468" s="2">
        <f>VLOOKUP($A468,活跃!$B:$K,9,0)</f>
        <v>52829.06</v>
      </c>
      <c r="K468" s="5">
        <f>VLOOKUP($A468,'交易量(贡献率)'!$A:$L,11,0)</f>
        <v>1.0017313121290377E-2</v>
      </c>
      <c r="L468">
        <f>VLOOKUP($A468,交易量等级!$A:$H,7,0)</f>
        <v>95.87</v>
      </c>
      <c r="M468" t="str">
        <f>VLOOKUP($A468,'风险(退款拒付)'!$A:$O,7,0)</f>
        <v>(0,10]</v>
      </c>
      <c r="N468" t="str">
        <f>VLOOKUP($A468,'风险(退款拒付)'!$A:$O,10,0)</f>
        <v>0</v>
      </c>
      <c r="O468" t="str">
        <f>VLOOKUP($A468,'风险(退款拒付)'!$A:$O,13,0)</f>
        <v>(0,10]</v>
      </c>
      <c r="P468" s="1">
        <f>VLOOKUP(A468,综合分数!$A:$L,12,0)</f>
        <v>4.552390058747688E-3</v>
      </c>
    </row>
    <row r="469" spans="1:16" x14ac:dyDescent="0.2">
      <c r="A469" t="s">
        <v>785</v>
      </c>
      <c r="B469" t="str">
        <f>VLOOKUP($A469,活跃!$B:$K,10,0)</f>
        <v>02活跃</v>
      </c>
      <c r="C469" t="str">
        <f>VLOOKUP($A469,'交易量(贡献率)'!$A:$M,13,0)</f>
        <v>IV</v>
      </c>
      <c r="D469" t="str">
        <f>VLOOKUP($A469,交易量等级!$A:$I,9,0)</f>
        <v>微</v>
      </c>
      <c r="E469" t="str">
        <f>VLOOKUP($A469,'风险(退款拒付)'!$A:$P,16,0)</f>
        <v>低</v>
      </c>
      <c r="F469">
        <f>VLOOKUP($A469,'风险(退款拒付)'!$A:$Z,4,0)</f>
        <v>2.8000000000000001E-2</v>
      </c>
      <c r="G469" t="str">
        <f>VLOOKUP($A469,'风险(退款拒付)'!$A:$Z,8,0)</f>
        <v>低</v>
      </c>
      <c r="H469" t="str">
        <f>VLOOKUP($A469,'风险(退款拒付)'!$A:$Z,11,0)</f>
        <v>低</v>
      </c>
      <c r="I469" t="str">
        <f>VLOOKUP($A469,'风险(退款拒付)'!$A:$Z,14,0)</f>
        <v>低</v>
      </c>
      <c r="J469" s="2">
        <f>VLOOKUP($A469,活跃!$B:$K,9,0)</f>
        <v>27291.86</v>
      </c>
      <c r="K469" s="5">
        <f>VLOOKUP($A469,'交易量(贡献率)'!$A:$L,11,0)</f>
        <v>5.1750136626019854E-3</v>
      </c>
      <c r="L469">
        <f>VLOOKUP($A469,交易量等级!$A:$H,7,0)</f>
        <v>4746.17</v>
      </c>
      <c r="M469" t="str">
        <f>VLOOKUP($A469,'风险(退款拒付)'!$A:$O,7,0)</f>
        <v>(0,10]</v>
      </c>
      <c r="N469" t="str">
        <f>VLOOKUP($A469,'风险(退款拒付)'!$A:$O,10,0)</f>
        <v>(0,1.5]</v>
      </c>
      <c r="O469" t="str">
        <f>VLOOKUP($A469,'风险(退款拒付)'!$A:$O,13,0)</f>
        <v>(0,10]</v>
      </c>
      <c r="P469" s="1">
        <f>VLOOKUP(A469,综合分数!$A:$L,12,0)</f>
        <v>4.2089082635020196E-3</v>
      </c>
    </row>
    <row r="470" spans="1:16" x14ac:dyDescent="0.2">
      <c r="A470" t="s">
        <v>410</v>
      </c>
      <c r="B470" t="str">
        <f>VLOOKUP($A470,活跃!$B:$K,10,0)</f>
        <v>02活跃</v>
      </c>
      <c r="C470" t="str">
        <f>VLOOKUP($A470,'交易量(贡献率)'!$A:$M,13,0)</f>
        <v>IV</v>
      </c>
      <c r="D470" t="str">
        <f>VLOOKUP($A470,交易量等级!$A:$I,9,0)</f>
        <v>微</v>
      </c>
      <c r="E470" t="str">
        <f>VLOOKUP($A470,'风险(退款拒付)'!$A:$P,16,0)</f>
        <v>低</v>
      </c>
      <c r="F470">
        <f>VLOOKUP($A470,'风险(退款拒付)'!$A:$Z,4,0)</f>
        <v>0.03</v>
      </c>
      <c r="G470" t="str">
        <f>VLOOKUP($A470,'风险(退款拒付)'!$A:$Z,8,0)</f>
        <v>低</v>
      </c>
      <c r="H470" t="str">
        <f>VLOOKUP($A470,'风险(退款拒付)'!$A:$Z,11,0)</f>
        <v>低</v>
      </c>
      <c r="I470" t="str">
        <f>VLOOKUP($A470,'风险(退款拒付)'!$A:$Z,14,0)</f>
        <v>低</v>
      </c>
      <c r="J470" s="2">
        <f>VLOOKUP($A470,活跃!$B:$K,9,0)</f>
        <v>1179581.31</v>
      </c>
      <c r="K470" s="5">
        <f>VLOOKUP($A470,'交易量(贡献率)'!$A:$L,11,0)</f>
        <v>1.6086416114999876E-3</v>
      </c>
      <c r="L470">
        <f>VLOOKUP($A470,交易量等级!$A:$H,7,0)</f>
        <v>2618.8406268550002</v>
      </c>
      <c r="M470" t="str">
        <f>VLOOKUP($A470,'风险(退款拒付)'!$A:$O,7,0)</f>
        <v>(0,10]</v>
      </c>
      <c r="N470" t="str">
        <f>VLOOKUP($A470,'风险(退款拒付)'!$A:$O,10,0)</f>
        <v>(0,1.5]</v>
      </c>
      <c r="O470" t="str">
        <f>VLOOKUP($A470,'风险(退款拒付)'!$A:$O,13,0)</f>
        <v>(0,10]</v>
      </c>
      <c r="P470" s="1">
        <f>VLOOKUP(A470,综合分数!$A:$L,12,0)</f>
        <v>6.9960939996411616E-3</v>
      </c>
    </row>
    <row r="471" spans="1:16" x14ac:dyDescent="0.2">
      <c r="A471" t="s">
        <v>870</v>
      </c>
      <c r="B471" t="str">
        <f>VLOOKUP($A471,活跃!$B:$K,10,0)</f>
        <v>03流失</v>
      </c>
      <c r="C471" t="str">
        <f>VLOOKUP($A471,'交易量(贡献率)'!$A:$M,13,0)</f>
        <v>IV</v>
      </c>
      <c r="D471" t="str">
        <f>VLOOKUP($A471,交易量等级!$A:$I,9,0)</f>
        <v>微</v>
      </c>
      <c r="E471" t="str">
        <f>VLOOKUP($A471,'风险(退款拒付)'!$A:$P,16,0)</f>
        <v>低</v>
      </c>
      <c r="F471">
        <f>VLOOKUP($A471,'风险(退款拒付)'!$A:$Z,4,0)</f>
        <v>0</v>
      </c>
      <c r="G471" t="str">
        <f>VLOOKUP($A471,'风险(退款拒付)'!$A:$Z,8,0)</f>
        <v>0</v>
      </c>
      <c r="H471" t="str">
        <f>VLOOKUP($A471,'风险(退款拒付)'!$A:$Z,11,0)</f>
        <v>低</v>
      </c>
      <c r="I471" t="str">
        <f>VLOOKUP($A471,'风险(退款拒付)'!$A:$Z,14,0)</f>
        <v>低</v>
      </c>
      <c r="J471" s="2">
        <f>VLOOKUP($A471,活跃!$B:$K,9,0)</f>
        <v>14262.97</v>
      </c>
      <c r="K471" s="5">
        <f>VLOOKUP($A471,'交易量(贡献率)'!$A:$L,11,0)</f>
        <v>2.7045083999141955E-3</v>
      </c>
      <c r="L471">
        <f>VLOOKUP($A471,交易量等级!$A:$H,7,0)</f>
        <v>0</v>
      </c>
      <c r="M471" t="str">
        <f>VLOOKUP($A471,'风险(退款拒付)'!$A:$O,7,0)</f>
        <v>0</v>
      </c>
      <c r="N471" t="str">
        <f>VLOOKUP($A471,'风险(退款拒付)'!$A:$O,10,0)</f>
        <v>(0,1.5]</v>
      </c>
      <c r="O471" t="str">
        <f>VLOOKUP($A471,'风险(退款拒付)'!$A:$O,13,0)</f>
        <v>(0,10]</v>
      </c>
      <c r="P471" s="1">
        <f>VLOOKUP(A471,综合分数!$A:$L,12,0)</f>
        <v>1.2837106624057099E-3</v>
      </c>
    </row>
    <row r="472" spans="1:16" x14ac:dyDescent="0.2">
      <c r="A472" t="s">
        <v>881</v>
      </c>
      <c r="B472" t="str">
        <f>VLOOKUP($A472,活跃!$B:$K,10,0)</f>
        <v>02活跃</v>
      </c>
      <c r="C472" t="str">
        <f>VLOOKUP($A472,'交易量(贡献率)'!$A:$M,13,0)</f>
        <v>IV</v>
      </c>
      <c r="D472" t="str">
        <f>VLOOKUP($A472,交易量等级!$A:$I,9,0)</f>
        <v>小</v>
      </c>
      <c r="E472" t="str">
        <f>VLOOKUP($A472,'风险(退款拒付)'!$A:$P,16,0)</f>
        <v>低</v>
      </c>
      <c r="F472">
        <f>VLOOKUP($A472,'风险(退款拒付)'!$A:$Z,4,0)</f>
        <v>0</v>
      </c>
      <c r="G472" t="str">
        <f>VLOOKUP($A472,'风险(退款拒付)'!$A:$Z,8,0)</f>
        <v>0</v>
      </c>
      <c r="H472" t="str">
        <f>VLOOKUP($A472,'风险(退款拒付)'!$A:$Z,11,0)</f>
        <v>0</v>
      </c>
      <c r="I472" t="str">
        <f>VLOOKUP($A472,'风险(退款拒付)'!$A:$Z,14,0)</f>
        <v>低</v>
      </c>
      <c r="J472" s="2">
        <f>VLOOKUP($A472,活跃!$B:$K,9,0)</f>
        <v>29232.23</v>
      </c>
      <c r="K472" s="5">
        <f>VLOOKUP($A472,'交易量(贡献率)'!$A:$L,11,0)</f>
        <v>5.5429417283513697E-3</v>
      </c>
      <c r="L472">
        <f>VLOOKUP($A472,交易量等级!$A:$H,7,0)</f>
        <v>28551.88</v>
      </c>
      <c r="M472" t="str">
        <f>VLOOKUP($A472,'风险(退款拒付)'!$A:$O,7,0)</f>
        <v>0</v>
      </c>
      <c r="N472" t="str">
        <f>VLOOKUP($A472,'风险(退款拒付)'!$A:$O,10,0)</f>
        <v>0</v>
      </c>
      <c r="O472" t="str">
        <f>VLOOKUP($A472,'风险(退款拒付)'!$A:$O,13,0)</f>
        <v>(0,10]</v>
      </c>
      <c r="P472" s="1">
        <f>VLOOKUP(A472,综合分数!$A:$L,12,0)</f>
        <v>1.1370420294014499E-2</v>
      </c>
    </row>
    <row r="473" spans="1:16" x14ac:dyDescent="0.2">
      <c r="A473" t="s">
        <v>910</v>
      </c>
      <c r="B473" t="str">
        <f>VLOOKUP($A473,活跃!$B:$K,10,0)</f>
        <v>03流失</v>
      </c>
      <c r="C473" t="str">
        <f>VLOOKUP($A473,'交易量(贡献率)'!$A:$M,13,0)</f>
        <v>IV</v>
      </c>
      <c r="D473" t="str">
        <f>VLOOKUP($A473,交易量等级!$A:$I,9,0)</f>
        <v>微</v>
      </c>
      <c r="E473" t="str">
        <f>VLOOKUP($A473,'风险(退款拒付)'!$A:$P,16,0)</f>
        <v>低</v>
      </c>
      <c r="F473">
        <f>VLOOKUP($A473,'风险(退款拒付)'!$A:$Z,4,0)</f>
        <v>0</v>
      </c>
      <c r="G473" t="str">
        <f>VLOOKUP($A473,'风险(退款拒付)'!$A:$Z,8,0)</f>
        <v>0</v>
      </c>
      <c r="H473" t="str">
        <f>VLOOKUP($A473,'风险(退款拒付)'!$A:$Z,11,0)</f>
        <v>低</v>
      </c>
      <c r="I473" t="str">
        <f>VLOOKUP($A473,'风险(退款拒付)'!$A:$Z,14,0)</f>
        <v>0</v>
      </c>
      <c r="J473" s="2">
        <f>VLOOKUP($A473,活跃!$B:$K,9,0)</f>
        <v>14633.82</v>
      </c>
      <c r="K473" s="5">
        <f>VLOOKUP($A473,'交易量(贡献率)'!$A:$L,11,0)</f>
        <v>2.7748280416233333E-3</v>
      </c>
      <c r="L473">
        <f>VLOOKUP($A473,交易量等级!$A:$H,7,0)</f>
        <v>0</v>
      </c>
      <c r="M473" t="str">
        <f>VLOOKUP($A473,'风险(退款拒付)'!$A:$O,7,0)</f>
        <v>0</v>
      </c>
      <c r="N473" t="str">
        <f>VLOOKUP($A473,'风险(退款拒付)'!$A:$O,10,0)</f>
        <v>(0,1.5]</v>
      </c>
      <c r="O473" t="str">
        <f>VLOOKUP($A473,'风险(退款拒付)'!$A:$O,13,0)</f>
        <v>0</v>
      </c>
      <c r="P473" s="1">
        <f>VLOOKUP(A473,综合分数!$A:$L,12,0)</f>
        <v>9.4670448240959677E-3</v>
      </c>
    </row>
    <row r="474" spans="1:16" x14ac:dyDescent="0.2">
      <c r="A474" t="s">
        <v>185</v>
      </c>
      <c r="B474" t="str">
        <f>VLOOKUP($A474,活跃!$B:$K,10,0)</f>
        <v>02活跃</v>
      </c>
      <c r="C474" t="str">
        <f>VLOOKUP($A474,'交易量(贡献率)'!$A:$M,13,0)</f>
        <v>IV</v>
      </c>
      <c r="D474" t="str">
        <f>VLOOKUP($A474,交易量等级!$A:$I,9,0)</f>
        <v>微</v>
      </c>
      <c r="E474" t="str">
        <f>VLOOKUP($A474,'风险(退款拒付)'!$A:$P,16,0)</f>
        <v>低</v>
      </c>
      <c r="F474">
        <f>VLOOKUP($A474,'风险(退款拒付)'!$A:$Z,4,0)</f>
        <v>2.1999999999999999E-2</v>
      </c>
      <c r="G474" t="str">
        <f>VLOOKUP($A474,'风险(退款拒付)'!$A:$Z,8,0)</f>
        <v>低</v>
      </c>
      <c r="H474" t="str">
        <f>VLOOKUP($A474,'风险(退款拒付)'!$A:$Z,11,0)</f>
        <v>0</v>
      </c>
      <c r="I474" t="str">
        <f>VLOOKUP($A474,'风险(退款拒付)'!$A:$Z,14,0)</f>
        <v>0</v>
      </c>
      <c r="J474" s="2">
        <f>VLOOKUP($A474,活跃!$B:$K,9,0)</f>
        <v>30969.21</v>
      </c>
      <c r="K474" s="5">
        <f>VLOOKUP($A474,'交易量(贡献率)'!$A:$L,11,0)</f>
        <v>6.3725091039155638E-3</v>
      </c>
      <c r="L474">
        <f>VLOOKUP($A474,交易量等级!$A:$H,7,0)</f>
        <v>28787.742727994999</v>
      </c>
      <c r="M474" t="str">
        <f>VLOOKUP($A474,'风险(退款拒付)'!$A:$O,7,0)</f>
        <v>(0,10]</v>
      </c>
      <c r="N474" t="str">
        <f>VLOOKUP($A474,'风险(退款拒付)'!$A:$O,10,0)</f>
        <v>0</v>
      </c>
      <c r="O474" t="str">
        <f>VLOOKUP($A474,'风险(退款拒付)'!$A:$O,13,0)</f>
        <v>0</v>
      </c>
      <c r="P474" s="1">
        <f>VLOOKUP(A474,综合分数!$A:$L,12,0)</f>
        <v>0.20048450611420021</v>
      </c>
    </row>
    <row r="475" spans="1:16" x14ac:dyDescent="0.2">
      <c r="A475" t="s">
        <v>542</v>
      </c>
      <c r="B475" t="str">
        <f>VLOOKUP($A475,活跃!$B:$K,10,0)</f>
        <v>03流失</v>
      </c>
      <c r="C475" t="str">
        <f>VLOOKUP($A475,'交易量(贡献率)'!$A:$M,13,0)</f>
        <v>IV</v>
      </c>
      <c r="D475" t="str">
        <f>VLOOKUP($A475,交易量等级!$A:$I,9,0)</f>
        <v>微</v>
      </c>
      <c r="E475" t="str">
        <f>VLOOKUP($A475,'风险(退款拒付)'!$A:$P,16,0)</f>
        <v>低</v>
      </c>
      <c r="F475">
        <f>VLOOKUP($A475,'风险(退款拒付)'!$A:$Z,4,0)</f>
        <v>3.5999999999999997E-2</v>
      </c>
      <c r="G475" t="str">
        <f>VLOOKUP($A475,'风险(退款拒付)'!$A:$Z,8,0)</f>
        <v>低</v>
      </c>
      <c r="H475" t="str">
        <f>VLOOKUP($A475,'风险(退款拒付)'!$A:$Z,11,0)</f>
        <v>0</v>
      </c>
      <c r="I475" t="str">
        <f>VLOOKUP($A475,'风险(退款拒付)'!$A:$Z,14,0)</f>
        <v>低</v>
      </c>
      <c r="J475" s="2">
        <f>VLOOKUP($A475,活跃!$B:$K,9,0)</f>
        <v>13900.82</v>
      </c>
      <c r="K475" s="5">
        <f>VLOOKUP($A475,'交易量(贡献率)'!$A:$L,11,0)</f>
        <v>2.6358384302634899E-3</v>
      </c>
      <c r="L475">
        <f>VLOOKUP($A475,交易量等级!$A:$H,7,0)</f>
        <v>0</v>
      </c>
      <c r="M475" t="str">
        <f>VLOOKUP($A475,'风险(退款拒付)'!$A:$O,7,0)</f>
        <v>(0,10]</v>
      </c>
      <c r="N475" t="str">
        <f>VLOOKUP($A475,'风险(退款拒付)'!$A:$O,10,0)</f>
        <v>0</v>
      </c>
      <c r="O475" t="str">
        <f>VLOOKUP($A475,'风险(退款拒付)'!$A:$O,13,0)</f>
        <v>(0,10]</v>
      </c>
      <c r="P475" s="1">
        <f>VLOOKUP(A475,综合分数!$A:$L,12,0)</f>
        <v>1.183502399999529E-2</v>
      </c>
    </row>
    <row r="476" spans="1:16" x14ac:dyDescent="0.2">
      <c r="A476" t="s">
        <v>581</v>
      </c>
      <c r="B476" t="str">
        <f>VLOOKUP($A476,活跃!$B:$K,10,0)</f>
        <v>03沉默</v>
      </c>
      <c r="C476" t="str">
        <f>VLOOKUP($A476,'交易量(贡献率)'!$A:$M,13,0)</f>
        <v>IV</v>
      </c>
      <c r="D476" t="str">
        <f>VLOOKUP($A476,交易量等级!$A:$I,9,0)</f>
        <v>微</v>
      </c>
      <c r="E476" t="str">
        <f>VLOOKUP($A476,'风险(退款拒付)'!$A:$P,16,0)</f>
        <v>低</v>
      </c>
      <c r="F476">
        <f>VLOOKUP($A476,'风险(退款拒付)'!$A:$Z,4,0)</f>
        <v>1.2E-2</v>
      </c>
      <c r="G476" t="str">
        <f>VLOOKUP($A476,'风险(退款拒付)'!$A:$Z,8,0)</f>
        <v>低</v>
      </c>
      <c r="H476" t="str">
        <f>VLOOKUP($A476,'风险(退款拒付)'!$A:$Z,11,0)</f>
        <v>低</v>
      </c>
      <c r="I476" t="str">
        <f>VLOOKUP($A476,'风险(退款拒付)'!$A:$Z,14,0)</f>
        <v>0</v>
      </c>
      <c r="J476" s="2">
        <f>VLOOKUP($A476,活跃!$B:$K,9,0)</f>
        <v>38403.58</v>
      </c>
      <c r="K476" s="5">
        <f>VLOOKUP($A476,'交易量(贡献率)'!$A:$L,11,0)</f>
        <v>7.2819899850295414E-3</v>
      </c>
      <c r="L476">
        <f>VLOOKUP($A476,交易量等级!$A:$H,7,0)</f>
        <v>5443.9</v>
      </c>
      <c r="M476" t="str">
        <f>VLOOKUP($A476,'风险(退款拒付)'!$A:$O,7,0)</f>
        <v>(0,10]</v>
      </c>
      <c r="N476" t="str">
        <f>VLOOKUP($A476,'风险(退款拒付)'!$A:$O,10,0)</f>
        <v>(0,1.5]</v>
      </c>
      <c r="O476" t="str">
        <f>VLOOKUP($A476,'风险(退款拒付)'!$A:$O,13,0)</f>
        <v>0</v>
      </c>
      <c r="P476" s="1">
        <f>VLOOKUP(A476,综合分数!$A:$L,12,0)</f>
        <v>7.0268550026869022E-3</v>
      </c>
    </row>
    <row r="477" spans="1:16" x14ac:dyDescent="0.2">
      <c r="A477" t="s">
        <v>725</v>
      </c>
      <c r="B477" t="str">
        <f>VLOOKUP($A477,活跃!$B:$K,10,0)</f>
        <v>03流失</v>
      </c>
      <c r="C477" t="str">
        <f>VLOOKUP($A477,'交易量(贡献率)'!$A:$M,13,0)</f>
        <v>IV</v>
      </c>
      <c r="D477" t="str">
        <f>VLOOKUP($A477,交易量等级!$A:$I,9,0)</f>
        <v>微</v>
      </c>
      <c r="E477" t="str">
        <f>VLOOKUP($A477,'风险(退款拒付)'!$A:$P,16,0)</f>
        <v>低</v>
      </c>
      <c r="F477">
        <f>VLOOKUP($A477,'风险(退款拒付)'!$A:$Z,4,0)</f>
        <v>2.4E-2</v>
      </c>
      <c r="G477" t="str">
        <f>VLOOKUP($A477,'风险(退款拒付)'!$A:$Z,8,0)</f>
        <v>低</v>
      </c>
      <c r="H477" t="str">
        <f>VLOOKUP($A477,'风险(退款拒付)'!$A:$Z,11,0)</f>
        <v>低</v>
      </c>
      <c r="I477" t="str">
        <f>VLOOKUP($A477,'风险(退款拒付)'!$A:$Z,14,0)</f>
        <v>低</v>
      </c>
      <c r="J477" s="2">
        <f>VLOOKUP($A477,活跃!$B:$K,9,0)</f>
        <v>18402.310000000001</v>
      </c>
      <c r="K477" s="5">
        <f>VLOOKUP($A477,'交易量(贡献率)'!$A:$L,11,0)</f>
        <v>3.4893996112187716E-3</v>
      </c>
      <c r="L477">
        <f>VLOOKUP($A477,交易量等级!$A:$H,7,0)</f>
        <v>0</v>
      </c>
      <c r="M477" t="str">
        <f>VLOOKUP($A477,'风险(退款拒付)'!$A:$O,7,0)</f>
        <v>(0,10]</v>
      </c>
      <c r="N477" t="str">
        <f>VLOOKUP($A477,'风险(退款拒付)'!$A:$O,10,0)</f>
        <v>(0,1.5]</v>
      </c>
      <c r="O477" t="str">
        <f>VLOOKUP($A477,'风险(退款拒付)'!$A:$O,13,0)</f>
        <v>(0,10]</v>
      </c>
      <c r="P477" s="1">
        <f>VLOOKUP(A477,综合分数!$A:$L,12,0)</f>
        <v>0.20242370930653211</v>
      </c>
    </row>
    <row r="478" spans="1:16" x14ac:dyDescent="0.2">
      <c r="A478" t="s">
        <v>769</v>
      </c>
      <c r="B478" t="str">
        <f>VLOOKUP($A478,活跃!$B:$K,10,0)</f>
        <v>02活跃</v>
      </c>
      <c r="C478" t="str">
        <f>VLOOKUP($A478,'交易量(贡献率)'!$A:$M,13,0)</f>
        <v>IV</v>
      </c>
      <c r="D478" t="str">
        <f>VLOOKUP($A478,交易量等级!$A:$I,9,0)</f>
        <v>微</v>
      </c>
      <c r="E478" t="str">
        <f>VLOOKUP($A478,'风险(退款拒付)'!$A:$P,16,0)</f>
        <v>低</v>
      </c>
      <c r="F478">
        <f>VLOOKUP($A478,'风险(退款拒付)'!$A:$Z,4,0)</f>
        <v>0.03</v>
      </c>
      <c r="G478" t="str">
        <f>VLOOKUP($A478,'风险(退款拒付)'!$A:$Z,8,0)</f>
        <v>低</v>
      </c>
      <c r="H478" t="str">
        <f>VLOOKUP($A478,'风险(退款拒付)'!$A:$Z,11,0)</f>
        <v>0</v>
      </c>
      <c r="I478" t="str">
        <f>VLOOKUP($A478,'风险(退款拒付)'!$A:$Z,14,0)</f>
        <v>低</v>
      </c>
      <c r="J478" s="2">
        <f>VLOOKUP($A478,活跃!$B:$K,9,0)</f>
        <v>29870.38</v>
      </c>
      <c r="K478" s="5">
        <f>VLOOKUP($A478,'交易量(贡献率)'!$A:$L,11,0)</f>
        <v>5.6639461219247459E-3</v>
      </c>
      <c r="L478">
        <f>VLOOKUP($A478,交易量等级!$A:$H,7,0)</f>
        <v>3228.53</v>
      </c>
      <c r="M478" t="str">
        <f>VLOOKUP($A478,'风险(退款拒付)'!$A:$O,7,0)</f>
        <v>(0,10]</v>
      </c>
      <c r="N478" t="str">
        <f>VLOOKUP($A478,'风险(退款拒付)'!$A:$O,10,0)</f>
        <v>0</v>
      </c>
      <c r="O478" t="str">
        <f>VLOOKUP($A478,'风险(退款拒付)'!$A:$O,13,0)</f>
        <v>(0,10]</v>
      </c>
      <c r="P478" s="1">
        <f>VLOOKUP(A478,综合分数!$A:$L,12,0)</f>
        <v>2.506599805010458E-3</v>
      </c>
    </row>
    <row r="479" spans="1:16" x14ac:dyDescent="0.2">
      <c r="A479" t="s">
        <v>978</v>
      </c>
      <c r="B479" t="str">
        <f>VLOOKUP($A479,活跃!$B:$K,10,0)</f>
        <v>03流失</v>
      </c>
      <c r="C479" t="str">
        <f>VLOOKUP($A479,'交易量(贡献率)'!$A:$M,13,0)</f>
        <v>IV</v>
      </c>
      <c r="D479" t="str">
        <f>VLOOKUP($A479,交易量等级!$A:$I,9,0)</f>
        <v>微</v>
      </c>
      <c r="E479" t="str">
        <f>VLOOKUP($A479,'风险(退款拒付)'!$A:$P,16,0)</f>
        <v>低</v>
      </c>
      <c r="F479">
        <f>VLOOKUP($A479,'风险(退款拒付)'!$A:$Z,4,0)</f>
        <v>1.6E-2</v>
      </c>
      <c r="G479" t="str">
        <f>VLOOKUP($A479,'风险(退款拒付)'!$A:$Z,8,0)</f>
        <v>低</v>
      </c>
      <c r="H479" t="str">
        <f>VLOOKUP($A479,'风险(退款拒付)'!$A:$Z,11,0)</f>
        <v>0</v>
      </c>
      <c r="I479" t="str">
        <f>VLOOKUP($A479,'风险(退款拒付)'!$A:$Z,14,0)</f>
        <v>低</v>
      </c>
      <c r="J479" s="2">
        <f>VLOOKUP($A479,活跃!$B:$K,9,0)</f>
        <v>56991.74</v>
      </c>
      <c r="K479" s="5">
        <f>VLOOKUP($A479,'交易量(贡献率)'!$A:$L,11,0)</f>
        <v>1.0806630004531022E-2</v>
      </c>
      <c r="L479">
        <f>VLOOKUP($A479,交易量等级!$A:$H,7,0)</f>
        <v>0</v>
      </c>
      <c r="M479" t="str">
        <f>VLOOKUP($A479,'风险(退款拒付)'!$A:$O,7,0)</f>
        <v>(0,10]</v>
      </c>
      <c r="N479" t="str">
        <f>VLOOKUP($A479,'风险(退款拒付)'!$A:$O,10,0)</f>
        <v>0</v>
      </c>
      <c r="O479" t="str">
        <f>VLOOKUP($A479,'风险(退款拒付)'!$A:$O,13,0)</f>
        <v>(0,10]</v>
      </c>
      <c r="P479" s="1">
        <f>VLOOKUP(A479,综合分数!$A:$L,12,0)</f>
        <v>5.8056168038227154E-3</v>
      </c>
    </row>
    <row r="480" spans="1:16" x14ac:dyDescent="0.2">
      <c r="A480" t="s">
        <v>483</v>
      </c>
      <c r="B480" t="str">
        <f>VLOOKUP($A480,活跃!$B:$K,10,0)</f>
        <v>02活跃</v>
      </c>
      <c r="C480" t="str">
        <f>VLOOKUP($A480,'交易量(贡献率)'!$A:$M,13,0)</f>
        <v>IV</v>
      </c>
      <c r="D480" t="str">
        <f>VLOOKUP($A480,交易量等级!$A:$I,9,0)</f>
        <v>微</v>
      </c>
      <c r="E480" t="str">
        <f>VLOOKUP($A480,'风险(退款拒付)'!$A:$P,16,0)</f>
        <v>低</v>
      </c>
      <c r="F480">
        <f>VLOOKUP($A480,'风险(退款拒付)'!$A:$Z,4,0)</f>
        <v>2.7E-2</v>
      </c>
      <c r="G480" t="str">
        <f>VLOOKUP($A480,'风险(退款拒付)'!$A:$Z,8,0)</f>
        <v>低</v>
      </c>
      <c r="H480" t="str">
        <f>VLOOKUP($A480,'风险(退款拒付)'!$A:$Z,11,0)</f>
        <v>0</v>
      </c>
      <c r="I480" t="str">
        <f>VLOOKUP($A480,'风险(退款拒付)'!$A:$Z,14,0)</f>
        <v>0</v>
      </c>
      <c r="J480" s="2">
        <f>VLOOKUP($A480,活跃!$B:$K,9,0)</f>
        <v>22244.44</v>
      </c>
      <c r="K480" s="5">
        <f>VLOOKUP($A480,'交易量(贡献率)'!$A:$L,11,0)</f>
        <v>4.1215142059433055E-3</v>
      </c>
      <c r="L480">
        <f>VLOOKUP($A480,交易量等级!$A:$H,7,0)</f>
        <v>2272.596218875</v>
      </c>
      <c r="M480" t="str">
        <f>VLOOKUP($A480,'风险(退款拒付)'!$A:$O,7,0)</f>
        <v>(0,10]</v>
      </c>
      <c r="N480" t="str">
        <f>VLOOKUP($A480,'风险(退款拒付)'!$A:$O,10,0)</f>
        <v>0</v>
      </c>
      <c r="O480" t="str">
        <f>VLOOKUP($A480,'风险(退款拒付)'!$A:$O,13,0)</f>
        <v>0</v>
      </c>
      <c r="P480" s="1">
        <f>VLOOKUP(A480,综合分数!$A:$L,12,0)</f>
        <v>7.0274088247522732E-3</v>
      </c>
    </row>
    <row r="481" spans="1:16" x14ac:dyDescent="0.2">
      <c r="A481" t="s">
        <v>882</v>
      </c>
      <c r="B481" t="str">
        <f>VLOOKUP($A481,活跃!$B:$K,10,0)</f>
        <v>02活跃</v>
      </c>
      <c r="C481" t="str">
        <f>VLOOKUP($A481,'交易量(贡献率)'!$A:$M,13,0)</f>
        <v>IV</v>
      </c>
      <c r="D481" t="str">
        <f>VLOOKUP($A481,交易量等级!$A:$I,9,0)</f>
        <v>微</v>
      </c>
      <c r="E481" t="str">
        <f>VLOOKUP($A481,'风险(退款拒付)'!$A:$P,16,0)</f>
        <v>低</v>
      </c>
      <c r="F481">
        <f>VLOOKUP($A481,'风险(退款拒付)'!$A:$Z,4,0)</f>
        <v>3.4000000000000002E-2</v>
      </c>
      <c r="G481" t="str">
        <f>VLOOKUP($A481,'风险(退款拒付)'!$A:$Z,8,0)</f>
        <v>低</v>
      </c>
      <c r="H481" t="str">
        <f>VLOOKUP($A481,'风险(退款拒付)'!$A:$Z,11,0)</f>
        <v>0</v>
      </c>
      <c r="I481" t="str">
        <f>VLOOKUP($A481,'风险(退款拒付)'!$A:$Z,14,0)</f>
        <v>0</v>
      </c>
      <c r="J481" s="2">
        <f>VLOOKUP($A481,活跃!$B:$K,9,0)</f>
        <v>58102.01</v>
      </c>
      <c r="K481" s="5">
        <f>VLOOKUP($A481,'交易量(贡献率)'!$A:$L,11,0)</f>
        <v>1.2517251044383003E-2</v>
      </c>
      <c r="L481">
        <f>VLOOKUP($A481,交易量等级!$A:$H,7,0)</f>
        <v>23850.671258750001</v>
      </c>
      <c r="M481" t="str">
        <f>VLOOKUP($A481,'风险(退款拒付)'!$A:$O,7,0)</f>
        <v>(0,10]</v>
      </c>
      <c r="N481" t="str">
        <f>VLOOKUP($A481,'风险(退款拒付)'!$A:$O,10,0)</f>
        <v>0</v>
      </c>
      <c r="O481" t="str">
        <f>VLOOKUP($A481,'风险(退款拒付)'!$A:$O,13,0)</f>
        <v>0</v>
      </c>
      <c r="P481" s="1">
        <f>VLOOKUP(A481,综合分数!$A:$L,12,0)</f>
        <v>9.0853367720984055E-3</v>
      </c>
    </row>
    <row r="482" spans="1:16" x14ac:dyDescent="0.2">
      <c r="A482" t="s">
        <v>894</v>
      </c>
      <c r="B482" t="str">
        <f>VLOOKUP($A482,活跃!$B:$K,10,0)</f>
        <v>02活跃</v>
      </c>
      <c r="C482" t="str">
        <f>VLOOKUP($A482,'交易量(贡献率)'!$A:$M,13,0)</f>
        <v>IV</v>
      </c>
      <c r="D482" t="str">
        <f>VLOOKUP($A482,交易量等级!$A:$I,9,0)</f>
        <v>微</v>
      </c>
      <c r="E482" t="str">
        <f>VLOOKUP($A482,'风险(退款拒付)'!$A:$P,16,0)</f>
        <v>低</v>
      </c>
      <c r="F482">
        <f>VLOOKUP($A482,'风险(退款拒付)'!$A:$Z,4,0)</f>
        <v>0.16400000000000001</v>
      </c>
      <c r="G482" t="str">
        <f>VLOOKUP($A482,'风险(退款拒付)'!$A:$Z,8,0)</f>
        <v>中</v>
      </c>
      <c r="H482" t="str">
        <f>VLOOKUP($A482,'风险(退款拒付)'!$A:$Z,11,0)</f>
        <v>低</v>
      </c>
      <c r="I482" t="str">
        <f>VLOOKUP($A482,'风险(退款拒付)'!$A:$Z,14,0)</f>
        <v>低</v>
      </c>
      <c r="J482" s="2">
        <f>VLOOKUP($A482,活跃!$B:$K,9,0)</f>
        <v>50251.5</v>
      </c>
      <c r="K482" s="5">
        <f>VLOOKUP($A482,'交易量(贡献率)'!$A:$L,11,0)</f>
        <v>9.5285626947464782E-3</v>
      </c>
      <c r="L482">
        <f>VLOOKUP($A482,交易量等级!$A:$H,7,0)</f>
        <v>3338.87</v>
      </c>
      <c r="M482" t="str">
        <f>VLOOKUP($A482,'风险(退款拒付)'!$A:$O,7,0)</f>
        <v>(10,20]</v>
      </c>
      <c r="N482" t="str">
        <f>VLOOKUP($A482,'风险(退款拒付)'!$A:$O,10,0)</f>
        <v>(0,1.5]</v>
      </c>
      <c r="O482" t="str">
        <f>VLOOKUP($A482,'风险(退款拒付)'!$A:$O,13,0)</f>
        <v>(0,10]</v>
      </c>
      <c r="P482" s="1">
        <f>VLOOKUP(A482,综合分数!$A:$L,12,0)</f>
        <v>2.9991792617630598E-3</v>
      </c>
    </row>
    <row r="483" spans="1:16" x14ac:dyDescent="0.2">
      <c r="A483" t="s">
        <v>938</v>
      </c>
      <c r="B483" t="str">
        <f>VLOOKUP($A483,活跃!$B:$K,10,0)</f>
        <v>03流失</v>
      </c>
      <c r="C483" t="str">
        <f>VLOOKUP($A483,'交易量(贡献率)'!$A:$M,13,0)</f>
        <v>IV</v>
      </c>
      <c r="D483" t="str">
        <f>VLOOKUP($A483,交易量等级!$A:$I,9,0)</f>
        <v>微</v>
      </c>
      <c r="E483" t="str">
        <f>VLOOKUP($A483,'风险(退款拒付)'!$A:$P,16,0)</f>
        <v>低</v>
      </c>
      <c r="F483">
        <f>VLOOKUP($A483,'风险(退款拒付)'!$A:$Z,4,0)</f>
        <v>0.04</v>
      </c>
      <c r="G483" t="str">
        <f>VLOOKUP($A483,'风险(退款拒付)'!$A:$Z,8,0)</f>
        <v>低</v>
      </c>
      <c r="H483" t="str">
        <f>VLOOKUP($A483,'风险(退款拒付)'!$A:$Z,11,0)</f>
        <v>中</v>
      </c>
      <c r="I483" t="str">
        <f>VLOOKUP($A483,'风险(退款拒付)'!$A:$Z,14,0)</f>
        <v>低</v>
      </c>
      <c r="J483" s="2">
        <f>VLOOKUP($A483,活跃!$B:$K,9,0)</f>
        <v>9018.73</v>
      </c>
      <c r="K483" s="5">
        <f>VLOOKUP($A483,'交易量(贡献率)'!$A:$L,11,0)</f>
        <v>1.7094865101098024E-3</v>
      </c>
      <c r="L483">
        <f>VLOOKUP($A483,交易量等级!$A:$H,7,0)</f>
        <v>0</v>
      </c>
      <c r="M483" t="str">
        <f>VLOOKUP($A483,'风险(退款拒付)'!$A:$O,7,0)</f>
        <v>(0,10]</v>
      </c>
      <c r="N483" t="str">
        <f>VLOOKUP($A483,'风险(退款拒付)'!$A:$O,10,0)</f>
        <v>(1.5,10]</v>
      </c>
      <c r="O483" t="str">
        <f>VLOOKUP($A483,'风险(退款拒付)'!$A:$O,13,0)</f>
        <v>(0,10]</v>
      </c>
      <c r="P483" s="1">
        <f>VLOOKUP(A483,综合分数!$A:$L,12,0)</f>
        <v>7.4558585332464913E-3</v>
      </c>
    </row>
    <row r="484" spans="1:16" x14ac:dyDescent="0.2">
      <c r="A484" t="s">
        <v>656</v>
      </c>
      <c r="B484" t="str">
        <f>VLOOKUP($A484,活跃!$B:$K,10,0)</f>
        <v>03流失</v>
      </c>
      <c r="C484" t="str">
        <f>VLOOKUP($A484,'交易量(贡献率)'!$A:$M,13,0)</f>
        <v>IV</v>
      </c>
      <c r="D484" t="str">
        <f>VLOOKUP($A484,交易量等级!$A:$I,9,0)</f>
        <v>微</v>
      </c>
      <c r="E484" t="str">
        <f>VLOOKUP($A484,'风险(退款拒付)'!$A:$P,16,0)</f>
        <v>低</v>
      </c>
      <c r="F484">
        <f>VLOOKUP($A484,'风险(退款拒付)'!$A:$Z,4,0)</f>
        <v>4.8000000000000001E-2</v>
      </c>
      <c r="G484" t="str">
        <f>VLOOKUP($A484,'风险(退款拒付)'!$A:$Z,8,0)</f>
        <v>低</v>
      </c>
      <c r="H484" t="str">
        <f>VLOOKUP($A484,'风险(退款拒付)'!$A:$Z,11,0)</f>
        <v>0</v>
      </c>
      <c r="I484" t="str">
        <f>VLOOKUP($A484,'风险(退款拒付)'!$A:$Z,14,0)</f>
        <v>低</v>
      </c>
      <c r="J484" s="2">
        <f>VLOOKUP($A484,活跃!$B:$K,9,0)</f>
        <v>22260.44</v>
      </c>
      <c r="K484" s="5">
        <f>VLOOKUP($A484,'交易量(贡献率)'!$A:$L,11,0)</f>
        <v>4.2209684915403981E-3</v>
      </c>
      <c r="L484">
        <f>VLOOKUP($A484,交易量等级!$A:$H,7,0)</f>
        <v>0</v>
      </c>
      <c r="M484" t="str">
        <f>VLOOKUP($A484,'风险(退款拒付)'!$A:$O,7,0)</f>
        <v>(0,10]</v>
      </c>
      <c r="N484" t="str">
        <f>VLOOKUP($A484,'风险(退款拒付)'!$A:$O,10,0)</f>
        <v>0</v>
      </c>
      <c r="O484" t="str">
        <f>VLOOKUP($A484,'风险(退款拒付)'!$A:$O,13,0)</f>
        <v>(0,10]</v>
      </c>
      <c r="P484" s="1">
        <f>VLOOKUP(A484,综合分数!$A:$L,12,0)</f>
        <v>4.0743797819738897E-3</v>
      </c>
    </row>
    <row r="485" spans="1:16" x14ac:dyDescent="0.2">
      <c r="A485" t="s">
        <v>1015</v>
      </c>
      <c r="B485" t="str">
        <f>VLOOKUP($A485,活跃!$B:$K,10,0)</f>
        <v>02活跃</v>
      </c>
      <c r="C485" t="str">
        <f>VLOOKUP($A485,'交易量(贡献率)'!$A:$M,13,0)</f>
        <v>IV</v>
      </c>
      <c r="D485" t="str">
        <f>VLOOKUP($A485,交易量等级!$A:$I,9,0)</f>
        <v>小</v>
      </c>
      <c r="E485" t="str">
        <f>VLOOKUP($A485,'风险(退款拒付)'!$A:$P,16,0)</f>
        <v>低</v>
      </c>
      <c r="F485">
        <f>VLOOKUP($A485,'风险(退款拒付)'!$A:$Z,4,0)</f>
        <v>0.09</v>
      </c>
      <c r="G485" t="str">
        <f>VLOOKUP($A485,'风险(退款拒付)'!$A:$Z,8,0)</f>
        <v>低</v>
      </c>
      <c r="H485" t="str">
        <f>VLOOKUP($A485,'风险(退款拒付)'!$A:$Z,11,0)</f>
        <v>中</v>
      </c>
      <c r="I485" t="str">
        <f>VLOOKUP($A485,'风险(退款拒付)'!$A:$Z,14,0)</f>
        <v>低</v>
      </c>
      <c r="J485" s="2">
        <f>VLOOKUP($A485,活跃!$B:$K,9,0)</f>
        <v>279230.83</v>
      </c>
      <c r="K485" s="5">
        <f>VLOOKUP($A485,'交易量(贡献率)'!$A:$L,11,0)</f>
        <v>5.7519753838792417E-2</v>
      </c>
      <c r="L485">
        <f>VLOOKUP($A485,交易量等级!$A:$H,7,0)</f>
        <v>12211.802333154999</v>
      </c>
      <c r="M485" t="str">
        <f>VLOOKUP($A485,'风险(退款拒付)'!$A:$O,7,0)</f>
        <v>(0,10]</v>
      </c>
      <c r="N485" t="str">
        <f>VLOOKUP($A485,'风险(退款拒付)'!$A:$O,10,0)</f>
        <v>(1.5,10]</v>
      </c>
      <c r="O485" t="str">
        <f>VLOOKUP($A485,'风险(退款拒付)'!$A:$O,13,0)</f>
        <v>(0,10]</v>
      </c>
      <c r="P485" s="1">
        <f>VLOOKUP(A485,综合分数!$A:$L,12,0)</f>
        <v>3.887556095679669E-3</v>
      </c>
    </row>
    <row r="486" spans="1:16" x14ac:dyDescent="0.2">
      <c r="A486" t="s">
        <v>908</v>
      </c>
      <c r="B486" t="str">
        <f>VLOOKUP($A486,活跃!$B:$K,10,0)</f>
        <v>03流失</v>
      </c>
      <c r="C486" t="str">
        <f>VLOOKUP($A486,'交易量(贡献率)'!$A:$M,13,0)</f>
        <v>IV</v>
      </c>
      <c r="D486" t="str">
        <f>VLOOKUP($A486,交易量等级!$A:$I,9,0)</f>
        <v>微</v>
      </c>
      <c r="E486" t="str">
        <f>VLOOKUP($A486,'风险(退款拒付)'!$A:$P,16,0)</f>
        <v>低</v>
      </c>
      <c r="F486">
        <f>VLOOKUP($A486,'风险(退款拒付)'!$A:$Z,4,0)</f>
        <v>9.2999999999999999E-2</v>
      </c>
      <c r="G486" t="str">
        <f>VLOOKUP($A486,'风险(退款拒付)'!$A:$Z,8,0)</f>
        <v>低</v>
      </c>
      <c r="H486" t="str">
        <f>VLOOKUP($A486,'风险(退款拒付)'!$A:$Z,11,0)</f>
        <v>低</v>
      </c>
      <c r="I486" t="str">
        <f>VLOOKUP($A486,'风险(退款拒付)'!$A:$Z,14,0)</f>
        <v>低</v>
      </c>
      <c r="J486" s="2">
        <f>VLOOKUP($A486,活跃!$B:$K,9,0)</f>
        <v>43636.5</v>
      </c>
      <c r="K486" s="5">
        <f>VLOOKUP($A486,'交易量(贡献率)'!$A:$L,11,0)</f>
        <v>8.4769928922376944E-3</v>
      </c>
      <c r="L486">
        <f>VLOOKUP($A486,交易量等级!$A:$H,7,0)</f>
        <v>0</v>
      </c>
      <c r="M486" t="str">
        <f>VLOOKUP($A486,'风险(退款拒付)'!$A:$O,7,0)</f>
        <v>(0,10]</v>
      </c>
      <c r="N486" t="str">
        <f>VLOOKUP($A486,'风险(退款拒付)'!$A:$O,10,0)</f>
        <v>(0,1.5]</v>
      </c>
      <c r="O486" t="str">
        <f>VLOOKUP($A486,'风险(退款拒付)'!$A:$O,13,0)</f>
        <v>(0,10]</v>
      </c>
      <c r="P486" s="1">
        <f>VLOOKUP(A486,综合分数!$A:$L,12,0)</f>
        <v>1.904403731471552E-3</v>
      </c>
    </row>
    <row r="487" spans="1:16" x14ac:dyDescent="0.2">
      <c r="A487" t="s">
        <v>69</v>
      </c>
      <c r="B487" t="str">
        <f>VLOOKUP($A487,活跃!$B:$K,10,0)</f>
        <v>02活跃</v>
      </c>
      <c r="C487" t="str">
        <f>VLOOKUP($A487,'交易量(贡献率)'!$A:$M,13,0)</f>
        <v>III</v>
      </c>
      <c r="D487" t="str">
        <f>VLOOKUP($A487,交易量等级!$A:$I,9,0)</f>
        <v>小</v>
      </c>
      <c r="E487" t="str">
        <f>VLOOKUP($A487,'风险(退款拒付)'!$A:$P,16,0)</f>
        <v>低</v>
      </c>
      <c r="F487">
        <f>VLOOKUP($A487,'风险(退款拒付)'!$A:$Z,4,0)</f>
        <v>0.13600000000000001</v>
      </c>
      <c r="G487" t="str">
        <f>VLOOKUP($A487,'风险(退款拒付)'!$A:$Z,8,0)</f>
        <v>中</v>
      </c>
      <c r="H487" t="str">
        <f>VLOOKUP($A487,'风险(退款拒付)'!$A:$Z,11,0)</f>
        <v>低</v>
      </c>
      <c r="I487" t="str">
        <f>VLOOKUP($A487,'风险(退款拒付)'!$A:$Z,14,0)</f>
        <v>低</v>
      </c>
      <c r="J487" s="2">
        <f>VLOOKUP($A487,活跃!$B:$K,9,0)</f>
        <v>676785.4</v>
      </c>
      <c r="K487" s="5">
        <f>VLOOKUP($A487,'交易量(贡献率)'!$A:$L,11,0)</f>
        <v>0.12833034068215027</v>
      </c>
      <c r="L487">
        <f>VLOOKUP($A487,交易量等级!$A:$H,7,0)</f>
        <v>70940</v>
      </c>
      <c r="M487" t="str">
        <f>VLOOKUP($A487,'风险(退款拒付)'!$A:$O,7,0)</f>
        <v>(10,20]</v>
      </c>
      <c r="N487" t="str">
        <f>VLOOKUP($A487,'风险(退款拒付)'!$A:$O,10,0)</f>
        <v>(0,1.5]</v>
      </c>
      <c r="O487" t="str">
        <f>VLOOKUP($A487,'风险(退款拒付)'!$A:$O,13,0)</f>
        <v>(0,10]</v>
      </c>
      <c r="P487" s="1">
        <f>VLOOKUP(A487,综合分数!$A:$L,12,0)</f>
        <v>6.5952369024442322E-3</v>
      </c>
    </row>
    <row r="488" spans="1:16" x14ac:dyDescent="0.2">
      <c r="A488" t="s">
        <v>350</v>
      </c>
      <c r="B488" t="str">
        <f>VLOOKUP($A488,活跃!$B:$K,10,0)</f>
        <v>03沉默</v>
      </c>
      <c r="C488" t="str">
        <f>VLOOKUP($A488,'交易量(贡献率)'!$A:$M,13,0)</f>
        <v>IV</v>
      </c>
      <c r="D488" t="str">
        <f>VLOOKUP($A488,交易量等级!$A:$I,9,0)</f>
        <v>微</v>
      </c>
      <c r="E488" t="str">
        <f>VLOOKUP($A488,'风险(退款拒付)'!$A:$P,16,0)</f>
        <v>中</v>
      </c>
      <c r="F488">
        <f>VLOOKUP($A488,'风险(退款拒付)'!$A:$Z,4,0)</f>
        <v>0.05</v>
      </c>
      <c r="G488" t="str">
        <f>VLOOKUP($A488,'风险(退款拒付)'!$A:$Z,8,0)</f>
        <v>低</v>
      </c>
      <c r="H488" t="str">
        <f>VLOOKUP($A488,'风险(退款拒付)'!$A:$Z,11,0)</f>
        <v>高</v>
      </c>
      <c r="I488" t="str">
        <f>VLOOKUP($A488,'风险(退款拒付)'!$A:$Z,14,0)</f>
        <v>0</v>
      </c>
      <c r="J488" s="2">
        <f>VLOOKUP($A488,活跃!$B:$K,9,0)</f>
        <v>306128.05</v>
      </c>
      <c r="K488" s="5">
        <f>VLOOKUP($A488,'交易量(贡献率)'!$A:$L,11,0)</f>
        <v>1.1584161006488744E-2</v>
      </c>
      <c r="L488">
        <f>VLOOKUP($A488,交易量等级!$A:$H,7,0)</f>
        <v>700.08738559999995</v>
      </c>
      <c r="M488" t="str">
        <f>VLOOKUP($A488,'风险(退款拒付)'!$A:$O,7,0)</f>
        <v>(0,10]</v>
      </c>
      <c r="N488" t="str">
        <f>VLOOKUP($A488,'风险(退款拒付)'!$A:$O,10,0)</f>
        <v>(10,+)</v>
      </c>
      <c r="O488" t="str">
        <f>VLOOKUP($A488,'风险(退款拒付)'!$A:$O,13,0)</f>
        <v>0</v>
      </c>
      <c r="P488" s="1">
        <f>VLOOKUP(A488,综合分数!$A:$L,12,0)</f>
        <v>1.8882526568667799E-3</v>
      </c>
    </row>
    <row r="489" spans="1:16" x14ac:dyDescent="0.2">
      <c r="A489" t="s">
        <v>346</v>
      </c>
      <c r="B489" t="str">
        <f>VLOOKUP($A489,活跃!$B:$K,10,0)</f>
        <v>03流失</v>
      </c>
      <c r="C489" t="str">
        <f>VLOOKUP($A489,'交易量(贡献率)'!$A:$M,13,0)</f>
        <v>IV</v>
      </c>
      <c r="D489" t="str">
        <f>VLOOKUP($A489,交易量等级!$A:$I,9,0)</f>
        <v>微</v>
      </c>
      <c r="E489" t="str">
        <f>VLOOKUP($A489,'风险(退款拒付)'!$A:$P,16,0)</f>
        <v>低</v>
      </c>
      <c r="F489">
        <f>VLOOKUP($A489,'风险(退款拒付)'!$A:$Z,4,0)</f>
        <v>2.1000000000000001E-2</v>
      </c>
      <c r="G489" t="str">
        <f>VLOOKUP($A489,'风险(退款拒付)'!$A:$Z,8,0)</f>
        <v>低</v>
      </c>
      <c r="H489" t="str">
        <f>VLOOKUP($A489,'风险(退款拒付)'!$A:$Z,11,0)</f>
        <v>低</v>
      </c>
      <c r="I489" t="str">
        <f>VLOOKUP($A489,'风险(退款拒付)'!$A:$Z,14,0)</f>
        <v>0</v>
      </c>
      <c r="J489" s="2">
        <f>VLOOKUP($A489,活跃!$B:$K,9,0)</f>
        <v>1177140.6299999999</v>
      </c>
      <c r="K489" s="5">
        <f>VLOOKUP($A489,'交易量(贡献率)'!$A:$L,11,0)</f>
        <v>9.4633199750234886E-3</v>
      </c>
      <c r="L489">
        <f>VLOOKUP($A489,交易量等级!$A:$H,7,0)</f>
        <v>0</v>
      </c>
      <c r="M489" t="str">
        <f>VLOOKUP($A489,'风险(退款拒付)'!$A:$O,7,0)</f>
        <v>(0,10]</v>
      </c>
      <c r="N489" t="str">
        <f>VLOOKUP($A489,'风险(退款拒付)'!$A:$O,10,0)</f>
        <v>(0,1.5]</v>
      </c>
      <c r="O489" t="str">
        <f>VLOOKUP($A489,'风险(退款拒付)'!$A:$O,13,0)</f>
        <v>0</v>
      </c>
      <c r="P489" s="1">
        <f>VLOOKUP(A489,综合分数!$A:$L,12,0)</f>
        <v>1.07468393750108E-2</v>
      </c>
    </row>
    <row r="490" spans="1:16" x14ac:dyDescent="0.2">
      <c r="A490" t="s">
        <v>420</v>
      </c>
      <c r="B490" t="str">
        <f>VLOOKUP($A490,活跃!$B:$K,10,0)</f>
        <v>02活跃</v>
      </c>
      <c r="C490" t="str">
        <f>VLOOKUP($A490,'交易量(贡献率)'!$A:$M,13,0)</f>
        <v>IV</v>
      </c>
      <c r="D490" t="str">
        <f>VLOOKUP($A490,交易量等级!$A:$I,9,0)</f>
        <v>微</v>
      </c>
      <c r="E490" t="str">
        <f>VLOOKUP($A490,'风险(退款拒付)'!$A:$P,16,0)</f>
        <v>低</v>
      </c>
      <c r="F490">
        <f>VLOOKUP($A490,'风险(退款拒付)'!$A:$Z,4,0)</f>
        <v>5.8999999999999997E-2</v>
      </c>
      <c r="G490" t="str">
        <f>VLOOKUP($A490,'风险(退款拒付)'!$A:$Z,8,0)</f>
        <v>低</v>
      </c>
      <c r="H490" t="str">
        <f>VLOOKUP($A490,'风险(退款拒付)'!$A:$Z,11,0)</f>
        <v>低</v>
      </c>
      <c r="I490" t="str">
        <f>VLOOKUP($A490,'风险(退款拒付)'!$A:$Z,14,0)</f>
        <v>低</v>
      </c>
      <c r="J490" s="2">
        <f>VLOOKUP($A490,活跃!$B:$K,9,0)</f>
        <v>60926.07</v>
      </c>
      <c r="K490" s="5">
        <f>VLOOKUP($A490,'交易量(贡献率)'!$A:$L,11,0)</f>
        <v>1.1552647736674778E-2</v>
      </c>
      <c r="L490">
        <f>VLOOKUP($A490,交易量等级!$A:$H,7,0)</f>
        <v>4205.72</v>
      </c>
      <c r="M490" t="str">
        <f>VLOOKUP($A490,'风险(退款拒付)'!$A:$O,7,0)</f>
        <v>(0,10]</v>
      </c>
      <c r="N490" t="str">
        <f>VLOOKUP($A490,'风险(退款拒付)'!$A:$O,10,0)</f>
        <v>(0,1.5]</v>
      </c>
      <c r="O490" t="str">
        <f>VLOOKUP($A490,'风险(退款拒付)'!$A:$O,13,0)</f>
        <v>(0,10]</v>
      </c>
      <c r="P490" s="1">
        <f>VLOOKUP(A490,综合分数!$A:$L,12,0)</f>
        <v>5.1162547180108667E-3</v>
      </c>
    </row>
    <row r="491" spans="1:16" x14ac:dyDescent="0.2">
      <c r="A491" t="s">
        <v>132</v>
      </c>
      <c r="B491" t="str">
        <f>VLOOKUP($A491,活跃!$B:$K,10,0)</f>
        <v>02活跃</v>
      </c>
      <c r="C491" t="str">
        <f>VLOOKUP($A491,'交易量(贡献率)'!$A:$M,13,0)</f>
        <v>IV</v>
      </c>
      <c r="D491" t="str">
        <f>VLOOKUP($A491,交易量等级!$A:$I,9,0)</f>
        <v>微</v>
      </c>
      <c r="E491" t="str">
        <f>VLOOKUP($A491,'风险(退款拒付)'!$A:$P,16,0)</f>
        <v>低</v>
      </c>
      <c r="F491">
        <f>VLOOKUP($A491,'风险(退款拒付)'!$A:$Z,4,0)</f>
        <v>9.2999999999999999E-2</v>
      </c>
      <c r="G491" t="str">
        <f>VLOOKUP($A491,'风险(退款拒付)'!$A:$Z,8,0)</f>
        <v>低</v>
      </c>
      <c r="H491" t="str">
        <f>VLOOKUP($A491,'风险(退款拒付)'!$A:$Z,11,0)</f>
        <v>低</v>
      </c>
      <c r="I491" t="str">
        <f>VLOOKUP($A491,'风险(退款拒付)'!$A:$Z,14,0)</f>
        <v>低</v>
      </c>
      <c r="J491" s="2">
        <f>VLOOKUP($A491,活跃!$B:$K,9,0)</f>
        <v>39022.959999999999</v>
      </c>
      <c r="K491" s="5">
        <f>VLOOKUP($A491,'交易量(贡献率)'!$A:$L,11,0)</f>
        <v>7.3994352585412182E-3</v>
      </c>
      <c r="L491">
        <f>VLOOKUP($A491,交易量等级!$A:$H,7,0)</f>
        <v>2192.0300000000002</v>
      </c>
      <c r="M491" t="str">
        <f>VLOOKUP($A491,'风险(退款拒付)'!$A:$O,7,0)</f>
        <v>(0,10]</v>
      </c>
      <c r="N491" t="str">
        <f>VLOOKUP($A491,'风险(退款拒付)'!$A:$O,10,0)</f>
        <v>(0,1.5]</v>
      </c>
      <c r="O491" t="str">
        <f>VLOOKUP($A491,'风险(退款拒付)'!$A:$O,13,0)</f>
        <v>(0,10]</v>
      </c>
      <c r="P491" s="1">
        <f>VLOOKUP(A491,综合分数!$A:$L,12,0)</f>
        <v>8.7418539127670451E-3</v>
      </c>
    </row>
    <row r="492" spans="1:16" x14ac:dyDescent="0.2">
      <c r="A492" t="s">
        <v>649</v>
      </c>
      <c r="B492" t="str">
        <f>VLOOKUP($A492,活跃!$B:$K,10,0)</f>
        <v>03沉默</v>
      </c>
      <c r="C492" t="str">
        <f>VLOOKUP($A492,'交易量(贡献率)'!$A:$M,13,0)</f>
        <v>IV</v>
      </c>
      <c r="D492" t="str">
        <f>VLOOKUP($A492,交易量等级!$A:$I,9,0)</f>
        <v>微</v>
      </c>
      <c r="E492" t="str">
        <f>VLOOKUP($A492,'风险(退款拒付)'!$A:$P,16,0)</f>
        <v>中</v>
      </c>
      <c r="F492">
        <f>VLOOKUP($A492,'风险(退款拒付)'!$A:$Z,4,0)</f>
        <v>1.0999999999999999E-2</v>
      </c>
      <c r="G492" t="str">
        <f>VLOOKUP($A492,'风险(退款拒付)'!$A:$Z,8,0)</f>
        <v>低</v>
      </c>
      <c r="H492" t="str">
        <f>VLOOKUP($A492,'风险(退款拒付)'!$A:$Z,11,0)</f>
        <v>高</v>
      </c>
      <c r="I492" t="str">
        <f>VLOOKUP($A492,'风险(退款拒付)'!$A:$Z,14,0)</f>
        <v>低</v>
      </c>
      <c r="J492" s="2">
        <f>VLOOKUP($A492,活跃!$B:$K,9,0)</f>
        <v>19434.13</v>
      </c>
      <c r="K492" s="5">
        <f>VLOOKUP($A492,'交易量(贡献率)'!$A:$L,11,0)</f>
        <v>3.6850507173488037E-3</v>
      </c>
      <c r="L492">
        <f>VLOOKUP($A492,交易量等级!$A:$H,7,0)</f>
        <v>1853.2</v>
      </c>
      <c r="M492" t="str">
        <f>VLOOKUP($A492,'风险(退款拒付)'!$A:$O,7,0)</f>
        <v>(0,10]</v>
      </c>
      <c r="N492" t="str">
        <f>VLOOKUP($A492,'风险(退款拒付)'!$A:$O,10,0)</f>
        <v>(10,+)</v>
      </c>
      <c r="O492" t="str">
        <f>VLOOKUP($A492,'风险(退款拒付)'!$A:$O,13,0)</f>
        <v>(0,10]</v>
      </c>
      <c r="P492" s="1">
        <f>VLOOKUP(A492,综合分数!$A:$L,12,0)</f>
        <v>4.266340379699373E-3</v>
      </c>
    </row>
    <row r="493" spans="1:16" x14ac:dyDescent="0.2">
      <c r="A493" t="s">
        <v>864</v>
      </c>
      <c r="B493" t="str">
        <f>VLOOKUP($A493,活跃!$B:$K,10,0)</f>
        <v>03沉默</v>
      </c>
      <c r="C493" t="str">
        <f>VLOOKUP($A493,'交易量(贡献率)'!$A:$M,13,0)</f>
        <v>IV</v>
      </c>
      <c r="D493" t="str">
        <f>VLOOKUP($A493,交易量等级!$A:$I,9,0)</f>
        <v>微</v>
      </c>
      <c r="E493" t="str">
        <f>VLOOKUP($A493,'风险(退款拒付)'!$A:$P,16,0)</f>
        <v>低</v>
      </c>
      <c r="F493">
        <f>VLOOKUP($A493,'风险(退款拒付)'!$A:$Z,4,0)</f>
        <v>1.7000000000000001E-2</v>
      </c>
      <c r="G493" t="str">
        <f>VLOOKUP($A493,'风险(退款拒付)'!$A:$Z,8,0)</f>
        <v>低</v>
      </c>
      <c r="H493" t="str">
        <f>VLOOKUP($A493,'风险(退款拒付)'!$A:$Z,11,0)</f>
        <v>低</v>
      </c>
      <c r="I493" t="str">
        <f>VLOOKUP($A493,'风险(退款拒付)'!$A:$Z,14,0)</f>
        <v>0</v>
      </c>
      <c r="J493" s="2">
        <f>VLOOKUP($A493,活跃!$B:$K,9,0)</f>
        <v>193168.84</v>
      </c>
      <c r="K493" s="5">
        <f>VLOOKUP($A493,'交易量(贡献率)'!$A:$L,11,0)</f>
        <v>5.347011127945488E-3</v>
      </c>
      <c r="L493">
        <f>VLOOKUP($A493,交易量等级!$A:$H,7,0)</f>
        <v>8366.7087396650004</v>
      </c>
      <c r="M493" t="str">
        <f>VLOOKUP($A493,'风险(退款拒付)'!$A:$O,7,0)</f>
        <v>(0,10]</v>
      </c>
      <c r="N493" t="str">
        <f>VLOOKUP($A493,'风险(退款拒付)'!$A:$O,10,0)</f>
        <v>(0,1.5]</v>
      </c>
      <c r="O493" t="str">
        <f>VLOOKUP($A493,'风险(退款拒付)'!$A:$O,13,0)</f>
        <v>0</v>
      </c>
      <c r="P493" s="1">
        <f>VLOOKUP(A493,综合分数!$A:$L,12,0)</f>
        <v>4.3374914391721116E-3</v>
      </c>
    </row>
    <row r="494" spans="1:16" x14ac:dyDescent="0.2">
      <c r="A494" t="s">
        <v>917</v>
      </c>
      <c r="B494" t="str">
        <f>VLOOKUP($A494,活跃!$B:$K,10,0)</f>
        <v>03流失</v>
      </c>
      <c r="C494" t="str">
        <f>VLOOKUP($A494,'交易量(贡献率)'!$A:$M,13,0)</f>
        <v>IV</v>
      </c>
      <c r="D494" t="str">
        <f>VLOOKUP($A494,交易量等级!$A:$I,9,0)</f>
        <v>微</v>
      </c>
      <c r="E494" t="str">
        <f>VLOOKUP($A494,'风险(退款拒付)'!$A:$P,16,0)</f>
        <v>低</v>
      </c>
      <c r="F494">
        <f>VLOOKUP($A494,'风险(退款拒付)'!$A:$Z,4,0)</f>
        <v>4.0000000000000001E-3</v>
      </c>
      <c r="G494" t="str">
        <f>VLOOKUP($A494,'风险(退款拒付)'!$A:$Z,8,0)</f>
        <v>低</v>
      </c>
      <c r="H494" t="str">
        <f>VLOOKUP($A494,'风险(退款拒付)'!$A:$Z,11,0)</f>
        <v>低</v>
      </c>
      <c r="I494" t="str">
        <f>VLOOKUP($A494,'风险(退款拒付)'!$A:$Z,14,0)</f>
        <v>中</v>
      </c>
      <c r="J494" s="2">
        <f>VLOOKUP($A494,活跃!$B:$K,9,0)</f>
        <v>24455.95</v>
      </c>
      <c r="K494" s="5">
        <f>VLOOKUP($A494,'交易量(贡献率)'!$A:$L,11,0)</f>
        <v>4.6372755606217762E-3</v>
      </c>
      <c r="L494">
        <f>VLOOKUP($A494,交易量等级!$A:$H,7,0)</f>
        <v>0</v>
      </c>
      <c r="M494" t="str">
        <f>VLOOKUP($A494,'风险(退款拒付)'!$A:$O,7,0)</f>
        <v>(0,10]</v>
      </c>
      <c r="N494" t="str">
        <f>VLOOKUP($A494,'风险(退款拒付)'!$A:$O,10,0)</f>
        <v>(0,1.5]</v>
      </c>
      <c r="O494" t="str">
        <f>VLOOKUP($A494,'风险(退款拒付)'!$A:$O,13,0)</f>
        <v>(10,20]</v>
      </c>
      <c r="P494" s="1">
        <f>VLOOKUP(A494,综合分数!$A:$L,12,0)</f>
        <v>3.0570063335154771E-3</v>
      </c>
    </row>
    <row r="495" spans="1:16" x14ac:dyDescent="0.2">
      <c r="A495" t="s">
        <v>607</v>
      </c>
      <c r="B495" t="str">
        <f>VLOOKUP($A495,活跃!$B:$K,10,0)</f>
        <v>02活跃</v>
      </c>
      <c r="C495" t="str">
        <f>VLOOKUP($A495,'交易量(贡献率)'!$A:$M,13,0)</f>
        <v>IV</v>
      </c>
      <c r="D495" t="str">
        <f>VLOOKUP($A495,交易量等级!$A:$I,9,0)</f>
        <v>微</v>
      </c>
      <c r="E495" t="str">
        <f>VLOOKUP($A495,'风险(退款拒付)'!$A:$P,16,0)</f>
        <v>低</v>
      </c>
      <c r="F495">
        <f>VLOOKUP($A495,'风险(退款拒付)'!$A:$Z,4,0)</f>
        <v>0</v>
      </c>
      <c r="G495" t="str">
        <f>VLOOKUP($A495,'风险(退款拒付)'!$A:$Z,8,0)</f>
        <v>0</v>
      </c>
      <c r="H495" t="str">
        <f>VLOOKUP($A495,'风险(退款拒付)'!$A:$Z,11,0)</f>
        <v>低</v>
      </c>
      <c r="I495" t="str">
        <f>VLOOKUP($A495,'风险(退款拒付)'!$A:$Z,14,0)</f>
        <v>0</v>
      </c>
      <c r="J495" s="2">
        <f>VLOOKUP($A495,活跃!$B:$K,9,0)</f>
        <v>19969.37</v>
      </c>
      <c r="K495" s="5">
        <f>VLOOKUP($A495,'交易量(贡献率)'!$A:$L,11,0)</f>
        <v>3.7865415762631861E-3</v>
      </c>
      <c r="L495">
        <f>VLOOKUP($A495,交易量等级!$A:$H,7,0)</f>
        <v>965.71</v>
      </c>
      <c r="M495" t="str">
        <f>VLOOKUP($A495,'风险(退款拒付)'!$A:$O,7,0)</f>
        <v>0</v>
      </c>
      <c r="N495" t="str">
        <f>VLOOKUP($A495,'风险(退款拒付)'!$A:$O,10,0)</f>
        <v>(0,1.5]</v>
      </c>
      <c r="O495" t="str">
        <f>VLOOKUP($A495,'风险(退款拒付)'!$A:$O,13,0)</f>
        <v>0</v>
      </c>
      <c r="P495" s="1">
        <f>VLOOKUP(A495,综合分数!$A:$L,12,0)</f>
        <v>6.7458529186905534E-3</v>
      </c>
    </row>
    <row r="496" spans="1:16" x14ac:dyDescent="0.2">
      <c r="A496" t="s">
        <v>535</v>
      </c>
      <c r="B496" t="str">
        <f>VLOOKUP($A496,活跃!$B:$K,10,0)</f>
        <v>02活跃</v>
      </c>
      <c r="C496" t="str">
        <f>VLOOKUP($A496,'交易量(贡献率)'!$A:$M,13,0)</f>
        <v>IV</v>
      </c>
      <c r="D496" t="str">
        <f>VLOOKUP($A496,交易量等级!$A:$I,9,0)</f>
        <v>微</v>
      </c>
      <c r="E496" t="str">
        <f>VLOOKUP($A496,'风险(退款拒付)'!$A:$P,16,0)</f>
        <v>低</v>
      </c>
      <c r="F496">
        <f>VLOOKUP($A496,'风险(退款拒付)'!$A:$Z,4,0)</f>
        <v>0</v>
      </c>
      <c r="G496" t="str">
        <f>VLOOKUP($A496,'风险(退款拒付)'!$A:$Z,8,0)</f>
        <v>0</v>
      </c>
      <c r="H496" t="str">
        <f>VLOOKUP($A496,'风险(退款拒付)'!$A:$Z,11,0)</f>
        <v>0</v>
      </c>
      <c r="I496" t="str">
        <f>VLOOKUP($A496,'风险(退款拒付)'!$A:$Z,14,0)</f>
        <v>低</v>
      </c>
      <c r="J496" s="2">
        <f>VLOOKUP($A496,活跃!$B:$K,9,0)</f>
        <v>11109.71</v>
      </c>
      <c r="K496" s="5">
        <f>VLOOKUP($A496,'交易量(贡献率)'!$A:$L,11,0)</f>
        <v>2.1065951912968149E-3</v>
      </c>
      <c r="L496">
        <f>VLOOKUP($A496,交易量等级!$A:$H,7,0)</f>
        <v>1671.15</v>
      </c>
      <c r="M496" t="str">
        <f>VLOOKUP($A496,'风险(退款拒付)'!$A:$O,7,0)</f>
        <v>0</v>
      </c>
      <c r="N496" t="str">
        <f>VLOOKUP($A496,'风险(退款拒付)'!$A:$O,10,0)</f>
        <v>0</v>
      </c>
      <c r="O496" t="str">
        <f>VLOOKUP($A496,'风险(退款拒付)'!$A:$O,13,0)</f>
        <v>(0,10]</v>
      </c>
      <c r="P496" s="1">
        <f>VLOOKUP(A496,综合分数!$A:$L,12,0)</f>
        <v>1.264302643900966E-2</v>
      </c>
    </row>
    <row r="497" spans="1:16" x14ac:dyDescent="0.2">
      <c r="A497" t="s">
        <v>81</v>
      </c>
      <c r="B497" t="str">
        <f>VLOOKUP($A497,活跃!$B:$K,10,0)</f>
        <v>03流失</v>
      </c>
      <c r="C497" t="str">
        <f>VLOOKUP($A497,'交易量(贡献率)'!$A:$M,13,0)</f>
        <v>IV</v>
      </c>
      <c r="D497" t="str">
        <f>VLOOKUP($A497,交易量等级!$A:$I,9,0)</f>
        <v>微</v>
      </c>
      <c r="E497" t="str">
        <f>VLOOKUP($A497,'风险(退款拒付)'!$A:$P,16,0)</f>
        <v>低</v>
      </c>
      <c r="F497">
        <f>VLOOKUP($A497,'风险(退款拒付)'!$A:$Z,4,0)</f>
        <v>2.3E-2</v>
      </c>
      <c r="G497" t="str">
        <f>VLOOKUP($A497,'风险(退款拒付)'!$A:$Z,8,0)</f>
        <v>低</v>
      </c>
      <c r="H497" t="str">
        <f>VLOOKUP($A497,'风险(退款拒付)'!$A:$Z,11,0)</f>
        <v>0</v>
      </c>
      <c r="I497" t="str">
        <f>VLOOKUP($A497,'风险(退款拒付)'!$A:$Z,14,0)</f>
        <v>低</v>
      </c>
      <c r="J497" s="2">
        <f>VLOOKUP($A497,活跃!$B:$K,9,0)</f>
        <v>18287.5</v>
      </c>
      <c r="K497" s="5">
        <f>VLOOKUP($A497,'交易量(贡献率)'!$A:$L,11,0)</f>
        <v>3.4676296285718086E-3</v>
      </c>
      <c r="L497">
        <f>VLOOKUP($A497,交易量等级!$A:$H,7,0)</f>
        <v>0</v>
      </c>
      <c r="M497" t="str">
        <f>VLOOKUP($A497,'风险(退款拒付)'!$A:$O,7,0)</f>
        <v>(0,10]</v>
      </c>
      <c r="N497" t="str">
        <f>VLOOKUP($A497,'风险(退款拒付)'!$A:$O,10,0)</f>
        <v>0</v>
      </c>
      <c r="O497" t="str">
        <f>VLOOKUP($A497,'风险(退款拒付)'!$A:$O,13,0)</f>
        <v>(0,10]</v>
      </c>
      <c r="P497" s="1">
        <f>VLOOKUP(A497,综合分数!$A:$L,12,0)</f>
        <v>1.111009767743793E-2</v>
      </c>
    </row>
    <row r="498" spans="1:16" x14ac:dyDescent="0.2">
      <c r="A498" t="s">
        <v>893</v>
      </c>
      <c r="B498" t="str">
        <f>VLOOKUP($A498,活跃!$B:$K,10,0)</f>
        <v>02活跃</v>
      </c>
      <c r="C498" t="str">
        <f>VLOOKUP($A498,'交易量(贡献率)'!$A:$M,13,0)</f>
        <v>IV</v>
      </c>
      <c r="D498" t="str">
        <f>VLOOKUP($A498,交易量等级!$A:$I,9,0)</f>
        <v>微</v>
      </c>
      <c r="E498" t="str">
        <f>VLOOKUP($A498,'风险(退款拒付)'!$A:$P,16,0)</f>
        <v>低</v>
      </c>
      <c r="F498">
        <f>VLOOKUP($A498,'风险(退款拒付)'!$A:$Z,4,0)</f>
        <v>5.8000000000000003E-2</v>
      </c>
      <c r="G498" t="str">
        <f>VLOOKUP($A498,'风险(退款拒付)'!$A:$Z,8,0)</f>
        <v>低</v>
      </c>
      <c r="H498" t="str">
        <f>VLOOKUP($A498,'风险(退款拒付)'!$A:$Z,11,0)</f>
        <v>低</v>
      </c>
      <c r="I498" t="str">
        <f>VLOOKUP($A498,'风险(退款拒付)'!$A:$Z,14,0)</f>
        <v>低</v>
      </c>
      <c r="J498" s="2">
        <f>VLOOKUP($A498,活跃!$B:$K,9,0)</f>
        <v>165989.59</v>
      </c>
      <c r="K498" s="5">
        <f>VLOOKUP($A498,'交易量(贡献率)'!$A:$L,11,0)</f>
        <v>3.1474527426848219E-2</v>
      </c>
      <c r="L498">
        <f>VLOOKUP($A498,交易量等级!$A:$H,7,0)</f>
        <v>3169.92</v>
      </c>
      <c r="M498" t="str">
        <f>VLOOKUP($A498,'风险(退款拒付)'!$A:$O,7,0)</f>
        <v>(0,10]</v>
      </c>
      <c r="N498" t="str">
        <f>VLOOKUP($A498,'风险(退款拒付)'!$A:$O,10,0)</f>
        <v>(0,1.5]</v>
      </c>
      <c r="O498" t="str">
        <f>VLOOKUP($A498,'风险(退款拒付)'!$A:$O,13,0)</f>
        <v>(0,10]</v>
      </c>
      <c r="P498" s="1">
        <f>VLOOKUP(A498,综合分数!$A:$L,12,0)</f>
        <v>9.7015773648674742E-3</v>
      </c>
    </row>
    <row r="499" spans="1:16" x14ac:dyDescent="0.2">
      <c r="A499" t="s">
        <v>650</v>
      </c>
      <c r="B499" t="str">
        <f>VLOOKUP($A499,活跃!$B:$K,10,0)</f>
        <v>02活跃</v>
      </c>
      <c r="C499" t="str">
        <f>VLOOKUP($A499,'交易量(贡献率)'!$A:$M,13,0)</f>
        <v>IV</v>
      </c>
      <c r="D499" t="str">
        <f>VLOOKUP($A499,交易量等级!$A:$I,9,0)</f>
        <v>微</v>
      </c>
      <c r="E499" t="str">
        <f>VLOOKUP($A499,'风险(退款拒付)'!$A:$P,16,0)</f>
        <v>低</v>
      </c>
      <c r="F499">
        <f>VLOOKUP($A499,'风险(退款拒付)'!$A:$Z,4,0)</f>
        <v>1.9E-2</v>
      </c>
      <c r="G499" t="str">
        <f>VLOOKUP($A499,'风险(退款拒付)'!$A:$Z,8,0)</f>
        <v>低</v>
      </c>
      <c r="H499" t="str">
        <f>VLOOKUP($A499,'风险(退款拒付)'!$A:$Z,11,0)</f>
        <v>低</v>
      </c>
      <c r="I499" t="str">
        <f>VLOOKUP($A499,'风险(退款拒付)'!$A:$Z,14,0)</f>
        <v>低</v>
      </c>
      <c r="J499" s="2">
        <f>VLOOKUP($A499,活跃!$B:$K,9,0)</f>
        <v>20175.349999999999</v>
      </c>
      <c r="K499" s="5">
        <f>VLOOKUP($A499,'交易量(贡献率)'!$A:$L,11,0)</f>
        <v>3.826955278575175E-3</v>
      </c>
      <c r="L499">
        <f>VLOOKUP($A499,交易量等级!$A:$H,7,0)</f>
        <v>87.9</v>
      </c>
      <c r="M499" t="str">
        <f>VLOOKUP($A499,'风险(退款拒付)'!$A:$O,7,0)</f>
        <v>(0,10]</v>
      </c>
      <c r="N499" t="str">
        <f>VLOOKUP($A499,'风险(退款拒付)'!$A:$O,10,0)</f>
        <v>(0,1.5]</v>
      </c>
      <c r="O499" t="str">
        <f>VLOOKUP($A499,'风险(退款拒付)'!$A:$O,13,0)</f>
        <v>(0,10]</v>
      </c>
      <c r="P499" s="1">
        <f>VLOOKUP(A499,综合分数!$A:$L,12,0)</f>
        <v>5.9545955454975326E-3</v>
      </c>
    </row>
    <row r="500" spans="1:16" x14ac:dyDescent="0.2">
      <c r="A500" t="s">
        <v>411</v>
      </c>
      <c r="B500" t="str">
        <f>VLOOKUP($A500,活跃!$B:$K,10,0)</f>
        <v>03流失</v>
      </c>
      <c r="C500" t="str">
        <f>VLOOKUP($A500,'交易量(贡献率)'!$A:$M,13,0)</f>
        <v>IV</v>
      </c>
      <c r="D500" t="str">
        <f>VLOOKUP($A500,交易量等级!$A:$I,9,0)</f>
        <v>小</v>
      </c>
      <c r="E500" t="str">
        <f>VLOOKUP($A500,'风险(退款拒付)'!$A:$P,16,0)</f>
        <v>低</v>
      </c>
      <c r="F500">
        <f>VLOOKUP($A500,'风险(退款拒付)'!$A:$Z,4,0)</f>
        <v>0</v>
      </c>
      <c r="G500" t="str">
        <f>VLOOKUP($A500,'风险(退款拒付)'!$A:$Z,8,0)</f>
        <v>0</v>
      </c>
      <c r="H500" t="str">
        <f>VLOOKUP($A500,'风险(退款拒付)'!$A:$Z,11,0)</f>
        <v>低</v>
      </c>
      <c r="I500" t="str">
        <f>VLOOKUP($A500,'风险(退款拒付)'!$A:$Z,14,0)</f>
        <v>中</v>
      </c>
      <c r="J500" s="2">
        <f>VLOOKUP($A500,活跃!$B:$K,9,0)</f>
        <v>18490.580000000002</v>
      </c>
      <c r="K500" s="5">
        <f>VLOOKUP($A500,'交易量(贡献率)'!$A:$L,11,0)</f>
        <v>3.5061371460001268E-3</v>
      </c>
      <c r="L500">
        <f>VLOOKUP($A500,交易量等级!$A:$H,7,0)</f>
        <v>0</v>
      </c>
      <c r="M500" t="str">
        <f>VLOOKUP($A500,'风险(退款拒付)'!$A:$O,7,0)</f>
        <v>0</v>
      </c>
      <c r="N500" t="str">
        <f>VLOOKUP($A500,'风险(退款拒付)'!$A:$O,10,0)</f>
        <v>(0,1.5]</v>
      </c>
      <c r="O500" t="str">
        <f>VLOOKUP($A500,'风险(退款拒付)'!$A:$O,13,0)</f>
        <v>(10,20]</v>
      </c>
      <c r="P500" s="1">
        <f>VLOOKUP(A500,综合分数!$A:$L,12,0)</f>
        <v>1.233647961723352E-2</v>
      </c>
    </row>
    <row r="501" spans="1:16" x14ac:dyDescent="0.2">
      <c r="A501" t="s">
        <v>390</v>
      </c>
      <c r="B501" t="str">
        <f>VLOOKUP($A501,活跃!$B:$K,10,0)</f>
        <v>02活跃</v>
      </c>
      <c r="C501" t="str">
        <f>VLOOKUP($A501,'交易量(贡献率)'!$A:$M,13,0)</f>
        <v>IV</v>
      </c>
      <c r="D501" t="str">
        <f>VLOOKUP($A501,交易量等级!$A:$I,9,0)</f>
        <v>微</v>
      </c>
      <c r="E501" t="str">
        <f>VLOOKUP($A501,'风险(退款拒付)'!$A:$P,16,0)</f>
        <v>低</v>
      </c>
      <c r="F501">
        <f>VLOOKUP($A501,'风险(退款拒付)'!$A:$Z,4,0)</f>
        <v>4.8000000000000001E-2</v>
      </c>
      <c r="G501" t="str">
        <f>VLOOKUP($A501,'风险(退款拒付)'!$A:$Z,8,0)</f>
        <v>低</v>
      </c>
      <c r="H501" t="str">
        <f>VLOOKUP($A501,'风险(退款拒付)'!$A:$Z,11,0)</f>
        <v>0</v>
      </c>
      <c r="I501" t="str">
        <f>VLOOKUP($A501,'风险(退款拒付)'!$A:$Z,14,0)</f>
        <v>低</v>
      </c>
      <c r="J501" s="2">
        <f>VLOOKUP($A501,活跃!$B:$K,9,0)</f>
        <v>33827.18</v>
      </c>
      <c r="K501" s="5">
        <f>VLOOKUP($A501,'交易量(贡献率)'!$A:$L,11,0)</f>
        <v>6.4142245587987265E-3</v>
      </c>
      <c r="L501">
        <f>VLOOKUP($A501,交易量等级!$A:$H,7,0)</f>
        <v>10761.81</v>
      </c>
      <c r="M501" t="str">
        <f>VLOOKUP($A501,'风险(退款拒付)'!$A:$O,7,0)</f>
        <v>(0,10]</v>
      </c>
      <c r="N501" t="str">
        <f>VLOOKUP($A501,'风险(退款拒付)'!$A:$O,10,0)</f>
        <v>0</v>
      </c>
      <c r="O501" t="str">
        <f>VLOOKUP($A501,'风险(退款拒付)'!$A:$O,13,0)</f>
        <v>(0,10]</v>
      </c>
      <c r="P501" s="1">
        <f>VLOOKUP(A501,综合分数!$A:$L,12,0)</f>
        <v>1.2739991441742459E-3</v>
      </c>
    </row>
    <row r="502" spans="1:16" x14ac:dyDescent="0.2">
      <c r="A502" t="s">
        <v>209</v>
      </c>
      <c r="B502" t="str">
        <f>VLOOKUP($A502,活跃!$B:$K,10,0)</f>
        <v>03沉默</v>
      </c>
      <c r="C502" t="str">
        <f>VLOOKUP($A502,'交易量(贡献率)'!$A:$M,13,0)</f>
        <v>IV</v>
      </c>
      <c r="D502" t="str">
        <f>VLOOKUP($A502,交易量等级!$A:$I,9,0)</f>
        <v>微</v>
      </c>
      <c r="E502" t="str">
        <f>VLOOKUP($A502,'风险(退款拒付)'!$A:$P,16,0)</f>
        <v>低</v>
      </c>
      <c r="F502">
        <f>VLOOKUP($A502,'风险(退款拒付)'!$A:$Z,4,0)</f>
        <v>0.122</v>
      </c>
      <c r="G502" t="str">
        <f>VLOOKUP($A502,'风险(退款拒付)'!$A:$Z,8,0)</f>
        <v>中</v>
      </c>
      <c r="H502" t="str">
        <f>VLOOKUP($A502,'风险(退款拒付)'!$A:$Z,11,0)</f>
        <v>低</v>
      </c>
      <c r="I502" t="str">
        <f>VLOOKUP($A502,'风险(退款拒付)'!$A:$Z,14,0)</f>
        <v>低</v>
      </c>
      <c r="J502" s="2">
        <f>VLOOKUP($A502,活跃!$B:$K,9,0)</f>
        <v>38133.58</v>
      </c>
      <c r="K502" s="5">
        <f>VLOOKUP($A502,'交易量(贡献率)'!$A:$L,11,0)</f>
        <v>7.2307932659747562E-3</v>
      </c>
      <c r="L502">
        <f>VLOOKUP($A502,交易量等级!$A:$H,7,0)</f>
        <v>533.6</v>
      </c>
      <c r="M502" t="str">
        <f>VLOOKUP($A502,'风险(退款拒付)'!$A:$O,7,0)</f>
        <v>(10,20]</v>
      </c>
      <c r="N502" t="str">
        <f>VLOOKUP($A502,'风险(退款拒付)'!$A:$O,10,0)</f>
        <v>(0,1.5]</v>
      </c>
      <c r="O502" t="str">
        <f>VLOOKUP($A502,'风险(退款拒付)'!$A:$O,13,0)</f>
        <v>(0,10]</v>
      </c>
      <c r="P502" s="1">
        <f>VLOOKUP(A502,综合分数!$A:$L,12,0)</f>
        <v>1.2191568732423371E-3</v>
      </c>
    </row>
    <row r="503" spans="1:16" x14ac:dyDescent="0.2">
      <c r="A503" t="s">
        <v>157</v>
      </c>
      <c r="B503" t="str">
        <f>VLOOKUP($A503,活跃!$B:$K,10,0)</f>
        <v>04清退</v>
      </c>
      <c r="C503" t="str">
        <f>VLOOKUP($A503,'交易量(贡献率)'!$A:$M,13,0)</f>
        <v>IV</v>
      </c>
      <c r="D503" t="str">
        <f>VLOOKUP($A503,交易量等级!$A:$I,9,0)</f>
        <v>微</v>
      </c>
      <c r="E503" t="str">
        <f>VLOOKUP($A503,'风险(退款拒付)'!$A:$P,16,0)</f>
        <v>中高</v>
      </c>
      <c r="F503">
        <f>VLOOKUP($A503,'风险(退款拒付)'!$A:$Z,4,0)</f>
        <v>0.159</v>
      </c>
      <c r="G503" t="str">
        <f>VLOOKUP($A503,'风险(退款拒付)'!$A:$Z,8,0)</f>
        <v>中</v>
      </c>
      <c r="H503" t="str">
        <f>VLOOKUP($A503,'风险(退款拒付)'!$A:$Z,11,0)</f>
        <v>高</v>
      </c>
      <c r="I503" t="str">
        <f>VLOOKUP($A503,'风险(退款拒付)'!$A:$Z,14,0)</f>
        <v>中</v>
      </c>
      <c r="J503" s="2">
        <f>VLOOKUP($A503,活跃!$B:$K,9,0)</f>
        <v>19687.48</v>
      </c>
      <c r="K503" s="5">
        <f>VLOOKUP($A503,'交易量(贡献率)'!$A:$L,11,0)</f>
        <v>3.7345045925738542E-3</v>
      </c>
      <c r="L503">
        <f>VLOOKUP($A503,交易量等级!$A:$H,7,0)</f>
        <v>0</v>
      </c>
      <c r="M503" t="str">
        <f>VLOOKUP($A503,'风险(退款拒付)'!$A:$O,7,0)</f>
        <v>(10,20]</v>
      </c>
      <c r="N503" t="str">
        <f>VLOOKUP($A503,'风险(退款拒付)'!$A:$O,10,0)</f>
        <v>(10,+)</v>
      </c>
      <c r="O503" t="str">
        <f>VLOOKUP($A503,'风险(退款拒付)'!$A:$O,13,0)</f>
        <v>(10,20]</v>
      </c>
      <c r="P503" s="1">
        <f>VLOOKUP(A503,综合分数!$A:$L,12,0)</f>
        <v>6.2777944374813538E-3</v>
      </c>
    </row>
    <row r="504" spans="1:16" x14ac:dyDescent="0.2">
      <c r="A504" t="s">
        <v>217</v>
      </c>
      <c r="B504" t="str">
        <f>VLOOKUP($A504,活跃!$B:$K,10,0)</f>
        <v>02活跃</v>
      </c>
      <c r="C504" t="str">
        <f>VLOOKUP($A504,'交易量(贡献率)'!$A:$M,13,0)</f>
        <v>IV</v>
      </c>
      <c r="D504" t="str">
        <f>VLOOKUP($A504,交易量等级!$A:$I,9,0)</f>
        <v>微</v>
      </c>
      <c r="E504" t="str">
        <f>VLOOKUP($A504,'风险(退款拒付)'!$A:$P,16,0)</f>
        <v>低</v>
      </c>
      <c r="F504">
        <f>VLOOKUP($A504,'风险(退款拒付)'!$A:$Z,4,0)</f>
        <v>1.4999999999999999E-2</v>
      </c>
      <c r="G504" t="str">
        <f>VLOOKUP($A504,'风险(退款拒付)'!$A:$Z,8,0)</f>
        <v>低</v>
      </c>
      <c r="H504" t="str">
        <f>VLOOKUP($A504,'风险(退款拒付)'!$A:$Z,11,0)</f>
        <v>低</v>
      </c>
      <c r="I504" t="str">
        <f>VLOOKUP($A504,'风险(退款拒付)'!$A:$Z,14,0)</f>
        <v>低</v>
      </c>
      <c r="J504" s="2">
        <f>VLOOKUP($A504,活跃!$B:$K,9,0)</f>
        <v>47780.68</v>
      </c>
      <c r="K504" s="5">
        <f>VLOOKUP($A504,'交易量(贡献率)'!$A:$L,11,0)</f>
        <v>9.0600520378022395E-3</v>
      </c>
      <c r="L504">
        <f>VLOOKUP($A504,交易量等级!$A:$H,7,0)</f>
        <v>7804.44</v>
      </c>
      <c r="M504" t="str">
        <f>VLOOKUP($A504,'风险(退款拒付)'!$A:$O,7,0)</f>
        <v>(0,10]</v>
      </c>
      <c r="N504" t="str">
        <f>VLOOKUP($A504,'风险(退款拒付)'!$A:$O,10,0)</f>
        <v>(0,1.5]</v>
      </c>
      <c r="O504" t="str">
        <f>VLOOKUP($A504,'风险(退款拒付)'!$A:$O,13,0)</f>
        <v>(0,10]</v>
      </c>
      <c r="P504" s="1">
        <f>VLOOKUP(A504,综合分数!$A:$L,12,0)</f>
        <v>3.503794534119066E-3</v>
      </c>
    </row>
    <row r="505" spans="1:16" x14ac:dyDescent="0.2">
      <c r="A505" t="s">
        <v>403</v>
      </c>
      <c r="B505" t="str">
        <f>VLOOKUP($A505,活跃!$B:$K,10,0)</f>
        <v>03流失</v>
      </c>
      <c r="C505" t="str">
        <f>VLOOKUP($A505,'交易量(贡献率)'!$A:$M,13,0)</f>
        <v>IV</v>
      </c>
      <c r="D505" t="str">
        <f>VLOOKUP($A505,交易量等级!$A:$I,9,0)</f>
        <v>微</v>
      </c>
      <c r="E505" t="str">
        <f>VLOOKUP($A505,'风险(退款拒付)'!$A:$P,16,0)</f>
        <v>低</v>
      </c>
      <c r="F505">
        <f>VLOOKUP($A505,'风险(退款拒付)'!$A:$Z,4,0)</f>
        <v>3.5999999999999997E-2</v>
      </c>
      <c r="G505" t="str">
        <f>VLOOKUP($A505,'风险(退款拒付)'!$A:$Z,8,0)</f>
        <v>低</v>
      </c>
      <c r="H505" t="str">
        <f>VLOOKUP($A505,'风险(退款拒付)'!$A:$Z,11,0)</f>
        <v>0</v>
      </c>
      <c r="I505" t="str">
        <f>VLOOKUP($A505,'风险(退款拒付)'!$A:$Z,14,0)</f>
        <v>0</v>
      </c>
      <c r="J505" s="2">
        <f>VLOOKUP($A505,活跃!$B:$K,9,0)</f>
        <v>80387.600000000006</v>
      </c>
      <c r="K505" s="5">
        <f>VLOOKUP($A505,'交易量(贡献率)'!$A:$L,11,0)</f>
        <v>3.0376671012088091E-3</v>
      </c>
      <c r="L505">
        <f>VLOOKUP($A505,交易量等级!$A:$H,7,0)</f>
        <v>0</v>
      </c>
      <c r="M505" t="str">
        <f>VLOOKUP($A505,'风险(退款拒付)'!$A:$O,7,0)</f>
        <v>(0,10]</v>
      </c>
      <c r="N505" t="str">
        <f>VLOOKUP($A505,'风险(退款拒付)'!$A:$O,10,0)</f>
        <v>0</v>
      </c>
      <c r="O505" t="str">
        <f>VLOOKUP($A505,'风险(退款拒付)'!$A:$O,13,0)</f>
        <v>0</v>
      </c>
      <c r="P505" s="1">
        <f>VLOOKUP(A505,综合分数!$A:$L,12,0)</f>
        <v>3.614577294731477E-3</v>
      </c>
    </row>
    <row r="506" spans="1:16" x14ac:dyDescent="0.2">
      <c r="A506" t="s">
        <v>834</v>
      </c>
      <c r="B506" t="str">
        <f>VLOOKUP($A506,活跃!$B:$K,10,0)</f>
        <v>02活跃</v>
      </c>
      <c r="C506" t="str">
        <f>VLOOKUP($A506,'交易量(贡献率)'!$A:$M,13,0)</f>
        <v>IV</v>
      </c>
      <c r="D506" t="str">
        <f>VLOOKUP($A506,交易量等级!$A:$I,9,0)</f>
        <v>微</v>
      </c>
      <c r="E506" t="str">
        <f>VLOOKUP($A506,'风险(退款拒付)'!$A:$P,16,0)</f>
        <v>低</v>
      </c>
      <c r="F506">
        <f>VLOOKUP($A506,'风险(退款拒付)'!$A:$Z,4,0)</f>
        <v>2.5999999999999999E-2</v>
      </c>
      <c r="G506" t="str">
        <f>VLOOKUP($A506,'风险(退款拒付)'!$A:$Z,8,0)</f>
        <v>低</v>
      </c>
      <c r="H506" t="str">
        <f>VLOOKUP($A506,'风险(退款拒付)'!$A:$Z,11,0)</f>
        <v>0</v>
      </c>
      <c r="I506" t="str">
        <f>VLOOKUP($A506,'风险(退款拒付)'!$A:$Z,14,0)</f>
        <v>0</v>
      </c>
      <c r="J506" s="2">
        <f>VLOOKUP($A506,活跃!$B:$K,9,0)</f>
        <v>1622270.25</v>
      </c>
      <c r="K506" s="5">
        <f>VLOOKUP($A506,'交易量(贡献率)'!$A:$L,11,0)</f>
        <v>3.2096206280442631E-3</v>
      </c>
      <c r="L506">
        <f>VLOOKUP($A506,交易量等级!$A:$H,7,0)</f>
        <v>802.38296000000003</v>
      </c>
      <c r="M506" t="str">
        <f>VLOOKUP($A506,'风险(退款拒付)'!$A:$O,7,0)</f>
        <v>(0,10]</v>
      </c>
      <c r="N506" t="str">
        <f>VLOOKUP($A506,'风险(退款拒付)'!$A:$O,10,0)</f>
        <v>0</v>
      </c>
      <c r="O506" t="str">
        <f>VLOOKUP($A506,'风险(退款拒付)'!$A:$O,13,0)</f>
        <v>0</v>
      </c>
      <c r="P506" s="1">
        <f>VLOOKUP(A506,综合分数!$A:$L,12,0)</f>
        <v>3.6737855783627702E-3</v>
      </c>
    </row>
    <row r="507" spans="1:16" x14ac:dyDescent="0.2">
      <c r="A507" t="s">
        <v>789</v>
      </c>
      <c r="B507" t="str">
        <f>VLOOKUP($A507,活跃!$B:$K,10,0)</f>
        <v>03流失</v>
      </c>
      <c r="C507" t="str">
        <f>VLOOKUP($A507,'交易量(贡献率)'!$A:$M,13,0)</f>
        <v>IV</v>
      </c>
      <c r="D507" t="str">
        <f>VLOOKUP($A507,交易量等级!$A:$I,9,0)</f>
        <v>微</v>
      </c>
      <c r="E507" t="str">
        <f>VLOOKUP($A507,'风险(退款拒付)'!$A:$P,16,0)</f>
        <v>低</v>
      </c>
      <c r="F507">
        <f>VLOOKUP($A507,'风险(退款拒付)'!$A:$Z,4,0)</f>
        <v>8.0000000000000002E-3</v>
      </c>
      <c r="G507" t="str">
        <f>VLOOKUP($A507,'风险(退款拒付)'!$A:$Z,8,0)</f>
        <v>低</v>
      </c>
      <c r="H507" t="str">
        <f>VLOOKUP($A507,'风险(退款拒付)'!$A:$Z,11,0)</f>
        <v>0</v>
      </c>
      <c r="I507" t="str">
        <f>VLOOKUP($A507,'风险(退款拒付)'!$A:$Z,14,0)</f>
        <v>低</v>
      </c>
      <c r="J507" s="2">
        <f>VLOOKUP($A507,活跃!$B:$K,9,0)</f>
        <v>18604.560000000001</v>
      </c>
      <c r="K507" s="5">
        <f>VLOOKUP($A507,'交易量(贡献率)'!$A:$L,11,0)</f>
        <v>3.5277497461403654E-3</v>
      </c>
      <c r="L507">
        <f>VLOOKUP($A507,交易量等级!$A:$H,7,0)</f>
        <v>0</v>
      </c>
      <c r="M507" t="str">
        <f>VLOOKUP($A507,'风险(退款拒付)'!$A:$O,7,0)</f>
        <v>(0,10]</v>
      </c>
      <c r="N507" t="str">
        <f>VLOOKUP($A507,'风险(退款拒付)'!$A:$O,10,0)</f>
        <v>0</v>
      </c>
      <c r="O507" t="str">
        <f>VLOOKUP($A507,'风险(退款拒付)'!$A:$O,13,0)</f>
        <v>(0,10]</v>
      </c>
      <c r="P507" s="1">
        <f>VLOOKUP(A507,综合分数!$A:$L,12,0)</f>
        <v>4.2562044395999584E-3</v>
      </c>
    </row>
    <row r="508" spans="1:16" x14ac:dyDescent="0.2">
      <c r="A508" t="s">
        <v>879</v>
      </c>
      <c r="B508" t="str">
        <f>VLOOKUP($A508,活跃!$B:$K,10,0)</f>
        <v>03流失</v>
      </c>
      <c r="C508" t="str">
        <f>VLOOKUP($A508,'交易量(贡献率)'!$A:$M,13,0)</f>
        <v>IV</v>
      </c>
      <c r="D508" t="str">
        <f>VLOOKUP($A508,交易量等级!$A:$I,9,0)</f>
        <v>小</v>
      </c>
      <c r="E508" t="str">
        <f>VLOOKUP($A508,'风险(退款拒付)'!$A:$P,16,0)</f>
        <v>低</v>
      </c>
      <c r="F508">
        <f>VLOOKUP($A508,'风险(退款拒付)'!$A:$Z,4,0)</f>
        <v>0.17599999999999999</v>
      </c>
      <c r="G508" t="str">
        <f>VLOOKUP($A508,'风险(退款拒付)'!$A:$Z,8,0)</f>
        <v>中</v>
      </c>
      <c r="H508" t="str">
        <f>VLOOKUP($A508,'风险(退款拒付)'!$A:$Z,11,0)</f>
        <v>0</v>
      </c>
      <c r="I508" t="str">
        <f>VLOOKUP($A508,'风险(退款拒付)'!$A:$Z,14,0)</f>
        <v>0</v>
      </c>
      <c r="J508" s="2">
        <f>VLOOKUP($A508,活跃!$B:$K,9,0)</f>
        <v>424075.68</v>
      </c>
      <c r="K508" s="5">
        <f>VLOOKUP($A508,'交易量(贡献率)'!$A:$L,11,0)</f>
        <v>2.317667054703608E-2</v>
      </c>
      <c r="L508">
        <f>VLOOKUP($A508,交易量等级!$A:$H,7,0)</f>
        <v>0</v>
      </c>
      <c r="M508" t="str">
        <f>VLOOKUP($A508,'风险(退款拒付)'!$A:$O,7,0)</f>
        <v>(10,20]</v>
      </c>
      <c r="N508" t="str">
        <f>VLOOKUP($A508,'风险(退款拒付)'!$A:$O,10,0)</f>
        <v>0</v>
      </c>
      <c r="O508" t="str">
        <f>VLOOKUP($A508,'风险(退款拒付)'!$A:$O,13,0)</f>
        <v>0</v>
      </c>
      <c r="P508" s="1">
        <f>VLOOKUP(A508,综合分数!$A:$L,12,0)</f>
        <v>6.4152072516335291E-3</v>
      </c>
    </row>
    <row r="509" spans="1:16" x14ac:dyDescent="0.2">
      <c r="A509" t="s">
        <v>462</v>
      </c>
      <c r="B509" t="str">
        <f>VLOOKUP($A509,活跃!$B:$K,10,0)</f>
        <v>03流失</v>
      </c>
      <c r="C509" t="str">
        <f>VLOOKUP($A509,'交易量(贡献率)'!$A:$M,13,0)</f>
        <v>IV</v>
      </c>
      <c r="D509" t="str">
        <f>VLOOKUP($A509,交易量等级!$A:$I,9,0)</f>
        <v>微</v>
      </c>
      <c r="E509" t="str">
        <f>VLOOKUP($A509,'风险(退款拒付)'!$A:$P,16,0)</f>
        <v>低</v>
      </c>
      <c r="F509">
        <f>VLOOKUP($A509,'风险(退款拒付)'!$A:$Z,4,0)</f>
        <v>4.5999999999999999E-2</v>
      </c>
      <c r="G509" t="str">
        <f>VLOOKUP($A509,'风险(退款拒付)'!$A:$Z,8,0)</f>
        <v>低</v>
      </c>
      <c r="H509" t="str">
        <f>VLOOKUP($A509,'风险(退款拒付)'!$A:$Z,11,0)</f>
        <v>中</v>
      </c>
      <c r="I509" t="str">
        <f>VLOOKUP($A509,'风险(退款拒付)'!$A:$Z,14,0)</f>
        <v>低</v>
      </c>
      <c r="J509" s="2">
        <f>VLOOKUP($A509,活跃!$B:$K,9,0)</f>
        <v>40470.550000000003</v>
      </c>
      <c r="K509" s="5">
        <f>VLOOKUP($A509,'交易量(贡献率)'!$A:$L,11,0)</f>
        <v>7.6739236234912812E-3</v>
      </c>
      <c r="L509">
        <f>VLOOKUP($A509,交易量等级!$A:$H,7,0)</f>
        <v>0</v>
      </c>
      <c r="M509" t="str">
        <f>VLOOKUP($A509,'风险(退款拒付)'!$A:$O,7,0)</f>
        <v>(0,10]</v>
      </c>
      <c r="N509" t="str">
        <f>VLOOKUP($A509,'风险(退款拒付)'!$A:$O,10,0)</f>
        <v>(1.5,10]</v>
      </c>
      <c r="O509" t="str">
        <f>VLOOKUP($A509,'风险(退款拒付)'!$A:$O,13,0)</f>
        <v>(0,10]</v>
      </c>
      <c r="P509" s="1">
        <f>VLOOKUP(A509,综合分数!$A:$L,12,0)</f>
        <v>7.495972082544284E-3</v>
      </c>
    </row>
    <row r="510" spans="1:16" x14ac:dyDescent="0.2">
      <c r="A510" t="s">
        <v>148</v>
      </c>
      <c r="B510" t="str">
        <f>VLOOKUP($A510,活跃!$B:$K,10,0)</f>
        <v>03流失</v>
      </c>
      <c r="C510" t="str">
        <f>VLOOKUP($A510,'交易量(贡献率)'!$A:$M,13,0)</f>
        <v>IV</v>
      </c>
      <c r="D510" t="str">
        <f>VLOOKUP($A510,交易量等级!$A:$I,9,0)</f>
        <v>小</v>
      </c>
      <c r="E510" t="str">
        <f>VLOOKUP($A510,'风险(退款拒付)'!$A:$P,16,0)</f>
        <v>高</v>
      </c>
      <c r="F510">
        <f>VLOOKUP($A510,'风险(退款拒付)'!$A:$Z,4,0)</f>
        <v>0</v>
      </c>
      <c r="G510" t="str">
        <f>VLOOKUP($A510,'风险(退款拒付)'!$A:$Z,8,0)</f>
        <v>0</v>
      </c>
      <c r="H510" t="str">
        <f>VLOOKUP($A510,'风险(退款拒付)'!$A:$Z,11,0)</f>
        <v>高</v>
      </c>
      <c r="I510" t="str">
        <f>VLOOKUP($A510,'风险(退款拒付)'!$A:$Z,14,0)</f>
        <v>高</v>
      </c>
      <c r="J510" s="2">
        <f>VLOOKUP($A510,活跃!$B:$K,9,0)</f>
        <v>15305.79</v>
      </c>
      <c r="K510" s="5">
        <f>VLOOKUP($A510,'交易量(贡献率)'!$A:$L,11,0)</f>
        <v>2.9022452983020154E-3</v>
      </c>
      <c r="L510">
        <f>VLOOKUP($A510,交易量等级!$A:$H,7,0)</f>
        <v>0</v>
      </c>
      <c r="M510" t="str">
        <f>VLOOKUP($A510,'风险(退款拒付)'!$A:$O,7,0)</f>
        <v>0</v>
      </c>
      <c r="N510" t="str">
        <f>VLOOKUP($A510,'风险(退款拒付)'!$A:$O,10,0)</f>
        <v>(10,+)</v>
      </c>
      <c r="O510" t="str">
        <f>VLOOKUP($A510,'风险(退款拒付)'!$A:$O,13,0)</f>
        <v>(20,+)</v>
      </c>
      <c r="P510" s="1">
        <f>VLOOKUP(A510,综合分数!$A:$L,12,0)</f>
        <v>7.3978579725508444E-3</v>
      </c>
    </row>
    <row r="511" spans="1:16" x14ac:dyDescent="0.2">
      <c r="A511" t="s">
        <v>728</v>
      </c>
      <c r="B511" t="str">
        <f>VLOOKUP($A511,活跃!$B:$K,10,0)</f>
        <v>03沉默</v>
      </c>
      <c r="C511" t="str">
        <f>VLOOKUP($A511,'交易量(贡献率)'!$A:$M,13,0)</f>
        <v>IV</v>
      </c>
      <c r="D511" t="str">
        <f>VLOOKUP($A511,交易量等级!$A:$I,9,0)</f>
        <v>微</v>
      </c>
      <c r="E511" t="str">
        <f>VLOOKUP($A511,'风险(退款拒付)'!$A:$P,16,0)</f>
        <v>低</v>
      </c>
      <c r="F511">
        <f>VLOOKUP($A511,'风险(退款拒付)'!$A:$Z,4,0)</f>
        <v>4.0000000000000001E-3</v>
      </c>
      <c r="G511" t="str">
        <f>VLOOKUP($A511,'风险(退款拒付)'!$A:$Z,8,0)</f>
        <v>低</v>
      </c>
      <c r="H511" t="str">
        <f>VLOOKUP($A511,'风险(退款拒付)'!$A:$Z,11,0)</f>
        <v>0</v>
      </c>
      <c r="I511" t="str">
        <f>VLOOKUP($A511,'风险(退款拒付)'!$A:$Z,14,0)</f>
        <v>低</v>
      </c>
      <c r="J511" s="2">
        <f>VLOOKUP($A511,活跃!$B:$K,9,0)</f>
        <v>16451.34</v>
      </c>
      <c r="K511" s="5">
        <f>VLOOKUP($A511,'交易量(贡献率)'!$A:$L,11,0)</f>
        <v>3.1194616002027911E-3</v>
      </c>
      <c r="L511">
        <f>VLOOKUP($A511,交易量等级!$A:$H,7,0)</f>
        <v>134.94999999999999</v>
      </c>
      <c r="M511" t="str">
        <f>VLOOKUP($A511,'风险(退款拒付)'!$A:$O,7,0)</f>
        <v>(0,10]</v>
      </c>
      <c r="N511" t="str">
        <f>VLOOKUP($A511,'风险(退款拒付)'!$A:$O,10,0)</f>
        <v>0</v>
      </c>
      <c r="O511" t="str">
        <f>VLOOKUP($A511,'风险(退款拒付)'!$A:$O,13,0)</f>
        <v>(0,10]</v>
      </c>
      <c r="P511" s="1">
        <f>VLOOKUP(A511,综合分数!$A:$L,12,0)</f>
        <v>4.2323279934546112E-3</v>
      </c>
    </row>
    <row r="512" spans="1:16" x14ac:dyDescent="0.2">
      <c r="A512" t="s">
        <v>562</v>
      </c>
      <c r="B512" t="str">
        <f>VLOOKUP($A512,活跃!$B:$K,10,0)</f>
        <v>03沉默</v>
      </c>
      <c r="C512" t="str">
        <f>VLOOKUP($A512,'交易量(贡献率)'!$A:$M,13,0)</f>
        <v>IV</v>
      </c>
      <c r="D512" t="str">
        <f>VLOOKUP($A512,交易量等级!$A:$I,9,0)</f>
        <v>微</v>
      </c>
      <c r="E512" t="str">
        <f>VLOOKUP($A512,'风险(退款拒付)'!$A:$P,16,0)</f>
        <v>低</v>
      </c>
      <c r="F512">
        <f>VLOOKUP($A512,'风险(退款拒付)'!$A:$Z,4,0)</f>
        <v>7.0000000000000001E-3</v>
      </c>
      <c r="G512" t="str">
        <f>VLOOKUP($A512,'风险(退款拒付)'!$A:$Z,8,0)</f>
        <v>低</v>
      </c>
      <c r="H512" t="str">
        <f>VLOOKUP($A512,'风险(退款拒付)'!$A:$Z,11,0)</f>
        <v>0</v>
      </c>
      <c r="I512" t="str">
        <f>VLOOKUP($A512,'风险(退款拒付)'!$A:$Z,14,0)</f>
        <v>低</v>
      </c>
      <c r="J512" s="2">
        <f>VLOOKUP($A512,活跃!$B:$K,9,0)</f>
        <v>13473.73</v>
      </c>
      <c r="K512" s="5">
        <f>VLOOKUP($A512,'交易量(贡献率)'!$A:$L,11,0)</f>
        <v>2.5548547015927184E-3</v>
      </c>
      <c r="L512">
        <f>VLOOKUP($A512,交易量等级!$A:$H,7,0)</f>
        <v>703.4</v>
      </c>
      <c r="M512" t="str">
        <f>VLOOKUP($A512,'风险(退款拒付)'!$A:$O,7,0)</f>
        <v>(0,10]</v>
      </c>
      <c r="N512" t="str">
        <f>VLOOKUP($A512,'风险(退款拒付)'!$A:$O,10,0)</f>
        <v>0</v>
      </c>
      <c r="O512" t="str">
        <f>VLOOKUP($A512,'风险(退款拒付)'!$A:$O,13,0)</f>
        <v>(0,10]</v>
      </c>
      <c r="P512" s="1">
        <f>VLOOKUP(A512,综合分数!$A:$L,12,0)</f>
        <v>3.1371237538942759E-3</v>
      </c>
    </row>
    <row r="513" spans="1:16" x14ac:dyDescent="0.2">
      <c r="A513" t="s">
        <v>312</v>
      </c>
      <c r="B513" t="str">
        <f>VLOOKUP($A513,活跃!$B:$K,10,0)</f>
        <v>03流失</v>
      </c>
      <c r="C513" t="str">
        <f>VLOOKUP($A513,'交易量(贡献率)'!$A:$M,13,0)</f>
        <v>IV</v>
      </c>
      <c r="D513" t="str">
        <f>VLOOKUP($A513,交易量等级!$A:$I,9,0)</f>
        <v>微</v>
      </c>
      <c r="E513" t="str">
        <f>VLOOKUP($A513,'风险(退款拒付)'!$A:$P,16,0)</f>
        <v>低</v>
      </c>
      <c r="F513">
        <f>VLOOKUP($A513,'风险(退款拒付)'!$A:$Z,4,0)</f>
        <v>0</v>
      </c>
      <c r="G513" t="str">
        <f>VLOOKUP($A513,'风险(退款拒付)'!$A:$Z,8,0)</f>
        <v>0</v>
      </c>
      <c r="H513" t="str">
        <f>VLOOKUP($A513,'风险(退款拒付)'!$A:$Z,11,0)</f>
        <v>中</v>
      </c>
      <c r="I513" t="str">
        <f>VLOOKUP($A513,'风险(退款拒付)'!$A:$Z,14,0)</f>
        <v>中</v>
      </c>
      <c r="J513" s="2">
        <f>VLOOKUP($A513,活跃!$B:$K,9,0)</f>
        <v>21979.37</v>
      </c>
      <c r="K513" s="5">
        <f>VLOOKUP($A513,'交易量(贡献率)'!$A:$L,11,0)</f>
        <v>4.1676727070043664E-3</v>
      </c>
      <c r="L513">
        <f>VLOOKUP($A513,交易量等级!$A:$H,7,0)</f>
        <v>0</v>
      </c>
      <c r="M513" t="str">
        <f>VLOOKUP($A513,'风险(退款拒付)'!$A:$O,7,0)</f>
        <v>0</v>
      </c>
      <c r="N513" t="str">
        <f>VLOOKUP($A513,'风险(退款拒付)'!$A:$O,10,0)</f>
        <v>(1.5,10]</v>
      </c>
      <c r="O513" t="str">
        <f>VLOOKUP($A513,'风险(退款拒付)'!$A:$O,13,0)</f>
        <v>(10,20]</v>
      </c>
      <c r="P513" s="1">
        <f>VLOOKUP(A513,综合分数!$A:$L,12,0)</f>
        <v>2.2105928619817038E-3</v>
      </c>
    </row>
    <row r="514" spans="1:16" x14ac:dyDescent="0.2">
      <c r="A514" t="s">
        <v>360</v>
      </c>
      <c r="B514" t="str">
        <f>VLOOKUP($A514,活跃!$B:$K,10,0)</f>
        <v>02活跃</v>
      </c>
      <c r="C514" t="str">
        <f>VLOOKUP($A514,'交易量(贡献率)'!$A:$M,13,0)</f>
        <v>IV</v>
      </c>
      <c r="D514" t="str">
        <f>VLOOKUP($A514,交易量等级!$A:$I,9,0)</f>
        <v>微</v>
      </c>
      <c r="E514" t="str">
        <f>VLOOKUP($A514,'风险(退款拒付)'!$A:$P,16,0)</f>
        <v>低</v>
      </c>
      <c r="F514">
        <f>VLOOKUP($A514,'风险(退款拒付)'!$A:$Z,4,0)</f>
        <v>2.9000000000000001E-2</v>
      </c>
      <c r="G514" t="str">
        <f>VLOOKUP($A514,'风险(退款拒付)'!$A:$Z,8,0)</f>
        <v>低</v>
      </c>
      <c r="H514" t="str">
        <f>VLOOKUP($A514,'风险(退款拒付)'!$A:$Z,11,0)</f>
        <v>0</v>
      </c>
      <c r="I514" t="str">
        <f>VLOOKUP($A514,'风险(退款拒付)'!$A:$Z,14,0)</f>
        <v>低</v>
      </c>
      <c r="J514" s="2">
        <f>VLOOKUP($A514,活跃!$B:$K,9,0)</f>
        <v>35645.050000000003</v>
      </c>
      <c r="K514" s="5">
        <f>VLOOKUP($A514,'交易量(贡献率)'!$A:$L,11,0)</f>
        <v>6.8230993471351193E-3</v>
      </c>
      <c r="L514">
        <f>VLOOKUP($A514,交易量等级!$A:$H,7,0)</f>
        <v>5920.47</v>
      </c>
      <c r="M514" t="str">
        <f>VLOOKUP($A514,'风险(退款拒付)'!$A:$O,7,0)</f>
        <v>(0,10]</v>
      </c>
      <c r="N514" t="str">
        <f>VLOOKUP($A514,'风险(退款拒付)'!$A:$O,10,0)</f>
        <v>0</v>
      </c>
      <c r="O514" t="str">
        <f>VLOOKUP($A514,'风险(退款拒付)'!$A:$O,13,0)</f>
        <v>(0,10]</v>
      </c>
      <c r="P514" s="1">
        <f>VLOOKUP(A514,综合分数!$A:$L,12,0)</f>
        <v>0.1527644589375482</v>
      </c>
    </row>
    <row r="515" spans="1:16" x14ac:dyDescent="0.2">
      <c r="A515" t="s">
        <v>1023</v>
      </c>
      <c r="B515" t="str">
        <f>VLOOKUP($A515,活跃!$B:$K,10,0)</f>
        <v>03流失</v>
      </c>
      <c r="C515" t="str">
        <f>VLOOKUP($A515,'交易量(贡献率)'!$A:$M,13,0)</f>
        <v>IV</v>
      </c>
      <c r="D515" t="str">
        <f>VLOOKUP($A515,交易量等级!$A:$I,9,0)</f>
        <v>微</v>
      </c>
      <c r="E515" t="str">
        <f>VLOOKUP($A515,'风险(退款拒付)'!$A:$P,16,0)</f>
        <v>低</v>
      </c>
      <c r="F515">
        <f>VLOOKUP($A515,'风险(退款拒付)'!$A:$Z,4,0)</f>
        <v>4.9000000000000002E-2</v>
      </c>
      <c r="G515" t="str">
        <f>VLOOKUP($A515,'风险(退款拒付)'!$A:$Z,8,0)</f>
        <v>低</v>
      </c>
      <c r="H515" t="str">
        <f>VLOOKUP($A515,'风险(退款拒付)'!$A:$Z,11,0)</f>
        <v>0</v>
      </c>
      <c r="I515" t="str">
        <f>VLOOKUP($A515,'风险(退款拒付)'!$A:$Z,14,0)</f>
        <v>低</v>
      </c>
      <c r="J515" s="2">
        <f>VLOOKUP($A515,活跃!$B:$K,9,0)</f>
        <v>40588.04</v>
      </c>
      <c r="K515" s="5">
        <f>VLOOKUP($A515,'交易量(贡献率)'!$A:$L,11,0)</f>
        <v>7.6962017809792324E-3</v>
      </c>
      <c r="L515">
        <f>VLOOKUP($A515,交易量等级!$A:$H,7,0)</f>
        <v>0</v>
      </c>
      <c r="M515" t="str">
        <f>VLOOKUP($A515,'风险(退款拒付)'!$A:$O,7,0)</f>
        <v>(0,10]</v>
      </c>
      <c r="N515" t="str">
        <f>VLOOKUP($A515,'风险(退款拒付)'!$A:$O,10,0)</f>
        <v>0</v>
      </c>
      <c r="O515" t="str">
        <f>VLOOKUP($A515,'风险(退款拒付)'!$A:$O,13,0)</f>
        <v>(0,10]</v>
      </c>
      <c r="P515" s="1">
        <f>VLOOKUP(A515,综合分数!$A:$L,12,0)</f>
        <v>5.4860492426346968E-3</v>
      </c>
    </row>
    <row r="516" spans="1:16" x14ac:dyDescent="0.2">
      <c r="A516" t="s">
        <v>253</v>
      </c>
      <c r="B516" t="str">
        <f>VLOOKUP($A516,活跃!$B:$K,10,0)</f>
        <v>02活跃</v>
      </c>
      <c r="C516" t="str">
        <f>VLOOKUP($A516,'交易量(贡献率)'!$A:$M,13,0)</f>
        <v>IV</v>
      </c>
      <c r="D516" t="str">
        <f>VLOOKUP($A516,交易量等级!$A:$I,9,0)</f>
        <v>微</v>
      </c>
      <c r="E516" t="str">
        <f>VLOOKUP($A516,'风险(退款拒付)'!$A:$P,16,0)</f>
        <v>低</v>
      </c>
      <c r="F516">
        <f>VLOOKUP($A516,'风险(退款拒付)'!$A:$Z,4,0)</f>
        <v>0.20200000000000001</v>
      </c>
      <c r="G516" t="str">
        <f>VLOOKUP($A516,'风险(退款拒付)'!$A:$Z,8,0)</f>
        <v>高</v>
      </c>
      <c r="H516" t="str">
        <f>VLOOKUP($A516,'风险(退款拒付)'!$A:$Z,11,0)</f>
        <v>0</v>
      </c>
      <c r="I516" t="str">
        <f>VLOOKUP($A516,'风险(退款拒付)'!$A:$Z,14,0)</f>
        <v>低</v>
      </c>
      <c r="J516" s="2">
        <f>VLOOKUP($A516,活跃!$B:$K,9,0)</f>
        <v>22152.11</v>
      </c>
      <c r="K516" s="5">
        <f>VLOOKUP($A516,'交易量(贡献率)'!$A:$L,11,0)</f>
        <v>4.2004272301507505E-3</v>
      </c>
      <c r="L516">
        <f>VLOOKUP($A516,交易量等级!$A:$H,7,0)</f>
        <v>120.58</v>
      </c>
      <c r="M516" t="str">
        <f>VLOOKUP($A516,'风险(退款拒付)'!$A:$O,7,0)</f>
        <v>(20,+)</v>
      </c>
      <c r="N516" t="str">
        <f>VLOOKUP($A516,'风险(退款拒付)'!$A:$O,10,0)</f>
        <v>0</v>
      </c>
      <c r="O516" t="str">
        <f>VLOOKUP($A516,'风险(退款拒付)'!$A:$O,13,0)</f>
        <v>(0,10]</v>
      </c>
      <c r="P516" s="1">
        <f>VLOOKUP(A516,综合分数!$A:$L,12,0)</f>
        <v>8.0786969803104593E-3</v>
      </c>
    </row>
    <row r="517" spans="1:16" x14ac:dyDescent="0.2">
      <c r="A517" t="s">
        <v>166</v>
      </c>
      <c r="B517" t="str">
        <f>VLOOKUP($A517,活跃!$B:$K,10,0)</f>
        <v>03沉默</v>
      </c>
      <c r="C517" t="str">
        <f>VLOOKUP($A517,'交易量(贡献率)'!$A:$M,13,0)</f>
        <v>IV</v>
      </c>
      <c r="D517" t="str">
        <f>VLOOKUP($A517,交易量等级!$A:$I,9,0)</f>
        <v>微</v>
      </c>
      <c r="E517" t="str">
        <f>VLOOKUP($A517,'风险(退款拒付)'!$A:$P,16,0)</f>
        <v>低</v>
      </c>
      <c r="F517">
        <f>VLOOKUP($A517,'风险(退款拒付)'!$A:$Z,4,0)</f>
        <v>0</v>
      </c>
      <c r="G517" t="str">
        <f>VLOOKUP($A517,'风险(退款拒付)'!$A:$Z,8,0)</f>
        <v>0</v>
      </c>
      <c r="H517" t="str">
        <f>VLOOKUP($A517,'风险(退款拒付)'!$A:$Z,11,0)</f>
        <v>低</v>
      </c>
      <c r="I517" t="str">
        <f>VLOOKUP($A517,'风险(退款拒付)'!$A:$Z,14,0)</f>
        <v>低</v>
      </c>
      <c r="J517" s="2">
        <f>VLOOKUP($A517,活跃!$B:$K,9,0)</f>
        <v>12589.78</v>
      </c>
      <c r="K517" s="5">
        <f>VLOOKUP($A517,'交易量(贡献率)'!$A:$L,11,0)</f>
        <v>2.3872423319316904E-3</v>
      </c>
      <c r="L517">
        <f>VLOOKUP($A517,交易量等级!$A:$H,7,0)</f>
        <v>30.98</v>
      </c>
      <c r="M517" t="str">
        <f>VLOOKUP($A517,'风险(退款拒付)'!$A:$O,7,0)</f>
        <v>0</v>
      </c>
      <c r="N517" t="str">
        <f>VLOOKUP($A517,'风险(退款拒付)'!$A:$O,10,0)</f>
        <v>(0,1.5]</v>
      </c>
      <c r="O517" t="str">
        <f>VLOOKUP($A517,'风险(退款拒付)'!$A:$O,13,0)</f>
        <v>(0,10]</v>
      </c>
      <c r="P517" s="1">
        <f>VLOOKUP(A517,综合分数!$A:$L,12,0)</f>
        <v>1.4833003530560121E-3</v>
      </c>
    </row>
    <row r="518" spans="1:16" x14ac:dyDescent="0.2">
      <c r="A518" t="s">
        <v>836</v>
      </c>
      <c r="B518" t="str">
        <f>VLOOKUP($A518,活跃!$B:$K,10,0)</f>
        <v>02活跃</v>
      </c>
      <c r="C518" t="str">
        <f>VLOOKUP($A518,'交易量(贡献率)'!$A:$M,13,0)</f>
        <v>IV</v>
      </c>
      <c r="D518" t="str">
        <f>VLOOKUP($A518,交易量等级!$A:$I,9,0)</f>
        <v>微</v>
      </c>
      <c r="E518" t="str">
        <f>VLOOKUP($A518,'风险(退款拒付)'!$A:$P,16,0)</f>
        <v>低</v>
      </c>
      <c r="F518">
        <f>VLOOKUP($A518,'风险(退款拒付)'!$A:$Z,4,0)</f>
        <v>0.121</v>
      </c>
      <c r="G518" t="str">
        <f>VLOOKUP($A518,'风险(退款拒付)'!$A:$Z,8,0)</f>
        <v>中</v>
      </c>
      <c r="H518" t="str">
        <f>VLOOKUP($A518,'风险(退款拒付)'!$A:$Z,11,0)</f>
        <v>低</v>
      </c>
      <c r="I518" t="str">
        <f>VLOOKUP($A518,'风险(退款拒付)'!$A:$Z,14,0)</f>
        <v>低</v>
      </c>
      <c r="J518" s="2">
        <f>VLOOKUP($A518,活跃!$B:$K,9,0)</f>
        <v>35776.94</v>
      </c>
      <c r="K518" s="5">
        <f>VLOOKUP($A518,'交易量(贡献率)'!$A:$L,11,0)</f>
        <v>6.7839331326663508E-3</v>
      </c>
      <c r="L518">
        <f>VLOOKUP($A518,交易量等级!$A:$H,7,0)</f>
        <v>2316.85</v>
      </c>
      <c r="M518" t="str">
        <f>VLOOKUP($A518,'风险(退款拒付)'!$A:$O,7,0)</f>
        <v>(10,20]</v>
      </c>
      <c r="N518" t="str">
        <f>VLOOKUP($A518,'风险(退款拒付)'!$A:$O,10,0)</f>
        <v>(0,1.5]</v>
      </c>
      <c r="O518" t="str">
        <f>VLOOKUP($A518,'风险(退款拒付)'!$A:$O,13,0)</f>
        <v>(0,10]</v>
      </c>
      <c r="P518" s="1">
        <f>VLOOKUP(A518,综合分数!$A:$L,12,0)</f>
        <v>8.6049199319413617E-3</v>
      </c>
    </row>
    <row r="519" spans="1:16" x14ac:dyDescent="0.2">
      <c r="A519" t="s">
        <v>754</v>
      </c>
      <c r="B519" t="str">
        <f>VLOOKUP($A519,活跃!$B:$K,10,0)</f>
        <v>04清退</v>
      </c>
      <c r="C519" t="str">
        <f>VLOOKUP($A519,'交易量(贡献率)'!$A:$M,13,0)</f>
        <v>IV</v>
      </c>
      <c r="D519" t="str">
        <f>VLOOKUP($A519,交易量等级!$A:$I,9,0)</f>
        <v>小</v>
      </c>
      <c r="E519" t="str">
        <f>VLOOKUP($A519,'风险(退款拒付)'!$A:$P,16,0)</f>
        <v>中</v>
      </c>
      <c r="F519">
        <f>VLOOKUP($A519,'风险(退款拒付)'!$A:$Z,4,0)</f>
        <v>0</v>
      </c>
      <c r="G519" t="str">
        <f>VLOOKUP($A519,'风险(退款拒付)'!$A:$Z,8,0)</f>
        <v>0</v>
      </c>
      <c r="H519" t="str">
        <f>VLOOKUP($A519,'风险(退款拒付)'!$A:$Z,11,0)</f>
        <v>中</v>
      </c>
      <c r="I519" t="str">
        <f>VLOOKUP($A519,'风险(退款拒付)'!$A:$Z,14,0)</f>
        <v>高</v>
      </c>
      <c r="J519" s="2">
        <f>VLOOKUP($A519,活跃!$B:$K,9,0)</f>
        <v>32588</v>
      </c>
      <c r="K519" s="5">
        <f>VLOOKUP($A519,'交易量(贡献率)'!$A:$L,11,0)</f>
        <v>6.1792543724346191E-3</v>
      </c>
      <c r="L519">
        <f>VLOOKUP($A519,交易量等级!$A:$H,7,0)</f>
        <v>0</v>
      </c>
      <c r="M519" t="str">
        <f>VLOOKUP($A519,'风险(退款拒付)'!$A:$O,7,0)</f>
        <v>0</v>
      </c>
      <c r="N519" t="str">
        <f>VLOOKUP($A519,'风险(退款拒付)'!$A:$O,10,0)</f>
        <v>(1.5,10]</v>
      </c>
      <c r="O519" t="str">
        <f>VLOOKUP($A519,'风险(退款拒付)'!$A:$O,13,0)</f>
        <v>(20,+)</v>
      </c>
      <c r="P519" s="1">
        <f>VLOOKUP(A519,综合分数!$A:$L,12,0)</f>
        <v>6.4968233872493451E-3</v>
      </c>
    </row>
    <row r="520" spans="1:16" x14ac:dyDescent="0.2">
      <c r="A520" t="s">
        <v>823</v>
      </c>
      <c r="B520" t="str">
        <f>VLOOKUP($A520,活跃!$B:$K,10,0)</f>
        <v>02活跃</v>
      </c>
      <c r="C520" t="str">
        <f>VLOOKUP($A520,'交易量(贡献率)'!$A:$M,13,0)</f>
        <v>IV</v>
      </c>
      <c r="D520" t="str">
        <f>VLOOKUP($A520,交易量等级!$A:$I,9,0)</f>
        <v>微</v>
      </c>
      <c r="E520" t="str">
        <f>VLOOKUP($A520,'风险(退款拒付)'!$A:$P,16,0)</f>
        <v>低</v>
      </c>
      <c r="F520">
        <f>VLOOKUP($A520,'风险(退款拒付)'!$A:$Z,4,0)</f>
        <v>0.02</v>
      </c>
      <c r="G520" t="str">
        <f>VLOOKUP($A520,'风险(退款拒付)'!$A:$Z,8,0)</f>
        <v>低</v>
      </c>
      <c r="H520" t="str">
        <f>VLOOKUP($A520,'风险(退款拒付)'!$A:$Z,11,0)</f>
        <v>0</v>
      </c>
      <c r="I520" t="str">
        <f>VLOOKUP($A520,'风险(退款拒付)'!$A:$Z,14,0)</f>
        <v>0</v>
      </c>
      <c r="J520" s="2">
        <f>VLOOKUP($A520,活跃!$B:$K,9,0)</f>
        <v>16746.349999999999</v>
      </c>
      <c r="K520" s="5">
        <f>VLOOKUP($A520,'交易量(贡献率)'!$A:$L,11,0)</f>
        <v>3.175400652381873E-3</v>
      </c>
      <c r="L520">
        <f>VLOOKUP($A520,交易量等级!$A:$H,7,0)</f>
        <v>3856.97</v>
      </c>
      <c r="M520" t="str">
        <f>VLOOKUP($A520,'风险(退款拒付)'!$A:$O,7,0)</f>
        <v>(0,10]</v>
      </c>
      <c r="N520" t="str">
        <f>VLOOKUP($A520,'风险(退款拒付)'!$A:$O,10,0)</f>
        <v>0</v>
      </c>
      <c r="O520" t="str">
        <f>VLOOKUP($A520,'风险(退款拒付)'!$A:$O,13,0)</f>
        <v>0</v>
      </c>
      <c r="P520" s="1">
        <f>VLOOKUP(A520,综合分数!$A:$L,12,0)</f>
        <v>1.0330824556773151E-2</v>
      </c>
    </row>
    <row r="521" spans="1:16" x14ac:dyDescent="0.2">
      <c r="A521" t="s">
        <v>475</v>
      </c>
      <c r="B521" t="str">
        <f>VLOOKUP($A521,活跃!$B:$K,10,0)</f>
        <v>02活跃</v>
      </c>
      <c r="C521" t="str">
        <f>VLOOKUP($A521,'交易量(贡献率)'!$A:$M,13,0)</f>
        <v>IV</v>
      </c>
      <c r="D521" t="str">
        <f>VLOOKUP($A521,交易量等级!$A:$I,9,0)</f>
        <v>微</v>
      </c>
      <c r="E521" t="str">
        <f>VLOOKUP($A521,'风险(退款拒付)'!$A:$P,16,0)</f>
        <v>低</v>
      </c>
      <c r="F521">
        <f>VLOOKUP($A521,'风险(退款拒付)'!$A:$Z,4,0)</f>
        <v>8.0000000000000002E-3</v>
      </c>
      <c r="G521" t="str">
        <f>VLOOKUP($A521,'风险(退款拒付)'!$A:$Z,8,0)</f>
        <v>低</v>
      </c>
      <c r="H521" t="str">
        <f>VLOOKUP($A521,'风险(退款拒付)'!$A:$Z,11,0)</f>
        <v>0</v>
      </c>
      <c r="I521" t="str">
        <f>VLOOKUP($A521,'风险(退款拒付)'!$A:$Z,14,0)</f>
        <v>0</v>
      </c>
      <c r="J521" s="2">
        <f>VLOOKUP($A521,活跃!$B:$K,9,0)</f>
        <v>1651439.41</v>
      </c>
      <c r="K521" s="5">
        <f>VLOOKUP($A521,'交易量(贡献率)'!$A:$L,11,0)</f>
        <v>2.5944983383075697E-3</v>
      </c>
      <c r="L521">
        <f>VLOOKUP($A521,交易量等级!$A:$H,7,0)</f>
        <v>5122.2771124999999</v>
      </c>
      <c r="M521" t="str">
        <f>VLOOKUP($A521,'风险(退款拒付)'!$A:$O,7,0)</f>
        <v>(0,10]</v>
      </c>
      <c r="N521" t="str">
        <f>VLOOKUP($A521,'风险(退款拒付)'!$A:$O,10,0)</f>
        <v>0</v>
      </c>
      <c r="O521" t="str">
        <f>VLOOKUP($A521,'风险(退款拒付)'!$A:$O,13,0)</f>
        <v>0</v>
      </c>
      <c r="P521" s="1">
        <f>VLOOKUP(A521,综合分数!$A:$L,12,0)</f>
        <v>1.100597827216091E-3</v>
      </c>
    </row>
    <row r="522" spans="1:16" x14ac:dyDescent="0.2">
      <c r="A522" t="s">
        <v>1016</v>
      </c>
      <c r="B522" t="str">
        <f>VLOOKUP($A522,活跃!$B:$K,10,0)</f>
        <v>03流失</v>
      </c>
      <c r="C522" t="str">
        <f>VLOOKUP($A522,'交易量(贡献率)'!$A:$M,13,0)</f>
        <v>IV</v>
      </c>
      <c r="D522" t="str">
        <f>VLOOKUP($A522,交易量等级!$A:$I,9,0)</f>
        <v>微</v>
      </c>
      <c r="E522" t="str">
        <f>VLOOKUP($A522,'风险(退款拒付)'!$A:$P,16,0)</f>
        <v>低</v>
      </c>
      <c r="F522">
        <f>VLOOKUP($A522,'风险(退款拒付)'!$A:$Z,4,0)</f>
        <v>1.4999999999999999E-2</v>
      </c>
      <c r="G522" t="str">
        <f>VLOOKUP($A522,'风险(退款拒付)'!$A:$Z,8,0)</f>
        <v>低</v>
      </c>
      <c r="H522" t="str">
        <f>VLOOKUP($A522,'风险(退款拒付)'!$A:$Z,11,0)</f>
        <v>低</v>
      </c>
      <c r="I522" t="str">
        <f>VLOOKUP($A522,'风险(退款拒付)'!$A:$Z,14,0)</f>
        <v>低</v>
      </c>
      <c r="J522" s="2">
        <f>VLOOKUP($A522,活跃!$B:$K,9,0)</f>
        <v>17516.86</v>
      </c>
      <c r="K522" s="5">
        <f>VLOOKUP($A522,'交易量(贡献率)'!$A:$L,11,0)</f>
        <v>3.3215028153407724E-3</v>
      </c>
      <c r="L522">
        <f>VLOOKUP($A522,交易量等级!$A:$H,7,0)</f>
        <v>0</v>
      </c>
      <c r="M522" t="str">
        <f>VLOOKUP($A522,'风险(退款拒付)'!$A:$O,7,0)</f>
        <v>(0,10]</v>
      </c>
      <c r="N522" t="str">
        <f>VLOOKUP($A522,'风险(退款拒付)'!$A:$O,10,0)</f>
        <v>(0,1.5]</v>
      </c>
      <c r="O522" t="str">
        <f>VLOOKUP($A522,'风险(退款拒付)'!$A:$O,13,0)</f>
        <v>(0,10]</v>
      </c>
      <c r="P522" s="1">
        <f>VLOOKUP(A522,综合分数!$A:$L,12,0)</f>
        <v>6.9173884633082529E-3</v>
      </c>
    </row>
    <row r="523" spans="1:16" x14ac:dyDescent="0.2">
      <c r="A523" t="s">
        <v>364</v>
      </c>
      <c r="B523" t="str">
        <f>VLOOKUP($A523,活跃!$B:$K,10,0)</f>
        <v>02活跃</v>
      </c>
      <c r="C523" t="str">
        <f>VLOOKUP($A523,'交易量(贡献率)'!$A:$M,13,0)</f>
        <v>IV</v>
      </c>
      <c r="D523" t="str">
        <f>VLOOKUP($A523,交易量等级!$A:$I,9,0)</f>
        <v>微</v>
      </c>
      <c r="E523" t="str">
        <f>VLOOKUP($A523,'风险(退款拒付)'!$A:$P,16,0)</f>
        <v>低</v>
      </c>
      <c r="F523">
        <f>VLOOKUP($A523,'风险(退款拒付)'!$A:$Z,4,0)</f>
        <v>2.5999999999999999E-2</v>
      </c>
      <c r="G523" t="str">
        <f>VLOOKUP($A523,'风险(退款拒付)'!$A:$Z,8,0)</f>
        <v>低</v>
      </c>
      <c r="H523" t="str">
        <f>VLOOKUP($A523,'风险(退款拒付)'!$A:$Z,11,0)</f>
        <v>0</v>
      </c>
      <c r="I523" t="str">
        <f>VLOOKUP($A523,'风险(退款拒付)'!$A:$Z,14,0)</f>
        <v>低</v>
      </c>
      <c r="J523" s="2">
        <f>VLOOKUP($A523,活跃!$B:$K,9,0)</f>
        <v>22577.4</v>
      </c>
      <c r="K523" s="5">
        <f>VLOOKUP($A523,'交易量(贡献率)'!$A:$L,11,0)</f>
        <v>4.2810696473611571E-3</v>
      </c>
      <c r="L523">
        <f>VLOOKUP($A523,交易量等级!$A:$H,7,0)</f>
        <v>2128.5100000000002</v>
      </c>
      <c r="M523" t="str">
        <f>VLOOKUP($A523,'风险(退款拒付)'!$A:$O,7,0)</f>
        <v>(0,10]</v>
      </c>
      <c r="N523" t="str">
        <f>VLOOKUP($A523,'风险(退款拒付)'!$A:$O,10,0)</f>
        <v>0</v>
      </c>
      <c r="O523" t="str">
        <f>VLOOKUP($A523,'风险(退款拒付)'!$A:$O,13,0)</f>
        <v>(0,10]</v>
      </c>
      <c r="P523" s="1">
        <f>VLOOKUP(A523,综合分数!$A:$L,12,0)</f>
        <v>9.241888207381331E-3</v>
      </c>
    </row>
    <row r="524" spans="1:16" x14ac:dyDescent="0.2">
      <c r="A524" t="s">
        <v>555</v>
      </c>
      <c r="B524" t="str">
        <f>VLOOKUP($A524,活跃!$B:$K,10,0)</f>
        <v>01新</v>
      </c>
      <c r="C524" t="str">
        <f>VLOOKUP($A524,'交易量(贡献率)'!$A:$M,13,0)</f>
        <v>IV</v>
      </c>
      <c r="D524" t="str">
        <f>VLOOKUP($A524,交易量等级!$A:$I,9,0)</f>
        <v>微</v>
      </c>
      <c r="E524" t="str">
        <f>VLOOKUP($A524,'风险(退款拒付)'!$A:$P,16,0)</f>
        <v>低</v>
      </c>
      <c r="F524">
        <f>VLOOKUP($A524,'风险(退款拒付)'!$A:$Z,4,0)</f>
        <v>1.2E-2</v>
      </c>
      <c r="G524" t="str">
        <f>VLOOKUP($A524,'风险(退款拒付)'!$A:$Z,8,0)</f>
        <v>低</v>
      </c>
      <c r="H524" t="str">
        <f>VLOOKUP($A524,'风险(退款拒付)'!$A:$Z,11,0)</f>
        <v>0</v>
      </c>
      <c r="I524" t="str">
        <f>VLOOKUP($A524,'风险(退款拒付)'!$A:$Z,14,0)</f>
        <v>低</v>
      </c>
      <c r="J524" s="2">
        <f>VLOOKUP($A524,活跃!$B:$K,9,0)</f>
        <v>19035.689999999999</v>
      </c>
      <c r="K524" s="5">
        <f>VLOOKUP($A524,'交易量(贡献率)'!$A:$L,11,0)</f>
        <v>3.6094995294221784E-3</v>
      </c>
      <c r="L524">
        <f>VLOOKUP($A524,交易量等级!$A:$H,7,0)</f>
        <v>19035.689999999999</v>
      </c>
      <c r="M524" t="str">
        <f>VLOOKUP($A524,'风险(退款拒付)'!$A:$O,7,0)</f>
        <v>(0,10]</v>
      </c>
      <c r="N524" t="str">
        <f>VLOOKUP($A524,'风险(退款拒付)'!$A:$O,10,0)</f>
        <v>0</v>
      </c>
      <c r="O524" t="str">
        <f>VLOOKUP($A524,'风险(退款拒付)'!$A:$O,13,0)</f>
        <v>(0,10]</v>
      </c>
      <c r="P524" s="1">
        <f>VLOOKUP(A524,综合分数!$A:$L,12,0)</f>
        <v>8.9597336712143403E-3</v>
      </c>
    </row>
    <row r="525" spans="1:16" x14ac:dyDescent="0.2">
      <c r="A525" t="s">
        <v>367</v>
      </c>
      <c r="B525" t="str">
        <f>VLOOKUP($A525,活跃!$B:$K,10,0)</f>
        <v>02活跃</v>
      </c>
      <c r="C525" t="str">
        <f>VLOOKUP($A525,'交易量(贡献率)'!$A:$M,13,0)</f>
        <v>IV</v>
      </c>
      <c r="D525" t="str">
        <f>VLOOKUP($A525,交易量等级!$A:$I,9,0)</f>
        <v>微</v>
      </c>
      <c r="E525" t="str">
        <f>VLOOKUP($A525,'风险(退款拒付)'!$A:$P,16,0)</f>
        <v>低</v>
      </c>
      <c r="F525">
        <f>VLOOKUP($A525,'风险(退款拒付)'!$A:$Z,4,0)</f>
        <v>3.6999999999999998E-2</v>
      </c>
      <c r="G525" t="str">
        <f>VLOOKUP($A525,'风险(退款拒付)'!$A:$Z,8,0)</f>
        <v>低</v>
      </c>
      <c r="H525" t="str">
        <f>VLOOKUP($A525,'风险(退款拒付)'!$A:$Z,11,0)</f>
        <v>0</v>
      </c>
      <c r="I525" t="str">
        <f>VLOOKUP($A525,'风险(退款拒付)'!$A:$Z,14,0)</f>
        <v>低</v>
      </c>
      <c r="J525" s="2">
        <f>VLOOKUP($A525,活跃!$B:$K,9,0)</f>
        <v>10777.88</v>
      </c>
      <c r="K525" s="5">
        <f>VLOOKUP($A525,'交易量(贡献率)'!$A:$L,11,0)</f>
        <v>2.043674423578484E-3</v>
      </c>
      <c r="L525">
        <f>VLOOKUP($A525,交易量等级!$A:$H,7,0)</f>
        <v>952.93</v>
      </c>
      <c r="M525" t="str">
        <f>VLOOKUP($A525,'风险(退款拒付)'!$A:$O,7,0)</f>
        <v>(0,10]</v>
      </c>
      <c r="N525" t="str">
        <f>VLOOKUP($A525,'风险(退款拒付)'!$A:$O,10,0)</f>
        <v>0</v>
      </c>
      <c r="O525" t="str">
        <f>VLOOKUP($A525,'风险(退款拒付)'!$A:$O,13,0)</f>
        <v>(0,10]</v>
      </c>
      <c r="P525" s="1">
        <f>VLOOKUP(A525,综合分数!$A:$L,12,0)</f>
        <v>1.2589353091513241E-2</v>
      </c>
    </row>
    <row r="526" spans="1:16" x14ac:dyDescent="0.2">
      <c r="A526" t="s">
        <v>558</v>
      </c>
      <c r="B526" t="str">
        <f>VLOOKUP($A526,活跃!$B:$K,10,0)</f>
        <v>02活跃</v>
      </c>
      <c r="C526" t="str">
        <f>VLOOKUP($A526,'交易量(贡献率)'!$A:$M,13,0)</f>
        <v>IV</v>
      </c>
      <c r="D526" t="str">
        <f>VLOOKUP($A526,交易量等级!$A:$I,9,0)</f>
        <v>微</v>
      </c>
      <c r="E526" t="str">
        <f>VLOOKUP($A526,'风险(退款拒付)'!$A:$P,16,0)</f>
        <v>低</v>
      </c>
      <c r="F526">
        <f>VLOOKUP($A526,'风险(退款拒付)'!$A:$Z,4,0)</f>
        <v>1.4999999999999999E-2</v>
      </c>
      <c r="G526" t="str">
        <f>VLOOKUP($A526,'风险(退款拒付)'!$A:$Z,8,0)</f>
        <v>低</v>
      </c>
      <c r="H526" t="str">
        <f>VLOOKUP($A526,'风险(退款拒付)'!$A:$Z,11,0)</f>
        <v>0</v>
      </c>
      <c r="I526" t="str">
        <f>VLOOKUP($A526,'风险(退款拒付)'!$A:$Z,14,0)</f>
        <v>低</v>
      </c>
      <c r="J526" s="2">
        <f>VLOOKUP($A526,活跃!$B:$K,9,0)</f>
        <v>31792.74</v>
      </c>
      <c r="K526" s="5">
        <f>VLOOKUP($A526,'交易量(贡献率)'!$A:$L,11,0)</f>
        <v>6.0284591768956985E-3</v>
      </c>
      <c r="L526">
        <f>VLOOKUP($A526,交易量等级!$A:$H,7,0)</f>
        <v>2901.5</v>
      </c>
      <c r="M526" t="str">
        <f>VLOOKUP($A526,'风险(退款拒付)'!$A:$O,7,0)</f>
        <v>(0,10]</v>
      </c>
      <c r="N526" t="str">
        <f>VLOOKUP($A526,'风险(退款拒付)'!$A:$O,10,0)</f>
        <v>0</v>
      </c>
      <c r="O526" t="str">
        <f>VLOOKUP($A526,'风险(退款拒付)'!$A:$O,13,0)</f>
        <v>(0,10]</v>
      </c>
      <c r="P526" s="1">
        <f>VLOOKUP(A526,综合分数!$A:$L,12,0)</f>
        <v>9.4992593071436555E-3</v>
      </c>
    </row>
    <row r="527" spans="1:16" x14ac:dyDescent="0.2">
      <c r="A527" t="s">
        <v>264</v>
      </c>
      <c r="B527" t="str">
        <f>VLOOKUP($A527,活跃!$B:$K,10,0)</f>
        <v>03流失</v>
      </c>
      <c r="C527" t="str">
        <f>VLOOKUP($A527,'交易量(贡献率)'!$A:$M,13,0)</f>
        <v>IV</v>
      </c>
      <c r="D527" t="str">
        <f>VLOOKUP($A527,交易量等级!$A:$I,9,0)</f>
        <v>微</v>
      </c>
      <c r="E527" t="str">
        <f>VLOOKUP($A527,'风险(退款拒付)'!$A:$P,16,0)</f>
        <v>低</v>
      </c>
      <c r="F527">
        <f>VLOOKUP($A527,'风险(退款拒付)'!$A:$Z,4,0)</f>
        <v>0</v>
      </c>
      <c r="G527" t="str">
        <f>VLOOKUP($A527,'风险(退款拒付)'!$A:$Z,8,0)</f>
        <v>0</v>
      </c>
      <c r="H527" t="str">
        <f>VLOOKUP($A527,'风险(退款拒付)'!$A:$Z,11,0)</f>
        <v>中</v>
      </c>
      <c r="I527" t="str">
        <f>VLOOKUP($A527,'风险(退款拒付)'!$A:$Z,14,0)</f>
        <v>0</v>
      </c>
      <c r="J527" s="2">
        <f>VLOOKUP($A527,活跃!$B:$K,9,0)</f>
        <v>20723.61</v>
      </c>
      <c r="K527" s="5">
        <f>VLOOKUP($A527,'交易量(贡献率)'!$A:$L,11,0)</f>
        <v>3.9295586628553397E-3</v>
      </c>
      <c r="L527">
        <f>VLOOKUP($A527,交易量等级!$A:$H,7,0)</f>
        <v>0</v>
      </c>
      <c r="M527" t="str">
        <f>VLOOKUP($A527,'风险(退款拒付)'!$A:$O,7,0)</f>
        <v>0</v>
      </c>
      <c r="N527" t="str">
        <f>VLOOKUP($A527,'风险(退款拒付)'!$A:$O,10,0)</f>
        <v>(1.5,10]</v>
      </c>
      <c r="O527" t="str">
        <f>VLOOKUP($A527,'风险(退款拒付)'!$A:$O,13,0)</f>
        <v>0</v>
      </c>
      <c r="P527" s="1">
        <f>VLOOKUP(A527,综合分数!$A:$L,12,0)</f>
        <v>1.2317079611481299E-2</v>
      </c>
    </row>
    <row r="528" spans="1:16" x14ac:dyDescent="0.2">
      <c r="A528" t="s">
        <v>559</v>
      </c>
      <c r="B528" t="str">
        <f>VLOOKUP($A528,活跃!$B:$K,10,0)</f>
        <v>03沉默</v>
      </c>
      <c r="C528" t="str">
        <f>VLOOKUP($A528,'交易量(贡献率)'!$A:$M,13,0)</f>
        <v>IV</v>
      </c>
      <c r="D528" t="str">
        <f>VLOOKUP($A528,交易量等级!$A:$I,9,0)</f>
        <v>微</v>
      </c>
      <c r="E528" t="str">
        <f>VLOOKUP($A528,'风险(退款拒付)'!$A:$P,16,0)</f>
        <v>低</v>
      </c>
      <c r="F528">
        <f>VLOOKUP($A528,'风险(退款拒付)'!$A:$Z,4,0)</f>
        <v>3.6999999999999998E-2</v>
      </c>
      <c r="G528" t="str">
        <f>VLOOKUP($A528,'风险(退款拒付)'!$A:$Z,8,0)</f>
        <v>低</v>
      </c>
      <c r="H528" t="str">
        <f>VLOOKUP($A528,'风险(退款拒付)'!$A:$Z,11,0)</f>
        <v>低</v>
      </c>
      <c r="I528" t="str">
        <f>VLOOKUP($A528,'风险(退款拒付)'!$A:$Z,14,0)</f>
        <v>低</v>
      </c>
      <c r="J528" s="2">
        <f>VLOOKUP($A528,活跃!$B:$K,9,0)</f>
        <v>27529.16</v>
      </c>
      <c r="K528" s="5">
        <f>VLOOKUP($A528,'交易量(贡献率)'!$A:$L,11,0)</f>
        <v>5.2200098901268024E-3</v>
      </c>
      <c r="L528">
        <f>VLOOKUP($A528,交易量等级!$A:$H,7,0)</f>
        <v>1064.4000000000001</v>
      </c>
      <c r="M528" t="str">
        <f>VLOOKUP($A528,'风险(退款拒付)'!$A:$O,7,0)</f>
        <v>(0,10]</v>
      </c>
      <c r="N528" t="str">
        <f>VLOOKUP($A528,'风险(退款拒付)'!$A:$O,10,0)</f>
        <v>(0,1.5]</v>
      </c>
      <c r="O528" t="str">
        <f>VLOOKUP($A528,'风险(退款拒付)'!$A:$O,13,0)</f>
        <v>(0,10]</v>
      </c>
      <c r="P528" s="1">
        <f>VLOOKUP(A528,综合分数!$A:$L,12,0)</f>
        <v>7.868326673075186E-3</v>
      </c>
    </row>
    <row r="529" spans="1:16" x14ac:dyDescent="0.2">
      <c r="A529" t="s">
        <v>169</v>
      </c>
      <c r="B529" t="str">
        <f>VLOOKUP($A529,活跃!$B:$K,10,0)</f>
        <v>02活跃</v>
      </c>
      <c r="C529" t="str">
        <f>VLOOKUP($A529,'交易量(贡献率)'!$A:$M,13,0)</f>
        <v>IV</v>
      </c>
      <c r="D529" t="str">
        <f>VLOOKUP($A529,交易量等级!$A:$I,9,0)</f>
        <v>微</v>
      </c>
      <c r="E529" t="str">
        <f>VLOOKUP($A529,'风险(退款拒付)'!$A:$P,16,0)</f>
        <v>低</v>
      </c>
      <c r="F529">
        <f>VLOOKUP($A529,'风险(退款拒付)'!$A:$Z,4,0)</f>
        <v>3.5000000000000003E-2</v>
      </c>
      <c r="G529" t="str">
        <f>VLOOKUP($A529,'风险(退款拒付)'!$A:$Z,8,0)</f>
        <v>低</v>
      </c>
      <c r="H529" t="str">
        <f>VLOOKUP($A529,'风险(退款拒付)'!$A:$Z,11,0)</f>
        <v>0</v>
      </c>
      <c r="I529" t="str">
        <f>VLOOKUP($A529,'风险(退款拒付)'!$A:$Z,14,0)</f>
        <v>低</v>
      </c>
      <c r="J529" s="2">
        <f>VLOOKUP($A529,活跃!$B:$K,9,0)</f>
        <v>30081.52</v>
      </c>
      <c r="K529" s="5">
        <f>VLOOKUP($A529,'交易量(贡献率)'!$A:$L,11,0)</f>
        <v>5.7039819562255878E-3</v>
      </c>
      <c r="L529">
        <f>VLOOKUP($A529,交易量等级!$A:$H,7,0)</f>
        <v>15618.49</v>
      </c>
      <c r="M529" t="str">
        <f>VLOOKUP($A529,'风险(退款拒付)'!$A:$O,7,0)</f>
        <v>(0,10]</v>
      </c>
      <c r="N529" t="str">
        <f>VLOOKUP($A529,'风险(退款拒付)'!$A:$O,10,0)</f>
        <v>0</v>
      </c>
      <c r="O529" t="str">
        <f>VLOOKUP($A529,'风险(退款拒付)'!$A:$O,13,0)</f>
        <v>(0,10]</v>
      </c>
      <c r="P529" s="1">
        <f>VLOOKUP(A529,综合分数!$A:$L,12,0)</f>
        <v>4.384409222581956E-3</v>
      </c>
    </row>
    <row r="530" spans="1:16" x14ac:dyDescent="0.2">
      <c r="A530" t="s">
        <v>194</v>
      </c>
      <c r="B530" t="str">
        <f>VLOOKUP($A530,活跃!$B:$K,10,0)</f>
        <v>03流失</v>
      </c>
      <c r="C530" t="str">
        <f>VLOOKUP($A530,'交易量(贡献率)'!$A:$M,13,0)</f>
        <v>IV</v>
      </c>
      <c r="D530" t="str">
        <f>VLOOKUP($A530,交易量等级!$A:$I,9,0)</f>
        <v>微</v>
      </c>
      <c r="E530" t="str">
        <f>VLOOKUP($A530,'风险(退款拒付)'!$A:$P,16,0)</f>
        <v>低</v>
      </c>
      <c r="F530">
        <f>VLOOKUP($A530,'风险(退款拒付)'!$A:$Z,4,0)</f>
        <v>0</v>
      </c>
      <c r="G530" t="str">
        <f>VLOOKUP($A530,'风险(退款拒付)'!$A:$Z,8,0)</f>
        <v>0</v>
      </c>
      <c r="H530" t="str">
        <f>VLOOKUP($A530,'风险(退款拒付)'!$A:$Z,11,0)</f>
        <v>中</v>
      </c>
      <c r="I530" t="str">
        <f>VLOOKUP($A530,'风险(退款拒付)'!$A:$Z,14,0)</f>
        <v>中</v>
      </c>
      <c r="J530" s="2">
        <f>VLOOKUP($A530,活跃!$B:$K,9,0)</f>
        <v>21861.31</v>
      </c>
      <c r="K530" s="5">
        <f>VLOOKUP($A530,'交易量(贡献率)'!$A:$L,11,0)</f>
        <v>4.1452864675539667E-3</v>
      </c>
      <c r="L530">
        <f>VLOOKUP($A530,交易量等级!$A:$H,7,0)</f>
        <v>0</v>
      </c>
      <c r="M530" t="str">
        <f>VLOOKUP($A530,'风险(退款拒付)'!$A:$O,7,0)</f>
        <v>0</v>
      </c>
      <c r="N530" t="str">
        <f>VLOOKUP($A530,'风险(退款拒付)'!$A:$O,10,0)</f>
        <v>(1.5,10]</v>
      </c>
      <c r="O530" t="str">
        <f>VLOOKUP($A530,'风险(退款拒付)'!$A:$O,13,0)</f>
        <v>(10,20]</v>
      </c>
      <c r="P530" s="1">
        <f>VLOOKUP(A530,综合分数!$A:$L,12,0)</f>
        <v>6.3187928885058706E-3</v>
      </c>
    </row>
    <row r="531" spans="1:16" x14ac:dyDescent="0.2">
      <c r="A531" t="s">
        <v>147</v>
      </c>
      <c r="B531" t="str">
        <f>VLOOKUP($A531,活跃!$B:$K,10,0)</f>
        <v>03流失</v>
      </c>
      <c r="C531" t="str">
        <f>VLOOKUP($A531,'交易量(贡献率)'!$A:$M,13,0)</f>
        <v>IV</v>
      </c>
      <c r="D531" t="str">
        <f>VLOOKUP($A531,交易量等级!$A:$I,9,0)</f>
        <v>微</v>
      </c>
      <c r="E531" t="str">
        <f>VLOOKUP($A531,'风险(退款拒付)'!$A:$P,16,0)</f>
        <v>低</v>
      </c>
      <c r="F531">
        <f>VLOOKUP($A531,'风险(退款拒付)'!$A:$Z,4,0)</f>
        <v>0</v>
      </c>
      <c r="G531" t="str">
        <f>VLOOKUP($A531,'风险(退款拒付)'!$A:$Z,8,0)</f>
        <v>0</v>
      </c>
      <c r="H531" t="str">
        <f>VLOOKUP($A531,'风险(退款拒付)'!$A:$Z,11,0)</f>
        <v>低</v>
      </c>
      <c r="I531" t="str">
        <f>VLOOKUP($A531,'风险(退款拒付)'!$A:$Z,14,0)</f>
        <v>低</v>
      </c>
      <c r="J531" s="2">
        <f>VLOOKUP($A531,活跃!$B:$K,9,0)</f>
        <v>20390.52</v>
      </c>
      <c r="K531" s="5">
        <f>VLOOKUP($A531,'交易量(贡献率)'!$A:$L,11,0)</f>
        <v>3.8663989771147529E-3</v>
      </c>
      <c r="L531">
        <f>VLOOKUP($A531,交易量等级!$A:$H,7,0)</f>
        <v>0</v>
      </c>
      <c r="M531" t="str">
        <f>VLOOKUP($A531,'风险(退款拒付)'!$A:$O,7,0)</f>
        <v>0</v>
      </c>
      <c r="N531" t="str">
        <f>VLOOKUP($A531,'风险(退款拒付)'!$A:$O,10,0)</f>
        <v>(0,1.5]</v>
      </c>
      <c r="O531" t="str">
        <f>VLOOKUP($A531,'风险(退款拒付)'!$A:$O,13,0)</f>
        <v>(0,10]</v>
      </c>
      <c r="P531" s="1">
        <f>VLOOKUP(A531,综合分数!$A:$L,12,0)</f>
        <v>0.2015021180842711</v>
      </c>
    </row>
    <row r="532" spans="1:16" x14ac:dyDescent="0.2">
      <c r="A532" t="s">
        <v>813</v>
      </c>
      <c r="B532" t="str">
        <f>VLOOKUP($A532,活跃!$B:$K,10,0)</f>
        <v>02活跃</v>
      </c>
      <c r="C532" t="str">
        <f>VLOOKUP($A532,'交易量(贡献率)'!$A:$M,13,0)</f>
        <v>IV</v>
      </c>
      <c r="D532" t="str">
        <f>VLOOKUP($A532,交易量等级!$A:$I,9,0)</f>
        <v>微</v>
      </c>
      <c r="E532" t="str">
        <f>VLOOKUP($A532,'风险(退款拒付)'!$A:$P,16,0)</f>
        <v>低</v>
      </c>
      <c r="F532">
        <f>VLOOKUP($A532,'风险(退款拒付)'!$A:$Z,4,0)</f>
        <v>4.0000000000000001E-3</v>
      </c>
      <c r="G532" t="str">
        <f>VLOOKUP($A532,'风险(退款拒付)'!$A:$Z,8,0)</f>
        <v>低</v>
      </c>
      <c r="H532" t="str">
        <f>VLOOKUP($A532,'风险(退款拒付)'!$A:$Z,11,0)</f>
        <v>0</v>
      </c>
      <c r="I532" t="str">
        <f>VLOOKUP($A532,'风险(退款拒付)'!$A:$Z,14,0)</f>
        <v>低</v>
      </c>
      <c r="J532" s="2">
        <f>VLOOKUP($A532,活跃!$B:$K,9,0)</f>
        <v>19185.73</v>
      </c>
      <c r="K532" s="5">
        <f>VLOOKUP($A532,'交易量(贡献率)'!$A:$L,11,0)</f>
        <v>3.6379497358184007E-3</v>
      </c>
      <c r="L532">
        <f>VLOOKUP($A532,交易量等级!$A:$H,7,0)</f>
        <v>2882.74</v>
      </c>
      <c r="M532" t="str">
        <f>VLOOKUP($A532,'风险(退款拒付)'!$A:$O,7,0)</f>
        <v>(0,10]</v>
      </c>
      <c r="N532" t="str">
        <f>VLOOKUP($A532,'风险(退款拒付)'!$A:$O,10,0)</f>
        <v>0</v>
      </c>
      <c r="O532" t="str">
        <f>VLOOKUP($A532,'风险(退款拒付)'!$A:$O,13,0)</f>
        <v>(0,10]</v>
      </c>
      <c r="P532" s="1">
        <f>VLOOKUP(A532,综合分数!$A:$L,12,0)</f>
        <v>5.3372284322200769E-3</v>
      </c>
    </row>
    <row r="533" spans="1:16" x14ac:dyDescent="0.2">
      <c r="A533" t="s">
        <v>584</v>
      </c>
      <c r="B533" t="str">
        <f>VLOOKUP($A533,活跃!$B:$K,10,0)</f>
        <v>02活跃</v>
      </c>
      <c r="C533" t="str">
        <f>VLOOKUP($A533,'交易量(贡献率)'!$A:$M,13,0)</f>
        <v>IV</v>
      </c>
      <c r="D533" t="str">
        <f>VLOOKUP($A533,交易量等级!$A:$I,9,0)</f>
        <v>微</v>
      </c>
      <c r="E533" t="str">
        <f>VLOOKUP($A533,'风险(退款拒付)'!$A:$P,16,0)</f>
        <v>低</v>
      </c>
      <c r="F533">
        <f>VLOOKUP($A533,'风险(退款拒付)'!$A:$Z,4,0)</f>
        <v>5.8000000000000003E-2</v>
      </c>
      <c r="G533" t="str">
        <f>VLOOKUP($A533,'风险(退款拒付)'!$A:$Z,8,0)</f>
        <v>低</v>
      </c>
      <c r="H533" t="str">
        <f>VLOOKUP($A533,'风险(退款拒付)'!$A:$Z,11,0)</f>
        <v>0</v>
      </c>
      <c r="I533" t="str">
        <f>VLOOKUP($A533,'风险(退款拒付)'!$A:$Z,14,0)</f>
        <v>低</v>
      </c>
      <c r="J533" s="2">
        <f>VLOOKUP($A533,活跃!$B:$K,9,0)</f>
        <v>13012.3</v>
      </c>
      <c r="K533" s="5">
        <f>VLOOKUP($A533,'交易量(贡献率)'!$A:$L,11,0)</f>
        <v>2.4673595087280897E-3</v>
      </c>
      <c r="L533">
        <f>VLOOKUP($A533,交易量等级!$A:$H,7,0)</f>
        <v>225.6</v>
      </c>
      <c r="M533" t="str">
        <f>VLOOKUP($A533,'风险(退款拒付)'!$A:$O,7,0)</f>
        <v>(0,10]</v>
      </c>
      <c r="N533" t="str">
        <f>VLOOKUP($A533,'风险(退款拒付)'!$A:$O,10,0)</f>
        <v>0</v>
      </c>
      <c r="O533" t="str">
        <f>VLOOKUP($A533,'风险(退款拒付)'!$A:$O,13,0)</f>
        <v>(0,10]</v>
      </c>
      <c r="P533" s="1">
        <f>VLOOKUP(A533,综合分数!$A:$L,12,0)</f>
        <v>7.4445812429847378E-3</v>
      </c>
    </row>
    <row r="534" spans="1:16" x14ac:dyDescent="0.2">
      <c r="A534" t="s">
        <v>528</v>
      </c>
      <c r="B534" t="str">
        <f>VLOOKUP($A534,活跃!$B:$K,10,0)</f>
        <v>02活跃</v>
      </c>
      <c r="C534" t="str">
        <f>VLOOKUP($A534,'交易量(贡献率)'!$A:$M,13,0)</f>
        <v>IV</v>
      </c>
      <c r="D534" t="str">
        <f>VLOOKUP($A534,交易量等级!$A:$I,9,0)</f>
        <v>微</v>
      </c>
      <c r="E534" t="str">
        <f>VLOOKUP($A534,'风险(退款拒付)'!$A:$P,16,0)</f>
        <v>低</v>
      </c>
      <c r="F534">
        <f>VLOOKUP($A534,'风险(退款拒付)'!$A:$Z,4,0)</f>
        <v>3.2000000000000001E-2</v>
      </c>
      <c r="G534" t="str">
        <f>VLOOKUP($A534,'风险(退款拒付)'!$A:$Z,8,0)</f>
        <v>低</v>
      </c>
      <c r="H534" t="str">
        <f>VLOOKUP($A534,'风险(退款拒付)'!$A:$Z,11,0)</f>
        <v>0</v>
      </c>
      <c r="I534" t="str">
        <f>VLOOKUP($A534,'风险(退款拒付)'!$A:$Z,14,0)</f>
        <v>0</v>
      </c>
      <c r="J534" s="2">
        <f>VLOOKUP($A534,活跃!$B:$K,9,0)</f>
        <v>496218.1</v>
      </c>
      <c r="K534" s="5">
        <f>VLOOKUP($A534,'交易量(贡献率)'!$A:$L,11,0)</f>
        <v>3.2005133585049899E-3</v>
      </c>
      <c r="L534">
        <f>VLOOKUP($A534,交易量等级!$A:$H,7,0)</f>
        <v>59.445162000000003</v>
      </c>
      <c r="M534" t="str">
        <f>VLOOKUP($A534,'风险(退款拒付)'!$A:$O,7,0)</f>
        <v>(0,10]</v>
      </c>
      <c r="N534" t="str">
        <f>VLOOKUP($A534,'风险(退款拒付)'!$A:$O,10,0)</f>
        <v>0</v>
      </c>
      <c r="O534" t="str">
        <f>VLOOKUP($A534,'风险(退款拒付)'!$A:$O,13,0)</f>
        <v>0</v>
      </c>
      <c r="P534" s="1">
        <f>VLOOKUP(A534,综合分数!$A:$L,12,0)</f>
        <v>4.0668399971245982E-3</v>
      </c>
    </row>
    <row r="535" spans="1:16" x14ac:dyDescent="0.2">
      <c r="A535" t="s">
        <v>205</v>
      </c>
      <c r="B535" t="str">
        <f>VLOOKUP($A535,活跃!$B:$K,10,0)</f>
        <v>02活跃</v>
      </c>
      <c r="C535" t="str">
        <f>VLOOKUP($A535,'交易量(贡献率)'!$A:$M,13,0)</f>
        <v>IV</v>
      </c>
      <c r="D535" t="str">
        <f>VLOOKUP($A535,交易量等级!$A:$I,9,0)</f>
        <v>微</v>
      </c>
      <c r="E535" t="str">
        <f>VLOOKUP($A535,'风险(退款拒付)'!$A:$P,16,0)</f>
        <v>低</v>
      </c>
      <c r="F535">
        <f>VLOOKUP($A535,'风险(退款拒付)'!$A:$Z,4,0)</f>
        <v>7.0999999999999994E-2</v>
      </c>
      <c r="G535" t="str">
        <f>VLOOKUP($A535,'风险(退款拒付)'!$A:$Z,8,0)</f>
        <v>低</v>
      </c>
      <c r="H535" t="str">
        <f>VLOOKUP($A535,'风险(退款拒付)'!$A:$Z,11,0)</f>
        <v>低</v>
      </c>
      <c r="I535" t="str">
        <f>VLOOKUP($A535,'风险(退款拒付)'!$A:$Z,14,0)</f>
        <v>低</v>
      </c>
      <c r="J535" s="2">
        <f>VLOOKUP($A535,活跃!$B:$K,9,0)</f>
        <v>50164.95</v>
      </c>
      <c r="K535" s="5">
        <f>VLOOKUP($A535,'交易量(贡献率)'!$A:$L,11,0)</f>
        <v>9.5121513020272504E-3</v>
      </c>
      <c r="L535">
        <f>VLOOKUP($A535,交易量等级!$A:$H,7,0)</f>
        <v>3264.08</v>
      </c>
      <c r="M535" t="str">
        <f>VLOOKUP($A535,'风险(退款拒付)'!$A:$O,7,0)</f>
        <v>(0,10]</v>
      </c>
      <c r="N535" t="str">
        <f>VLOOKUP($A535,'风险(退款拒付)'!$A:$O,10,0)</f>
        <v>(0,1.5]</v>
      </c>
      <c r="O535" t="str">
        <f>VLOOKUP($A535,'风险(退款拒付)'!$A:$O,13,0)</f>
        <v>(0,10]</v>
      </c>
      <c r="P535" s="1">
        <f>VLOOKUP(A535,综合分数!$A:$L,12,0)</f>
        <v>4.4833152505337976E-3</v>
      </c>
    </row>
    <row r="536" spans="1:16" x14ac:dyDescent="0.2">
      <c r="A536" t="s">
        <v>993</v>
      </c>
      <c r="B536" t="str">
        <f>VLOOKUP($A536,活跃!$B:$K,10,0)</f>
        <v>02活跃</v>
      </c>
      <c r="C536" t="str">
        <f>VLOOKUP($A536,'交易量(贡献率)'!$A:$M,13,0)</f>
        <v>IV</v>
      </c>
      <c r="D536" t="str">
        <f>VLOOKUP($A536,交易量等级!$A:$I,9,0)</f>
        <v>微</v>
      </c>
      <c r="E536" t="str">
        <f>VLOOKUP($A536,'风险(退款拒付)'!$A:$P,16,0)</f>
        <v>低</v>
      </c>
      <c r="F536">
        <f>VLOOKUP($A536,'风险(退款拒付)'!$A:$Z,4,0)</f>
        <v>2E-3</v>
      </c>
      <c r="G536" t="str">
        <f>VLOOKUP($A536,'风险(退款拒付)'!$A:$Z,8,0)</f>
        <v>低</v>
      </c>
      <c r="H536" t="str">
        <f>VLOOKUP($A536,'风险(退款拒付)'!$A:$Z,11,0)</f>
        <v>0</v>
      </c>
      <c r="I536" t="str">
        <f>VLOOKUP($A536,'风险(退款拒付)'!$A:$Z,14,0)</f>
        <v>0</v>
      </c>
      <c r="J536" s="2">
        <f>VLOOKUP($A536,活跃!$B:$K,9,0)</f>
        <v>23781.78</v>
      </c>
      <c r="K536" s="5">
        <f>VLOOKUP($A536,'交易量(贡献率)'!$A:$L,11,0)</f>
        <v>4.5624248329794396E-3</v>
      </c>
      <c r="L536">
        <f>VLOOKUP($A536,交易量等级!$A:$H,7,0)</f>
        <v>3986.85</v>
      </c>
      <c r="M536" t="str">
        <f>VLOOKUP($A536,'风险(退款拒付)'!$A:$O,7,0)</f>
        <v>(0,10]</v>
      </c>
      <c r="N536" t="str">
        <f>VLOOKUP($A536,'风险(退款拒付)'!$A:$O,10,0)</f>
        <v>0</v>
      </c>
      <c r="O536" t="str">
        <f>VLOOKUP($A536,'风险(退款拒付)'!$A:$O,13,0)</f>
        <v>0</v>
      </c>
      <c r="P536" s="1">
        <f>VLOOKUP(A536,综合分数!$A:$L,12,0)</f>
        <v>4.7547225360003694E-3</v>
      </c>
    </row>
    <row r="537" spans="1:16" x14ac:dyDescent="0.2">
      <c r="A537" t="s">
        <v>1006</v>
      </c>
      <c r="B537" t="str">
        <f>VLOOKUP($A537,活跃!$B:$K,10,0)</f>
        <v>02活跃</v>
      </c>
      <c r="C537" t="str">
        <f>VLOOKUP($A537,'交易量(贡献率)'!$A:$M,13,0)</f>
        <v>IV</v>
      </c>
      <c r="D537" t="str">
        <f>VLOOKUP($A537,交易量等级!$A:$I,9,0)</f>
        <v>微</v>
      </c>
      <c r="E537" t="str">
        <f>VLOOKUP($A537,'风险(退款拒付)'!$A:$P,16,0)</f>
        <v>低</v>
      </c>
      <c r="F537">
        <f>VLOOKUP($A537,'风险(退款拒付)'!$A:$Z,4,0)</f>
        <v>5.0000000000000001E-3</v>
      </c>
      <c r="G537" t="str">
        <f>VLOOKUP($A537,'风险(退款拒付)'!$A:$Z,8,0)</f>
        <v>低</v>
      </c>
      <c r="H537" t="str">
        <f>VLOOKUP($A537,'风险(退款拒付)'!$A:$Z,11,0)</f>
        <v>0</v>
      </c>
      <c r="I537" t="str">
        <f>VLOOKUP($A537,'风险(退款拒付)'!$A:$Z,14,0)</f>
        <v>低</v>
      </c>
      <c r="J537" s="2">
        <f>VLOOKUP($A537,活跃!$B:$K,9,0)</f>
        <v>19230.36</v>
      </c>
      <c r="K537" s="5">
        <f>VLOOKUP($A537,'交易量(贡献率)'!$A:$L,11,0)</f>
        <v>3.6464123638606794E-3</v>
      </c>
      <c r="L537">
        <f>VLOOKUP($A537,交易量等级!$A:$H,7,0)</f>
        <v>3130.89</v>
      </c>
      <c r="M537" t="str">
        <f>VLOOKUP($A537,'风险(退款拒付)'!$A:$O,7,0)</f>
        <v>(0,10]</v>
      </c>
      <c r="N537" t="str">
        <f>VLOOKUP($A537,'风险(退款拒付)'!$A:$O,10,0)</f>
        <v>0</v>
      </c>
      <c r="O537" t="str">
        <f>VLOOKUP($A537,'风险(退款拒付)'!$A:$O,13,0)</f>
        <v>(0,10]</v>
      </c>
      <c r="P537" s="1">
        <f>VLOOKUP(A537,综合分数!$A:$L,12,0)</f>
        <v>4.6460302854994416E-3</v>
      </c>
    </row>
    <row r="538" spans="1:16" x14ac:dyDescent="0.2">
      <c r="A538" t="s">
        <v>970</v>
      </c>
      <c r="B538" t="str">
        <f>VLOOKUP($A538,活跃!$B:$K,10,0)</f>
        <v>02活跃</v>
      </c>
      <c r="C538" t="str">
        <f>VLOOKUP($A538,'交易量(贡献率)'!$A:$M,13,0)</f>
        <v>IV</v>
      </c>
      <c r="D538" t="str">
        <f>VLOOKUP($A538,交易量等级!$A:$I,9,0)</f>
        <v>微</v>
      </c>
      <c r="E538" t="str">
        <f>VLOOKUP($A538,'风险(退款拒付)'!$A:$P,16,0)</f>
        <v>低</v>
      </c>
      <c r="F538">
        <f>VLOOKUP($A538,'风险(退款拒付)'!$A:$Z,4,0)</f>
        <v>0.38800000000000001</v>
      </c>
      <c r="G538" t="str">
        <f>VLOOKUP($A538,'风险(退款拒付)'!$A:$Z,8,0)</f>
        <v>高</v>
      </c>
      <c r="H538" t="str">
        <f>VLOOKUP($A538,'风险(退款拒付)'!$A:$Z,11,0)</f>
        <v>中</v>
      </c>
      <c r="I538" t="str">
        <f>VLOOKUP($A538,'风险(退款拒付)'!$A:$Z,14,0)</f>
        <v>0</v>
      </c>
      <c r="J538" s="2">
        <f>VLOOKUP($A538,活跃!$B:$K,9,0)</f>
        <v>19963.599999999999</v>
      </c>
      <c r="K538" s="5">
        <f>VLOOKUP($A538,'交易量(贡献率)'!$A:$L,11,0)</f>
        <v>4.0922093939094479E-3</v>
      </c>
      <c r="L538">
        <f>VLOOKUP($A538,交易量等级!$A:$H,7,0)</f>
        <v>14609.834861055</v>
      </c>
      <c r="M538" t="str">
        <f>VLOOKUP($A538,'风险(退款拒付)'!$A:$O,7,0)</f>
        <v>(20,+)</v>
      </c>
      <c r="N538" t="str">
        <f>VLOOKUP($A538,'风险(退款拒付)'!$A:$O,10,0)</f>
        <v>(1.5,10]</v>
      </c>
      <c r="O538" t="str">
        <f>VLOOKUP($A538,'风险(退款拒付)'!$A:$O,13,0)</f>
        <v>0</v>
      </c>
      <c r="P538" s="1">
        <f>VLOOKUP(A538,综合分数!$A:$L,12,0)</f>
        <v>2.270355317893229E-3</v>
      </c>
    </row>
    <row r="539" spans="1:16" x14ac:dyDescent="0.2">
      <c r="A539" t="s">
        <v>723</v>
      </c>
      <c r="B539" t="str">
        <f>VLOOKUP($A539,活跃!$B:$K,10,0)</f>
        <v>03流失</v>
      </c>
      <c r="C539" t="str">
        <f>VLOOKUP($A539,'交易量(贡献率)'!$A:$M,13,0)</f>
        <v>IV</v>
      </c>
      <c r="D539" t="str">
        <f>VLOOKUP($A539,交易量等级!$A:$I,9,0)</f>
        <v>微</v>
      </c>
      <c r="E539" t="str">
        <f>VLOOKUP($A539,'风险(退款拒付)'!$A:$P,16,0)</f>
        <v>低</v>
      </c>
      <c r="F539">
        <f>VLOOKUP($A539,'风险(退款拒付)'!$A:$Z,4,0)</f>
        <v>0.03</v>
      </c>
      <c r="G539" t="str">
        <f>VLOOKUP($A539,'风险(退款拒付)'!$A:$Z,8,0)</f>
        <v>低</v>
      </c>
      <c r="H539" t="str">
        <f>VLOOKUP($A539,'风险(退款拒付)'!$A:$Z,11,0)</f>
        <v>低</v>
      </c>
      <c r="I539" t="str">
        <f>VLOOKUP($A539,'风险(退款拒付)'!$A:$Z,14,0)</f>
        <v>低</v>
      </c>
      <c r="J539" s="2">
        <f>VLOOKUP($A539,活跃!$B:$K,9,0)</f>
        <v>12741.48</v>
      </c>
      <c r="K539" s="5">
        <f>VLOOKUP($A539,'交易量(贡献率)'!$A:$L,11,0)</f>
        <v>2.4160073033413602E-3</v>
      </c>
      <c r="L539">
        <f>VLOOKUP($A539,交易量等级!$A:$H,7,0)</f>
        <v>0</v>
      </c>
      <c r="M539" t="str">
        <f>VLOOKUP($A539,'风险(退款拒付)'!$A:$O,7,0)</f>
        <v>(0,10]</v>
      </c>
      <c r="N539" t="str">
        <f>VLOOKUP($A539,'风险(退款拒付)'!$A:$O,10,0)</f>
        <v>(0,1.5]</v>
      </c>
      <c r="O539" t="str">
        <f>VLOOKUP($A539,'风险(退款拒付)'!$A:$O,13,0)</f>
        <v>(0,10]</v>
      </c>
      <c r="P539" s="1">
        <f>VLOOKUP(A539,综合分数!$A:$L,12,0)</f>
        <v>2.059049842941002E-3</v>
      </c>
    </row>
    <row r="540" spans="1:16" x14ac:dyDescent="0.2">
      <c r="A540" t="s">
        <v>396</v>
      </c>
      <c r="B540" t="str">
        <f>VLOOKUP($A540,活跃!$B:$K,10,0)</f>
        <v>02活跃</v>
      </c>
      <c r="C540" t="str">
        <f>VLOOKUP($A540,'交易量(贡献率)'!$A:$M,13,0)</f>
        <v>IV</v>
      </c>
      <c r="D540" t="str">
        <f>VLOOKUP($A540,交易量等级!$A:$I,9,0)</f>
        <v>微</v>
      </c>
      <c r="E540" t="str">
        <f>VLOOKUP($A540,'风险(退款拒付)'!$A:$P,16,0)</f>
        <v>低</v>
      </c>
      <c r="F540">
        <f>VLOOKUP($A540,'风险(退款拒付)'!$A:$Z,4,0)</f>
        <v>0</v>
      </c>
      <c r="G540" t="str">
        <f>VLOOKUP($A540,'风险(退款拒付)'!$A:$Z,8,0)</f>
        <v>0</v>
      </c>
      <c r="H540" t="str">
        <f>VLOOKUP($A540,'风险(退款拒付)'!$A:$Z,11,0)</f>
        <v>0</v>
      </c>
      <c r="I540" t="str">
        <f>VLOOKUP($A540,'风险(退款拒付)'!$A:$Z,14,0)</f>
        <v>低</v>
      </c>
      <c r="J540" s="2">
        <f>VLOOKUP($A540,活跃!$B:$K,9,0)</f>
        <v>10874.02</v>
      </c>
      <c r="K540" s="5">
        <f>VLOOKUP($A540,'交易量(贡献率)'!$A:$L,11,0)</f>
        <v>2.0619042479115474E-3</v>
      </c>
      <c r="L540">
        <f>VLOOKUP($A540,交易量等级!$A:$H,7,0)</f>
        <v>2298.31</v>
      </c>
      <c r="M540" t="str">
        <f>VLOOKUP($A540,'风险(退款拒付)'!$A:$O,7,0)</f>
        <v>0</v>
      </c>
      <c r="N540" t="str">
        <f>VLOOKUP($A540,'风险(退款拒付)'!$A:$O,10,0)</f>
        <v>0</v>
      </c>
      <c r="O540" t="str">
        <f>VLOOKUP($A540,'风险(退款拒付)'!$A:$O,13,0)</f>
        <v>(0,10]</v>
      </c>
      <c r="P540" s="1">
        <f>VLOOKUP(A540,综合分数!$A:$L,12,0)</f>
        <v>1.764246768808971E-3</v>
      </c>
    </row>
    <row r="541" spans="1:16" x14ac:dyDescent="0.2">
      <c r="A541" t="s">
        <v>541</v>
      </c>
      <c r="B541" t="str">
        <f>VLOOKUP($A541,活跃!$B:$K,10,0)</f>
        <v>03流失</v>
      </c>
      <c r="C541" t="str">
        <f>VLOOKUP($A541,'交易量(贡献率)'!$A:$M,13,0)</f>
        <v>IV</v>
      </c>
      <c r="D541" t="str">
        <f>VLOOKUP($A541,交易量等级!$A:$I,9,0)</f>
        <v>微</v>
      </c>
      <c r="E541" t="str">
        <f>VLOOKUP($A541,'风险(退款拒付)'!$A:$P,16,0)</f>
        <v>低</v>
      </c>
      <c r="F541">
        <f>VLOOKUP($A541,'风险(退款拒付)'!$A:$Z,4,0)</f>
        <v>2.5000000000000001E-2</v>
      </c>
      <c r="G541" t="str">
        <f>VLOOKUP($A541,'风险(退款拒付)'!$A:$Z,8,0)</f>
        <v>低</v>
      </c>
      <c r="H541" t="str">
        <f>VLOOKUP($A541,'风险(退款拒付)'!$A:$Z,11,0)</f>
        <v>0</v>
      </c>
      <c r="I541" t="str">
        <f>VLOOKUP($A541,'风险(退款拒付)'!$A:$Z,14,0)</f>
        <v>0</v>
      </c>
      <c r="J541" s="2">
        <f>VLOOKUP($A541,活跃!$B:$K,9,0)</f>
        <v>6923.05</v>
      </c>
      <c r="K541" s="5">
        <f>VLOOKUP($A541,'交易量(贡献率)'!$A:$L,11,0)</f>
        <v>1.4260235903410352E-3</v>
      </c>
      <c r="L541">
        <f>VLOOKUP($A541,交易量等级!$A:$H,7,0)</f>
        <v>0</v>
      </c>
      <c r="M541" t="str">
        <f>VLOOKUP($A541,'风险(退款拒付)'!$A:$O,7,0)</f>
        <v>(0,10]</v>
      </c>
      <c r="N541" t="str">
        <f>VLOOKUP($A541,'风险(退款拒付)'!$A:$O,10,0)</f>
        <v>0</v>
      </c>
      <c r="O541" t="str">
        <f>VLOOKUP($A541,'风险(退款拒付)'!$A:$O,13,0)</f>
        <v>0</v>
      </c>
      <c r="P541" s="1">
        <f>VLOOKUP(A541,综合分数!$A:$L,12,0)</f>
        <v>9.5730267272103216E-3</v>
      </c>
    </row>
    <row r="542" spans="1:16" x14ac:dyDescent="0.2">
      <c r="A542" t="s">
        <v>76</v>
      </c>
      <c r="B542" t="str">
        <f>VLOOKUP($A542,活跃!$B:$K,10,0)</f>
        <v>03流失</v>
      </c>
      <c r="C542" t="str">
        <f>VLOOKUP($A542,'交易量(贡献率)'!$A:$M,13,0)</f>
        <v>IV</v>
      </c>
      <c r="D542" t="str">
        <f>VLOOKUP($A542,交易量等级!$A:$I,9,0)</f>
        <v>微</v>
      </c>
      <c r="E542" t="str">
        <f>VLOOKUP($A542,'风险(退款拒付)'!$A:$P,16,0)</f>
        <v>低</v>
      </c>
      <c r="F542">
        <f>VLOOKUP($A542,'风险(退款拒付)'!$A:$Z,4,0)</f>
        <v>3.1E-2</v>
      </c>
      <c r="G542" t="str">
        <f>VLOOKUP($A542,'风险(退款拒付)'!$A:$Z,8,0)</f>
        <v>低</v>
      </c>
      <c r="H542" t="str">
        <f>VLOOKUP($A542,'风险(退款拒付)'!$A:$Z,11,0)</f>
        <v>0</v>
      </c>
      <c r="I542" t="str">
        <f>VLOOKUP($A542,'风险(退款拒付)'!$A:$Z,14,0)</f>
        <v>低</v>
      </c>
      <c r="J542" s="2">
        <f>VLOOKUP($A542,活跃!$B:$K,9,0)</f>
        <v>11792.22</v>
      </c>
      <c r="K542" s="5">
        <f>VLOOKUP($A542,'交易量(贡献率)'!$A:$L,11,0)</f>
        <v>2.2786729880943462E-3</v>
      </c>
      <c r="L542">
        <f>VLOOKUP($A542,交易量等级!$A:$H,7,0)</f>
        <v>0</v>
      </c>
      <c r="M542" t="str">
        <f>VLOOKUP($A542,'风险(退款拒付)'!$A:$O,7,0)</f>
        <v>(0,10]</v>
      </c>
      <c r="N542" t="str">
        <f>VLOOKUP($A542,'风险(退款拒付)'!$A:$O,10,0)</f>
        <v>0</v>
      </c>
      <c r="O542" t="str">
        <f>VLOOKUP($A542,'风险(退款拒付)'!$A:$O,13,0)</f>
        <v>(0,10]</v>
      </c>
      <c r="P542" s="1">
        <f>VLOOKUP(A542,综合分数!$A:$L,12,0)</f>
        <v>4.1546033569619389E-3</v>
      </c>
    </row>
    <row r="543" spans="1:16" x14ac:dyDescent="0.2">
      <c r="A543" t="s">
        <v>829</v>
      </c>
      <c r="B543" t="str">
        <f>VLOOKUP($A543,活跃!$B:$K,10,0)</f>
        <v>03流失</v>
      </c>
      <c r="C543" t="str">
        <f>VLOOKUP($A543,'交易量(贡献率)'!$A:$M,13,0)</f>
        <v>IV</v>
      </c>
      <c r="D543" t="str">
        <f>VLOOKUP($A543,交易量等级!$A:$I,9,0)</f>
        <v>微</v>
      </c>
      <c r="E543" t="str">
        <f>VLOOKUP($A543,'风险(退款拒付)'!$A:$P,16,0)</f>
        <v>低</v>
      </c>
      <c r="F543">
        <f>VLOOKUP($A543,'风险(退款拒付)'!$A:$Z,4,0)</f>
        <v>8.0000000000000002E-3</v>
      </c>
      <c r="G543" t="str">
        <f>VLOOKUP($A543,'风险(退款拒付)'!$A:$Z,8,0)</f>
        <v>低</v>
      </c>
      <c r="H543" t="str">
        <f>VLOOKUP($A543,'风险(退款拒付)'!$A:$Z,11,0)</f>
        <v>0</v>
      </c>
      <c r="I543" t="str">
        <f>VLOOKUP($A543,'风险(退款拒付)'!$A:$Z,14,0)</f>
        <v>低</v>
      </c>
      <c r="J543" s="2">
        <f>VLOOKUP($A543,活跃!$B:$K,9,0)</f>
        <v>10004.39</v>
      </c>
      <c r="K543" s="5">
        <f>VLOOKUP($A543,'交易量(贡献率)'!$A:$L,11,0)</f>
        <v>1.8970072005352024E-3</v>
      </c>
      <c r="L543">
        <f>VLOOKUP($A543,交易量等级!$A:$H,7,0)</f>
        <v>0</v>
      </c>
      <c r="M543" t="str">
        <f>VLOOKUP($A543,'风险(退款拒付)'!$A:$O,7,0)</f>
        <v>(0,10]</v>
      </c>
      <c r="N543" t="str">
        <f>VLOOKUP($A543,'风险(退款拒付)'!$A:$O,10,0)</f>
        <v>0</v>
      </c>
      <c r="O543" t="str">
        <f>VLOOKUP($A543,'风险(退款拒付)'!$A:$O,13,0)</f>
        <v>(0,10]</v>
      </c>
      <c r="P543" s="1">
        <f>VLOOKUP(A543,综合分数!$A:$L,12,0)</f>
        <v>6.23812707429597E-3</v>
      </c>
    </row>
    <row r="544" spans="1:16" x14ac:dyDescent="0.2">
      <c r="A544" t="s">
        <v>914</v>
      </c>
      <c r="B544" t="str">
        <f>VLOOKUP($A544,活跃!$B:$K,10,0)</f>
        <v>02活跃</v>
      </c>
      <c r="C544" t="str">
        <f>VLOOKUP($A544,'交易量(贡献率)'!$A:$M,13,0)</f>
        <v>IV</v>
      </c>
      <c r="D544" t="str">
        <f>VLOOKUP($A544,交易量等级!$A:$I,9,0)</f>
        <v>微</v>
      </c>
      <c r="E544" t="str">
        <f>VLOOKUP($A544,'风险(退款拒付)'!$A:$P,16,0)</f>
        <v>低</v>
      </c>
      <c r="F544">
        <f>VLOOKUP($A544,'风险(退款拒付)'!$A:$Z,4,0)</f>
        <v>6.3E-2</v>
      </c>
      <c r="G544" t="str">
        <f>VLOOKUP($A544,'风险(退款拒付)'!$A:$Z,8,0)</f>
        <v>低</v>
      </c>
      <c r="H544" t="str">
        <f>VLOOKUP($A544,'风险(退款拒付)'!$A:$Z,11,0)</f>
        <v>0</v>
      </c>
      <c r="I544" t="str">
        <f>VLOOKUP($A544,'风险(退款拒付)'!$A:$Z,14,0)</f>
        <v>0</v>
      </c>
      <c r="J544" s="2">
        <f>VLOOKUP($A544,活跃!$B:$K,9,0)</f>
        <v>4774.07</v>
      </c>
      <c r="K544" s="5">
        <f>VLOOKUP($A544,'交易量(贡献率)'!$A:$L,11,0)</f>
        <v>9.1324736697853356E-4</v>
      </c>
      <c r="L544">
        <f>VLOOKUP($A544,交易量等级!$A:$H,7,0)</f>
        <v>4816.2615424699998</v>
      </c>
      <c r="M544" t="str">
        <f>VLOOKUP($A544,'风险(退款拒付)'!$A:$O,7,0)</f>
        <v>(0,10]</v>
      </c>
      <c r="N544" t="str">
        <f>VLOOKUP($A544,'风险(退款拒付)'!$A:$O,10,0)</f>
        <v>0</v>
      </c>
      <c r="O544" t="str">
        <f>VLOOKUP($A544,'风险(退款拒付)'!$A:$O,13,0)</f>
        <v>0</v>
      </c>
      <c r="P544" s="1">
        <f>VLOOKUP(A544,综合分数!$A:$L,12,0)</f>
        <v>8.002578727425427E-3</v>
      </c>
    </row>
    <row r="545" spans="1:16" x14ac:dyDescent="0.2">
      <c r="A545" t="s">
        <v>840</v>
      </c>
      <c r="B545" t="str">
        <f>VLOOKUP($A545,活跃!$B:$K,10,0)</f>
        <v>02活跃</v>
      </c>
      <c r="C545" t="str">
        <f>VLOOKUP($A545,'交易量(贡献率)'!$A:$M,13,0)</f>
        <v>IV</v>
      </c>
      <c r="D545" t="str">
        <f>VLOOKUP($A545,交易量等级!$A:$I,9,0)</f>
        <v>微</v>
      </c>
      <c r="E545" t="str">
        <f>VLOOKUP($A545,'风险(退款拒付)'!$A:$P,16,0)</f>
        <v>低</v>
      </c>
      <c r="F545">
        <f>VLOOKUP($A545,'风险(退款拒付)'!$A:$Z,4,0)</f>
        <v>6.9000000000000006E-2</v>
      </c>
      <c r="G545" t="str">
        <f>VLOOKUP($A545,'风险(退款拒付)'!$A:$Z,8,0)</f>
        <v>低</v>
      </c>
      <c r="H545" t="str">
        <f>VLOOKUP($A545,'风险(退款拒付)'!$A:$Z,11,0)</f>
        <v>低</v>
      </c>
      <c r="I545" t="str">
        <f>VLOOKUP($A545,'风险(退款拒付)'!$A:$Z,14,0)</f>
        <v>低</v>
      </c>
      <c r="J545" s="2">
        <f>VLOOKUP($A545,活跃!$B:$K,9,0)</f>
        <v>23637.29</v>
      </c>
      <c r="K545" s="5">
        <f>VLOOKUP($A545,'交易量(贡献率)'!$A:$L,11,0)</f>
        <v>3.4507937771707841E-3</v>
      </c>
      <c r="L545">
        <f>VLOOKUP($A545,交易量等级!$A:$H,7,0)</f>
        <v>563.50446140999998</v>
      </c>
      <c r="M545" t="str">
        <f>VLOOKUP($A545,'风险(退款拒付)'!$A:$O,7,0)</f>
        <v>(0,10]</v>
      </c>
      <c r="N545" t="str">
        <f>VLOOKUP($A545,'风险(退款拒付)'!$A:$O,10,0)</f>
        <v>(0,1.5]</v>
      </c>
      <c r="O545" t="str">
        <f>VLOOKUP($A545,'风险(退款拒付)'!$A:$O,13,0)</f>
        <v>(0,10]</v>
      </c>
      <c r="P545" s="1">
        <f>VLOOKUP(A545,综合分数!$A:$L,12,0)</f>
        <v>0.20118841985403951</v>
      </c>
    </row>
    <row r="546" spans="1:16" x14ac:dyDescent="0.2">
      <c r="A546" t="s">
        <v>72</v>
      </c>
      <c r="B546" t="str">
        <f>VLOOKUP($A546,活跃!$B:$K,10,0)</f>
        <v>02活跃</v>
      </c>
      <c r="C546" t="str">
        <f>VLOOKUP($A546,'交易量(贡献率)'!$A:$M,13,0)</f>
        <v>IV</v>
      </c>
      <c r="D546" t="str">
        <f>VLOOKUP($A546,交易量等级!$A:$I,9,0)</f>
        <v>微</v>
      </c>
      <c r="E546" t="str">
        <f>VLOOKUP($A546,'风险(退款拒付)'!$A:$P,16,0)</f>
        <v>低</v>
      </c>
      <c r="F546">
        <f>VLOOKUP($A546,'风险(退款拒付)'!$A:$Z,4,0)</f>
        <v>4.0000000000000001E-3</v>
      </c>
      <c r="G546" t="str">
        <f>VLOOKUP($A546,'风险(退款拒付)'!$A:$Z,8,0)</f>
        <v>低</v>
      </c>
      <c r="H546" t="str">
        <f>VLOOKUP($A546,'风险(退款拒付)'!$A:$Z,11,0)</f>
        <v>0</v>
      </c>
      <c r="I546" t="str">
        <f>VLOOKUP($A546,'风险(退款拒付)'!$A:$Z,14,0)</f>
        <v>低</v>
      </c>
      <c r="J546" s="2">
        <f>VLOOKUP($A546,活跃!$B:$K,9,0)</f>
        <v>10969.78</v>
      </c>
      <c r="K546" s="5">
        <f>VLOOKUP($A546,'交易量(贡献率)'!$A:$L,11,0)</f>
        <v>2.0800620176029778E-3</v>
      </c>
      <c r="L546">
        <f>VLOOKUP($A546,交易量等级!$A:$H,7,0)</f>
        <v>10969.78</v>
      </c>
      <c r="M546" t="str">
        <f>VLOOKUP($A546,'风险(退款拒付)'!$A:$O,7,0)</f>
        <v>(0,10]</v>
      </c>
      <c r="N546" t="str">
        <f>VLOOKUP($A546,'风险(退款拒付)'!$A:$O,10,0)</f>
        <v>0</v>
      </c>
      <c r="O546" t="str">
        <f>VLOOKUP($A546,'风险(退款拒付)'!$A:$O,13,0)</f>
        <v>(0,10]</v>
      </c>
      <c r="P546" s="1">
        <f>VLOOKUP(A546,综合分数!$A:$L,12,0)</f>
        <v>7.9095534006097673E-3</v>
      </c>
    </row>
    <row r="547" spans="1:16" x14ac:dyDescent="0.2">
      <c r="A547" t="s">
        <v>146</v>
      </c>
      <c r="B547" t="str">
        <f>VLOOKUP($A547,活跃!$B:$K,10,0)</f>
        <v>03流失</v>
      </c>
      <c r="C547" t="str">
        <f>VLOOKUP($A547,'交易量(贡献率)'!$A:$M,13,0)</f>
        <v>IV</v>
      </c>
      <c r="D547" t="str">
        <f>VLOOKUP($A547,交易量等级!$A:$I,9,0)</f>
        <v>微</v>
      </c>
      <c r="E547" t="str">
        <f>VLOOKUP($A547,'风险(退款拒付)'!$A:$P,16,0)</f>
        <v>低</v>
      </c>
      <c r="F547">
        <f>VLOOKUP($A547,'风险(退款拒付)'!$A:$Z,4,0)</f>
        <v>0.16300000000000001</v>
      </c>
      <c r="G547" t="str">
        <f>VLOOKUP($A547,'风险(退款拒付)'!$A:$Z,8,0)</f>
        <v>中</v>
      </c>
      <c r="H547" t="str">
        <f>VLOOKUP($A547,'风险(退款拒付)'!$A:$Z,11,0)</f>
        <v>中</v>
      </c>
      <c r="I547" t="str">
        <f>VLOOKUP($A547,'风险(退款拒付)'!$A:$Z,14,0)</f>
        <v>0</v>
      </c>
      <c r="J547" s="2">
        <f>VLOOKUP($A547,活跃!$B:$K,9,0)</f>
        <v>11479.18</v>
      </c>
      <c r="K547" s="5">
        <f>VLOOKUP($A547,'交易量(贡献率)'!$A:$L,11,0)</f>
        <v>2.1766531608863396E-3</v>
      </c>
      <c r="L547">
        <f>VLOOKUP($A547,交易量等级!$A:$H,7,0)</f>
        <v>0</v>
      </c>
      <c r="M547" t="str">
        <f>VLOOKUP($A547,'风险(退款拒付)'!$A:$O,7,0)</f>
        <v>(10,20]</v>
      </c>
      <c r="N547" t="str">
        <f>VLOOKUP($A547,'风险(退款拒付)'!$A:$O,10,0)</f>
        <v>(1.5,10]</v>
      </c>
      <c r="O547" t="str">
        <f>VLOOKUP($A547,'风险(退款拒付)'!$A:$O,13,0)</f>
        <v>0</v>
      </c>
      <c r="P547" s="1">
        <f>VLOOKUP(A547,综合分数!$A:$L,12,0)</f>
        <v>0.2015873365819604</v>
      </c>
    </row>
    <row r="548" spans="1:16" x14ac:dyDescent="0.2">
      <c r="A548" t="s">
        <v>527</v>
      </c>
      <c r="B548" t="str">
        <f>VLOOKUP($A548,活跃!$B:$K,10,0)</f>
        <v>02活跃</v>
      </c>
      <c r="C548" t="str">
        <f>VLOOKUP($A548,'交易量(贡献率)'!$A:$M,13,0)</f>
        <v>IV</v>
      </c>
      <c r="D548" t="str">
        <f>VLOOKUP($A548,交易量等级!$A:$I,9,0)</f>
        <v>微</v>
      </c>
      <c r="E548" t="str">
        <f>VLOOKUP($A548,'风险(退款拒付)'!$A:$P,16,0)</f>
        <v>低</v>
      </c>
      <c r="F548">
        <f>VLOOKUP($A548,'风险(退款拒付)'!$A:$Z,4,0)</f>
        <v>8.9999999999999993E-3</v>
      </c>
      <c r="G548" t="str">
        <f>VLOOKUP($A548,'风险(退款拒付)'!$A:$Z,8,0)</f>
        <v>低</v>
      </c>
      <c r="H548" t="str">
        <f>VLOOKUP($A548,'风险(退款拒付)'!$A:$Z,11,0)</f>
        <v>0</v>
      </c>
      <c r="I548" t="str">
        <f>VLOOKUP($A548,'风险(退款拒付)'!$A:$Z,14,0)</f>
        <v>低</v>
      </c>
      <c r="J548" s="2">
        <f>VLOOKUP($A548,活跃!$B:$K,9,0)</f>
        <v>15259.8</v>
      </c>
      <c r="K548" s="5">
        <f>VLOOKUP($A548,'交易量(贡献率)'!$A:$L,11,0)</f>
        <v>2.8935247904896834E-3</v>
      </c>
      <c r="L548">
        <f>VLOOKUP($A548,交易量等级!$A:$H,7,0)</f>
        <v>30.4</v>
      </c>
      <c r="M548" t="str">
        <f>VLOOKUP($A548,'风险(退款拒付)'!$A:$O,7,0)</f>
        <v>(0,10]</v>
      </c>
      <c r="N548" t="str">
        <f>VLOOKUP($A548,'风险(退款拒付)'!$A:$O,10,0)</f>
        <v>0</v>
      </c>
      <c r="O548" t="str">
        <f>VLOOKUP($A548,'风险(退款拒付)'!$A:$O,13,0)</f>
        <v>(0,10]</v>
      </c>
      <c r="P548" s="1">
        <f>VLOOKUP(A548,综合分数!$A:$L,12,0)</f>
        <v>0.19999329014716941</v>
      </c>
    </row>
    <row r="549" spans="1:16" x14ac:dyDescent="0.2">
      <c r="A549" t="s">
        <v>639</v>
      </c>
      <c r="B549" t="str">
        <f>VLOOKUP($A549,活跃!$B:$K,10,0)</f>
        <v>02活跃</v>
      </c>
      <c r="C549" t="str">
        <f>VLOOKUP($A549,'交易量(贡献率)'!$A:$M,13,0)</f>
        <v>IV</v>
      </c>
      <c r="D549" t="str">
        <f>VLOOKUP($A549,交易量等级!$A:$I,9,0)</f>
        <v>微</v>
      </c>
      <c r="E549" t="str">
        <f>VLOOKUP($A549,'风险(退款拒付)'!$A:$P,16,0)</f>
        <v>低</v>
      </c>
      <c r="F549">
        <f>VLOOKUP($A549,'风险(退款拒付)'!$A:$Z,4,0)</f>
        <v>4.2000000000000003E-2</v>
      </c>
      <c r="G549" t="str">
        <f>VLOOKUP($A549,'风险(退款拒付)'!$A:$Z,8,0)</f>
        <v>低</v>
      </c>
      <c r="H549" t="str">
        <f>VLOOKUP($A549,'风险(退款拒付)'!$A:$Z,11,0)</f>
        <v>0</v>
      </c>
      <c r="I549" t="str">
        <f>VLOOKUP($A549,'风险(退款拒付)'!$A:$Z,14,0)</f>
        <v>低</v>
      </c>
      <c r="J549" s="2">
        <f>VLOOKUP($A549,活跃!$B:$K,9,0)</f>
        <v>11069</v>
      </c>
      <c r="K549" s="5">
        <f>VLOOKUP($A549,'交易量(贡献率)'!$A:$L,11,0)</f>
        <v>2.0988758637682215E-3</v>
      </c>
      <c r="L549">
        <f>VLOOKUP($A549,交易量等级!$A:$H,7,0)</f>
        <v>608.34</v>
      </c>
      <c r="M549" t="str">
        <f>VLOOKUP($A549,'风险(退款拒付)'!$A:$O,7,0)</f>
        <v>(0,10]</v>
      </c>
      <c r="N549" t="str">
        <f>VLOOKUP($A549,'风险(退款拒付)'!$A:$O,10,0)</f>
        <v>0</v>
      </c>
      <c r="O549" t="str">
        <f>VLOOKUP($A549,'风险(退款拒付)'!$A:$O,13,0)</f>
        <v>(0,10]</v>
      </c>
      <c r="P549" s="1">
        <f>VLOOKUP(A549,综合分数!$A:$L,12,0)</f>
        <v>4.1863497714363226E-3</v>
      </c>
    </row>
    <row r="550" spans="1:16" x14ac:dyDescent="0.2">
      <c r="A550" t="s">
        <v>476</v>
      </c>
      <c r="B550" t="str">
        <f>VLOOKUP($A550,活跃!$B:$K,10,0)</f>
        <v>03流失</v>
      </c>
      <c r="C550" t="str">
        <f>VLOOKUP($A550,'交易量(贡献率)'!$A:$M,13,0)</f>
        <v>IV</v>
      </c>
      <c r="D550" t="str">
        <f>VLOOKUP($A550,交易量等级!$A:$I,9,0)</f>
        <v>微</v>
      </c>
      <c r="E550" t="str">
        <f>VLOOKUP($A550,'风险(退款拒付)'!$A:$P,16,0)</f>
        <v>低</v>
      </c>
      <c r="F550">
        <f>VLOOKUP($A550,'风险(退款拒付)'!$A:$Z,4,0)</f>
        <v>0</v>
      </c>
      <c r="G550" t="str">
        <f>VLOOKUP($A550,'风险(退款拒付)'!$A:$Z,8,0)</f>
        <v>0</v>
      </c>
      <c r="H550" t="str">
        <f>VLOOKUP($A550,'风险(退款拒付)'!$A:$Z,11,0)</f>
        <v>低</v>
      </c>
      <c r="I550" t="str">
        <f>VLOOKUP($A550,'风险(退款拒付)'!$A:$Z,14,0)</f>
        <v>低</v>
      </c>
      <c r="J550" s="2">
        <f>VLOOKUP($A550,活跃!$B:$K,9,0)</f>
        <v>11986.39</v>
      </c>
      <c r="K550" s="5">
        <f>VLOOKUP($A550,'交易量(贡献率)'!$A:$L,11,0)</f>
        <v>2.2728290418929232E-3</v>
      </c>
      <c r="L550">
        <f>VLOOKUP($A550,交易量等级!$A:$H,7,0)</f>
        <v>0</v>
      </c>
      <c r="M550" t="str">
        <f>VLOOKUP($A550,'风险(退款拒付)'!$A:$O,7,0)</f>
        <v>0</v>
      </c>
      <c r="N550" t="str">
        <f>VLOOKUP($A550,'风险(退款拒付)'!$A:$O,10,0)</f>
        <v>(0,1.5]</v>
      </c>
      <c r="O550" t="str">
        <f>VLOOKUP($A550,'风险(退款拒付)'!$A:$O,13,0)</f>
        <v>(0,10]</v>
      </c>
      <c r="P550" s="1">
        <f>VLOOKUP(A550,综合分数!$A:$L,12,0)</f>
        <v>2.760826195864157E-3</v>
      </c>
    </row>
    <row r="551" spans="1:16" x14ac:dyDescent="0.2">
      <c r="A551" t="s">
        <v>380</v>
      </c>
      <c r="B551" t="str">
        <f>VLOOKUP($A551,活跃!$B:$K,10,0)</f>
        <v>02活跃</v>
      </c>
      <c r="C551" t="str">
        <f>VLOOKUP($A551,'交易量(贡献率)'!$A:$M,13,0)</f>
        <v>IV</v>
      </c>
      <c r="D551" t="str">
        <f>VLOOKUP($A551,交易量等级!$A:$I,9,0)</f>
        <v>微</v>
      </c>
      <c r="E551" t="str">
        <f>VLOOKUP($A551,'风险(退款拒付)'!$A:$P,16,0)</f>
        <v>低</v>
      </c>
      <c r="F551">
        <f>VLOOKUP($A551,'风险(退款拒付)'!$A:$Z,4,0)</f>
        <v>8.4000000000000005E-2</v>
      </c>
      <c r="G551" t="str">
        <f>VLOOKUP($A551,'风险(退款拒付)'!$A:$Z,8,0)</f>
        <v>低</v>
      </c>
      <c r="H551" t="str">
        <f>VLOOKUP($A551,'风险(退款拒付)'!$A:$Z,11,0)</f>
        <v>低</v>
      </c>
      <c r="I551" t="str">
        <f>VLOOKUP($A551,'风险(退款拒付)'!$A:$Z,14,0)</f>
        <v>低</v>
      </c>
      <c r="J551" s="2">
        <f>VLOOKUP($A551,活跃!$B:$K,9,0)</f>
        <v>298703</v>
      </c>
      <c r="K551" s="5">
        <f>VLOOKUP($A551,'交易量(贡献率)'!$A:$L,11,0)</f>
        <v>1.7880798034363183E-3</v>
      </c>
      <c r="L551">
        <f>VLOOKUP($A551,交易量等级!$A:$H,7,0)</f>
        <v>2488.8259880000001</v>
      </c>
      <c r="M551" t="str">
        <f>VLOOKUP($A551,'风险(退款拒付)'!$A:$O,7,0)</f>
        <v>(0,10]</v>
      </c>
      <c r="N551" t="str">
        <f>VLOOKUP($A551,'风险(退款拒付)'!$A:$O,10,0)</f>
        <v>(0,1.5]</v>
      </c>
      <c r="O551" t="str">
        <f>VLOOKUP($A551,'风险(退款拒付)'!$A:$O,13,0)</f>
        <v>(0,10]</v>
      </c>
      <c r="P551" s="1">
        <f>VLOOKUP(A551,综合分数!$A:$L,12,0)</f>
        <v>3.9353761477397796E-3</v>
      </c>
    </row>
    <row r="552" spans="1:16" x14ac:dyDescent="0.2">
      <c r="A552" t="s">
        <v>946</v>
      </c>
      <c r="B552" t="str">
        <f>VLOOKUP($A552,活跃!$B:$K,10,0)</f>
        <v>02活跃</v>
      </c>
      <c r="C552" t="str">
        <f>VLOOKUP($A552,'交易量(贡献率)'!$A:$M,13,0)</f>
        <v>IV</v>
      </c>
      <c r="D552" t="str">
        <f>VLOOKUP($A552,交易量等级!$A:$I,9,0)</f>
        <v>微</v>
      </c>
      <c r="E552" t="str">
        <f>VLOOKUP($A552,'风险(退款拒付)'!$A:$P,16,0)</f>
        <v>0风险</v>
      </c>
      <c r="F552">
        <f>VLOOKUP($A552,'风险(退款拒付)'!$A:$Z,4,0)</f>
        <v>0</v>
      </c>
      <c r="G552" t="str">
        <f>VLOOKUP($A552,'风险(退款拒付)'!$A:$Z,8,0)</f>
        <v>0</v>
      </c>
      <c r="H552" t="str">
        <f>VLOOKUP($A552,'风险(退款拒付)'!$A:$Z,11,0)</f>
        <v>0</v>
      </c>
      <c r="I552" t="str">
        <f>VLOOKUP($A552,'风险(退款拒付)'!$A:$Z,14,0)</f>
        <v>0</v>
      </c>
      <c r="J552" s="2">
        <f>VLOOKUP($A552,活跃!$B:$K,9,0)</f>
        <v>24295.51</v>
      </c>
      <c r="K552" s="5">
        <f>VLOOKUP($A552,'交易量(贡献率)'!$A:$L,11,0)</f>
        <v>4.6068533324545545E-3</v>
      </c>
      <c r="L552">
        <f>VLOOKUP($A552,交易量等级!$A:$H,7,0)</f>
        <v>8074.1</v>
      </c>
      <c r="M552" t="str">
        <f>VLOOKUP($A552,'风险(退款拒付)'!$A:$O,7,0)</f>
        <v>0</v>
      </c>
      <c r="N552" t="str">
        <f>VLOOKUP($A552,'风险(退款拒付)'!$A:$O,10,0)</f>
        <v>0</v>
      </c>
      <c r="O552" t="str">
        <f>VLOOKUP($A552,'风险(退款拒付)'!$A:$O,13,0)</f>
        <v>0</v>
      </c>
      <c r="P552" s="1">
        <f>VLOOKUP(A552,综合分数!$A:$L,12,0)</f>
        <v>2.4708011372767371E-2</v>
      </c>
    </row>
    <row r="553" spans="1:16" x14ac:dyDescent="0.2">
      <c r="A553" t="s">
        <v>610</v>
      </c>
      <c r="B553" t="str">
        <f>VLOOKUP($A553,活跃!$B:$K,10,0)</f>
        <v>02活跃</v>
      </c>
      <c r="C553" t="str">
        <f>VLOOKUP($A553,'交易量(贡献率)'!$A:$M,13,0)</f>
        <v>IV</v>
      </c>
      <c r="D553" t="str">
        <f>VLOOKUP($A553,交易量等级!$A:$I,9,0)</f>
        <v>微</v>
      </c>
      <c r="E553" t="str">
        <f>VLOOKUP($A553,'风险(退款拒付)'!$A:$P,16,0)</f>
        <v>低</v>
      </c>
      <c r="F553">
        <f>VLOOKUP($A553,'风险(退款拒付)'!$A:$Z,4,0)</f>
        <v>0.08</v>
      </c>
      <c r="G553" t="str">
        <f>VLOOKUP($A553,'风险(退款拒付)'!$A:$Z,8,0)</f>
        <v>低</v>
      </c>
      <c r="H553" t="str">
        <f>VLOOKUP($A553,'风险(退款拒付)'!$A:$Z,11,0)</f>
        <v>低</v>
      </c>
      <c r="I553" t="str">
        <f>VLOOKUP($A553,'风险(退款拒付)'!$A:$Z,14,0)</f>
        <v>低</v>
      </c>
      <c r="J553" s="2">
        <f>VLOOKUP($A553,活跃!$B:$K,9,0)</f>
        <v>57869.56</v>
      </c>
      <c r="K553" s="5">
        <f>VLOOKUP($A553,'交易量(贡献率)'!$A:$L,11,0)</f>
        <v>1.097308001905203E-2</v>
      </c>
      <c r="L553">
        <f>VLOOKUP($A553,交易量等级!$A:$H,7,0)</f>
        <v>1398</v>
      </c>
      <c r="M553" t="str">
        <f>VLOOKUP($A553,'风险(退款拒付)'!$A:$O,7,0)</f>
        <v>(0,10]</v>
      </c>
      <c r="N553" t="str">
        <f>VLOOKUP($A553,'风险(退款拒付)'!$A:$O,10,0)</f>
        <v>(0,1.5]</v>
      </c>
      <c r="O553" t="str">
        <f>VLOOKUP($A553,'风险(退款拒付)'!$A:$O,13,0)</f>
        <v>(0,10]</v>
      </c>
      <c r="P553" s="1">
        <f>VLOOKUP(A553,综合分数!$A:$L,12,0)</f>
        <v>6.1721225992993466E-3</v>
      </c>
    </row>
    <row r="554" spans="1:16" x14ac:dyDescent="0.2">
      <c r="A554" t="s">
        <v>266</v>
      </c>
      <c r="B554" t="str">
        <f>VLOOKUP($A554,活跃!$B:$K,10,0)</f>
        <v>03流失</v>
      </c>
      <c r="C554" t="str">
        <f>VLOOKUP($A554,'交易量(贡献率)'!$A:$M,13,0)</f>
        <v>IV</v>
      </c>
      <c r="D554" t="str">
        <f>VLOOKUP($A554,交易量等级!$A:$I,9,0)</f>
        <v>小</v>
      </c>
      <c r="E554" t="str">
        <f>VLOOKUP($A554,'风险(退款拒付)'!$A:$P,16,0)</f>
        <v>低</v>
      </c>
      <c r="F554">
        <f>VLOOKUP($A554,'风险(退款拒付)'!$A:$Z,4,0)</f>
        <v>3.2000000000000001E-2</v>
      </c>
      <c r="G554" t="str">
        <f>VLOOKUP($A554,'风险(退款拒付)'!$A:$Z,8,0)</f>
        <v>低</v>
      </c>
      <c r="H554" t="str">
        <f>VLOOKUP($A554,'风险(退款拒付)'!$A:$Z,11,0)</f>
        <v>0</v>
      </c>
      <c r="I554" t="str">
        <f>VLOOKUP($A554,'风险(退款拒付)'!$A:$Z,14,0)</f>
        <v>0</v>
      </c>
      <c r="J554" s="2">
        <f>VLOOKUP($A554,活跃!$B:$K,9,0)</f>
        <v>157912.79</v>
      </c>
      <c r="K554" s="5">
        <f>VLOOKUP($A554,'交易量(贡献率)'!$A:$L,11,0)</f>
        <v>3.2444181041342272E-2</v>
      </c>
      <c r="L554">
        <f>VLOOKUP($A554,交易量等级!$A:$H,7,0)</f>
        <v>0</v>
      </c>
      <c r="M554" t="str">
        <f>VLOOKUP($A554,'风险(退款拒付)'!$A:$O,7,0)</f>
        <v>(0,10]</v>
      </c>
      <c r="N554" t="str">
        <f>VLOOKUP($A554,'风险(退款拒付)'!$A:$O,10,0)</f>
        <v>0</v>
      </c>
      <c r="O554" t="str">
        <f>VLOOKUP($A554,'风险(退款拒付)'!$A:$O,13,0)</f>
        <v>0</v>
      </c>
      <c r="P554" s="1">
        <f>VLOOKUP(A554,综合分数!$A:$L,12,0)</f>
        <v>1.6982060762221921E-2</v>
      </c>
    </row>
    <row r="555" spans="1:16" x14ac:dyDescent="0.2">
      <c r="A555" t="s">
        <v>293</v>
      </c>
      <c r="B555" t="str">
        <f>VLOOKUP($A555,活跃!$B:$K,10,0)</f>
        <v>04清退</v>
      </c>
      <c r="C555" t="str">
        <f>VLOOKUP($A555,'交易量(贡献率)'!$A:$M,13,0)</f>
        <v>IV</v>
      </c>
      <c r="D555" t="str">
        <f>VLOOKUP($A555,交易量等级!$A:$I,9,0)</f>
        <v>小</v>
      </c>
      <c r="E555" t="str">
        <f>VLOOKUP($A555,'风险(退款拒付)'!$A:$P,16,0)</f>
        <v>低</v>
      </c>
      <c r="F555">
        <f>VLOOKUP($A555,'风险(退款拒付)'!$A:$Z,4,0)</f>
        <v>6.4000000000000001E-2</v>
      </c>
      <c r="G555" t="str">
        <f>VLOOKUP($A555,'风险(退款拒付)'!$A:$Z,8,0)</f>
        <v>低</v>
      </c>
      <c r="H555" t="str">
        <f>VLOOKUP($A555,'风险(退款拒付)'!$A:$Z,11,0)</f>
        <v>中</v>
      </c>
      <c r="I555" t="str">
        <f>VLOOKUP($A555,'风险(退款拒付)'!$A:$Z,14,0)</f>
        <v>中</v>
      </c>
      <c r="J555" s="2">
        <f>VLOOKUP($A555,活跃!$B:$K,9,0)</f>
        <v>19664.68</v>
      </c>
      <c r="K555" s="5">
        <f>VLOOKUP($A555,'交易量(贡献率)'!$A:$L,11,0)</f>
        <v>3.7287670268972509E-3</v>
      </c>
      <c r="L555">
        <f>VLOOKUP($A555,交易量等级!$A:$H,7,0)</f>
        <v>0</v>
      </c>
      <c r="M555" t="str">
        <f>VLOOKUP($A555,'风险(退款拒付)'!$A:$O,7,0)</f>
        <v>(0,10]</v>
      </c>
      <c r="N555" t="str">
        <f>VLOOKUP($A555,'风险(退款拒付)'!$A:$O,10,0)</f>
        <v>(1.5,10]</v>
      </c>
      <c r="O555" t="str">
        <f>VLOOKUP($A555,'风险(退款拒付)'!$A:$O,13,0)</f>
        <v>(10,20]</v>
      </c>
      <c r="P555" s="1">
        <f>VLOOKUP(A555,综合分数!$A:$L,12,0)</f>
        <v>9.324082250870315E-3</v>
      </c>
    </row>
    <row r="556" spans="1:16" x14ac:dyDescent="0.2">
      <c r="A556" t="s">
        <v>100</v>
      </c>
      <c r="B556" t="str">
        <f>VLOOKUP($A556,活跃!$B:$K,10,0)</f>
        <v>03流失</v>
      </c>
      <c r="C556" t="str">
        <f>VLOOKUP($A556,'交易量(贡献率)'!$A:$M,13,0)</f>
        <v>IV</v>
      </c>
      <c r="D556" t="str">
        <f>VLOOKUP($A556,交易量等级!$A:$I,9,0)</f>
        <v>微</v>
      </c>
      <c r="E556" t="str">
        <f>VLOOKUP($A556,'风险(退款拒付)'!$A:$P,16,0)</f>
        <v>低</v>
      </c>
      <c r="F556">
        <f>VLOOKUP($A556,'风险(退款拒付)'!$A:$Z,4,0)</f>
        <v>8.0000000000000002E-3</v>
      </c>
      <c r="G556" t="str">
        <f>VLOOKUP($A556,'风险(退款拒付)'!$A:$Z,8,0)</f>
        <v>低</v>
      </c>
      <c r="H556" t="str">
        <f>VLOOKUP($A556,'风险(退款拒付)'!$A:$Z,11,0)</f>
        <v>低</v>
      </c>
      <c r="I556" t="str">
        <f>VLOOKUP($A556,'风险(退款拒付)'!$A:$Z,14,0)</f>
        <v>中</v>
      </c>
      <c r="J556" s="2">
        <f>VLOOKUP($A556,活跃!$B:$K,9,0)</f>
        <v>11358.49</v>
      </c>
      <c r="K556" s="5">
        <f>VLOOKUP($A556,'交易量(贡献率)'!$A:$L,11,0)</f>
        <v>2.1537682274688505E-3</v>
      </c>
      <c r="L556">
        <f>VLOOKUP($A556,交易量等级!$A:$H,7,0)</f>
        <v>0</v>
      </c>
      <c r="M556" t="str">
        <f>VLOOKUP($A556,'风险(退款拒付)'!$A:$O,7,0)</f>
        <v>(0,10]</v>
      </c>
      <c r="N556" t="str">
        <f>VLOOKUP($A556,'风险(退款拒付)'!$A:$O,10,0)</f>
        <v>(0,1.5]</v>
      </c>
      <c r="O556" t="str">
        <f>VLOOKUP($A556,'风险(退款拒付)'!$A:$O,13,0)</f>
        <v>(10,20]</v>
      </c>
      <c r="P556" s="1">
        <f>VLOOKUP(A556,综合分数!$A:$L,12,0)</f>
        <v>5.4483148161174732E-3</v>
      </c>
    </row>
    <row r="557" spans="1:16" x14ac:dyDescent="0.2">
      <c r="A557" t="s">
        <v>760</v>
      </c>
      <c r="B557" t="str">
        <f>VLOOKUP($A557,活跃!$B:$K,10,0)</f>
        <v>02活跃</v>
      </c>
      <c r="C557" t="str">
        <f>VLOOKUP($A557,'交易量(贡献率)'!$A:$M,13,0)</f>
        <v>IV</v>
      </c>
      <c r="D557" t="str">
        <f>VLOOKUP($A557,交易量等级!$A:$I,9,0)</f>
        <v>微</v>
      </c>
      <c r="E557" t="str">
        <f>VLOOKUP($A557,'风险(退款拒付)'!$A:$P,16,0)</f>
        <v>低</v>
      </c>
      <c r="F557">
        <f>VLOOKUP($A557,'风险(退款拒付)'!$A:$Z,4,0)</f>
        <v>2.5999999999999999E-2</v>
      </c>
      <c r="G557" t="str">
        <f>VLOOKUP($A557,'风险(退款拒付)'!$A:$Z,8,0)</f>
        <v>低</v>
      </c>
      <c r="H557" t="str">
        <f>VLOOKUP($A557,'风险(退款拒付)'!$A:$Z,11,0)</f>
        <v>0</v>
      </c>
      <c r="I557" t="str">
        <f>VLOOKUP($A557,'风险(退款拒付)'!$A:$Z,14,0)</f>
        <v>0</v>
      </c>
      <c r="J557" s="2">
        <f>VLOOKUP($A557,活跃!$B:$K,9,0)</f>
        <v>162806</v>
      </c>
      <c r="K557" s="5">
        <f>VLOOKUP($A557,'交易量(贡献率)'!$A:$L,11,0)</f>
        <v>2.833956554875216E-3</v>
      </c>
      <c r="L557">
        <f>VLOOKUP($A557,交易量等级!$A:$H,7,0)</f>
        <v>4341.9410170000001</v>
      </c>
      <c r="M557" t="str">
        <f>VLOOKUP($A557,'风险(退款拒付)'!$A:$O,7,0)</f>
        <v>(0,10]</v>
      </c>
      <c r="N557" t="str">
        <f>VLOOKUP($A557,'风险(退款拒付)'!$A:$O,10,0)</f>
        <v>0</v>
      </c>
      <c r="O557" t="str">
        <f>VLOOKUP($A557,'风险(退款拒付)'!$A:$O,13,0)</f>
        <v>0</v>
      </c>
      <c r="P557" s="1">
        <f>VLOOKUP(A557,综合分数!$A:$L,12,0)</f>
        <v>3.797939549287207E-3</v>
      </c>
    </row>
    <row r="558" spans="1:16" x14ac:dyDescent="0.2">
      <c r="A558" t="s">
        <v>503</v>
      </c>
      <c r="B558" t="str">
        <f>VLOOKUP($A558,活跃!$B:$K,10,0)</f>
        <v>03沉默</v>
      </c>
      <c r="C558" t="str">
        <f>VLOOKUP($A558,'交易量(贡献率)'!$A:$M,13,0)</f>
        <v>IV</v>
      </c>
      <c r="D558" t="str">
        <f>VLOOKUP($A558,交易量等级!$A:$I,9,0)</f>
        <v>微</v>
      </c>
      <c r="E558" t="str">
        <f>VLOOKUP($A558,'风险(退款拒付)'!$A:$P,16,0)</f>
        <v>低</v>
      </c>
      <c r="F558">
        <f>VLOOKUP($A558,'风险(退款拒付)'!$A:$Z,4,0)</f>
        <v>4.0000000000000001E-3</v>
      </c>
      <c r="G558" t="str">
        <f>VLOOKUP($A558,'风险(退款拒付)'!$A:$Z,8,0)</f>
        <v>低</v>
      </c>
      <c r="H558" t="str">
        <f>VLOOKUP($A558,'风险(退款拒付)'!$A:$Z,11,0)</f>
        <v>0</v>
      </c>
      <c r="I558" t="str">
        <f>VLOOKUP($A558,'风险(退款拒付)'!$A:$Z,14,0)</f>
        <v>低</v>
      </c>
      <c r="J558" s="2">
        <f>VLOOKUP($A558,活跃!$B:$K,9,0)</f>
        <v>11057.28</v>
      </c>
      <c r="K558" s="5">
        <f>VLOOKUP($A558,'交易量(贡献率)'!$A:$L,11,0)</f>
        <v>2.0966535469262881E-3</v>
      </c>
      <c r="L558">
        <f>VLOOKUP($A558,交易量等级!$A:$H,7,0)</f>
        <v>180.66</v>
      </c>
      <c r="M558" t="str">
        <f>VLOOKUP($A558,'风险(退款拒付)'!$A:$O,7,0)</f>
        <v>(0,10]</v>
      </c>
      <c r="N558" t="str">
        <f>VLOOKUP($A558,'风险(退款拒付)'!$A:$O,10,0)</f>
        <v>0</v>
      </c>
      <c r="O558" t="str">
        <f>VLOOKUP($A558,'风险(退款拒付)'!$A:$O,13,0)</f>
        <v>(0,10]</v>
      </c>
      <c r="P558" s="1">
        <f>VLOOKUP(A558,综合分数!$A:$L,12,0)</f>
        <v>1.926642477966677E-3</v>
      </c>
    </row>
    <row r="559" spans="1:16" x14ac:dyDescent="0.2">
      <c r="A559" t="s">
        <v>502</v>
      </c>
      <c r="B559" t="str">
        <f>VLOOKUP($A559,活跃!$B:$K,10,0)</f>
        <v>03流失</v>
      </c>
      <c r="C559" t="str">
        <f>VLOOKUP($A559,'交易量(贡献率)'!$A:$M,13,0)</f>
        <v>IV</v>
      </c>
      <c r="D559" t="str">
        <f>VLOOKUP($A559,交易量等级!$A:$I,9,0)</f>
        <v>微</v>
      </c>
      <c r="E559" t="str">
        <f>VLOOKUP($A559,'风险(退款拒付)'!$A:$P,16,0)</f>
        <v>低</v>
      </c>
      <c r="F559">
        <f>VLOOKUP($A559,'风险(退款拒付)'!$A:$Z,4,0)</f>
        <v>7.0999999999999994E-2</v>
      </c>
      <c r="G559" t="str">
        <f>VLOOKUP($A559,'风险(退款拒付)'!$A:$Z,8,0)</f>
        <v>低</v>
      </c>
      <c r="H559" t="str">
        <f>VLOOKUP($A559,'风险(退款拒付)'!$A:$Z,11,0)</f>
        <v>低</v>
      </c>
      <c r="I559" t="str">
        <f>VLOOKUP($A559,'风险(退款拒付)'!$A:$Z,14,0)</f>
        <v>低</v>
      </c>
      <c r="J559" s="2">
        <f>VLOOKUP($A559,活跃!$B:$K,9,0)</f>
        <v>36551.879999999997</v>
      </c>
      <c r="K559" s="5">
        <f>VLOOKUP($A559,'交易量(贡献率)'!$A:$L,11,0)</f>
        <v>6.9308753010527031E-3</v>
      </c>
      <c r="L559">
        <f>VLOOKUP($A559,交易量等级!$A:$H,7,0)</f>
        <v>0</v>
      </c>
      <c r="M559" t="str">
        <f>VLOOKUP($A559,'风险(退款拒付)'!$A:$O,7,0)</f>
        <v>(0,10]</v>
      </c>
      <c r="N559" t="str">
        <f>VLOOKUP($A559,'风险(退款拒付)'!$A:$O,10,0)</f>
        <v>(0,1.5]</v>
      </c>
      <c r="O559" t="str">
        <f>VLOOKUP($A559,'风险(退款拒付)'!$A:$O,13,0)</f>
        <v>(0,10]</v>
      </c>
      <c r="P559" s="1">
        <f>VLOOKUP(A559,综合分数!$A:$L,12,0)</f>
        <v>7.2804855735409861E-3</v>
      </c>
    </row>
    <row r="560" spans="1:16" x14ac:dyDescent="0.2">
      <c r="A560" t="s">
        <v>216</v>
      </c>
      <c r="B560" t="str">
        <f>VLOOKUP($A560,活跃!$B:$K,10,0)</f>
        <v>02活跃</v>
      </c>
      <c r="C560" t="str">
        <f>VLOOKUP($A560,'交易量(贡献率)'!$A:$M,13,0)</f>
        <v>IV</v>
      </c>
      <c r="D560" t="str">
        <f>VLOOKUP($A560,交易量等级!$A:$I,9,0)</f>
        <v>微</v>
      </c>
      <c r="E560" t="str">
        <f>VLOOKUP($A560,'风险(退款拒付)'!$A:$P,16,0)</f>
        <v>低</v>
      </c>
      <c r="F560">
        <f>VLOOKUP($A560,'风险(退款拒付)'!$A:$Z,4,0)</f>
        <v>4.4999999999999998E-2</v>
      </c>
      <c r="G560" t="str">
        <f>VLOOKUP($A560,'风险(退款拒付)'!$A:$Z,8,0)</f>
        <v>低</v>
      </c>
      <c r="H560" t="str">
        <f>VLOOKUP($A560,'风险(退款拒付)'!$A:$Z,11,0)</f>
        <v>0</v>
      </c>
      <c r="I560" t="str">
        <f>VLOOKUP($A560,'风险(退款拒付)'!$A:$Z,14,0)</f>
        <v>低</v>
      </c>
      <c r="J560" s="2">
        <f>VLOOKUP($A560,活跃!$B:$K,9,0)</f>
        <v>108599.93</v>
      </c>
      <c r="K560" s="5">
        <f>VLOOKUP($A560,'交易量(贡献率)'!$A:$L,11,0)</f>
        <v>2.0592444835479118E-2</v>
      </c>
      <c r="L560">
        <f>VLOOKUP($A560,交易量等级!$A:$H,7,0)</f>
        <v>11170.66</v>
      </c>
      <c r="M560" t="str">
        <f>VLOOKUP($A560,'风险(退款拒付)'!$A:$O,7,0)</f>
        <v>(0,10]</v>
      </c>
      <c r="N560" t="str">
        <f>VLOOKUP($A560,'风险(退款拒付)'!$A:$O,10,0)</f>
        <v>0</v>
      </c>
      <c r="O560" t="str">
        <f>VLOOKUP($A560,'风险(退款拒付)'!$A:$O,13,0)</f>
        <v>(0,10]</v>
      </c>
      <c r="P560" s="1">
        <f>VLOOKUP(A560,综合分数!$A:$L,12,0)</f>
        <v>2.22431282908872E-3</v>
      </c>
    </row>
    <row r="561" spans="1:16" x14ac:dyDescent="0.2">
      <c r="A561" t="s">
        <v>873</v>
      </c>
      <c r="B561" t="str">
        <f>VLOOKUP($A561,活跃!$B:$K,10,0)</f>
        <v>04清退</v>
      </c>
      <c r="C561" t="str">
        <f>VLOOKUP($A561,'交易量(贡献率)'!$A:$M,13,0)</f>
        <v>IV</v>
      </c>
      <c r="D561" t="str">
        <f>VLOOKUP($A561,交易量等级!$A:$I,9,0)</f>
        <v>微</v>
      </c>
      <c r="E561" t="str">
        <f>VLOOKUP($A561,'风险(退款拒付)'!$A:$P,16,0)</f>
        <v>高</v>
      </c>
      <c r="F561">
        <f>VLOOKUP($A561,'风险(退款拒付)'!$A:$Z,4,0)</f>
        <v>0</v>
      </c>
      <c r="G561" t="str">
        <f>VLOOKUP($A561,'风险(退款拒付)'!$A:$Z,8,0)</f>
        <v>0</v>
      </c>
      <c r="H561" t="str">
        <f>VLOOKUP($A561,'风险(退款拒付)'!$A:$Z,11,0)</f>
        <v>高</v>
      </c>
      <c r="I561" t="str">
        <f>VLOOKUP($A561,'风险(退款拒付)'!$A:$Z,14,0)</f>
        <v>高</v>
      </c>
      <c r="J561" s="2">
        <f>VLOOKUP($A561,活跃!$B:$K,9,0)</f>
        <v>16264.24</v>
      </c>
      <c r="K561" s="5">
        <f>VLOOKUP($A561,'交易量(贡献率)'!$A:$L,11,0)</f>
        <v>3.0839841700726046E-3</v>
      </c>
      <c r="L561">
        <f>VLOOKUP($A561,交易量等级!$A:$H,7,0)</f>
        <v>0</v>
      </c>
      <c r="M561" t="str">
        <f>VLOOKUP($A561,'风险(退款拒付)'!$A:$O,7,0)</f>
        <v>0</v>
      </c>
      <c r="N561" t="str">
        <f>VLOOKUP($A561,'风险(退款拒付)'!$A:$O,10,0)</f>
        <v>(10,+)</v>
      </c>
      <c r="O561" t="str">
        <f>VLOOKUP($A561,'风险(退款拒付)'!$A:$O,13,0)</f>
        <v>(20,+)</v>
      </c>
      <c r="P561" s="1">
        <f>VLOOKUP(A561,综合分数!$A:$L,12,0)</f>
        <v>1.125419888126886E-2</v>
      </c>
    </row>
    <row r="562" spans="1:16" x14ac:dyDescent="0.2">
      <c r="A562" t="s">
        <v>412</v>
      </c>
      <c r="B562" t="str">
        <f>VLOOKUP($A562,活跃!$B:$K,10,0)</f>
        <v>02活跃</v>
      </c>
      <c r="C562" t="str">
        <f>VLOOKUP($A562,'交易量(贡献率)'!$A:$M,13,0)</f>
        <v>IV</v>
      </c>
      <c r="D562" t="str">
        <f>VLOOKUP($A562,交易量等级!$A:$I,9,0)</f>
        <v>小</v>
      </c>
      <c r="E562" t="str">
        <f>VLOOKUP($A562,'风险(退款拒付)'!$A:$P,16,0)</f>
        <v>低</v>
      </c>
      <c r="F562">
        <f>VLOOKUP($A562,'风险(退款拒付)'!$A:$Z,4,0)</f>
        <v>0.03</v>
      </c>
      <c r="G562" t="str">
        <f>VLOOKUP($A562,'风险(退款拒付)'!$A:$Z,8,0)</f>
        <v>低</v>
      </c>
      <c r="H562" t="str">
        <f>VLOOKUP($A562,'风险(退款拒付)'!$A:$Z,11,0)</f>
        <v>0</v>
      </c>
      <c r="I562" t="str">
        <f>VLOOKUP($A562,'风险(退款拒付)'!$A:$Z,14,0)</f>
        <v>低</v>
      </c>
      <c r="J562" s="2">
        <f>VLOOKUP($A562,活跃!$B:$K,9,0)</f>
        <v>93136.83</v>
      </c>
      <c r="K562" s="5">
        <f>VLOOKUP($A562,'交易量(贡献率)'!$A:$L,11,0)</f>
        <v>1.7660370811715963E-2</v>
      </c>
      <c r="L562">
        <f>VLOOKUP($A562,交易量等级!$A:$H,7,0)</f>
        <v>39709.360000000001</v>
      </c>
      <c r="M562" t="str">
        <f>VLOOKUP($A562,'风险(退款拒付)'!$A:$O,7,0)</f>
        <v>(0,10]</v>
      </c>
      <c r="N562" t="str">
        <f>VLOOKUP($A562,'风险(退款拒付)'!$A:$O,10,0)</f>
        <v>0</v>
      </c>
      <c r="O562" t="str">
        <f>VLOOKUP($A562,'风险(退款拒付)'!$A:$O,13,0)</f>
        <v>(0,10]</v>
      </c>
      <c r="P562" s="1">
        <f>VLOOKUP(A562,综合分数!$A:$L,12,0)</f>
        <v>1.7889134142902559E-2</v>
      </c>
    </row>
    <row r="563" spans="1:16" x14ac:dyDescent="0.2">
      <c r="A563" t="s">
        <v>79</v>
      </c>
      <c r="B563" t="str">
        <f>VLOOKUP($A563,活跃!$B:$K,10,0)</f>
        <v>03沉默</v>
      </c>
      <c r="C563" t="str">
        <f>VLOOKUP($A563,'交易量(贡献率)'!$A:$M,13,0)</f>
        <v>IV</v>
      </c>
      <c r="D563" t="str">
        <f>VLOOKUP($A563,交易量等级!$A:$I,9,0)</f>
        <v>微</v>
      </c>
      <c r="E563" t="str">
        <f>VLOOKUP($A563,'风险(退款拒付)'!$A:$P,16,0)</f>
        <v>低</v>
      </c>
      <c r="F563">
        <f>VLOOKUP($A563,'风险(退款拒付)'!$A:$Z,4,0)</f>
        <v>1.0999999999999999E-2</v>
      </c>
      <c r="G563" t="str">
        <f>VLOOKUP($A563,'风险(退款拒付)'!$A:$Z,8,0)</f>
        <v>低</v>
      </c>
      <c r="H563" t="str">
        <f>VLOOKUP($A563,'风险(退款拒付)'!$A:$Z,11,0)</f>
        <v>低</v>
      </c>
      <c r="I563" t="str">
        <f>VLOOKUP($A563,'风险(退款拒付)'!$A:$Z,14,0)</f>
        <v>低</v>
      </c>
      <c r="J563" s="2">
        <f>VLOOKUP($A563,活跃!$B:$K,9,0)</f>
        <v>32228.16</v>
      </c>
      <c r="K563" s="5">
        <f>VLOOKUP($A563,'交易量(贡献率)'!$A:$L,11,0)</f>
        <v>6.1110224191580492E-3</v>
      </c>
      <c r="L563">
        <f>VLOOKUP($A563,交易量等级!$A:$H,7,0)</f>
        <v>89.24</v>
      </c>
      <c r="M563" t="str">
        <f>VLOOKUP($A563,'风险(退款拒付)'!$A:$O,7,0)</f>
        <v>(0,10]</v>
      </c>
      <c r="N563" t="str">
        <f>VLOOKUP($A563,'风险(退款拒付)'!$A:$O,10,0)</f>
        <v>(0,1.5]</v>
      </c>
      <c r="O563" t="str">
        <f>VLOOKUP($A563,'风险(退款拒付)'!$A:$O,13,0)</f>
        <v>(0,10]</v>
      </c>
      <c r="P563" s="1">
        <f>VLOOKUP(A563,综合分数!$A:$L,12,0)</f>
        <v>1.12870503142656E-2</v>
      </c>
    </row>
    <row r="564" spans="1:16" x14ac:dyDescent="0.2">
      <c r="A564" t="s">
        <v>526</v>
      </c>
      <c r="B564" t="str">
        <f>VLOOKUP($A564,活跃!$B:$K,10,0)</f>
        <v>03流失</v>
      </c>
      <c r="C564" t="str">
        <f>VLOOKUP($A564,'交易量(贡献率)'!$A:$M,13,0)</f>
        <v>IV</v>
      </c>
      <c r="D564" t="str">
        <f>VLOOKUP($A564,交易量等级!$A:$I,9,0)</f>
        <v>微</v>
      </c>
      <c r="E564" t="str">
        <f>VLOOKUP($A564,'风险(退款拒付)'!$A:$P,16,0)</f>
        <v>低</v>
      </c>
      <c r="F564">
        <f>VLOOKUP($A564,'风险(退款拒付)'!$A:$Z,4,0)</f>
        <v>9.8000000000000004E-2</v>
      </c>
      <c r="G564" t="str">
        <f>VLOOKUP($A564,'风险(退款拒付)'!$A:$Z,8,0)</f>
        <v>低</v>
      </c>
      <c r="H564" t="str">
        <f>VLOOKUP($A564,'风险(退款拒付)'!$A:$Z,11,0)</f>
        <v>低</v>
      </c>
      <c r="I564" t="str">
        <f>VLOOKUP($A564,'风险(退款拒付)'!$A:$Z,14,0)</f>
        <v>低</v>
      </c>
      <c r="J564" s="2">
        <f>VLOOKUP($A564,活跃!$B:$K,9,0)</f>
        <v>28290.959999999999</v>
      </c>
      <c r="K564" s="5">
        <f>VLOOKUP($A564,'交易量(贡献率)'!$A:$L,11,0)</f>
        <v>5.3644604848524895E-3</v>
      </c>
      <c r="L564">
        <f>VLOOKUP($A564,交易量等级!$A:$H,7,0)</f>
        <v>0</v>
      </c>
      <c r="M564" t="str">
        <f>VLOOKUP($A564,'风险(退款拒付)'!$A:$O,7,0)</f>
        <v>(0,10]</v>
      </c>
      <c r="N564" t="str">
        <f>VLOOKUP($A564,'风险(退款拒付)'!$A:$O,10,0)</f>
        <v>(0,1.5]</v>
      </c>
      <c r="O564" t="str">
        <f>VLOOKUP($A564,'风险(退款拒付)'!$A:$O,13,0)</f>
        <v>(0,10]</v>
      </c>
      <c r="P564" s="1">
        <f>VLOOKUP(A564,综合分数!$A:$L,12,0)</f>
        <v>1.218861314812595E-2</v>
      </c>
    </row>
    <row r="565" spans="1:16" x14ac:dyDescent="0.2">
      <c r="A565" t="s">
        <v>925</v>
      </c>
      <c r="B565" t="str">
        <f>VLOOKUP($A565,活跃!$B:$K,10,0)</f>
        <v>02活跃</v>
      </c>
      <c r="C565" t="str">
        <f>VLOOKUP($A565,'交易量(贡献率)'!$A:$M,13,0)</f>
        <v>IV</v>
      </c>
      <c r="D565" t="str">
        <f>VLOOKUP($A565,交易量等级!$A:$I,9,0)</f>
        <v>微</v>
      </c>
      <c r="E565" t="str">
        <f>VLOOKUP($A565,'风险(退款拒付)'!$A:$P,16,0)</f>
        <v>低</v>
      </c>
      <c r="F565">
        <f>VLOOKUP($A565,'风险(退款拒付)'!$A:$Z,4,0)</f>
        <v>1.0999999999999999E-2</v>
      </c>
      <c r="G565" t="str">
        <f>VLOOKUP($A565,'风险(退款拒付)'!$A:$Z,8,0)</f>
        <v>低</v>
      </c>
      <c r="H565" t="str">
        <f>VLOOKUP($A565,'风险(退款拒付)'!$A:$Z,11,0)</f>
        <v>低</v>
      </c>
      <c r="I565" t="str">
        <f>VLOOKUP($A565,'风险(退款拒付)'!$A:$Z,14,0)</f>
        <v>0</v>
      </c>
      <c r="J565" s="2">
        <f>VLOOKUP($A565,活跃!$B:$K,9,0)</f>
        <v>13914.96</v>
      </c>
      <c r="K565" s="5">
        <f>VLOOKUP($A565,'交易量(贡献率)'!$A:$L,11,0)</f>
        <v>2.6225601234589045E-3</v>
      </c>
      <c r="L565">
        <f>VLOOKUP($A565,交易量等级!$A:$H,7,0)</f>
        <v>279.94</v>
      </c>
      <c r="M565" t="str">
        <f>VLOOKUP($A565,'风险(退款拒付)'!$A:$O,7,0)</f>
        <v>(0,10]</v>
      </c>
      <c r="N565" t="str">
        <f>VLOOKUP($A565,'风险(退款拒付)'!$A:$O,10,0)</f>
        <v>(0,1.5]</v>
      </c>
      <c r="O565" t="str">
        <f>VLOOKUP($A565,'风险(退款拒付)'!$A:$O,13,0)</f>
        <v>0</v>
      </c>
      <c r="P565" s="1">
        <f>VLOOKUP(A565,综合分数!$A:$L,12,0)</f>
        <v>7.4535772318518297E-3</v>
      </c>
    </row>
    <row r="566" spans="1:16" x14ac:dyDescent="0.2">
      <c r="A566" t="s">
        <v>448</v>
      </c>
      <c r="B566" t="str">
        <f>VLOOKUP($A566,活跃!$B:$K,10,0)</f>
        <v>02活跃</v>
      </c>
      <c r="C566" t="str">
        <f>VLOOKUP($A566,'交易量(贡献率)'!$A:$M,13,0)</f>
        <v>IV</v>
      </c>
      <c r="D566" t="str">
        <f>VLOOKUP($A566,交易量等级!$A:$I,9,0)</f>
        <v>微</v>
      </c>
      <c r="E566" t="str">
        <f>VLOOKUP($A566,'风险(退款拒付)'!$A:$P,16,0)</f>
        <v>低</v>
      </c>
      <c r="F566">
        <f>VLOOKUP($A566,'风险(退款拒付)'!$A:$Z,4,0)</f>
        <v>0.01</v>
      </c>
      <c r="G566" t="str">
        <f>VLOOKUP($A566,'风险(退款拒付)'!$A:$Z,8,0)</f>
        <v>低</v>
      </c>
      <c r="H566" t="str">
        <f>VLOOKUP($A566,'风险(退款拒付)'!$A:$Z,11,0)</f>
        <v>0</v>
      </c>
      <c r="I566" t="str">
        <f>VLOOKUP($A566,'风险(退款拒付)'!$A:$Z,14,0)</f>
        <v>低</v>
      </c>
      <c r="J566" s="2">
        <f>VLOOKUP($A566,活跃!$B:$K,9,0)</f>
        <v>13149.03</v>
      </c>
      <c r="K566" s="5">
        <f>VLOOKUP($A566,'交易量(贡献率)'!$A:$L,11,0)</f>
        <v>2.479038610787005E-3</v>
      </c>
      <c r="L566">
        <f>VLOOKUP($A566,交易量等级!$A:$H,7,0)</f>
        <v>2986.9419947000001</v>
      </c>
      <c r="M566" t="str">
        <f>VLOOKUP($A566,'风险(退款拒付)'!$A:$O,7,0)</f>
        <v>(0,10]</v>
      </c>
      <c r="N566" t="str">
        <f>VLOOKUP($A566,'风险(退款拒付)'!$A:$O,10,0)</f>
        <v>0</v>
      </c>
      <c r="O566" t="str">
        <f>VLOOKUP($A566,'风险(退款拒付)'!$A:$O,13,0)</f>
        <v>(0,10]</v>
      </c>
      <c r="P566" s="1">
        <f>VLOOKUP(A566,综合分数!$A:$L,12,0)</f>
        <v>1.2972934590772671E-2</v>
      </c>
    </row>
    <row r="567" spans="1:16" x14ac:dyDescent="0.2">
      <c r="A567" t="s">
        <v>131</v>
      </c>
      <c r="B567" t="str">
        <f>VLOOKUP($A567,活跃!$B:$K,10,0)</f>
        <v>02活跃</v>
      </c>
      <c r="C567" t="str">
        <f>VLOOKUP($A567,'交易量(贡献率)'!$A:$M,13,0)</f>
        <v>IV</v>
      </c>
      <c r="D567" t="str">
        <f>VLOOKUP($A567,交易量等级!$A:$I,9,0)</f>
        <v>微</v>
      </c>
      <c r="E567" t="str">
        <f>VLOOKUP($A567,'风险(退款拒付)'!$A:$P,16,0)</f>
        <v>低</v>
      </c>
      <c r="F567">
        <f>VLOOKUP($A567,'风险(退款拒付)'!$A:$Z,4,0)</f>
        <v>4.2999999999999997E-2</v>
      </c>
      <c r="G567" t="str">
        <f>VLOOKUP($A567,'风险(退款拒付)'!$A:$Z,8,0)</f>
        <v>低</v>
      </c>
      <c r="H567" t="str">
        <f>VLOOKUP($A567,'风险(退款拒付)'!$A:$Z,11,0)</f>
        <v>低</v>
      </c>
      <c r="I567" t="str">
        <f>VLOOKUP($A567,'风险(退款拒付)'!$A:$Z,14,0)</f>
        <v>低</v>
      </c>
      <c r="J567" s="2">
        <f>VLOOKUP($A567,活跃!$B:$K,9,0)</f>
        <v>49282.12</v>
      </c>
      <c r="K567" s="5">
        <f>VLOOKUP($A567,'交易量(贡献率)'!$A:$L,11,0)</f>
        <v>9.4219925595041484E-3</v>
      </c>
      <c r="L567">
        <f>VLOOKUP($A567,交易量等级!$A:$H,7,0)</f>
        <v>4743.7910980699999</v>
      </c>
      <c r="M567" t="str">
        <f>VLOOKUP($A567,'风险(退款拒付)'!$A:$O,7,0)</f>
        <v>(0,10]</v>
      </c>
      <c r="N567" t="str">
        <f>VLOOKUP($A567,'风险(退款拒付)'!$A:$O,10,0)</f>
        <v>(0,1.5]</v>
      </c>
      <c r="O567" t="str">
        <f>VLOOKUP($A567,'风险(退款拒付)'!$A:$O,13,0)</f>
        <v>(0,10]</v>
      </c>
      <c r="P567" s="1">
        <f>VLOOKUP(A567,综合分数!$A:$L,12,0)</f>
        <v>1.1468104242743851E-2</v>
      </c>
    </row>
    <row r="568" spans="1:16" x14ac:dyDescent="0.2">
      <c r="A568" t="s">
        <v>322</v>
      </c>
      <c r="B568" t="str">
        <f>VLOOKUP($A568,活跃!$B:$K,10,0)</f>
        <v>03沉默</v>
      </c>
      <c r="C568" t="str">
        <f>VLOOKUP($A568,'交易量(贡献率)'!$A:$M,13,0)</f>
        <v>IV</v>
      </c>
      <c r="D568" t="str">
        <f>VLOOKUP($A568,交易量等级!$A:$I,9,0)</f>
        <v>小</v>
      </c>
      <c r="E568" t="str">
        <f>VLOOKUP($A568,'风险(退款拒付)'!$A:$P,16,0)</f>
        <v>低</v>
      </c>
      <c r="F568">
        <f>VLOOKUP($A568,'风险(退款拒付)'!$A:$Z,4,0)</f>
        <v>6.6000000000000003E-2</v>
      </c>
      <c r="G568" t="str">
        <f>VLOOKUP($A568,'风险(退款拒付)'!$A:$Z,8,0)</f>
        <v>低</v>
      </c>
      <c r="H568" t="str">
        <f>VLOOKUP($A568,'风险(退款拒付)'!$A:$Z,11,0)</f>
        <v>0</v>
      </c>
      <c r="I568" t="str">
        <f>VLOOKUP($A568,'风险(退款拒付)'!$A:$Z,14,0)</f>
        <v>0</v>
      </c>
      <c r="J568" s="2">
        <f>VLOOKUP($A568,活跃!$B:$K,9,0)</f>
        <v>135014.74</v>
      </c>
      <c r="K568" s="5">
        <f>VLOOKUP($A568,'交易量(贡献率)'!$A:$L,11,0)</f>
        <v>2.5601154489018143E-2</v>
      </c>
      <c r="L568">
        <f>VLOOKUP($A568,交易量等级!$A:$H,7,0)</f>
        <v>6427.5</v>
      </c>
      <c r="M568" t="str">
        <f>VLOOKUP($A568,'风险(退款拒付)'!$A:$O,7,0)</f>
        <v>(0,10]</v>
      </c>
      <c r="N568" t="str">
        <f>VLOOKUP($A568,'风险(退款拒付)'!$A:$O,10,0)</f>
        <v>0</v>
      </c>
      <c r="O568" t="str">
        <f>VLOOKUP($A568,'风险(退款拒付)'!$A:$O,13,0)</f>
        <v>0</v>
      </c>
      <c r="P568" s="1">
        <f>VLOOKUP(A568,综合分数!$A:$L,12,0)</f>
        <v>5.2342648132151504E-3</v>
      </c>
    </row>
    <row r="569" spans="1:16" x14ac:dyDescent="0.2">
      <c r="A569" t="s">
        <v>740</v>
      </c>
      <c r="B569" t="str">
        <f>VLOOKUP($A569,活跃!$B:$K,10,0)</f>
        <v>03流失</v>
      </c>
      <c r="C569" t="str">
        <f>VLOOKUP($A569,'交易量(贡献率)'!$A:$M,13,0)</f>
        <v>IV</v>
      </c>
      <c r="D569" t="str">
        <f>VLOOKUP($A569,交易量等级!$A:$I,9,0)</f>
        <v>微</v>
      </c>
      <c r="E569" t="str">
        <f>VLOOKUP($A569,'风险(退款拒付)'!$A:$P,16,0)</f>
        <v>低</v>
      </c>
      <c r="F569">
        <f>VLOOKUP($A569,'风险(退款拒付)'!$A:$Z,4,0)</f>
        <v>0.11</v>
      </c>
      <c r="G569" t="str">
        <f>VLOOKUP($A569,'风险(退款拒付)'!$A:$Z,8,0)</f>
        <v>中</v>
      </c>
      <c r="H569" t="str">
        <f>VLOOKUP($A569,'风险(退款拒付)'!$A:$Z,11,0)</f>
        <v>低</v>
      </c>
      <c r="I569" t="str">
        <f>VLOOKUP($A569,'风险(退款拒付)'!$A:$Z,14,0)</f>
        <v>低</v>
      </c>
      <c r="J569" s="2">
        <f>VLOOKUP($A569,活跃!$B:$K,9,0)</f>
        <v>14213.17</v>
      </c>
      <c r="K569" s="5">
        <f>VLOOKUP($A569,'交易量(贡献率)'!$A:$L,11,0)</f>
        <v>2.6950654495107571E-3</v>
      </c>
      <c r="L569">
        <f>VLOOKUP($A569,交易量等级!$A:$H,7,0)</f>
        <v>0</v>
      </c>
      <c r="M569" t="str">
        <f>VLOOKUP($A569,'风险(退款拒付)'!$A:$O,7,0)</f>
        <v>(10,20]</v>
      </c>
      <c r="N569" t="str">
        <f>VLOOKUP($A569,'风险(退款拒付)'!$A:$O,10,0)</f>
        <v>(0,1.5]</v>
      </c>
      <c r="O569" t="str">
        <f>VLOOKUP($A569,'风险(退款拒付)'!$A:$O,13,0)</f>
        <v>(0,10]</v>
      </c>
      <c r="P569" s="1">
        <f>VLOOKUP(A569,综合分数!$A:$L,12,0)</f>
        <v>9.0789841719624616E-3</v>
      </c>
    </row>
    <row r="570" spans="1:16" x14ac:dyDescent="0.2">
      <c r="A570" t="s">
        <v>844</v>
      </c>
      <c r="B570" t="str">
        <f>VLOOKUP($A570,活跃!$B:$K,10,0)</f>
        <v>03沉默</v>
      </c>
      <c r="C570" t="str">
        <f>VLOOKUP($A570,'交易量(贡献率)'!$A:$M,13,0)</f>
        <v>IV</v>
      </c>
      <c r="D570" t="str">
        <f>VLOOKUP($A570,交易量等级!$A:$I,9,0)</f>
        <v>微</v>
      </c>
      <c r="E570" t="str">
        <f>VLOOKUP($A570,'风险(退款拒付)'!$A:$P,16,0)</f>
        <v>低</v>
      </c>
      <c r="F570">
        <f>VLOOKUP($A570,'风险(退款拒付)'!$A:$Z,4,0)</f>
        <v>0.17199999999999999</v>
      </c>
      <c r="G570" t="str">
        <f>VLOOKUP($A570,'风险(退款拒付)'!$A:$Z,8,0)</f>
        <v>中</v>
      </c>
      <c r="H570" t="str">
        <f>VLOOKUP($A570,'风险(退款拒付)'!$A:$Z,11,0)</f>
        <v>中</v>
      </c>
      <c r="I570" t="str">
        <f>VLOOKUP($A570,'风险(退款拒付)'!$A:$Z,14,0)</f>
        <v>低</v>
      </c>
      <c r="J570" s="2">
        <f>VLOOKUP($A570,活跃!$B:$K,9,0)</f>
        <v>145454.45000000001</v>
      </c>
      <c r="K570" s="5">
        <f>VLOOKUP($A570,'交易量(贡献率)'!$A:$L,11,0)</f>
        <v>2.7580705970067902E-2</v>
      </c>
      <c r="L570">
        <f>VLOOKUP($A570,交易量等级!$A:$H,7,0)</f>
        <v>4457.8999999999996</v>
      </c>
      <c r="M570" t="str">
        <f>VLOOKUP($A570,'风险(退款拒付)'!$A:$O,7,0)</f>
        <v>(10,20]</v>
      </c>
      <c r="N570" t="str">
        <f>VLOOKUP($A570,'风险(退款拒付)'!$A:$O,10,0)</f>
        <v>(1.5,10]</v>
      </c>
      <c r="O570" t="str">
        <f>VLOOKUP($A570,'风险(退款拒付)'!$A:$O,13,0)</f>
        <v>(0,10]</v>
      </c>
      <c r="P570" s="1">
        <f>VLOOKUP(A570,综合分数!$A:$L,12,0)</f>
        <v>2.037037755011452E-3</v>
      </c>
    </row>
    <row r="571" spans="1:16" x14ac:dyDescent="0.2">
      <c r="A571" t="s">
        <v>729</v>
      </c>
      <c r="B571" t="str">
        <f>VLOOKUP($A571,活跃!$B:$K,10,0)</f>
        <v>03流失</v>
      </c>
      <c r="C571" t="str">
        <f>VLOOKUP($A571,'交易量(贡献率)'!$A:$M,13,0)</f>
        <v>IV</v>
      </c>
      <c r="D571" t="str">
        <f>VLOOKUP($A571,交易量等级!$A:$I,9,0)</f>
        <v>微</v>
      </c>
      <c r="E571" t="str">
        <f>VLOOKUP($A571,'风险(退款拒付)'!$A:$P,16,0)</f>
        <v>低</v>
      </c>
      <c r="F571">
        <f>VLOOKUP($A571,'风险(退款拒付)'!$A:$Z,4,0)</f>
        <v>0.25700000000000001</v>
      </c>
      <c r="G571" t="str">
        <f>VLOOKUP($A571,'风险(退款拒付)'!$A:$Z,8,0)</f>
        <v>高</v>
      </c>
      <c r="H571" t="str">
        <f>VLOOKUP($A571,'风险(退款拒付)'!$A:$Z,11,0)</f>
        <v>中</v>
      </c>
      <c r="I571" t="str">
        <f>VLOOKUP($A571,'风险(退款拒付)'!$A:$Z,14,0)</f>
        <v>低</v>
      </c>
      <c r="J571" s="2">
        <f>VLOOKUP($A571,活跃!$B:$K,9,0)</f>
        <v>12893.17</v>
      </c>
      <c r="K571" s="5">
        <f>VLOOKUP($A571,'交易量(贡献率)'!$A:$L,11,0)</f>
        <v>2.4447703785762508E-3</v>
      </c>
      <c r="L571">
        <f>VLOOKUP($A571,交易量等级!$A:$H,7,0)</f>
        <v>0</v>
      </c>
      <c r="M571" t="str">
        <f>VLOOKUP($A571,'风险(退款拒付)'!$A:$O,7,0)</f>
        <v>(20,+)</v>
      </c>
      <c r="N571" t="str">
        <f>VLOOKUP($A571,'风险(退款拒付)'!$A:$O,10,0)</f>
        <v>(1.5,10]</v>
      </c>
      <c r="O571" t="str">
        <f>VLOOKUP($A571,'风险(退款拒付)'!$A:$O,13,0)</f>
        <v>(0,10]</v>
      </c>
      <c r="P571" s="1">
        <f>VLOOKUP(A571,综合分数!$A:$L,12,0)</f>
        <v>1.095395712496037E-2</v>
      </c>
    </row>
    <row r="572" spans="1:16" x14ac:dyDescent="0.2">
      <c r="A572" t="s">
        <v>616</v>
      </c>
      <c r="B572" t="str">
        <f>VLOOKUP($A572,活跃!$B:$K,10,0)</f>
        <v>03流失</v>
      </c>
      <c r="C572" t="str">
        <f>VLOOKUP($A572,'交易量(贡献率)'!$A:$M,13,0)</f>
        <v>IV</v>
      </c>
      <c r="D572" t="str">
        <f>VLOOKUP($A572,交易量等级!$A:$I,9,0)</f>
        <v>微</v>
      </c>
      <c r="E572" t="str">
        <f>VLOOKUP($A572,'风险(退款拒付)'!$A:$P,16,0)</f>
        <v>低</v>
      </c>
      <c r="F572">
        <f>VLOOKUP($A572,'风险(退款拒付)'!$A:$Z,4,0)</f>
        <v>1.2E-2</v>
      </c>
      <c r="G572" t="str">
        <f>VLOOKUP($A572,'风险(退款拒付)'!$A:$Z,8,0)</f>
        <v>低</v>
      </c>
      <c r="H572" t="str">
        <f>VLOOKUP($A572,'风险(退款拒付)'!$A:$Z,11,0)</f>
        <v>低</v>
      </c>
      <c r="I572" t="str">
        <f>VLOOKUP($A572,'风险(退款拒付)'!$A:$Z,14,0)</f>
        <v>低</v>
      </c>
      <c r="J572" s="2">
        <f>VLOOKUP($A572,活跃!$B:$K,9,0)</f>
        <v>8795.7000000000007</v>
      </c>
      <c r="K572" s="5">
        <f>VLOOKUP($A572,'交易量(贡献率)'!$A:$L,11,0)</f>
        <v>1.6678184510747266E-3</v>
      </c>
      <c r="L572">
        <f>VLOOKUP($A572,交易量等级!$A:$H,7,0)</f>
        <v>0</v>
      </c>
      <c r="M572" t="str">
        <f>VLOOKUP($A572,'风险(退款拒付)'!$A:$O,7,0)</f>
        <v>(0,10]</v>
      </c>
      <c r="N572" t="str">
        <f>VLOOKUP($A572,'风险(退款拒付)'!$A:$O,10,0)</f>
        <v>(0,1.5]</v>
      </c>
      <c r="O572" t="str">
        <f>VLOOKUP($A572,'风险(退款拒付)'!$A:$O,13,0)</f>
        <v>(0,10]</v>
      </c>
      <c r="P572" s="1">
        <f>VLOOKUP(A572,综合分数!$A:$L,12,0)</f>
        <v>9.6452330428910878E-3</v>
      </c>
    </row>
    <row r="573" spans="1:16" x14ac:dyDescent="0.2">
      <c r="A573" t="s">
        <v>806</v>
      </c>
      <c r="B573" t="str">
        <f>VLOOKUP($A573,活跃!$B:$K,10,0)</f>
        <v>02活跃</v>
      </c>
      <c r="C573" t="str">
        <f>VLOOKUP($A573,'交易量(贡献率)'!$A:$M,13,0)</f>
        <v>IV</v>
      </c>
      <c r="D573" t="str">
        <f>VLOOKUP($A573,交易量等级!$A:$I,9,0)</f>
        <v>微</v>
      </c>
      <c r="E573" t="str">
        <f>VLOOKUP($A573,'风险(退款拒付)'!$A:$P,16,0)</f>
        <v>低</v>
      </c>
      <c r="F573">
        <f>VLOOKUP($A573,'风险(退款拒付)'!$A:$Z,4,0)</f>
        <v>0</v>
      </c>
      <c r="G573" t="str">
        <f>VLOOKUP($A573,'风险(退款拒付)'!$A:$Z,8,0)</f>
        <v>0</v>
      </c>
      <c r="H573" t="str">
        <f>VLOOKUP($A573,'风险(退款拒付)'!$A:$Z,11,0)</f>
        <v>0</v>
      </c>
      <c r="I573" t="str">
        <f>VLOOKUP($A573,'风险(退款拒付)'!$A:$Z,14,0)</f>
        <v>低</v>
      </c>
      <c r="J573" s="2">
        <f>VLOOKUP($A573,活跃!$B:$K,9,0)</f>
        <v>11691.99</v>
      </c>
      <c r="K573" s="5">
        <f>VLOOKUP($A573,'交易量(贡献率)'!$A:$L,11,0)</f>
        <v>2.2170056563754095E-3</v>
      </c>
      <c r="L573">
        <f>VLOOKUP($A573,交易量等级!$A:$H,7,0)</f>
        <v>2706.39</v>
      </c>
      <c r="M573" t="str">
        <f>VLOOKUP($A573,'风险(退款拒付)'!$A:$O,7,0)</f>
        <v>0</v>
      </c>
      <c r="N573" t="str">
        <f>VLOOKUP($A573,'风险(退款拒付)'!$A:$O,10,0)</f>
        <v>0</v>
      </c>
      <c r="O573" t="str">
        <f>VLOOKUP($A573,'风险(退款拒付)'!$A:$O,13,0)</f>
        <v>(0,10]</v>
      </c>
      <c r="P573" s="1">
        <f>VLOOKUP(A573,综合分数!$A:$L,12,0)</f>
        <v>3.844746095125781E-3</v>
      </c>
    </row>
    <row r="574" spans="1:16" x14ac:dyDescent="0.2">
      <c r="A574" t="s">
        <v>504</v>
      </c>
      <c r="B574" t="str">
        <f>VLOOKUP($A574,活跃!$B:$K,10,0)</f>
        <v>03流失</v>
      </c>
      <c r="C574" t="str">
        <f>VLOOKUP($A574,'交易量(贡献率)'!$A:$M,13,0)</f>
        <v>IV</v>
      </c>
      <c r="D574" t="str">
        <f>VLOOKUP($A574,交易量等级!$A:$I,9,0)</f>
        <v>微</v>
      </c>
      <c r="E574" t="str">
        <f>VLOOKUP($A574,'风险(退款拒付)'!$A:$P,16,0)</f>
        <v>低</v>
      </c>
      <c r="F574">
        <f>VLOOKUP($A574,'风险(退款拒付)'!$A:$Z,4,0)</f>
        <v>4.7E-2</v>
      </c>
      <c r="G574" t="str">
        <f>VLOOKUP($A574,'风险(退款拒付)'!$A:$Z,8,0)</f>
        <v>低</v>
      </c>
      <c r="H574" t="str">
        <f>VLOOKUP($A574,'风险(退款拒付)'!$A:$Z,11,0)</f>
        <v>中</v>
      </c>
      <c r="I574" t="str">
        <f>VLOOKUP($A574,'风险(退款拒付)'!$A:$Z,14,0)</f>
        <v>低</v>
      </c>
      <c r="J574" s="2">
        <f>VLOOKUP($A574,活跃!$B:$K,9,0)</f>
        <v>16408.61</v>
      </c>
      <c r="K574" s="5">
        <f>VLOOKUP($A574,'交易量(贡献率)'!$A:$L,11,0)</f>
        <v>3.1113592453686761E-3</v>
      </c>
      <c r="L574">
        <f>VLOOKUP($A574,交易量等级!$A:$H,7,0)</f>
        <v>0</v>
      </c>
      <c r="M574" t="str">
        <f>VLOOKUP($A574,'风险(退款拒付)'!$A:$O,7,0)</f>
        <v>(0,10]</v>
      </c>
      <c r="N574" t="str">
        <f>VLOOKUP($A574,'风险(退款拒付)'!$A:$O,10,0)</f>
        <v>(1.5,10]</v>
      </c>
      <c r="O574" t="str">
        <f>VLOOKUP($A574,'风险(退款拒付)'!$A:$O,13,0)</f>
        <v>(0,10]</v>
      </c>
      <c r="P574" s="1">
        <f>VLOOKUP(A574,综合分数!$A:$L,12,0)</f>
        <v>1.074143494860124E-2</v>
      </c>
    </row>
    <row r="575" spans="1:16" x14ac:dyDescent="0.2">
      <c r="A575" t="s">
        <v>620</v>
      </c>
      <c r="B575" t="str">
        <f>VLOOKUP($A575,活跃!$B:$K,10,0)</f>
        <v>03流失</v>
      </c>
      <c r="C575" t="str">
        <f>VLOOKUP($A575,'交易量(贡献率)'!$A:$M,13,0)</f>
        <v>IV</v>
      </c>
      <c r="D575" t="str">
        <f>VLOOKUP($A575,交易量等级!$A:$I,9,0)</f>
        <v>微</v>
      </c>
      <c r="E575" t="str">
        <f>VLOOKUP($A575,'风险(退款拒付)'!$A:$P,16,0)</f>
        <v>低</v>
      </c>
      <c r="F575">
        <f>VLOOKUP($A575,'风险(退款拒付)'!$A:$Z,4,0)</f>
        <v>0</v>
      </c>
      <c r="G575" t="str">
        <f>VLOOKUP($A575,'风险(退款拒付)'!$A:$Z,8,0)</f>
        <v>0</v>
      </c>
      <c r="H575" t="str">
        <f>VLOOKUP($A575,'风险(退款拒付)'!$A:$Z,11,0)</f>
        <v>低</v>
      </c>
      <c r="I575" t="str">
        <f>VLOOKUP($A575,'风险(退款拒付)'!$A:$Z,14,0)</f>
        <v>低</v>
      </c>
      <c r="J575" s="2">
        <f>VLOOKUP($A575,活跃!$B:$K,9,0)</f>
        <v>9345.92</v>
      </c>
      <c r="K575" s="5">
        <f>VLOOKUP($A575,'交易量(贡献率)'!$A:$L,11,0)</f>
        <v>1.7721497798092599E-3</v>
      </c>
      <c r="L575">
        <f>VLOOKUP($A575,交易量等级!$A:$H,7,0)</f>
        <v>0</v>
      </c>
      <c r="M575" t="str">
        <f>VLOOKUP($A575,'风险(退款拒付)'!$A:$O,7,0)</f>
        <v>0</v>
      </c>
      <c r="N575" t="str">
        <f>VLOOKUP($A575,'风险(退款拒付)'!$A:$O,10,0)</f>
        <v>(0,1.5]</v>
      </c>
      <c r="O575" t="str">
        <f>VLOOKUP($A575,'风险(退款拒付)'!$A:$O,13,0)</f>
        <v>(0,10]</v>
      </c>
      <c r="P575" s="1">
        <f>VLOOKUP(A575,综合分数!$A:$L,12,0)</f>
        <v>1.0134317407875629E-2</v>
      </c>
    </row>
    <row r="576" spans="1:16" x14ac:dyDescent="0.2">
      <c r="A576" t="s">
        <v>552</v>
      </c>
      <c r="B576" t="str">
        <f>VLOOKUP($A576,活跃!$B:$K,10,0)</f>
        <v>03流失</v>
      </c>
      <c r="C576" t="str">
        <f>VLOOKUP($A576,'交易量(贡献率)'!$A:$M,13,0)</f>
        <v>IV</v>
      </c>
      <c r="D576" t="str">
        <f>VLOOKUP($A576,交易量等级!$A:$I,9,0)</f>
        <v>微</v>
      </c>
      <c r="E576" t="str">
        <f>VLOOKUP($A576,'风险(退款拒付)'!$A:$P,16,0)</f>
        <v>低</v>
      </c>
      <c r="F576">
        <f>VLOOKUP($A576,'风险(退款拒付)'!$A:$Z,4,0)</f>
        <v>9.0999999999999998E-2</v>
      </c>
      <c r="G576" t="str">
        <f>VLOOKUP($A576,'风险(退款拒付)'!$A:$Z,8,0)</f>
        <v>低</v>
      </c>
      <c r="H576" t="str">
        <f>VLOOKUP($A576,'风险(退款拒付)'!$A:$Z,11,0)</f>
        <v>低</v>
      </c>
      <c r="I576" t="str">
        <f>VLOOKUP($A576,'风险(退款拒付)'!$A:$Z,14,0)</f>
        <v>0</v>
      </c>
      <c r="J576" s="2">
        <f>VLOOKUP($A576,活跃!$B:$K,9,0)</f>
        <v>1026210</v>
      </c>
      <c r="K576" s="5">
        <f>VLOOKUP($A576,'交易量(贡献率)'!$A:$L,11,0)</f>
        <v>1.3906077857271733E-3</v>
      </c>
      <c r="L576">
        <f>VLOOKUP($A576,交易量等级!$A:$H,7,0)</f>
        <v>0</v>
      </c>
      <c r="M576" t="str">
        <f>VLOOKUP($A576,'风险(退款拒付)'!$A:$O,7,0)</f>
        <v>(0,10]</v>
      </c>
      <c r="N576" t="str">
        <f>VLOOKUP($A576,'风险(退款拒付)'!$A:$O,10,0)</f>
        <v>(0,1.5]</v>
      </c>
      <c r="O576" t="str">
        <f>VLOOKUP($A576,'风险(退款拒付)'!$A:$O,13,0)</f>
        <v>0</v>
      </c>
      <c r="P576" s="1">
        <f>VLOOKUP(A576,综合分数!$A:$L,12,0)</f>
        <v>4.0272013975894798E-3</v>
      </c>
    </row>
    <row r="577" spans="1:16" x14ac:dyDescent="0.2">
      <c r="A577" t="s">
        <v>878</v>
      </c>
      <c r="B577" t="str">
        <f>VLOOKUP($A577,活跃!$B:$K,10,0)</f>
        <v>02活跃</v>
      </c>
      <c r="C577" t="str">
        <f>VLOOKUP($A577,'交易量(贡献率)'!$A:$M,13,0)</f>
        <v>IV</v>
      </c>
      <c r="D577" t="str">
        <f>VLOOKUP($A577,交易量等级!$A:$I,9,0)</f>
        <v>微</v>
      </c>
      <c r="E577" t="str">
        <f>VLOOKUP($A577,'风险(退款拒付)'!$A:$P,16,0)</f>
        <v>低</v>
      </c>
      <c r="F577">
        <f>VLOOKUP($A577,'风险(退款拒付)'!$A:$Z,4,0)</f>
        <v>2.7E-2</v>
      </c>
      <c r="G577" t="str">
        <f>VLOOKUP($A577,'风险(退款拒付)'!$A:$Z,8,0)</f>
        <v>低</v>
      </c>
      <c r="H577" t="str">
        <f>VLOOKUP($A577,'风险(退款拒付)'!$A:$Z,11,0)</f>
        <v>0</v>
      </c>
      <c r="I577" t="str">
        <f>VLOOKUP($A577,'风险(退款拒付)'!$A:$Z,14,0)</f>
        <v>低</v>
      </c>
      <c r="J577" s="2">
        <f>VLOOKUP($A577,活跃!$B:$K,9,0)</f>
        <v>11612.51</v>
      </c>
      <c r="K577" s="5">
        <f>VLOOKUP($A577,'交易量(贡献率)'!$A:$L,11,0)</f>
        <v>2.2019348592255046E-3</v>
      </c>
      <c r="L577">
        <f>VLOOKUP($A577,交易量等级!$A:$H,7,0)</f>
        <v>518.88</v>
      </c>
      <c r="M577" t="str">
        <f>VLOOKUP($A577,'风险(退款拒付)'!$A:$O,7,0)</f>
        <v>(0,10]</v>
      </c>
      <c r="N577" t="str">
        <f>VLOOKUP($A577,'风险(退款拒付)'!$A:$O,10,0)</f>
        <v>0</v>
      </c>
      <c r="O577" t="str">
        <f>VLOOKUP($A577,'风险(退款拒付)'!$A:$O,13,0)</f>
        <v>(0,10]</v>
      </c>
      <c r="P577" s="1">
        <f>VLOOKUP(A577,综合分数!$A:$L,12,0)</f>
        <v>0.19952809240708841</v>
      </c>
    </row>
    <row r="578" spans="1:16" x14ac:dyDescent="0.2">
      <c r="A578" t="s">
        <v>545</v>
      </c>
      <c r="B578" t="str">
        <f>VLOOKUP($A578,活跃!$B:$K,10,0)</f>
        <v>03流失</v>
      </c>
      <c r="C578" t="str">
        <f>VLOOKUP($A578,'交易量(贡献率)'!$A:$M,13,0)</f>
        <v>IV</v>
      </c>
      <c r="D578" t="str">
        <f>VLOOKUP($A578,交易量等级!$A:$I,9,0)</f>
        <v>微</v>
      </c>
      <c r="E578" t="str">
        <f>VLOOKUP($A578,'风险(退款拒付)'!$A:$P,16,0)</f>
        <v>低</v>
      </c>
      <c r="F578">
        <f>VLOOKUP($A578,'风险(退款拒付)'!$A:$Z,4,0)</f>
        <v>0</v>
      </c>
      <c r="G578" t="str">
        <f>VLOOKUP($A578,'风险(退款拒付)'!$A:$Z,8,0)</f>
        <v>0</v>
      </c>
      <c r="H578" t="str">
        <f>VLOOKUP($A578,'风险(退款拒付)'!$A:$Z,11,0)</f>
        <v>中</v>
      </c>
      <c r="I578" t="str">
        <f>VLOOKUP($A578,'风险(退款拒付)'!$A:$Z,14,0)</f>
        <v>低</v>
      </c>
      <c r="J578" s="2">
        <f>VLOOKUP($A578,活跃!$B:$K,9,0)</f>
        <v>6301.14</v>
      </c>
      <c r="K578" s="5">
        <f>VLOOKUP($A578,'交易量(贡献率)'!$A:$L,11,0)</f>
        <v>1.1948062752032244E-3</v>
      </c>
      <c r="L578">
        <f>VLOOKUP($A578,交易量等级!$A:$H,7,0)</f>
        <v>0</v>
      </c>
      <c r="M578" t="str">
        <f>VLOOKUP($A578,'风险(退款拒付)'!$A:$O,7,0)</f>
        <v>0</v>
      </c>
      <c r="N578" t="str">
        <f>VLOOKUP($A578,'风险(退款拒付)'!$A:$O,10,0)</f>
        <v>(1.5,10]</v>
      </c>
      <c r="O578" t="str">
        <f>VLOOKUP($A578,'风险(退款拒付)'!$A:$O,13,0)</f>
        <v>(0,10]</v>
      </c>
      <c r="P578" s="1">
        <f>VLOOKUP(A578,综合分数!$A:$L,12,0)</f>
        <v>6.3916491668485446E-3</v>
      </c>
    </row>
    <row r="579" spans="1:16" x14ac:dyDescent="0.2">
      <c r="A579" t="s">
        <v>85</v>
      </c>
      <c r="B579" t="str">
        <f>VLOOKUP($A579,活跃!$B:$K,10,0)</f>
        <v>03流失</v>
      </c>
      <c r="C579" t="str">
        <f>VLOOKUP($A579,'交易量(贡献率)'!$A:$M,13,0)</f>
        <v>IV</v>
      </c>
      <c r="D579" t="str">
        <f>VLOOKUP($A579,交易量等级!$A:$I,9,0)</f>
        <v>微</v>
      </c>
      <c r="E579" t="str">
        <f>VLOOKUP($A579,'风险(退款拒付)'!$A:$P,16,0)</f>
        <v>低</v>
      </c>
      <c r="F579">
        <f>VLOOKUP($A579,'风险(退款拒付)'!$A:$Z,4,0)</f>
        <v>6.0000000000000001E-3</v>
      </c>
      <c r="G579" t="str">
        <f>VLOOKUP($A579,'风险(退款拒付)'!$A:$Z,8,0)</f>
        <v>低</v>
      </c>
      <c r="H579" t="str">
        <f>VLOOKUP($A579,'风险(退款拒付)'!$A:$Z,11,0)</f>
        <v>低</v>
      </c>
      <c r="I579" t="str">
        <f>VLOOKUP($A579,'风险(退款拒付)'!$A:$Z,14,0)</f>
        <v>低</v>
      </c>
      <c r="J579" s="2">
        <f>VLOOKUP($A579,活跃!$B:$K,9,0)</f>
        <v>14146.98</v>
      </c>
      <c r="K579" s="5">
        <f>VLOOKUP($A579,'交易量(贡献率)'!$A:$L,11,0)</f>
        <v>2.6825146686432154E-3</v>
      </c>
      <c r="L579">
        <f>VLOOKUP($A579,交易量等级!$A:$H,7,0)</f>
        <v>0</v>
      </c>
      <c r="M579" t="str">
        <f>VLOOKUP($A579,'风险(退款拒付)'!$A:$O,7,0)</f>
        <v>(0,10]</v>
      </c>
      <c r="N579" t="str">
        <f>VLOOKUP($A579,'风险(退款拒付)'!$A:$O,10,0)</f>
        <v>(0,1.5]</v>
      </c>
      <c r="O579" t="str">
        <f>VLOOKUP($A579,'风险(退款拒付)'!$A:$O,13,0)</f>
        <v>(0,10]</v>
      </c>
      <c r="P579" s="1">
        <f>VLOOKUP(A579,综合分数!$A:$L,12,0)</f>
        <v>5.0549691273380822E-3</v>
      </c>
    </row>
    <row r="580" spans="1:16" x14ac:dyDescent="0.2">
      <c r="A580" t="s">
        <v>841</v>
      </c>
      <c r="B580" t="str">
        <f>VLOOKUP($A580,活跃!$B:$K,10,0)</f>
        <v>03沉默</v>
      </c>
      <c r="C580" t="str">
        <f>VLOOKUP($A580,'交易量(贡献率)'!$A:$M,13,0)</f>
        <v>IV</v>
      </c>
      <c r="D580" t="str">
        <f>VLOOKUP($A580,交易量等级!$A:$I,9,0)</f>
        <v>微</v>
      </c>
      <c r="E580" t="str">
        <f>VLOOKUP($A580,'风险(退款拒付)'!$A:$P,16,0)</f>
        <v>低</v>
      </c>
      <c r="F580">
        <f>VLOOKUP($A580,'风险(退款拒付)'!$A:$Z,4,0)</f>
        <v>0.06</v>
      </c>
      <c r="G580" t="str">
        <f>VLOOKUP($A580,'风险(退款拒付)'!$A:$Z,8,0)</f>
        <v>低</v>
      </c>
      <c r="H580" t="str">
        <f>VLOOKUP($A580,'风险(退款拒付)'!$A:$Z,11,0)</f>
        <v>0</v>
      </c>
      <c r="I580" t="str">
        <f>VLOOKUP($A580,'风险(退款拒付)'!$A:$Z,14,0)</f>
        <v>低</v>
      </c>
      <c r="J580" s="2">
        <f>VLOOKUP($A580,活跃!$B:$K,9,0)</f>
        <v>12789.19</v>
      </c>
      <c r="K580" s="5">
        <f>VLOOKUP($A580,'交易量(贡献率)'!$A:$L,11,0)</f>
        <v>2.4250539532158191E-3</v>
      </c>
      <c r="L580">
        <f>VLOOKUP($A580,交易量等级!$A:$H,7,0)</f>
        <v>129.71</v>
      </c>
      <c r="M580" t="str">
        <f>VLOOKUP($A580,'风险(退款拒付)'!$A:$O,7,0)</f>
        <v>(0,10]</v>
      </c>
      <c r="N580" t="str">
        <f>VLOOKUP($A580,'风险(退款拒付)'!$A:$O,10,0)</f>
        <v>0</v>
      </c>
      <c r="O580" t="str">
        <f>VLOOKUP($A580,'风险(退款拒付)'!$A:$O,13,0)</f>
        <v>(0,10]</v>
      </c>
      <c r="P580" s="1">
        <f>VLOOKUP(A580,综合分数!$A:$L,12,0)</f>
        <v>1.0722489597159889E-2</v>
      </c>
    </row>
    <row r="581" spans="1:16" x14ac:dyDescent="0.2">
      <c r="A581" t="s">
        <v>337</v>
      </c>
      <c r="B581" t="str">
        <f>VLOOKUP($A581,活跃!$B:$K,10,0)</f>
        <v>02活跃</v>
      </c>
      <c r="C581" t="str">
        <f>VLOOKUP($A581,'交易量(贡献率)'!$A:$M,13,0)</f>
        <v>IV</v>
      </c>
      <c r="D581" t="str">
        <f>VLOOKUP($A581,交易量等级!$A:$I,9,0)</f>
        <v>微</v>
      </c>
      <c r="E581" t="str">
        <f>VLOOKUP($A581,'风险(退款拒付)'!$A:$P,16,0)</f>
        <v>低</v>
      </c>
      <c r="F581">
        <f>VLOOKUP($A581,'风险(退款拒付)'!$A:$Z,4,0)</f>
        <v>0.01</v>
      </c>
      <c r="G581" t="str">
        <f>VLOOKUP($A581,'风险(退款拒付)'!$A:$Z,8,0)</f>
        <v>低</v>
      </c>
      <c r="H581" t="str">
        <f>VLOOKUP($A581,'风险(退款拒付)'!$A:$Z,11,0)</f>
        <v>低</v>
      </c>
      <c r="I581" t="str">
        <f>VLOOKUP($A581,'风险(退款拒付)'!$A:$Z,14,0)</f>
        <v>低</v>
      </c>
      <c r="J581" s="2">
        <f>VLOOKUP($A581,活跃!$B:$K,9,0)</f>
        <v>8177.95</v>
      </c>
      <c r="K581" s="5">
        <f>VLOOKUP($A581,'交易量(贡献率)'!$A:$L,11,0)</f>
        <v>1.5506822540521572E-3</v>
      </c>
      <c r="L581">
        <f>VLOOKUP($A581,交易量等级!$A:$H,7,0)</f>
        <v>720.29</v>
      </c>
      <c r="M581" t="str">
        <f>VLOOKUP($A581,'风险(退款拒付)'!$A:$O,7,0)</f>
        <v>(0,10]</v>
      </c>
      <c r="N581" t="str">
        <f>VLOOKUP($A581,'风险(退款拒付)'!$A:$O,10,0)</f>
        <v>(0,1.5]</v>
      </c>
      <c r="O581" t="str">
        <f>VLOOKUP($A581,'风险(退款拒付)'!$A:$O,13,0)</f>
        <v>(0,10]</v>
      </c>
      <c r="P581" s="1">
        <f>VLOOKUP(A581,综合分数!$A:$L,12,0)</f>
        <v>1.9940969229506151E-3</v>
      </c>
    </row>
    <row r="582" spans="1:16" x14ac:dyDescent="0.2">
      <c r="A582" t="s">
        <v>997</v>
      </c>
      <c r="B582" t="str">
        <f>VLOOKUP($A582,活跃!$B:$K,10,0)</f>
        <v>02活跃</v>
      </c>
      <c r="C582" t="str">
        <f>VLOOKUP($A582,'交易量(贡献率)'!$A:$M,13,0)</f>
        <v>IV</v>
      </c>
      <c r="D582" t="str">
        <f>VLOOKUP($A582,交易量等级!$A:$I,9,0)</f>
        <v>微</v>
      </c>
      <c r="E582" t="str">
        <f>VLOOKUP($A582,'风险(退款拒付)'!$A:$P,16,0)</f>
        <v>低</v>
      </c>
      <c r="F582">
        <f>VLOOKUP($A582,'风险(退款拒付)'!$A:$Z,4,0)</f>
        <v>2.4E-2</v>
      </c>
      <c r="G582" t="str">
        <f>VLOOKUP($A582,'风险(退款拒付)'!$A:$Z,8,0)</f>
        <v>低</v>
      </c>
      <c r="H582" t="str">
        <f>VLOOKUP($A582,'风险(退款拒付)'!$A:$Z,11,0)</f>
        <v>0</v>
      </c>
      <c r="I582" t="str">
        <f>VLOOKUP($A582,'风险(退款拒付)'!$A:$Z,14,0)</f>
        <v>低</v>
      </c>
      <c r="J582" s="2">
        <f>VLOOKUP($A582,活跃!$B:$K,9,0)</f>
        <v>5912.08</v>
      </c>
      <c r="K582" s="5">
        <f>VLOOKUP($A582,'交易量(贡献率)'!$A:$L,11,0)</f>
        <v>1.1210336992200584E-3</v>
      </c>
      <c r="L582">
        <f>VLOOKUP($A582,交易量等级!$A:$H,7,0)</f>
        <v>990.43</v>
      </c>
      <c r="M582" t="str">
        <f>VLOOKUP($A582,'风险(退款拒付)'!$A:$O,7,0)</f>
        <v>(0,10]</v>
      </c>
      <c r="N582" t="str">
        <f>VLOOKUP($A582,'风险(退款拒付)'!$A:$O,10,0)</f>
        <v>0</v>
      </c>
      <c r="O582" t="str">
        <f>VLOOKUP($A582,'风险(退款拒付)'!$A:$O,13,0)</f>
        <v>(0,10]</v>
      </c>
      <c r="P582" s="1">
        <f>VLOOKUP(A582,综合分数!$A:$L,12,0)</f>
        <v>5.8542718597118602E-3</v>
      </c>
    </row>
    <row r="583" spans="1:16" x14ac:dyDescent="0.2">
      <c r="A583" t="s">
        <v>643</v>
      </c>
      <c r="B583" t="str">
        <f>VLOOKUP($A583,活跃!$B:$K,10,0)</f>
        <v>02活跃</v>
      </c>
      <c r="C583" t="str">
        <f>VLOOKUP($A583,'交易量(贡献率)'!$A:$M,13,0)</f>
        <v>IV</v>
      </c>
      <c r="D583" t="str">
        <f>VLOOKUP($A583,交易量等级!$A:$I,9,0)</f>
        <v>微</v>
      </c>
      <c r="E583" t="str">
        <f>VLOOKUP($A583,'风险(退款拒付)'!$A:$P,16,0)</f>
        <v>低</v>
      </c>
      <c r="F583">
        <f>VLOOKUP($A583,'风险(退款拒付)'!$A:$Z,4,0)</f>
        <v>8.0000000000000002E-3</v>
      </c>
      <c r="G583" t="str">
        <f>VLOOKUP($A583,'风险(退款拒付)'!$A:$Z,8,0)</f>
        <v>低</v>
      </c>
      <c r="H583" t="str">
        <f>VLOOKUP($A583,'风险(退款拒付)'!$A:$Z,11,0)</f>
        <v>0</v>
      </c>
      <c r="I583" t="str">
        <f>VLOOKUP($A583,'风险(退款拒付)'!$A:$Z,14,0)</f>
        <v>低</v>
      </c>
      <c r="J583" s="2">
        <f>VLOOKUP($A583,活跃!$B:$K,9,0)</f>
        <v>7995.7</v>
      </c>
      <c r="K583" s="5">
        <f>VLOOKUP($A583,'交易量(贡献率)'!$A:$L,11,0)</f>
        <v>1.5161244686901769E-3</v>
      </c>
      <c r="L583">
        <f>VLOOKUP($A583,交易量等级!$A:$H,7,0)</f>
        <v>62.29</v>
      </c>
      <c r="M583" t="str">
        <f>VLOOKUP($A583,'风险(退款拒付)'!$A:$O,7,0)</f>
        <v>(0,10]</v>
      </c>
      <c r="N583" t="str">
        <f>VLOOKUP($A583,'风险(退款拒付)'!$A:$O,10,0)</f>
        <v>0</v>
      </c>
      <c r="O583" t="str">
        <f>VLOOKUP($A583,'风险(退款拒付)'!$A:$O,13,0)</f>
        <v>(0,10]</v>
      </c>
      <c r="P583" s="1">
        <f>VLOOKUP(A583,综合分数!$A:$L,12,0)</f>
        <v>1.420687547443778E-2</v>
      </c>
    </row>
    <row r="584" spans="1:16" x14ac:dyDescent="0.2">
      <c r="A584" t="s">
        <v>770</v>
      </c>
      <c r="B584" t="str">
        <f>VLOOKUP($A584,活跃!$B:$K,10,0)</f>
        <v>02活跃</v>
      </c>
      <c r="C584" t="str">
        <f>VLOOKUP($A584,'交易量(贡献率)'!$A:$M,13,0)</f>
        <v>IV</v>
      </c>
      <c r="D584" t="str">
        <f>VLOOKUP($A584,交易量等级!$A:$I,9,0)</f>
        <v>微</v>
      </c>
      <c r="E584" t="str">
        <f>VLOOKUP($A584,'风险(退款拒付)'!$A:$P,16,0)</f>
        <v>低</v>
      </c>
      <c r="F584">
        <f>VLOOKUP($A584,'风险(退款拒付)'!$A:$Z,4,0)</f>
        <v>3.2000000000000001E-2</v>
      </c>
      <c r="G584" t="str">
        <f>VLOOKUP($A584,'风险(退款拒付)'!$A:$Z,8,0)</f>
        <v>低</v>
      </c>
      <c r="H584" t="str">
        <f>VLOOKUP($A584,'风险(退款拒付)'!$A:$Z,11,0)</f>
        <v>低</v>
      </c>
      <c r="I584" t="str">
        <f>VLOOKUP($A584,'风险(退款拒付)'!$A:$Z,14,0)</f>
        <v>低</v>
      </c>
      <c r="J584" s="2">
        <f>VLOOKUP($A584,活跃!$B:$K,9,0)</f>
        <v>54855.82</v>
      </c>
      <c r="K584" s="5">
        <f>VLOOKUP($A584,'交易量(贡献率)'!$A:$L,11,0)</f>
        <v>1.0401622240962515E-2</v>
      </c>
      <c r="L584">
        <f>VLOOKUP($A584,交易量等级!$A:$H,7,0)</f>
        <v>4988.99</v>
      </c>
      <c r="M584" t="str">
        <f>VLOOKUP($A584,'风险(退款拒付)'!$A:$O,7,0)</f>
        <v>(0,10]</v>
      </c>
      <c r="N584" t="str">
        <f>VLOOKUP($A584,'风险(退款拒付)'!$A:$O,10,0)</f>
        <v>(0,1.5]</v>
      </c>
      <c r="O584" t="str">
        <f>VLOOKUP($A584,'风险(退款拒付)'!$A:$O,13,0)</f>
        <v>(0,10]</v>
      </c>
      <c r="P584" s="1">
        <f>VLOOKUP(A584,综合分数!$A:$L,12,0)</f>
        <v>4.5534865180278314E-3</v>
      </c>
    </row>
    <row r="585" spans="1:16" x14ac:dyDescent="0.2">
      <c r="A585" t="s">
        <v>487</v>
      </c>
      <c r="B585" t="str">
        <f>VLOOKUP($A585,活跃!$B:$K,10,0)</f>
        <v>03流失</v>
      </c>
      <c r="C585" t="str">
        <f>VLOOKUP($A585,'交易量(贡献率)'!$A:$M,13,0)</f>
        <v>IV</v>
      </c>
      <c r="D585" t="str">
        <f>VLOOKUP($A585,交易量等级!$A:$I,9,0)</f>
        <v>微</v>
      </c>
      <c r="E585" t="str">
        <f>VLOOKUP($A585,'风险(退款拒付)'!$A:$P,16,0)</f>
        <v>低</v>
      </c>
      <c r="F585">
        <f>VLOOKUP($A585,'风险(退款拒付)'!$A:$Z,4,0)</f>
        <v>0.13</v>
      </c>
      <c r="G585" t="str">
        <f>VLOOKUP($A585,'风险(退款拒付)'!$A:$Z,8,0)</f>
        <v>中</v>
      </c>
      <c r="H585" t="str">
        <f>VLOOKUP($A585,'风险(退款拒付)'!$A:$Z,11,0)</f>
        <v>中</v>
      </c>
      <c r="I585" t="str">
        <f>VLOOKUP($A585,'风险(退款拒付)'!$A:$Z,14,0)</f>
        <v>低</v>
      </c>
      <c r="J585" s="2">
        <f>VLOOKUP($A585,活跃!$B:$K,9,0)</f>
        <v>11602.37</v>
      </c>
      <c r="K585" s="5">
        <f>VLOOKUP($A585,'交易量(贡献率)'!$A:$L,11,0)</f>
        <v>2.2000121379987807E-3</v>
      </c>
      <c r="L585">
        <f>VLOOKUP($A585,交易量等级!$A:$H,7,0)</f>
        <v>0</v>
      </c>
      <c r="M585" t="str">
        <f>VLOOKUP($A585,'风险(退款拒付)'!$A:$O,7,0)</f>
        <v>(10,20]</v>
      </c>
      <c r="N585" t="str">
        <f>VLOOKUP($A585,'风险(退款拒付)'!$A:$O,10,0)</f>
        <v>(1.5,10]</v>
      </c>
      <c r="O585" t="str">
        <f>VLOOKUP($A585,'风险(退款拒付)'!$A:$O,13,0)</f>
        <v>(0,10]</v>
      </c>
      <c r="P585" s="1">
        <f>VLOOKUP(A585,综合分数!$A:$L,12,0)</f>
        <v>3.9865724178874901E-3</v>
      </c>
    </row>
    <row r="586" spans="1:16" x14ac:dyDescent="0.2">
      <c r="A586" t="s">
        <v>792</v>
      </c>
      <c r="B586" t="str">
        <f>VLOOKUP($A586,活跃!$B:$K,10,0)</f>
        <v>03流失</v>
      </c>
      <c r="C586" t="str">
        <f>VLOOKUP($A586,'交易量(贡献率)'!$A:$M,13,0)</f>
        <v>IV</v>
      </c>
      <c r="D586" t="str">
        <f>VLOOKUP($A586,交易量等级!$A:$I,9,0)</f>
        <v>微</v>
      </c>
      <c r="E586" t="str">
        <f>VLOOKUP($A586,'风险(退款拒付)'!$A:$P,16,0)</f>
        <v>低</v>
      </c>
      <c r="F586">
        <f>VLOOKUP($A586,'风险(退款拒付)'!$A:$Z,4,0)</f>
        <v>0</v>
      </c>
      <c r="G586" t="str">
        <f>VLOOKUP($A586,'风险(退款拒付)'!$A:$Z,8,0)</f>
        <v>0</v>
      </c>
      <c r="H586" t="str">
        <f>VLOOKUP($A586,'风险(退款拒付)'!$A:$Z,11,0)</f>
        <v>0</v>
      </c>
      <c r="I586" t="str">
        <f>VLOOKUP($A586,'风险(退款拒付)'!$A:$Z,14,0)</f>
        <v>低</v>
      </c>
      <c r="J586" s="2">
        <f>VLOOKUP($A586,活跃!$B:$K,9,0)</f>
        <v>8359.0300000000007</v>
      </c>
      <c r="K586" s="5">
        <f>VLOOKUP($A586,'交易量(贡献率)'!$A:$L,11,0)</f>
        <v>1.5850181869648998E-3</v>
      </c>
      <c r="L586">
        <f>VLOOKUP($A586,交易量等级!$A:$H,7,0)</f>
        <v>0</v>
      </c>
      <c r="M586" t="str">
        <f>VLOOKUP($A586,'风险(退款拒付)'!$A:$O,7,0)</f>
        <v>0</v>
      </c>
      <c r="N586" t="str">
        <f>VLOOKUP($A586,'风险(退款拒付)'!$A:$O,10,0)</f>
        <v>0</v>
      </c>
      <c r="O586" t="str">
        <f>VLOOKUP($A586,'风险(退款拒付)'!$A:$O,13,0)</f>
        <v>(0,10]</v>
      </c>
      <c r="P586" s="1">
        <f>VLOOKUP(A586,综合分数!$A:$L,12,0)</f>
        <v>1.430543079948996E-3</v>
      </c>
    </row>
    <row r="587" spans="1:16" x14ac:dyDescent="0.2">
      <c r="A587" t="s">
        <v>331</v>
      </c>
      <c r="B587" t="str">
        <f>VLOOKUP($A587,活跃!$B:$K,10,0)</f>
        <v>03流失</v>
      </c>
      <c r="C587" t="str">
        <f>VLOOKUP($A587,'交易量(贡献率)'!$A:$M,13,0)</f>
        <v>IV</v>
      </c>
      <c r="D587" t="str">
        <f>VLOOKUP($A587,交易量等级!$A:$I,9,0)</f>
        <v>微</v>
      </c>
      <c r="E587" t="str">
        <f>VLOOKUP($A587,'风险(退款拒付)'!$A:$P,16,0)</f>
        <v>中</v>
      </c>
      <c r="F587">
        <f>VLOOKUP($A587,'风险(退款拒付)'!$A:$Z,4,0)</f>
        <v>0.23300000000000001</v>
      </c>
      <c r="G587" t="str">
        <f>VLOOKUP($A587,'风险(退款拒付)'!$A:$Z,8,0)</f>
        <v>高</v>
      </c>
      <c r="H587" t="str">
        <f>VLOOKUP($A587,'风险(退款拒付)'!$A:$Z,11,0)</f>
        <v>低</v>
      </c>
      <c r="I587" t="str">
        <f>VLOOKUP($A587,'风险(退款拒付)'!$A:$Z,14,0)</f>
        <v>中</v>
      </c>
      <c r="J587" s="2">
        <f>VLOOKUP($A587,活跃!$B:$K,9,0)</f>
        <v>8902.44</v>
      </c>
      <c r="K587" s="5">
        <f>VLOOKUP($A587,'交易量(贡献率)'!$A:$L,11,0)</f>
        <v>1.6880582206743849E-3</v>
      </c>
      <c r="L587">
        <f>VLOOKUP($A587,交易量等级!$A:$H,7,0)</f>
        <v>0</v>
      </c>
      <c r="M587" t="str">
        <f>VLOOKUP($A587,'风险(退款拒付)'!$A:$O,7,0)</f>
        <v>(20,+)</v>
      </c>
      <c r="N587" t="str">
        <f>VLOOKUP($A587,'风险(退款拒付)'!$A:$O,10,0)</f>
        <v>(0,1.5]</v>
      </c>
      <c r="O587" t="str">
        <f>VLOOKUP($A587,'风险(退款拒付)'!$A:$O,13,0)</f>
        <v>(10,20]</v>
      </c>
      <c r="P587" s="1">
        <f>VLOOKUP(A587,综合分数!$A:$L,12,0)</f>
        <v>1.19956298449822E-2</v>
      </c>
    </row>
    <row r="588" spans="1:16" x14ac:dyDescent="0.2">
      <c r="A588" t="s">
        <v>861</v>
      </c>
      <c r="B588" t="str">
        <f>VLOOKUP($A588,活跃!$B:$K,10,0)</f>
        <v>02活跃</v>
      </c>
      <c r="C588" t="str">
        <f>VLOOKUP($A588,'交易量(贡献率)'!$A:$M,13,0)</f>
        <v>IV</v>
      </c>
      <c r="D588" t="str">
        <f>VLOOKUP($A588,交易量等级!$A:$I,9,0)</f>
        <v>小</v>
      </c>
      <c r="E588" t="str">
        <f>VLOOKUP($A588,'风险(退款拒付)'!$A:$P,16,0)</f>
        <v>低</v>
      </c>
      <c r="F588">
        <f>VLOOKUP($A588,'风险(退款拒付)'!$A:$Z,4,0)</f>
        <v>8.8999999999999996E-2</v>
      </c>
      <c r="G588" t="str">
        <f>VLOOKUP($A588,'风险(退款拒付)'!$A:$Z,8,0)</f>
        <v>低</v>
      </c>
      <c r="H588" t="str">
        <f>VLOOKUP($A588,'风险(退款拒付)'!$A:$Z,11,0)</f>
        <v>0</v>
      </c>
      <c r="I588" t="str">
        <f>VLOOKUP($A588,'风险(退款拒付)'!$A:$Z,14,0)</f>
        <v>0</v>
      </c>
      <c r="J588" s="2">
        <f>VLOOKUP($A588,活跃!$B:$K,9,0)</f>
        <v>200639.31</v>
      </c>
      <c r="K588" s="5">
        <f>VLOOKUP($A588,'交易量(贡献率)'!$A:$L,11,0)</f>
        <v>4.1396986984332092E-2</v>
      </c>
      <c r="L588">
        <f>VLOOKUP($A588,交易量等级!$A:$H,7,0)</f>
        <v>8547.8960473000006</v>
      </c>
      <c r="M588" t="str">
        <f>VLOOKUP($A588,'风险(退款拒付)'!$A:$O,7,0)</f>
        <v>(0,10]</v>
      </c>
      <c r="N588" t="str">
        <f>VLOOKUP($A588,'风险(退款拒付)'!$A:$O,10,0)</f>
        <v>0</v>
      </c>
      <c r="O588" t="str">
        <f>VLOOKUP($A588,'风险(退款拒付)'!$A:$O,13,0)</f>
        <v>0</v>
      </c>
      <c r="P588" s="1">
        <f>VLOOKUP(A588,综合分数!$A:$L,12,0)</f>
        <v>1.3368586568594701E-2</v>
      </c>
    </row>
    <row r="589" spans="1:16" x14ac:dyDescent="0.2">
      <c r="A589" t="s">
        <v>995</v>
      </c>
      <c r="B589" t="str">
        <f>VLOOKUP($A589,活跃!$B:$K,10,0)</f>
        <v>02活跃</v>
      </c>
      <c r="C589" t="str">
        <f>VLOOKUP($A589,'交易量(贡献率)'!$A:$M,13,0)</f>
        <v>IV</v>
      </c>
      <c r="D589" t="str">
        <f>VLOOKUP($A589,交易量等级!$A:$I,9,0)</f>
        <v>微</v>
      </c>
      <c r="E589" t="str">
        <f>VLOOKUP($A589,'风险(退款拒付)'!$A:$P,16,0)</f>
        <v>低</v>
      </c>
      <c r="F589">
        <f>VLOOKUP($A589,'风险(退款拒付)'!$A:$Z,4,0)</f>
        <v>6.0000000000000001E-3</v>
      </c>
      <c r="G589" t="str">
        <f>VLOOKUP($A589,'风险(退款拒付)'!$A:$Z,8,0)</f>
        <v>低</v>
      </c>
      <c r="H589" t="str">
        <f>VLOOKUP($A589,'风险(退款拒付)'!$A:$Z,11,0)</f>
        <v>0</v>
      </c>
      <c r="I589" t="str">
        <f>VLOOKUP($A589,'风险(退款拒付)'!$A:$Z,14,0)</f>
        <v>0</v>
      </c>
      <c r="J589" s="2">
        <f>VLOOKUP($A589,活跃!$B:$K,9,0)</f>
        <v>9453.25</v>
      </c>
      <c r="K589" s="5">
        <f>VLOOKUP($A589,'交易量(贡献率)'!$A:$L,11,0)</f>
        <v>1.792501423720927E-3</v>
      </c>
      <c r="L589">
        <f>VLOOKUP($A589,交易量等级!$A:$H,7,0)</f>
        <v>765</v>
      </c>
      <c r="M589" t="str">
        <f>VLOOKUP($A589,'风险(退款拒付)'!$A:$O,7,0)</f>
        <v>(0,10]</v>
      </c>
      <c r="N589" t="str">
        <f>VLOOKUP($A589,'风险(退款拒付)'!$A:$O,10,0)</f>
        <v>0</v>
      </c>
      <c r="O589" t="str">
        <f>VLOOKUP($A589,'风险(退款拒付)'!$A:$O,13,0)</f>
        <v>0</v>
      </c>
      <c r="P589" s="1">
        <f>VLOOKUP(A589,综合分数!$A:$L,12,0)</f>
        <v>2.1499333807842011E-2</v>
      </c>
    </row>
    <row r="590" spans="1:16" x14ac:dyDescent="0.2">
      <c r="A590" t="s">
        <v>236</v>
      </c>
      <c r="B590" t="str">
        <f>VLOOKUP($A590,活跃!$B:$K,10,0)</f>
        <v>02活跃</v>
      </c>
      <c r="C590" t="str">
        <f>VLOOKUP($A590,'交易量(贡献率)'!$A:$M,13,0)</f>
        <v>IV</v>
      </c>
      <c r="D590" t="str">
        <f>VLOOKUP($A590,交易量等级!$A:$I,9,0)</f>
        <v>微</v>
      </c>
      <c r="E590" t="str">
        <f>VLOOKUP($A590,'风险(退款拒付)'!$A:$P,16,0)</f>
        <v>低</v>
      </c>
      <c r="F590">
        <f>VLOOKUP($A590,'风险(退款拒付)'!$A:$Z,4,0)</f>
        <v>1.9E-2</v>
      </c>
      <c r="G590" t="str">
        <f>VLOOKUP($A590,'风险(退款拒付)'!$A:$Z,8,0)</f>
        <v>低</v>
      </c>
      <c r="H590" t="str">
        <f>VLOOKUP($A590,'风险(退款拒付)'!$A:$Z,11,0)</f>
        <v>0</v>
      </c>
      <c r="I590" t="str">
        <f>VLOOKUP($A590,'风险(退款拒付)'!$A:$Z,14,0)</f>
        <v>低</v>
      </c>
      <c r="J590" s="2">
        <f>VLOOKUP($A590,活跃!$B:$K,9,0)</f>
        <v>16903.91</v>
      </c>
      <c r="K590" s="5">
        <f>VLOOKUP($A590,'交易量(贡献率)'!$A:$L,11,0)</f>
        <v>3.2052767822125104E-3</v>
      </c>
      <c r="L590">
        <f>VLOOKUP($A590,交易量等级!$A:$H,7,0)</f>
        <v>3550.92</v>
      </c>
      <c r="M590" t="str">
        <f>VLOOKUP($A590,'风险(退款拒付)'!$A:$O,7,0)</f>
        <v>(0,10]</v>
      </c>
      <c r="N590" t="str">
        <f>VLOOKUP($A590,'风险(退款拒付)'!$A:$O,10,0)</f>
        <v>0</v>
      </c>
      <c r="O590" t="str">
        <f>VLOOKUP($A590,'风险(退款拒付)'!$A:$O,13,0)</f>
        <v>(0,10]</v>
      </c>
      <c r="P590" s="1">
        <f>VLOOKUP(A590,综合分数!$A:$L,12,0)</f>
        <v>0.18337635348053169</v>
      </c>
    </row>
    <row r="591" spans="1:16" x14ac:dyDescent="0.2">
      <c r="A591" t="s">
        <v>972</v>
      </c>
      <c r="B591" t="str">
        <f>VLOOKUP($A591,活跃!$B:$K,10,0)</f>
        <v>02活跃</v>
      </c>
      <c r="C591" t="str">
        <f>VLOOKUP($A591,'交易量(贡献率)'!$A:$M,13,0)</f>
        <v>IV</v>
      </c>
      <c r="D591" t="str">
        <f>VLOOKUP($A591,交易量等级!$A:$I,9,0)</f>
        <v>微</v>
      </c>
      <c r="E591" t="str">
        <f>VLOOKUP($A591,'风险(退款拒付)'!$A:$P,16,0)</f>
        <v>低</v>
      </c>
      <c r="F591">
        <f>VLOOKUP($A591,'风险(退款拒付)'!$A:$Z,4,0)</f>
        <v>0</v>
      </c>
      <c r="G591" t="str">
        <f>VLOOKUP($A591,'风险(退款拒付)'!$A:$Z,8,0)</f>
        <v>0</v>
      </c>
      <c r="H591" t="str">
        <f>VLOOKUP($A591,'风险(退款拒付)'!$A:$Z,11,0)</f>
        <v>低</v>
      </c>
      <c r="I591" t="str">
        <f>VLOOKUP($A591,'风险(退款拒付)'!$A:$Z,14,0)</f>
        <v>低</v>
      </c>
      <c r="J591" s="2">
        <f>VLOOKUP($A591,活跃!$B:$K,9,0)</f>
        <v>12999.5</v>
      </c>
      <c r="K591" s="5">
        <f>VLOOKUP($A591,'交易量(贡献率)'!$A:$L,11,0)</f>
        <v>2.4649324050099375E-3</v>
      </c>
      <c r="L591">
        <f>VLOOKUP($A591,交易量等级!$A:$H,7,0)</f>
        <v>3376.08</v>
      </c>
      <c r="M591" t="str">
        <f>VLOOKUP($A591,'风险(退款拒付)'!$A:$O,7,0)</f>
        <v>0</v>
      </c>
      <c r="N591" t="str">
        <f>VLOOKUP($A591,'风险(退款拒付)'!$A:$O,10,0)</f>
        <v>(0,1.5]</v>
      </c>
      <c r="O591" t="str">
        <f>VLOOKUP($A591,'风险(退款拒付)'!$A:$O,13,0)</f>
        <v>(0,10]</v>
      </c>
      <c r="P591" s="1">
        <f>VLOOKUP(A591,综合分数!$A:$L,12,0)</f>
        <v>5.598002244864844E-3</v>
      </c>
    </row>
    <row r="592" spans="1:16" x14ac:dyDescent="0.2">
      <c r="A592" t="s">
        <v>669</v>
      </c>
      <c r="B592" t="str">
        <f>VLOOKUP($A592,活跃!$B:$K,10,0)</f>
        <v>03流失</v>
      </c>
      <c r="C592" t="str">
        <f>VLOOKUP($A592,'交易量(贡献率)'!$A:$M,13,0)</f>
        <v>IV</v>
      </c>
      <c r="D592" t="str">
        <f>VLOOKUP($A592,交易量等级!$A:$I,9,0)</f>
        <v>微</v>
      </c>
      <c r="E592" t="str">
        <f>VLOOKUP($A592,'风险(退款拒付)'!$A:$P,16,0)</f>
        <v>低</v>
      </c>
      <c r="F592">
        <f>VLOOKUP($A592,'风险(退款拒付)'!$A:$Z,4,0)</f>
        <v>2.7E-2</v>
      </c>
      <c r="G592" t="str">
        <f>VLOOKUP($A592,'风险(退款拒付)'!$A:$Z,8,0)</f>
        <v>低</v>
      </c>
      <c r="H592" t="str">
        <f>VLOOKUP($A592,'风险(退款拒付)'!$A:$Z,11,0)</f>
        <v>中</v>
      </c>
      <c r="I592" t="str">
        <f>VLOOKUP($A592,'风险(退款拒付)'!$A:$Z,14,0)</f>
        <v>低</v>
      </c>
      <c r="J592" s="2">
        <f>VLOOKUP($A592,活跃!$B:$K,9,0)</f>
        <v>20371.349999999999</v>
      </c>
      <c r="K592" s="5">
        <f>VLOOKUP($A592,'交易量(贡献率)'!$A:$L,11,0)</f>
        <v>3.8627640100618622E-3</v>
      </c>
      <c r="L592">
        <f>VLOOKUP($A592,交易量等级!$A:$H,7,0)</f>
        <v>0</v>
      </c>
      <c r="M592" t="str">
        <f>VLOOKUP($A592,'风险(退款拒付)'!$A:$O,7,0)</f>
        <v>(0,10]</v>
      </c>
      <c r="N592" t="str">
        <f>VLOOKUP($A592,'风险(退款拒付)'!$A:$O,10,0)</f>
        <v>(1.5,10]</v>
      </c>
      <c r="O592" t="str">
        <f>VLOOKUP($A592,'风险(退款拒付)'!$A:$O,13,0)</f>
        <v>(0,10]</v>
      </c>
      <c r="P592" s="1">
        <f>VLOOKUP(A592,综合分数!$A:$L,12,0)</f>
        <v>1.2372169787678629E-2</v>
      </c>
    </row>
    <row r="593" spans="1:16" x14ac:dyDescent="0.2">
      <c r="A593" t="s">
        <v>716</v>
      </c>
      <c r="B593" t="str">
        <f>VLOOKUP($A593,活跃!$B:$K,10,0)</f>
        <v>02活跃</v>
      </c>
      <c r="C593" t="str">
        <f>VLOOKUP($A593,'交易量(贡献率)'!$A:$M,13,0)</f>
        <v>IV</v>
      </c>
      <c r="D593" t="str">
        <f>VLOOKUP($A593,交易量等级!$A:$I,9,0)</f>
        <v>微</v>
      </c>
      <c r="E593" t="str">
        <f>VLOOKUP($A593,'风险(退款拒付)'!$A:$P,16,0)</f>
        <v>低</v>
      </c>
      <c r="F593">
        <f>VLOOKUP($A593,'风险(退款拒付)'!$A:$Z,4,0)</f>
        <v>0.01</v>
      </c>
      <c r="G593" t="str">
        <f>VLOOKUP($A593,'风险(退款拒付)'!$A:$Z,8,0)</f>
        <v>低</v>
      </c>
      <c r="H593" t="str">
        <f>VLOOKUP($A593,'风险(退款拒付)'!$A:$Z,11,0)</f>
        <v>0</v>
      </c>
      <c r="I593" t="str">
        <f>VLOOKUP($A593,'风险(退款拒付)'!$A:$Z,14,0)</f>
        <v>0</v>
      </c>
      <c r="J593" s="2">
        <f>VLOOKUP($A593,活跃!$B:$K,9,0)</f>
        <v>9168.68</v>
      </c>
      <c r="K593" s="5">
        <f>VLOOKUP($A593,'交易量(贡献率)'!$A:$L,11,0)</f>
        <v>1.7385419780119628E-3</v>
      </c>
      <c r="L593">
        <f>VLOOKUP($A593,交易量等级!$A:$H,7,0)</f>
        <v>2323.4699999999998</v>
      </c>
      <c r="M593" t="str">
        <f>VLOOKUP($A593,'风险(退款拒付)'!$A:$O,7,0)</f>
        <v>(0,10]</v>
      </c>
      <c r="N593" t="str">
        <f>VLOOKUP($A593,'风险(退款拒付)'!$A:$O,10,0)</f>
        <v>0</v>
      </c>
      <c r="O593" t="str">
        <f>VLOOKUP($A593,'风险(退款拒付)'!$A:$O,13,0)</f>
        <v>0</v>
      </c>
      <c r="P593" s="1">
        <f>VLOOKUP(A593,综合分数!$A:$L,12,0)</f>
        <v>1.442078758901688E-2</v>
      </c>
    </row>
    <row r="594" spans="1:16" x14ac:dyDescent="0.2">
      <c r="A594" t="s">
        <v>405</v>
      </c>
      <c r="B594" t="str">
        <f>VLOOKUP($A594,活跃!$B:$K,10,0)</f>
        <v>03流失</v>
      </c>
      <c r="C594" t="str">
        <f>VLOOKUP($A594,'交易量(贡献率)'!$A:$M,13,0)</f>
        <v>IV</v>
      </c>
      <c r="D594" t="str">
        <f>VLOOKUP($A594,交易量等级!$A:$I,9,0)</f>
        <v>微</v>
      </c>
      <c r="E594" t="str">
        <f>VLOOKUP($A594,'风险(退款拒付)'!$A:$P,16,0)</f>
        <v>低</v>
      </c>
      <c r="F594">
        <f>VLOOKUP($A594,'风险(退款拒付)'!$A:$Z,4,0)</f>
        <v>0</v>
      </c>
      <c r="G594" t="str">
        <f>VLOOKUP($A594,'风险(退款拒付)'!$A:$Z,8,0)</f>
        <v>0</v>
      </c>
      <c r="H594" t="str">
        <f>VLOOKUP($A594,'风险(退款拒付)'!$A:$Z,11,0)</f>
        <v>0</v>
      </c>
      <c r="I594" t="str">
        <f>VLOOKUP($A594,'风险(退款拒付)'!$A:$Z,14,0)</f>
        <v>低</v>
      </c>
      <c r="J594" s="2">
        <f>VLOOKUP($A594,活跃!$B:$K,9,0)</f>
        <v>3880.1</v>
      </c>
      <c r="K594" s="5">
        <f>VLOOKUP($A594,'交易量(贡献率)'!$A:$L,11,0)</f>
        <v>7.3573477631286256E-4</v>
      </c>
      <c r="L594">
        <f>VLOOKUP($A594,交易量等级!$A:$H,7,0)</f>
        <v>0</v>
      </c>
      <c r="M594" t="str">
        <f>VLOOKUP($A594,'风险(退款拒付)'!$A:$O,7,0)</f>
        <v>0</v>
      </c>
      <c r="N594" t="str">
        <f>VLOOKUP($A594,'风险(退款拒付)'!$A:$O,10,0)</f>
        <v>0</v>
      </c>
      <c r="O594" t="str">
        <f>VLOOKUP($A594,'风险(退款拒付)'!$A:$O,13,0)</f>
        <v>(0,10]</v>
      </c>
      <c r="P594" s="1">
        <f>VLOOKUP(A594,综合分数!$A:$L,12,0)</f>
        <v>1.3385236656766809E-2</v>
      </c>
    </row>
    <row r="595" spans="1:16" x14ac:dyDescent="0.2">
      <c r="A595" t="s">
        <v>930</v>
      </c>
      <c r="B595" t="str">
        <f>VLOOKUP($A595,活跃!$B:$K,10,0)</f>
        <v>03流失</v>
      </c>
      <c r="C595" t="str">
        <f>VLOOKUP($A595,'交易量(贡献率)'!$A:$M,13,0)</f>
        <v>IV</v>
      </c>
      <c r="D595" t="str">
        <f>VLOOKUP($A595,交易量等级!$A:$I,9,0)</f>
        <v>微</v>
      </c>
      <c r="E595" t="str">
        <f>VLOOKUP($A595,'风险(退款拒付)'!$A:$P,16,0)</f>
        <v>低</v>
      </c>
      <c r="F595">
        <f>VLOOKUP($A595,'风险(退款拒付)'!$A:$Z,4,0)</f>
        <v>0</v>
      </c>
      <c r="G595" t="str">
        <f>VLOOKUP($A595,'风险(退款拒付)'!$A:$Z,8,0)</f>
        <v>0</v>
      </c>
      <c r="H595" t="str">
        <f>VLOOKUP($A595,'风险(退款拒付)'!$A:$Z,11,0)</f>
        <v>中</v>
      </c>
      <c r="I595" t="str">
        <f>VLOOKUP($A595,'风险(退款拒付)'!$A:$Z,14,0)</f>
        <v>低</v>
      </c>
      <c r="J595" s="2">
        <f>VLOOKUP($A595,活跃!$B:$K,9,0)</f>
        <v>17014.560000000001</v>
      </c>
      <c r="K595" s="5">
        <f>VLOOKUP($A595,'交易量(贡献率)'!$A:$L,11,0)</f>
        <v>3.2262579561510739E-3</v>
      </c>
      <c r="L595">
        <f>VLOOKUP($A595,交易量等级!$A:$H,7,0)</f>
        <v>0</v>
      </c>
      <c r="M595" t="str">
        <f>VLOOKUP($A595,'风险(退款拒付)'!$A:$O,7,0)</f>
        <v>0</v>
      </c>
      <c r="N595" t="str">
        <f>VLOOKUP($A595,'风险(退款拒付)'!$A:$O,10,0)</f>
        <v>(1.5,10]</v>
      </c>
      <c r="O595" t="str">
        <f>VLOOKUP($A595,'风险(退款拒付)'!$A:$O,13,0)</f>
        <v>(0,10]</v>
      </c>
      <c r="P595" s="1">
        <f>VLOOKUP(A595,综合分数!$A:$L,12,0)</f>
        <v>6.3406870918375239E-3</v>
      </c>
    </row>
    <row r="596" spans="1:16" x14ac:dyDescent="0.2">
      <c r="A596" t="s">
        <v>612</v>
      </c>
      <c r="B596" t="str">
        <f>VLOOKUP($A596,活跃!$B:$K,10,0)</f>
        <v>02活跃</v>
      </c>
      <c r="C596" t="str">
        <f>VLOOKUP($A596,'交易量(贡献率)'!$A:$M,13,0)</f>
        <v>IV</v>
      </c>
      <c r="D596" t="str">
        <f>VLOOKUP($A596,交易量等级!$A:$I,9,0)</f>
        <v>微</v>
      </c>
      <c r="E596" t="str">
        <f>VLOOKUP($A596,'风险(退款拒付)'!$A:$P,16,0)</f>
        <v>低</v>
      </c>
      <c r="F596">
        <f>VLOOKUP($A596,'风险(退款拒付)'!$A:$Z,4,0)</f>
        <v>7.0000000000000007E-2</v>
      </c>
      <c r="G596" t="str">
        <f>VLOOKUP($A596,'风险(退款拒付)'!$A:$Z,8,0)</f>
        <v>低</v>
      </c>
      <c r="H596" t="str">
        <f>VLOOKUP($A596,'风险(退款拒付)'!$A:$Z,11,0)</f>
        <v>0</v>
      </c>
      <c r="I596" t="str">
        <f>VLOOKUP($A596,'风险(退款拒付)'!$A:$Z,14,0)</f>
        <v>低</v>
      </c>
      <c r="J596" s="2">
        <f>VLOOKUP($A596,活跃!$B:$K,9,0)</f>
        <v>27897.69</v>
      </c>
      <c r="K596" s="5">
        <f>VLOOKUP($A596,'交易量(贡献率)'!$A:$L,11,0)</f>
        <v>1.8506543734860548E-3</v>
      </c>
      <c r="L596">
        <f>VLOOKUP($A596,交易量等级!$A:$H,7,0)</f>
        <v>537.04523454000002</v>
      </c>
      <c r="M596" t="str">
        <f>VLOOKUP($A596,'风险(退款拒付)'!$A:$O,7,0)</f>
        <v>(0,10]</v>
      </c>
      <c r="N596" t="str">
        <f>VLOOKUP($A596,'风险(退款拒付)'!$A:$O,10,0)</f>
        <v>0</v>
      </c>
      <c r="O596" t="str">
        <f>VLOOKUP($A596,'风险(退款拒付)'!$A:$O,13,0)</f>
        <v>(0,10]</v>
      </c>
      <c r="P596" s="1">
        <f>VLOOKUP(A596,综合分数!$A:$L,12,0)</f>
        <v>1.1420022803395311E-2</v>
      </c>
    </row>
    <row r="597" spans="1:16" x14ac:dyDescent="0.2">
      <c r="A597" t="s">
        <v>735</v>
      </c>
      <c r="B597" t="str">
        <f>VLOOKUP($A597,活跃!$B:$K,10,0)</f>
        <v>04清退</v>
      </c>
      <c r="C597" t="str">
        <f>VLOOKUP($A597,'交易量(贡献率)'!$A:$M,13,0)</f>
        <v>IV</v>
      </c>
      <c r="D597" t="str">
        <f>VLOOKUP($A597,交易量等级!$A:$I,9,0)</f>
        <v>微</v>
      </c>
      <c r="E597" t="str">
        <f>VLOOKUP($A597,'风险(退款拒付)'!$A:$P,16,0)</f>
        <v>中</v>
      </c>
      <c r="F597">
        <f>VLOOKUP($A597,'风险(退款拒付)'!$A:$Z,4,0)</f>
        <v>0</v>
      </c>
      <c r="G597" t="str">
        <f>VLOOKUP($A597,'风险(退款拒付)'!$A:$Z,8,0)</f>
        <v>0</v>
      </c>
      <c r="H597" t="str">
        <f>VLOOKUP($A597,'风险(退款拒付)'!$A:$Z,11,0)</f>
        <v>中</v>
      </c>
      <c r="I597" t="str">
        <f>VLOOKUP($A597,'风险(退款拒付)'!$A:$Z,14,0)</f>
        <v>高</v>
      </c>
      <c r="J597" s="2">
        <f>VLOOKUP($A597,活跃!$B:$K,9,0)</f>
        <v>5350.26</v>
      </c>
      <c r="K597" s="5">
        <f>VLOOKUP($A597,'交易量(贡献率)'!$A:$L,11,0)</f>
        <v>1.014502807740949E-3</v>
      </c>
      <c r="L597">
        <f>VLOOKUP($A597,交易量等级!$A:$H,7,0)</f>
        <v>0</v>
      </c>
      <c r="M597" t="str">
        <f>VLOOKUP($A597,'风险(退款拒付)'!$A:$O,7,0)</f>
        <v>0</v>
      </c>
      <c r="N597" t="str">
        <f>VLOOKUP($A597,'风险(退款拒付)'!$A:$O,10,0)</f>
        <v>(1.5,10]</v>
      </c>
      <c r="O597" t="str">
        <f>VLOOKUP($A597,'风险(退款拒付)'!$A:$O,13,0)</f>
        <v>(20,+)</v>
      </c>
      <c r="P597" s="1">
        <f>VLOOKUP(A597,综合分数!$A:$L,12,0)</f>
        <v>1.304835935178204E-2</v>
      </c>
    </row>
    <row r="598" spans="1:16" x14ac:dyDescent="0.2">
      <c r="A598" t="s">
        <v>223</v>
      </c>
      <c r="B598" t="str">
        <f>VLOOKUP($A598,活跃!$B:$K,10,0)</f>
        <v>03流失</v>
      </c>
      <c r="C598" t="str">
        <f>VLOOKUP($A598,'交易量(贡献率)'!$A:$M,13,0)</f>
        <v>IV</v>
      </c>
      <c r="D598" t="str">
        <f>VLOOKUP($A598,交易量等级!$A:$I,9,0)</f>
        <v>小</v>
      </c>
      <c r="E598" t="str">
        <f>VLOOKUP($A598,'风险(退款拒付)'!$A:$P,16,0)</f>
        <v>中</v>
      </c>
      <c r="F598">
        <f>VLOOKUP($A598,'风险(退款拒付)'!$A:$Z,4,0)</f>
        <v>0.01</v>
      </c>
      <c r="G598" t="str">
        <f>VLOOKUP($A598,'风险(退款拒付)'!$A:$Z,8,0)</f>
        <v>低</v>
      </c>
      <c r="H598" t="str">
        <f>VLOOKUP($A598,'风险(退款拒付)'!$A:$Z,11,0)</f>
        <v>中</v>
      </c>
      <c r="I598" t="str">
        <f>VLOOKUP($A598,'风险(退款拒付)'!$A:$Z,14,0)</f>
        <v>高</v>
      </c>
      <c r="J598" s="2">
        <f>VLOOKUP($A598,活跃!$B:$K,9,0)</f>
        <v>13477.53</v>
      </c>
      <c r="K598" s="5">
        <f>VLOOKUP($A598,'交易量(贡献率)'!$A:$L,11,0)</f>
        <v>2.5555752480090452E-3</v>
      </c>
      <c r="L598">
        <f>VLOOKUP($A598,交易量等级!$A:$H,7,0)</f>
        <v>0</v>
      </c>
      <c r="M598" t="str">
        <f>VLOOKUP($A598,'风险(退款拒付)'!$A:$O,7,0)</f>
        <v>(0,10]</v>
      </c>
      <c r="N598" t="str">
        <f>VLOOKUP($A598,'风险(退款拒付)'!$A:$O,10,0)</f>
        <v>(1.5,10]</v>
      </c>
      <c r="O598" t="str">
        <f>VLOOKUP($A598,'风险(退款拒付)'!$A:$O,13,0)</f>
        <v>(20,+)</v>
      </c>
      <c r="P598" s="1">
        <f>VLOOKUP(A598,综合分数!$A:$L,12,0)</f>
        <v>1.057321381389157E-2</v>
      </c>
    </row>
    <row r="599" spans="1:16" x14ac:dyDescent="0.2">
      <c r="A599" t="s">
        <v>1003</v>
      </c>
      <c r="B599" t="str">
        <f>VLOOKUP($A599,活跃!$B:$K,10,0)</f>
        <v>03流失</v>
      </c>
      <c r="C599" t="str">
        <f>VLOOKUP($A599,'交易量(贡献率)'!$A:$M,13,0)</f>
        <v>IV</v>
      </c>
      <c r="D599" t="str">
        <f>VLOOKUP($A599,交易量等级!$A:$I,9,0)</f>
        <v>微</v>
      </c>
      <c r="E599" t="str">
        <f>VLOOKUP($A599,'风险(退款拒付)'!$A:$P,16,0)</f>
        <v>低</v>
      </c>
      <c r="F599">
        <f>VLOOKUP($A599,'风险(退款拒付)'!$A:$Z,4,0)</f>
        <v>0.26900000000000002</v>
      </c>
      <c r="G599" t="str">
        <f>VLOOKUP($A599,'风险(退款拒付)'!$A:$Z,8,0)</f>
        <v>高</v>
      </c>
      <c r="H599" t="str">
        <f>VLOOKUP($A599,'风险(退款拒付)'!$A:$Z,11,0)</f>
        <v>0</v>
      </c>
      <c r="I599" t="str">
        <f>VLOOKUP($A599,'风险(退款拒付)'!$A:$Z,14,0)</f>
        <v>低</v>
      </c>
      <c r="J599" s="2">
        <f>VLOOKUP($A599,活跃!$B:$K,9,0)</f>
        <v>7028.4</v>
      </c>
      <c r="K599" s="5">
        <f>VLOOKUP($A599,'交易量(贡献率)'!$A:$L,11,0)</f>
        <v>1.3327074822394585E-3</v>
      </c>
      <c r="L599">
        <f>VLOOKUP($A599,交易量等级!$A:$H,7,0)</f>
        <v>0</v>
      </c>
      <c r="M599" t="str">
        <f>VLOOKUP($A599,'风险(退款拒付)'!$A:$O,7,0)</f>
        <v>(20,+)</v>
      </c>
      <c r="N599" t="str">
        <f>VLOOKUP($A599,'风险(退款拒付)'!$A:$O,10,0)</f>
        <v>0</v>
      </c>
      <c r="O599" t="str">
        <f>VLOOKUP($A599,'风险(退款拒付)'!$A:$O,13,0)</f>
        <v>(0,10]</v>
      </c>
      <c r="P599" s="1">
        <f>VLOOKUP(A599,综合分数!$A:$L,12,0)</f>
        <v>1.36602959901042E-3</v>
      </c>
    </row>
    <row r="600" spans="1:16" x14ac:dyDescent="0.2">
      <c r="A600" t="s">
        <v>314</v>
      </c>
      <c r="B600" t="str">
        <f>VLOOKUP($A600,活跃!$B:$K,10,0)</f>
        <v>03流失</v>
      </c>
      <c r="C600" t="str">
        <f>VLOOKUP($A600,'交易量(贡献率)'!$A:$M,13,0)</f>
        <v>IV</v>
      </c>
      <c r="D600" t="str">
        <f>VLOOKUP($A600,交易量等级!$A:$I,9,0)</f>
        <v>微</v>
      </c>
      <c r="E600" t="str">
        <f>VLOOKUP($A600,'风险(退款拒付)'!$A:$P,16,0)</f>
        <v>低</v>
      </c>
      <c r="F600">
        <f>VLOOKUP($A600,'风险(退款拒付)'!$A:$Z,4,0)</f>
        <v>3.1E-2</v>
      </c>
      <c r="G600" t="str">
        <f>VLOOKUP($A600,'风险(退款拒付)'!$A:$Z,8,0)</f>
        <v>低</v>
      </c>
      <c r="H600" t="str">
        <f>VLOOKUP($A600,'风险(退款拒付)'!$A:$Z,11,0)</f>
        <v>低</v>
      </c>
      <c r="I600" t="str">
        <f>VLOOKUP($A600,'风险(退款拒付)'!$A:$Z,14,0)</f>
        <v>低</v>
      </c>
      <c r="J600" s="2">
        <f>VLOOKUP($A600,活跃!$B:$K,9,0)</f>
        <v>15270.47</v>
      </c>
      <c r="K600" s="5">
        <f>VLOOKUP($A600,'交易量(贡献率)'!$A:$L,11,0)</f>
        <v>2.8955480089797375E-3</v>
      </c>
      <c r="L600">
        <f>VLOOKUP($A600,交易量等级!$A:$H,7,0)</f>
        <v>0</v>
      </c>
      <c r="M600" t="str">
        <f>VLOOKUP($A600,'风险(退款拒付)'!$A:$O,7,0)</f>
        <v>(0,10]</v>
      </c>
      <c r="N600" t="str">
        <f>VLOOKUP($A600,'风险(退款拒付)'!$A:$O,10,0)</f>
        <v>(0,1.5]</v>
      </c>
      <c r="O600" t="str">
        <f>VLOOKUP($A600,'风险(退款拒付)'!$A:$O,13,0)</f>
        <v>(0,10]</v>
      </c>
      <c r="P600" s="1">
        <f>VLOOKUP(A600,综合分数!$A:$L,12,0)</f>
        <v>5.6862121036987453E-3</v>
      </c>
    </row>
    <row r="601" spans="1:16" x14ac:dyDescent="0.2">
      <c r="A601" t="s">
        <v>710</v>
      </c>
      <c r="B601" t="str">
        <f>VLOOKUP($A601,活跃!$B:$K,10,0)</f>
        <v>04清退</v>
      </c>
      <c r="C601" t="str">
        <f>VLOOKUP($A601,'交易量(贡献率)'!$A:$M,13,0)</f>
        <v>IV</v>
      </c>
      <c r="D601" t="str">
        <f>VLOOKUP($A601,交易量等级!$A:$I,9,0)</f>
        <v>小</v>
      </c>
      <c r="E601" t="str">
        <f>VLOOKUP($A601,'风险(退款拒付)'!$A:$P,16,0)</f>
        <v>中</v>
      </c>
      <c r="F601">
        <f>VLOOKUP($A601,'风险(退款拒付)'!$A:$Z,4,0)</f>
        <v>0</v>
      </c>
      <c r="G601" t="str">
        <f>VLOOKUP($A601,'风险(退款拒付)'!$A:$Z,8,0)</f>
        <v>0</v>
      </c>
      <c r="H601" t="str">
        <f>VLOOKUP($A601,'风险(退款拒付)'!$A:$Z,11,0)</f>
        <v>中</v>
      </c>
      <c r="I601" t="str">
        <f>VLOOKUP($A601,'风险(退款拒付)'!$A:$Z,14,0)</f>
        <v>高</v>
      </c>
      <c r="J601" s="2">
        <f>VLOOKUP($A601,活跃!$B:$K,9,0)</f>
        <v>14052.73</v>
      </c>
      <c r="K601" s="5">
        <f>VLOOKUP($A601,'交易量(贡献率)'!$A:$L,11,0)</f>
        <v>2.6646432213435359E-3</v>
      </c>
      <c r="L601">
        <f>VLOOKUP($A601,交易量等级!$A:$H,7,0)</f>
        <v>0</v>
      </c>
      <c r="M601" t="str">
        <f>VLOOKUP($A601,'风险(退款拒付)'!$A:$O,7,0)</f>
        <v>0</v>
      </c>
      <c r="N601" t="str">
        <f>VLOOKUP($A601,'风险(退款拒付)'!$A:$O,10,0)</f>
        <v>(1.5,10]</v>
      </c>
      <c r="O601" t="str">
        <f>VLOOKUP($A601,'风险(退款拒付)'!$A:$O,13,0)</f>
        <v>(20,+)</v>
      </c>
      <c r="P601" s="1">
        <f>VLOOKUP(A601,综合分数!$A:$L,12,0)</f>
        <v>7.8551566398672272E-3</v>
      </c>
    </row>
    <row r="602" spans="1:16" x14ac:dyDescent="0.2">
      <c r="A602" t="s">
        <v>613</v>
      </c>
      <c r="B602" t="str">
        <f>VLOOKUP($A602,活跃!$B:$K,10,0)</f>
        <v>02活跃</v>
      </c>
      <c r="C602" t="str">
        <f>VLOOKUP($A602,'交易量(贡献率)'!$A:$M,13,0)</f>
        <v>IV</v>
      </c>
      <c r="D602" t="str">
        <f>VLOOKUP($A602,交易量等级!$A:$I,9,0)</f>
        <v>小</v>
      </c>
      <c r="E602" t="str">
        <f>VLOOKUP($A602,'风险(退款拒付)'!$A:$P,16,0)</f>
        <v>低</v>
      </c>
      <c r="F602">
        <f>VLOOKUP($A602,'风险(退款拒付)'!$A:$Z,4,0)</f>
        <v>6.0000000000000001E-3</v>
      </c>
      <c r="G602" t="str">
        <f>VLOOKUP($A602,'风险(退款拒付)'!$A:$Z,8,0)</f>
        <v>低</v>
      </c>
      <c r="H602" t="str">
        <f>VLOOKUP($A602,'风险(退款拒付)'!$A:$Z,11,0)</f>
        <v>中</v>
      </c>
      <c r="I602" t="str">
        <f>VLOOKUP($A602,'风险(退款拒付)'!$A:$Z,14,0)</f>
        <v>低</v>
      </c>
      <c r="J602" s="2">
        <f>VLOOKUP($A602,活跃!$B:$K,9,0)</f>
        <v>139237.66</v>
      </c>
      <c r="K602" s="5">
        <f>VLOOKUP($A602,'交易量(贡献率)'!$A:$L,11,0)</f>
        <v>2.8712961104944781E-2</v>
      </c>
      <c r="L602">
        <f>VLOOKUP($A602,交易量等级!$A:$H,7,0)</f>
        <v>1582.6070580000001</v>
      </c>
      <c r="M602" t="str">
        <f>VLOOKUP($A602,'风险(退款拒付)'!$A:$O,7,0)</f>
        <v>(0,10]</v>
      </c>
      <c r="N602" t="str">
        <f>VLOOKUP($A602,'风险(退款拒付)'!$A:$O,10,0)</f>
        <v>(1.5,10]</v>
      </c>
      <c r="O602" t="str">
        <f>VLOOKUP($A602,'风险(退款拒付)'!$A:$O,13,0)</f>
        <v>(0,10]</v>
      </c>
      <c r="P602" s="1">
        <f>VLOOKUP(A602,综合分数!$A:$L,12,0)</f>
        <v>5.8479790697107889E-3</v>
      </c>
    </row>
    <row r="603" spans="1:16" x14ac:dyDescent="0.2">
      <c r="A603" t="s">
        <v>633</v>
      </c>
      <c r="B603" t="str">
        <f>VLOOKUP($A603,活跃!$B:$K,10,0)</f>
        <v>03流失</v>
      </c>
      <c r="C603" t="str">
        <f>VLOOKUP($A603,'交易量(贡献率)'!$A:$M,13,0)</f>
        <v>IV</v>
      </c>
      <c r="D603" t="str">
        <f>VLOOKUP($A603,交易量等级!$A:$I,9,0)</f>
        <v>小</v>
      </c>
      <c r="E603" t="str">
        <f>VLOOKUP($A603,'风险(退款拒付)'!$A:$P,16,0)</f>
        <v>低</v>
      </c>
      <c r="F603">
        <f>VLOOKUP($A603,'风险(退款拒付)'!$A:$Z,4,0)</f>
        <v>0</v>
      </c>
      <c r="G603" t="str">
        <f>VLOOKUP($A603,'风险(退款拒付)'!$A:$Z,8,0)</f>
        <v>0</v>
      </c>
      <c r="H603" t="str">
        <f>VLOOKUP($A603,'风险(退款拒付)'!$A:$Z,11,0)</f>
        <v>低</v>
      </c>
      <c r="I603" t="str">
        <f>VLOOKUP($A603,'风险(退款拒付)'!$A:$Z,14,0)</f>
        <v>中</v>
      </c>
      <c r="J603" s="2">
        <f>VLOOKUP($A603,活跃!$B:$K,9,0)</f>
        <v>8861.23</v>
      </c>
      <c r="K603" s="5">
        <f>VLOOKUP($A603,'交易量(贡献率)'!$A:$L,11,0)</f>
        <v>1.6802440844068006E-3</v>
      </c>
      <c r="L603">
        <f>VLOOKUP($A603,交易量等级!$A:$H,7,0)</f>
        <v>0</v>
      </c>
      <c r="M603" t="str">
        <f>VLOOKUP($A603,'风险(退款拒付)'!$A:$O,7,0)</f>
        <v>0</v>
      </c>
      <c r="N603" t="str">
        <f>VLOOKUP($A603,'风险(退款拒付)'!$A:$O,10,0)</f>
        <v>(0,1.5]</v>
      </c>
      <c r="O603" t="str">
        <f>VLOOKUP($A603,'风险(退款拒付)'!$A:$O,13,0)</f>
        <v>(10,20]</v>
      </c>
      <c r="P603" s="1">
        <f>VLOOKUP(A603,综合分数!$A:$L,12,0)</f>
        <v>4.7318434271832943E-3</v>
      </c>
    </row>
    <row r="604" spans="1:16" x14ac:dyDescent="0.2">
      <c r="A604" t="s">
        <v>655</v>
      </c>
      <c r="B604" t="str">
        <f>VLOOKUP($A604,活跃!$B:$K,10,0)</f>
        <v>03流失</v>
      </c>
      <c r="C604" t="str">
        <f>VLOOKUP($A604,'交易量(贡献率)'!$A:$M,13,0)</f>
        <v>IV</v>
      </c>
      <c r="D604" t="str">
        <f>VLOOKUP($A604,交易量等级!$A:$I,9,0)</f>
        <v>微</v>
      </c>
      <c r="E604" t="str">
        <f>VLOOKUP($A604,'风险(退款拒付)'!$A:$P,16,0)</f>
        <v>低</v>
      </c>
      <c r="F604">
        <f>VLOOKUP($A604,'风险(退款拒付)'!$A:$Z,4,0)</f>
        <v>2.8000000000000001E-2</v>
      </c>
      <c r="G604" t="str">
        <f>VLOOKUP($A604,'风险(退款拒付)'!$A:$Z,8,0)</f>
        <v>低</v>
      </c>
      <c r="H604" t="str">
        <f>VLOOKUP($A604,'风险(退款拒付)'!$A:$Z,11,0)</f>
        <v>0</v>
      </c>
      <c r="I604" t="str">
        <f>VLOOKUP($A604,'风险(退款拒付)'!$A:$Z,14,0)</f>
        <v>0</v>
      </c>
      <c r="J604" s="2">
        <f>VLOOKUP($A604,活跃!$B:$K,9,0)</f>
        <v>7758.71</v>
      </c>
      <c r="K604" s="5">
        <f>VLOOKUP($A604,'交易量(贡献率)'!$A:$L,11,0)</f>
        <v>1.4711870225835341E-3</v>
      </c>
      <c r="L604">
        <f>VLOOKUP($A604,交易量等级!$A:$H,7,0)</f>
        <v>0</v>
      </c>
      <c r="M604" t="str">
        <f>VLOOKUP($A604,'风险(退款拒付)'!$A:$O,7,0)</f>
        <v>(0,10]</v>
      </c>
      <c r="N604" t="str">
        <f>VLOOKUP($A604,'风险(退款拒付)'!$A:$O,10,0)</f>
        <v>0</v>
      </c>
      <c r="O604" t="str">
        <f>VLOOKUP($A604,'风险(退款拒付)'!$A:$O,13,0)</f>
        <v>0</v>
      </c>
      <c r="P604" s="1">
        <f>VLOOKUP(A604,综合分数!$A:$L,12,0)</f>
        <v>4.2510200058429532E-3</v>
      </c>
    </row>
    <row r="605" spans="1:16" x14ac:dyDescent="0.2">
      <c r="A605" t="s">
        <v>824</v>
      </c>
      <c r="B605" t="str">
        <f>VLOOKUP($A605,活跃!$B:$K,10,0)</f>
        <v>03流失</v>
      </c>
      <c r="C605" t="str">
        <f>VLOOKUP($A605,'交易量(贡献率)'!$A:$M,13,0)</f>
        <v>IV</v>
      </c>
      <c r="D605" t="str">
        <f>VLOOKUP($A605,交易量等级!$A:$I,9,0)</f>
        <v>微</v>
      </c>
      <c r="E605" t="str">
        <f>VLOOKUP($A605,'风险(退款拒付)'!$A:$P,16,0)</f>
        <v>低</v>
      </c>
      <c r="F605">
        <f>VLOOKUP($A605,'风险(退款拒付)'!$A:$Z,4,0)</f>
        <v>7.0000000000000001E-3</v>
      </c>
      <c r="G605" t="str">
        <f>VLOOKUP($A605,'风险(退款拒付)'!$A:$Z,8,0)</f>
        <v>低</v>
      </c>
      <c r="H605" t="str">
        <f>VLOOKUP($A605,'风险(退款拒付)'!$A:$Z,11,0)</f>
        <v>0</v>
      </c>
      <c r="I605" t="str">
        <f>VLOOKUP($A605,'风险(退款拒付)'!$A:$Z,14,0)</f>
        <v>中</v>
      </c>
      <c r="J605" s="2">
        <f>VLOOKUP($A605,活跃!$B:$K,9,0)</f>
        <v>7792.19</v>
      </c>
      <c r="K605" s="5">
        <f>VLOOKUP($A605,'交易量(贡献率)'!$A:$L,11,0)</f>
        <v>1.4775354157463272E-3</v>
      </c>
      <c r="L605">
        <f>VLOOKUP($A605,交易量等级!$A:$H,7,0)</f>
        <v>0</v>
      </c>
      <c r="M605" t="str">
        <f>VLOOKUP($A605,'风险(退款拒付)'!$A:$O,7,0)</f>
        <v>(0,10]</v>
      </c>
      <c r="N605" t="str">
        <f>VLOOKUP($A605,'风险(退款拒付)'!$A:$O,10,0)</f>
        <v>0</v>
      </c>
      <c r="O605" t="str">
        <f>VLOOKUP($A605,'风险(退款拒付)'!$A:$O,13,0)</f>
        <v>(10,20]</v>
      </c>
      <c r="P605" s="1">
        <f>VLOOKUP(A605,综合分数!$A:$L,12,0)</f>
        <v>1.0798754533668461E-2</v>
      </c>
    </row>
    <row r="606" spans="1:16" x14ac:dyDescent="0.2">
      <c r="A606" t="s">
        <v>451</v>
      </c>
      <c r="B606" t="str">
        <f>VLOOKUP($A606,活跃!$B:$K,10,0)</f>
        <v>03流失</v>
      </c>
      <c r="C606" t="str">
        <f>VLOOKUP($A606,'交易量(贡献率)'!$A:$M,13,0)</f>
        <v>IV</v>
      </c>
      <c r="D606" t="str">
        <f>VLOOKUP($A606,交易量等级!$A:$I,9,0)</f>
        <v>微</v>
      </c>
      <c r="E606" t="str">
        <f>VLOOKUP($A606,'风险(退款拒付)'!$A:$P,16,0)</f>
        <v>低</v>
      </c>
      <c r="F606">
        <f>VLOOKUP($A606,'风险(退款拒付)'!$A:$Z,4,0)</f>
        <v>5.8999999999999997E-2</v>
      </c>
      <c r="G606" t="str">
        <f>VLOOKUP($A606,'风险(退款拒付)'!$A:$Z,8,0)</f>
        <v>低</v>
      </c>
      <c r="H606" t="str">
        <f>VLOOKUP($A606,'风险(退款拒付)'!$A:$Z,11,0)</f>
        <v>低</v>
      </c>
      <c r="I606" t="str">
        <f>VLOOKUP($A606,'风险(退款拒付)'!$A:$Z,14,0)</f>
        <v>低</v>
      </c>
      <c r="J606" s="2">
        <f>VLOOKUP($A606,活跃!$B:$K,9,0)</f>
        <v>22648.21</v>
      </c>
      <c r="K606" s="5">
        <f>VLOOKUP($A606,'交易量(贡献率)'!$A:$L,11,0)</f>
        <v>4.2944964609769693E-3</v>
      </c>
      <c r="L606">
        <f>VLOOKUP($A606,交易量等级!$A:$H,7,0)</f>
        <v>0</v>
      </c>
      <c r="M606" t="str">
        <f>VLOOKUP($A606,'风险(退款拒付)'!$A:$O,7,0)</f>
        <v>(0,10]</v>
      </c>
      <c r="N606" t="str">
        <f>VLOOKUP($A606,'风险(退款拒付)'!$A:$O,10,0)</f>
        <v>(0,1.5]</v>
      </c>
      <c r="O606" t="str">
        <f>VLOOKUP($A606,'风险(退款拒付)'!$A:$O,13,0)</f>
        <v>(0,10]</v>
      </c>
      <c r="P606" s="1">
        <f>VLOOKUP(A606,综合分数!$A:$L,12,0)</f>
        <v>5.1264699576572797E-3</v>
      </c>
    </row>
    <row r="607" spans="1:16" x14ac:dyDescent="0.2">
      <c r="A607" t="s">
        <v>539</v>
      </c>
      <c r="B607" t="str">
        <f>VLOOKUP($A607,活跃!$B:$K,10,0)</f>
        <v>03流失</v>
      </c>
      <c r="C607" t="str">
        <f>VLOOKUP($A607,'交易量(贡献率)'!$A:$M,13,0)</f>
        <v>IV</v>
      </c>
      <c r="D607" t="str">
        <f>VLOOKUP($A607,交易量等级!$A:$I,9,0)</f>
        <v>微</v>
      </c>
      <c r="E607" t="str">
        <f>VLOOKUP($A607,'风险(退款拒付)'!$A:$P,16,0)</f>
        <v>低</v>
      </c>
      <c r="F607">
        <f>VLOOKUP($A607,'风险(退款拒付)'!$A:$Z,4,0)</f>
        <v>0.22800000000000001</v>
      </c>
      <c r="G607" t="str">
        <f>VLOOKUP($A607,'风险(退款拒付)'!$A:$Z,8,0)</f>
        <v>高</v>
      </c>
      <c r="H607" t="str">
        <f>VLOOKUP($A607,'风险(退款拒付)'!$A:$Z,11,0)</f>
        <v>中</v>
      </c>
      <c r="I607" t="str">
        <f>VLOOKUP($A607,'风险(退款拒付)'!$A:$Z,14,0)</f>
        <v>低</v>
      </c>
      <c r="J607" s="2">
        <f>VLOOKUP($A607,活跃!$B:$K,9,0)</f>
        <v>6100.99</v>
      </c>
      <c r="K607" s="5">
        <f>VLOOKUP($A607,'交易量(贡献率)'!$A:$L,11,0)</f>
        <v>1.439014483950885E-3</v>
      </c>
      <c r="L607">
        <f>VLOOKUP($A607,交易量等级!$A:$H,7,0)</f>
        <v>0</v>
      </c>
      <c r="M607" t="str">
        <f>VLOOKUP($A607,'风险(退款拒付)'!$A:$O,7,0)</f>
        <v>(20,+)</v>
      </c>
      <c r="N607" t="str">
        <f>VLOOKUP($A607,'风险(退款拒付)'!$A:$O,10,0)</f>
        <v>(1.5,10]</v>
      </c>
      <c r="O607" t="str">
        <f>VLOOKUP($A607,'风险(退款拒付)'!$A:$O,13,0)</f>
        <v>(0,10]</v>
      </c>
      <c r="P607" s="1">
        <f>VLOOKUP(A607,综合分数!$A:$L,12,0)</f>
        <v>5.477694060373248E-3</v>
      </c>
    </row>
    <row r="608" spans="1:16" x14ac:dyDescent="0.2">
      <c r="A608" t="s">
        <v>384</v>
      </c>
      <c r="B608" t="str">
        <f>VLOOKUP($A608,活跃!$B:$K,10,0)</f>
        <v>02活跃</v>
      </c>
      <c r="C608" t="str">
        <f>VLOOKUP($A608,'交易量(贡献率)'!$A:$M,13,0)</f>
        <v>IV</v>
      </c>
      <c r="D608" t="str">
        <f>VLOOKUP($A608,交易量等级!$A:$I,9,0)</f>
        <v>微</v>
      </c>
      <c r="E608" t="str">
        <f>VLOOKUP($A608,'风险(退款拒付)'!$A:$P,16,0)</f>
        <v>低</v>
      </c>
      <c r="F608">
        <f>VLOOKUP($A608,'风险(退款拒付)'!$A:$Z,4,0)</f>
        <v>3.5000000000000003E-2</v>
      </c>
      <c r="G608" t="str">
        <f>VLOOKUP($A608,'风险(退款拒付)'!$A:$Z,8,0)</f>
        <v>低</v>
      </c>
      <c r="H608" t="str">
        <f>VLOOKUP($A608,'风险(退款拒付)'!$A:$Z,11,0)</f>
        <v>0</v>
      </c>
      <c r="I608" t="str">
        <f>VLOOKUP($A608,'风险(退款拒付)'!$A:$Z,14,0)</f>
        <v>低</v>
      </c>
      <c r="J608" s="2">
        <f>VLOOKUP($A608,活跃!$B:$K,9,0)</f>
        <v>35476.35</v>
      </c>
      <c r="K608" s="5">
        <f>VLOOKUP($A608,'交易量(贡献率)'!$A:$L,11,0)</f>
        <v>6.7269360149601358E-3</v>
      </c>
      <c r="L608">
        <f>VLOOKUP($A608,交易量等级!$A:$H,7,0)</f>
        <v>16694.82</v>
      </c>
      <c r="M608" t="str">
        <f>VLOOKUP($A608,'风险(退款拒付)'!$A:$O,7,0)</f>
        <v>(0,10]</v>
      </c>
      <c r="N608" t="str">
        <f>VLOOKUP($A608,'风险(退款拒付)'!$A:$O,10,0)</f>
        <v>0</v>
      </c>
      <c r="O608" t="str">
        <f>VLOOKUP($A608,'风险(退款拒付)'!$A:$O,13,0)</f>
        <v>(0,10]</v>
      </c>
      <c r="P608" s="1">
        <f>VLOOKUP(A608,综合分数!$A:$L,12,0)</f>
        <v>5.2418080091331124E-3</v>
      </c>
    </row>
    <row r="609" spans="1:16" x14ac:dyDescent="0.2">
      <c r="A609" t="s">
        <v>176</v>
      </c>
      <c r="B609" t="str">
        <f>VLOOKUP($A609,活跃!$B:$K,10,0)</f>
        <v>03流失</v>
      </c>
      <c r="C609" t="str">
        <f>VLOOKUP($A609,'交易量(贡献率)'!$A:$M,13,0)</f>
        <v>IV</v>
      </c>
      <c r="D609" t="str">
        <f>VLOOKUP($A609,交易量等级!$A:$I,9,0)</f>
        <v>小</v>
      </c>
      <c r="E609" t="str">
        <f>VLOOKUP($A609,'风险(退款拒付)'!$A:$P,16,0)</f>
        <v>中</v>
      </c>
      <c r="F609">
        <f>VLOOKUP($A609,'风险(退款拒付)'!$A:$Z,4,0)</f>
        <v>0.59699999999999998</v>
      </c>
      <c r="G609" t="str">
        <f>VLOOKUP($A609,'风险(退款拒付)'!$A:$Z,8,0)</f>
        <v>高</v>
      </c>
      <c r="H609" t="str">
        <f>VLOOKUP($A609,'风险(退款拒付)'!$A:$Z,11,0)</f>
        <v>高</v>
      </c>
      <c r="I609" t="str">
        <f>VLOOKUP($A609,'风险(退款拒付)'!$A:$Z,14,0)</f>
        <v>低</v>
      </c>
      <c r="J609" s="2">
        <f>VLOOKUP($A609,活跃!$B:$K,9,0)</f>
        <v>12830.48</v>
      </c>
      <c r="K609" s="5">
        <f>VLOOKUP($A609,'交易量(贡献率)'!$A:$L,11,0)</f>
        <v>2.4328832588816412E-3</v>
      </c>
      <c r="L609">
        <f>VLOOKUP($A609,交易量等级!$A:$H,7,0)</f>
        <v>0</v>
      </c>
      <c r="M609" t="str">
        <f>VLOOKUP($A609,'风险(退款拒付)'!$A:$O,7,0)</f>
        <v>(20,+)</v>
      </c>
      <c r="N609" t="str">
        <f>VLOOKUP($A609,'风险(退款拒付)'!$A:$O,10,0)</f>
        <v>(10,+)</v>
      </c>
      <c r="O609" t="str">
        <f>VLOOKUP($A609,'风险(退款拒付)'!$A:$O,13,0)</f>
        <v>(0,10]</v>
      </c>
      <c r="P609" s="1">
        <f>VLOOKUP(A609,综合分数!$A:$L,12,0)</f>
        <v>0.19815408127054471</v>
      </c>
    </row>
    <row r="610" spans="1:16" x14ac:dyDescent="0.2">
      <c r="A610" t="s">
        <v>689</v>
      </c>
      <c r="B610" t="str">
        <f>VLOOKUP($A610,活跃!$B:$K,10,0)</f>
        <v>03流失</v>
      </c>
      <c r="C610" t="str">
        <f>VLOOKUP($A610,'交易量(贡献率)'!$A:$M,13,0)</f>
        <v>IV</v>
      </c>
      <c r="D610" t="str">
        <f>VLOOKUP($A610,交易量等级!$A:$I,9,0)</f>
        <v>微</v>
      </c>
      <c r="E610" t="str">
        <f>VLOOKUP($A610,'风险(退款拒付)'!$A:$P,16,0)</f>
        <v>低</v>
      </c>
      <c r="F610">
        <f>VLOOKUP($A610,'风险(退款拒付)'!$A:$Z,4,0)</f>
        <v>1.0999999999999999E-2</v>
      </c>
      <c r="G610" t="str">
        <f>VLOOKUP($A610,'风险(退款拒付)'!$A:$Z,8,0)</f>
        <v>低</v>
      </c>
      <c r="H610" t="str">
        <f>VLOOKUP($A610,'风险(退款拒付)'!$A:$Z,11,0)</f>
        <v>低</v>
      </c>
      <c r="I610" t="str">
        <f>VLOOKUP($A610,'风险(退款拒付)'!$A:$Z,14,0)</f>
        <v>低</v>
      </c>
      <c r="J610" s="2">
        <f>VLOOKUP($A610,活跃!$B:$K,9,0)</f>
        <v>6018.61</v>
      </c>
      <c r="K610" s="5">
        <f>VLOOKUP($A610,'交易量(贡献率)'!$A:$L,11,0)</f>
        <v>1.141233649149341E-3</v>
      </c>
      <c r="L610">
        <f>VLOOKUP($A610,交易量等级!$A:$H,7,0)</f>
        <v>0</v>
      </c>
      <c r="M610" t="str">
        <f>VLOOKUP($A610,'风险(退款拒付)'!$A:$O,7,0)</f>
        <v>(0,10]</v>
      </c>
      <c r="N610" t="str">
        <f>VLOOKUP($A610,'风险(退款拒付)'!$A:$O,10,0)</f>
        <v>(0,1.5]</v>
      </c>
      <c r="O610" t="str">
        <f>VLOOKUP($A610,'风险(退款拒付)'!$A:$O,13,0)</f>
        <v>(0,10]</v>
      </c>
      <c r="P610" s="1">
        <f>VLOOKUP(A610,综合分数!$A:$L,12,0)</f>
        <v>3.609453800155202E-3</v>
      </c>
    </row>
    <row r="611" spans="1:16" x14ac:dyDescent="0.2">
      <c r="A611" t="s">
        <v>175</v>
      </c>
      <c r="B611" t="str">
        <f>VLOOKUP($A611,活跃!$B:$K,10,0)</f>
        <v>03流失</v>
      </c>
      <c r="C611" t="str">
        <f>VLOOKUP($A611,'交易量(贡献率)'!$A:$M,13,0)</f>
        <v>IV</v>
      </c>
      <c r="D611" t="str">
        <f>VLOOKUP($A611,交易量等级!$A:$I,9,0)</f>
        <v>小</v>
      </c>
      <c r="E611" t="str">
        <f>VLOOKUP($A611,'风险(退款拒付)'!$A:$P,16,0)</f>
        <v>中</v>
      </c>
      <c r="F611">
        <f>VLOOKUP($A611,'风险(退款拒付)'!$A:$Z,4,0)</f>
        <v>0.70599999999999996</v>
      </c>
      <c r="G611" t="str">
        <f>VLOOKUP($A611,'风险(退款拒付)'!$A:$Z,8,0)</f>
        <v>高</v>
      </c>
      <c r="H611" t="str">
        <f>VLOOKUP($A611,'风险(退款拒付)'!$A:$Z,11,0)</f>
        <v>中</v>
      </c>
      <c r="I611" t="str">
        <f>VLOOKUP($A611,'风险(退款拒付)'!$A:$Z,14,0)</f>
        <v>中</v>
      </c>
      <c r="J611" s="2">
        <f>VLOOKUP($A611,活跃!$B:$K,9,0)</f>
        <v>40326.42</v>
      </c>
      <c r="K611" s="5">
        <f>VLOOKUP($A611,'交易量(贡献率)'!$A:$L,11,0)</f>
        <v>7.6781840518995413E-3</v>
      </c>
      <c r="L611">
        <f>VLOOKUP($A611,交易量等级!$A:$H,7,0)</f>
        <v>0</v>
      </c>
      <c r="M611" t="str">
        <f>VLOOKUP($A611,'风险(退款拒付)'!$A:$O,7,0)</f>
        <v>(20,+)</v>
      </c>
      <c r="N611" t="str">
        <f>VLOOKUP($A611,'风险(退款拒付)'!$A:$O,10,0)</f>
        <v>(1.5,10]</v>
      </c>
      <c r="O611" t="str">
        <f>VLOOKUP($A611,'风险(退款拒付)'!$A:$O,13,0)</f>
        <v>(10,20]</v>
      </c>
      <c r="P611" s="1">
        <f>VLOOKUP(A611,综合分数!$A:$L,12,0)</f>
        <v>2.2135673973924051E-3</v>
      </c>
    </row>
    <row r="612" spans="1:16" x14ac:dyDescent="0.2">
      <c r="A612" t="s">
        <v>976</v>
      </c>
      <c r="B612" t="str">
        <f>VLOOKUP($A612,活跃!$B:$K,10,0)</f>
        <v>02活跃</v>
      </c>
      <c r="C612" t="str">
        <f>VLOOKUP($A612,'交易量(贡献率)'!$A:$M,13,0)</f>
        <v>IV</v>
      </c>
      <c r="D612" t="str">
        <f>VLOOKUP($A612,交易量等级!$A:$I,9,0)</f>
        <v>微</v>
      </c>
      <c r="E612" t="str">
        <f>VLOOKUP($A612,'风险(退款拒付)'!$A:$P,16,0)</f>
        <v>低</v>
      </c>
      <c r="F612">
        <f>VLOOKUP($A612,'风险(退款拒付)'!$A:$Z,4,0)</f>
        <v>2.5999999999999999E-2</v>
      </c>
      <c r="G612" t="str">
        <f>VLOOKUP($A612,'风险(退款拒付)'!$A:$Z,8,0)</f>
        <v>低</v>
      </c>
      <c r="H612" t="str">
        <f>VLOOKUP($A612,'风险(退款拒付)'!$A:$Z,11,0)</f>
        <v>低</v>
      </c>
      <c r="I612" t="str">
        <f>VLOOKUP($A612,'风险(退款拒付)'!$A:$Z,14,0)</f>
        <v>0</v>
      </c>
      <c r="J612" s="2">
        <f>VLOOKUP($A612,活跃!$B:$K,9,0)</f>
        <v>5402.55</v>
      </c>
      <c r="K612" s="5">
        <f>VLOOKUP($A612,'交易量(贡献率)'!$A:$L,11,0)</f>
        <v>1.0244179056645591E-3</v>
      </c>
      <c r="L612">
        <f>VLOOKUP($A612,交易量等级!$A:$H,7,0)</f>
        <v>213.87</v>
      </c>
      <c r="M612" t="str">
        <f>VLOOKUP($A612,'风险(退款拒付)'!$A:$O,7,0)</f>
        <v>(0,10]</v>
      </c>
      <c r="N612" t="str">
        <f>VLOOKUP($A612,'风险(退款拒付)'!$A:$O,10,0)</f>
        <v>(0,1.5]</v>
      </c>
      <c r="O612" t="str">
        <f>VLOOKUP($A612,'风险(退款拒付)'!$A:$O,13,0)</f>
        <v>0</v>
      </c>
      <c r="P612" s="1">
        <f>VLOOKUP(A612,综合分数!$A:$L,12,0)</f>
        <v>6.5347341681826886E-3</v>
      </c>
    </row>
    <row r="613" spans="1:16" x14ac:dyDescent="0.2">
      <c r="A613" t="s">
        <v>345</v>
      </c>
      <c r="B613" t="str">
        <f>VLOOKUP($A613,活跃!$B:$K,10,0)</f>
        <v>03流失</v>
      </c>
      <c r="C613" t="str">
        <f>VLOOKUP($A613,'交易量(贡献率)'!$A:$M,13,0)</f>
        <v>IV</v>
      </c>
      <c r="D613" t="str">
        <f>VLOOKUP($A613,交易量等级!$A:$I,9,0)</f>
        <v>微</v>
      </c>
      <c r="E613" t="str">
        <f>VLOOKUP($A613,'风险(退款拒付)'!$A:$P,16,0)</f>
        <v>低</v>
      </c>
      <c r="F613">
        <f>VLOOKUP($A613,'风险(退款拒付)'!$A:$Z,4,0)</f>
        <v>0</v>
      </c>
      <c r="G613" t="str">
        <f>VLOOKUP($A613,'风险(退款拒付)'!$A:$Z,8,0)</f>
        <v>0</v>
      </c>
      <c r="H613" t="str">
        <f>VLOOKUP($A613,'风险(退款拒付)'!$A:$Z,11,0)</f>
        <v>0</v>
      </c>
      <c r="I613" t="str">
        <f>VLOOKUP($A613,'风险(退款拒付)'!$A:$Z,14,0)</f>
        <v>低</v>
      </c>
      <c r="J613" s="2">
        <f>VLOOKUP($A613,活跃!$B:$K,9,0)</f>
        <v>34897.279999999999</v>
      </c>
      <c r="K613" s="5">
        <f>VLOOKUP($A613,'交易量(贡献率)'!$A:$L,11,0)</f>
        <v>2.1530215298964225E-3</v>
      </c>
      <c r="L613">
        <f>VLOOKUP($A613,交易量等级!$A:$H,7,0)</f>
        <v>0</v>
      </c>
      <c r="M613" t="str">
        <f>VLOOKUP($A613,'风险(退款拒付)'!$A:$O,7,0)</f>
        <v>0</v>
      </c>
      <c r="N613" t="str">
        <f>VLOOKUP($A613,'风险(退款拒付)'!$A:$O,10,0)</f>
        <v>0</v>
      </c>
      <c r="O613" t="str">
        <f>VLOOKUP($A613,'风险(退款拒付)'!$A:$O,13,0)</f>
        <v>(0,10]</v>
      </c>
      <c r="P613" s="1">
        <f>VLOOKUP(A613,综合分数!$A:$L,12,0)</f>
        <v>2.057600290101136E-3</v>
      </c>
    </row>
    <row r="614" spans="1:16" x14ac:dyDescent="0.2">
      <c r="A614" t="s">
        <v>464</v>
      </c>
      <c r="B614" t="str">
        <f>VLOOKUP($A614,活跃!$B:$K,10,0)</f>
        <v>03流失</v>
      </c>
      <c r="C614" t="str">
        <f>VLOOKUP($A614,'交易量(贡献率)'!$A:$M,13,0)</f>
        <v>IV</v>
      </c>
      <c r="D614" t="str">
        <f>VLOOKUP($A614,交易量等级!$A:$I,9,0)</f>
        <v>微</v>
      </c>
      <c r="E614" t="str">
        <f>VLOOKUP($A614,'风险(退款拒付)'!$A:$P,16,0)</f>
        <v>0风险</v>
      </c>
      <c r="F614">
        <f>VLOOKUP($A614,'风险(退款拒付)'!$A:$Z,4,0)</f>
        <v>0</v>
      </c>
      <c r="G614" t="str">
        <f>VLOOKUP($A614,'风险(退款拒付)'!$A:$Z,8,0)</f>
        <v>0</v>
      </c>
      <c r="H614" t="str">
        <f>VLOOKUP($A614,'风险(退款拒付)'!$A:$Z,11,0)</f>
        <v>0</v>
      </c>
      <c r="I614" t="str">
        <f>VLOOKUP($A614,'风险(退款拒付)'!$A:$Z,14,0)</f>
        <v>0</v>
      </c>
      <c r="J614" s="2">
        <f>VLOOKUP($A614,活跃!$B:$K,9,0)</f>
        <v>4107.5</v>
      </c>
      <c r="K614" s="5">
        <f>VLOOKUP($A614,'交易量(贡献率)'!$A:$L,11,0)</f>
        <v>7.7885379080567065E-4</v>
      </c>
      <c r="L614">
        <f>VLOOKUP($A614,交易量等级!$A:$H,7,0)</f>
        <v>0</v>
      </c>
      <c r="M614" t="str">
        <f>VLOOKUP($A614,'风险(退款拒付)'!$A:$O,7,0)</f>
        <v>0</v>
      </c>
      <c r="N614" t="str">
        <f>VLOOKUP($A614,'风险(退款拒付)'!$A:$O,10,0)</f>
        <v>0</v>
      </c>
      <c r="O614" t="str">
        <f>VLOOKUP($A614,'风险(退款拒付)'!$A:$O,13,0)</f>
        <v>0</v>
      </c>
      <c r="P614" s="1">
        <f>VLOOKUP(A614,综合分数!$A:$L,12,0)</f>
        <v>2.0460679608802351E-3</v>
      </c>
    </row>
    <row r="615" spans="1:16" x14ac:dyDescent="0.2">
      <c r="A615" t="s">
        <v>733</v>
      </c>
      <c r="B615" t="str">
        <f>VLOOKUP($A615,活跃!$B:$K,10,0)</f>
        <v>04清退</v>
      </c>
      <c r="C615" t="str">
        <f>VLOOKUP($A615,'交易量(贡献率)'!$A:$M,13,0)</f>
        <v>IV</v>
      </c>
      <c r="D615" t="str">
        <f>VLOOKUP($A615,交易量等级!$A:$I,9,0)</f>
        <v>微</v>
      </c>
      <c r="E615" t="str">
        <f>VLOOKUP($A615,'风险(退款拒付)'!$A:$P,16,0)</f>
        <v>中</v>
      </c>
      <c r="F615">
        <f>VLOOKUP($A615,'风险(退款拒付)'!$A:$Z,4,0)</f>
        <v>2.1999999999999999E-2</v>
      </c>
      <c r="G615" t="str">
        <f>VLOOKUP($A615,'风险(退款拒付)'!$A:$Z,8,0)</f>
        <v>低</v>
      </c>
      <c r="H615" t="str">
        <f>VLOOKUP($A615,'风险(退款拒付)'!$A:$Z,11,0)</f>
        <v>中</v>
      </c>
      <c r="I615" t="str">
        <f>VLOOKUP($A615,'风险(退款拒付)'!$A:$Z,14,0)</f>
        <v>高</v>
      </c>
      <c r="J615" s="2">
        <f>VLOOKUP($A615,活跃!$B:$K,9,0)</f>
        <v>9839.77</v>
      </c>
      <c r="K615" s="5">
        <f>VLOOKUP($A615,'交易量(贡献率)'!$A:$L,11,0)</f>
        <v>1.890941648613857E-3</v>
      </c>
      <c r="L615">
        <f>VLOOKUP($A615,交易量等级!$A:$H,7,0)</f>
        <v>0</v>
      </c>
      <c r="M615" t="str">
        <f>VLOOKUP($A615,'风险(退款拒付)'!$A:$O,7,0)</f>
        <v>(0,10]</v>
      </c>
      <c r="N615" t="str">
        <f>VLOOKUP($A615,'风险(退款拒付)'!$A:$O,10,0)</f>
        <v>(1.5,10]</v>
      </c>
      <c r="O615" t="str">
        <f>VLOOKUP($A615,'风险(退款拒付)'!$A:$O,13,0)</f>
        <v>(20,+)</v>
      </c>
      <c r="P615" s="1">
        <f>VLOOKUP(A615,综合分数!$A:$L,12,0)</f>
        <v>3.1647666447607191E-3</v>
      </c>
    </row>
    <row r="616" spans="1:16" x14ac:dyDescent="0.2">
      <c r="A616" t="s">
        <v>842</v>
      </c>
      <c r="B616" t="str">
        <f>VLOOKUP($A616,活跃!$B:$K,10,0)</f>
        <v>02活跃</v>
      </c>
      <c r="C616" t="str">
        <f>VLOOKUP($A616,'交易量(贡献率)'!$A:$M,13,0)</f>
        <v>IV</v>
      </c>
      <c r="D616" t="str">
        <f>VLOOKUP($A616,交易量等级!$A:$I,9,0)</f>
        <v>微</v>
      </c>
      <c r="E616" t="str">
        <f>VLOOKUP($A616,'风险(退款拒付)'!$A:$P,16,0)</f>
        <v>低</v>
      </c>
      <c r="F616">
        <f>VLOOKUP($A616,'风险(退款拒付)'!$A:$Z,4,0)</f>
        <v>6.3E-2</v>
      </c>
      <c r="G616" t="str">
        <f>VLOOKUP($A616,'风险(退款拒付)'!$A:$Z,8,0)</f>
        <v>低</v>
      </c>
      <c r="H616" t="str">
        <f>VLOOKUP($A616,'风险(退款拒付)'!$A:$Z,11,0)</f>
        <v>0</v>
      </c>
      <c r="I616" t="str">
        <f>VLOOKUP($A616,'风险(退款拒付)'!$A:$Z,14,0)</f>
        <v>0</v>
      </c>
      <c r="J616" s="2">
        <f>VLOOKUP($A616,活跃!$B:$K,9,0)</f>
        <v>3907300</v>
      </c>
      <c r="K616" s="5">
        <f>VLOOKUP($A616,'交易量(贡献率)'!$A:$L,11,0)</f>
        <v>8.623374493897456E-4</v>
      </c>
      <c r="L616">
        <f>VLOOKUP($A616,交易量等级!$A:$H,7,0)</f>
        <v>442.15728999999999</v>
      </c>
      <c r="M616" t="str">
        <f>VLOOKUP($A616,'风险(退款拒付)'!$A:$O,7,0)</f>
        <v>(0,10]</v>
      </c>
      <c r="N616" t="str">
        <f>VLOOKUP($A616,'风险(退款拒付)'!$A:$O,10,0)</f>
        <v>0</v>
      </c>
      <c r="O616" t="str">
        <f>VLOOKUP($A616,'风险(退款拒付)'!$A:$O,13,0)</f>
        <v>0</v>
      </c>
      <c r="P616" s="1">
        <f>VLOOKUP(A616,综合分数!$A:$L,12,0)</f>
        <v>3.014673817531368E-3</v>
      </c>
    </row>
    <row r="617" spans="1:16" x14ac:dyDescent="0.2">
      <c r="A617" t="s">
        <v>105</v>
      </c>
      <c r="B617" t="str">
        <f>VLOOKUP($A617,活跃!$B:$K,10,0)</f>
        <v>03流失</v>
      </c>
      <c r="C617" t="str">
        <f>VLOOKUP($A617,'交易量(贡献率)'!$A:$M,13,0)</f>
        <v>IV</v>
      </c>
      <c r="D617" t="str">
        <f>VLOOKUP($A617,交易量等级!$A:$I,9,0)</f>
        <v>微</v>
      </c>
      <c r="E617" t="str">
        <f>VLOOKUP($A617,'风险(退款拒付)'!$A:$P,16,0)</f>
        <v>低</v>
      </c>
      <c r="F617">
        <f>VLOOKUP($A617,'风险(退款拒付)'!$A:$Z,4,0)</f>
        <v>0</v>
      </c>
      <c r="G617" t="str">
        <f>VLOOKUP($A617,'风险(退款拒付)'!$A:$Z,8,0)</f>
        <v>0</v>
      </c>
      <c r="H617" t="str">
        <f>VLOOKUP($A617,'风险(退款拒付)'!$A:$Z,11,0)</f>
        <v>低</v>
      </c>
      <c r="I617" t="str">
        <f>VLOOKUP($A617,'风险(退款拒付)'!$A:$Z,14,0)</f>
        <v>中</v>
      </c>
      <c r="J617" s="2">
        <f>VLOOKUP($A617,活跃!$B:$K,9,0)</f>
        <v>7153.98</v>
      </c>
      <c r="K617" s="5">
        <f>VLOOKUP($A617,'交易量(贡献率)'!$A:$L,11,0)</f>
        <v>1.3565196451242733E-3</v>
      </c>
      <c r="L617">
        <f>VLOOKUP($A617,交易量等级!$A:$H,7,0)</f>
        <v>0</v>
      </c>
      <c r="M617" t="str">
        <f>VLOOKUP($A617,'风险(退款拒付)'!$A:$O,7,0)</f>
        <v>0</v>
      </c>
      <c r="N617" t="str">
        <f>VLOOKUP($A617,'风险(退款拒付)'!$A:$O,10,0)</f>
        <v>(0,1.5]</v>
      </c>
      <c r="O617" t="str">
        <f>VLOOKUP($A617,'风险(退款拒付)'!$A:$O,13,0)</f>
        <v>(10,20]</v>
      </c>
      <c r="P617" s="1">
        <f>VLOOKUP(A617,综合分数!$A:$L,12,0)</f>
        <v>0.2153610266751444</v>
      </c>
    </row>
    <row r="618" spans="1:16" x14ac:dyDescent="0.2">
      <c r="A618" t="s">
        <v>348</v>
      </c>
      <c r="B618" t="str">
        <f>VLOOKUP($A618,活跃!$B:$K,10,0)</f>
        <v>04清退</v>
      </c>
      <c r="C618" t="str">
        <f>VLOOKUP($A618,'交易量(贡献率)'!$A:$M,13,0)</f>
        <v>IV</v>
      </c>
      <c r="D618" t="str">
        <f>VLOOKUP($A618,交易量等级!$A:$I,9,0)</f>
        <v>小</v>
      </c>
      <c r="E618" t="str">
        <f>VLOOKUP($A618,'风险(退款拒付)'!$A:$P,16,0)</f>
        <v>高</v>
      </c>
      <c r="F618">
        <f>VLOOKUP($A618,'风险(退款拒付)'!$A:$Z,4,0)</f>
        <v>3.6999999999999998E-2</v>
      </c>
      <c r="G618" t="str">
        <f>VLOOKUP($A618,'风险(退款拒付)'!$A:$Z,8,0)</f>
        <v>低</v>
      </c>
      <c r="H618" t="str">
        <f>VLOOKUP($A618,'风险(退款拒付)'!$A:$Z,11,0)</f>
        <v>高</v>
      </c>
      <c r="I618" t="str">
        <f>VLOOKUP($A618,'风险(退款拒付)'!$A:$Z,14,0)</f>
        <v>高</v>
      </c>
      <c r="J618" s="2">
        <f>VLOOKUP($A618,活跃!$B:$K,9,0)</f>
        <v>11274.74</v>
      </c>
      <c r="K618" s="5">
        <f>VLOOKUP($A618,'交易量(贡献率)'!$A:$L,11,0)</f>
        <v>2.1378877636879677E-3</v>
      </c>
      <c r="L618">
        <f>VLOOKUP($A618,交易量等级!$A:$H,7,0)</f>
        <v>0</v>
      </c>
      <c r="M618" t="str">
        <f>VLOOKUP($A618,'风险(退款拒付)'!$A:$O,7,0)</f>
        <v>(0,10]</v>
      </c>
      <c r="N618" t="str">
        <f>VLOOKUP($A618,'风险(退款拒付)'!$A:$O,10,0)</f>
        <v>(10,+)</v>
      </c>
      <c r="O618" t="str">
        <f>VLOOKUP($A618,'风险(退款拒付)'!$A:$O,13,0)</f>
        <v>(20,+)</v>
      </c>
      <c r="P618" s="1">
        <f>VLOOKUP(A618,综合分数!$A:$L,12,0)</f>
        <v>5.5102328831854392E-3</v>
      </c>
    </row>
    <row r="619" spans="1:16" x14ac:dyDescent="0.2">
      <c r="A619" t="s">
        <v>471</v>
      </c>
      <c r="B619" t="str">
        <f>VLOOKUP($A619,活跃!$B:$K,10,0)</f>
        <v>03流失</v>
      </c>
      <c r="C619" t="str">
        <f>VLOOKUP($A619,'交易量(贡献率)'!$A:$M,13,0)</f>
        <v>IV</v>
      </c>
      <c r="D619" t="str">
        <f>VLOOKUP($A619,交易量等级!$A:$I,9,0)</f>
        <v>微</v>
      </c>
      <c r="E619" t="str">
        <f>VLOOKUP($A619,'风险(退款拒付)'!$A:$P,16,0)</f>
        <v>中</v>
      </c>
      <c r="F619">
        <f>VLOOKUP($A619,'风险(退款拒付)'!$A:$Z,4,0)</f>
        <v>0.10199999999999999</v>
      </c>
      <c r="G619" t="str">
        <f>VLOOKUP($A619,'风险(退款拒付)'!$A:$Z,8,0)</f>
        <v>中</v>
      </c>
      <c r="H619" t="str">
        <f>VLOOKUP($A619,'风险(退款拒付)'!$A:$Z,11,0)</f>
        <v>高</v>
      </c>
      <c r="I619" t="str">
        <f>VLOOKUP($A619,'风险(退款拒付)'!$A:$Z,14,0)</f>
        <v>0</v>
      </c>
      <c r="J619" s="2">
        <f>VLOOKUP($A619,活跃!$B:$K,9,0)</f>
        <v>158023.98000000001</v>
      </c>
      <c r="K619" s="5">
        <f>VLOOKUP($A619,'交易量(贡献率)'!$A:$L,11,0)</f>
        <v>2.9030289858708704E-3</v>
      </c>
      <c r="L619">
        <f>VLOOKUP($A619,交易量等级!$A:$H,7,0)</f>
        <v>0</v>
      </c>
      <c r="M619" t="str">
        <f>VLOOKUP($A619,'风险(退款拒付)'!$A:$O,7,0)</f>
        <v>(10,20]</v>
      </c>
      <c r="N619" t="str">
        <f>VLOOKUP($A619,'风险(退款拒付)'!$A:$O,10,0)</f>
        <v>(10,+)</v>
      </c>
      <c r="O619" t="str">
        <f>VLOOKUP($A619,'风险(退款拒付)'!$A:$O,13,0)</f>
        <v>0</v>
      </c>
      <c r="P619" s="1">
        <f>VLOOKUP(A619,综合分数!$A:$L,12,0)</f>
        <v>0.1759698579771882</v>
      </c>
    </row>
    <row r="620" spans="1:16" x14ac:dyDescent="0.2">
      <c r="A620" t="s">
        <v>975</v>
      </c>
      <c r="B620" t="str">
        <f>VLOOKUP($A620,活跃!$B:$K,10,0)</f>
        <v>02活跃</v>
      </c>
      <c r="C620" t="str">
        <f>VLOOKUP($A620,'交易量(贡献率)'!$A:$M,13,0)</f>
        <v>IV</v>
      </c>
      <c r="D620" t="str">
        <f>VLOOKUP($A620,交易量等级!$A:$I,9,0)</f>
        <v>微</v>
      </c>
      <c r="E620" t="str">
        <f>VLOOKUP($A620,'风险(退款拒付)'!$A:$P,16,0)</f>
        <v>低</v>
      </c>
      <c r="F620">
        <f>VLOOKUP($A620,'风险(退款拒付)'!$A:$Z,4,0)</f>
        <v>0</v>
      </c>
      <c r="G620" t="str">
        <f>VLOOKUP($A620,'风险(退款拒付)'!$A:$Z,8,0)</f>
        <v>0</v>
      </c>
      <c r="H620" t="str">
        <f>VLOOKUP($A620,'风险(退款拒付)'!$A:$Z,11,0)</f>
        <v>0</v>
      </c>
      <c r="I620" t="str">
        <f>VLOOKUP($A620,'风险(退款拒付)'!$A:$Z,14,0)</f>
        <v>低</v>
      </c>
      <c r="J620" s="2">
        <f>VLOOKUP($A620,活跃!$B:$K,9,0)</f>
        <v>6804.28</v>
      </c>
      <c r="K620" s="5">
        <f>VLOOKUP($A620,'交易量(贡献率)'!$A:$L,11,0)</f>
        <v>1.2902104130744271E-3</v>
      </c>
      <c r="L620">
        <f>VLOOKUP($A620,交易量等级!$A:$H,7,0)</f>
        <v>1220.45</v>
      </c>
      <c r="M620" t="str">
        <f>VLOOKUP($A620,'风险(退款拒付)'!$A:$O,7,0)</f>
        <v>0</v>
      </c>
      <c r="N620" t="str">
        <f>VLOOKUP($A620,'风险(退款拒付)'!$A:$O,10,0)</f>
        <v>0</v>
      </c>
      <c r="O620" t="str">
        <f>VLOOKUP($A620,'风险(退款拒付)'!$A:$O,13,0)</f>
        <v>(0,10]</v>
      </c>
      <c r="P620" s="1">
        <f>VLOOKUP(A620,综合分数!$A:$L,12,0)</f>
        <v>5.9532521191170062E-3</v>
      </c>
    </row>
    <row r="621" spans="1:16" x14ac:dyDescent="0.2">
      <c r="A621" t="s">
        <v>546</v>
      </c>
      <c r="B621" t="str">
        <f>VLOOKUP($A621,活跃!$B:$K,10,0)</f>
        <v>04清退</v>
      </c>
      <c r="C621" t="str">
        <f>VLOOKUP($A621,'交易量(贡献率)'!$A:$M,13,0)</f>
        <v>IV</v>
      </c>
      <c r="D621" t="str">
        <f>VLOOKUP($A621,交易量等级!$A:$I,9,0)</f>
        <v>小</v>
      </c>
      <c r="E621" t="str">
        <f>VLOOKUP($A621,'风险(退款拒付)'!$A:$P,16,0)</f>
        <v>中</v>
      </c>
      <c r="F621">
        <f>VLOOKUP($A621,'风险(退款拒付)'!$A:$Z,4,0)</f>
        <v>0</v>
      </c>
      <c r="G621" t="str">
        <f>VLOOKUP($A621,'风险(退款拒付)'!$A:$Z,8,0)</f>
        <v>0</v>
      </c>
      <c r="H621" t="str">
        <f>VLOOKUP($A621,'风险(退款拒付)'!$A:$Z,11,0)</f>
        <v>中</v>
      </c>
      <c r="I621" t="str">
        <f>VLOOKUP($A621,'风险(退款拒付)'!$A:$Z,14,0)</f>
        <v>高</v>
      </c>
      <c r="J621" s="2">
        <f>VLOOKUP($A621,活跃!$B:$K,9,0)</f>
        <v>13383.48</v>
      </c>
      <c r="K621" s="5">
        <f>VLOOKUP($A621,'交易量(贡献率)'!$A:$L,11,0)</f>
        <v>2.5377417242049612E-3</v>
      </c>
      <c r="L621">
        <f>VLOOKUP($A621,交易量等级!$A:$H,7,0)</f>
        <v>0</v>
      </c>
      <c r="M621" t="str">
        <f>VLOOKUP($A621,'风险(退款拒付)'!$A:$O,7,0)</f>
        <v>0</v>
      </c>
      <c r="N621" t="str">
        <f>VLOOKUP($A621,'风险(退款拒付)'!$A:$O,10,0)</f>
        <v>(1.5,10]</v>
      </c>
      <c r="O621" t="str">
        <f>VLOOKUP($A621,'风险(退款拒付)'!$A:$O,13,0)</f>
        <v>(20,+)</v>
      </c>
      <c r="P621" s="1">
        <f>VLOOKUP(A621,综合分数!$A:$L,12,0)</f>
        <v>1.452341766784673E-2</v>
      </c>
    </row>
    <row r="622" spans="1:16" x14ac:dyDescent="0.2">
      <c r="A622" t="s">
        <v>958</v>
      </c>
      <c r="B622" t="str">
        <f>VLOOKUP($A622,活跃!$B:$K,10,0)</f>
        <v>03流失</v>
      </c>
      <c r="C622" t="str">
        <f>VLOOKUP($A622,'交易量(贡献率)'!$A:$M,13,0)</f>
        <v>IV</v>
      </c>
      <c r="D622" t="str">
        <f>VLOOKUP($A622,交易量等级!$A:$I,9,0)</f>
        <v>微</v>
      </c>
      <c r="E622" t="str">
        <f>VLOOKUP($A622,'风险(退款拒付)'!$A:$P,16,0)</f>
        <v>低</v>
      </c>
      <c r="F622">
        <f>VLOOKUP($A622,'风险(退款拒付)'!$A:$Z,4,0)</f>
        <v>1.9E-2</v>
      </c>
      <c r="G622" t="str">
        <f>VLOOKUP($A622,'风险(退款拒付)'!$A:$Z,8,0)</f>
        <v>低</v>
      </c>
      <c r="H622" t="str">
        <f>VLOOKUP($A622,'风险(退款拒付)'!$A:$Z,11,0)</f>
        <v>低</v>
      </c>
      <c r="I622" t="str">
        <f>VLOOKUP($A622,'风险(退款拒付)'!$A:$Z,14,0)</f>
        <v>0</v>
      </c>
      <c r="J622" s="2">
        <f>VLOOKUP($A622,活跃!$B:$K,9,0)</f>
        <v>10040.879999999999</v>
      </c>
      <c r="K622" s="5">
        <f>VLOOKUP($A622,'交易量(贡献率)'!$A:$L,11,0)</f>
        <v>1.9039263423067179E-3</v>
      </c>
      <c r="L622">
        <f>VLOOKUP($A622,交易量等级!$A:$H,7,0)</f>
        <v>0</v>
      </c>
      <c r="M622" t="str">
        <f>VLOOKUP($A622,'风险(退款拒付)'!$A:$O,7,0)</f>
        <v>(0,10]</v>
      </c>
      <c r="N622" t="str">
        <f>VLOOKUP($A622,'风险(退款拒付)'!$A:$O,10,0)</f>
        <v>(0,1.5]</v>
      </c>
      <c r="O622" t="str">
        <f>VLOOKUP($A622,'风险(退款拒付)'!$A:$O,13,0)</f>
        <v>0</v>
      </c>
      <c r="P622" s="1">
        <f>VLOOKUP(A622,综合分数!$A:$L,12,0)</f>
        <v>1.038241299271981E-2</v>
      </c>
    </row>
    <row r="623" spans="1:16" x14ac:dyDescent="0.2">
      <c r="A623" t="s">
        <v>408</v>
      </c>
      <c r="B623" t="str">
        <f>VLOOKUP($A623,活跃!$B:$K,10,0)</f>
        <v>03流失</v>
      </c>
      <c r="C623" t="str">
        <f>VLOOKUP($A623,'交易量(贡献率)'!$A:$M,13,0)</f>
        <v>IV</v>
      </c>
      <c r="D623" t="str">
        <f>VLOOKUP($A623,交易量等级!$A:$I,9,0)</f>
        <v>微</v>
      </c>
      <c r="E623" t="str">
        <f>VLOOKUP($A623,'风险(退款拒付)'!$A:$P,16,0)</f>
        <v>低</v>
      </c>
      <c r="F623">
        <f>VLOOKUP($A623,'风险(退款拒付)'!$A:$Z,4,0)</f>
        <v>8.0000000000000002E-3</v>
      </c>
      <c r="G623" t="str">
        <f>VLOOKUP($A623,'风险(退款拒付)'!$A:$Z,8,0)</f>
        <v>低</v>
      </c>
      <c r="H623" t="str">
        <f>VLOOKUP($A623,'风险(退款拒付)'!$A:$Z,11,0)</f>
        <v>0</v>
      </c>
      <c r="I623" t="str">
        <f>VLOOKUP($A623,'风险(退款拒付)'!$A:$Z,14,0)</f>
        <v>0</v>
      </c>
      <c r="J623" s="2">
        <f>VLOOKUP($A623,活跃!$B:$K,9,0)</f>
        <v>4423.66</v>
      </c>
      <c r="K623" s="5">
        <f>VLOOKUP($A623,'交易量(贡献率)'!$A:$L,11,0)</f>
        <v>8.3880325264404452E-4</v>
      </c>
      <c r="L623">
        <f>VLOOKUP($A623,交易量等级!$A:$H,7,0)</f>
        <v>0</v>
      </c>
      <c r="M623" t="str">
        <f>VLOOKUP($A623,'风险(退款拒付)'!$A:$O,7,0)</f>
        <v>(0,10]</v>
      </c>
      <c r="N623" t="str">
        <f>VLOOKUP($A623,'风险(退款拒付)'!$A:$O,10,0)</f>
        <v>0</v>
      </c>
      <c r="O623" t="str">
        <f>VLOOKUP($A623,'风险(退款拒付)'!$A:$O,13,0)</f>
        <v>0</v>
      </c>
      <c r="P623" s="1">
        <f>VLOOKUP(A623,综合分数!$A:$L,12,0)</f>
        <v>2.7477641916027842E-3</v>
      </c>
    </row>
    <row r="624" spans="1:16" x14ac:dyDescent="0.2">
      <c r="A624" t="s">
        <v>203</v>
      </c>
      <c r="B624" t="str">
        <f>VLOOKUP($A624,活跃!$B:$K,10,0)</f>
        <v>03流失</v>
      </c>
      <c r="C624" t="str">
        <f>VLOOKUP($A624,'交易量(贡献率)'!$A:$M,13,0)</f>
        <v>IV</v>
      </c>
      <c r="D624" t="str">
        <f>VLOOKUP($A624,交易量等级!$A:$I,9,0)</f>
        <v>微</v>
      </c>
      <c r="E624" t="str">
        <f>VLOOKUP($A624,'风险(退款拒付)'!$A:$P,16,0)</f>
        <v>低</v>
      </c>
      <c r="F624">
        <f>VLOOKUP($A624,'风险(退款拒付)'!$A:$Z,4,0)</f>
        <v>0</v>
      </c>
      <c r="G624" t="str">
        <f>VLOOKUP($A624,'风险(退款拒付)'!$A:$Z,8,0)</f>
        <v>0</v>
      </c>
      <c r="H624" t="str">
        <f>VLOOKUP($A624,'风险(退款拒付)'!$A:$Z,11,0)</f>
        <v>0</v>
      </c>
      <c r="I624" t="str">
        <f>VLOOKUP($A624,'风险(退款拒付)'!$A:$Z,14,0)</f>
        <v>低</v>
      </c>
      <c r="J624" s="2">
        <f>VLOOKUP($A624,活跃!$B:$K,9,0)</f>
        <v>3655.33</v>
      </c>
      <c r="K624" s="5">
        <f>VLOOKUP($A624,'交易量(贡献率)'!$A:$L,11,0)</f>
        <v>6.9311445578714359E-4</v>
      </c>
      <c r="L624">
        <f>VLOOKUP($A624,交易量等级!$A:$H,7,0)</f>
        <v>0</v>
      </c>
      <c r="M624" t="str">
        <f>VLOOKUP($A624,'风险(退款拒付)'!$A:$O,7,0)</f>
        <v>0</v>
      </c>
      <c r="N624" t="str">
        <f>VLOOKUP($A624,'风险(退款拒付)'!$A:$O,10,0)</f>
        <v>0</v>
      </c>
      <c r="O624" t="str">
        <f>VLOOKUP($A624,'风险(退款拒付)'!$A:$O,13,0)</f>
        <v>(0,10]</v>
      </c>
      <c r="P624" s="1">
        <f>VLOOKUP(A624,综合分数!$A:$L,12,0)</f>
        <v>6.5441948106575148E-3</v>
      </c>
    </row>
    <row r="625" spans="1:16" x14ac:dyDescent="0.2">
      <c r="A625" t="s">
        <v>582</v>
      </c>
      <c r="B625" t="str">
        <f>VLOOKUP($A625,活跃!$B:$K,10,0)</f>
        <v>03沉默</v>
      </c>
      <c r="C625" t="str">
        <f>VLOOKUP($A625,'交易量(贡献率)'!$A:$M,13,0)</f>
        <v>IV</v>
      </c>
      <c r="D625" t="str">
        <f>VLOOKUP($A625,交易量等级!$A:$I,9,0)</f>
        <v>微</v>
      </c>
      <c r="E625" t="str">
        <f>VLOOKUP($A625,'风险(退款拒付)'!$A:$P,16,0)</f>
        <v>低</v>
      </c>
      <c r="F625">
        <f>VLOOKUP($A625,'风险(退款拒付)'!$A:$Z,4,0)</f>
        <v>0.01</v>
      </c>
      <c r="G625" t="str">
        <f>VLOOKUP($A625,'风险(退款拒付)'!$A:$Z,8,0)</f>
        <v>低</v>
      </c>
      <c r="H625" t="str">
        <f>VLOOKUP($A625,'风险(退款拒付)'!$A:$Z,11,0)</f>
        <v>0</v>
      </c>
      <c r="I625" t="str">
        <f>VLOOKUP($A625,'风险(退款拒付)'!$A:$Z,14,0)</f>
        <v>0</v>
      </c>
      <c r="J625" s="2">
        <f>VLOOKUP($A625,活跃!$B:$K,9,0)</f>
        <v>5456.72</v>
      </c>
      <c r="K625" s="5">
        <f>VLOOKUP($A625,'交易量(贡献率)'!$A:$L,11,0)</f>
        <v>9.9690557826758635E-4</v>
      </c>
      <c r="L625">
        <f>VLOOKUP($A625,交易量等级!$A:$H,7,0)</f>
        <v>174.58216362499999</v>
      </c>
      <c r="M625" t="str">
        <f>VLOOKUP($A625,'风险(退款拒付)'!$A:$O,7,0)</f>
        <v>(0,10]</v>
      </c>
      <c r="N625" t="str">
        <f>VLOOKUP($A625,'风险(退款拒付)'!$A:$O,10,0)</f>
        <v>0</v>
      </c>
      <c r="O625" t="str">
        <f>VLOOKUP($A625,'风险(退款拒付)'!$A:$O,13,0)</f>
        <v>0</v>
      </c>
      <c r="P625" s="1">
        <f>VLOOKUP(A625,综合分数!$A:$L,12,0)</f>
        <v>0.1984747484211101</v>
      </c>
    </row>
    <row r="626" spans="1:16" x14ac:dyDescent="0.2">
      <c r="A626" t="s">
        <v>867</v>
      </c>
      <c r="B626" t="str">
        <f>VLOOKUP($A626,活跃!$B:$K,10,0)</f>
        <v>04清退</v>
      </c>
      <c r="C626" t="str">
        <f>VLOOKUP($A626,'交易量(贡献率)'!$A:$M,13,0)</f>
        <v>IV</v>
      </c>
      <c r="D626" t="str">
        <f>VLOOKUP($A626,交易量等级!$A:$I,9,0)</f>
        <v>微</v>
      </c>
      <c r="E626" t="str">
        <f>VLOOKUP($A626,'风险(退款拒付)'!$A:$P,16,0)</f>
        <v>低</v>
      </c>
      <c r="F626">
        <f>VLOOKUP($A626,'风险(退款拒付)'!$A:$Z,4,0)</f>
        <v>0</v>
      </c>
      <c r="G626" t="str">
        <f>VLOOKUP($A626,'风险(退款拒付)'!$A:$Z,8,0)</f>
        <v>0</v>
      </c>
      <c r="H626" t="str">
        <f>VLOOKUP($A626,'风险(退款拒付)'!$A:$Z,11,0)</f>
        <v>0</v>
      </c>
      <c r="I626" t="str">
        <f>VLOOKUP($A626,'风险(退款拒付)'!$A:$Z,14,0)</f>
        <v>低</v>
      </c>
      <c r="J626" s="2">
        <f>VLOOKUP($A626,活跃!$B:$K,9,0)</f>
        <v>14752.29</v>
      </c>
      <c r="K626" s="5">
        <f>VLOOKUP($A626,'交易量(贡献率)'!$A:$L,11,0)</f>
        <v>2.7988092760980725E-3</v>
      </c>
      <c r="L626">
        <f>VLOOKUP($A626,交易量等级!$A:$H,7,0)</f>
        <v>0</v>
      </c>
      <c r="M626" t="str">
        <f>VLOOKUP($A626,'风险(退款拒付)'!$A:$O,7,0)</f>
        <v>0</v>
      </c>
      <c r="N626" t="str">
        <f>VLOOKUP($A626,'风险(退款拒付)'!$A:$O,10,0)</f>
        <v>0</v>
      </c>
      <c r="O626" t="str">
        <f>VLOOKUP($A626,'风险(退款拒付)'!$A:$O,13,0)</f>
        <v>(0,10]</v>
      </c>
      <c r="P626" s="1">
        <f>VLOOKUP(A626,综合分数!$A:$L,12,0)</f>
        <v>8.0462470322274077E-3</v>
      </c>
    </row>
    <row r="627" spans="1:16" x14ac:dyDescent="0.2">
      <c r="A627" t="s">
        <v>628</v>
      </c>
      <c r="B627" t="str">
        <f>VLOOKUP($A627,活跃!$B:$K,10,0)</f>
        <v>03沉默</v>
      </c>
      <c r="C627" t="str">
        <f>VLOOKUP($A627,'交易量(贡献率)'!$A:$M,13,0)</f>
        <v>IV</v>
      </c>
      <c r="D627" t="str">
        <f>VLOOKUP($A627,交易量等级!$A:$I,9,0)</f>
        <v>微</v>
      </c>
      <c r="E627" t="str">
        <f>VLOOKUP($A627,'风险(退款拒付)'!$A:$P,16,0)</f>
        <v>低</v>
      </c>
      <c r="F627">
        <f>VLOOKUP($A627,'风险(退款拒付)'!$A:$Z,4,0)</f>
        <v>0.64</v>
      </c>
      <c r="G627" t="str">
        <f>VLOOKUP($A627,'风险(退款拒付)'!$A:$Z,8,0)</f>
        <v>高</v>
      </c>
      <c r="H627" t="str">
        <f>VLOOKUP($A627,'风险(退款拒付)'!$A:$Z,11,0)</f>
        <v>0</v>
      </c>
      <c r="I627" t="str">
        <f>VLOOKUP($A627,'风险(退款拒付)'!$A:$Z,14,0)</f>
        <v>0</v>
      </c>
      <c r="J627" s="2">
        <f>VLOOKUP($A627,活跃!$B:$K,9,0)</f>
        <v>81367.45</v>
      </c>
      <c r="K627" s="5">
        <f>VLOOKUP($A627,'交易量(贡献率)'!$A:$L,11,0)</f>
        <v>2.5105552040141821E-3</v>
      </c>
      <c r="L627">
        <f>VLOOKUP($A627,交易量等级!$A:$H,7,0)</f>
        <v>55.787647999999997</v>
      </c>
      <c r="M627" t="str">
        <f>VLOOKUP($A627,'风险(退款拒付)'!$A:$O,7,0)</f>
        <v>(20,+)</v>
      </c>
      <c r="N627" t="str">
        <f>VLOOKUP($A627,'风险(退款拒付)'!$A:$O,10,0)</f>
        <v>0</v>
      </c>
      <c r="O627" t="str">
        <f>VLOOKUP($A627,'风险(退款拒付)'!$A:$O,13,0)</f>
        <v>0</v>
      </c>
      <c r="P627" s="1">
        <f>VLOOKUP(A627,综合分数!$A:$L,12,0)</f>
        <v>2.7543272620090329E-3</v>
      </c>
    </row>
    <row r="628" spans="1:16" x14ac:dyDescent="0.2">
      <c r="A628" t="s">
        <v>472</v>
      </c>
      <c r="B628" t="str">
        <f>VLOOKUP($A628,活跃!$B:$K,10,0)</f>
        <v>03流失</v>
      </c>
      <c r="C628" t="str">
        <f>VLOOKUP($A628,'交易量(贡献率)'!$A:$M,13,0)</f>
        <v>IV</v>
      </c>
      <c r="D628" t="str">
        <f>VLOOKUP($A628,交易量等级!$A:$I,9,0)</f>
        <v>小</v>
      </c>
      <c r="E628" t="str">
        <f>VLOOKUP($A628,'风险(退款拒付)'!$A:$P,16,0)</f>
        <v>中</v>
      </c>
      <c r="F628">
        <f>VLOOKUP($A628,'风险(退款拒付)'!$A:$Z,4,0)</f>
        <v>1.2999999999999999E-2</v>
      </c>
      <c r="G628" t="str">
        <f>VLOOKUP($A628,'风险(退款拒付)'!$A:$Z,8,0)</f>
        <v>低</v>
      </c>
      <c r="H628" t="str">
        <f>VLOOKUP($A628,'风险(退款拒付)'!$A:$Z,11,0)</f>
        <v>中</v>
      </c>
      <c r="I628" t="str">
        <f>VLOOKUP($A628,'风险(退款拒付)'!$A:$Z,14,0)</f>
        <v>高</v>
      </c>
      <c r="J628" s="2">
        <f>VLOOKUP($A628,活跃!$B:$K,9,0)</f>
        <v>9220.92</v>
      </c>
      <c r="K628" s="5">
        <f>VLOOKUP($A628,'交易量(贡献率)'!$A:$L,11,0)</f>
        <v>1.7484475950616737E-3</v>
      </c>
      <c r="L628">
        <f>VLOOKUP($A628,交易量等级!$A:$H,7,0)</f>
        <v>0</v>
      </c>
      <c r="M628" t="str">
        <f>VLOOKUP($A628,'风险(退款拒付)'!$A:$O,7,0)</f>
        <v>(0,10]</v>
      </c>
      <c r="N628" t="str">
        <f>VLOOKUP($A628,'风险(退款拒付)'!$A:$O,10,0)</f>
        <v>(1.5,10]</v>
      </c>
      <c r="O628" t="str">
        <f>VLOOKUP($A628,'风险(退款拒付)'!$A:$O,13,0)</f>
        <v>(20,+)</v>
      </c>
      <c r="P628" s="1">
        <f>VLOOKUP(A628,综合分数!$A:$L,12,0)</f>
        <v>7.2290850649630823E-3</v>
      </c>
    </row>
    <row r="629" spans="1:16" x14ac:dyDescent="0.2">
      <c r="A629" t="s">
        <v>71</v>
      </c>
      <c r="B629" t="str">
        <f>VLOOKUP($A629,活跃!$B:$K,10,0)</f>
        <v>02活跃</v>
      </c>
      <c r="C629" t="str">
        <f>VLOOKUP($A629,'交易量(贡献率)'!$A:$M,13,0)</f>
        <v>IV</v>
      </c>
      <c r="D629" t="str">
        <f>VLOOKUP($A629,交易量等级!$A:$I,9,0)</f>
        <v>微</v>
      </c>
      <c r="E629" t="str">
        <f>VLOOKUP($A629,'风险(退款拒付)'!$A:$P,16,0)</f>
        <v>低</v>
      </c>
      <c r="F629">
        <f>VLOOKUP($A629,'风险(退款拒付)'!$A:$Z,4,0)</f>
        <v>3.2000000000000001E-2</v>
      </c>
      <c r="G629" t="str">
        <f>VLOOKUP($A629,'风险(退款拒付)'!$A:$Z,8,0)</f>
        <v>低</v>
      </c>
      <c r="H629" t="str">
        <f>VLOOKUP($A629,'风险(退款拒付)'!$A:$Z,11,0)</f>
        <v>0</v>
      </c>
      <c r="I629" t="str">
        <f>VLOOKUP($A629,'风险(退款拒付)'!$A:$Z,14,0)</f>
        <v>低</v>
      </c>
      <c r="J629" s="2">
        <f>VLOOKUP($A629,活跃!$B:$K,9,0)</f>
        <v>22314.67</v>
      </c>
      <c r="K629" s="5">
        <f>VLOOKUP($A629,'交易量(贡献率)'!$A:$L,11,0)</f>
        <v>4.2312514473712903E-3</v>
      </c>
      <c r="L629">
        <f>VLOOKUP($A629,交易量等级!$A:$H,7,0)</f>
        <v>10769.97</v>
      </c>
      <c r="M629" t="str">
        <f>VLOOKUP($A629,'风险(退款拒付)'!$A:$O,7,0)</f>
        <v>(0,10]</v>
      </c>
      <c r="N629" t="str">
        <f>VLOOKUP($A629,'风险(退款拒付)'!$A:$O,10,0)</f>
        <v>0</v>
      </c>
      <c r="O629" t="str">
        <f>VLOOKUP($A629,'风险(退款拒付)'!$A:$O,13,0)</f>
        <v>(0,10]</v>
      </c>
      <c r="P629" s="1">
        <f>VLOOKUP(A629,综合分数!$A:$L,12,0)</f>
        <v>7.4025703626274964E-3</v>
      </c>
    </row>
    <row r="630" spans="1:16" x14ac:dyDescent="0.2">
      <c r="A630" t="s">
        <v>401</v>
      </c>
      <c r="B630" t="str">
        <f>VLOOKUP($A630,活跃!$B:$K,10,0)</f>
        <v>03流失</v>
      </c>
      <c r="C630" t="str">
        <f>VLOOKUP($A630,'交易量(贡献率)'!$A:$M,13,0)</f>
        <v>IV</v>
      </c>
      <c r="D630" t="str">
        <f>VLOOKUP($A630,交易量等级!$A:$I,9,0)</f>
        <v>微</v>
      </c>
      <c r="E630" t="str">
        <f>VLOOKUP($A630,'风险(退款拒付)'!$A:$P,16,0)</f>
        <v>低</v>
      </c>
      <c r="F630">
        <f>VLOOKUP($A630,'风险(退款拒付)'!$A:$Z,4,0)</f>
        <v>0</v>
      </c>
      <c r="G630" t="str">
        <f>VLOOKUP($A630,'风险(退款拒付)'!$A:$Z,8,0)</f>
        <v>0</v>
      </c>
      <c r="H630" t="str">
        <f>VLOOKUP($A630,'风险(退款拒付)'!$A:$Z,11,0)</f>
        <v>中</v>
      </c>
      <c r="I630" t="str">
        <f>VLOOKUP($A630,'风险(退款拒付)'!$A:$Z,14,0)</f>
        <v>中</v>
      </c>
      <c r="J630" s="2">
        <f>VLOOKUP($A630,活跃!$B:$K,9,0)</f>
        <v>13020.12</v>
      </c>
      <c r="K630" s="5">
        <f>VLOOKUP($A630,'交易量(贡献率)'!$A:$L,11,0)</f>
        <v>2.468842317405899E-3</v>
      </c>
      <c r="L630">
        <f>VLOOKUP($A630,交易量等级!$A:$H,7,0)</f>
        <v>0</v>
      </c>
      <c r="M630" t="str">
        <f>VLOOKUP($A630,'风险(退款拒付)'!$A:$O,7,0)</f>
        <v>0</v>
      </c>
      <c r="N630" t="str">
        <f>VLOOKUP($A630,'风险(退款拒付)'!$A:$O,10,0)</f>
        <v>(1.5,10]</v>
      </c>
      <c r="O630" t="str">
        <f>VLOOKUP($A630,'风险(退款拒付)'!$A:$O,13,0)</f>
        <v>(10,20]</v>
      </c>
      <c r="P630" s="1">
        <f>VLOOKUP(A630,综合分数!$A:$L,12,0)</f>
        <v>6.4340856045635303E-3</v>
      </c>
    </row>
    <row r="631" spans="1:16" x14ac:dyDescent="0.2">
      <c r="A631" t="s">
        <v>793</v>
      </c>
      <c r="B631" t="str">
        <f>VLOOKUP($A631,活跃!$B:$K,10,0)</f>
        <v>03流失</v>
      </c>
      <c r="C631" t="str">
        <f>VLOOKUP($A631,'交易量(贡献率)'!$A:$M,13,0)</f>
        <v>IV</v>
      </c>
      <c r="D631" t="str">
        <f>VLOOKUP($A631,交易量等级!$A:$I,9,0)</f>
        <v>微</v>
      </c>
      <c r="E631" t="str">
        <f>VLOOKUP($A631,'风险(退款拒付)'!$A:$P,16,0)</f>
        <v>低</v>
      </c>
      <c r="F631">
        <f>VLOOKUP($A631,'风险(退款拒付)'!$A:$Z,4,0)</f>
        <v>6.0000000000000001E-3</v>
      </c>
      <c r="G631" t="str">
        <f>VLOOKUP($A631,'风险(退款拒付)'!$A:$Z,8,0)</f>
        <v>低</v>
      </c>
      <c r="H631" t="str">
        <f>VLOOKUP($A631,'风险(退款拒付)'!$A:$Z,11,0)</f>
        <v>低</v>
      </c>
      <c r="I631" t="str">
        <f>VLOOKUP($A631,'风险(退款拒付)'!$A:$Z,14,0)</f>
        <v>0</v>
      </c>
      <c r="J631" s="2">
        <f>VLOOKUP($A631,活跃!$B:$K,9,0)</f>
        <v>47646.74</v>
      </c>
      <c r="K631" s="5">
        <f>VLOOKUP($A631,'交易量(贡献率)'!$A:$L,11,0)</f>
        <v>9.0346546728015051E-3</v>
      </c>
      <c r="L631">
        <f>VLOOKUP($A631,交易量等级!$A:$H,7,0)</f>
        <v>0</v>
      </c>
      <c r="M631" t="str">
        <f>VLOOKUP($A631,'风险(退款拒付)'!$A:$O,7,0)</f>
        <v>(0,10]</v>
      </c>
      <c r="N631" t="str">
        <f>VLOOKUP($A631,'风险(退款拒付)'!$A:$O,10,0)</f>
        <v>(0,1.5]</v>
      </c>
      <c r="O631" t="str">
        <f>VLOOKUP($A631,'风险(退款拒付)'!$A:$O,13,0)</f>
        <v>0</v>
      </c>
      <c r="P631" s="1">
        <f>VLOOKUP(A631,综合分数!$A:$L,12,0)</f>
        <v>2.6236804906638782E-3</v>
      </c>
    </row>
    <row r="632" spans="1:16" x14ac:dyDescent="0.2">
      <c r="A632" t="s">
        <v>224</v>
      </c>
      <c r="B632" t="str">
        <f>VLOOKUP($A632,活跃!$B:$K,10,0)</f>
        <v>03沉默</v>
      </c>
      <c r="C632" t="str">
        <f>VLOOKUP($A632,'交易量(贡献率)'!$A:$M,13,0)</f>
        <v>IV</v>
      </c>
      <c r="D632" t="str">
        <f>VLOOKUP($A632,交易量等级!$A:$I,9,0)</f>
        <v>微</v>
      </c>
      <c r="E632" t="str">
        <f>VLOOKUP($A632,'风险(退款拒付)'!$A:$P,16,0)</f>
        <v>0风险</v>
      </c>
      <c r="F632">
        <f>VLOOKUP($A632,'风险(退款拒付)'!$A:$Z,4,0)</f>
        <v>0</v>
      </c>
      <c r="G632" t="str">
        <f>VLOOKUP($A632,'风险(退款拒付)'!$A:$Z,8,0)</f>
        <v>0</v>
      </c>
      <c r="H632" t="str">
        <f>VLOOKUP($A632,'风险(退款拒付)'!$A:$Z,11,0)</f>
        <v>0</v>
      </c>
      <c r="I632" t="str">
        <f>VLOOKUP($A632,'风险(退款拒付)'!$A:$Z,14,0)</f>
        <v>0</v>
      </c>
      <c r="J632" s="2">
        <f>VLOOKUP($A632,活跃!$B:$K,9,0)</f>
        <v>5567.3</v>
      </c>
      <c r="K632" s="5">
        <f>VLOOKUP($A632,'交易量(贡献率)'!$A:$L,11,0)</f>
        <v>1.0556573851618772E-3</v>
      </c>
      <c r="L632">
        <f>VLOOKUP($A632,交易量等级!$A:$H,7,0)</f>
        <v>140.24</v>
      </c>
      <c r="M632" t="str">
        <f>VLOOKUP($A632,'风险(退款拒付)'!$A:$O,7,0)</f>
        <v>0</v>
      </c>
      <c r="N632" t="str">
        <f>VLOOKUP($A632,'风险(退款拒付)'!$A:$O,10,0)</f>
        <v>0</v>
      </c>
      <c r="O632" t="str">
        <f>VLOOKUP($A632,'风险(退款拒付)'!$A:$O,13,0)</f>
        <v>0</v>
      </c>
      <c r="P632" s="1">
        <f>VLOOKUP(A632,综合分数!$A:$L,12,0)</f>
        <v>2.634472834798634E-3</v>
      </c>
    </row>
    <row r="633" spans="1:16" x14ac:dyDescent="0.2">
      <c r="A633" t="s">
        <v>1004</v>
      </c>
      <c r="B633" t="str">
        <f>VLOOKUP($A633,活跃!$B:$K,10,0)</f>
        <v>03流失</v>
      </c>
      <c r="C633" t="str">
        <f>VLOOKUP($A633,'交易量(贡献率)'!$A:$M,13,0)</f>
        <v>IV</v>
      </c>
      <c r="D633" t="str">
        <f>VLOOKUP($A633,交易量等级!$A:$I,9,0)</f>
        <v>微</v>
      </c>
      <c r="E633" t="str">
        <f>VLOOKUP($A633,'风险(退款拒付)'!$A:$P,16,0)</f>
        <v>0风险</v>
      </c>
      <c r="F633">
        <f>VLOOKUP($A633,'风险(退款拒付)'!$A:$Z,4,0)</f>
        <v>0</v>
      </c>
      <c r="G633" t="str">
        <f>VLOOKUP($A633,'风险(退款拒付)'!$A:$Z,8,0)</f>
        <v>0</v>
      </c>
      <c r="H633" t="str">
        <f>VLOOKUP($A633,'风险(退款拒付)'!$A:$Z,11,0)</f>
        <v>0</v>
      </c>
      <c r="I633" t="str">
        <f>VLOOKUP($A633,'风险(退款拒付)'!$A:$Z,14,0)</f>
        <v>0</v>
      </c>
      <c r="J633" s="2">
        <f>VLOOKUP($A633,活跃!$B:$K,9,0)</f>
        <v>4261.18</v>
      </c>
      <c r="K633" s="5">
        <f>VLOOKUP($A633,'交易量(贡献率)'!$A:$L,11,0)</f>
        <v>8.8846019959170426E-4</v>
      </c>
      <c r="L633">
        <f>VLOOKUP($A633,交易量等级!$A:$H,7,0)</f>
        <v>0</v>
      </c>
      <c r="M633" t="str">
        <f>VLOOKUP($A633,'风险(退款拒付)'!$A:$O,7,0)</f>
        <v>0</v>
      </c>
      <c r="N633" t="str">
        <f>VLOOKUP($A633,'风险(退款拒付)'!$A:$O,10,0)</f>
        <v>0</v>
      </c>
      <c r="O633" t="str">
        <f>VLOOKUP($A633,'风险(退款拒付)'!$A:$O,13,0)</f>
        <v>0</v>
      </c>
      <c r="P633" s="1">
        <f>VLOOKUP(A633,综合分数!$A:$L,12,0)</f>
        <v>4.9599328654918156E-3</v>
      </c>
    </row>
    <row r="634" spans="1:16" x14ac:dyDescent="0.2">
      <c r="A634" t="s">
        <v>352</v>
      </c>
      <c r="B634" t="str">
        <f>VLOOKUP($A634,活跃!$B:$K,10,0)</f>
        <v>03流失</v>
      </c>
      <c r="C634" t="str">
        <f>VLOOKUP($A634,'交易量(贡献率)'!$A:$M,13,0)</f>
        <v>IV</v>
      </c>
      <c r="D634" t="str">
        <f>VLOOKUP($A634,交易量等级!$A:$I,9,0)</f>
        <v>微</v>
      </c>
      <c r="E634" t="str">
        <f>VLOOKUP($A634,'风险(退款拒付)'!$A:$P,16,0)</f>
        <v>低</v>
      </c>
      <c r="F634">
        <f>VLOOKUP($A634,'风险(退款拒付)'!$A:$Z,4,0)</f>
        <v>0</v>
      </c>
      <c r="G634" t="str">
        <f>VLOOKUP($A634,'风险(退款拒付)'!$A:$Z,8,0)</f>
        <v>0</v>
      </c>
      <c r="H634" t="str">
        <f>VLOOKUP($A634,'风险(退款拒付)'!$A:$Z,11,0)</f>
        <v>低</v>
      </c>
      <c r="I634" t="str">
        <f>VLOOKUP($A634,'风险(退款拒付)'!$A:$Z,14,0)</f>
        <v>中</v>
      </c>
      <c r="J634" s="2">
        <f>VLOOKUP($A634,活跃!$B:$K,9,0)</f>
        <v>9465.91</v>
      </c>
      <c r="K634" s="5">
        <f>VLOOKUP($A634,'交易量(贡献率)'!$A:$L,11,0)</f>
        <v>1.7949019809921625E-3</v>
      </c>
      <c r="L634">
        <f>VLOOKUP($A634,交易量等级!$A:$H,7,0)</f>
        <v>0</v>
      </c>
      <c r="M634" t="str">
        <f>VLOOKUP($A634,'风险(退款拒付)'!$A:$O,7,0)</f>
        <v>0</v>
      </c>
      <c r="N634" t="str">
        <f>VLOOKUP($A634,'风险(退款拒付)'!$A:$O,10,0)</f>
        <v>(0,1.5]</v>
      </c>
      <c r="O634" t="str">
        <f>VLOOKUP($A634,'风险(退款拒付)'!$A:$O,13,0)</f>
        <v>(10,20]</v>
      </c>
      <c r="P634" s="1">
        <f>VLOOKUP(A634,综合分数!$A:$L,12,0)</f>
        <v>2.8922900019391182E-3</v>
      </c>
    </row>
    <row r="635" spans="1:16" x14ac:dyDescent="0.2">
      <c r="A635" t="s">
        <v>336</v>
      </c>
      <c r="B635" t="str">
        <f>VLOOKUP($A635,活跃!$B:$K,10,0)</f>
        <v>02活跃</v>
      </c>
      <c r="C635" t="str">
        <f>VLOOKUP($A635,'交易量(贡献率)'!$A:$M,13,0)</f>
        <v>IV</v>
      </c>
      <c r="D635" t="str">
        <f>VLOOKUP($A635,交易量等级!$A:$I,9,0)</f>
        <v>微</v>
      </c>
      <c r="E635" t="str">
        <f>VLOOKUP($A635,'风险(退款拒付)'!$A:$P,16,0)</f>
        <v>低</v>
      </c>
      <c r="F635">
        <f>VLOOKUP($A635,'风险(退款拒付)'!$A:$Z,4,0)</f>
        <v>0.112</v>
      </c>
      <c r="G635" t="str">
        <f>VLOOKUP($A635,'风险(退款拒付)'!$A:$Z,8,0)</f>
        <v>中</v>
      </c>
      <c r="H635" t="str">
        <f>VLOOKUP($A635,'风险(退款拒付)'!$A:$Z,11,0)</f>
        <v>0</v>
      </c>
      <c r="I635" t="str">
        <f>VLOOKUP($A635,'风险(退款拒付)'!$A:$Z,14,0)</f>
        <v>0</v>
      </c>
      <c r="J635" s="2">
        <f>VLOOKUP($A635,活跃!$B:$K,9,0)</f>
        <v>15887.05</v>
      </c>
      <c r="K635" s="5">
        <f>VLOOKUP($A635,'交易量(贡献率)'!$A:$L,11,0)</f>
        <v>3.0883307864555763E-3</v>
      </c>
      <c r="L635">
        <f>VLOOKUP($A635,交易量等级!$A:$H,7,0)</f>
        <v>821.25854418999995</v>
      </c>
      <c r="M635" t="str">
        <f>VLOOKUP($A635,'风险(退款拒付)'!$A:$O,7,0)</f>
        <v>(10,20]</v>
      </c>
      <c r="N635" t="str">
        <f>VLOOKUP($A635,'风险(退款拒付)'!$A:$O,10,0)</f>
        <v>0</v>
      </c>
      <c r="O635" t="str">
        <f>VLOOKUP($A635,'风险(退款拒付)'!$A:$O,13,0)</f>
        <v>0</v>
      </c>
      <c r="P635" s="1">
        <f>VLOOKUP(A635,综合分数!$A:$L,12,0)</f>
        <v>2.9071176848418788E-3</v>
      </c>
    </row>
    <row r="636" spans="1:16" x14ac:dyDescent="0.2">
      <c r="A636" t="s">
        <v>645</v>
      </c>
      <c r="B636" t="str">
        <f>VLOOKUP($A636,活跃!$B:$K,10,0)</f>
        <v>03沉默</v>
      </c>
      <c r="C636" t="str">
        <f>VLOOKUP($A636,'交易量(贡献率)'!$A:$M,13,0)</f>
        <v>IV</v>
      </c>
      <c r="D636" t="str">
        <f>VLOOKUP($A636,交易量等级!$A:$I,9,0)</f>
        <v>微</v>
      </c>
      <c r="E636" t="str">
        <f>VLOOKUP($A636,'风险(退款拒付)'!$A:$P,16,0)</f>
        <v>低</v>
      </c>
      <c r="F636">
        <f>VLOOKUP($A636,'风险(退款拒付)'!$A:$Z,4,0)</f>
        <v>9.2999999999999999E-2</v>
      </c>
      <c r="G636" t="str">
        <f>VLOOKUP($A636,'风险(退款拒付)'!$A:$Z,8,0)</f>
        <v>低</v>
      </c>
      <c r="H636" t="str">
        <f>VLOOKUP($A636,'风险(退款拒付)'!$A:$Z,11,0)</f>
        <v>低</v>
      </c>
      <c r="I636" t="str">
        <f>VLOOKUP($A636,'风险(退款拒付)'!$A:$Z,14,0)</f>
        <v>0</v>
      </c>
      <c r="J636" s="2">
        <f>VLOOKUP($A636,活跃!$B:$K,9,0)</f>
        <v>4369.54</v>
      </c>
      <c r="K636" s="5">
        <f>VLOOKUP($A636,'交易量(贡献率)'!$A:$L,11,0)</f>
        <v>8.2854115473572989E-4</v>
      </c>
      <c r="L636">
        <f>VLOOKUP($A636,交易量等级!$A:$H,7,0)</f>
        <v>59.96</v>
      </c>
      <c r="M636" t="str">
        <f>VLOOKUP($A636,'风险(退款拒付)'!$A:$O,7,0)</f>
        <v>(0,10]</v>
      </c>
      <c r="N636" t="str">
        <f>VLOOKUP($A636,'风险(退款拒付)'!$A:$O,10,0)</f>
        <v>(0,1.5]</v>
      </c>
      <c r="O636" t="str">
        <f>VLOOKUP($A636,'风险(退款拒付)'!$A:$O,13,0)</f>
        <v>0</v>
      </c>
      <c r="P636" s="1">
        <f>VLOOKUP(A636,综合分数!$A:$L,12,0)</f>
        <v>1.885183948108373E-3</v>
      </c>
    </row>
    <row r="637" spans="1:16" x14ac:dyDescent="0.2">
      <c r="A637" t="s">
        <v>871</v>
      </c>
      <c r="B637" t="str">
        <f>VLOOKUP($A637,活跃!$B:$K,10,0)</f>
        <v>03流失</v>
      </c>
      <c r="C637" t="str">
        <f>VLOOKUP($A637,'交易量(贡献率)'!$A:$M,13,0)</f>
        <v>IV</v>
      </c>
      <c r="D637" t="str">
        <f>VLOOKUP($A637,交易量等级!$A:$I,9,0)</f>
        <v>微</v>
      </c>
      <c r="E637" t="str">
        <f>VLOOKUP($A637,'风险(退款拒付)'!$A:$P,16,0)</f>
        <v>低</v>
      </c>
      <c r="F637">
        <f>VLOOKUP($A637,'风险(退款拒付)'!$A:$Z,4,0)</f>
        <v>2E-3</v>
      </c>
      <c r="G637" t="str">
        <f>VLOOKUP($A637,'风险(退款拒付)'!$A:$Z,8,0)</f>
        <v>低</v>
      </c>
      <c r="H637" t="str">
        <f>VLOOKUP($A637,'风险(退款拒付)'!$A:$Z,11,0)</f>
        <v>0</v>
      </c>
      <c r="I637" t="str">
        <f>VLOOKUP($A637,'风险(退款拒付)'!$A:$Z,14,0)</f>
        <v>0</v>
      </c>
      <c r="J637" s="2">
        <f>VLOOKUP($A637,活跃!$B:$K,9,0)</f>
        <v>5116.34</v>
      </c>
      <c r="K637" s="5">
        <f>VLOOKUP($A637,'交易量(贡献率)'!$A:$L,11,0)</f>
        <v>9.7014748729170686E-4</v>
      </c>
      <c r="L637">
        <f>VLOOKUP($A637,交易量等级!$A:$H,7,0)</f>
        <v>0</v>
      </c>
      <c r="M637" t="str">
        <f>VLOOKUP($A637,'风险(退款拒付)'!$A:$O,7,0)</f>
        <v>(0,10]</v>
      </c>
      <c r="N637" t="str">
        <f>VLOOKUP($A637,'风险(退款拒付)'!$A:$O,10,0)</f>
        <v>0</v>
      </c>
      <c r="O637" t="str">
        <f>VLOOKUP($A637,'风险(退款拒付)'!$A:$O,13,0)</f>
        <v>0</v>
      </c>
      <c r="P637" s="1">
        <f>VLOOKUP(A637,综合分数!$A:$L,12,0)</f>
        <v>4.2521800763319264E-3</v>
      </c>
    </row>
    <row r="638" spans="1:16" x14ac:dyDescent="0.2">
      <c r="A638" t="s">
        <v>944</v>
      </c>
      <c r="B638" t="str">
        <f>VLOOKUP($A638,活跃!$B:$K,10,0)</f>
        <v>03流失</v>
      </c>
      <c r="C638" t="str">
        <f>VLOOKUP($A638,'交易量(贡献率)'!$A:$M,13,0)</f>
        <v>IV</v>
      </c>
      <c r="D638" t="str">
        <f>VLOOKUP($A638,交易量等级!$A:$I,9,0)</f>
        <v>微</v>
      </c>
      <c r="E638" t="str">
        <f>VLOOKUP($A638,'风险(退款拒付)'!$A:$P,16,0)</f>
        <v>低</v>
      </c>
      <c r="F638">
        <f>VLOOKUP($A638,'风险(退款拒付)'!$A:$Z,4,0)</f>
        <v>0</v>
      </c>
      <c r="G638" t="str">
        <f>VLOOKUP($A638,'风险(退款拒付)'!$A:$Z,8,0)</f>
        <v>0</v>
      </c>
      <c r="H638" t="str">
        <f>VLOOKUP($A638,'风险(退款拒付)'!$A:$Z,11,0)</f>
        <v>中</v>
      </c>
      <c r="I638" t="str">
        <f>VLOOKUP($A638,'风险(退款拒付)'!$A:$Z,14,0)</f>
        <v>0</v>
      </c>
      <c r="J638" s="2">
        <f>VLOOKUP($A638,活跃!$B:$K,9,0)</f>
        <v>27737.1</v>
      </c>
      <c r="K638" s="5">
        <f>VLOOKUP($A638,'交易量(贡献率)'!$A:$L,11,0)</f>
        <v>6.3947659231400463E-4</v>
      </c>
      <c r="L638">
        <f>VLOOKUP($A638,交易量等级!$A:$H,7,0)</f>
        <v>0</v>
      </c>
      <c r="M638" t="str">
        <f>VLOOKUP($A638,'风险(退款拒付)'!$A:$O,7,0)</f>
        <v>0</v>
      </c>
      <c r="N638" t="str">
        <f>VLOOKUP($A638,'风险(退款拒付)'!$A:$O,10,0)</f>
        <v>(1.5,10]</v>
      </c>
      <c r="O638" t="str">
        <f>VLOOKUP($A638,'风险(退款拒付)'!$A:$O,13,0)</f>
        <v>0</v>
      </c>
      <c r="P638" s="1">
        <f>VLOOKUP(A638,综合分数!$A:$L,12,0)</f>
        <v>2.3403688675042679E-3</v>
      </c>
    </row>
    <row r="639" spans="1:16" x14ac:dyDescent="0.2">
      <c r="A639" t="s">
        <v>145</v>
      </c>
      <c r="B639" t="str">
        <f>VLOOKUP($A639,活跃!$B:$K,10,0)</f>
        <v>03流失</v>
      </c>
      <c r="C639" t="str">
        <f>VLOOKUP($A639,'交易量(贡献率)'!$A:$M,13,0)</f>
        <v>IV</v>
      </c>
      <c r="D639" t="str">
        <f>VLOOKUP($A639,交易量等级!$A:$I,9,0)</f>
        <v>微</v>
      </c>
      <c r="E639" t="str">
        <f>VLOOKUP($A639,'风险(退款拒付)'!$A:$P,16,0)</f>
        <v>低</v>
      </c>
      <c r="F639">
        <f>VLOOKUP($A639,'风险(退款拒付)'!$A:$Z,4,0)</f>
        <v>0</v>
      </c>
      <c r="G639" t="str">
        <f>VLOOKUP($A639,'风险(退款拒付)'!$A:$Z,8,0)</f>
        <v>0</v>
      </c>
      <c r="H639" t="str">
        <f>VLOOKUP($A639,'风险(退款拒付)'!$A:$Z,11,0)</f>
        <v>中</v>
      </c>
      <c r="I639" t="str">
        <f>VLOOKUP($A639,'风险(退款拒付)'!$A:$Z,14,0)</f>
        <v>0</v>
      </c>
      <c r="J639" s="2">
        <f>VLOOKUP($A639,活跃!$B:$K,9,0)</f>
        <v>23134.9</v>
      </c>
      <c r="K639" s="5">
        <f>VLOOKUP($A639,'交易量(贡献率)'!$A:$L,11,0)</f>
        <v>4.3867813913353896E-3</v>
      </c>
      <c r="L639">
        <f>VLOOKUP($A639,交易量等级!$A:$H,7,0)</f>
        <v>0</v>
      </c>
      <c r="M639" t="str">
        <f>VLOOKUP($A639,'风险(退款拒付)'!$A:$O,7,0)</f>
        <v>0</v>
      </c>
      <c r="N639" t="str">
        <f>VLOOKUP($A639,'风险(退款拒付)'!$A:$O,10,0)</f>
        <v>(1.5,10]</v>
      </c>
      <c r="O639" t="str">
        <f>VLOOKUP($A639,'风险(退款拒付)'!$A:$O,13,0)</f>
        <v>0</v>
      </c>
      <c r="P639" s="1">
        <f>VLOOKUP(A639,综合分数!$A:$L,12,0)</f>
        <v>0.25416669372009509</v>
      </c>
    </row>
    <row r="640" spans="1:16" x14ac:dyDescent="0.2">
      <c r="A640" t="s">
        <v>454</v>
      </c>
      <c r="B640" t="str">
        <f>VLOOKUP($A640,活跃!$B:$K,10,0)</f>
        <v>02活跃</v>
      </c>
      <c r="C640" t="str">
        <f>VLOOKUP($A640,'交易量(贡献率)'!$A:$M,13,0)</f>
        <v>IV</v>
      </c>
      <c r="D640" t="str">
        <f>VLOOKUP($A640,交易量等级!$A:$I,9,0)</f>
        <v>微</v>
      </c>
      <c r="E640" t="str">
        <f>VLOOKUP($A640,'风险(退款拒付)'!$A:$P,16,0)</f>
        <v>低</v>
      </c>
      <c r="F640">
        <f>VLOOKUP($A640,'风险(退款拒付)'!$A:$Z,4,0)</f>
        <v>1.9E-2</v>
      </c>
      <c r="G640" t="str">
        <f>VLOOKUP($A640,'风险(退款拒付)'!$A:$Z,8,0)</f>
        <v>低</v>
      </c>
      <c r="H640" t="str">
        <f>VLOOKUP($A640,'风险(退款拒付)'!$A:$Z,11,0)</f>
        <v>0</v>
      </c>
      <c r="I640" t="str">
        <f>VLOOKUP($A640,'风险(退款拒付)'!$A:$Z,14,0)</f>
        <v>0</v>
      </c>
      <c r="J640" s="2">
        <f>VLOOKUP($A640,活跃!$B:$K,9,0)</f>
        <v>5217.1400000000003</v>
      </c>
      <c r="K640" s="5">
        <f>VLOOKUP($A640,'交易量(贡献率)'!$A:$L,11,0)</f>
        <v>9.8926092907216019E-4</v>
      </c>
      <c r="L640">
        <f>VLOOKUP($A640,交易量等级!$A:$H,7,0)</f>
        <v>680.69</v>
      </c>
      <c r="M640" t="str">
        <f>VLOOKUP($A640,'风险(退款拒付)'!$A:$O,7,0)</f>
        <v>(0,10]</v>
      </c>
      <c r="N640" t="str">
        <f>VLOOKUP($A640,'风险(退款拒付)'!$A:$O,10,0)</f>
        <v>0</v>
      </c>
      <c r="O640" t="str">
        <f>VLOOKUP($A640,'风险(退款拒付)'!$A:$O,13,0)</f>
        <v>0</v>
      </c>
      <c r="P640" s="1">
        <f>VLOOKUP(A640,综合分数!$A:$L,12,0)</f>
        <v>1.047228586669793E-2</v>
      </c>
    </row>
    <row r="641" spans="1:16" x14ac:dyDescent="0.2">
      <c r="A641" t="s">
        <v>547</v>
      </c>
      <c r="B641" t="str">
        <f>VLOOKUP($A641,活跃!$B:$K,10,0)</f>
        <v>03流失</v>
      </c>
      <c r="C641" t="str">
        <f>VLOOKUP($A641,'交易量(贡献率)'!$A:$M,13,0)</f>
        <v>IV</v>
      </c>
      <c r="D641" t="str">
        <f>VLOOKUP($A641,交易量等级!$A:$I,9,0)</f>
        <v>微</v>
      </c>
      <c r="E641" t="str">
        <f>VLOOKUP($A641,'风险(退款拒付)'!$A:$P,16,0)</f>
        <v>中高</v>
      </c>
      <c r="F641">
        <f>VLOOKUP($A641,'风险(退款拒付)'!$A:$Z,4,0)</f>
        <v>0</v>
      </c>
      <c r="G641" t="str">
        <f>VLOOKUP($A641,'风险(退款拒付)'!$A:$Z,8,0)</f>
        <v>0</v>
      </c>
      <c r="H641" t="str">
        <f>VLOOKUP($A641,'风险(退款拒付)'!$A:$Z,11,0)</f>
        <v>高</v>
      </c>
      <c r="I641" t="str">
        <f>VLOOKUP($A641,'风险(退款拒付)'!$A:$Z,14,0)</f>
        <v>中</v>
      </c>
      <c r="J641" s="2">
        <f>VLOOKUP($A641,活跃!$B:$K,9,0)</f>
        <v>9988.76</v>
      </c>
      <c r="K641" s="5">
        <f>VLOOKUP($A641,'交易量(贡献率)'!$A:$L,11,0)</f>
        <v>1.8940434793543646E-3</v>
      </c>
      <c r="L641">
        <f>VLOOKUP($A641,交易量等级!$A:$H,7,0)</f>
        <v>0</v>
      </c>
      <c r="M641" t="str">
        <f>VLOOKUP($A641,'风险(退款拒付)'!$A:$O,7,0)</f>
        <v>0</v>
      </c>
      <c r="N641" t="str">
        <f>VLOOKUP($A641,'风险(退款拒付)'!$A:$O,10,0)</f>
        <v>(10,+)</v>
      </c>
      <c r="O641" t="str">
        <f>VLOOKUP($A641,'风险(退款拒付)'!$A:$O,13,0)</f>
        <v>(10,20]</v>
      </c>
      <c r="P641" s="1">
        <f>VLOOKUP(A641,综合分数!$A:$L,12,0)</f>
        <v>5.2964467138781881E-3</v>
      </c>
    </row>
    <row r="642" spans="1:16" x14ac:dyDescent="0.2">
      <c r="A642" t="s">
        <v>629</v>
      </c>
      <c r="B642" t="str">
        <f>VLOOKUP($A642,活跃!$B:$K,10,0)</f>
        <v>03流失</v>
      </c>
      <c r="C642" t="str">
        <f>VLOOKUP($A642,'交易量(贡献率)'!$A:$M,13,0)</f>
        <v>IV</v>
      </c>
      <c r="D642" t="str">
        <f>VLOOKUP($A642,交易量等级!$A:$I,9,0)</f>
        <v>微</v>
      </c>
      <c r="E642" t="str">
        <f>VLOOKUP($A642,'风险(退款拒付)'!$A:$P,16,0)</f>
        <v>0风险</v>
      </c>
      <c r="F642">
        <f>VLOOKUP($A642,'风险(退款拒付)'!$A:$Z,4,0)</f>
        <v>0</v>
      </c>
      <c r="G642" t="str">
        <f>VLOOKUP($A642,'风险(退款拒付)'!$A:$Z,8,0)</f>
        <v>0</v>
      </c>
      <c r="H642" t="str">
        <f>VLOOKUP($A642,'风险(退款拒付)'!$A:$Z,11,0)</f>
        <v>0</v>
      </c>
      <c r="I642" t="str">
        <f>VLOOKUP($A642,'风险(退款拒付)'!$A:$Z,14,0)</f>
        <v>0</v>
      </c>
      <c r="J642" s="2">
        <f>VLOOKUP($A642,活跃!$B:$K,9,0)</f>
        <v>868.49</v>
      </c>
      <c r="K642" s="5">
        <f>VLOOKUP($A642,'交易量(贡献率)'!$A:$L,11,0)</f>
        <v>1.7955429857207381E-4</v>
      </c>
      <c r="L642">
        <f>VLOOKUP($A642,交易量等级!$A:$H,7,0)</f>
        <v>0</v>
      </c>
      <c r="M642" t="str">
        <f>VLOOKUP($A642,'风险(退款拒付)'!$A:$O,7,0)</f>
        <v>0</v>
      </c>
      <c r="N642" t="str">
        <f>VLOOKUP($A642,'风险(退款拒付)'!$A:$O,10,0)</f>
        <v>0</v>
      </c>
      <c r="O642" t="str">
        <f>VLOOKUP($A642,'风险(退款拒付)'!$A:$O,13,0)</f>
        <v>0</v>
      </c>
      <c r="P642" s="1">
        <f>VLOOKUP(A642,综合分数!$A:$L,12,0)</f>
        <v>5.1917450882054848E-3</v>
      </c>
    </row>
    <row r="643" spans="1:16" x14ac:dyDescent="0.2">
      <c r="A643" t="s">
        <v>617</v>
      </c>
      <c r="B643" t="str">
        <f>VLOOKUP($A643,活跃!$B:$K,10,0)</f>
        <v>03流失</v>
      </c>
      <c r="C643" t="str">
        <f>VLOOKUP($A643,'交易量(贡献率)'!$A:$M,13,0)</f>
        <v>IV</v>
      </c>
      <c r="D643" t="str">
        <f>VLOOKUP($A643,交易量等级!$A:$I,9,0)</f>
        <v>微</v>
      </c>
      <c r="E643" t="str">
        <f>VLOOKUP($A643,'风险(退款拒付)'!$A:$P,16,0)</f>
        <v>低</v>
      </c>
      <c r="F643">
        <f>VLOOKUP($A643,'风险(退款拒付)'!$A:$Z,4,0)</f>
        <v>2.3E-2</v>
      </c>
      <c r="G643" t="str">
        <f>VLOOKUP($A643,'风险(退款拒付)'!$A:$Z,8,0)</f>
        <v>低</v>
      </c>
      <c r="H643" t="str">
        <f>VLOOKUP($A643,'风险(退款拒付)'!$A:$Z,11,0)</f>
        <v>0</v>
      </c>
      <c r="I643" t="str">
        <f>VLOOKUP($A643,'风险(退款拒付)'!$A:$Z,14,0)</f>
        <v>0</v>
      </c>
      <c r="J643" s="2">
        <f>VLOOKUP($A643,活跃!$B:$K,9,0)</f>
        <v>32870.93</v>
      </c>
      <c r="K643" s="5">
        <f>VLOOKUP($A643,'交易量(贡献率)'!$A:$L,11,0)</f>
        <v>6.2329028454796952E-3</v>
      </c>
      <c r="L643">
        <f>VLOOKUP($A643,交易量等级!$A:$H,7,0)</f>
        <v>0</v>
      </c>
      <c r="M643" t="str">
        <f>VLOOKUP($A643,'风险(退款拒付)'!$A:$O,7,0)</f>
        <v>(0,10]</v>
      </c>
      <c r="N643" t="str">
        <f>VLOOKUP($A643,'风险(退款拒付)'!$A:$O,10,0)</f>
        <v>0</v>
      </c>
      <c r="O643" t="str">
        <f>VLOOKUP($A643,'风险(退款拒付)'!$A:$O,13,0)</f>
        <v>0</v>
      </c>
      <c r="P643" s="1">
        <f>VLOOKUP(A643,综合分数!$A:$L,12,0)</f>
        <v>1.7048946625642811E-2</v>
      </c>
    </row>
    <row r="644" spans="1:16" x14ac:dyDescent="0.2">
      <c r="A644" t="s">
        <v>309</v>
      </c>
      <c r="B644" t="str">
        <f>VLOOKUP($A644,活跃!$B:$K,10,0)</f>
        <v>03流失</v>
      </c>
      <c r="C644" t="str">
        <f>VLOOKUP($A644,'交易量(贡献率)'!$A:$M,13,0)</f>
        <v>IV</v>
      </c>
      <c r="D644" t="str">
        <f>VLOOKUP($A644,交易量等级!$A:$I,9,0)</f>
        <v>微</v>
      </c>
      <c r="E644" t="str">
        <f>VLOOKUP($A644,'风险(退款拒付)'!$A:$P,16,0)</f>
        <v>低</v>
      </c>
      <c r="F644">
        <f>VLOOKUP($A644,'风险(退款拒付)'!$A:$Z,4,0)</f>
        <v>0</v>
      </c>
      <c r="G644" t="str">
        <f>VLOOKUP($A644,'风险(退款拒付)'!$A:$Z,8,0)</f>
        <v>0</v>
      </c>
      <c r="H644" t="str">
        <f>VLOOKUP($A644,'风险(退款拒付)'!$A:$Z,11,0)</f>
        <v>中</v>
      </c>
      <c r="I644" t="str">
        <f>VLOOKUP($A644,'风险(退款拒付)'!$A:$Z,14,0)</f>
        <v>中</v>
      </c>
      <c r="J644" s="2">
        <f>VLOOKUP($A644,活跃!$B:$K,9,0)</f>
        <v>22400</v>
      </c>
      <c r="K644" s="5">
        <f>VLOOKUP($A644,'交易量(贡献率)'!$A:$L,11,0)</f>
        <v>4.2474315067673827E-3</v>
      </c>
      <c r="L644">
        <f>VLOOKUP($A644,交易量等级!$A:$H,7,0)</f>
        <v>0</v>
      </c>
      <c r="M644" t="str">
        <f>VLOOKUP($A644,'风险(退款拒付)'!$A:$O,7,0)</f>
        <v>0</v>
      </c>
      <c r="N644" t="str">
        <f>VLOOKUP($A644,'风险(退款拒付)'!$A:$O,10,0)</f>
        <v>(1.5,10]</v>
      </c>
      <c r="O644" t="str">
        <f>VLOOKUP($A644,'风险(退款拒付)'!$A:$O,13,0)</f>
        <v>(10,20]</v>
      </c>
      <c r="P644" s="1">
        <f>VLOOKUP(A644,综合分数!$A:$L,12,0)</f>
        <v>2.1234691672068821E-2</v>
      </c>
    </row>
    <row r="645" spans="1:16" x14ac:dyDescent="0.2">
      <c r="A645" t="s">
        <v>618</v>
      </c>
      <c r="B645" t="str">
        <f>VLOOKUP($A645,活跃!$B:$K,10,0)</f>
        <v>03流失</v>
      </c>
      <c r="C645" t="str">
        <f>VLOOKUP($A645,'交易量(贡献率)'!$A:$M,13,0)</f>
        <v>IV</v>
      </c>
      <c r="D645" t="str">
        <f>VLOOKUP($A645,交易量等级!$A:$I,9,0)</f>
        <v>微</v>
      </c>
      <c r="E645" t="str">
        <f>VLOOKUP($A645,'风险(退款拒付)'!$A:$P,16,0)</f>
        <v>低</v>
      </c>
      <c r="F645">
        <f>VLOOKUP($A645,'风险(退款拒付)'!$A:$Z,4,0)</f>
        <v>0</v>
      </c>
      <c r="G645" t="str">
        <f>VLOOKUP($A645,'风险(退款拒付)'!$A:$Z,8,0)</f>
        <v>0</v>
      </c>
      <c r="H645" t="str">
        <f>VLOOKUP($A645,'风险(退款拒付)'!$A:$Z,11,0)</f>
        <v>0</v>
      </c>
      <c r="I645" t="str">
        <f>VLOOKUP($A645,'风险(退款拒付)'!$A:$Z,14,0)</f>
        <v>低</v>
      </c>
      <c r="J645" s="2">
        <f>VLOOKUP($A645,活跃!$B:$K,9,0)</f>
        <v>4622.45</v>
      </c>
      <c r="K645" s="5">
        <f>VLOOKUP($A645,'交易量(贡献率)'!$A:$L,11,0)</f>
        <v>5.8919449659349118E-4</v>
      </c>
      <c r="L645">
        <f>VLOOKUP($A645,交易量等级!$A:$H,7,0)</f>
        <v>0</v>
      </c>
      <c r="M645" t="str">
        <f>VLOOKUP($A645,'风险(退款拒付)'!$A:$O,7,0)</f>
        <v>0</v>
      </c>
      <c r="N645" t="str">
        <f>VLOOKUP($A645,'风险(退款拒付)'!$A:$O,10,0)</f>
        <v>0</v>
      </c>
      <c r="O645" t="str">
        <f>VLOOKUP($A645,'风险(退款拒付)'!$A:$O,13,0)</f>
        <v>(0,10]</v>
      </c>
      <c r="P645" s="1">
        <f>VLOOKUP(A645,综合分数!$A:$L,12,0)</f>
        <v>1.005560030403985E-2</v>
      </c>
    </row>
    <row r="646" spans="1:16" x14ac:dyDescent="0.2">
      <c r="A646" t="s">
        <v>143</v>
      </c>
      <c r="B646" t="str">
        <f>VLOOKUP($A646,活跃!$B:$K,10,0)</f>
        <v>03流失</v>
      </c>
      <c r="C646" t="str">
        <f>VLOOKUP($A646,'交易量(贡献率)'!$A:$M,13,0)</f>
        <v>IV</v>
      </c>
      <c r="D646" t="str">
        <f>VLOOKUP($A646,交易量等级!$A:$I,9,0)</f>
        <v>微</v>
      </c>
      <c r="E646" t="str">
        <f>VLOOKUP($A646,'风险(退款拒付)'!$A:$P,16,0)</f>
        <v>0风险</v>
      </c>
      <c r="F646">
        <f>VLOOKUP($A646,'风险(退款拒付)'!$A:$Z,4,0)</f>
        <v>0</v>
      </c>
      <c r="G646" t="str">
        <f>VLOOKUP($A646,'风险(退款拒付)'!$A:$Z,8,0)</f>
        <v>0</v>
      </c>
      <c r="H646" t="str">
        <f>VLOOKUP($A646,'风险(退款拒付)'!$A:$Z,11,0)</f>
        <v>0</v>
      </c>
      <c r="I646" t="str">
        <f>VLOOKUP($A646,'风险(退款拒付)'!$A:$Z,14,0)</f>
        <v>0</v>
      </c>
      <c r="J646" s="2">
        <f>VLOOKUP($A646,活跃!$B:$K,9,0)</f>
        <v>3547.13</v>
      </c>
      <c r="K646" s="5">
        <f>VLOOKUP($A646,'交易量(贡献率)'!$A:$L,11,0)</f>
        <v>6.7259784466963332E-4</v>
      </c>
      <c r="L646">
        <f>VLOOKUP($A646,交易量等级!$A:$H,7,0)</f>
        <v>0</v>
      </c>
      <c r="M646" t="str">
        <f>VLOOKUP($A646,'风险(退款拒付)'!$A:$O,7,0)</f>
        <v>0</v>
      </c>
      <c r="N646" t="str">
        <f>VLOOKUP($A646,'风险(退款拒付)'!$A:$O,10,0)</f>
        <v>0</v>
      </c>
      <c r="O646" t="str">
        <f>VLOOKUP($A646,'风险(退款拒付)'!$A:$O,13,0)</f>
        <v>0</v>
      </c>
      <c r="P646" s="1">
        <f>VLOOKUP(A646,综合分数!$A:$L,12,0)</f>
        <v>8.8973749881788942E-3</v>
      </c>
    </row>
    <row r="647" spans="1:16" x14ac:dyDescent="0.2">
      <c r="A647" t="s">
        <v>373</v>
      </c>
      <c r="B647" t="str">
        <f>VLOOKUP($A647,活跃!$B:$K,10,0)</f>
        <v>03流失</v>
      </c>
      <c r="C647" t="str">
        <f>VLOOKUP($A647,'交易量(贡献率)'!$A:$M,13,0)</f>
        <v>IV</v>
      </c>
      <c r="D647" t="str">
        <f>VLOOKUP($A647,交易量等级!$A:$I,9,0)</f>
        <v>微</v>
      </c>
      <c r="E647" t="str">
        <f>VLOOKUP($A647,'风险(退款拒付)'!$A:$P,16,0)</f>
        <v>0风险</v>
      </c>
      <c r="F647">
        <f>VLOOKUP($A647,'风险(退款拒付)'!$A:$Z,4,0)</f>
        <v>0</v>
      </c>
      <c r="G647" t="str">
        <f>VLOOKUP($A647,'风险(退款拒付)'!$A:$Z,8,0)</f>
        <v>0</v>
      </c>
      <c r="H647" t="str">
        <f>VLOOKUP($A647,'风险(退款拒付)'!$A:$Z,11,0)</f>
        <v>0</v>
      </c>
      <c r="I647" t="str">
        <f>VLOOKUP($A647,'风险(退款拒付)'!$A:$Z,14,0)</f>
        <v>0</v>
      </c>
      <c r="J647" s="2">
        <f>VLOOKUP($A647,活跃!$B:$K,9,0)</f>
        <v>4613.83</v>
      </c>
      <c r="K647" s="5">
        <f>VLOOKUP($A647,'交易量(贡献率)'!$A:$L,11,0)</f>
        <v>8.7486280843163187E-4</v>
      </c>
      <c r="L647">
        <f>VLOOKUP($A647,交易量等级!$A:$H,7,0)</f>
        <v>0</v>
      </c>
      <c r="M647" t="str">
        <f>VLOOKUP($A647,'风险(退款拒付)'!$A:$O,7,0)</f>
        <v>0</v>
      </c>
      <c r="N647" t="str">
        <f>VLOOKUP($A647,'风险(退款拒付)'!$A:$O,10,0)</f>
        <v>0</v>
      </c>
      <c r="O647" t="str">
        <f>VLOOKUP($A647,'风险(退款拒付)'!$A:$O,13,0)</f>
        <v>0</v>
      </c>
      <c r="P647" s="1">
        <f>VLOOKUP(A647,综合分数!$A:$L,12,0)</f>
        <v>0.2011094209621328</v>
      </c>
    </row>
    <row r="648" spans="1:16" x14ac:dyDescent="0.2">
      <c r="A648" t="s">
        <v>726</v>
      </c>
      <c r="B648" t="str">
        <f>VLOOKUP($A648,活跃!$B:$K,10,0)</f>
        <v>02活跃</v>
      </c>
      <c r="C648" t="str">
        <f>VLOOKUP($A648,'交易量(贡献率)'!$A:$M,13,0)</f>
        <v>IV</v>
      </c>
      <c r="D648" t="str">
        <f>VLOOKUP($A648,交易量等级!$A:$I,9,0)</f>
        <v>微</v>
      </c>
      <c r="E648" t="str">
        <f>VLOOKUP($A648,'风险(退款拒付)'!$A:$P,16,0)</f>
        <v>低</v>
      </c>
      <c r="F648">
        <f>VLOOKUP($A648,'风险(退款拒付)'!$A:$Z,4,0)</f>
        <v>6.7000000000000004E-2</v>
      </c>
      <c r="G648" t="str">
        <f>VLOOKUP($A648,'风险(退款拒付)'!$A:$Z,8,0)</f>
        <v>低</v>
      </c>
      <c r="H648" t="str">
        <f>VLOOKUP($A648,'风险(退款拒付)'!$A:$Z,11,0)</f>
        <v>中</v>
      </c>
      <c r="I648" t="str">
        <f>VLOOKUP($A648,'风险(退款拒付)'!$A:$Z,14,0)</f>
        <v>0</v>
      </c>
      <c r="J648" s="2">
        <f>VLOOKUP($A648,活跃!$B:$K,9,0)</f>
        <v>37932.53</v>
      </c>
      <c r="K648" s="5">
        <f>VLOOKUP($A648,'交易量(贡献率)'!$A:$L,11,0)</f>
        <v>7.1926706720267389E-3</v>
      </c>
      <c r="L648">
        <f>VLOOKUP($A648,交易量等级!$A:$H,7,0)</f>
        <v>5200.63</v>
      </c>
      <c r="M648" t="str">
        <f>VLOOKUP($A648,'风险(退款拒付)'!$A:$O,7,0)</f>
        <v>(0,10]</v>
      </c>
      <c r="N648" t="str">
        <f>VLOOKUP($A648,'风险(退款拒付)'!$A:$O,10,0)</f>
        <v>(1.5,10]</v>
      </c>
      <c r="O648" t="str">
        <f>VLOOKUP($A648,'风险(退款拒付)'!$A:$O,13,0)</f>
        <v>0</v>
      </c>
      <c r="P648" s="1">
        <f>VLOOKUP(A648,综合分数!$A:$L,12,0)</f>
        <v>4.470566679851835E-3</v>
      </c>
    </row>
    <row r="649" spans="1:16" x14ac:dyDescent="0.2">
      <c r="A649" t="s">
        <v>159</v>
      </c>
      <c r="B649" t="str">
        <f>VLOOKUP($A649,活跃!$B:$K,10,0)</f>
        <v>02活跃</v>
      </c>
      <c r="C649" t="str">
        <f>VLOOKUP($A649,'交易量(贡献率)'!$A:$M,13,0)</f>
        <v>IV</v>
      </c>
      <c r="D649" t="str">
        <f>VLOOKUP($A649,交易量等级!$A:$I,9,0)</f>
        <v>微</v>
      </c>
      <c r="E649" t="str">
        <f>VLOOKUP($A649,'风险(退款拒付)'!$A:$P,16,0)</f>
        <v>0风险</v>
      </c>
      <c r="F649">
        <f>VLOOKUP($A649,'风险(退款拒付)'!$A:$Z,4,0)</f>
        <v>0</v>
      </c>
      <c r="G649" t="str">
        <f>VLOOKUP($A649,'风险(退款拒付)'!$A:$Z,8,0)</f>
        <v>0</v>
      </c>
      <c r="H649" t="str">
        <f>VLOOKUP($A649,'风险(退款拒付)'!$A:$Z,11,0)</f>
        <v>0</v>
      </c>
      <c r="I649" t="str">
        <f>VLOOKUP($A649,'风险(退款拒付)'!$A:$Z,14,0)</f>
        <v>0</v>
      </c>
      <c r="J649" s="2">
        <f>VLOOKUP($A649,活跃!$B:$K,9,0)</f>
        <v>8956.33</v>
      </c>
      <c r="K649" s="5">
        <f>VLOOKUP($A649,'交易量(贡献率)'!$A:$L,11,0)</f>
        <v>1.6982767065627641E-3</v>
      </c>
      <c r="L649">
        <f>VLOOKUP($A649,交易量等级!$A:$H,7,0)</f>
        <v>8930.35</v>
      </c>
      <c r="M649" t="str">
        <f>VLOOKUP($A649,'风险(退款拒付)'!$A:$O,7,0)</f>
        <v>0</v>
      </c>
      <c r="N649" t="str">
        <f>VLOOKUP($A649,'风险(退款拒付)'!$A:$O,10,0)</f>
        <v>0</v>
      </c>
      <c r="O649" t="str">
        <f>VLOOKUP($A649,'风险(退款拒付)'!$A:$O,13,0)</f>
        <v>0</v>
      </c>
      <c r="P649" s="1">
        <f>VLOOKUP(A649,综合分数!$A:$L,12,0)</f>
        <v>1.012607437809027E-2</v>
      </c>
    </row>
    <row r="650" spans="1:16" x14ac:dyDescent="0.2">
      <c r="A650" t="s">
        <v>854</v>
      </c>
      <c r="B650" t="str">
        <f>VLOOKUP($A650,活跃!$B:$K,10,0)</f>
        <v>03流失</v>
      </c>
      <c r="C650" t="str">
        <f>VLOOKUP($A650,'交易量(贡献率)'!$A:$M,13,0)</f>
        <v>IV</v>
      </c>
      <c r="D650" t="str">
        <f>VLOOKUP($A650,交易量等级!$A:$I,9,0)</f>
        <v>微</v>
      </c>
      <c r="E650" t="str">
        <f>VLOOKUP($A650,'风险(退款拒付)'!$A:$P,16,0)</f>
        <v>低</v>
      </c>
      <c r="F650">
        <f>VLOOKUP($A650,'风险(退款拒付)'!$A:$Z,4,0)</f>
        <v>0.13200000000000001</v>
      </c>
      <c r="G650" t="str">
        <f>VLOOKUP($A650,'风险(退款拒付)'!$A:$Z,8,0)</f>
        <v>中</v>
      </c>
      <c r="H650" t="str">
        <f>VLOOKUP($A650,'风险(退款拒付)'!$A:$Z,11,0)</f>
        <v>低</v>
      </c>
      <c r="I650" t="str">
        <f>VLOOKUP($A650,'风险(退款拒付)'!$A:$Z,14,0)</f>
        <v>低</v>
      </c>
      <c r="J650" s="2">
        <f>VLOOKUP($A650,活跃!$B:$K,9,0)</f>
        <v>8000.73</v>
      </c>
      <c r="K650" s="5">
        <f>VLOOKUP($A650,'交易量(贡献率)'!$A:$L,11,0)</f>
        <v>1.5011530095828385E-3</v>
      </c>
      <c r="L650">
        <f>VLOOKUP($A650,交易量等级!$A:$H,7,0)</f>
        <v>0</v>
      </c>
      <c r="M650" t="str">
        <f>VLOOKUP($A650,'风险(退款拒付)'!$A:$O,7,0)</f>
        <v>(10,20]</v>
      </c>
      <c r="N650" t="str">
        <f>VLOOKUP($A650,'风险(退款拒付)'!$A:$O,10,0)</f>
        <v>(0,1.5]</v>
      </c>
      <c r="O650" t="str">
        <f>VLOOKUP($A650,'风险(退款拒付)'!$A:$O,13,0)</f>
        <v>(0,10]</v>
      </c>
      <c r="P650" s="1">
        <f>VLOOKUP(A650,综合分数!$A:$L,12,0)</f>
        <v>1.159552449359905E-2</v>
      </c>
    </row>
    <row r="651" spans="1:16" x14ac:dyDescent="0.2">
      <c r="A651" t="s">
        <v>202</v>
      </c>
      <c r="B651" t="str">
        <f>VLOOKUP($A651,活跃!$B:$K,10,0)</f>
        <v>03流失</v>
      </c>
      <c r="C651" t="str">
        <f>VLOOKUP($A651,'交易量(贡献率)'!$A:$M,13,0)</f>
        <v>IV</v>
      </c>
      <c r="D651" t="str">
        <f>VLOOKUP($A651,交易量等级!$A:$I,9,0)</f>
        <v>微</v>
      </c>
      <c r="E651" t="str">
        <f>VLOOKUP($A651,'风险(退款拒付)'!$A:$P,16,0)</f>
        <v>低</v>
      </c>
      <c r="F651">
        <f>VLOOKUP($A651,'风险(退款拒付)'!$A:$Z,4,0)</f>
        <v>0</v>
      </c>
      <c r="G651" t="str">
        <f>VLOOKUP($A651,'风险(退款拒付)'!$A:$Z,8,0)</f>
        <v>0</v>
      </c>
      <c r="H651" t="str">
        <f>VLOOKUP($A651,'风险(退款拒付)'!$A:$Z,11,0)</f>
        <v>0</v>
      </c>
      <c r="I651" t="str">
        <f>VLOOKUP($A651,'风险(退款拒付)'!$A:$Z,14,0)</f>
        <v>低</v>
      </c>
      <c r="J651" s="2">
        <f>VLOOKUP($A651,活跃!$B:$K,9,0)</f>
        <v>3634.29</v>
      </c>
      <c r="K651" s="5">
        <f>VLOOKUP($A651,'交易量(贡献率)'!$A:$L,11,0)</f>
        <v>6.8912490405042995E-4</v>
      </c>
      <c r="L651">
        <f>VLOOKUP($A651,交易量等级!$A:$H,7,0)</f>
        <v>0</v>
      </c>
      <c r="M651" t="str">
        <f>VLOOKUP($A651,'风险(退款拒付)'!$A:$O,7,0)</f>
        <v>0</v>
      </c>
      <c r="N651" t="str">
        <f>VLOOKUP($A651,'风险(退款拒付)'!$A:$O,10,0)</f>
        <v>0</v>
      </c>
      <c r="O651" t="str">
        <f>VLOOKUP($A651,'风险(退款拒付)'!$A:$O,13,0)</f>
        <v>(0,10]</v>
      </c>
      <c r="P651" s="1">
        <f>VLOOKUP(A651,综合分数!$A:$L,12,0)</f>
        <v>3.7902428713491578E-3</v>
      </c>
    </row>
    <row r="652" spans="1:16" x14ac:dyDescent="0.2">
      <c r="A652" t="s">
        <v>1022</v>
      </c>
      <c r="B652" t="str">
        <f>VLOOKUP($A652,活跃!$B:$K,10,0)</f>
        <v>03流失</v>
      </c>
      <c r="C652" t="str">
        <f>VLOOKUP($A652,'交易量(贡献率)'!$A:$M,13,0)</f>
        <v>IV</v>
      </c>
      <c r="D652" t="str">
        <f>VLOOKUP($A652,交易量等级!$A:$I,9,0)</f>
        <v>微</v>
      </c>
      <c r="E652" t="str">
        <f>VLOOKUP($A652,'风险(退款拒付)'!$A:$P,16,0)</f>
        <v>低</v>
      </c>
      <c r="F652">
        <f>VLOOKUP($A652,'风险(退款拒付)'!$A:$Z,4,0)</f>
        <v>5.5E-2</v>
      </c>
      <c r="G652" t="str">
        <f>VLOOKUP($A652,'风险(退款拒付)'!$A:$Z,8,0)</f>
        <v>低</v>
      </c>
      <c r="H652" t="str">
        <f>VLOOKUP($A652,'风险(退款拒付)'!$A:$Z,11,0)</f>
        <v>中</v>
      </c>
      <c r="I652" t="str">
        <f>VLOOKUP($A652,'风险(退款拒付)'!$A:$Z,14,0)</f>
        <v>低</v>
      </c>
      <c r="J652" s="2">
        <f>VLOOKUP($A652,活跃!$B:$K,9,0)</f>
        <v>7077.57</v>
      </c>
      <c r="K652" s="5">
        <f>VLOOKUP($A652,'交易量(贡献率)'!$A:$L,11,0)</f>
        <v>1.3420309736317689E-3</v>
      </c>
      <c r="L652">
        <f>VLOOKUP($A652,交易量等级!$A:$H,7,0)</f>
        <v>0</v>
      </c>
      <c r="M652" t="str">
        <f>VLOOKUP($A652,'风险(退款拒付)'!$A:$O,7,0)</f>
        <v>(0,10]</v>
      </c>
      <c r="N652" t="str">
        <f>VLOOKUP($A652,'风险(退款拒付)'!$A:$O,10,0)</f>
        <v>(1.5,10]</v>
      </c>
      <c r="O652" t="str">
        <f>VLOOKUP($A652,'风险(退款拒付)'!$A:$O,13,0)</f>
        <v>(0,10]</v>
      </c>
      <c r="P652" s="1">
        <f>VLOOKUP(A652,综合分数!$A:$L,12,0)</f>
        <v>0.19996057305791831</v>
      </c>
    </row>
    <row r="653" spans="1:16" x14ac:dyDescent="0.2">
      <c r="A653" t="s">
        <v>990</v>
      </c>
      <c r="B653" t="str">
        <f>VLOOKUP($A653,活跃!$B:$K,10,0)</f>
        <v>02活跃</v>
      </c>
      <c r="C653" t="str">
        <f>VLOOKUP($A653,'交易量(贡献率)'!$A:$M,13,0)</f>
        <v>IV</v>
      </c>
      <c r="D653" t="str">
        <f>VLOOKUP($A653,交易量等级!$A:$I,9,0)</f>
        <v>微</v>
      </c>
      <c r="E653" t="str">
        <f>VLOOKUP($A653,'风险(退款拒付)'!$A:$P,16,0)</f>
        <v>低</v>
      </c>
      <c r="F653">
        <f>VLOOKUP($A653,'风险(退款拒付)'!$A:$Z,4,0)</f>
        <v>2.7E-2</v>
      </c>
      <c r="G653" t="str">
        <f>VLOOKUP($A653,'风险(退款拒付)'!$A:$Z,8,0)</f>
        <v>低</v>
      </c>
      <c r="H653" t="str">
        <f>VLOOKUP($A653,'风险(退款拒付)'!$A:$Z,11,0)</f>
        <v>0</v>
      </c>
      <c r="I653" t="str">
        <f>VLOOKUP($A653,'风险(退款拒付)'!$A:$Z,14,0)</f>
        <v>0</v>
      </c>
      <c r="J653" s="2">
        <f>VLOOKUP($A653,活跃!$B:$K,9,0)</f>
        <v>4556.2700000000004</v>
      </c>
      <c r="K653" s="5">
        <f>VLOOKUP($A653,'交易量(贡献率)'!$A:$L,11,0)</f>
        <v>8.6394842639906354E-4</v>
      </c>
      <c r="L653">
        <f>VLOOKUP($A653,交易量等级!$A:$H,7,0)</f>
        <v>2504.14</v>
      </c>
      <c r="M653" t="str">
        <f>VLOOKUP($A653,'风险(退款拒付)'!$A:$O,7,0)</f>
        <v>(0,10]</v>
      </c>
      <c r="N653" t="str">
        <f>VLOOKUP($A653,'风险(退款拒付)'!$A:$O,10,0)</f>
        <v>0</v>
      </c>
      <c r="O653" t="str">
        <f>VLOOKUP($A653,'风险(退款拒付)'!$A:$O,13,0)</f>
        <v>0</v>
      </c>
      <c r="P653" s="1">
        <f>VLOOKUP(A653,综合分数!$A:$L,12,0)</f>
        <v>5.3702708283674119E-3</v>
      </c>
    </row>
    <row r="654" spans="1:16" x14ac:dyDescent="0.2">
      <c r="A654" t="s">
        <v>839</v>
      </c>
      <c r="B654" t="str">
        <f>VLOOKUP($A654,活跃!$B:$K,10,0)</f>
        <v>02活跃</v>
      </c>
      <c r="C654" t="str">
        <f>VLOOKUP($A654,'交易量(贡献率)'!$A:$M,13,0)</f>
        <v>IV</v>
      </c>
      <c r="D654" t="str">
        <f>VLOOKUP($A654,交易量等级!$A:$I,9,0)</f>
        <v>微</v>
      </c>
      <c r="E654" t="str">
        <f>VLOOKUP($A654,'风险(退款拒付)'!$A:$P,16,0)</f>
        <v>0风险</v>
      </c>
      <c r="F654">
        <f>VLOOKUP($A654,'风险(退款拒付)'!$A:$Z,4,0)</f>
        <v>0</v>
      </c>
      <c r="G654" t="str">
        <f>VLOOKUP($A654,'风险(退款拒付)'!$A:$Z,8,0)</f>
        <v>0</v>
      </c>
      <c r="H654" t="str">
        <f>VLOOKUP($A654,'风险(退款拒付)'!$A:$Z,11,0)</f>
        <v>0</v>
      </c>
      <c r="I654" t="str">
        <f>VLOOKUP($A654,'风险(退款拒付)'!$A:$Z,14,0)</f>
        <v>0</v>
      </c>
      <c r="J654" s="2">
        <f>VLOOKUP($A654,活跃!$B:$K,9,0)</f>
        <v>48458.61</v>
      </c>
      <c r="K654" s="5">
        <f>VLOOKUP($A654,'交易量(贡献率)'!$A:$L,11,0)</f>
        <v>9.1885994146496865E-3</v>
      </c>
      <c r="L654">
        <f>VLOOKUP($A654,交易量等级!$A:$H,7,0)</f>
        <v>16205</v>
      </c>
      <c r="M654" t="str">
        <f>VLOOKUP($A654,'风险(退款拒付)'!$A:$O,7,0)</f>
        <v>0</v>
      </c>
      <c r="N654" t="str">
        <f>VLOOKUP($A654,'风险(退款拒付)'!$A:$O,10,0)</f>
        <v>0</v>
      </c>
      <c r="O654" t="str">
        <f>VLOOKUP($A654,'风险(退款拒付)'!$A:$O,13,0)</f>
        <v>0</v>
      </c>
      <c r="P654" s="1">
        <f>VLOOKUP(A654,综合分数!$A:$L,12,0)</f>
        <v>7.3076012863156261E-3</v>
      </c>
    </row>
    <row r="655" spans="1:16" x14ac:dyDescent="0.2">
      <c r="A655" t="s">
        <v>563</v>
      </c>
      <c r="B655" t="str">
        <f>VLOOKUP($A655,活跃!$B:$K,10,0)</f>
        <v>02活跃</v>
      </c>
      <c r="C655" t="str">
        <f>VLOOKUP($A655,'交易量(贡献率)'!$A:$M,13,0)</f>
        <v>IV</v>
      </c>
      <c r="D655" t="str">
        <f>VLOOKUP($A655,交易量等级!$A:$I,9,0)</f>
        <v>微</v>
      </c>
      <c r="E655" t="str">
        <f>VLOOKUP($A655,'风险(退款拒付)'!$A:$P,16,0)</f>
        <v>低</v>
      </c>
      <c r="F655">
        <f>VLOOKUP($A655,'风险(退款拒付)'!$A:$Z,4,0)</f>
        <v>6.3E-2</v>
      </c>
      <c r="G655" t="str">
        <f>VLOOKUP($A655,'风险(退款拒付)'!$A:$Z,8,0)</f>
        <v>低</v>
      </c>
      <c r="H655" t="str">
        <f>VLOOKUP($A655,'风险(退款拒付)'!$A:$Z,11,0)</f>
        <v>0</v>
      </c>
      <c r="I655" t="str">
        <f>VLOOKUP($A655,'风险(退款拒付)'!$A:$Z,14,0)</f>
        <v>低</v>
      </c>
      <c r="J655" s="2">
        <f>VLOOKUP($A655,活跃!$B:$K,9,0)</f>
        <v>4890.96</v>
      </c>
      <c r="K655" s="5">
        <f>VLOOKUP($A655,'交易量(贡献率)'!$A:$L,11,0)</f>
        <v>9.2741150010441963E-4</v>
      </c>
      <c r="L655">
        <f>VLOOKUP($A655,交易量等级!$A:$H,7,0)</f>
        <v>2313.5700000000002</v>
      </c>
      <c r="M655" t="str">
        <f>VLOOKUP($A655,'风险(退款拒付)'!$A:$O,7,0)</f>
        <v>(0,10]</v>
      </c>
      <c r="N655" t="str">
        <f>VLOOKUP($A655,'风险(退款拒付)'!$A:$O,10,0)</f>
        <v>0</v>
      </c>
      <c r="O655" t="str">
        <f>VLOOKUP($A655,'风险(退款拒付)'!$A:$O,13,0)</f>
        <v>(0,10]</v>
      </c>
      <c r="P655" s="1">
        <f>VLOOKUP(A655,综合分数!$A:$L,12,0)</f>
        <v>5.6170189510462319E-3</v>
      </c>
    </row>
    <row r="656" spans="1:16" x14ac:dyDescent="0.2">
      <c r="A656" t="s">
        <v>741</v>
      </c>
      <c r="B656" t="str">
        <f>VLOOKUP($A656,活跃!$B:$K,10,0)</f>
        <v>02活跃</v>
      </c>
      <c r="C656" t="str">
        <f>VLOOKUP($A656,'交易量(贡献率)'!$A:$M,13,0)</f>
        <v>IV</v>
      </c>
      <c r="D656" t="str">
        <f>VLOOKUP($A656,交易量等级!$A:$I,9,0)</f>
        <v>微</v>
      </c>
      <c r="E656" t="str">
        <f>VLOOKUP($A656,'风险(退款拒付)'!$A:$P,16,0)</f>
        <v>0风险</v>
      </c>
      <c r="F656">
        <f>VLOOKUP($A656,'风险(退款拒付)'!$A:$Z,4,0)</f>
        <v>0</v>
      </c>
      <c r="G656" t="str">
        <f>VLOOKUP($A656,'风险(退款拒付)'!$A:$Z,8,0)</f>
        <v>0</v>
      </c>
      <c r="H656" t="str">
        <f>VLOOKUP($A656,'风险(退款拒付)'!$A:$Z,11,0)</f>
        <v>0</v>
      </c>
      <c r="I656" t="str">
        <f>VLOOKUP($A656,'风险(退款拒付)'!$A:$Z,14,0)</f>
        <v>0</v>
      </c>
      <c r="J656" s="2">
        <f>VLOOKUP($A656,活跃!$B:$K,9,0)</f>
        <v>9964</v>
      </c>
      <c r="K656" s="5">
        <f>VLOOKUP($A656,'交易量(贡献率)'!$A:$L,11,0)</f>
        <v>1.8893485505995626E-3</v>
      </c>
      <c r="L656">
        <f>VLOOKUP($A656,交易量等级!$A:$H,7,0)</f>
        <v>3400</v>
      </c>
      <c r="M656" t="str">
        <f>VLOOKUP($A656,'风险(退款拒付)'!$A:$O,7,0)</f>
        <v>0</v>
      </c>
      <c r="N656" t="str">
        <f>VLOOKUP($A656,'风险(退款拒付)'!$A:$O,10,0)</f>
        <v>0</v>
      </c>
      <c r="O656" t="str">
        <f>VLOOKUP($A656,'风险(退款拒付)'!$A:$O,13,0)</f>
        <v>0</v>
      </c>
      <c r="P656" s="1">
        <f>VLOOKUP(A656,综合分数!$A:$L,12,0)</f>
        <v>6.628811216158291E-3</v>
      </c>
    </row>
    <row r="657" spans="1:16" x14ac:dyDescent="0.2">
      <c r="A657" t="s">
        <v>425</v>
      </c>
      <c r="B657" t="str">
        <f>VLOOKUP($A657,活跃!$B:$K,10,0)</f>
        <v>02活跃</v>
      </c>
      <c r="C657" t="str">
        <f>VLOOKUP($A657,'交易量(贡献率)'!$A:$M,13,0)</f>
        <v>IV</v>
      </c>
      <c r="D657" t="str">
        <f>VLOOKUP($A657,交易量等级!$A:$I,9,0)</f>
        <v>微</v>
      </c>
      <c r="E657" t="str">
        <f>VLOOKUP($A657,'风险(退款拒付)'!$A:$P,16,0)</f>
        <v>低</v>
      </c>
      <c r="F657">
        <f>VLOOKUP($A657,'风险(退款拒付)'!$A:$Z,4,0)</f>
        <v>0.01</v>
      </c>
      <c r="G657" t="str">
        <f>VLOOKUP($A657,'风险(退款拒付)'!$A:$Z,8,0)</f>
        <v>低</v>
      </c>
      <c r="H657" t="str">
        <f>VLOOKUP($A657,'风险(退款拒付)'!$A:$Z,11,0)</f>
        <v>0</v>
      </c>
      <c r="I657" t="str">
        <f>VLOOKUP($A657,'风险(退款拒付)'!$A:$Z,14,0)</f>
        <v>0</v>
      </c>
      <c r="J657" s="2">
        <f>VLOOKUP($A657,活跃!$B:$K,9,0)</f>
        <v>6362.99</v>
      </c>
      <c r="K657" s="5">
        <f>VLOOKUP($A657,'交易量(贡献率)'!$A:$L,11,0)</f>
        <v>1.20653411621633E-3</v>
      </c>
      <c r="L657">
        <f>VLOOKUP($A657,交易量等级!$A:$H,7,0)</f>
        <v>848.96</v>
      </c>
      <c r="M657" t="str">
        <f>VLOOKUP($A657,'风险(退款拒付)'!$A:$O,7,0)</f>
        <v>(0,10]</v>
      </c>
      <c r="N657" t="str">
        <f>VLOOKUP($A657,'风险(退款拒付)'!$A:$O,10,0)</f>
        <v>0</v>
      </c>
      <c r="O657" t="str">
        <f>VLOOKUP($A657,'风险(退款拒付)'!$A:$O,13,0)</f>
        <v>0</v>
      </c>
      <c r="P657" s="1">
        <f>VLOOKUP(A657,综合分数!$A:$L,12,0)</f>
        <v>4.0682890119512734E-3</v>
      </c>
    </row>
    <row r="658" spans="1:16" x14ac:dyDescent="0.2">
      <c r="A658" t="s">
        <v>856</v>
      </c>
      <c r="B658" t="str">
        <f>VLOOKUP($A658,活跃!$B:$K,10,0)</f>
        <v>03流失</v>
      </c>
      <c r="C658" t="str">
        <f>VLOOKUP($A658,'交易量(贡献率)'!$A:$M,13,0)</f>
        <v>IV</v>
      </c>
      <c r="D658" t="str">
        <f>VLOOKUP($A658,交易量等级!$A:$I,9,0)</f>
        <v>微</v>
      </c>
      <c r="E658" t="str">
        <f>VLOOKUP($A658,'风险(退款拒付)'!$A:$P,16,0)</f>
        <v>低</v>
      </c>
      <c r="F658">
        <f>VLOOKUP($A658,'风险(退款拒付)'!$A:$Z,4,0)</f>
        <v>0</v>
      </c>
      <c r="G658" t="str">
        <f>VLOOKUP($A658,'风险(退款拒付)'!$A:$Z,8,0)</f>
        <v>0</v>
      </c>
      <c r="H658" t="str">
        <f>VLOOKUP($A658,'风险(退款拒付)'!$A:$Z,11,0)</f>
        <v>0</v>
      </c>
      <c r="I658" t="str">
        <f>VLOOKUP($A658,'风险(退款拒付)'!$A:$Z,14,0)</f>
        <v>低</v>
      </c>
      <c r="J658" s="2">
        <f>VLOOKUP($A658,活跃!$B:$K,9,0)</f>
        <v>2827.38</v>
      </c>
      <c r="K658" s="5">
        <f>VLOOKUP($A658,'交易量(贡献率)'!$A:$L,11,0)</f>
        <v>5.3612066489303414E-4</v>
      </c>
      <c r="L658">
        <f>VLOOKUP($A658,交易量等级!$A:$H,7,0)</f>
        <v>0</v>
      </c>
      <c r="M658" t="str">
        <f>VLOOKUP($A658,'风险(退款拒付)'!$A:$O,7,0)</f>
        <v>0</v>
      </c>
      <c r="N658" t="str">
        <f>VLOOKUP($A658,'风险(退款拒付)'!$A:$O,10,0)</f>
        <v>0</v>
      </c>
      <c r="O658" t="str">
        <f>VLOOKUP($A658,'风险(退款拒付)'!$A:$O,13,0)</f>
        <v>(0,10]</v>
      </c>
      <c r="P658" s="1">
        <f>VLOOKUP(A658,综合分数!$A:$L,12,0)</f>
        <v>5.8513466846166727E-3</v>
      </c>
    </row>
    <row r="659" spans="1:16" x14ac:dyDescent="0.2">
      <c r="A659" t="s">
        <v>461</v>
      </c>
      <c r="B659" t="str">
        <f>VLOOKUP($A659,活跃!$B:$K,10,0)</f>
        <v>03流失</v>
      </c>
      <c r="C659" t="str">
        <f>VLOOKUP($A659,'交易量(贡献率)'!$A:$M,13,0)</f>
        <v>IV</v>
      </c>
      <c r="D659" t="str">
        <f>VLOOKUP($A659,交易量等级!$A:$I,9,0)</f>
        <v>微</v>
      </c>
      <c r="E659" t="str">
        <f>VLOOKUP($A659,'风险(退款拒付)'!$A:$P,16,0)</f>
        <v>低</v>
      </c>
      <c r="F659">
        <f>VLOOKUP($A659,'风险(退款拒付)'!$A:$Z,4,0)</f>
        <v>6.3E-2</v>
      </c>
      <c r="G659" t="str">
        <f>VLOOKUP($A659,'风险(退款拒付)'!$A:$Z,8,0)</f>
        <v>低</v>
      </c>
      <c r="H659" t="str">
        <f>VLOOKUP($A659,'风险(退款拒付)'!$A:$Z,11,0)</f>
        <v>0</v>
      </c>
      <c r="I659" t="str">
        <f>VLOOKUP($A659,'风险(退款拒付)'!$A:$Z,14,0)</f>
        <v>0</v>
      </c>
      <c r="J659" s="2">
        <f>VLOOKUP($A659,活跃!$B:$K,9,0)</f>
        <v>3762.95</v>
      </c>
      <c r="K659" s="5">
        <f>VLOOKUP($A659,'交易量(贡献率)'!$A:$L,11,0)</f>
        <v>7.1352108876742511E-4</v>
      </c>
      <c r="L659">
        <f>VLOOKUP($A659,交易量等级!$A:$H,7,0)</f>
        <v>0</v>
      </c>
      <c r="M659" t="str">
        <f>VLOOKUP($A659,'风险(退款拒付)'!$A:$O,7,0)</f>
        <v>(0,10]</v>
      </c>
      <c r="N659" t="str">
        <f>VLOOKUP($A659,'风险(退款拒付)'!$A:$O,10,0)</f>
        <v>0</v>
      </c>
      <c r="O659" t="str">
        <f>VLOOKUP($A659,'风险(退款拒付)'!$A:$O,13,0)</f>
        <v>0</v>
      </c>
      <c r="P659" s="1">
        <f>VLOOKUP(A659,综合分数!$A:$L,12,0)</f>
        <v>6.1072798174169494E-3</v>
      </c>
    </row>
    <row r="660" spans="1:16" x14ac:dyDescent="0.2">
      <c r="A660" t="s">
        <v>598</v>
      </c>
      <c r="B660" t="str">
        <f>VLOOKUP($A660,活跃!$B:$K,10,0)</f>
        <v>02活跃</v>
      </c>
      <c r="C660" t="str">
        <f>VLOOKUP($A660,'交易量(贡献率)'!$A:$M,13,0)</f>
        <v>IV</v>
      </c>
      <c r="D660" t="str">
        <f>VLOOKUP($A660,交易量等级!$A:$I,9,0)</f>
        <v>微</v>
      </c>
      <c r="E660" t="str">
        <f>VLOOKUP($A660,'风险(退款拒付)'!$A:$P,16,0)</f>
        <v>低</v>
      </c>
      <c r="F660">
        <f>VLOOKUP($A660,'风险(退款拒付)'!$A:$Z,4,0)</f>
        <v>3.1E-2</v>
      </c>
      <c r="G660" t="str">
        <f>VLOOKUP($A660,'风险(退款拒付)'!$A:$Z,8,0)</f>
        <v>低</v>
      </c>
      <c r="H660" t="str">
        <f>VLOOKUP($A660,'风险(退款拒付)'!$A:$Z,11,0)</f>
        <v>中</v>
      </c>
      <c r="I660" t="str">
        <f>VLOOKUP($A660,'风险(退款拒付)'!$A:$Z,14,0)</f>
        <v>0</v>
      </c>
      <c r="J660" s="2">
        <f>VLOOKUP($A660,活跃!$B:$K,9,0)</f>
        <v>9244.84</v>
      </c>
      <c r="K660" s="5">
        <f>VLOOKUP($A660,'交易量(贡献率)'!$A:$L,11,0)</f>
        <v>1.7529832451349718E-3</v>
      </c>
      <c r="L660">
        <f>VLOOKUP($A660,交易量等级!$A:$H,7,0)</f>
        <v>208.38</v>
      </c>
      <c r="M660" t="str">
        <f>VLOOKUP($A660,'风险(退款拒付)'!$A:$O,7,0)</f>
        <v>(0,10]</v>
      </c>
      <c r="N660" t="str">
        <f>VLOOKUP($A660,'风险(退款拒付)'!$A:$O,10,0)</f>
        <v>(1.5,10]</v>
      </c>
      <c r="O660" t="str">
        <f>VLOOKUP($A660,'风险(退款拒付)'!$A:$O,13,0)</f>
        <v>0</v>
      </c>
      <c r="P660" s="1">
        <f>VLOOKUP(A660,综合分数!$A:$L,12,0)</f>
        <v>5.0902553259537398E-3</v>
      </c>
    </row>
    <row r="661" spans="1:16" x14ac:dyDescent="0.2">
      <c r="A661" t="s">
        <v>956</v>
      </c>
      <c r="B661" t="str">
        <f>VLOOKUP($A661,活跃!$B:$K,10,0)</f>
        <v>03流失</v>
      </c>
      <c r="C661" t="str">
        <f>VLOOKUP($A661,'交易量(贡献率)'!$A:$M,13,0)</f>
        <v>IV</v>
      </c>
      <c r="D661" t="str">
        <f>VLOOKUP($A661,交易量等级!$A:$I,9,0)</f>
        <v>微</v>
      </c>
      <c r="E661" t="str">
        <f>VLOOKUP($A661,'风险(退款拒付)'!$A:$P,16,0)</f>
        <v>低</v>
      </c>
      <c r="F661">
        <f>VLOOKUP($A661,'风险(退款拒付)'!$A:$Z,4,0)</f>
        <v>0.02</v>
      </c>
      <c r="G661" t="str">
        <f>VLOOKUP($A661,'风险(退款拒付)'!$A:$Z,8,0)</f>
        <v>低</v>
      </c>
      <c r="H661" t="str">
        <f>VLOOKUP($A661,'风险(退款拒付)'!$A:$Z,11,0)</f>
        <v>低</v>
      </c>
      <c r="I661" t="str">
        <f>VLOOKUP($A661,'风险(退款拒付)'!$A:$Z,14,0)</f>
        <v>0</v>
      </c>
      <c r="J661" s="2">
        <f>VLOOKUP($A661,活跃!$B:$K,9,0)</f>
        <v>13819.5</v>
      </c>
      <c r="K661" s="5">
        <f>VLOOKUP($A661,'交易量(贡献率)'!$A:$L,11,0)</f>
        <v>2.6204187369541004E-3</v>
      </c>
      <c r="L661">
        <f>VLOOKUP($A661,交易量等级!$A:$H,7,0)</f>
        <v>0</v>
      </c>
      <c r="M661" t="str">
        <f>VLOOKUP($A661,'风险(退款拒付)'!$A:$O,7,0)</f>
        <v>(0,10]</v>
      </c>
      <c r="N661" t="str">
        <f>VLOOKUP($A661,'风险(退款拒付)'!$A:$O,10,0)</f>
        <v>(0,1.5]</v>
      </c>
      <c r="O661" t="str">
        <f>VLOOKUP($A661,'风险(退款拒付)'!$A:$O,13,0)</f>
        <v>0</v>
      </c>
      <c r="P661" s="1">
        <f>VLOOKUP(A661,综合分数!$A:$L,12,0)</f>
        <v>1.045359528086204E-2</v>
      </c>
    </row>
    <row r="662" spans="1:16" x14ac:dyDescent="0.2">
      <c r="A662" t="s">
        <v>499</v>
      </c>
      <c r="B662" t="str">
        <f>VLOOKUP($A662,活跃!$B:$K,10,0)</f>
        <v>03流失</v>
      </c>
      <c r="C662" t="str">
        <f>VLOOKUP($A662,'交易量(贡献率)'!$A:$M,13,0)</f>
        <v>IV</v>
      </c>
      <c r="D662" t="str">
        <f>VLOOKUP($A662,交易量等级!$A:$I,9,0)</f>
        <v>微</v>
      </c>
      <c r="E662" t="str">
        <f>VLOOKUP($A662,'风险(退款拒付)'!$A:$P,16,0)</f>
        <v>低</v>
      </c>
      <c r="F662">
        <f>VLOOKUP($A662,'风险(退款拒付)'!$A:$Z,4,0)</f>
        <v>0.34300000000000003</v>
      </c>
      <c r="G662" t="str">
        <f>VLOOKUP($A662,'风险(退款拒付)'!$A:$Z,8,0)</f>
        <v>高</v>
      </c>
      <c r="H662" t="str">
        <f>VLOOKUP($A662,'风险(退款拒付)'!$A:$Z,11,0)</f>
        <v>0</v>
      </c>
      <c r="I662" t="str">
        <f>VLOOKUP($A662,'风险(退款拒付)'!$A:$Z,14,0)</f>
        <v>低</v>
      </c>
      <c r="J662" s="2">
        <f>VLOOKUP($A662,活跃!$B:$K,9,0)</f>
        <v>24520.36</v>
      </c>
      <c r="K662" s="5">
        <f>VLOOKUP($A662,'交易量(贡献率)'!$A:$L,11,0)</f>
        <v>1.2446842314953962E-3</v>
      </c>
      <c r="L662">
        <f>VLOOKUP($A662,交易量等级!$A:$H,7,0)</f>
        <v>0</v>
      </c>
      <c r="M662" t="str">
        <f>VLOOKUP($A662,'风险(退款拒付)'!$A:$O,7,0)</f>
        <v>(20,+)</v>
      </c>
      <c r="N662" t="str">
        <f>VLOOKUP($A662,'风险(退款拒付)'!$A:$O,10,0)</f>
        <v>0</v>
      </c>
      <c r="O662" t="str">
        <f>VLOOKUP($A662,'风险(退款拒付)'!$A:$O,13,0)</f>
        <v>(0,10]</v>
      </c>
      <c r="P662" s="1">
        <f>VLOOKUP(A662,综合分数!$A:$L,12,0)</f>
        <v>2.6805473078059762E-3</v>
      </c>
    </row>
    <row r="663" spans="1:16" x14ac:dyDescent="0.2">
      <c r="A663" t="s">
        <v>825</v>
      </c>
      <c r="B663" t="str">
        <f>VLOOKUP($A663,活跃!$B:$K,10,0)</f>
        <v>03流失</v>
      </c>
      <c r="C663" t="str">
        <f>VLOOKUP($A663,'交易量(贡献率)'!$A:$M,13,0)</f>
        <v>IV</v>
      </c>
      <c r="D663" t="str">
        <f>VLOOKUP($A663,交易量等级!$A:$I,9,0)</f>
        <v>微</v>
      </c>
      <c r="E663" t="str">
        <f>VLOOKUP($A663,'风险(退款拒付)'!$A:$P,16,0)</f>
        <v>中</v>
      </c>
      <c r="F663">
        <f>VLOOKUP($A663,'风险(退款拒付)'!$A:$Z,4,0)</f>
        <v>0.13100000000000001</v>
      </c>
      <c r="G663" t="str">
        <f>VLOOKUP($A663,'风险(退款拒付)'!$A:$Z,8,0)</f>
        <v>中</v>
      </c>
      <c r="H663" t="str">
        <f>VLOOKUP($A663,'风险(退款拒付)'!$A:$Z,11,0)</f>
        <v>低</v>
      </c>
      <c r="I663" t="str">
        <f>VLOOKUP($A663,'风险(退款拒付)'!$A:$Z,14,0)</f>
        <v>高</v>
      </c>
      <c r="J663" s="2">
        <f>VLOOKUP($A663,活跃!$B:$K,9,0)</f>
        <v>4709</v>
      </c>
      <c r="K663" s="5">
        <f>VLOOKUP($A663,'交易量(贡献率)'!$A:$L,11,0)</f>
        <v>1.1569472036621709E-3</v>
      </c>
      <c r="L663">
        <f>VLOOKUP($A663,交易量等级!$A:$H,7,0)</f>
        <v>0</v>
      </c>
      <c r="M663" t="str">
        <f>VLOOKUP($A663,'风险(退款拒付)'!$A:$O,7,0)</f>
        <v>(10,20]</v>
      </c>
      <c r="N663" t="str">
        <f>VLOOKUP($A663,'风险(退款拒付)'!$A:$O,10,0)</f>
        <v>(0,1.5]</v>
      </c>
      <c r="O663" t="str">
        <f>VLOOKUP($A663,'风险(退款拒付)'!$A:$O,13,0)</f>
        <v>(20,+)</v>
      </c>
      <c r="P663" s="1">
        <f>VLOOKUP(A663,综合分数!$A:$L,12,0)</f>
        <v>3.2801999112802042E-3</v>
      </c>
    </row>
    <row r="664" spans="1:16" x14ac:dyDescent="0.2">
      <c r="A664" t="s">
        <v>407</v>
      </c>
      <c r="B664" t="str">
        <f>VLOOKUP($A664,活跃!$B:$K,10,0)</f>
        <v>03流失</v>
      </c>
      <c r="C664" t="str">
        <f>VLOOKUP($A664,'交易量(贡献率)'!$A:$M,13,0)</f>
        <v>IV</v>
      </c>
      <c r="D664" t="str">
        <f>VLOOKUP($A664,交易量等级!$A:$I,9,0)</f>
        <v>微</v>
      </c>
      <c r="E664" t="str">
        <f>VLOOKUP($A664,'风险(退款拒付)'!$A:$P,16,0)</f>
        <v>低</v>
      </c>
      <c r="F664">
        <f>VLOOKUP($A664,'风险(退款拒付)'!$A:$Z,4,0)</f>
        <v>1.2E-2</v>
      </c>
      <c r="G664" t="str">
        <f>VLOOKUP($A664,'风险(退款拒付)'!$A:$Z,8,0)</f>
        <v>低</v>
      </c>
      <c r="H664" t="str">
        <f>VLOOKUP($A664,'风险(退款拒付)'!$A:$Z,11,0)</f>
        <v>0</v>
      </c>
      <c r="I664" t="str">
        <f>VLOOKUP($A664,'风险(退款拒付)'!$A:$Z,14,0)</f>
        <v>0</v>
      </c>
      <c r="J664" s="2">
        <f>VLOOKUP($A664,活跃!$B:$K,9,0)</f>
        <v>2415.17</v>
      </c>
      <c r="K664" s="5">
        <f>VLOOKUP($A664,'交易量(贡献率)'!$A:$L,11,0)</f>
        <v>4.5795844429461521E-4</v>
      </c>
      <c r="L664">
        <f>VLOOKUP($A664,交易量等级!$A:$H,7,0)</f>
        <v>0</v>
      </c>
      <c r="M664" t="str">
        <f>VLOOKUP($A664,'风险(退款拒付)'!$A:$O,7,0)</f>
        <v>(0,10]</v>
      </c>
      <c r="N664" t="str">
        <f>VLOOKUP($A664,'风险(退款拒付)'!$A:$O,10,0)</f>
        <v>0</v>
      </c>
      <c r="O664" t="str">
        <f>VLOOKUP($A664,'风险(退款拒付)'!$A:$O,13,0)</f>
        <v>0</v>
      </c>
      <c r="P664" s="1">
        <f>VLOOKUP(A664,综合分数!$A:$L,12,0)</f>
        <v>8.1841355363226898E-3</v>
      </c>
    </row>
    <row r="665" spans="1:16" x14ac:dyDescent="0.2">
      <c r="A665" t="s">
        <v>406</v>
      </c>
      <c r="B665" t="str">
        <f>VLOOKUP($A665,活跃!$B:$K,10,0)</f>
        <v>03流失</v>
      </c>
      <c r="C665" t="str">
        <f>VLOOKUP($A665,'交易量(贡献率)'!$A:$M,13,0)</f>
        <v>IV</v>
      </c>
      <c r="D665" t="str">
        <f>VLOOKUP($A665,交易量等级!$A:$I,9,0)</f>
        <v>微</v>
      </c>
      <c r="E665" t="str">
        <f>VLOOKUP($A665,'风险(退款拒付)'!$A:$P,16,0)</f>
        <v>低</v>
      </c>
      <c r="F665">
        <f>VLOOKUP($A665,'风险(退款拒付)'!$A:$Z,4,0)</f>
        <v>0.20799999999999999</v>
      </c>
      <c r="G665" t="str">
        <f>VLOOKUP($A665,'风险(退款拒付)'!$A:$Z,8,0)</f>
        <v>高</v>
      </c>
      <c r="H665" t="str">
        <f>VLOOKUP($A665,'风险(退款拒付)'!$A:$Z,11,0)</f>
        <v>0</v>
      </c>
      <c r="I665" t="str">
        <f>VLOOKUP($A665,'风险(退款拒付)'!$A:$Z,14,0)</f>
        <v>0</v>
      </c>
      <c r="J665" s="2">
        <f>VLOOKUP($A665,活跃!$B:$K,9,0)</f>
        <v>3384.09</v>
      </c>
      <c r="K665" s="5">
        <f>VLOOKUP($A665,'交易量(贡献率)'!$A:$L,11,0)</f>
        <v>6.4168261105966226E-4</v>
      </c>
      <c r="L665">
        <f>VLOOKUP($A665,交易量等级!$A:$H,7,0)</f>
        <v>0</v>
      </c>
      <c r="M665" t="str">
        <f>VLOOKUP($A665,'风险(退款拒付)'!$A:$O,7,0)</f>
        <v>(20,+)</v>
      </c>
      <c r="N665" t="str">
        <f>VLOOKUP($A665,'风险(退款拒付)'!$A:$O,10,0)</f>
        <v>0</v>
      </c>
      <c r="O665" t="str">
        <f>VLOOKUP($A665,'风险(退款拒付)'!$A:$O,13,0)</f>
        <v>0</v>
      </c>
      <c r="P665" s="1">
        <f>VLOOKUP(A665,综合分数!$A:$L,12,0)</f>
        <v>5.7512808101353912E-3</v>
      </c>
    </row>
    <row r="666" spans="1:16" x14ac:dyDescent="0.2">
      <c r="A666" t="s">
        <v>325</v>
      </c>
      <c r="B666" t="str">
        <f>VLOOKUP($A666,活跃!$B:$K,10,0)</f>
        <v>02活跃</v>
      </c>
      <c r="C666" t="str">
        <f>VLOOKUP($A666,'交易量(贡献率)'!$A:$M,13,0)</f>
        <v>IV</v>
      </c>
      <c r="D666" t="str">
        <f>VLOOKUP($A666,交易量等级!$A:$I,9,0)</f>
        <v>微</v>
      </c>
      <c r="E666" t="str">
        <f>VLOOKUP($A666,'风险(退款拒付)'!$A:$P,16,0)</f>
        <v>低</v>
      </c>
      <c r="F666">
        <f>VLOOKUP($A666,'风险(退款拒付)'!$A:$Z,4,0)</f>
        <v>5.8999999999999997E-2</v>
      </c>
      <c r="G666" t="str">
        <f>VLOOKUP($A666,'风险(退款拒付)'!$A:$Z,8,0)</f>
        <v>低</v>
      </c>
      <c r="H666" t="str">
        <f>VLOOKUP($A666,'风险(退款拒付)'!$A:$Z,11,0)</f>
        <v>0</v>
      </c>
      <c r="I666" t="str">
        <f>VLOOKUP($A666,'风险(退款拒付)'!$A:$Z,14,0)</f>
        <v>低</v>
      </c>
      <c r="J666" s="2">
        <f>VLOOKUP($A666,活跃!$B:$K,9,0)</f>
        <v>2560.21</v>
      </c>
      <c r="K666" s="5">
        <f>VLOOKUP($A666,'交易量(贡献率)'!$A:$L,11,0)</f>
        <v>4.8546056330093401E-4</v>
      </c>
      <c r="L666">
        <f>VLOOKUP($A666,交易量等级!$A:$H,7,0)</f>
        <v>15</v>
      </c>
      <c r="M666" t="str">
        <f>VLOOKUP($A666,'风险(退款拒付)'!$A:$O,7,0)</f>
        <v>(0,10]</v>
      </c>
      <c r="N666" t="str">
        <f>VLOOKUP($A666,'风险(退款拒付)'!$A:$O,10,0)</f>
        <v>0</v>
      </c>
      <c r="O666" t="str">
        <f>VLOOKUP($A666,'风险(退款拒付)'!$A:$O,13,0)</f>
        <v>(0,10]</v>
      </c>
      <c r="P666" s="1">
        <f>VLOOKUP(A666,综合分数!$A:$L,12,0)</f>
        <v>4.6317495467549791E-3</v>
      </c>
    </row>
    <row r="667" spans="1:16" x14ac:dyDescent="0.2">
      <c r="A667" t="s">
        <v>382</v>
      </c>
      <c r="B667" t="str">
        <f>VLOOKUP($A667,活跃!$B:$K,10,0)</f>
        <v>03流失</v>
      </c>
      <c r="C667" t="str">
        <f>VLOOKUP($A667,'交易量(贡献率)'!$A:$M,13,0)</f>
        <v>IV</v>
      </c>
      <c r="D667" t="str">
        <f>VLOOKUP($A667,交易量等级!$A:$I,9,0)</f>
        <v>微</v>
      </c>
      <c r="E667" t="str">
        <f>VLOOKUP($A667,'风险(退款拒付)'!$A:$P,16,0)</f>
        <v>低</v>
      </c>
      <c r="F667">
        <f>VLOOKUP($A667,'风险(退款拒付)'!$A:$Z,4,0)</f>
        <v>0</v>
      </c>
      <c r="G667" t="str">
        <f>VLOOKUP($A667,'风险(退款拒付)'!$A:$Z,8,0)</f>
        <v>0</v>
      </c>
      <c r="H667" t="str">
        <f>VLOOKUP($A667,'风险(退款拒付)'!$A:$Z,11,0)</f>
        <v>0</v>
      </c>
      <c r="I667" t="str">
        <f>VLOOKUP($A667,'风险(退款拒付)'!$A:$Z,14,0)</f>
        <v>低</v>
      </c>
      <c r="J667" s="2">
        <f>VLOOKUP($A667,活跃!$B:$K,9,0)</f>
        <v>5717.05</v>
      </c>
      <c r="K667" s="5">
        <f>VLOOKUP($A667,'交易量(贡献率)'!$A:$L,11,0)</f>
        <v>1.084052602489485E-3</v>
      </c>
      <c r="L667">
        <f>VLOOKUP($A667,交易量等级!$A:$H,7,0)</f>
        <v>0</v>
      </c>
      <c r="M667" t="str">
        <f>VLOOKUP($A667,'风险(退款拒付)'!$A:$O,7,0)</f>
        <v>0</v>
      </c>
      <c r="N667" t="str">
        <f>VLOOKUP($A667,'风险(退款拒付)'!$A:$O,10,0)</f>
        <v>0</v>
      </c>
      <c r="O667" t="str">
        <f>VLOOKUP($A667,'风险(退款拒付)'!$A:$O,13,0)</f>
        <v>(0,10]</v>
      </c>
      <c r="P667" s="1">
        <f>VLOOKUP(A667,综合分数!$A:$L,12,0)</f>
        <v>1.6957638657506189E-2</v>
      </c>
    </row>
    <row r="668" spans="1:16" x14ac:dyDescent="0.2">
      <c r="A668" t="s">
        <v>707</v>
      </c>
      <c r="B668" t="str">
        <f>VLOOKUP($A668,活跃!$B:$K,10,0)</f>
        <v>03流失</v>
      </c>
      <c r="C668" t="str">
        <f>VLOOKUP($A668,'交易量(贡献率)'!$A:$M,13,0)</f>
        <v>IV</v>
      </c>
      <c r="D668" t="str">
        <f>VLOOKUP($A668,交易量等级!$A:$I,9,0)</f>
        <v>微</v>
      </c>
      <c r="E668" t="str">
        <f>VLOOKUP($A668,'风险(退款拒付)'!$A:$P,16,0)</f>
        <v>低</v>
      </c>
      <c r="F668">
        <f>VLOOKUP($A668,'风险(退款拒付)'!$A:$Z,4,0)</f>
        <v>1.6E-2</v>
      </c>
      <c r="G668" t="str">
        <f>VLOOKUP($A668,'风险(退款拒付)'!$A:$Z,8,0)</f>
        <v>低</v>
      </c>
      <c r="H668" t="str">
        <f>VLOOKUP($A668,'风险(退款拒付)'!$A:$Z,11,0)</f>
        <v>0</v>
      </c>
      <c r="I668" t="str">
        <f>VLOOKUP($A668,'风险(退款拒付)'!$A:$Z,14,0)</f>
        <v>0</v>
      </c>
      <c r="J668" s="2">
        <f>VLOOKUP($A668,活跃!$B:$K,9,0)</f>
        <v>3800.99</v>
      </c>
      <c r="K668" s="5">
        <f>VLOOKUP($A668,'交易量(贡献率)'!$A:$L,11,0)</f>
        <v>7.2073413762981044E-4</v>
      </c>
      <c r="L668">
        <f>VLOOKUP($A668,交易量等级!$A:$H,7,0)</f>
        <v>0</v>
      </c>
      <c r="M668" t="str">
        <f>VLOOKUP($A668,'风险(退款拒付)'!$A:$O,7,0)</f>
        <v>(0,10]</v>
      </c>
      <c r="N668" t="str">
        <f>VLOOKUP($A668,'风险(退款拒付)'!$A:$O,10,0)</f>
        <v>0</v>
      </c>
      <c r="O668" t="str">
        <f>VLOOKUP($A668,'风险(退款拒付)'!$A:$O,13,0)</f>
        <v>0</v>
      </c>
      <c r="P668" s="1">
        <f>VLOOKUP(A668,综合分数!$A:$L,12,0)</f>
        <v>2.2571480881085262E-3</v>
      </c>
    </row>
    <row r="669" spans="1:16" x14ac:dyDescent="0.2">
      <c r="A669" t="s">
        <v>533</v>
      </c>
      <c r="B669" t="str">
        <f>VLOOKUP($A669,活跃!$B:$K,10,0)</f>
        <v>02活跃</v>
      </c>
      <c r="C669" t="str">
        <f>VLOOKUP($A669,'交易量(贡献率)'!$A:$M,13,0)</f>
        <v>IV</v>
      </c>
      <c r="D669" t="str">
        <f>VLOOKUP($A669,交易量等级!$A:$I,9,0)</f>
        <v>微</v>
      </c>
      <c r="E669" t="str">
        <f>VLOOKUP($A669,'风险(退款拒付)'!$A:$P,16,0)</f>
        <v>低</v>
      </c>
      <c r="F669">
        <f>VLOOKUP($A669,'风险(退款拒付)'!$A:$Z,4,0)</f>
        <v>2E-3</v>
      </c>
      <c r="G669" t="str">
        <f>VLOOKUP($A669,'风险(退款拒付)'!$A:$Z,8,0)</f>
        <v>低</v>
      </c>
      <c r="H669" t="str">
        <f>VLOOKUP($A669,'风险(退款拒付)'!$A:$Z,11,0)</f>
        <v>0</v>
      </c>
      <c r="I669" t="str">
        <f>VLOOKUP($A669,'风险(退款拒付)'!$A:$Z,14,0)</f>
        <v>0</v>
      </c>
      <c r="J669" s="2">
        <f>VLOOKUP($A669,活跃!$B:$K,9,0)</f>
        <v>25091.03</v>
      </c>
      <c r="K669" s="5">
        <f>VLOOKUP($A669,'交易量(贡献率)'!$A:$L,11,0)</f>
        <v>4.7576978285377497E-3</v>
      </c>
      <c r="L669">
        <f>VLOOKUP($A669,交易量等级!$A:$H,7,0)</f>
        <v>1286.0999999999999</v>
      </c>
      <c r="M669" t="str">
        <f>VLOOKUP($A669,'风险(退款拒付)'!$A:$O,7,0)</f>
        <v>(0,10]</v>
      </c>
      <c r="N669" t="str">
        <f>VLOOKUP($A669,'风险(退款拒付)'!$A:$O,10,0)</f>
        <v>0</v>
      </c>
      <c r="O669" t="str">
        <f>VLOOKUP($A669,'风险(退款拒付)'!$A:$O,13,0)</f>
        <v>0</v>
      </c>
      <c r="P669" s="1">
        <f>VLOOKUP(A669,综合分数!$A:$L,12,0)</f>
        <v>0.1037357789923113</v>
      </c>
    </row>
    <row r="670" spans="1:16" x14ac:dyDescent="0.2">
      <c r="A670" t="s">
        <v>98</v>
      </c>
      <c r="B670" t="str">
        <f>VLOOKUP($A670,活跃!$B:$K,10,0)</f>
        <v>03流失</v>
      </c>
      <c r="C670" t="str">
        <f>VLOOKUP($A670,'交易量(贡献率)'!$A:$M,13,0)</f>
        <v>IV</v>
      </c>
      <c r="D670" t="str">
        <f>VLOOKUP($A670,交易量等级!$A:$I,9,0)</f>
        <v>微</v>
      </c>
      <c r="E670" t="str">
        <f>VLOOKUP($A670,'风险(退款拒付)'!$A:$P,16,0)</f>
        <v>低</v>
      </c>
      <c r="F670">
        <f>VLOOKUP($A670,'风险(退款拒付)'!$A:$Z,4,0)</f>
        <v>0.184</v>
      </c>
      <c r="G670" t="str">
        <f>VLOOKUP($A670,'风险(退款拒付)'!$A:$Z,8,0)</f>
        <v>中</v>
      </c>
      <c r="H670" t="str">
        <f>VLOOKUP($A670,'风险(退款拒付)'!$A:$Z,11,0)</f>
        <v>中</v>
      </c>
      <c r="I670" t="str">
        <f>VLOOKUP($A670,'风险(退款拒付)'!$A:$Z,14,0)</f>
        <v>低</v>
      </c>
      <c r="J670" s="2">
        <f>VLOOKUP($A670,活跃!$B:$K,9,0)</f>
        <v>10246.049999999999</v>
      </c>
      <c r="K670" s="5">
        <f>VLOOKUP($A670,'交易量(贡献率)'!$A:$L,11,0)</f>
        <v>1.2952242410858225E-3</v>
      </c>
      <c r="L670">
        <f>VLOOKUP($A670,交易量等级!$A:$H,7,0)</f>
        <v>0</v>
      </c>
      <c r="M670" t="str">
        <f>VLOOKUP($A670,'风险(退款拒付)'!$A:$O,7,0)</f>
        <v>(10,20]</v>
      </c>
      <c r="N670" t="str">
        <f>VLOOKUP($A670,'风险(退款拒付)'!$A:$O,10,0)</f>
        <v>(1.5,10]</v>
      </c>
      <c r="O670" t="str">
        <f>VLOOKUP($A670,'风险(退款拒付)'!$A:$O,13,0)</f>
        <v>(0,10]</v>
      </c>
      <c r="P670" s="1">
        <f>VLOOKUP(A670,综合分数!$A:$L,12,0)</f>
        <v>2.12492096981337E-3</v>
      </c>
    </row>
    <row r="671" spans="1:16" x14ac:dyDescent="0.2">
      <c r="A671" t="s">
        <v>439</v>
      </c>
      <c r="B671" t="str">
        <f>VLOOKUP($A671,活跃!$B:$K,10,0)</f>
        <v>02活跃</v>
      </c>
      <c r="C671" t="str">
        <f>VLOOKUP($A671,'交易量(贡献率)'!$A:$M,13,0)</f>
        <v>IV</v>
      </c>
      <c r="D671" t="str">
        <f>VLOOKUP($A671,交易量等级!$A:$I,9,0)</f>
        <v>小</v>
      </c>
      <c r="E671" t="str">
        <f>VLOOKUP($A671,'风险(退款拒付)'!$A:$P,16,0)</f>
        <v>低</v>
      </c>
      <c r="F671">
        <f>VLOOKUP($A671,'风险(退款拒付)'!$A:$Z,4,0)</f>
        <v>1.4999999999999999E-2</v>
      </c>
      <c r="G671" t="str">
        <f>VLOOKUP($A671,'风险(退款拒付)'!$A:$Z,8,0)</f>
        <v>低</v>
      </c>
      <c r="H671" t="str">
        <f>VLOOKUP($A671,'风险(退款拒付)'!$A:$Z,11,0)</f>
        <v>0</v>
      </c>
      <c r="I671" t="str">
        <f>VLOOKUP($A671,'风险(退款拒付)'!$A:$Z,14,0)</f>
        <v>低</v>
      </c>
      <c r="J671" s="2">
        <f>VLOOKUP($A671,活跃!$B:$K,9,0)</f>
        <v>25919.08</v>
      </c>
      <c r="K671" s="5">
        <f>VLOOKUP($A671,'交易量(贡献率)'!$A:$L,11,0)</f>
        <v>4.9147105811796583E-3</v>
      </c>
      <c r="L671">
        <f>VLOOKUP($A671,交易量等级!$A:$H,7,0)</f>
        <v>25919.08</v>
      </c>
      <c r="M671" t="str">
        <f>VLOOKUP($A671,'风险(退款拒付)'!$A:$O,7,0)</f>
        <v>(0,10]</v>
      </c>
      <c r="N671" t="str">
        <f>VLOOKUP($A671,'风险(退款拒付)'!$A:$O,10,0)</f>
        <v>0</v>
      </c>
      <c r="O671" t="str">
        <f>VLOOKUP($A671,'风险(退款拒付)'!$A:$O,13,0)</f>
        <v>(0,10]</v>
      </c>
      <c r="P671" s="1">
        <f>VLOOKUP(A671,综合分数!$A:$L,12,0)</f>
        <v>1.282079659536091E-2</v>
      </c>
    </row>
    <row r="672" spans="1:16" x14ac:dyDescent="0.2">
      <c r="A672" t="s">
        <v>611</v>
      </c>
      <c r="B672" t="str">
        <f>VLOOKUP($A672,活跃!$B:$K,10,0)</f>
        <v>02活跃</v>
      </c>
      <c r="C672" t="str">
        <f>VLOOKUP($A672,'交易量(贡献率)'!$A:$M,13,0)</f>
        <v>IV</v>
      </c>
      <c r="D672" t="str">
        <f>VLOOKUP($A672,交易量等级!$A:$I,9,0)</f>
        <v>微</v>
      </c>
      <c r="E672" t="str">
        <f>VLOOKUP($A672,'风险(退款拒付)'!$A:$P,16,0)</f>
        <v>0风险</v>
      </c>
      <c r="F672">
        <f>VLOOKUP($A672,'风险(退款拒付)'!$A:$Z,4,0)</f>
        <v>0</v>
      </c>
      <c r="G672" t="str">
        <f>VLOOKUP($A672,'风险(退款拒付)'!$A:$Z,8,0)</f>
        <v>0</v>
      </c>
      <c r="H672" t="str">
        <f>VLOOKUP($A672,'风险(退款拒付)'!$A:$Z,11,0)</f>
        <v>0</v>
      </c>
      <c r="I672" t="str">
        <f>VLOOKUP($A672,'风险(退款拒付)'!$A:$Z,14,0)</f>
        <v>0</v>
      </c>
      <c r="J672" s="2">
        <f>VLOOKUP($A672,活跃!$B:$K,9,0)</f>
        <v>1649.5</v>
      </c>
      <c r="K672" s="5">
        <f>VLOOKUP($A672,'交易量(贡献率)'!$A:$L,11,0)</f>
        <v>3.1277402992914275E-4</v>
      </c>
      <c r="L672">
        <f>VLOOKUP($A672,交易量等级!$A:$H,7,0)</f>
        <v>32</v>
      </c>
      <c r="M672" t="str">
        <f>VLOOKUP($A672,'风险(退款拒付)'!$A:$O,7,0)</f>
        <v>0</v>
      </c>
      <c r="N672" t="str">
        <f>VLOOKUP($A672,'风险(退款拒付)'!$A:$O,10,0)</f>
        <v>0</v>
      </c>
      <c r="O672" t="str">
        <f>VLOOKUP($A672,'风险(退款拒付)'!$A:$O,13,0)</f>
        <v>0</v>
      </c>
      <c r="P672" s="1">
        <f>VLOOKUP(A672,综合分数!$A:$L,12,0)</f>
        <v>2.8951116479962319E-3</v>
      </c>
    </row>
    <row r="673" spans="1:16" x14ac:dyDescent="0.2">
      <c r="A673" t="s">
        <v>588</v>
      </c>
      <c r="B673" t="str">
        <f>VLOOKUP($A673,活跃!$B:$K,10,0)</f>
        <v>03流失</v>
      </c>
      <c r="C673" t="str">
        <f>VLOOKUP($A673,'交易量(贡献率)'!$A:$M,13,0)</f>
        <v>IV</v>
      </c>
      <c r="D673" t="str">
        <f>VLOOKUP($A673,交易量等级!$A:$I,9,0)</f>
        <v>微</v>
      </c>
      <c r="E673" t="str">
        <f>VLOOKUP($A673,'风险(退款拒付)'!$A:$P,16,0)</f>
        <v>0风险</v>
      </c>
      <c r="F673">
        <f>VLOOKUP($A673,'风险(退款拒付)'!$A:$Z,4,0)</f>
        <v>0</v>
      </c>
      <c r="G673" t="str">
        <f>VLOOKUP($A673,'风险(退款拒付)'!$A:$Z,8,0)</f>
        <v>0</v>
      </c>
      <c r="H673" t="str">
        <f>VLOOKUP($A673,'风险(退款拒付)'!$A:$Z,11,0)</f>
        <v>0</v>
      </c>
      <c r="I673" t="str">
        <f>VLOOKUP($A673,'风险(退款拒付)'!$A:$Z,14,0)</f>
        <v>0</v>
      </c>
      <c r="J673" s="2">
        <f>VLOOKUP($A673,活跃!$B:$K,9,0)</f>
        <v>2587.65</v>
      </c>
      <c r="K673" s="5">
        <f>VLOOKUP($A673,'交易量(贡献率)'!$A:$L,11,0)</f>
        <v>4.9066366689672406E-4</v>
      </c>
      <c r="L673">
        <f>VLOOKUP($A673,交易量等级!$A:$H,7,0)</f>
        <v>0</v>
      </c>
      <c r="M673" t="str">
        <f>VLOOKUP($A673,'风险(退款拒付)'!$A:$O,7,0)</f>
        <v>0</v>
      </c>
      <c r="N673" t="str">
        <f>VLOOKUP($A673,'风险(退款拒付)'!$A:$O,10,0)</f>
        <v>0</v>
      </c>
      <c r="O673" t="str">
        <f>VLOOKUP($A673,'风险(退款拒付)'!$A:$O,13,0)</f>
        <v>0</v>
      </c>
      <c r="P673" s="1">
        <f>VLOOKUP(A673,综合分数!$A:$L,12,0)</f>
        <v>3.8381178066799401E-3</v>
      </c>
    </row>
    <row r="674" spans="1:16" x14ac:dyDescent="0.2">
      <c r="A674" t="s">
        <v>615</v>
      </c>
      <c r="B674" t="str">
        <f>VLOOKUP($A674,活跃!$B:$K,10,0)</f>
        <v>03流失</v>
      </c>
      <c r="C674" t="str">
        <f>VLOOKUP($A674,'交易量(贡献率)'!$A:$M,13,0)</f>
        <v>IV</v>
      </c>
      <c r="D674" t="str">
        <f>VLOOKUP($A674,交易量等级!$A:$I,9,0)</f>
        <v>微</v>
      </c>
      <c r="E674" t="str">
        <f>VLOOKUP($A674,'风险(退款拒付)'!$A:$P,16,0)</f>
        <v>低</v>
      </c>
      <c r="F674">
        <f>VLOOKUP($A674,'风险(退款拒付)'!$A:$Z,4,0)</f>
        <v>0</v>
      </c>
      <c r="G674" t="str">
        <f>VLOOKUP($A674,'风险(退款拒付)'!$A:$Z,8,0)</f>
        <v>0</v>
      </c>
      <c r="H674" t="str">
        <f>VLOOKUP($A674,'风险(退款拒付)'!$A:$Z,11,0)</f>
        <v>0</v>
      </c>
      <c r="I674" t="str">
        <f>VLOOKUP($A674,'风险(退款拒付)'!$A:$Z,14,0)</f>
        <v>低</v>
      </c>
      <c r="J674" s="2">
        <f>VLOOKUP($A674,活跃!$B:$K,9,0)</f>
        <v>2180.5700000000002</v>
      </c>
      <c r="K674" s="5">
        <f>VLOOKUP($A674,'交易量(贡献率)'!$A:$L,11,0)</f>
        <v>4.1185100717960687E-4</v>
      </c>
      <c r="L674">
        <f>VLOOKUP($A674,交易量等级!$A:$H,7,0)</f>
        <v>0</v>
      </c>
      <c r="M674" t="str">
        <f>VLOOKUP($A674,'风险(退款拒付)'!$A:$O,7,0)</f>
        <v>0</v>
      </c>
      <c r="N674" t="str">
        <f>VLOOKUP($A674,'风险(退款拒付)'!$A:$O,10,0)</f>
        <v>0</v>
      </c>
      <c r="O674" t="str">
        <f>VLOOKUP($A674,'风险(退款拒付)'!$A:$O,13,0)</f>
        <v>(0,10]</v>
      </c>
      <c r="P674" s="1">
        <f>VLOOKUP(A674,综合分数!$A:$L,12,0)</f>
        <v>1.5950921117487329E-2</v>
      </c>
    </row>
    <row r="675" spans="1:16" x14ac:dyDescent="0.2">
      <c r="A675" t="s">
        <v>855</v>
      </c>
      <c r="B675" t="str">
        <f>VLOOKUP($A675,活跃!$B:$K,10,0)</f>
        <v>03流失</v>
      </c>
      <c r="C675" t="str">
        <f>VLOOKUP($A675,'交易量(贡献率)'!$A:$M,13,0)</f>
        <v>IV</v>
      </c>
      <c r="D675" t="str">
        <f>VLOOKUP($A675,交易量等级!$A:$I,9,0)</f>
        <v>微</v>
      </c>
      <c r="E675" t="str">
        <f>VLOOKUP($A675,'风险(退款拒付)'!$A:$P,16,0)</f>
        <v>高</v>
      </c>
      <c r="F675">
        <f>VLOOKUP($A675,'风险(退款拒付)'!$A:$Z,4,0)</f>
        <v>1.1160000000000001</v>
      </c>
      <c r="G675" t="str">
        <f>VLOOKUP($A675,'风险(退款拒付)'!$A:$Z,8,0)</f>
        <v>高</v>
      </c>
      <c r="H675" t="str">
        <f>VLOOKUP($A675,'风险(退款拒付)'!$A:$Z,11,0)</f>
        <v>高</v>
      </c>
      <c r="I675" t="str">
        <f>VLOOKUP($A675,'风险(退款拒付)'!$A:$Z,14,0)</f>
        <v>高</v>
      </c>
      <c r="J675" s="2">
        <f>VLOOKUP($A675,活跃!$B:$K,9,0)</f>
        <v>5093.59</v>
      </c>
      <c r="K675" s="5">
        <f>VLOOKUP($A675,'交易量(贡献率)'!$A:$L,11,0)</f>
        <v>9.6583368966764616E-4</v>
      </c>
      <c r="L675">
        <f>VLOOKUP($A675,交易量等级!$A:$H,7,0)</f>
        <v>0</v>
      </c>
      <c r="M675" t="str">
        <f>VLOOKUP($A675,'风险(退款拒付)'!$A:$O,7,0)</f>
        <v>(20,+)</v>
      </c>
      <c r="N675" t="str">
        <f>VLOOKUP($A675,'风险(退款拒付)'!$A:$O,10,0)</f>
        <v>(10,+)</v>
      </c>
      <c r="O675" t="str">
        <f>VLOOKUP($A675,'风险(退款拒付)'!$A:$O,13,0)</f>
        <v>(20,+)</v>
      </c>
      <c r="P675" s="1">
        <f>VLOOKUP(A675,综合分数!$A:$L,12,0)</f>
        <v>6.2986217816052821E-3</v>
      </c>
    </row>
    <row r="676" spans="1:16" x14ac:dyDescent="0.2">
      <c r="A676" t="s">
        <v>257</v>
      </c>
      <c r="B676" t="str">
        <f>VLOOKUP($A676,活跃!$B:$K,10,0)</f>
        <v>03流失</v>
      </c>
      <c r="C676" t="str">
        <f>VLOOKUP($A676,'交易量(贡献率)'!$A:$M,13,0)</f>
        <v>IV</v>
      </c>
      <c r="D676" t="str">
        <f>VLOOKUP($A676,交易量等级!$A:$I,9,0)</f>
        <v>微</v>
      </c>
      <c r="E676" t="str">
        <f>VLOOKUP($A676,'风险(退款拒付)'!$A:$P,16,0)</f>
        <v>低</v>
      </c>
      <c r="F676">
        <f>VLOOKUP($A676,'风险(退款拒付)'!$A:$Z,4,0)</f>
        <v>0</v>
      </c>
      <c r="G676" t="str">
        <f>VLOOKUP($A676,'风险(退款拒付)'!$A:$Z,8,0)</f>
        <v>0</v>
      </c>
      <c r="H676" t="str">
        <f>VLOOKUP($A676,'风险(退款拒付)'!$A:$Z,11,0)</f>
        <v>中</v>
      </c>
      <c r="I676" t="str">
        <f>VLOOKUP($A676,'风险(退款拒付)'!$A:$Z,14,0)</f>
        <v>低</v>
      </c>
      <c r="J676" s="2">
        <f>VLOOKUP($A676,活跃!$B:$K,9,0)</f>
        <v>5955.8</v>
      </c>
      <c r="K676" s="5">
        <f>VLOOKUP($A676,'交易量(贡献率)'!$A:$L,11,0)</f>
        <v>1.129323775357374E-3</v>
      </c>
      <c r="L676">
        <f>VLOOKUP($A676,交易量等级!$A:$H,7,0)</f>
        <v>0</v>
      </c>
      <c r="M676" t="str">
        <f>VLOOKUP($A676,'风险(退款拒付)'!$A:$O,7,0)</f>
        <v>0</v>
      </c>
      <c r="N676" t="str">
        <f>VLOOKUP($A676,'风险(退款拒付)'!$A:$O,10,0)</f>
        <v>(1.5,10]</v>
      </c>
      <c r="O676" t="str">
        <f>VLOOKUP($A676,'风险(退款拒付)'!$A:$O,13,0)</f>
        <v>(0,10]</v>
      </c>
      <c r="P676" s="1">
        <f>VLOOKUP(A676,综合分数!$A:$L,12,0)</f>
        <v>1.7915616535367771E-3</v>
      </c>
    </row>
    <row r="677" spans="1:16" x14ac:dyDescent="0.2">
      <c r="A677" t="s">
        <v>623</v>
      </c>
      <c r="B677" t="str">
        <f>VLOOKUP($A677,活跃!$B:$K,10,0)</f>
        <v>04清退</v>
      </c>
      <c r="C677" t="str">
        <f>VLOOKUP($A677,'交易量(贡献率)'!$A:$M,13,0)</f>
        <v>IV</v>
      </c>
      <c r="D677" t="str">
        <f>VLOOKUP($A677,交易量等级!$A:$I,9,0)</f>
        <v>微</v>
      </c>
      <c r="E677" t="str">
        <f>VLOOKUP($A677,'风险(退款拒付)'!$A:$P,16,0)</f>
        <v>低</v>
      </c>
      <c r="F677">
        <f>VLOOKUP($A677,'风险(退款拒付)'!$A:$Z,4,0)</f>
        <v>0</v>
      </c>
      <c r="G677" t="str">
        <f>VLOOKUP($A677,'风险(退款拒付)'!$A:$Z,8,0)</f>
        <v>0</v>
      </c>
      <c r="H677" t="str">
        <f>VLOOKUP($A677,'风险(退款拒付)'!$A:$Z,11,0)</f>
        <v>0</v>
      </c>
      <c r="I677" t="str">
        <f>VLOOKUP($A677,'风险(退款拒付)'!$A:$Z,14,0)</f>
        <v>低</v>
      </c>
      <c r="J677" s="2">
        <f>VLOOKUP($A677,活跃!$B:$K,9,0)</f>
        <v>3277.58</v>
      </c>
      <c r="K677" s="5">
        <f>VLOOKUP($A677,'交易量(贡献率)'!$A:$L,11,0)</f>
        <v>6.2148645347993923E-4</v>
      </c>
      <c r="L677">
        <f>VLOOKUP($A677,交易量等级!$A:$H,7,0)</f>
        <v>0</v>
      </c>
      <c r="M677" t="str">
        <f>VLOOKUP($A677,'风险(退款拒付)'!$A:$O,7,0)</f>
        <v>0</v>
      </c>
      <c r="N677" t="str">
        <f>VLOOKUP($A677,'风险(退款拒付)'!$A:$O,10,0)</f>
        <v>0</v>
      </c>
      <c r="O677" t="str">
        <f>VLOOKUP($A677,'风险(退款拒付)'!$A:$O,13,0)</f>
        <v>(0,10]</v>
      </c>
      <c r="P677" s="1">
        <f>VLOOKUP(A677,综合分数!$A:$L,12,0)</f>
        <v>1.252741977330917E-2</v>
      </c>
    </row>
    <row r="678" spans="1:16" x14ac:dyDescent="0.2">
      <c r="A678" t="s">
        <v>851</v>
      </c>
      <c r="B678" t="str">
        <f>VLOOKUP($A678,活跃!$B:$K,10,0)</f>
        <v>04清退</v>
      </c>
      <c r="C678" t="str">
        <f>VLOOKUP($A678,'交易量(贡献率)'!$A:$M,13,0)</f>
        <v>IV</v>
      </c>
      <c r="D678" t="str">
        <f>VLOOKUP($A678,交易量等级!$A:$I,9,0)</f>
        <v>微</v>
      </c>
      <c r="E678" t="str">
        <f>VLOOKUP($A678,'风险(退款拒付)'!$A:$P,16,0)</f>
        <v>低</v>
      </c>
      <c r="F678">
        <f>VLOOKUP($A678,'风险(退款拒付)'!$A:$Z,4,0)</f>
        <v>0</v>
      </c>
      <c r="G678" t="str">
        <f>VLOOKUP($A678,'风险(退款拒付)'!$A:$Z,8,0)</f>
        <v>0</v>
      </c>
      <c r="H678" t="str">
        <f>VLOOKUP($A678,'风险(退款拒付)'!$A:$Z,11,0)</f>
        <v>中</v>
      </c>
      <c r="I678" t="str">
        <f>VLOOKUP($A678,'风险(退款拒付)'!$A:$Z,14,0)</f>
        <v>低</v>
      </c>
      <c r="J678" s="2">
        <f>VLOOKUP($A678,活跃!$B:$K,9,0)</f>
        <v>57055.33</v>
      </c>
      <c r="K678" s="5">
        <f>VLOOKUP($A678,'交易量(贡献率)'!$A:$L,11,0)</f>
        <v>5.8013136675399675E-4</v>
      </c>
      <c r="L678">
        <f>VLOOKUP($A678,交易量等级!$A:$H,7,0)</f>
        <v>0</v>
      </c>
      <c r="M678" t="str">
        <f>VLOOKUP($A678,'风险(退款拒付)'!$A:$O,7,0)</f>
        <v>0</v>
      </c>
      <c r="N678" t="str">
        <f>VLOOKUP($A678,'风险(退款拒付)'!$A:$O,10,0)</f>
        <v>(1.5,10]</v>
      </c>
      <c r="O678" t="str">
        <f>VLOOKUP($A678,'风险(退款拒付)'!$A:$O,13,0)</f>
        <v>(0,10]</v>
      </c>
      <c r="P678" s="1">
        <f>VLOOKUP(A678,综合分数!$A:$L,12,0)</f>
        <v>4.1836274152226649E-3</v>
      </c>
    </row>
    <row r="679" spans="1:16" x14ac:dyDescent="0.2">
      <c r="A679" t="s">
        <v>252</v>
      </c>
      <c r="B679" t="str">
        <f>VLOOKUP($A679,活跃!$B:$K,10,0)</f>
        <v>03流失</v>
      </c>
      <c r="C679" t="str">
        <f>VLOOKUP($A679,'交易量(贡献率)'!$A:$M,13,0)</f>
        <v>IV</v>
      </c>
      <c r="D679" t="str">
        <f>VLOOKUP($A679,交易量等级!$A:$I,9,0)</f>
        <v>小</v>
      </c>
      <c r="E679" t="str">
        <f>VLOOKUP($A679,'风险(退款拒付)'!$A:$P,16,0)</f>
        <v>低</v>
      </c>
      <c r="F679">
        <f>VLOOKUP($A679,'风险(退款拒付)'!$A:$Z,4,0)</f>
        <v>3.0000000000000001E-3</v>
      </c>
      <c r="G679" t="str">
        <f>VLOOKUP($A679,'风险(退款拒付)'!$A:$Z,8,0)</f>
        <v>低</v>
      </c>
      <c r="H679" t="str">
        <f>VLOOKUP($A679,'风险(退款拒付)'!$A:$Z,11,0)</f>
        <v>0</v>
      </c>
      <c r="I679" t="str">
        <f>VLOOKUP($A679,'风险(退款拒付)'!$A:$Z,14,0)</f>
        <v>0</v>
      </c>
      <c r="J679" s="2">
        <f>VLOOKUP($A679,活跃!$B:$K,9,0)</f>
        <v>66910.11</v>
      </c>
      <c r="K679" s="5">
        <f>VLOOKUP($A679,'交易量(贡献率)'!$A:$L,11,0)</f>
        <v>1.3801738354948767E-2</v>
      </c>
      <c r="L679">
        <f>VLOOKUP($A679,交易量等级!$A:$H,7,0)</f>
        <v>0</v>
      </c>
      <c r="M679" t="str">
        <f>VLOOKUP($A679,'风险(退款拒付)'!$A:$O,7,0)</f>
        <v>(0,10]</v>
      </c>
      <c r="N679" t="str">
        <f>VLOOKUP($A679,'风险(退款拒付)'!$A:$O,10,0)</f>
        <v>0</v>
      </c>
      <c r="O679" t="str">
        <f>VLOOKUP($A679,'风险(退款拒付)'!$A:$O,13,0)</f>
        <v>0</v>
      </c>
      <c r="P679" s="1">
        <f>VLOOKUP(A679,综合分数!$A:$L,12,0)</f>
        <v>6.1128041844790018E-3</v>
      </c>
    </row>
    <row r="680" spans="1:16" x14ac:dyDescent="0.2">
      <c r="A680" t="s">
        <v>94</v>
      </c>
      <c r="B680" t="str">
        <f>VLOOKUP($A680,活跃!$B:$K,10,0)</f>
        <v>03流失</v>
      </c>
      <c r="C680" t="str">
        <f>VLOOKUP($A680,'交易量(贡献率)'!$A:$M,13,0)</f>
        <v>IV</v>
      </c>
      <c r="D680" t="str">
        <f>VLOOKUP($A680,交易量等级!$A:$I,9,0)</f>
        <v>微</v>
      </c>
      <c r="E680" t="str">
        <f>VLOOKUP($A680,'风险(退款拒付)'!$A:$P,16,0)</f>
        <v>低</v>
      </c>
      <c r="F680">
        <f>VLOOKUP($A680,'风险(退款拒付)'!$A:$Z,4,0)</f>
        <v>8.0000000000000002E-3</v>
      </c>
      <c r="G680" t="str">
        <f>VLOOKUP($A680,'风险(退款拒付)'!$A:$Z,8,0)</f>
        <v>低</v>
      </c>
      <c r="H680" t="str">
        <f>VLOOKUP($A680,'风险(退款拒付)'!$A:$Z,11,0)</f>
        <v>中</v>
      </c>
      <c r="I680" t="str">
        <f>VLOOKUP($A680,'风险(退款拒付)'!$A:$Z,14,0)</f>
        <v>0</v>
      </c>
      <c r="J680" s="2">
        <f>VLOOKUP($A680,活跃!$B:$K,9,0)</f>
        <v>4213.2299999999996</v>
      </c>
      <c r="K680" s="5">
        <f>VLOOKUP($A680,'交易量(贡献率)'!$A:$L,11,0)</f>
        <v>7.9890204675256871E-4</v>
      </c>
      <c r="L680">
        <f>VLOOKUP($A680,交易量等级!$A:$H,7,0)</f>
        <v>0</v>
      </c>
      <c r="M680" t="str">
        <f>VLOOKUP($A680,'风险(退款拒付)'!$A:$O,7,0)</f>
        <v>(0,10]</v>
      </c>
      <c r="N680" t="str">
        <f>VLOOKUP($A680,'风险(退款拒付)'!$A:$O,10,0)</f>
        <v>(1.5,10]</v>
      </c>
      <c r="O680" t="str">
        <f>VLOOKUP($A680,'风险(退款拒付)'!$A:$O,13,0)</f>
        <v>0</v>
      </c>
      <c r="P680" s="1">
        <f>VLOOKUP(A680,综合分数!$A:$L,12,0)</f>
        <v>6.9388840547834644E-3</v>
      </c>
    </row>
    <row r="681" spans="1:16" x14ac:dyDescent="0.2">
      <c r="A681" t="s">
        <v>843</v>
      </c>
      <c r="B681" t="str">
        <f>VLOOKUP($A681,活跃!$B:$K,10,0)</f>
        <v>02活跃</v>
      </c>
      <c r="C681" t="str">
        <f>VLOOKUP($A681,'交易量(贡献率)'!$A:$M,13,0)</f>
        <v>IV</v>
      </c>
      <c r="D681" t="str">
        <f>VLOOKUP($A681,交易量等级!$A:$I,9,0)</f>
        <v>微</v>
      </c>
      <c r="E681" t="str">
        <f>VLOOKUP($A681,'风险(退款拒付)'!$A:$P,16,0)</f>
        <v>低</v>
      </c>
      <c r="F681">
        <f>VLOOKUP($A681,'风险(退款拒付)'!$A:$Z,4,0)</f>
        <v>6.0000000000000001E-3</v>
      </c>
      <c r="G681" t="str">
        <f>VLOOKUP($A681,'风险(退款拒付)'!$A:$Z,8,0)</f>
        <v>低</v>
      </c>
      <c r="H681" t="str">
        <f>VLOOKUP($A681,'风险(退款拒付)'!$A:$Z,11,0)</f>
        <v>0</v>
      </c>
      <c r="I681" t="str">
        <f>VLOOKUP($A681,'风险(退款拒付)'!$A:$Z,14,0)</f>
        <v>0</v>
      </c>
      <c r="J681" s="2">
        <f>VLOOKUP($A681,活跃!$B:$K,9,0)</f>
        <v>7565.29</v>
      </c>
      <c r="K681" s="5">
        <f>VLOOKUP($A681,'交易量(贡献率)'!$A:$L,11,0)</f>
        <v>1.4345112099925096E-3</v>
      </c>
      <c r="L681">
        <f>VLOOKUP($A681,交易量等级!$A:$H,7,0)</f>
        <v>1837.84</v>
      </c>
      <c r="M681" t="str">
        <f>VLOOKUP($A681,'风险(退款拒付)'!$A:$O,7,0)</f>
        <v>(0,10]</v>
      </c>
      <c r="N681" t="str">
        <f>VLOOKUP($A681,'风险(退款拒付)'!$A:$O,10,0)</f>
        <v>0</v>
      </c>
      <c r="O681" t="str">
        <f>VLOOKUP($A681,'风险(退款拒付)'!$A:$O,13,0)</f>
        <v>0</v>
      </c>
      <c r="P681" s="1">
        <f>VLOOKUP(A681,综合分数!$A:$L,12,0)</f>
        <v>1.0325940661704631E-2</v>
      </c>
    </row>
    <row r="682" spans="1:16" x14ac:dyDescent="0.2">
      <c r="A682" t="s">
        <v>589</v>
      </c>
      <c r="B682" t="str">
        <f>VLOOKUP($A682,活跃!$B:$K,10,0)</f>
        <v>03流失</v>
      </c>
      <c r="C682" t="str">
        <f>VLOOKUP($A682,'交易量(贡献率)'!$A:$M,13,0)</f>
        <v>IV</v>
      </c>
      <c r="D682" t="str">
        <f>VLOOKUP($A682,交易量等级!$A:$I,9,0)</f>
        <v>微</v>
      </c>
      <c r="E682" t="str">
        <f>VLOOKUP($A682,'风险(退款拒付)'!$A:$P,16,0)</f>
        <v>低</v>
      </c>
      <c r="F682">
        <f>VLOOKUP($A682,'风险(退款拒付)'!$A:$Z,4,0)</f>
        <v>0.04</v>
      </c>
      <c r="G682" t="str">
        <f>VLOOKUP($A682,'风险(退款拒付)'!$A:$Z,8,0)</f>
        <v>低</v>
      </c>
      <c r="H682" t="str">
        <f>VLOOKUP($A682,'风险(退款拒付)'!$A:$Z,11,0)</f>
        <v>0</v>
      </c>
      <c r="I682" t="str">
        <f>VLOOKUP($A682,'风险(退款拒付)'!$A:$Z,14,0)</f>
        <v>0</v>
      </c>
      <c r="J682" s="2">
        <f>VLOOKUP($A682,活跃!$B:$K,9,0)</f>
        <v>260898.79</v>
      </c>
      <c r="K682" s="5">
        <f>VLOOKUP($A682,'交易量(贡献率)'!$A:$L,11,0)</f>
        <v>4.6554156500003248E-3</v>
      </c>
      <c r="L682">
        <f>VLOOKUP($A682,交易量等级!$A:$H,7,0)</f>
        <v>0</v>
      </c>
      <c r="M682" t="str">
        <f>VLOOKUP($A682,'风险(退款拒付)'!$A:$O,7,0)</f>
        <v>(0,10]</v>
      </c>
      <c r="N682" t="str">
        <f>VLOOKUP($A682,'风险(退款拒付)'!$A:$O,10,0)</f>
        <v>0</v>
      </c>
      <c r="O682" t="str">
        <f>VLOOKUP($A682,'风险(退款拒付)'!$A:$O,13,0)</f>
        <v>0</v>
      </c>
      <c r="P682" s="1">
        <f>VLOOKUP(A682,综合分数!$A:$L,12,0)</f>
        <v>7.3892179788621346E-3</v>
      </c>
    </row>
    <row r="683" spans="1:16" x14ac:dyDescent="0.2">
      <c r="A683" t="s">
        <v>343</v>
      </c>
      <c r="B683" t="str">
        <f>VLOOKUP($A683,活跃!$B:$K,10,0)</f>
        <v>03流失</v>
      </c>
      <c r="C683" t="str">
        <f>VLOOKUP($A683,'交易量(贡献率)'!$A:$M,13,0)</f>
        <v>IV</v>
      </c>
      <c r="D683" t="str">
        <f>VLOOKUP($A683,交易量等级!$A:$I,9,0)</f>
        <v>微</v>
      </c>
      <c r="E683" t="str">
        <f>VLOOKUP($A683,'风险(退款拒付)'!$A:$P,16,0)</f>
        <v>低</v>
      </c>
      <c r="F683">
        <f>VLOOKUP($A683,'风险(退款拒付)'!$A:$Z,4,0)</f>
        <v>0</v>
      </c>
      <c r="G683" t="str">
        <f>VLOOKUP($A683,'风险(退款拒付)'!$A:$Z,8,0)</f>
        <v>0</v>
      </c>
      <c r="H683" t="str">
        <f>VLOOKUP($A683,'风险(退款拒付)'!$A:$Z,11,0)</f>
        <v>0</v>
      </c>
      <c r="I683" t="str">
        <f>VLOOKUP($A683,'风险(退款拒付)'!$A:$Z,14,0)</f>
        <v>低</v>
      </c>
      <c r="J683" s="2">
        <f>VLOOKUP($A683,活跃!$B:$K,9,0)</f>
        <v>2300.7600000000002</v>
      </c>
      <c r="K683" s="5">
        <f>VLOOKUP($A683,'交易量(贡献率)'!$A:$L,11,0)</f>
        <v>4.3626430863884485E-4</v>
      </c>
      <c r="L683">
        <f>VLOOKUP($A683,交易量等级!$A:$H,7,0)</f>
        <v>0</v>
      </c>
      <c r="M683" t="str">
        <f>VLOOKUP($A683,'风险(退款拒付)'!$A:$O,7,0)</f>
        <v>0</v>
      </c>
      <c r="N683" t="str">
        <f>VLOOKUP($A683,'风险(退款拒付)'!$A:$O,10,0)</f>
        <v>0</v>
      </c>
      <c r="O683" t="str">
        <f>VLOOKUP($A683,'风险(退款拒付)'!$A:$O,13,0)</f>
        <v>(0,10]</v>
      </c>
      <c r="P683" s="1">
        <f>VLOOKUP(A683,综合分数!$A:$L,12,0)</f>
        <v>5.2419321810772638E-3</v>
      </c>
    </row>
    <row r="684" spans="1:16" x14ac:dyDescent="0.2">
      <c r="A684" t="s">
        <v>803</v>
      </c>
      <c r="B684" t="str">
        <f>VLOOKUP($A684,活跃!$B:$K,10,0)</f>
        <v>03流失</v>
      </c>
      <c r="C684" t="str">
        <f>VLOOKUP($A684,'交易量(贡献率)'!$A:$M,13,0)</f>
        <v>IV</v>
      </c>
      <c r="D684" t="str">
        <f>VLOOKUP($A684,交易量等级!$A:$I,9,0)</f>
        <v>微</v>
      </c>
      <c r="E684" t="str">
        <f>VLOOKUP($A684,'风险(退款拒付)'!$A:$P,16,0)</f>
        <v>低</v>
      </c>
      <c r="F684">
        <f>VLOOKUP($A684,'风险(退款拒付)'!$A:$Z,4,0)</f>
        <v>5.7000000000000002E-2</v>
      </c>
      <c r="G684" t="str">
        <f>VLOOKUP($A684,'风险(退款拒付)'!$A:$Z,8,0)</f>
        <v>低</v>
      </c>
      <c r="H684" t="str">
        <f>VLOOKUP($A684,'风险(退款拒付)'!$A:$Z,11,0)</f>
        <v>0</v>
      </c>
      <c r="I684" t="str">
        <f>VLOOKUP($A684,'风险(退款拒付)'!$A:$Z,14,0)</f>
        <v>0</v>
      </c>
      <c r="J684" s="2">
        <f>VLOOKUP($A684,活跃!$B:$K,9,0)</f>
        <v>2519.35</v>
      </c>
      <c r="K684" s="5">
        <f>VLOOKUP($A684,'交易量(贡献率)'!$A:$L,11,0)</f>
        <v>4.7771279315064307E-4</v>
      </c>
      <c r="L684">
        <f>VLOOKUP($A684,交易量等级!$A:$H,7,0)</f>
        <v>0</v>
      </c>
      <c r="M684" t="str">
        <f>VLOOKUP($A684,'风险(退款拒付)'!$A:$O,7,0)</f>
        <v>(0,10]</v>
      </c>
      <c r="N684" t="str">
        <f>VLOOKUP($A684,'风险(退款拒付)'!$A:$O,10,0)</f>
        <v>0</v>
      </c>
      <c r="O684" t="str">
        <f>VLOOKUP($A684,'风险(退款拒付)'!$A:$O,13,0)</f>
        <v>0</v>
      </c>
      <c r="P684" s="1">
        <f>VLOOKUP(A684,综合分数!$A:$L,12,0)</f>
        <v>3.9529444796870383E-3</v>
      </c>
    </row>
    <row r="685" spans="1:16" x14ac:dyDescent="0.2">
      <c r="A685" t="s">
        <v>654</v>
      </c>
      <c r="B685" t="str">
        <f>VLOOKUP($A685,活跃!$B:$K,10,0)</f>
        <v>03流失</v>
      </c>
      <c r="C685" t="str">
        <f>VLOOKUP($A685,'交易量(贡献率)'!$A:$M,13,0)</f>
        <v>IV</v>
      </c>
      <c r="D685" t="str">
        <f>VLOOKUP($A685,交易量等级!$A:$I,9,0)</f>
        <v>微</v>
      </c>
      <c r="E685" t="str">
        <f>VLOOKUP($A685,'风险(退款拒付)'!$A:$P,16,0)</f>
        <v>低</v>
      </c>
      <c r="F685">
        <f>VLOOKUP($A685,'风险(退款拒付)'!$A:$Z,4,0)</f>
        <v>0</v>
      </c>
      <c r="G685" t="str">
        <f>VLOOKUP($A685,'风险(退款拒付)'!$A:$Z,8,0)</f>
        <v>0</v>
      </c>
      <c r="H685" t="str">
        <f>VLOOKUP($A685,'风险(退款拒付)'!$A:$Z,11,0)</f>
        <v>中</v>
      </c>
      <c r="I685" t="str">
        <f>VLOOKUP($A685,'风险(退款拒付)'!$A:$Z,14,0)</f>
        <v>低</v>
      </c>
      <c r="J685" s="2">
        <f>VLOOKUP($A685,活跃!$B:$K,9,0)</f>
        <v>3606.78</v>
      </c>
      <c r="K685" s="5">
        <f>VLOOKUP($A685,'交易量(贡献率)'!$A:$L,11,0)</f>
        <v>6.8390852723118135E-4</v>
      </c>
      <c r="L685">
        <f>VLOOKUP($A685,交易量等级!$A:$H,7,0)</f>
        <v>0</v>
      </c>
      <c r="M685" t="str">
        <f>VLOOKUP($A685,'风险(退款拒付)'!$A:$O,7,0)</f>
        <v>0</v>
      </c>
      <c r="N685" t="str">
        <f>VLOOKUP($A685,'风险(退款拒付)'!$A:$O,10,0)</f>
        <v>(1.5,10]</v>
      </c>
      <c r="O685" t="str">
        <f>VLOOKUP($A685,'风险(退款拒付)'!$A:$O,13,0)</f>
        <v>(0,10]</v>
      </c>
      <c r="P685" s="1">
        <f>VLOOKUP(A685,综合分数!$A:$L,12,0)</f>
        <v>1.821528423524573E-3</v>
      </c>
    </row>
    <row r="686" spans="1:16" x14ac:dyDescent="0.2">
      <c r="A686" t="s">
        <v>647</v>
      </c>
      <c r="B686" t="str">
        <f>VLOOKUP($A686,活跃!$B:$K,10,0)</f>
        <v>02活跃</v>
      </c>
      <c r="C686" t="str">
        <f>VLOOKUP($A686,'交易量(贡献率)'!$A:$M,13,0)</f>
        <v>IV</v>
      </c>
      <c r="D686" t="str">
        <f>VLOOKUP($A686,交易量等级!$A:$I,9,0)</f>
        <v>小</v>
      </c>
      <c r="E686" t="str">
        <f>VLOOKUP($A686,'风险(退款拒付)'!$A:$P,16,0)</f>
        <v>低</v>
      </c>
      <c r="F686">
        <f>VLOOKUP($A686,'风险(退款拒付)'!$A:$Z,4,0)</f>
        <v>4.5999999999999999E-2</v>
      </c>
      <c r="G686" t="str">
        <f>VLOOKUP($A686,'风险(退款拒付)'!$A:$Z,8,0)</f>
        <v>低</v>
      </c>
      <c r="H686" t="str">
        <f>VLOOKUP($A686,'风险(退款拒付)'!$A:$Z,11,0)</f>
        <v>0</v>
      </c>
      <c r="I686" t="str">
        <f>VLOOKUP($A686,'风险(退款拒付)'!$A:$Z,14,0)</f>
        <v>低</v>
      </c>
      <c r="J686" s="2">
        <f>VLOOKUP($A686,活跃!$B:$K,9,0)</f>
        <v>76707.44</v>
      </c>
      <c r="K686" s="5">
        <f>VLOOKUP($A686,'交易量(贡献率)'!$A:$L,11,0)</f>
        <v>1.4395140084823472E-2</v>
      </c>
      <c r="L686">
        <f>VLOOKUP($A686,交易量等级!$A:$H,7,0)</f>
        <v>6996.18</v>
      </c>
      <c r="M686" t="str">
        <f>VLOOKUP($A686,'风险(退款拒付)'!$A:$O,7,0)</f>
        <v>(0,10]</v>
      </c>
      <c r="N686" t="str">
        <f>VLOOKUP($A686,'风险(退款拒付)'!$A:$O,10,0)</f>
        <v>0</v>
      </c>
      <c r="O686" t="str">
        <f>VLOOKUP($A686,'风险(退款拒付)'!$A:$O,13,0)</f>
        <v>(0,10]</v>
      </c>
      <c r="P686" s="1">
        <f>VLOOKUP(A686,综合分数!$A:$L,12,0)</f>
        <v>0.20081956363404951</v>
      </c>
    </row>
    <row r="687" spans="1:16" x14ac:dyDescent="0.2">
      <c r="A687" t="s">
        <v>632</v>
      </c>
      <c r="B687" t="str">
        <f>VLOOKUP($A687,活跃!$B:$K,10,0)</f>
        <v>01新</v>
      </c>
      <c r="C687" t="str">
        <f>VLOOKUP($A687,'交易量(贡献率)'!$A:$M,13,0)</f>
        <v>IV</v>
      </c>
      <c r="D687" t="str">
        <f>VLOOKUP($A687,交易量等级!$A:$I,9,0)</f>
        <v>微</v>
      </c>
      <c r="E687" t="str">
        <f>VLOOKUP($A687,'风险(退款拒付)'!$A:$P,16,0)</f>
        <v>0风险</v>
      </c>
      <c r="F687">
        <f>VLOOKUP($A687,'风险(退款拒付)'!$A:$Z,4,0)</f>
        <v>0</v>
      </c>
      <c r="G687" t="str">
        <f>VLOOKUP($A687,'风险(退款拒付)'!$A:$Z,8,0)</f>
        <v>0</v>
      </c>
      <c r="H687" t="str">
        <f>VLOOKUP($A687,'风险(退款拒付)'!$A:$Z,11,0)</f>
        <v>0</v>
      </c>
      <c r="I687" t="str">
        <f>VLOOKUP($A687,'风险(退款拒付)'!$A:$Z,14,0)</f>
        <v>0</v>
      </c>
      <c r="J687" s="2">
        <f>VLOOKUP($A687,活跃!$B:$K,9,0)</f>
        <v>8200.98</v>
      </c>
      <c r="K687" s="5">
        <f>VLOOKUP($A687,'交易量(贡献率)'!$A:$L,11,0)</f>
        <v>1.5550491445700523E-3</v>
      </c>
      <c r="L687">
        <f>VLOOKUP($A687,交易量等级!$A:$H,7,0)</f>
        <v>8200.98</v>
      </c>
      <c r="M687" t="str">
        <f>VLOOKUP($A687,'风险(退款拒付)'!$A:$O,7,0)</f>
        <v>0</v>
      </c>
      <c r="N687" t="str">
        <f>VLOOKUP($A687,'风险(退款拒付)'!$A:$O,10,0)</f>
        <v>0</v>
      </c>
      <c r="O687" t="str">
        <f>VLOOKUP($A687,'风险(退款拒付)'!$A:$O,13,0)</f>
        <v>0</v>
      </c>
      <c r="P687" s="1">
        <f>VLOOKUP(A687,综合分数!$A:$L,12,0)</f>
        <v>1.7793948994849519E-3</v>
      </c>
    </row>
    <row r="688" spans="1:16" x14ac:dyDescent="0.2">
      <c r="A688" t="s">
        <v>84</v>
      </c>
      <c r="B688" t="str">
        <f>VLOOKUP($A688,活跃!$B:$K,10,0)</f>
        <v>03流失</v>
      </c>
      <c r="C688" t="str">
        <f>VLOOKUP($A688,'交易量(贡献率)'!$A:$M,13,0)</f>
        <v>IV</v>
      </c>
      <c r="D688" t="str">
        <f>VLOOKUP($A688,交易量等级!$A:$I,9,0)</f>
        <v>微</v>
      </c>
      <c r="E688" t="str">
        <f>VLOOKUP($A688,'风险(退款拒付)'!$A:$P,16,0)</f>
        <v>低</v>
      </c>
      <c r="F688">
        <f>VLOOKUP($A688,'风险(退款拒付)'!$A:$Z,4,0)</f>
        <v>2.7E-2</v>
      </c>
      <c r="G688" t="str">
        <f>VLOOKUP($A688,'风险(退款拒付)'!$A:$Z,8,0)</f>
        <v>低</v>
      </c>
      <c r="H688" t="str">
        <f>VLOOKUP($A688,'风险(退款拒付)'!$A:$Z,11,0)</f>
        <v>0</v>
      </c>
      <c r="I688" t="str">
        <f>VLOOKUP($A688,'风险(退款拒付)'!$A:$Z,14,0)</f>
        <v>0</v>
      </c>
      <c r="J688" s="2">
        <f>VLOOKUP($A688,活跃!$B:$K,9,0)</f>
        <v>2452.37</v>
      </c>
      <c r="K688" s="5">
        <f>VLOOKUP($A688,'交易量(贡献率)'!$A:$L,11,0)</f>
        <v>4.6501221447549666E-4</v>
      </c>
      <c r="L688">
        <f>VLOOKUP($A688,交易量等级!$A:$H,7,0)</f>
        <v>0</v>
      </c>
      <c r="M688" t="str">
        <f>VLOOKUP($A688,'风险(退款拒付)'!$A:$O,7,0)</f>
        <v>(0,10]</v>
      </c>
      <c r="N688" t="str">
        <f>VLOOKUP($A688,'风险(退款拒付)'!$A:$O,10,0)</f>
        <v>0</v>
      </c>
      <c r="O688" t="str">
        <f>VLOOKUP($A688,'风险(退款拒付)'!$A:$O,13,0)</f>
        <v>0</v>
      </c>
      <c r="P688" s="1">
        <f>VLOOKUP(A688,综合分数!$A:$L,12,0)</f>
        <v>1.5193165459385591E-3</v>
      </c>
    </row>
    <row r="689" spans="1:16" x14ac:dyDescent="0.2">
      <c r="A689" t="s">
        <v>998</v>
      </c>
      <c r="B689" t="str">
        <f>VLOOKUP($A689,活跃!$B:$K,10,0)</f>
        <v>03流失</v>
      </c>
      <c r="C689" t="str">
        <f>VLOOKUP($A689,'交易量(贡献率)'!$A:$M,13,0)</f>
        <v>IV</v>
      </c>
      <c r="D689" t="str">
        <f>VLOOKUP($A689,交易量等级!$A:$I,9,0)</f>
        <v>微</v>
      </c>
      <c r="E689" t="str">
        <f>VLOOKUP($A689,'风险(退款拒付)'!$A:$P,16,0)</f>
        <v>低</v>
      </c>
      <c r="F689">
        <f>VLOOKUP($A689,'风险(退款拒付)'!$A:$Z,4,0)</f>
        <v>0.01</v>
      </c>
      <c r="G689" t="str">
        <f>VLOOKUP($A689,'风险(退款拒付)'!$A:$Z,8,0)</f>
        <v>低</v>
      </c>
      <c r="H689" t="str">
        <f>VLOOKUP($A689,'风险(退款拒付)'!$A:$Z,11,0)</f>
        <v>0</v>
      </c>
      <c r="I689" t="str">
        <f>VLOOKUP($A689,'风险(退款拒付)'!$A:$Z,14,0)</f>
        <v>0</v>
      </c>
      <c r="J689" s="2">
        <f>VLOOKUP($A689,活跃!$B:$K,9,0)</f>
        <v>2521.8000000000002</v>
      </c>
      <c r="K689" s="5">
        <f>VLOOKUP($A689,'交易量(贡献率)'!$A:$L,11,0)</f>
        <v>4.7817735597169584E-4</v>
      </c>
      <c r="L689">
        <f>VLOOKUP($A689,交易量等级!$A:$H,7,0)</f>
        <v>0</v>
      </c>
      <c r="M689" t="str">
        <f>VLOOKUP($A689,'风险(退款拒付)'!$A:$O,7,0)</f>
        <v>(0,10]</v>
      </c>
      <c r="N689" t="str">
        <f>VLOOKUP($A689,'风险(退款拒付)'!$A:$O,10,0)</f>
        <v>0</v>
      </c>
      <c r="O689" t="str">
        <f>VLOOKUP($A689,'风险(退款拒付)'!$A:$O,13,0)</f>
        <v>0</v>
      </c>
      <c r="P689" s="1">
        <f>VLOOKUP(A689,综合分数!$A:$L,12,0)</f>
        <v>1.824282320920613E-3</v>
      </c>
    </row>
    <row r="690" spans="1:16" x14ac:dyDescent="0.2">
      <c r="A690" t="s">
        <v>762</v>
      </c>
      <c r="B690" t="str">
        <f>VLOOKUP($A690,活跃!$B:$K,10,0)</f>
        <v>02活跃</v>
      </c>
      <c r="C690" t="str">
        <f>VLOOKUP($A690,'交易量(贡献率)'!$A:$M,13,0)</f>
        <v>IV</v>
      </c>
      <c r="D690" t="str">
        <f>VLOOKUP($A690,交易量等级!$A:$I,9,0)</f>
        <v>微</v>
      </c>
      <c r="E690" t="str">
        <f>VLOOKUP($A690,'风险(退款拒付)'!$A:$P,16,0)</f>
        <v>0风险</v>
      </c>
      <c r="F690">
        <f>VLOOKUP($A690,'风险(退款拒付)'!$A:$Z,4,0)</f>
        <v>0</v>
      </c>
      <c r="G690" t="str">
        <f>VLOOKUP($A690,'风险(退款拒付)'!$A:$Z,8,0)</f>
        <v>0</v>
      </c>
      <c r="H690" t="str">
        <f>VLOOKUP($A690,'风险(退款拒付)'!$A:$Z,11,0)</f>
        <v>0</v>
      </c>
      <c r="I690" t="str">
        <f>VLOOKUP($A690,'风险(退款拒付)'!$A:$Z,14,0)</f>
        <v>0</v>
      </c>
      <c r="J690" s="2">
        <f>VLOOKUP($A690,活跃!$B:$K,9,0)</f>
        <v>209.07</v>
      </c>
      <c r="K690" s="5">
        <f>VLOOKUP($A690,'交易量(贡献率)'!$A:$L,11,0)</f>
        <v>3.9643326121422178E-5</v>
      </c>
      <c r="L690">
        <f>VLOOKUP($A690,交易量等级!$A:$H,7,0)</f>
        <v>40.200000000000003</v>
      </c>
      <c r="M690" t="str">
        <f>VLOOKUP($A690,'风险(退款拒付)'!$A:$O,7,0)</f>
        <v>0</v>
      </c>
      <c r="N690" t="str">
        <f>VLOOKUP($A690,'风险(退款拒付)'!$A:$O,10,0)</f>
        <v>0</v>
      </c>
      <c r="O690" t="str">
        <f>VLOOKUP($A690,'风险(退款拒付)'!$A:$O,13,0)</f>
        <v>0</v>
      </c>
      <c r="P690" s="1">
        <f>VLOOKUP(A690,综合分数!$A:$L,12,0)</f>
        <v>0.10231274808441521</v>
      </c>
    </row>
    <row r="691" spans="1:16" x14ac:dyDescent="0.2">
      <c r="A691" t="s">
        <v>313</v>
      </c>
      <c r="B691" t="str">
        <f>VLOOKUP($A691,活跃!$B:$K,10,0)</f>
        <v>03流失</v>
      </c>
      <c r="C691" t="str">
        <f>VLOOKUP($A691,'交易量(贡献率)'!$A:$M,13,0)</f>
        <v>IV</v>
      </c>
      <c r="D691" t="str">
        <f>VLOOKUP($A691,交易量等级!$A:$I,9,0)</f>
        <v>微</v>
      </c>
      <c r="E691" t="str">
        <f>VLOOKUP($A691,'风险(退款拒付)'!$A:$P,16,0)</f>
        <v>低</v>
      </c>
      <c r="F691">
        <f>VLOOKUP($A691,'风险(退款拒付)'!$A:$Z,4,0)</f>
        <v>0.152</v>
      </c>
      <c r="G691" t="str">
        <f>VLOOKUP($A691,'风险(退款拒付)'!$A:$Z,8,0)</f>
        <v>中</v>
      </c>
      <c r="H691" t="str">
        <f>VLOOKUP($A691,'风险(退款拒付)'!$A:$Z,11,0)</f>
        <v>0</v>
      </c>
      <c r="I691" t="str">
        <f>VLOOKUP($A691,'风险(退款拒付)'!$A:$Z,14,0)</f>
        <v>中</v>
      </c>
      <c r="J691" s="2">
        <f>VLOOKUP($A691,活跃!$B:$K,9,0)</f>
        <v>22228.9</v>
      </c>
      <c r="K691" s="5">
        <f>VLOOKUP($A691,'交易量(贡献率)'!$A:$L,11,0)</f>
        <v>1.1227524654461416E-3</v>
      </c>
      <c r="L691">
        <f>VLOOKUP($A691,交易量等级!$A:$H,7,0)</f>
        <v>0</v>
      </c>
      <c r="M691" t="str">
        <f>VLOOKUP($A691,'风险(退款拒付)'!$A:$O,7,0)</f>
        <v>(10,20]</v>
      </c>
      <c r="N691" t="str">
        <f>VLOOKUP($A691,'风险(退款拒付)'!$A:$O,10,0)</f>
        <v>0</v>
      </c>
      <c r="O691" t="str">
        <f>VLOOKUP($A691,'风险(退款拒付)'!$A:$O,13,0)</f>
        <v>(10,20]</v>
      </c>
      <c r="P691" s="1">
        <f>VLOOKUP(A691,综合分数!$A:$L,12,0)</f>
        <v>4.43500288402058E-2</v>
      </c>
    </row>
    <row r="692" spans="1:16" x14ac:dyDescent="0.2">
      <c r="A692" t="s">
        <v>318</v>
      </c>
      <c r="B692" t="str">
        <f>VLOOKUP($A692,活跃!$B:$K,10,0)</f>
        <v>03流失</v>
      </c>
      <c r="C692" t="str">
        <f>VLOOKUP($A692,'交易量(贡献率)'!$A:$M,13,0)</f>
        <v>IV</v>
      </c>
      <c r="D692" t="str">
        <f>VLOOKUP($A692,交易量等级!$A:$I,9,0)</f>
        <v>微</v>
      </c>
      <c r="E692" t="str">
        <f>VLOOKUP($A692,'风险(退款拒付)'!$A:$P,16,0)</f>
        <v>高</v>
      </c>
      <c r="F692">
        <f>VLOOKUP($A692,'风险(退款拒付)'!$A:$Z,4,0)</f>
        <v>0</v>
      </c>
      <c r="G692" t="str">
        <f>VLOOKUP($A692,'风险(退款拒付)'!$A:$Z,8,0)</f>
        <v>0</v>
      </c>
      <c r="H692" t="str">
        <f>VLOOKUP($A692,'风险(退款拒付)'!$A:$Z,11,0)</f>
        <v>高</v>
      </c>
      <c r="I692" t="str">
        <f>VLOOKUP($A692,'风险(退款拒付)'!$A:$Z,14,0)</f>
        <v>高</v>
      </c>
      <c r="J692" s="2">
        <f>VLOOKUP($A692,活跃!$B:$K,9,0)</f>
        <v>2155.83</v>
      </c>
      <c r="K692" s="5">
        <f>VLOOKUP($A692,'交易量(贡献率)'!$A:$L,11,0)</f>
        <v>4.0878304755510386E-4</v>
      </c>
      <c r="L692">
        <f>VLOOKUP($A692,交易量等级!$A:$H,7,0)</f>
        <v>0</v>
      </c>
      <c r="M692" t="str">
        <f>VLOOKUP($A692,'风险(退款拒付)'!$A:$O,7,0)</f>
        <v>0</v>
      </c>
      <c r="N692" t="str">
        <f>VLOOKUP($A692,'风险(退款拒付)'!$A:$O,10,0)</f>
        <v>(10,+)</v>
      </c>
      <c r="O692" t="str">
        <f>VLOOKUP($A692,'风险(退款拒付)'!$A:$O,13,0)</f>
        <v>(20,+)</v>
      </c>
      <c r="P692" s="1">
        <f>VLOOKUP(A692,综合分数!$A:$L,12,0)</f>
        <v>2.139124707131752E-2</v>
      </c>
    </row>
    <row r="693" spans="1:16" x14ac:dyDescent="0.2">
      <c r="A693" t="s">
        <v>677</v>
      </c>
      <c r="B693" t="str">
        <f>VLOOKUP($A693,活跃!$B:$K,10,0)</f>
        <v>03沉默</v>
      </c>
      <c r="C693" t="str">
        <f>VLOOKUP($A693,'交易量(贡献率)'!$A:$M,13,0)</f>
        <v>IV</v>
      </c>
      <c r="D693" t="str">
        <f>VLOOKUP($A693,交易量等级!$A:$I,9,0)</f>
        <v>微</v>
      </c>
      <c r="E693" t="str">
        <f>VLOOKUP($A693,'风险(退款拒付)'!$A:$P,16,0)</f>
        <v>低</v>
      </c>
      <c r="F693">
        <f>VLOOKUP($A693,'风险(退款拒付)'!$A:$Z,4,0)</f>
        <v>0.03</v>
      </c>
      <c r="G693" t="str">
        <f>VLOOKUP($A693,'风险(退款拒付)'!$A:$Z,8,0)</f>
        <v>低</v>
      </c>
      <c r="H693" t="str">
        <f>VLOOKUP($A693,'风险(退款拒付)'!$A:$Z,11,0)</f>
        <v>0</v>
      </c>
      <c r="I693" t="str">
        <f>VLOOKUP($A693,'风险(退款拒付)'!$A:$Z,14,0)</f>
        <v>低</v>
      </c>
      <c r="J693" s="2">
        <f>VLOOKUP($A693,活跃!$B:$K,9,0)</f>
        <v>6335.57</v>
      </c>
      <c r="K693" s="5">
        <f>VLOOKUP($A693,'交易量(贡献率)'!$A:$L,11,0)</f>
        <v>1.2013348049700993E-3</v>
      </c>
      <c r="L693">
        <f>VLOOKUP($A693,交易量等级!$A:$H,7,0)</f>
        <v>162</v>
      </c>
      <c r="M693" t="str">
        <f>VLOOKUP($A693,'风险(退款拒付)'!$A:$O,7,0)</f>
        <v>(0,10]</v>
      </c>
      <c r="N693" t="str">
        <f>VLOOKUP($A693,'风险(退款拒付)'!$A:$O,10,0)</f>
        <v>0</v>
      </c>
      <c r="O693" t="str">
        <f>VLOOKUP($A693,'风险(退款拒付)'!$A:$O,13,0)</f>
        <v>(0,10]</v>
      </c>
      <c r="P693" s="1">
        <f>VLOOKUP(A693,综合分数!$A:$L,12,0)</f>
        <v>1.321922333831814E-2</v>
      </c>
    </row>
    <row r="694" spans="1:16" x14ac:dyDescent="0.2">
      <c r="A694" t="s">
        <v>1020</v>
      </c>
      <c r="B694" t="str">
        <f>VLOOKUP($A694,活跃!$B:$K,10,0)</f>
        <v>03流失</v>
      </c>
      <c r="C694" t="str">
        <f>VLOOKUP($A694,'交易量(贡献率)'!$A:$M,13,0)</f>
        <v>IV</v>
      </c>
      <c r="D694" t="str">
        <f>VLOOKUP($A694,交易量等级!$A:$I,9,0)</f>
        <v>微</v>
      </c>
      <c r="E694" t="str">
        <f>VLOOKUP($A694,'风险(退款拒付)'!$A:$P,16,0)</f>
        <v>低</v>
      </c>
      <c r="F694">
        <f>VLOOKUP($A694,'风险(退款拒付)'!$A:$Z,4,0)</f>
        <v>0</v>
      </c>
      <c r="G694" t="str">
        <f>VLOOKUP($A694,'风险(退款拒付)'!$A:$Z,8,0)</f>
        <v>0</v>
      </c>
      <c r="H694" t="str">
        <f>VLOOKUP($A694,'风险(退款拒付)'!$A:$Z,11,0)</f>
        <v>0</v>
      </c>
      <c r="I694" t="str">
        <f>VLOOKUP($A694,'风险(退款拒付)'!$A:$Z,14,0)</f>
        <v>低</v>
      </c>
      <c r="J694" s="2">
        <f>VLOOKUP($A694,活跃!$B:$K,9,0)</f>
        <v>1471.12</v>
      </c>
      <c r="K694" s="5">
        <f>VLOOKUP($A694,'交易量(贡献率)'!$A:$L,11,0)</f>
        <v>2.7895006420694784E-4</v>
      </c>
      <c r="L694">
        <f>VLOOKUP($A694,交易量等级!$A:$H,7,0)</f>
        <v>0</v>
      </c>
      <c r="M694" t="str">
        <f>VLOOKUP($A694,'风险(退款拒付)'!$A:$O,7,0)</f>
        <v>0</v>
      </c>
      <c r="N694" t="str">
        <f>VLOOKUP($A694,'风险(退款拒付)'!$A:$O,10,0)</f>
        <v>0</v>
      </c>
      <c r="O694" t="str">
        <f>VLOOKUP($A694,'风险(退款拒付)'!$A:$O,13,0)</f>
        <v>(0,10]</v>
      </c>
      <c r="P694" s="1">
        <f>VLOOKUP(A694,综合分数!$A:$L,12,0)</f>
        <v>4.9480589275092599E-4</v>
      </c>
    </row>
    <row r="695" spans="1:16" x14ac:dyDescent="0.2">
      <c r="A695" t="s">
        <v>441</v>
      </c>
      <c r="B695" t="str">
        <f>VLOOKUP($A695,活跃!$B:$K,10,0)</f>
        <v>03流失</v>
      </c>
      <c r="C695" t="str">
        <f>VLOOKUP($A695,'交易量(贡献率)'!$A:$M,13,0)</f>
        <v>IV</v>
      </c>
      <c r="D695" t="str">
        <f>VLOOKUP($A695,交易量等级!$A:$I,9,0)</f>
        <v>微</v>
      </c>
      <c r="E695" t="str">
        <f>VLOOKUP($A695,'风险(退款拒付)'!$A:$P,16,0)</f>
        <v>低</v>
      </c>
      <c r="F695">
        <f>VLOOKUP($A695,'风险(退款拒付)'!$A:$Z,4,0)</f>
        <v>7.0000000000000007E-2</v>
      </c>
      <c r="G695" t="str">
        <f>VLOOKUP($A695,'风险(退款拒付)'!$A:$Z,8,0)</f>
        <v>低</v>
      </c>
      <c r="H695" t="str">
        <f>VLOOKUP($A695,'风险(退款拒付)'!$A:$Z,11,0)</f>
        <v>0</v>
      </c>
      <c r="I695" t="str">
        <f>VLOOKUP($A695,'风险(退款拒付)'!$A:$Z,14,0)</f>
        <v>低</v>
      </c>
      <c r="J695" s="2">
        <f>VLOOKUP($A695,活跃!$B:$K,9,0)</f>
        <v>1764.9</v>
      </c>
      <c r="K695" s="5">
        <f>VLOOKUP($A695,'交易量(贡献率)'!$A:$L,11,0)</f>
        <v>3.34655886888114E-4</v>
      </c>
      <c r="L695">
        <f>VLOOKUP($A695,交易量等级!$A:$H,7,0)</f>
        <v>0</v>
      </c>
      <c r="M695" t="str">
        <f>VLOOKUP($A695,'风险(退款拒付)'!$A:$O,7,0)</f>
        <v>(0,10]</v>
      </c>
      <c r="N695" t="str">
        <f>VLOOKUP($A695,'风险(退款拒付)'!$A:$O,10,0)</f>
        <v>0</v>
      </c>
      <c r="O695" t="str">
        <f>VLOOKUP($A695,'风险(退款拒付)'!$A:$O,13,0)</f>
        <v>(0,10]</v>
      </c>
      <c r="P695" s="1">
        <f>VLOOKUP(A695,综合分数!$A:$L,12,0)</f>
        <v>2.5911310183927721E-3</v>
      </c>
    </row>
    <row r="696" spans="1:16" x14ac:dyDescent="0.2">
      <c r="A696" t="s">
        <v>1008</v>
      </c>
      <c r="B696" t="str">
        <f>VLOOKUP($A696,活跃!$B:$K,10,0)</f>
        <v>02活跃</v>
      </c>
      <c r="C696" t="str">
        <f>VLOOKUP($A696,'交易量(贡献率)'!$A:$M,13,0)</f>
        <v>IV</v>
      </c>
      <c r="D696" t="str">
        <f>VLOOKUP($A696,交易量等级!$A:$I,9,0)</f>
        <v>微</v>
      </c>
      <c r="E696" t="str">
        <f>VLOOKUP($A696,'风险(退款拒付)'!$A:$P,16,0)</f>
        <v>低</v>
      </c>
      <c r="F696">
        <f>VLOOKUP($A696,'风险(退款拒付)'!$A:$Z,4,0)</f>
        <v>4.9000000000000002E-2</v>
      </c>
      <c r="G696" t="str">
        <f>VLOOKUP($A696,'风险(退款拒付)'!$A:$Z,8,0)</f>
        <v>低</v>
      </c>
      <c r="H696" t="str">
        <f>VLOOKUP($A696,'风险(退款拒付)'!$A:$Z,11,0)</f>
        <v>0</v>
      </c>
      <c r="I696" t="str">
        <f>VLOOKUP($A696,'风险(退款拒付)'!$A:$Z,14,0)</f>
        <v>0</v>
      </c>
      <c r="J696" s="2">
        <f>VLOOKUP($A696,活跃!$B:$K,9,0)</f>
        <v>6465.4</v>
      </c>
      <c r="K696" s="5">
        <f>VLOOKUP($A696,'交易量(贡献率)'!$A:$L,11,0)</f>
        <v>1.225952842136332E-3</v>
      </c>
      <c r="L696">
        <f>VLOOKUP($A696,交易量等级!$A:$H,7,0)</f>
        <v>2833.65</v>
      </c>
      <c r="M696" t="str">
        <f>VLOOKUP($A696,'风险(退款拒付)'!$A:$O,7,0)</f>
        <v>(0,10]</v>
      </c>
      <c r="N696" t="str">
        <f>VLOOKUP($A696,'风险(退款拒付)'!$A:$O,10,0)</f>
        <v>0</v>
      </c>
      <c r="O696" t="str">
        <f>VLOOKUP($A696,'风险(退款拒付)'!$A:$O,13,0)</f>
        <v>0</v>
      </c>
      <c r="P696" s="1">
        <f>VLOOKUP(A696,综合分数!$A:$L,12,0)</f>
        <v>1.4872961042958001E-2</v>
      </c>
    </row>
    <row r="697" spans="1:16" x14ac:dyDescent="0.2">
      <c r="A697" t="s">
        <v>258</v>
      </c>
      <c r="B697" t="str">
        <f>VLOOKUP($A697,活跃!$B:$K,10,0)</f>
        <v>03流失</v>
      </c>
      <c r="C697" t="str">
        <f>VLOOKUP($A697,'交易量(贡献率)'!$A:$M,13,0)</f>
        <v>IV</v>
      </c>
      <c r="D697" t="str">
        <f>VLOOKUP($A697,交易量等级!$A:$I,9,0)</f>
        <v>微</v>
      </c>
      <c r="E697" t="str">
        <f>VLOOKUP($A697,'风险(退款拒付)'!$A:$P,16,0)</f>
        <v>0风险</v>
      </c>
      <c r="F697">
        <f>VLOOKUP($A697,'风险(退款拒付)'!$A:$Z,4,0)</f>
        <v>0</v>
      </c>
      <c r="G697" t="str">
        <f>VLOOKUP($A697,'风险(退款拒付)'!$A:$Z,8,0)</f>
        <v>0</v>
      </c>
      <c r="H697" t="str">
        <f>VLOOKUP($A697,'风险(退款拒付)'!$A:$Z,11,0)</f>
        <v>0</v>
      </c>
      <c r="I697" t="str">
        <f>VLOOKUP($A697,'风险(退款拒付)'!$A:$Z,14,0)</f>
        <v>0</v>
      </c>
      <c r="J697" s="2">
        <f>VLOOKUP($A697,活跃!$B:$K,9,0)</f>
        <v>36439.5</v>
      </c>
      <c r="K697" s="5">
        <f>VLOOKUP($A697,'交易量(贡献率)'!$A:$L,11,0)</f>
        <v>3.8916566319577089E-4</v>
      </c>
      <c r="L697">
        <f>VLOOKUP($A697,交易量等级!$A:$H,7,0)</f>
        <v>0</v>
      </c>
      <c r="M697" t="str">
        <f>VLOOKUP($A697,'风险(退款拒付)'!$A:$O,7,0)</f>
        <v>0</v>
      </c>
      <c r="N697" t="str">
        <f>VLOOKUP($A697,'风险(退款拒付)'!$A:$O,10,0)</f>
        <v>0</v>
      </c>
      <c r="O697" t="str">
        <f>VLOOKUP($A697,'风险(退款拒付)'!$A:$O,13,0)</f>
        <v>0</v>
      </c>
      <c r="P697" s="1">
        <f>VLOOKUP(A697,综合分数!$A:$L,12,0)</f>
        <v>7.22377695882679E-3</v>
      </c>
    </row>
    <row r="698" spans="1:16" x14ac:dyDescent="0.2">
      <c r="A698" t="s">
        <v>529</v>
      </c>
      <c r="B698" t="str">
        <f>VLOOKUP($A698,活跃!$B:$K,10,0)</f>
        <v>03流失</v>
      </c>
      <c r="C698" t="str">
        <f>VLOOKUP($A698,'交易量(贡献率)'!$A:$M,13,0)</f>
        <v>IV</v>
      </c>
      <c r="D698" t="str">
        <f>VLOOKUP($A698,交易量等级!$A:$I,9,0)</f>
        <v>微</v>
      </c>
      <c r="E698" t="str">
        <f>VLOOKUP($A698,'风险(退款拒付)'!$A:$P,16,0)</f>
        <v>低</v>
      </c>
      <c r="F698">
        <f>VLOOKUP($A698,'风险(退款拒付)'!$A:$Z,4,0)</f>
        <v>5.7000000000000002E-2</v>
      </c>
      <c r="G698" t="str">
        <f>VLOOKUP($A698,'风险(退款拒付)'!$A:$Z,8,0)</f>
        <v>低</v>
      </c>
      <c r="H698" t="str">
        <f>VLOOKUP($A698,'风险(退款拒付)'!$A:$Z,11,0)</f>
        <v>0</v>
      </c>
      <c r="I698" t="str">
        <f>VLOOKUP($A698,'风险(退款拒付)'!$A:$Z,14,0)</f>
        <v>0</v>
      </c>
      <c r="J698" s="2">
        <f>VLOOKUP($A698,活跃!$B:$K,9,0)</f>
        <v>381721</v>
      </c>
      <c r="K698" s="5">
        <f>VLOOKUP($A698,'交易量(贡献率)'!$A:$L,11,0)</f>
        <v>5.272339611536018E-4</v>
      </c>
      <c r="L698">
        <f>VLOOKUP($A698,交易量等级!$A:$H,7,0)</f>
        <v>0</v>
      </c>
      <c r="M698" t="str">
        <f>VLOOKUP($A698,'风险(退款拒付)'!$A:$O,7,0)</f>
        <v>(0,10]</v>
      </c>
      <c r="N698" t="str">
        <f>VLOOKUP($A698,'风险(退款拒付)'!$A:$O,10,0)</f>
        <v>0</v>
      </c>
      <c r="O698" t="str">
        <f>VLOOKUP($A698,'风险(退款拒付)'!$A:$O,13,0)</f>
        <v>0</v>
      </c>
      <c r="P698" s="1">
        <f>VLOOKUP(A698,综合分数!$A:$L,12,0)</f>
        <v>8.4166158140205095E-3</v>
      </c>
    </row>
    <row r="699" spans="1:16" x14ac:dyDescent="0.2">
      <c r="A699" t="s">
        <v>83</v>
      </c>
      <c r="B699" t="str">
        <f>VLOOKUP($A699,活跃!$B:$K,10,0)</f>
        <v>03流失</v>
      </c>
      <c r="C699" t="str">
        <f>VLOOKUP($A699,'交易量(贡献率)'!$A:$M,13,0)</f>
        <v>IV</v>
      </c>
      <c r="D699" t="str">
        <f>VLOOKUP($A699,交易量等级!$A:$I,9,0)</f>
        <v>微</v>
      </c>
      <c r="E699" t="str">
        <f>VLOOKUP($A699,'风险(退款拒付)'!$A:$P,16,0)</f>
        <v>低</v>
      </c>
      <c r="F699">
        <f>VLOOKUP($A699,'风险(退款拒付)'!$A:$Z,4,0)</f>
        <v>3.4000000000000002E-2</v>
      </c>
      <c r="G699" t="str">
        <f>VLOOKUP($A699,'风险(退款拒付)'!$A:$Z,8,0)</f>
        <v>低</v>
      </c>
      <c r="H699" t="str">
        <f>VLOOKUP($A699,'风险(退款拒付)'!$A:$Z,11,0)</f>
        <v>0</v>
      </c>
      <c r="I699" t="str">
        <f>VLOOKUP($A699,'风险(退款拒付)'!$A:$Z,14,0)</f>
        <v>0</v>
      </c>
      <c r="J699" s="2">
        <f>VLOOKUP($A699,活跃!$B:$K,9,0)</f>
        <v>12649.18</v>
      </c>
      <c r="K699" s="5">
        <f>VLOOKUP($A699,'交易量(贡献率)'!$A:$L,11,0)</f>
        <v>2.3985056101237432E-3</v>
      </c>
      <c r="L699">
        <f>VLOOKUP($A699,交易量等级!$A:$H,7,0)</f>
        <v>0</v>
      </c>
      <c r="M699" t="str">
        <f>VLOOKUP($A699,'风险(退款拒付)'!$A:$O,7,0)</f>
        <v>(0,10]</v>
      </c>
      <c r="N699" t="str">
        <f>VLOOKUP($A699,'风险(退款拒付)'!$A:$O,10,0)</f>
        <v>0</v>
      </c>
      <c r="O699" t="str">
        <f>VLOOKUP($A699,'风险(退款拒付)'!$A:$O,13,0)</f>
        <v>0</v>
      </c>
      <c r="P699" s="1">
        <f>VLOOKUP(A699,综合分数!$A:$L,12,0)</f>
        <v>0.19995293528514699</v>
      </c>
    </row>
    <row r="700" spans="1:16" x14ac:dyDescent="0.2">
      <c r="A700" t="s">
        <v>719</v>
      </c>
      <c r="B700" t="str">
        <f>VLOOKUP($A700,活跃!$B:$K,10,0)</f>
        <v>02活跃</v>
      </c>
      <c r="C700" t="str">
        <f>VLOOKUP($A700,'交易量(贡献率)'!$A:$M,13,0)</f>
        <v>IV</v>
      </c>
      <c r="D700" t="str">
        <f>VLOOKUP($A700,交易量等级!$A:$I,9,0)</f>
        <v>微</v>
      </c>
      <c r="E700" t="str">
        <f>VLOOKUP($A700,'风险(退款拒付)'!$A:$P,16,0)</f>
        <v>低</v>
      </c>
      <c r="F700">
        <f>VLOOKUP($A700,'风险(退款拒付)'!$A:$Z,4,0)</f>
        <v>8.1000000000000003E-2</v>
      </c>
      <c r="G700" t="str">
        <f>VLOOKUP($A700,'风险(退款拒付)'!$A:$Z,8,0)</f>
        <v>低</v>
      </c>
      <c r="H700" t="str">
        <f>VLOOKUP($A700,'风险(退款拒付)'!$A:$Z,11,0)</f>
        <v>0</v>
      </c>
      <c r="I700" t="str">
        <f>VLOOKUP($A700,'风险(退款拒付)'!$A:$Z,14,0)</f>
        <v>0</v>
      </c>
      <c r="J700" s="2">
        <f>VLOOKUP($A700,活跃!$B:$K,9,0)</f>
        <v>14557.45</v>
      </c>
      <c r="K700" s="5">
        <f>VLOOKUP($A700,'交易量(贡献率)'!$A:$L,11,0)</f>
        <v>3.40202535062102E-3</v>
      </c>
      <c r="L700">
        <f>VLOOKUP($A700,交易量等级!$A:$H,7,0)</f>
        <v>16966.857388159999</v>
      </c>
      <c r="M700" t="str">
        <f>VLOOKUP($A700,'风险(退款拒付)'!$A:$O,7,0)</f>
        <v>(0,10]</v>
      </c>
      <c r="N700" t="str">
        <f>VLOOKUP($A700,'风险(退款拒付)'!$A:$O,10,0)</f>
        <v>0</v>
      </c>
      <c r="O700" t="str">
        <f>VLOOKUP($A700,'风险(退款拒付)'!$A:$O,13,0)</f>
        <v>0</v>
      </c>
      <c r="P700" s="1">
        <f>VLOOKUP(A700,综合分数!$A:$L,12,0)</f>
        <v>8.4125040711020786E-3</v>
      </c>
    </row>
    <row r="701" spans="1:16" x14ac:dyDescent="0.2">
      <c r="A701" t="s">
        <v>1000</v>
      </c>
      <c r="B701" t="str">
        <f>VLOOKUP($A701,活跃!$B:$K,10,0)</f>
        <v>02活跃</v>
      </c>
      <c r="C701" t="str">
        <f>VLOOKUP($A701,'交易量(贡献率)'!$A:$M,13,0)</f>
        <v>IV</v>
      </c>
      <c r="D701" t="str">
        <f>VLOOKUP($A701,交易量等级!$A:$I,9,0)</f>
        <v>微</v>
      </c>
      <c r="E701" t="str">
        <f>VLOOKUP($A701,'风险(退款拒付)'!$A:$P,16,0)</f>
        <v>低</v>
      </c>
      <c r="F701">
        <f>VLOOKUP($A701,'风险(退款拒付)'!$A:$Z,4,0)</f>
        <v>1.2E-2</v>
      </c>
      <c r="G701" t="str">
        <f>VLOOKUP($A701,'风险(退款拒付)'!$A:$Z,8,0)</f>
        <v>低</v>
      </c>
      <c r="H701" t="str">
        <f>VLOOKUP($A701,'风险(退款拒付)'!$A:$Z,11,0)</f>
        <v>0</v>
      </c>
      <c r="I701" t="str">
        <f>VLOOKUP($A701,'风险(退款拒付)'!$A:$Z,14,0)</f>
        <v>中</v>
      </c>
      <c r="J701" s="2">
        <f>VLOOKUP($A701,活跃!$B:$K,9,0)</f>
        <v>2022.51</v>
      </c>
      <c r="K701" s="5">
        <f>VLOOKUP($A701,'交易量(贡献率)'!$A:$L,11,0)</f>
        <v>3.8350324539071869E-4</v>
      </c>
      <c r="L701">
        <f>VLOOKUP($A701,交易量等级!$A:$H,7,0)</f>
        <v>18.89</v>
      </c>
      <c r="M701" t="str">
        <f>VLOOKUP($A701,'风险(退款拒付)'!$A:$O,7,0)</f>
        <v>(0,10]</v>
      </c>
      <c r="N701" t="str">
        <f>VLOOKUP($A701,'风险(退款拒付)'!$A:$O,10,0)</f>
        <v>0</v>
      </c>
      <c r="O701" t="str">
        <f>VLOOKUP($A701,'风险(退款拒付)'!$A:$O,13,0)</f>
        <v>(10,20]</v>
      </c>
      <c r="P701" s="1">
        <f>VLOOKUP(A701,综合分数!$A:$L,12,0)</f>
        <v>0.15490828713938071</v>
      </c>
    </row>
    <row r="702" spans="1:16" x14ac:dyDescent="0.2">
      <c r="A702" t="s">
        <v>943</v>
      </c>
      <c r="B702" t="str">
        <f>VLOOKUP($A702,活跃!$B:$K,10,0)</f>
        <v>02活跃</v>
      </c>
      <c r="C702" t="str">
        <f>VLOOKUP($A702,'交易量(贡献率)'!$A:$M,13,0)</f>
        <v>IV</v>
      </c>
      <c r="D702" t="str">
        <f>VLOOKUP($A702,交易量等级!$A:$I,9,0)</f>
        <v>微</v>
      </c>
      <c r="E702" t="str">
        <f>VLOOKUP($A702,'风险(退款拒付)'!$A:$P,16,0)</f>
        <v>低</v>
      </c>
      <c r="F702">
        <f>VLOOKUP($A702,'风险(退款拒付)'!$A:$Z,4,0)</f>
        <v>6.7000000000000004E-2</v>
      </c>
      <c r="G702" t="str">
        <f>VLOOKUP($A702,'风险(退款拒付)'!$A:$Z,8,0)</f>
        <v>低</v>
      </c>
      <c r="H702" t="str">
        <f>VLOOKUP($A702,'风险(退款拒付)'!$A:$Z,11,0)</f>
        <v>0</v>
      </c>
      <c r="I702" t="str">
        <f>VLOOKUP($A702,'风险(退款拒付)'!$A:$Z,14,0)</f>
        <v>0</v>
      </c>
      <c r="J702" s="2">
        <f>VLOOKUP($A702,活跃!$B:$K,9,0)</f>
        <v>1054.3599999999999</v>
      </c>
      <c r="K702" s="5">
        <f>VLOOKUP($A702,'交易量(贡献率)'!$A:$L,11,0)</f>
        <v>2.0439519270509511E-4</v>
      </c>
      <c r="L702">
        <f>VLOOKUP($A702,交易量等级!$A:$H,7,0)</f>
        <v>528.80594225000004</v>
      </c>
      <c r="M702" t="str">
        <f>VLOOKUP($A702,'风险(退款拒付)'!$A:$O,7,0)</f>
        <v>(0,10]</v>
      </c>
      <c r="N702" t="str">
        <f>VLOOKUP($A702,'风险(退款拒付)'!$A:$O,10,0)</f>
        <v>0</v>
      </c>
      <c r="O702" t="str">
        <f>VLOOKUP($A702,'风险(退款拒付)'!$A:$O,13,0)</f>
        <v>0</v>
      </c>
      <c r="P702" s="1">
        <f>VLOOKUP(A702,综合分数!$A:$L,12,0)</f>
        <v>6.9815978599530272E-3</v>
      </c>
    </row>
    <row r="703" spans="1:16" x14ac:dyDescent="0.2">
      <c r="A703" t="s">
        <v>585</v>
      </c>
      <c r="B703" t="str">
        <f>VLOOKUP($A703,活跃!$B:$K,10,0)</f>
        <v>03流失</v>
      </c>
      <c r="C703" t="str">
        <f>VLOOKUP($A703,'交易量(贡献率)'!$A:$M,13,0)</f>
        <v>IV</v>
      </c>
      <c r="D703" t="str">
        <f>VLOOKUP($A703,交易量等级!$A:$I,9,0)</f>
        <v>微</v>
      </c>
      <c r="E703" t="str">
        <f>VLOOKUP($A703,'风险(退款拒付)'!$A:$P,16,0)</f>
        <v>低</v>
      </c>
      <c r="F703">
        <f>VLOOKUP($A703,'风险(退款拒付)'!$A:$Z,4,0)</f>
        <v>8.7999999999999995E-2</v>
      </c>
      <c r="G703" t="str">
        <f>VLOOKUP($A703,'风险(退款拒付)'!$A:$Z,8,0)</f>
        <v>低</v>
      </c>
      <c r="H703" t="str">
        <f>VLOOKUP($A703,'风险(退款拒付)'!$A:$Z,11,0)</f>
        <v>0</v>
      </c>
      <c r="I703" t="str">
        <f>VLOOKUP($A703,'风险(退款拒付)'!$A:$Z,14,0)</f>
        <v>0</v>
      </c>
      <c r="J703" s="2">
        <f>VLOOKUP($A703,活跃!$B:$K,9,0)</f>
        <v>649290</v>
      </c>
      <c r="K703" s="5">
        <f>VLOOKUP($A703,'交易量(贡献率)'!$A:$L,11,0)</f>
        <v>8.9604451195479846E-4</v>
      </c>
      <c r="L703">
        <f>VLOOKUP($A703,交易量等级!$A:$H,7,0)</f>
        <v>0</v>
      </c>
      <c r="M703" t="str">
        <f>VLOOKUP($A703,'风险(退款拒付)'!$A:$O,7,0)</f>
        <v>(0,10]</v>
      </c>
      <c r="N703" t="str">
        <f>VLOOKUP($A703,'风险(退款拒付)'!$A:$O,10,0)</f>
        <v>0</v>
      </c>
      <c r="O703" t="str">
        <f>VLOOKUP($A703,'风险(退款拒付)'!$A:$O,13,0)</f>
        <v>0</v>
      </c>
      <c r="P703" s="1">
        <f>VLOOKUP(A703,综合分数!$A:$L,12,0)</f>
        <v>3.903608782958957E-3</v>
      </c>
    </row>
    <row r="704" spans="1:16" x14ac:dyDescent="0.2">
      <c r="A704" t="s">
        <v>235</v>
      </c>
      <c r="B704" t="str">
        <f>VLOOKUP($A704,活跃!$B:$K,10,0)</f>
        <v>02活跃</v>
      </c>
      <c r="C704" t="str">
        <f>VLOOKUP($A704,'交易量(贡献率)'!$A:$M,13,0)</f>
        <v>IV</v>
      </c>
      <c r="D704" t="str">
        <f>VLOOKUP($A704,交易量等级!$A:$I,9,0)</f>
        <v>微</v>
      </c>
      <c r="E704" t="str">
        <f>VLOOKUP($A704,'风险(退款拒付)'!$A:$P,16,0)</f>
        <v>低</v>
      </c>
      <c r="F704">
        <f>VLOOKUP($A704,'风险(退款拒付)'!$A:$Z,4,0)</f>
        <v>0.27200000000000002</v>
      </c>
      <c r="G704" t="str">
        <f>VLOOKUP($A704,'风险(退款拒付)'!$A:$Z,8,0)</f>
        <v>高</v>
      </c>
      <c r="H704" t="str">
        <f>VLOOKUP($A704,'风险(退款拒付)'!$A:$Z,11,0)</f>
        <v>0</v>
      </c>
      <c r="I704" t="str">
        <f>VLOOKUP($A704,'风险(退款拒付)'!$A:$Z,14,0)</f>
        <v>0</v>
      </c>
      <c r="J704" s="2">
        <f>VLOOKUP($A704,活跃!$B:$K,9,0)</f>
        <v>10816.1</v>
      </c>
      <c r="K704" s="5">
        <f>VLOOKUP($A704,'交易量(贡献率)'!$A:$L,11,0)</f>
        <v>2.5369686886178885E-3</v>
      </c>
      <c r="L704">
        <f>VLOOKUP($A704,交易量等级!$A:$H,7,0)</f>
        <v>3535.0109304500002</v>
      </c>
      <c r="M704" t="str">
        <f>VLOOKUP($A704,'风险(退款拒付)'!$A:$O,7,0)</f>
        <v>(20,+)</v>
      </c>
      <c r="N704" t="str">
        <f>VLOOKUP($A704,'风险(退款拒付)'!$A:$O,10,0)</f>
        <v>0</v>
      </c>
      <c r="O704" t="str">
        <f>VLOOKUP($A704,'风险(退款拒付)'!$A:$O,13,0)</f>
        <v>0</v>
      </c>
      <c r="P704" s="1">
        <f>VLOOKUP(A704,综合分数!$A:$L,12,0)</f>
        <v>4.3301927103067302E-3</v>
      </c>
    </row>
    <row r="705" spans="1:16" x14ac:dyDescent="0.2">
      <c r="A705" t="s">
        <v>1028</v>
      </c>
      <c r="B705" t="str">
        <f>VLOOKUP($A705,活跃!$B:$K,10,0)</f>
        <v>03流失</v>
      </c>
      <c r="C705" t="str">
        <f>VLOOKUP($A705,'交易量(贡献率)'!$A:$M,13,0)</f>
        <v>IV</v>
      </c>
      <c r="D705" t="str">
        <f>VLOOKUP($A705,交易量等级!$A:$I,9,0)</f>
        <v>微</v>
      </c>
      <c r="E705" t="str">
        <f>VLOOKUP($A705,'风险(退款拒付)'!$A:$P,16,0)</f>
        <v>低</v>
      </c>
      <c r="F705">
        <f>VLOOKUP($A705,'风险(退款拒付)'!$A:$Z,4,0)</f>
        <v>0</v>
      </c>
      <c r="G705" t="str">
        <f>VLOOKUP($A705,'风险(退款拒付)'!$A:$Z,8,0)</f>
        <v>0</v>
      </c>
      <c r="H705" t="str">
        <f>VLOOKUP($A705,'风险(退款拒付)'!$A:$Z,11,0)</f>
        <v>中</v>
      </c>
      <c r="I705" t="str">
        <f>VLOOKUP($A705,'风险(退款拒付)'!$A:$Z,14,0)</f>
        <v>中</v>
      </c>
      <c r="J705" s="2">
        <f>VLOOKUP($A705,活跃!$B:$K,9,0)</f>
        <v>2473.92</v>
      </c>
      <c r="K705" s="5">
        <f>VLOOKUP($A705,'交易量(贡献率)'!$A:$L,11,0)</f>
        <v>4.690984711259805E-4</v>
      </c>
      <c r="L705">
        <f>VLOOKUP($A705,交易量等级!$A:$H,7,0)</f>
        <v>0</v>
      </c>
      <c r="M705" t="str">
        <f>VLOOKUP($A705,'风险(退款拒付)'!$A:$O,7,0)</f>
        <v>0</v>
      </c>
      <c r="N705" t="str">
        <f>VLOOKUP($A705,'风险(退款拒付)'!$A:$O,10,0)</f>
        <v>(1.5,10]</v>
      </c>
      <c r="O705" t="str">
        <f>VLOOKUP($A705,'风险(退款拒付)'!$A:$O,13,0)</f>
        <v>(10,20]</v>
      </c>
      <c r="P705" s="1">
        <f>VLOOKUP(A705,综合分数!$A:$L,12,0)</f>
        <v>2.0652166176801118E-3</v>
      </c>
    </row>
    <row r="706" spans="1:16" x14ac:dyDescent="0.2">
      <c r="A706" t="s">
        <v>586</v>
      </c>
      <c r="B706" t="str">
        <f>VLOOKUP($A706,活跃!$B:$K,10,0)</f>
        <v>03沉默</v>
      </c>
      <c r="C706" t="str">
        <f>VLOOKUP($A706,'交易量(贡献率)'!$A:$M,13,0)</f>
        <v>IV</v>
      </c>
      <c r="D706" t="str">
        <f>VLOOKUP($A706,交易量等级!$A:$I,9,0)</f>
        <v>微</v>
      </c>
      <c r="E706" t="str">
        <f>VLOOKUP($A706,'风险(退款拒付)'!$A:$P,16,0)</f>
        <v>低</v>
      </c>
      <c r="F706">
        <f>VLOOKUP($A706,'风险(退款拒付)'!$A:$Z,4,0)</f>
        <v>1.4E-2</v>
      </c>
      <c r="G706" t="str">
        <f>VLOOKUP($A706,'风险(退款拒付)'!$A:$Z,8,0)</f>
        <v>低</v>
      </c>
      <c r="H706" t="str">
        <f>VLOOKUP($A706,'风险(退款拒付)'!$A:$Z,11,0)</f>
        <v>0</v>
      </c>
      <c r="I706" t="str">
        <f>VLOOKUP($A706,'风险(退款拒付)'!$A:$Z,14,0)</f>
        <v>0</v>
      </c>
      <c r="J706" s="2">
        <f>VLOOKUP($A706,活跃!$B:$K,9,0)</f>
        <v>7963.9</v>
      </c>
      <c r="K706" s="5">
        <f>VLOOKUP($A706,'交易量(贡献率)'!$A:$L,11,0)</f>
        <v>1.5100946328903909E-3</v>
      </c>
      <c r="L706">
        <f>VLOOKUP($A706,交易量等级!$A:$H,7,0)</f>
        <v>1528.9</v>
      </c>
      <c r="M706" t="str">
        <f>VLOOKUP($A706,'风险(退款拒付)'!$A:$O,7,0)</f>
        <v>(0,10]</v>
      </c>
      <c r="N706" t="str">
        <f>VLOOKUP($A706,'风险(退款拒付)'!$A:$O,10,0)</f>
        <v>0</v>
      </c>
      <c r="O706" t="str">
        <f>VLOOKUP($A706,'风险(退款拒付)'!$A:$O,13,0)</f>
        <v>0</v>
      </c>
      <c r="P706" s="1">
        <f>VLOOKUP(A706,综合分数!$A:$L,12,0)</f>
        <v>2.420706967221231E-3</v>
      </c>
    </row>
    <row r="707" spans="1:16" x14ac:dyDescent="0.2">
      <c r="A707" t="s">
        <v>1001</v>
      </c>
      <c r="B707" t="str">
        <f>VLOOKUP($A707,活跃!$B:$K,10,0)</f>
        <v>03流失</v>
      </c>
      <c r="C707" t="str">
        <f>VLOOKUP($A707,'交易量(贡献率)'!$A:$M,13,0)</f>
        <v>IV</v>
      </c>
      <c r="D707" t="str">
        <f>VLOOKUP($A707,交易量等级!$A:$I,9,0)</f>
        <v>微</v>
      </c>
      <c r="E707" t="str">
        <f>VLOOKUP($A707,'风险(退款拒付)'!$A:$P,16,0)</f>
        <v>0风险</v>
      </c>
      <c r="F707">
        <f>VLOOKUP($A707,'风险(退款拒付)'!$A:$Z,4,0)</f>
        <v>0</v>
      </c>
      <c r="G707" t="str">
        <f>VLOOKUP($A707,'风险(退款拒付)'!$A:$Z,8,0)</f>
        <v>0</v>
      </c>
      <c r="H707" t="str">
        <f>VLOOKUP($A707,'风险(退款拒付)'!$A:$Z,11,0)</f>
        <v>0</v>
      </c>
      <c r="I707" t="str">
        <f>VLOOKUP($A707,'风险(退款拒付)'!$A:$Z,14,0)</f>
        <v>0</v>
      </c>
      <c r="J707" s="2">
        <f>VLOOKUP($A707,活跃!$B:$K,9,0)</f>
        <v>7659.41</v>
      </c>
      <c r="K707" s="5">
        <f>VLOOKUP($A707,'交易量(贡献率)'!$A:$L,11,0)</f>
        <v>1.4523580070200518E-3</v>
      </c>
      <c r="L707">
        <f>VLOOKUP($A707,交易量等级!$A:$H,7,0)</f>
        <v>0</v>
      </c>
      <c r="M707" t="str">
        <f>VLOOKUP($A707,'风险(退款拒付)'!$A:$O,7,0)</f>
        <v>0</v>
      </c>
      <c r="N707" t="str">
        <f>VLOOKUP($A707,'风险(退款拒付)'!$A:$O,10,0)</f>
        <v>0</v>
      </c>
      <c r="O707" t="str">
        <f>VLOOKUP($A707,'风险(退款拒付)'!$A:$O,13,0)</f>
        <v>0</v>
      </c>
      <c r="P707" s="1">
        <f>VLOOKUP(A707,综合分数!$A:$L,12,0)</f>
        <v>2.183693659168501E-3</v>
      </c>
    </row>
    <row r="708" spans="1:16" x14ac:dyDescent="0.2">
      <c r="A708" t="s">
        <v>1126</v>
      </c>
      <c r="B708" t="str">
        <f>VLOOKUP($A708,活跃!$B:$K,10,0)</f>
        <v>02活跃</v>
      </c>
      <c r="C708" t="str">
        <f>VLOOKUP($A708,'交易量(贡献率)'!$A:$M,13,0)</f>
        <v>IV</v>
      </c>
      <c r="D708" t="str">
        <f>VLOOKUP($A708,交易量等级!$A:$I,9,0)</f>
        <v>微</v>
      </c>
      <c r="E708" t="str">
        <f>VLOOKUP($A708,'风险(退款拒付)'!$A:$P,16,0)</f>
        <v>低</v>
      </c>
      <c r="F708">
        <f>VLOOKUP($A708,'风险(退款拒付)'!$A:$Z,4,0)</f>
        <v>0.33900000000000002</v>
      </c>
      <c r="G708" t="str">
        <f>VLOOKUP($A708,'风险(退款拒付)'!$A:$Z,8,0)</f>
        <v>高</v>
      </c>
      <c r="H708" t="str">
        <f>VLOOKUP($A708,'风险(退款拒付)'!$A:$Z,11,0)</f>
        <v>0</v>
      </c>
      <c r="I708" t="str">
        <f>VLOOKUP($A708,'风险(退款拒付)'!$A:$Z,14,0)</f>
        <v>0</v>
      </c>
      <c r="J708" s="2">
        <f>VLOOKUP($A708,活跃!$B:$K,9,0)</f>
        <v>1043.29</v>
      </c>
      <c r="K708" s="5">
        <f>VLOOKUP($A708,'交易量(贡献率)'!$A:$L,11,0)</f>
        <v>1.9782601860247065E-4</v>
      </c>
      <c r="L708">
        <f>VLOOKUP($A708,交易量等级!$A:$H,7,0)</f>
        <v>590.91999999999996</v>
      </c>
      <c r="M708" t="str">
        <f>VLOOKUP($A708,'风险(退款拒付)'!$A:$O,7,0)</f>
        <v>(20,+)</v>
      </c>
      <c r="N708" t="str">
        <f>VLOOKUP($A708,'风险(退款拒付)'!$A:$O,10,0)</f>
        <v>0</v>
      </c>
      <c r="O708" t="str">
        <f>VLOOKUP($A708,'风险(退款拒付)'!$A:$O,13,0)</f>
        <v>0</v>
      </c>
      <c r="P708" s="1">
        <f>VLOOKUP(A708,综合分数!$A:$L,12,0)</f>
        <v>2.146846850971169E-3</v>
      </c>
    </row>
    <row r="709" spans="1:16" x14ac:dyDescent="0.2">
      <c r="A709" t="s">
        <v>183</v>
      </c>
      <c r="B709" t="str">
        <f>VLOOKUP($A709,活跃!$B:$K,10,0)</f>
        <v>03流失</v>
      </c>
      <c r="C709" t="str">
        <f>VLOOKUP($A709,'交易量(贡献率)'!$A:$M,13,0)</f>
        <v>IV</v>
      </c>
      <c r="D709" t="str">
        <f>VLOOKUP($A709,交易量等级!$A:$I,9,0)</f>
        <v>微</v>
      </c>
      <c r="E709" t="str">
        <f>VLOOKUP($A709,'风险(退款拒付)'!$A:$P,16,0)</f>
        <v>低</v>
      </c>
      <c r="F709">
        <f>VLOOKUP($A709,'风险(退款拒付)'!$A:$Z,4,0)</f>
        <v>4.2000000000000003E-2</v>
      </c>
      <c r="G709" t="str">
        <f>VLOOKUP($A709,'风险(退款拒付)'!$A:$Z,8,0)</f>
        <v>低</v>
      </c>
      <c r="H709" t="str">
        <f>VLOOKUP($A709,'风险(退款拒付)'!$A:$Z,11,0)</f>
        <v>中</v>
      </c>
      <c r="I709" t="str">
        <f>VLOOKUP($A709,'风险(退款拒付)'!$A:$Z,14,0)</f>
        <v>中</v>
      </c>
      <c r="J709" s="2">
        <f>VLOOKUP($A709,活跃!$B:$K,9,0)</f>
        <v>3624.9</v>
      </c>
      <c r="K709" s="5">
        <f>VLOOKUP($A709,'交易量(贡献率)'!$A:$L,11,0)</f>
        <v>6.8734439593219144E-4</v>
      </c>
      <c r="L709">
        <f>VLOOKUP($A709,交易量等级!$A:$H,7,0)</f>
        <v>0</v>
      </c>
      <c r="M709" t="str">
        <f>VLOOKUP($A709,'风险(退款拒付)'!$A:$O,7,0)</f>
        <v>(0,10]</v>
      </c>
      <c r="N709" t="str">
        <f>VLOOKUP($A709,'风险(退款拒付)'!$A:$O,10,0)</f>
        <v>(1.5,10]</v>
      </c>
      <c r="O709" t="str">
        <f>VLOOKUP($A709,'风险(退款拒付)'!$A:$O,13,0)</f>
        <v>(10,20]</v>
      </c>
      <c r="P709" s="1">
        <f>VLOOKUP(A709,综合分数!$A:$L,12,0)</f>
        <v>0.22054214543334391</v>
      </c>
    </row>
    <row r="710" spans="1:16" x14ac:dyDescent="0.2">
      <c r="A710" t="s">
        <v>341</v>
      </c>
      <c r="B710" t="str">
        <f>VLOOKUP($A710,活跃!$B:$K,10,0)</f>
        <v>03流失</v>
      </c>
      <c r="C710" t="str">
        <f>VLOOKUP($A710,'交易量(贡献率)'!$A:$M,13,0)</f>
        <v>IV</v>
      </c>
      <c r="D710" t="str">
        <f>VLOOKUP($A710,交易量等级!$A:$I,9,0)</f>
        <v>微</v>
      </c>
      <c r="E710" t="str">
        <f>VLOOKUP($A710,'风险(退款拒付)'!$A:$P,16,0)</f>
        <v>中</v>
      </c>
      <c r="F710">
        <f>VLOOKUP($A710,'风险(退款拒付)'!$A:$Z,4,0)</f>
        <v>0.23899999999999999</v>
      </c>
      <c r="G710" t="str">
        <f>VLOOKUP($A710,'风险(退款拒付)'!$A:$Z,8,0)</f>
        <v>高</v>
      </c>
      <c r="H710" t="str">
        <f>VLOOKUP($A710,'风险(退款拒付)'!$A:$Z,11,0)</f>
        <v>高</v>
      </c>
      <c r="I710" t="str">
        <f>VLOOKUP($A710,'风险(退款拒付)'!$A:$Z,14,0)</f>
        <v>低</v>
      </c>
      <c r="J710" s="2">
        <f>VLOOKUP($A710,活跃!$B:$K,9,0)</f>
        <v>8724.0300000000007</v>
      </c>
      <c r="K710" s="5">
        <f>VLOOKUP($A710,'交易量(贡献率)'!$A:$L,11,0)</f>
        <v>1.6542285664278506E-3</v>
      </c>
      <c r="L710">
        <f>VLOOKUP($A710,交易量等级!$A:$H,7,0)</f>
        <v>0</v>
      </c>
      <c r="M710" t="str">
        <f>VLOOKUP($A710,'风险(退款拒付)'!$A:$O,7,0)</f>
        <v>(20,+)</v>
      </c>
      <c r="N710" t="str">
        <f>VLOOKUP($A710,'风险(退款拒付)'!$A:$O,10,0)</f>
        <v>(10,+)</v>
      </c>
      <c r="O710" t="str">
        <f>VLOOKUP($A710,'风险(退款拒付)'!$A:$O,13,0)</f>
        <v>(0,10]</v>
      </c>
      <c r="P710" s="1">
        <f>VLOOKUP(A710,综合分数!$A:$L,12,0)</f>
        <v>2.1533291926655509E-3</v>
      </c>
    </row>
    <row r="711" spans="1:16" x14ac:dyDescent="0.2">
      <c r="A711" t="s">
        <v>460</v>
      </c>
      <c r="B711" t="str">
        <f>VLOOKUP($A711,活跃!$B:$K,10,0)</f>
        <v>03流失</v>
      </c>
      <c r="C711" t="str">
        <f>VLOOKUP($A711,'交易量(贡献率)'!$A:$M,13,0)</f>
        <v>IV</v>
      </c>
      <c r="D711" t="str">
        <f>VLOOKUP($A711,交易量等级!$A:$I,9,0)</f>
        <v>微</v>
      </c>
      <c r="E711" t="str">
        <f>VLOOKUP($A711,'风险(退款拒付)'!$A:$P,16,0)</f>
        <v>低</v>
      </c>
      <c r="F711">
        <f>VLOOKUP($A711,'风险(退款拒付)'!$A:$Z,4,0)</f>
        <v>2.4E-2</v>
      </c>
      <c r="G711" t="str">
        <f>VLOOKUP($A711,'风险(退款拒付)'!$A:$Z,8,0)</f>
        <v>低</v>
      </c>
      <c r="H711" t="str">
        <f>VLOOKUP($A711,'风险(退款拒付)'!$A:$Z,11,0)</f>
        <v>0</v>
      </c>
      <c r="I711" t="str">
        <f>VLOOKUP($A711,'风险(退款拒付)'!$A:$Z,14,0)</f>
        <v>0</v>
      </c>
      <c r="J711" s="2">
        <f>VLOOKUP($A711,活跃!$B:$K,9,0)</f>
        <v>3216.78</v>
      </c>
      <c r="K711" s="5">
        <f>VLOOKUP($A711,'交易量(贡献率)'!$A:$L,11,0)</f>
        <v>6.0995771081871352E-4</v>
      </c>
      <c r="L711">
        <f>VLOOKUP($A711,交易量等级!$A:$H,7,0)</f>
        <v>0</v>
      </c>
      <c r="M711" t="str">
        <f>VLOOKUP($A711,'风险(退款拒付)'!$A:$O,7,0)</f>
        <v>(0,10]</v>
      </c>
      <c r="N711" t="str">
        <f>VLOOKUP($A711,'风险(退款拒付)'!$A:$O,10,0)</f>
        <v>0</v>
      </c>
      <c r="O711" t="str">
        <f>VLOOKUP($A711,'风险(退款拒付)'!$A:$O,13,0)</f>
        <v>0</v>
      </c>
      <c r="P711" s="1">
        <f>VLOOKUP(A711,综合分数!$A:$L,12,0)</f>
        <v>3.923964830420467E-3</v>
      </c>
    </row>
    <row r="712" spans="1:16" x14ac:dyDescent="0.2">
      <c r="A712" t="s">
        <v>375</v>
      </c>
      <c r="B712" t="str">
        <f>VLOOKUP($A712,活跃!$B:$K,10,0)</f>
        <v>03流失</v>
      </c>
      <c r="C712" t="str">
        <f>VLOOKUP($A712,'交易量(贡献率)'!$A:$M,13,0)</f>
        <v>IV</v>
      </c>
      <c r="D712" t="str">
        <f>VLOOKUP($A712,交易量等级!$A:$I,9,0)</f>
        <v>微</v>
      </c>
      <c r="E712" t="str">
        <f>VLOOKUP($A712,'风险(退款拒付)'!$A:$P,16,0)</f>
        <v>低</v>
      </c>
      <c r="F712">
        <f>VLOOKUP($A712,'风险(退款拒付)'!$A:$Z,4,0)</f>
        <v>0</v>
      </c>
      <c r="G712" t="str">
        <f>VLOOKUP($A712,'风险(退款拒付)'!$A:$Z,8,0)</f>
        <v>0</v>
      </c>
      <c r="H712" t="str">
        <f>VLOOKUP($A712,'风险(退款拒付)'!$A:$Z,11,0)</f>
        <v>中</v>
      </c>
      <c r="I712" t="str">
        <f>VLOOKUP($A712,'风险(退款拒付)'!$A:$Z,14,0)</f>
        <v>中</v>
      </c>
      <c r="J712" s="2">
        <f>VLOOKUP($A712,活跃!$B:$K,9,0)</f>
        <v>1362.37</v>
      </c>
      <c r="K712" s="5">
        <f>VLOOKUP($A712,'交易量(贡献率)'!$A:$L,11,0)</f>
        <v>2.5832916347654818E-4</v>
      </c>
      <c r="L712">
        <f>VLOOKUP($A712,交易量等级!$A:$H,7,0)</f>
        <v>0</v>
      </c>
      <c r="M712" t="str">
        <f>VLOOKUP($A712,'风险(退款拒付)'!$A:$O,7,0)</f>
        <v>0</v>
      </c>
      <c r="N712" t="str">
        <f>VLOOKUP($A712,'风险(退款拒付)'!$A:$O,10,0)</f>
        <v>(1.5,10]</v>
      </c>
      <c r="O712" t="str">
        <f>VLOOKUP($A712,'风险(退款拒付)'!$A:$O,13,0)</f>
        <v>(10,20]</v>
      </c>
      <c r="P712" s="1">
        <f>VLOOKUP(A712,综合分数!$A:$L,12,0)</f>
        <v>9.4863574329085345E-3</v>
      </c>
    </row>
    <row r="713" spans="1:16" x14ac:dyDescent="0.2">
      <c r="A713" t="s">
        <v>868</v>
      </c>
      <c r="B713" t="str">
        <f>VLOOKUP($A713,活跃!$B:$K,10,0)</f>
        <v>03流失</v>
      </c>
      <c r="C713" t="str">
        <f>VLOOKUP($A713,'交易量(贡献率)'!$A:$M,13,0)</f>
        <v>IV</v>
      </c>
      <c r="D713" t="str">
        <f>VLOOKUP($A713,交易量等级!$A:$I,9,0)</f>
        <v>微</v>
      </c>
      <c r="E713" t="str">
        <f>VLOOKUP($A713,'风险(退款拒付)'!$A:$P,16,0)</f>
        <v>低</v>
      </c>
      <c r="F713">
        <f>VLOOKUP($A713,'风险(退款拒付)'!$A:$Z,4,0)</f>
        <v>1</v>
      </c>
      <c r="G713" t="str">
        <f>VLOOKUP($A713,'风险(退款拒付)'!$A:$Z,8,0)</f>
        <v>高</v>
      </c>
      <c r="H713" t="str">
        <f>VLOOKUP($A713,'风险(退款拒付)'!$A:$Z,11,0)</f>
        <v>0</v>
      </c>
      <c r="I713" t="str">
        <f>VLOOKUP($A713,'风险(退款拒付)'!$A:$Z,14,0)</f>
        <v>0</v>
      </c>
      <c r="J713" s="2">
        <f>VLOOKUP($A713,活跃!$B:$K,9,0)</f>
        <v>1260</v>
      </c>
      <c r="K713" s="5">
        <f>VLOOKUP($A713,'交易量(贡献率)'!$A:$L,11,0)</f>
        <v>2.3891802225566527E-4</v>
      </c>
      <c r="L713">
        <f>VLOOKUP($A713,交易量等级!$A:$H,7,0)</f>
        <v>0</v>
      </c>
      <c r="M713" t="str">
        <f>VLOOKUP($A713,'风险(退款拒付)'!$A:$O,7,0)</f>
        <v>(20,+)</v>
      </c>
      <c r="N713" t="str">
        <f>VLOOKUP($A713,'风险(退款拒付)'!$A:$O,10,0)</f>
        <v>0</v>
      </c>
      <c r="O713" t="str">
        <f>VLOOKUP($A713,'风险(退款拒付)'!$A:$O,13,0)</f>
        <v>0</v>
      </c>
      <c r="P713" s="1">
        <f>VLOOKUP(A713,综合分数!$A:$L,12,0)</f>
        <v>1.4785697744511129E-3</v>
      </c>
    </row>
    <row r="714" spans="1:16" x14ac:dyDescent="0.2">
      <c r="A714" t="s">
        <v>459</v>
      </c>
      <c r="B714" t="str">
        <f>VLOOKUP($A714,活跃!$B:$K,10,0)</f>
        <v>03流失</v>
      </c>
      <c r="C714" t="str">
        <f>VLOOKUP($A714,'交易量(贡献率)'!$A:$M,13,0)</f>
        <v>IV</v>
      </c>
      <c r="D714" t="str">
        <f>VLOOKUP($A714,交易量等级!$A:$I,9,0)</f>
        <v>微</v>
      </c>
      <c r="E714" t="str">
        <f>VLOOKUP($A714,'风险(退款拒付)'!$A:$P,16,0)</f>
        <v>0风险</v>
      </c>
      <c r="F714">
        <f>VLOOKUP($A714,'风险(退款拒付)'!$A:$Z,4,0)</f>
        <v>0</v>
      </c>
      <c r="G714" t="str">
        <f>VLOOKUP($A714,'风险(退款拒付)'!$A:$Z,8,0)</f>
        <v>0</v>
      </c>
      <c r="H714" t="str">
        <f>VLOOKUP($A714,'风险(退款拒付)'!$A:$Z,11,0)</f>
        <v>0</v>
      </c>
      <c r="I714" t="str">
        <f>VLOOKUP($A714,'风险(退款拒付)'!$A:$Z,14,0)</f>
        <v>0</v>
      </c>
      <c r="J714" s="2">
        <f>VLOOKUP($A714,活跃!$B:$K,9,0)</f>
        <v>35701.79</v>
      </c>
      <c r="K714" s="5">
        <f>VLOOKUP($A714,'交易量(贡献率)'!$A:$L,11,0)</f>
        <v>3.7331712924421875E-4</v>
      </c>
      <c r="L714">
        <f>VLOOKUP($A714,交易量等级!$A:$H,7,0)</f>
        <v>0</v>
      </c>
      <c r="M714" t="str">
        <f>VLOOKUP($A714,'风险(退款拒付)'!$A:$O,7,0)</f>
        <v>0</v>
      </c>
      <c r="N714" t="str">
        <f>VLOOKUP($A714,'风险(退款拒付)'!$A:$O,10,0)</f>
        <v>0</v>
      </c>
      <c r="O714" t="str">
        <f>VLOOKUP($A714,'风险(退款拒付)'!$A:$O,13,0)</f>
        <v>0</v>
      </c>
      <c r="P714" s="1">
        <f>VLOOKUP(A714,综合分数!$A:$L,12,0)</f>
        <v>5.8182112550004654E-3</v>
      </c>
    </row>
    <row r="715" spans="1:16" x14ac:dyDescent="0.2">
      <c r="A715" t="s">
        <v>787</v>
      </c>
      <c r="B715" t="str">
        <f>VLOOKUP($A715,活跃!$B:$K,10,0)</f>
        <v>03流失</v>
      </c>
      <c r="C715" t="str">
        <f>VLOOKUP($A715,'交易量(贡献率)'!$A:$M,13,0)</f>
        <v>IV</v>
      </c>
      <c r="D715" t="str">
        <f>VLOOKUP($A715,交易量等级!$A:$I,9,0)</f>
        <v>微</v>
      </c>
      <c r="E715" t="str">
        <f>VLOOKUP($A715,'风险(退款拒付)'!$A:$P,16,0)</f>
        <v>低</v>
      </c>
      <c r="F715">
        <f>VLOOKUP($A715,'风险(退款拒付)'!$A:$Z,4,0)</f>
        <v>0.372</v>
      </c>
      <c r="G715" t="str">
        <f>VLOOKUP($A715,'风险(退款拒付)'!$A:$Z,8,0)</f>
        <v>高</v>
      </c>
      <c r="H715" t="str">
        <f>VLOOKUP($A715,'风险(退款拒付)'!$A:$Z,11,0)</f>
        <v>0</v>
      </c>
      <c r="I715" t="str">
        <f>VLOOKUP($A715,'风险(退款拒付)'!$A:$Z,14,0)</f>
        <v>0</v>
      </c>
      <c r="J715" s="2">
        <f>VLOOKUP($A715,活跃!$B:$K,9,0)</f>
        <v>7047.12</v>
      </c>
      <c r="K715" s="5">
        <f>VLOOKUP($A715,'交易量(贡献率)'!$A:$L,11,0)</f>
        <v>4.2537011739768158E-4</v>
      </c>
      <c r="L715">
        <f>VLOOKUP($A715,交易量等级!$A:$H,7,0)</f>
        <v>0</v>
      </c>
      <c r="M715" t="str">
        <f>VLOOKUP($A715,'风险(退款拒付)'!$A:$O,7,0)</f>
        <v>(20,+)</v>
      </c>
      <c r="N715" t="str">
        <f>VLOOKUP($A715,'风险(退款拒付)'!$A:$O,10,0)</f>
        <v>0</v>
      </c>
      <c r="O715" t="str">
        <f>VLOOKUP($A715,'风险(退款拒付)'!$A:$O,13,0)</f>
        <v>0</v>
      </c>
      <c r="P715" s="1">
        <f>VLOOKUP(A715,综合分数!$A:$L,12,0)</f>
        <v>1.267005311088157E-2</v>
      </c>
    </row>
    <row r="716" spans="1:16" x14ac:dyDescent="0.2">
      <c r="A716" t="s">
        <v>97</v>
      </c>
      <c r="B716" t="str">
        <f>VLOOKUP($A716,活跃!$B:$K,10,0)</f>
        <v>02活跃</v>
      </c>
      <c r="C716" t="str">
        <f>VLOOKUP($A716,'交易量(贡献率)'!$A:$M,13,0)</f>
        <v>IV</v>
      </c>
      <c r="D716" t="str">
        <f>VLOOKUP($A716,交易量等级!$A:$I,9,0)</f>
        <v>微</v>
      </c>
      <c r="E716" t="str">
        <f>VLOOKUP($A716,'风险(退款拒付)'!$A:$P,16,0)</f>
        <v>低</v>
      </c>
      <c r="F716">
        <f>VLOOKUP($A716,'风险(退款拒付)'!$A:$Z,4,0)</f>
        <v>2.1999999999999999E-2</v>
      </c>
      <c r="G716" t="str">
        <f>VLOOKUP($A716,'风险(退款拒付)'!$A:$Z,8,0)</f>
        <v>低</v>
      </c>
      <c r="H716" t="str">
        <f>VLOOKUP($A716,'风险(退款拒付)'!$A:$Z,11,0)</f>
        <v>0</v>
      </c>
      <c r="I716" t="str">
        <f>VLOOKUP($A716,'风险(退款拒付)'!$A:$Z,14,0)</f>
        <v>0</v>
      </c>
      <c r="J716" s="2">
        <f>VLOOKUP($A716,活跃!$B:$K,9,0)</f>
        <v>3184.77</v>
      </c>
      <c r="K716" s="5">
        <f>VLOOKUP($A716,'交易量(贡献率)'!$A:$L,11,0)</f>
        <v>6.0388805534855171E-4</v>
      </c>
      <c r="L716">
        <f>VLOOKUP($A716,交易量等级!$A:$H,7,0)</f>
        <v>203.97</v>
      </c>
      <c r="M716" t="str">
        <f>VLOOKUP($A716,'风险(退款拒付)'!$A:$O,7,0)</f>
        <v>(0,10]</v>
      </c>
      <c r="N716" t="str">
        <f>VLOOKUP($A716,'风险(退款拒付)'!$A:$O,10,0)</f>
        <v>0</v>
      </c>
      <c r="O716" t="str">
        <f>VLOOKUP($A716,'风险(退款拒付)'!$A:$O,13,0)</f>
        <v>0</v>
      </c>
      <c r="P716" s="1">
        <f>VLOOKUP(A716,综合分数!$A:$L,12,0)</f>
        <v>1.489904272623899E-2</v>
      </c>
    </row>
    <row r="717" spans="1:16" x14ac:dyDescent="0.2">
      <c r="A717" t="s">
        <v>817</v>
      </c>
      <c r="B717" t="str">
        <f>VLOOKUP($A717,活跃!$B:$K,10,0)</f>
        <v>02活跃</v>
      </c>
      <c r="C717" t="str">
        <f>VLOOKUP($A717,'交易量(贡献率)'!$A:$M,13,0)</f>
        <v>IV</v>
      </c>
      <c r="D717" t="str">
        <f>VLOOKUP($A717,交易量等级!$A:$I,9,0)</f>
        <v>微</v>
      </c>
      <c r="E717" t="str">
        <f>VLOOKUP($A717,'风险(退款拒付)'!$A:$P,16,0)</f>
        <v>低</v>
      </c>
      <c r="F717">
        <f>VLOOKUP($A717,'风险(退款拒付)'!$A:$Z,4,0)</f>
        <v>0.11600000000000001</v>
      </c>
      <c r="G717" t="str">
        <f>VLOOKUP($A717,'风险(退款拒付)'!$A:$Z,8,0)</f>
        <v>中</v>
      </c>
      <c r="H717" t="str">
        <f>VLOOKUP($A717,'风险(退款拒付)'!$A:$Z,11,0)</f>
        <v>0</v>
      </c>
      <c r="I717" t="str">
        <f>VLOOKUP($A717,'风险(退款拒付)'!$A:$Z,14,0)</f>
        <v>0</v>
      </c>
      <c r="J717" s="2">
        <f>VLOOKUP($A717,活跃!$B:$K,9,0)</f>
        <v>2533.12</v>
      </c>
      <c r="K717" s="5">
        <f>VLOOKUP($A717,'交易量(贡献率)'!$A:$L,11,0)</f>
        <v>4.8032382582243718E-4</v>
      </c>
      <c r="L717">
        <f>VLOOKUP($A717,交易量等级!$A:$H,7,0)</f>
        <v>78.989999999999995</v>
      </c>
      <c r="M717" t="str">
        <f>VLOOKUP($A717,'风险(退款拒付)'!$A:$O,7,0)</f>
        <v>(10,20]</v>
      </c>
      <c r="N717" t="str">
        <f>VLOOKUP($A717,'风险(退款拒付)'!$A:$O,10,0)</f>
        <v>0</v>
      </c>
      <c r="O717" t="str">
        <f>VLOOKUP($A717,'风险(退款拒付)'!$A:$O,13,0)</f>
        <v>0</v>
      </c>
      <c r="P717" s="1">
        <f>VLOOKUP(A717,综合分数!$A:$L,12,0)</f>
        <v>6.8619580245668716E-3</v>
      </c>
    </row>
    <row r="718" spans="1:16" x14ac:dyDescent="0.2">
      <c r="A718" t="s">
        <v>531</v>
      </c>
      <c r="B718" t="str">
        <f>VLOOKUP($A718,活跃!$B:$K,10,0)</f>
        <v>02活跃</v>
      </c>
      <c r="C718" t="str">
        <f>VLOOKUP($A718,'交易量(贡献率)'!$A:$M,13,0)</f>
        <v>IV</v>
      </c>
      <c r="D718" t="str">
        <f>VLOOKUP($A718,交易量等级!$A:$I,9,0)</f>
        <v>微</v>
      </c>
      <c r="E718" t="str">
        <f>VLOOKUP($A718,'风险(退款拒付)'!$A:$P,16,0)</f>
        <v>低</v>
      </c>
      <c r="F718">
        <f>VLOOKUP($A718,'风险(退款拒付)'!$A:$Z,4,0)</f>
        <v>0</v>
      </c>
      <c r="G718" t="str">
        <f>VLOOKUP($A718,'风险(退款拒付)'!$A:$Z,8,0)</f>
        <v>0</v>
      </c>
      <c r="H718" t="str">
        <f>VLOOKUP($A718,'风险(退款拒付)'!$A:$Z,11,0)</f>
        <v>0</v>
      </c>
      <c r="I718" t="str">
        <f>VLOOKUP($A718,'风险(退款拒付)'!$A:$Z,14,0)</f>
        <v>低</v>
      </c>
      <c r="J718" s="2">
        <f>VLOOKUP($A718,活跃!$B:$K,9,0)</f>
        <v>4689.12</v>
      </c>
      <c r="K718" s="5">
        <f>VLOOKUP($A718,'交易量(贡献率)'!$A:$L,11,0)</f>
        <v>8.8913910834879787E-4</v>
      </c>
      <c r="L718">
        <f>VLOOKUP($A718,交易量等级!$A:$H,7,0)</f>
        <v>1249.56</v>
      </c>
      <c r="M718" t="str">
        <f>VLOOKUP($A718,'风险(退款拒付)'!$A:$O,7,0)</f>
        <v>0</v>
      </c>
      <c r="N718" t="str">
        <f>VLOOKUP($A718,'风险(退款拒付)'!$A:$O,10,0)</f>
        <v>0</v>
      </c>
      <c r="O718" t="str">
        <f>VLOOKUP($A718,'风险(退款拒付)'!$A:$O,13,0)</f>
        <v>(0,10]</v>
      </c>
      <c r="P718" s="1">
        <f>VLOOKUP(A718,综合分数!$A:$L,12,0)</f>
        <v>5.6445410735568666E-3</v>
      </c>
    </row>
    <row r="719" spans="1:16" x14ac:dyDescent="0.2">
      <c r="A719" t="s">
        <v>996</v>
      </c>
      <c r="B719" t="str">
        <f>VLOOKUP($A719,活跃!$B:$K,10,0)</f>
        <v>02活跃</v>
      </c>
      <c r="C719" t="str">
        <f>VLOOKUP($A719,'交易量(贡献率)'!$A:$M,13,0)</f>
        <v>IV</v>
      </c>
      <c r="D719" t="str">
        <f>VLOOKUP($A719,交易量等级!$A:$I,9,0)</f>
        <v>微</v>
      </c>
      <c r="E719" t="str">
        <f>VLOOKUP($A719,'风险(退款拒付)'!$A:$P,16,0)</f>
        <v>低</v>
      </c>
      <c r="F719">
        <f>VLOOKUP($A719,'风险(退款拒付)'!$A:$Z,4,0)</f>
        <v>1.6E-2</v>
      </c>
      <c r="G719" t="str">
        <f>VLOOKUP($A719,'风险(退款拒付)'!$A:$Z,8,0)</f>
        <v>低</v>
      </c>
      <c r="H719" t="str">
        <f>VLOOKUP($A719,'风险(退款拒付)'!$A:$Z,11,0)</f>
        <v>0</v>
      </c>
      <c r="I719" t="str">
        <f>VLOOKUP($A719,'风险(退款拒付)'!$A:$Z,14,0)</f>
        <v>0</v>
      </c>
      <c r="J719" s="2">
        <f>VLOOKUP($A719,活跃!$B:$K,9,0)</f>
        <v>1343.77</v>
      </c>
      <c r="K719" s="5">
        <f>VLOOKUP($A719,'交易量(贡献率)'!$A:$L,11,0)</f>
        <v>2.548022783861074E-4</v>
      </c>
      <c r="L719">
        <f>VLOOKUP($A719,交易量等级!$A:$H,7,0)</f>
        <v>204.04</v>
      </c>
      <c r="M719" t="str">
        <f>VLOOKUP($A719,'风险(退款拒付)'!$A:$O,7,0)</f>
        <v>(0,10]</v>
      </c>
      <c r="N719" t="str">
        <f>VLOOKUP($A719,'风险(退款拒付)'!$A:$O,10,0)</f>
        <v>0</v>
      </c>
      <c r="O719" t="str">
        <f>VLOOKUP($A719,'风险(退款拒付)'!$A:$O,13,0)</f>
        <v>0</v>
      </c>
      <c r="P719" s="1">
        <f>VLOOKUP(A719,综合分数!$A:$L,12,0)</f>
        <v>1.067220021366937E-2</v>
      </c>
    </row>
    <row r="720" spans="1:16" x14ac:dyDescent="0.2">
      <c r="A720" t="s">
        <v>112</v>
      </c>
      <c r="B720" t="str">
        <f>VLOOKUP($A720,活跃!$B:$K,10,0)</f>
        <v>02活跃</v>
      </c>
      <c r="C720" t="str">
        <f>VLOOKUP($A720,'交易量(贡献率)'!$A:$M,13,0)</f>
        <v>IV</v>
      </c>
      <c r="D720" t="str">
        <f>VLOOKUP($A720,交易量等级!$A:$I,9,0)</f>
        <v>微</v>
      </c>
      <c r="E720" t="str">
        <f>VLOOKUP($A720,'风险(退款拒付)'!$A:$P,16,0)</f>
        <v>低</v>
      </c>
      <c r="F720">
        <f>VLOOKUP($A720,'风险(退款拒付)'!$A:$Z,4,0)</f>
        <v>0.125</v>
      </c>
      <c r="G720" t="str">
        <f>VLOOKUP($A720,'风险(退款拒付)'!$A:$Z,8,0)</f>
        <v>中</v>
      </c>
      <c r="H720" t="str">
        <f>VLOOKUP($A720,'风险(退款拒付)'!$A:$Z,11,0)</f>
        <v>0</v>
      </c>
      <c r="I720" t="str">
        <f>VLOOKUP($A720,'风险(退款拒付)'!$A:$Z,14,0)</f>
        <v>0</v>
      </c>
      <c r="J720" s="2">
        <f>VLOOKUP($A720,活跃!$B:$K,9,0)</f>
        <v>2001.09</v>
      </c>
      <c r="K720" s="5">
        <f>VLOOKUP($A720,'交易量(贡献率)'!$A:$L,11,0)</f>
        <v>3.7944163901237242E-4</v>
      </c>
      <c r="L720">
        <f>VLOOKUP($A720,交易量等级!$A:$H,7,0)</f>
        <v>376.87</v>
      </c>
      <c r="M720" t="str">
        <f>VLOOKUP($A720,'风险(退款拒付)'!$A:$O,7,0)</f>
        <v>(10,20]</v>
      </c>
      <c r="N720" t="str">
        <f>VLOOKUP($A720,'风险(退款拒付)'!$A:$O,10,0)</f>
        <v>0</v>
      </c>
      <c r="O720" t="str">
        <f>VLOOKUP($A720,'风险(退款拒付)'!$A:$O,13,0)</f>
        <v>0</v>
      </c>
      <c r="P720" s="1">
        <f>VLOOKUP(A720,综合分数!$A:$L,12,0)</f>
        <v>1.3565010291127449E-2</v>
      </c>
    </row>
    <row r="721" spans="1:16" x14ac:dyDescent="0.2">
      <c r="A721" t="s">
        <v>538</v>
      </c>
      <c r="B721" t="str">
        <f>VLOOKUP($A721,活跃!$B:$K,10,0)</f>
        <v>03流失</v>
      </c>
      <c r="C721" t="str">
        <f>VLOOKUP($A721,'交易量(贡献率)'!$A:$M,13,0)</f>
        <v>IV</v>
      </c>
      <c r="D721" t="str">
        <f>VLOOKUP($A721,交易量等级!$A:$I,9,0)</f>
        <v>微</v>
      </c>
      <c r="E721" t="str">
        <f>VLOOKUP($A721,'风险(退款拒付)'!$A:$P,16,0)</f>
        <v>低</v>
      </c>
      <c r="F721">
        <f>VLOOKUP($A721,'风险(退款拒付)'!$A:$Z,4,0)</f>
        <v>3.5999999999999997E-2</v>
      </c>
      <c r="G721" t="str">
        <f>VLOOKUP($A721,'风险(退款拒付)'!$A:$Z,8,0)</f>
        <v>低</v>
      </c>
      <c r="H721" t="str">
        <f>VLOOKUP($A721,'风险(退款拒付)'!$A:$Z,11,0)</f>
        <v>0</v>
      </c>
      <c r="I721" t="str">
        <f>VLOOKUP($A721,'风险(退款拒付)'!$A:$Z,14,0)</f>
        <v>0</v>
      </c>
      <c r="J721" s="2">
        <f>VLOOKUP($A721,活跃!$B:$K,9,0)</f>
        <v>1611.52</v>
      </c>
      <c r="K721" s="5">
        <f>VLOOKUP($A721,'交易量(贡献率)'!$A:$L,11,0)</f>
        <v>3.0947244874319715E-4</v>
      </c>
      <c r="L721">
        <f>VLOOKUP($A721,交易量等级!$A:$H,7,0)</f>
        <v>0</v>
      </c>
      <c r="M721" t="str">
        <f>VLOOKUP($A721,'风险(退款拒付)'!$A:$O,7,0)</f>
        <v>(0,10]</v>
      </c>
      <c r="N721" t="str">
        <f>VLOOKUP($A721,'风险(退款拒付)'!$A:$O,10,0)</f>
        <v>0</v>
      </c>
      <c r="O721" t="str">
        <f>VLOOKUP($A721,'风险(退款拒付)'!$A:$O,13,0)</f>
        <v>0</v>
      </c>
      <c r="P721" s="1">
        <f>VLOOKUP(A721,综合分数!$A:$L,12,0)</f>
        <v>4.1252056007879253E-3</v>
      </c>
    </row>
    <row r="722" spans="1:16" x14ac:dyDescent="0.2">
      <c r="A722" t="s">
        <v>342</v>
      </c>
      <c r="B722" t="str">
        <f>VLOOKUP($A722,活跃!$B:$K,10,0)</f>
        <v>03流失</v>
      </c>
      <c r="C722" t="str">
        <f>VLOOKUP($A722,'交易量(贡献率)'!$A:$M,13,0)</f>
        <v>IV</v>
      </c>
      <c r="D722" t="str">
        <f>VLOOKUP($A722,交易量等级!$A:$I,9,0)</f>
        <v>微</v>
      </c>
      <c r="E722" t="str">
        <f>VLOOKUP($A722,'风险(退款拒付)'!$A:$P,16,0)</f>
        <v>低</v>
      </c>
      <c r="F722">
        <f>VLOOKUP($A722,'风险(退款拒付)'!$A:$Z,4,0)</f>
        <v>0</v>
      </c>
      <c r="G722" t="str">
        <f>VLOOKUP($A722,'风险(退款拒付)'!$A:$Z,8,0)</f>
        <v>0</v>
      </c>
      <c r="H722" t="str">
        <f>VLOOKUP($A722,'风险(退款拒付)'!$A:$Z,11,0)</f>
        <v>0</v>
      </c>
      <c r="I722" t="str">
        <f>VLOOKUP($A722,'风险(退款拒付)'!$A:$Z,14,0)</f>
        <v>低</v>
      </c>
      <c r="J722" s="2">
        <f>VLOOKUP($A722,活跃!$B:$K,9,0)</f>
        <v>2957.09</v>
      </c>
      <c r="K722" s="5">
        <f>VLOOKUP($A722,'交易量(贡献率)'!$A:$L,11,0)</f>
        <v>5.6071594796190899E-4</v>
      </c>
      <c r="L722">
        <f>VLOOKUP($A722,交易量等级!$A:$H,7,0)</f>
        <v>0</v>
      </c>
      <c r="M722" t="str">
        <f>VLOOKUP($A722,'风险(退款拒付)'!$A:$O,7,0)</f>
        <v>0</v>
      </c>
      <c r="N722" t="str">
        <f>VLOOKUP($A722,'风险(退款拒付)'!$A:$O,10,0)</f>
        <v>0</v>
      </c>
      <c r="O722" t="str">
        <f>VLOOKUP($A722,'风险(退款拒付)'!$A:$O,13,0)</f>
        <v>(0,10]</v>
      </c>
      <c r="P722" s="1">
        <f>VLOOKUP(A722,综合分数!$A:$L,12,0)</f>
        <v>5.8368321970540659E-3</v>
      </c>
    </row>
    <row r="723" spans="1:16" x14ac:dyDescent="0.2">
      <c r="A723" t="s">
        <v>819</v>
      </c>
      <c r="B723" t="str">
        <f>VLOOKUP($A723,活跃!$B:$K,10,0)</f>
        <v>03流失</v>
      </c>
      <c r="C723" t="str">
        <f>VLOOKUP($A723,'交易量(贡献率)'!$A:$M,13,0)</f>
        <v>IV</v>
      </c>
      <c r="D723" t="str">
        <f>VLOOKUP($A723,交易量等级!$A:$I,9,0)</f>
        <v>微</v>
      </c>
      <c r="E723" t="str">
        <f>VLOOKUP($A723,'风险(退款拒付)'!$A:$P,16,0)</f>
        <v>低</v>
      </c>
      <c r="F723">
        <f>VLOOKUP($A723,'风险(退款拒付)'!$A:$Z,4,0)</f>
        <v>0</v>
      </c>
      <c r="G723" t="str">
        <f>VLOOKUP($A723,'风险(退款拒付)'!$A:$Z,8,0)</f>
        <v>0</v>
      </c>
      <c r="H723" t="str">
        <f>VLOOKUP($A723,'风险(退款拒付)'!$A:$Z,11,0)</f>
        <v>中</v>
      </c>
      <c r="I723" t="str">
        <f>VLOOKUP($A723,'风险(退款拒付)'!$A:$Z,14,0)</f>
        <v>低</v>
      </c>
      <c r="J723" s="2">
        <f>VLOOKUP($A723,活跃!$B:$K,9,0)</f>
        <v>3610.14</v>
      </c>
      <c r="K723" s="5">
        <f>VLOOKUP($A723,'交易量(贡献率)'!$A:$L,11,0)</f>
        <v>6.8454564195719633E-4</v>
      </c>
      <c r="L723">
        <f>VLOOKUP($A723,交易量等级!$A:$H,7,0)</f>
        <v>0</v>
      </c>
      <c r="M723" t="str">
        <f>VLOOKUP($A723,'风险(退款拒付)'!$A:$O,7,0)</f>
        <v>0</v>
      </c>
      <c r="N723" t="str">
        <f>VLOOKUP($A723,'风险(退款拒付)'!$A:$O,10,0)</f>
        <v>(1.5,10]</v>
      </c>
      <c r="O723" t="str">
        <f>VLOOKUP($A723,'风险(退款拒付)'!$A:$O,13,0)</f>
        <v>(0,10]</v>
      </c>
      <c r="P723" s="1">
        <f>VLOOKUP(A723,综合分数!$A:$L,12,0)</f>
        <v>7.7720746701202938E-3</v>
      </c>
    </row>
    <row r="724" spans="1:16" x14ac:dyDescent="0.2">
      <c r="A724" t="s">
        <v>381</v>
      </c>
      <c r="B724" t="str">
        <f>VLOOKUP($A724,活跃!$B:$K,10,0)</f>
        <v>03沉默</v>
      </c>
      <c r="C724" t="str">
        <f>VLOOKUP($A724,'交易量(贡献率)'!$A:$M,13,0)</f>
        <v>IV</v>
      </c>
      <c r="D724" t="str">
        <f>VLOOKUP($A724,交易量等级!$A:$I,9,0)</f>
        <v>小</v>
      </c>
      <c r="E724" t="str">
        <f>VLOOKUP($A724,'风险(退款拒付)'!$A:$P,16,0)</f>
        <v>低</v>
      </c>
      <c r="F724">
        <f>VLOOKUP($A724,'风险(退款拒付)'!$A:$Z,4,0)</f>
        <v>1.6E-2</v>
      </c>
      <c r="G724" t="str">
        <f>VLOOKUP($A724,'风险(退款拒付)'!$A:$Z,8,0)</f>
        <v>低</v>
      </c>
      <c r="H724" t="str">
        <f>VLOOKUP($A724,'风险(退款拒付)'!$A:$Z,11,0)</f>
        <v>0</v>
      </c>
      <c r="I724" t="str">
        <f>VLOOKUP($A724,'风险(退款拒付)'!$A:$Z,14,0)</f>
        <v>0</v>
      </c>
      <c r="J724" s="2">
        <f>VLOOKUP($A724,活跃!$B:$K,9,0)</f>
        <v>30326.65</v>
      </c>
      <c r="K724" s="5">
        <f>VLOOKUP($A724,'交易量(贡献率)'!$A:$L,11,0)</f>
        <v>5.7504628886029937E-3</v>
      </c>
      <c r="L724">
        <f>VLOOKUP($A724,交易量等级!$A:$H,7,0)</f>
        <v>2900.4</v>
      </c>
      <c r="M724" t="str">
        <f>VLOOKUP($A724,'风险(退款拒付)'!$A:$O,7,0)</f>
        <v>(0,10]</v>
      </c>
      <c r="N724" t="str">
        <f>VLOOKUP($A724,'风险(退款拒付)'!$A:$O,10,0)</f>
        <v>0</v>
      </c>
      <c r="O724" t="str">
        <f>VLOOKUP($A724,'风险(退款拒付)'!$A:$O,13,0)</f>
        <v>0</v>
      </c>
      <c r="P724" s="1">
        <f>VLOOKUP(A724,综合分数!$A:$L,12,0)</f>
        <v>3.0388964720766409E-3</v>
      </c>
    </row>
    <row r="725" spans="1:16" x14ac:dyDescent="0.2">
      <c r="A725" t="s">
        <v>424</v>
      </c>
      <c r="B725" t="str">
        <f>VLOOKUP($A725,活跃!$B:$K,10,0)</f>
        <v>02活跃</v>
      </c>
      <c r="C725" t="str">
        <f>VLOOKUP($A725,'交易量(贡献率)'!$A:$M,13,0)</f>
        <v>IV</v>
      </c>
      <c r="D725" t="str">
        <f>VLOOKUP($A725,交易量等级!$A:$I,9,0)</f>
        <v>微</v>
      </c>
      <c r="E725" t="str">
        <f>VLOOKUP($A725,'风险(退款拒付)'!$A:$P,16,0)</f>
        <v>低</v>
      </c>
      <c r="F725">
        <f>VLOOKUP($A725,'风险(退款拒付)'!$A:$Z,4,0)</f>
        <v>0.151</v>
      </c>
      <c r="G725" t="str">
        <f>VLOOKUP($A725,'风险(退款拒付)'!$A:$Z,8,0)</f>
        <v>中</v>
      </c>
      <c r="H725" t="str">
        <f>VLOOKUP($A725,'风险(退款拒付)'!$A:$Z,11,0)</f>
        <v>0</v>
      </c>
      <c r="I725" t="str">
        <f>VLOOKUP($A725,'风险(退款拒付)'!$A:$Z,14,0)</f>
        <v>0</v>
      </c>
      <c r="J725" s="2">
        <f>VLOOKUP($A725,活跃!$B:$K,9,0)</f>
        <v>3033.25</v>
      </c>
      <c r="K725" s="5">
        <f>VLOOKUP($A725,'交易量(贡献率)'!$A:$L,11,0)</f>
        <v>5.7515721508491805E-4</v>
      </c>
      <c r="L725">
        <f>VLOOKUP($A725,交易量等级!$A:$H,7,0)</f>
        <v>663.74</v>
      </c>
      <c r="M725" t="str">
        <f>VLOOKUP($A725,'风险(退款拒付)'!$A:$O,7,0)</f>
        <v>(10,20]</v>
      </c>
      <c r="N725" t="str">
        <f>VLOOKUP($A725,'风险(退款拒付)'!$A:$O,10,0)</f>
        <v>0</v>
      </c>
      <c r="O725" t="str">
        <f>VLOOKUP($A725,'风险(退款拒付)'!$A:$O,13,0)</f>
        <v>0</v>
      </c>
      <c r="P725" s="1">
        <f>VLOOKUP(A725,综合分数!$A:$L,12,0)</f>
        <v>3.281877537467242E-2</v>
      </c>
    </row>
    <row r="726" spans="1:16" x14ac:dyDescent="0.2">
      <c r="A726" t="s">
        <v>694</v>
      </c>
      <c r="B726" t="str">
        <f>VLOOKUP($A726,活跃!$B:$K,10,0)</f>
        <v>02活跃</v>
      </c>
      <c r="C726" t="str">
        <f>VLOOKUP($A726,'交易量(贡献率)'!$A:$M,13,0)</f>
        <v>IV</v>
      </c>
      <c r="D726" t="str">
        <f>VLOOKUP($A726,交易量等级!$A:$I,9,0)</f>
        <v>微</v>
      </c>
      <c r="E726" t="str">
        <f>VLOOKUP($A726,'风险(退款拒付)'!$A:$P,16,0)</f>
        <v>低</v>
      </c>
      <c r="F726">
        <f>VLOOKUP($A726,'风险(退款拒付)'!$A:$Z,4,0)</f>
        <v>0.22600000000000001</v>
      </c>
      <c r="G726" t="str">
        <f>VLOOKUP($A726,'风险(退款拒付)'!$A:$Z,8,0)</f>
        <v>高</v>
      </c>
      <c r="H726" t="str">
        <f>VLOOKUP($A726,'风险(退款拒付)'!$A:$Z,11,0)</f>
        <v>0</v>
      </c>
      <c r="I726" t="str">
        <f>VLOOKUP($A726,'风险(退款拒付)'!$A:$Z,14,0)</f>
        <v>低</v>
      </c>
      <c r="J726" s="2">
        <f>VLOOKUP($A726,活跃!$B:$K,9,0)</f>
        <v>2770.67</v>
      </c>
      <c r="K726" s="5">
        <f>VLOOKUP($A726,'交易量(贡献率)'!$A:$L,11,0)</f>
        <v>5.2536745771674927E-4</v>
      </c>
      <c r="L726">
        <f>VLOOKUP($A726,交易量等级!$A:$H,7,0)</f>
        <v>424.95</v>
      </c>
      <c r="M726" t="str">
        <f>VLOOKUP($A726,'风险(退款拒付)'!$A:$O,7,0)</f>
        <v>(20,+)</v>
      </c>
      <c r="N726" t="str">
        <f>VLOOKUP($A726,'风险(退款拒付)'!$A:$O,10,0)</f>
        <v>0</v>
      </c>
      <c r="O726" t="str">
        <f>VLOOKUP($A726,'风险(退款拒付)'!$A:$O,13,0)</f>
        <v>(0,10]</v>
      </c>
      <c r="P726" s="1">
        <f>VLOOKUP(A726,综合分数!$A:$L,12,0)</f>
        <v>2.434948284982549E-3</v>
      </c>
    </row>
    <row r="727" spans="1:16" x14ac:dyDescent="0.2">
      <c r="A727" t="s">
        <v>625</v>
      </c>
      <c r="B727" t="str">
        <f>VLOOKUP($A727,活跃!$B:$K,10,0)</f>
        <v>03流失</v>
      </c>
      <c r="C727" t="str">
        <f>VLOOKUP($A727,'交易量(贡献率)'!$A:$M,13,0)</f>
        <v>IV</v>
      </c>
      <c r="D727" t="str">
        <f>VLOOKUP($A727,交易量等级!$A:$I,9,0)</f>
        <v>微</v>
      </c>
      <c r="E727" t="str">
        <f>VLOOKUP($A727,'风险(退款拒付)'!$A:$P,16,0)</f>
        <v>中</v>
      </c>
      <c r="F727">
        <f>VLOOKUP($A727,'风险(退款拒付)'!$A:$Z,4,0)</f>
        <v>3.4000000000000002E-2</v>
      </c>
      <c r="G727" t="str">
        <f>VLOOKUP($A727,'风险(退款拒付)'!$A:$Z,8,0)</f>
        <v>低</v>
      </c>
      <c r="H727" t="str">
        <f>VLOOKUP($A727,'风险(退款拒付)'!$A:$Z,11,0)</f>
        <v>中</v>
      </c>
      <c r="I727" t="str">
        <f>VLOOKUP($A727,'风险(退款拒付)'!$A:$Z,14,0)</f>
        <v>高</v>
      </c>
      <c r="J727" s="2">
        <f>VLOOKUP($A727,活跃!$B:$K,9,0)</f>
        <v>2807.38</v>
      </c>
      <c r="K727" s="5">
        <f>VLOOKUP($A727,'交易量(贡献率)'!$A:$L,11,0)</f>
        <v>5.3232831533342028E-4</v>
      </c>
      <c r="L727">
        <f>VLOOKUP($A727,交易量等级!$A:$H,7,0)</f>
        <v>0</v>
      </c>
      <c r="M727" t="str">
        <f>VLOOKUP($A727,'风险(退款拒付)'!$A:$O,7,0)</f>
        <v>(0,10]</v>
      </c>
      <c r="N727" t="str">
        <f>VLOOKUP($A727,'风险(退款拒付)'!$A:$O,10,0)</f>
        <v>(1.5,10]</v>
      </c>
      <c r="O727" t="str">
        <f>VLOOKUP($A727,'风险(退款拒付)'!$A:$O,13,0)</f>
        <v>(20,+)</v>
      </c>
      <c r="P727" s="1">
        <f>VLOOKUP(A727,综合分数!$A:$L,12,0)</f>
        <v>0.19800768413734979</v>
      </c>
    </row>
    <row r="728" spans="1:16" x14ac:dyDescent="0.2">
      <c r="A728" t="s">
        <v>122</v>
      </c>
      <c r="B728" t="str">
        <f>VLOOKUP($A728,活跃!$B:$K,10,0)</f>
        <v>03流失</v>
      </c>
      <c r="C728" t="str">
        <f>VLOOKUP($A728,'交易量(贡献率)'!$A:$M,13,0)</f>
        <v>IV</v>
      </c>
      <c r="D728" t="str">
        <f>VLOOKUP($A728,交易量等级!$A:$I,9,0)</f>
        <v>微</v>
      </c>
      <c r="E728" t="str">
        <f>VLOOKUP($A728,'风险(退款拒付)'!$A:$P,16,0)</f>
        <v>高</v>
      </c>
      <c r="F728">
        <f>VLOOKUP($A728,'风险(退款拒付)'!$A:$Z,4,0)</f>
        <v>0.05</v>
      </c>
      <c r="G728" t="str">
        <f>VLOOKUP($A728,'风险(退款拒付)'!$A:$Z,8,0)</f>
        <v>低</v>
      </c>
      <c r="H728" t="str">
        <f>VLOOKUP($A728,'风险(退款拒付)'!$A:$Z,11,0)</f>
        <v>高</v>
      </c>
      <c r="I728" t="str">
        <f>VLOOKUP($A728,'风险(退款拒付)'!$A:$Z,14,0)</f>
        <v>高</v>
      </c>
      <c r="J728" s="2">
        <f>VLOOKUP($A728,活跃!$B:$K,9,0)</f>
        <v>1989.09</v>
      </c>
      <c r="K728" s="5">
        <f>VLOOKUP($A728,'交易量(贡献率)'!$A:$L,11,0)</f>
        <v>3.7716622927660417E-4</v>
      </c>
      <c r="L728">
        <f>VLOOKUP($A728,交易量等级!$A:$H,7,0)</f>
        <v>0</v>
      </c>
      <c r="M728" t="str">
        <f>VLOOKUP($A728,'风险(退款拒付)'!$A:$O,7,0)</f>
        <v>(0,10]</v>
      </c>
      <c r="N728" t="str">
        <f>VLOOKUP($A728,'风险(退款拒付)'!$A:$O,10,0)</f>
        <v>(10,+)</v>
      </c>
      <c r="O728" t="str">
        <f>VLOOKUP($A728,'风险(退款拒付)'!$A:$O,13,0)</f>
        <v>(20,+)</v>
      </c>
      <c r="P728" s="1">
        <f>VLOOKUP(A728,综合分数!$A:$L,12,0)</f>
        <v>0.1989984129679333</v>
      </c>
    </row>
    <row r="729" spans="1:16" x14ac:dyDescent="0.2">
      <c r="A729" t="s">
        <v>704</v>
      </c>
      <c r="B729" t="str">
        <f>VLOOKUP($A729,活跃!$B:$K,10,0)</f>
        <v>03流失</v>
      </c>
      <c r="C729" t="str">
        <f>VLOOKUP($A729,'交易量(贡献率)'!$A:$M,13,0)</f>
        <v>IV</v>
      </c>
      <c r="D729" t="str">
        <f>VLOOKUP($A729,交易量等级!$A:$I,9,0)</f>
        <v>小</v>
      </c>
      <c r="E729" t="str">
        <f>VLOOKUP($A729,'风险(退款拒付)'!$A:$P,16,0)</f>
        <v>低</v>
      </c>
      <c r="F729">
        <f>VLOOKUP($A729,'风险(退款拒付)'!$A:$Z,4,0)</f>
        <v>0</v>
      </c>
      <c r="G729" t="str">
        <f>VLOOKUP($A729,'风险(退款拒付)'!$A:$Z,8,0)</f>
        <v>0</v>
      </c>
      <c r="H729" t="str">
        <f>VLOOKUP($A729,'风险(退款拒付)'!$A:$Z,11,0)</f>
        <v>中</v>
      </c>
      <c r="I729" t="str">
        <f>VLOOKUP($A729,'风险(退款拒付)'!$A:$Z,14,0)</f>
        <v>中</v>
      </c>
      <c r="J729" s="2">
        <f>VLOOKUP($A729,活跃!$B:$K,9,0)</f>
        <v>19880.48</v>
      </c>
      <c r="K729" s="5">
        <f>VLOOKUP($A729,'交易量(贡献率)'!$A:$L,11,0)</f>
        <v>3.7696864786454826E-3</v>
      </c>
      <c r="L729">
        <f>VLOOKUP($A729,交易量等级!$A:$H,7,0)</f>
        <v>0</v>
      </c>
      <c r="M729" t="str">
        <f>VLOOKUP($A729,'风险(退款拒付)'!$A:$O,7,0)</f>
        <v>0</v>
      </c>
      <c r="N729" t="str">
        <f>VLOOKUP($A729,'风险(退款拒付)'!$A:$O,10,0)</f>
        <v>(1.5,10]</v>
      </c>
      <c r="O729" t="str">
        <f>VLOOKUP($A729,'风险(退款拒付)'!$A:$O,13,0)</f>
        <v>(10,20]</v>
      </c>
      <c r="P729" s="1">
        <f>VLOOKUP(A729,综合分数!$A:$L,12,0)</f>
        <v>0.1997050692372031</v>
      </c>
    </row>
    <row r="730" spans="1:16" x14ac:dyDescent="0.2">
      <c r="A730" t="s">
        <v>969</v>
      </c>
      <c r="B730" t="str">
        <f>VLOOKUP($A730,活跃!$B:$K,10,0)</f>
        <v>03流失</v>
      </c>
      <c r="C730" t="str">
        <f>VLOOKUP($A730,'交易量(贡献率)'!$A:$M,13,0)</f>
        <v>IV</v>
      </c>
      <c r="D730" t="str">
        <f>VLOOKUP($A730,交易量等级!$A:$I,9,0)</f>
        <v>微</v>
      </c>
      <c r="E730" t="str">
        <f>VLOOKUP($A730,'风险(退款拒付)'!$A:$P,16,0)</f>
        <v>低</v>
      </c>
      <c r="F730">
        <f>VLOOKUP($A730,'风险(退款拒付)'!$A:$Z,4,0)</f>
        <v>4.4999999999999998E-2</v>
      </c>
      <c r="G730" t="str">
        <f>VLOOKUP($A730,'风险(退款拒付)'!$A:$Z,8,0)</f>
        <v>低</v>
      </c>
      <c r="H730" t="str">
        <f>VLOOKUP($A730,'风险(退款拒付)'!$A:$Z,11,0)</f>
        <v>0</v>
      </c>
      <c r="I730" t="str">
        <f>VLOOKUP($A730,'风险(退款拒付)'!$A:$Z,14,0)</f>
        <v>低</v>
      </c>
      <c r="J730" s="2">
        <f>VLOOKUP($A730,活跃!$B:$K,9,0)</f>
        <v>1372.37</v>
      </c>
      <c r="K730" s="5">
        <f>VLOOKUP($A730,'交易量(贡献率)'!$A:$L,11,0)</f>
        <v>2.60225338256355E-4</v>
      </c>
      <c r="L730">
        <f>VLOOKUP($A730,交易量等级!$A:$H,7,0)</f>
        <v>0</v>
      </c>
      <c r="M730" t="str">
        <f>VLOOKUP($A730,'风险(退款拒付)'!$A:$O,7,0)</f>
        <v>(0,10]</v>
      </c>
      <c r="N730" t="str">
        <f>VLOOKUP($A730,'风险(退款拒付)'!$A:$O,10,0)</f>
        <v>0</v>
      </c>
      <c r="O730" t="str">
        <f>VLOOKUP($A730,'风险(退款拒付)'!$A:$O,13,0)</f>
        <v>(0,10]</v>
      </c>
      <c r="P730" s="1">
        <f>VLOOKUP(A730,综合分数!$A:$L,12,0)</f>
        <v>6.2518366303427478E-3</v>
      </c>
    </row>
    <row r="731" spans="1:16" x14ac:dyDescent="0.2">
      <c r="A731" t="s">
        <v>732</v>
      </c>
      <c r="B731" t="str">
        <f>VLOOKUP($A731,活跃!$B:$K,10,0)</f>
        <v>03流失</v>
      </c>
      <c r="C731" t="str">
        <f>VLOOKUP($A731,'交易量(贡献率)'!$A:$M,13,0)</f>
        <v>IV</v>
      </c>
      <c r="D731" t="str">
        <f>VLOOKUP($A731,交易量等级!$A:$I,9,0)</f>
        <v>微</v>
      </c>
      <c r="E731" t="str">
        <f>VLOOKUP($A731,'风险(退款拒付)'!$A:$P,16,0)</f>
        <v>低</v>
      </c>
      <c r="F731">
        <f>VLOOKUP($A731,'风险(退款拒付)'!$A:$Z,4,0)</f>
        <v>3.1E-2</v>
      </c>
      <c r="G731" t="str">
        <f>VLOOKUP($A731,'风险(退款拒付)'!$A:$Z,8,0)</f>
        <v>低</v>
      </c>
      <c r="H731" t="str">
        <f>VLOOKUP($A731,'风险(退款拒付)'!$A:$Z,11,0)</f>
        <v>0</v>
      </c>
      <c r="I731" t="str">
        <f>VLOOKUP($A731,'风险(退款拒付)'!$A:$Z,14,0)</f>
        <v>0</v>
      </c>
      <c r="J731" s="2">
        <f>VLOOKUP($A731,活跃!$B:$K,9,0)</f>
        <v>480.27</v>
      </c>
      <c r="K731" s="5">
        <f>VLOOKUP($A731,'交易量(贡献率)'!$A:$L,11,0)</f>
        <v>9.1067586149784418E-5</v>
      </c>
      <c r="L731">
        <f>VLOOKUP($A731,交易量等级!$A:$H,7,0)</f>
        <v>0</v>
      </c>
      <c r="M731" t="str">
        <f>VLOOKUP($A731,'风险(退款拒付)'!$A:$O,7,0)</f>
        <v>(0,10]</v>
      </c>
      <c r="N731" t="str">
        <f>VLOOKUP($A731,'风险(退款拒付)'!$A:$O,10,0)</f>
        <v>0</v>
      </c>
      <c r="O731" t="str">
        <f>VLOOKUP($A731,'风险(退款拒付)'!$A:$O,13,0)</f>
        <v>0</v>
      </c>
      <c r="P731" s="1">
        <f>VLOOKUP(A731,综合分数!$A:$L,12,0)</f>
        <v>1.355031706816995E-2</v>
      </c>
    </row>
    <row r="732" spans="1:16" x14ac:dyDescent="0.2">
      <c r="A732" t="s">
        <v>592</v>
      </c>
      <c r="B732" t="str">
        <f>VLOOKUP($A732,活跃!$B:$K,10,0)</f>
        <v>03流失</v>
      </c>
      <c r="C732" t="str">
        <f>VLOOKUP($A732,'交易量(贡献率)'!$A:$M,13,0)</f>
        <v>IV</v>
      </c>
      <c r="D732" t="str">
        <f>VLOOKUP($A732,交易量等级!$A:$I,9,0)</f>
        <v>微</v>
      </c>
      <c r="E732" t="str">
        <f>VLOOKUP($A732,'风险(退款拒付)'!$A:$P,16,0)</f>
        <v>低</v>
      </c>
      <c r="F732">
        <f>VLOOKUP($A732,'风险(退款拒付)'!$A:$Z,4,0)</f>
        <v>4.3999999999999997E-2</v>
      </c>
      <c r="G732" t="str">
        <f>VLOOKUP($A732,'风险(退款拒付)'!$A:$Z,8,0)</f>
        <v>低</v>
      </c>
      <c r="H732" t="str">
        <f>VLOOKUP($A732,'风险(退款拒付)'!$A:$Z,11,0)</f>
        <v>0</v>
      </c>
      <c r="I732" t="str">
        <f>VLOOKUP($A732,'风险(退款拒付)'!$A:$Z,14,0)</f>
        <v>0</v>
      </c>
      <c r="J732" s="2">
        <f>VLOOKUP($A732,活跃!$B:$K,9,0)</f>
        <v>13472.19</v>
      </c>
      <c r="K732" s="5">
        <f>VLOOKUP($A732,'交易量(贡献率)'!$A:$L,11,0)</f>
        <v>2.5545626906766281E-3</v>
      </c>
      <c r="L732">
        <f>VLOOKUP($A732,交易量等级!$A:$H,7,0)</f>
        <v>0</v>
      </c>
      <c r="M732" t="str">
        <f>VLOOKUP($A732,'风险(退款拒付)'!$A:$O,7,0)</f>
        <v>(0,10]</v>
      </c>
      <c r="N732" t="str">
        <f>VLOOKUP($A732,'风险(退款拒付)'!$A:$O,10,0)</f>
        <v>0</v>
      </c>
      <c r="O732" t="str">
        <f>VLOOKUP($A732,'风险(退款拒付)'!$A:$O,13,0)</f>
        <v>0</v>
      </c>
      <c r="P732" s="1">
        <f>VLOOKUP(A732,综合分数!$A:$L,12,0)</f>
        <v>6.3019374086069448E-3</v>
      </c>
    </row>
    <row r="733" spans="1:16" x14ac:dyDescent="0.2">
      <c r="A733" t="s">
        <v>619</v>
      </c>
      <c r="B733" t="str">
        <f>VLOOKUP($A733,活跃!$B:$K,10,0)</f>
        <v>03流失</v>
      </c>
      <c r="C733" t="str">
        <f>VLOOKUP($A733,'交易量(贡献率)'!$A:$M,13,0)</f>
        <v>IV</v>
      </c>
      <c r="D733" t="str">
        <f>VLOOKUP($A733,交易量等级!$A:$I,9,0)</f>
        <v>微</v>
      </c>
      <c r="E733" t="str">
        <f>VLOOKUP($A733,'风险(退款拒付)'!$A:$P,16,0)</f>
        <v>低</v>
      </c>
      <c r="F733">
        <f>VLOOKUP($A733,'风险(退款拒付)'!$A:$Z,4,0)</f>
        <v>0.14000000000000001</v>
      </c>
      <c r="G733" t="str">
        <f>VLOOKUP($A733,'风险(退款拒付)'!$A:$Z,8,0)</f>
        <v>中</v>
      </c>
      <c r="H733" t="str">
        <f>VLOOKUP($A733,'风险(退款拒付)'!$A:$Z,11,0)</f>
        <v>中</v>
      </c>
      <c r="I733" t="str">
        <f>VLOOKUP($A733,'风险(退款拒付)'!$A:$Z,14,0)</f>
        <v>0</v>
      </c>
      <c r="J733" s="2">
        <f>VLOOKUP($A733,活跃!$B:$K,9,0)</f>
        <v>7027.87</v>
      </c>
      <c r="K733" s="5">
        <f>VLOOKUP($A733,'交易量(贡献率)'!$A:$L,11,0)</f>
        <v>1.3326069849761289E-3</v>
      </c>
      <c r="L733">
        <f>VLOOKUP($A733,交易量等级!$A:$H,7,0)</f>
        <v>0</v>
      </c>
      <c r="M733" t="str">
        <f>VLOOKUP($A733,'风险(退款拒付)'!$A:$O,7,0)</f>
        <v>(10,20]</v>
      </c>
      <c r="N733" t="str">
        <f>VLOOKUP($A733,'风险(退款拒付)'!$A:$O,10,0)</f>
        <v>(1.5,10]</v>
      </c>
      <c r="O733" t="str">
        <f>VLOOKUP($A733,'风险(退款拒付)'!$A:$O,13,0)</f>
        <v>0</v>
      </c>
      <c r="P733" s="1">
        <f>VLOOKUP(A733,综合分数!$A:$L,12,0)</f>
        <v>5.9909984970556154E-3</v>
      </c>
    </row>
    <row r="734" spans="1:16" x14ac:dyDescent="0.2">
      <c r="A734" t="s">
        <v>681</v>
      </c>
      <c r="B734" t="str">
        <f>VLOOKUP($A734,活跃!$B:$K,10,0)</f>
        <v>03流失</v>
      </c>
      <c r="C734" t="str">
        <f>VLOOKUP($A734,'交易量(贡献率)'!$A:$M,13,0)</f>
        <v>IV</v>
      </c>
      <c r="D734" t="str">
        <f>VLOOKUP($A734,交易量等级!$A:$I,9,0)</f>
        <v>微</v>
      </c>
      <c r="E734" t="str">
        <f>VLOOKUP($A734,'风险(退款拒付)'!$A:$P,16,0)</f>
        <v>低</v>
      </c>
      <c r="F734">
        <f>VLOOKUP($A734,'风险(退款拒付)'!$A:$Z,4,0)</f>
        <v>2.5999999999999999E-2</v>
      </c>
      <c r="G734" t="str">
        <f>VLOOKUP($A734,'风险(退款拒付)'!$A:$Z,8,0)</f>
        <v>低</v>
      </c>
      <c r="H734" t="str">
        <f>VLOOKUP($A734,'风险(退款拒付)'!$A:$Z,11,0)</f>
        <v>0</v>
      </c>
      <c r="I734" t="str">
        <f>VLOOKUP($A734,'风险(退款拒付)'!$A:$Z,14,0)</f>
        <v>0</v>
      </c>
      <c r="J734" s="2">
        <f>VLOOKUP($A734,活跃!$B:$K,9,0)</f>
        <v>6626.15</v>
      </c>
      <c r="K734" s="5">
        <f>VLOOKUP($A734,'交易量(贡献率)'!$A:$L,11,0)</f>
        <v>1.2564338517217274E-3</v>
      </c>
      <c r="L734">
        <f>VLOOKUP($A734,交易量等级!$A:$H,7,0)</f>
        <v>0</v>
      </c>
      <c r="M734" t="str">
        <f>VLOOKUP($A734,'风险(退款拒付)'!$A:$O,7,0)</f>
        <v>(0,10]</v>
      </c>
      <c r="N734" t="str">
        <f>VLOOKUP($A734,'风险(退款拒付)'!$A:$O,10,0)</f>
        <v>0</v>
      </c>
      <c r="O734" t="str">
        <f>VLOOKUP($A734,'风险(退款拒付)'!$A:$O,13,0)</f>
        <v>0</v>
      </c>
      <c r="P734" s="1">
        <f>VLOOKUP(A734,综合分数!$A:$L,12,0)</f>
        <v>4.1104007871607968E-3</v>
      </c>
    </row>
    <row r="735" spans="1:16" x14ac:dyDescent="0.2">
      <c r="A735" t="s">
        <v>845</v>
      </c>
      <c r="B735" t="str">
        <f>VLOOKUP($A735,活跃!$B:$K,10,0)</f>
        <v>02活跃</v>
      </c>
      <c r="C735" t="str">
        <f>VLOOKUP($A735,'交易量(贡献率)'!$A:$M,13,0)</f>
        <v>IV</v>
      </c>
      <c r="D735" t="str">
        <f>VLOOKUP($A735,交易量等级!$A:$I,9,0)</f>
        <v>微</v>
      </c>
      <c r="E735" t="str">
        <f>VLOOKUP($A735,'风险(退款拒付)'!$A:$P,16,0)</f>
        <v>低</v>
      </c>
      <c r="F735">
        <f>VLOOKUP($A735,'风险(退款拒付)'!$A:$Z,4,0)</f>
        <v>0.14799999999999999</v>
      </c>
      <c r="G735" t="str">
        <f>VLOOKUP($A735,'风险(退款拒付)'!$A:$Z,8,0)</f>
        <v>中</v>
      </c>
      <c r="H735" t="str">
        <f>VLOOKUP($A735,'风险(退款拒付)'!$A:$Z,11,0)</f>
        <v>0</v>
      </c>
      <c r="I735" t="str">
        <f>VLOOKUP($A735,'风险(退款拒付)'!$A:$Z,14,0)</f>
        <v>0</v>
      </c>
      <c r="J735" s="2">
        <f>VLOOKUP($A735,活跃!$B:$K,9,0)</f>
        <v>2703.9</v>
      </c>
      <c r="K735" s="5">
        <f>VLOOKUP($A735,'交易量(贡献率)'!$A:$L,11,0)</f>
        <v>5.1270669871197883E-4</v>
      </c>
      <c r="L735">
        <f>VLOOKUP($A735,交易量等级!$A:$H,7,0)</f>
        <v>1687.25</v>
      </c>
      <c r="M735" t="str">
        <f>VLOOKUP($A735,'风险(退款拒付)'!$A:$O,7,0)</f>
        <v>(10,20]</v>
      </c>
      <c r="N735" t="str">
        <f>VLOOKUP($A735,'风险(退款拒付)'!$A:$O,10,0)</f>
        <v>0</v>
      </c>
      <c r="O735" t="str">
        <f>VLOOKUP($A735,'风险(退款拒付)'!$A:$O,13,0)</f>
        <v>0</v>
      </c>
      <c r="P735" s="1">
        <f>VLOOKUP(A735,综合分数!$A:$L,12,0)</f>
        <v>4.9930487155023804E-3</v>
      </c>
    </row>
    <row r="736" spans="1:16" x14ac:dyDescent="0.2">
      <c r="A736" t="s">
        <v>734</v>
      </c>
      <c r="B736" t="str">
        <f>VLOOKUP($A736,活跃!$B:$K,10,0)</f>
        <v>03流失</v>
      </c>
      <c r="C736" t="str">
        <f>VLOOKUP($A736,'交易量(贡献率)'!$A:$M,13,0)</f>
        <v>IV</v>
      </c>
      <c r="D736" t="str">
        <f>VLOOKUP($A736,交易量等级!$A:$I,9,0)</f>
        <v>微</v>
      </c>
      <c r="E736" t="str">
        <f>VLOOKUP($A736,'风险(退款拒付)'!$A:$P,16,0)</f>
        <v>低</v>
      </c>
      <c r="F736">
        <f>VLOOKUP($A736,'风险(退款拒付)'!$A:$Z,4,0)</f>
        <v>0</v>
      </c>
      <c r="G736" t="str">
        <f>VLOOKUP($A736,'风险(退款拒付)'!$A:$Z,8,0)</f>
        <v>0</v>
      </c>
      <c r="H736" t="str">
        <f>VLOOKUP($A736,'风险(退款拒付)'!$A:$Z,11,0)</f>
        <v>中</v>
      </c>
      <c r="I736" t="str">
        <f>VLOOKUP($A736,'风险(退款拒付)'!$A:$Z,14,0)</f>
        <v>中</v>
      </c>
      <c r="J736" s="2">
        <f>VLOOKUP($A736,活跃!$B:$K,9,0)</f>
        <v>1852.33</v>
      </c>
      <c r="K736" s="5">
        <f>VLOOKUP($A736,'交易量(贡献率)'!$A:$L,11,0)</f>
        <v>3.5123414298796545E-4</v>
      </c>
      <c r="L736">
        <f>VLOOKUP($A736,交易量等级!$A:$H,7,0)</f>
        <v>0</v>
      </c>
      <c r="M736" t="str">
        <f>VLOOKUP($A736,'风险(退款拒付)'!$A:$O,7,0)</f>
        <v>0</v>
      </c>
      <c r="N736" t="str">
        <f>VLOOKUP($A736,'风险(退款拒付)'!$A:$O,10,0)</f>
        <v>(1.5,10]</v>
      </c>
      <c r="O736" t="str">
        <f>VLOOKUP($A736,'风险(退款拒付)'!$A:$O,13,0)</f>
        <v>(10,20]</v>
      </c>
      <c r="P736" s="1">
        <f>VLOOKUP(A736,综合分数!$A:$L,12,0)</f>
        <v>6.8265669499642107E-3</v>
      </c>
    </row>
    <row r="737" spans="1:16" x14ac:dyDescent="0.2">
      <c r="A737" t="s">
        <v>816</v>
      </c>
      <c r="B737" t="str">
        <f>VLOOKUP($A737,活跃!$B:$K,10,0)</f>
        <v>03流失</v>
      </c>
      <c r="C737" t="str">
        <f>VLOOKUP($A737,'交易量(贡献率)'!$A:$M,13,0)</f>
        <v>IV</v>
      </c>
      <c r="D737" t="str">
        <f>VLOOKUP($A737,交易量等级!$A:$I,9,0)</f>
        <v>微</v>
      </c>
      <c r="E737" t="str">
        <f>VLOOKUP($A737,'风险(退款拒付)'!$A:$P,16,0)</f>
        <v>低</v>
      </c>
      <c r="F737">
        <f>VLOOKUP($A737,'风险(退款拒付)'!$A:$Z,4,0)</f>
        <v>0.14699999999999999</v>
      </c>
      <c r="G737" t="str">
        <f>VLOOKUP($A737,'风险(退款拒付)'!$A:$Z,8,0)</f>
        <v>中</v>
      </c>
      <c r="H737" t="str">
        <f>VLOOKUP($A737,'风险(退款拒付)'!$A:$Z,11,0)</f>
        <v>0</v>
      </c>
      <c r="I737" t="str">
        <f>VLOOKUP($A737,'风险(退款拒付)'!$A:$Z,14,0)</f>
        <v>0</v>
      </c>
      <c r="J737" s="2">
        <f>VLOOKUP($A737,活跃!$B:$K,9,0)</f>
        <v>1271.1500000000001</v>
      </c>
      <c r="K737" s="5">
        <f>VLOOKUP($A737,'交易量(贡献率)'!$A:$L,11,0)</f>
        <v>2.4103225713514994E-4</v>
      </c>
      <c r="L737">
        <f>VLOOKUP($A737,交易量等级!$A:$H,7,0)</f>
        <v>0</v>
      </c>
      <c r="M737" t="str">
        <f>VLOOKUP($A737,'风险(退款拒付)'!$A:$O,7,0)</f>
        <v>(10,20]</v>
      </c>
      <c r="N737" t="str">
        <f>VLOOKUP($A737,'风险(退款拒付)'!$A:$O,10,0)</f>
        <v>0</v>
      </c>
      <c r="O737" t="str">
        <f>VLOOKUP($A737,'风险(退款拒付)'!$A:$O,13,0)</f>
        <v>0</v>
      </c>
      <c r="P737" s="1">
        <f>VLOOKUP(A737,综合分数!$A:$L,12,0)</f>
        <v>1.099411733525269E-2</v>
      </c>
    </row>
    <row r="738" spans="1:16" x14ac:dyDescent="0.2">
      <c r="A738" t="s">
        <v>200</v>
      </c>
      <c r="B738" t="str">
        <f>VLOOKUP($A738,活跃!$B:$K,10,0)</f>
        <v>03流失</v>
      </c>
      <c r="C738" t="str">
        <f>VLOOKUP($A738,'交易量(贡献率)'!$A:$M,13,0)</f>
        <v>IV</v>
      </c>
      <c r="D738" t="str">
        <f>VLOOKUP($A738,交易量等级!$A:$I,9,0)</f>
        <v>微</v>
      </c>
      <c r="E738" t="str">
        <f>VLOOKUP($A738,'风险(退款拒付)'!$A:$P,16,0)</f>
        <v>低</v>
      </c>
      <c r="F738">
        <f>VLOOKUP($A738,'风险(退款拒付)'!$A:$Z,4,0)</f>
        <v>0.59499999999999997</v>
      </c>
      <c r="G738" t="str">
        <f>VLOOKUP($A738,'风险(退款拒付)'!$A:$Z,8,0)</f>
        <v>高</v>
      </c>
      <c r="H738" t="str">
        <f>VLOOKUP($A738,'风险(退款拒付)'!$A:$Z,11,0)</f>
        <v>0</v>
      </c>
      <c r="I738" t="str">
        <f>VLOOKUP($A738,'风险(退款拒付)'!$A:$Z,14,0)</f>
        <v>0</v>
      </c>
      <c r="J738" s="2">
        <f>VLOOKUP($A738,活跃!$B:$K,9,0)</f>
        <v>36</v>
      </c>
      <c r="K738" s="5">
        <f>VLOOKUP($A738,'交易量(贡献率)'!$A:$L,11,0)</f>
        <v>3.128900377125539E-6</v>
      </c>
      <c r="L738">
        <f>VLOOKUP($A738,交易量等级!$A:$H,7,0)</f>
        <v>0</v>
      </c>
      <c r="M738" t="str">
        <f>VLOOKUP($A738,'风险(退款拒付)'!$A:$O,7,0)</f>
        <v>(20,+)</v>
      </c>
      <c r="N738" t="str">
        <f>VLOOKUP($A738,'风险(退款拒付)'!$A:$O,10,0)</f>
        <v>0</v>
      </c>
      <c r="O738" t="str">
        <f>VLOOKUP($A738,'风险(退款拒付)'!$A:$O,13,0)</f>
        <v>0</v>
      </c>
      <c r="P738" s="1">
        <f>VLOOKUP(A738,综合分数!$A:$L,12,0)</f>
        <v>2.2112502506986338E-3</v>
      </c>
    </row>
    <row r="739" spans="1:16" x14ac:dyDescent="0.2">
      <c r="A739" t="s">
        <v>932</v>
      </c>
      <c r="B739" t="str">
        <f>VLOOKUP($A739,活跃!$B:$K,10,0)</f>
        <v>03流失</v>
      </c>
      <c r="C739" t="str">
        <f>VLOOKUP($A739,'交易量(贡献率)'!$A:$M,13,0)</f>
        <v>IV</v>
      </c>
      <c r="D739" t="str">
        <f>VLOOKUP($A739,交易量等级!$A:$I,9,0)</f>
        <v>微</v>
      </c>
      <c r="E739" t="str">
        <f>VLOOKUP($A739,'风险(退款拒付)'!$A:$P,16,0)</f>
        <v>0风险</v>
      </c>
      <c r="F739">
        <f>VLOOKUP($A739,'风险(退款拒付)'!$A:$Z,4,0)</f>
        <v>0</v>
      </c>
      <c r="G739" t="str">
        <f>VLOOKUP($A739,'风险(退款拒付)'!$A:$Z,8,0)</f>
        <v>0</v>
      </c>
      <c r="H739" t="str">
        <f>VLOOKUP($A739,'风险(退款拒付)'!$A:$Z,11,0)</f>
        <v>0</v>
      </c>
      <c r="I739" t="str">
        <f>VLOOKUP($A739,'风险(退款拒付)'!$A:$Z,14,0)</f>
        <v>0</v>
      </c>
      <c r="J739" s="2">
        <f>VLOOKUP($A739,活跃!$B:$K,9,0)</f>
        <v>625.92999999999995</v>
      </c>
      <c r="K739" s="5">
        <f>VLOOKUP($A739,'交易量(贡献率)'!$A:$L,11,0)</f>
        <v>1.0484318339943328E-4</v>
      </c>
      <c r="L739">
        <f>VLOOKUP($A739,交易量等级!$A:$H,7,0)</f>
        <v>0</v>
      </c>
      <c r="M739" t="str">
        <f>VLOOKUP($A739,'风险(退款拒付)'!$A:$O,7,0)</f>
        <v>0</v>
      </c>
      <c r="N739" t="str">
        <f>VLOOKUP($A739,'风险(退款拒付)'!$A:$O,10,0)</f>
        <v>0</v>
      </c>
      <c r="O739" t="str">
        <f>VLOOKUP($A739,'风险(退款拒付)'!$A:$O,13,0)</f>
        <v>0</v>
      </c>
      <c r="P739" s="1">
        <f>VLOOKUP(A739,综合分数!$A:$L,12,0)</f>
        <v>0.2020469098199385</v>
      </c>
    </row>
    <row r="740" spans="1:16" x14ac:dyDescent="0.2">
      <c r="A740" t="s">
        <v>221</v>
      </c>
      <c r="B740" t="str">
        <f>VLOOKUP($A740,活跃!$B:$K,10,0)</f>
        <v>03流失</v>
      </c>
      <c r="C740" t="str">
        <f>VLOOKUP($A740,'交易量(贡献率)'!$A:$M,13,0)</f>
        <v>IV</v>
      </c>
      <c r="D740" t="str">
        <f>VLOOKUP($A740,交易量等级!$A:$I,9,0)</f>
        <v>微</v>
      </c>
      <c r="E740" t="str">
        <f>VLOOKUP($A740,'风险(退款拒付)'!$A:$P,16,0)</f>
        <v>低</v>
      </c>
      <c r="F740">
        <f>VLOOKUP($A740,'风险(退款拒付)'!$A:$Z,4,0)</f>
        <v>5.8000000000000003E-2</v>
      </c>
      <c r="G740" t="str">
        <f>VLOOKUP($A740,'风险(退款拒付)'!$A:$Z,8,0)</f>
        <v>低</v>
      </c>
      <c r="H740" t="str">
        <f>VLOOKUP($A740,'风险(退款拒付)'!$A:$Z,11,0)</f>
        <v>中</v>
      </c>
      <c r="I740" t="str">
        <f>VLOOKUP($A740,'风险(退款拒付)'!$A:$Z,14,0)</f>
        <v>0</v>
      </c>
      <c r="J740" s="2">
        <f>VLOOKUP($A740,活跃!$B:$K,9,0)</f>
        <v>1001.5</v>
      </c>
      <c r="K740" s="5">
        <f>VLOOKUP($A740,'交易量(贡献率)'!$A:$L,11,0)</f>
        <v>1.8990190419765777E-4</v>
      </c>
      <c r="L740">
        <f>VLOOKUP($A740,交易量等级!$A:$H,7,0)</f>
        <v>0</v>
      </c>
      <c r="M740" t="str">
        <f>VLOOKUP($A740,'风险(退款拒付)'!$A:$O,7,0)</f>
        <v>(0,10]</v>
      </c>
      <c r="N740" t="str">
        <f>VLOOKUP($A740,'风险(退款拒付)'!$A:$O,10,0)</f>
        <v>(1.5,10]</v>
      </c>
      <c r="O740" t="str">
        <f>VLOOKUP($A740,'风险(退款拒付)'!$A:$O,13,0)</f>
        <v>0</v>
      </c>
      <c r="P740" s="1">
        <f>VLOOKUP(A740,综合分数!$A:$L,12,0)</f>
        <v>9.3525189043061879E-3</v>
      </c>
    </row>
    <row r="741" spans="1:16" x14ac:dyDescent="0.2">
      <c r="A741" t="s">
        <v>388</v>
      </c>
      <c r="B741" t="str">
        <f>VLOOKUP($A741,活跃!$B:$K,10,0)</f>
        <v>03流失</v>
      </c>
      <c r="C741" t="str">
        <f>VLOOKUP($A741,'交易量(贡献率)'!$A:$M,13,0)</f>
        <v>IV</v>
      </c>
      <c r="D741" t="str">
        <f>VLOOKUP($A741,交易量等级!$A:$I,9,0)</f>
        <v>微</v>
      </c>
      <c r="E741" t="str">
        <f>VLOOKUP($A741,'风险(退款拒付)'!$A:$P,16,0)</f>
        <v>低</v>
      </c>
      <c r="F741">
        <f>VLOOKUP($A741,'风险(退款拒付)'!$A:$Z,4,0)</f>
        <v>0</v>
      </c>
      <c r="G741" t="str">
        <f>VLOOKUP($A741,'风险(退款拒付)'!$A:$Z,8,0)</f>
        <v>0</v>
      </c>
      <c r="H741" t="str">
        <f>VLOOKUP($A741,'风险(退款拒付)'!$A:$Z,11,0)</f>
        <v>0</v>
      </c>
      <c r="I741" t="str">
        <f>VLOOKUP($A741,'风险(退款拒付)'!$A:$Z,14,0)</f>
        <v>低</v>
      </c>
      <c r="J741" s="2">
        <f>VLOOKUP($A741,活跃!$B:$K,9,0)</f>
        <v>701.79</v>
      </c>
      <c r="K741" s="5">
        <f>VLOOKUP($A741,'交易量(贡献率)'!$A:$L,11,0)</f>
        <v>1.3307164987206614E-4</v>
      </c>
      <c r="L741">
        <f>VLOOKUP($A741,交易量等级!$A:$H,7,0)</f>
        <v>0</v>
      </c>
      <c r="M741" t="str">
        <f>VLOOKUP($A741,'风险(退款拒付)'!$A:$O,7,0)</f>
        <v>0</v>
      </c>
      <c r="N741" t="str">
        <f>VLOOKUP($A741,'风险(退款拒付)'!$A:$O,10,0)</f>
        <v>0</v>
      </c>
      <c r="O741" t="str">
        <f>VLOOKUP($A741,'风险(退款拒付)'!$A:$O,13,0)</f>
        <v>(0,10]</v>
      </c>
      <c r="P741" s="1">
        <f>VLOOKUP(A741,综合分数!$A:$L,12,0)</f>
        <v>0.20511255717218771</v>
      </c>
    </row>
    <row r="742" spans="1:16" x14ac:dyDescent="0.2">
      <c r="A742" t="s">
        <v>596</v>
      </c>
      <c r="B742" t="str">
        <f>VLOOKUP($A742,活跃!$B:$K,10,0)</f>
        <v>03流失</v>
      </c>
      <c r="C742" t="str">
        <f>VLOOKUP($A742,'交易量(贡献率)'!$A:$M,13,0)</f>
        <v>IV</v>
      </c>
      <c r="D742" t="str">
        <f>VLOOKUP($A742,交易量等级!$A:$I,9,0)</f>
        <v>微</v>
      </c>
      <c r="E742" t="str">
        <f>VLOOKUP($A742,'风险(退款拒付)'!$A:$P,16,0)</f>
        <v>低</v>
      </c>
      <c r="F742">
        <f>VLOOKUP($A742,'风险(退款拒付)'!$A:$Z,4,0)</f>
        <v>0</v>
      </c>
      <c r="G742" t="str">
        <f>VLOOKUP($A742,'风险(退款拒付)'!$A:$Z,8,0)</f>
        <v>0</v>
      </c>
      <c r="H742" t="str">
        <f>VLOOKUP($A742,'风险(退款拒付)'!$A:$Z,11,0)</f>
        <v>中</v>
      </c>
      <c r="I742" t="str">
        <f>VLOOKUP($A742,'风险(退款拒付)'!$A:$Z,14,0)</f>
        <v>中</v>
      </c>
      <c r="J742" s="2">
        <f>VLOOKUP($A742,活跃!$B:$K,9,0)</f>
        <v>5623.44</v>
      </c>
      <c r="K742" s="5">
        <f>VLOOKUP($A742,'交易量(贡献率)'!$A:$L,11,0)</f>
        <v>1.0717664918498673E-3</v>
      </c>
      <c r="L742">
        <f>VLOOKUP($A742,交易量等级!$A:$H,7,0)</f>
        <v>0</v>
      </c>
      <c r="M742" t="str">
        <f>VLOOKUP($A742,'风险(退款拒付)'!$A:$O,7,0)</f>
        <v>0</v>
      </c>
      <c r="N742" t="str">
        <f>VLOOKUP($A742,'风险(退款拒付)'!$A:$O,10,0)</f>
        <v>(1.5,10]</v>
      </c>
      <c r="O742" t="str">
        <f>VLOOKUP($A742,'风险(退款拒付)'!$A:$O,13,0)</f>
        <v>(10,20]</v>
      </c>
      <c r="P742" s="1">
        <f>VLOOKUP(A742,综合分数!$A:$L,12,0)</f>
        <v>1.0944611445906329E-2</v>
      </c>
    </row>
    <row r="743" spans="1:16" x14ac:dyDescent="0.2">
      <c r="A743" t="s">
        <v>263</v>
      </c>
      <c r="B743" t="str">
        <f>VLOOKUP($A743,活跃!$B:$K,10,0)</f>
        <v>03流失</v>
      </c>
      <c r="C743" t="str">
        <f>VLOOKUP($A743,'交易量(贡献率)'!$A:$M,13,0)</f>
        <v>IV</v>
      </c>
      <c r="D743" t="str">
        <f>VLOOKUP($A743,交易量等级!$A:$I,9,0)</f>
        <v>微</v>
      </c>
      <c r="E743" t="str">
        <f>VLOOKUP($A743,'风险(退款拒付)'!$A:$P,16,0)</f>
        <v>低</v>
      </c>
      <c r="F743">
        <f>VLOOKUP($A743,'风险(退款拒付)'!$A:$Z,4,0)</f>
        <v>5.0999999999999997E-2</v>
      </c>
      <c r="G743" t="str">
        <f>VLOOKUP($A743,'风险(退款拒付)'!$A:$Z,8,0)</f>
        <v>低</v>
      </c>
      <c r="H743" t="str">
        <f>VLOOKUP($A743,'风险(退款拒付)'!$A:$Z,11,0)</f>
        <v>0</v>
      </c>
      <c r="I743" t="str">
        <f>VLOOKUP($A743,'风险(退款拒付)'!$A:$Z,14,0)</f>
        <v>0</v>
      </c>
      <c r="J743" s="2">
        <f>VLOOKUP($A743,活跃!$B:$K,9,0)</f>
        <v>1716.08</v>
      </c>
      <c r="K743" s="5">
        <f>VLOOKUP($A743,'交易量(贡献率)'!$A:$L,11,0)</f>
        <v>3.2539876161309688E-4</v>
      </c>
      <c r="L743">
        <f>VLOOKUP($A743,交易量等级!$A:$H,7,0)</f>
        <v>0</v>
      </c>
      <c r="M743" t="str">
        <f>VLOOKUP($A743,'风险(退款拒付)'!$A:$O,7,0)</f>
        <v>(0,10]</v>
      </c>
      <c r="N743" t="str">
        <f>VLOOKUP($A743,'风险(退款拒付)'!$A:$O,10,0)</f>
        <v>0</v>
      </c>
      <c r="O743" t="str">
        <f>VLOOKUP($A743,'风险(退款拒付)'!$A:$O,13,0)</f>
        <v>0</v>
      </c>
      <c r="P743" s="1">
        <f>VLOOKUP(A743,综合分数!$A:$L,12,0)</f>
        <v>4.134073626122955E-3</v>
      </c>
    </row>
    <row r="744" spans="1:16" x14ac:dyDescent="0.2">
      <c r="A744" t="s">
        <v>699</v>
      </c>
      <c r="B744" t="str">
        <f>VLOOKUP($A744,活跃!$B:$K,10,0)</f>
        <v>03沉默</v>
      </c>
      <c r="C744" t="str">
        <f>VLOOKUP($A744,'交易量(贡献率)'!$A:$M,13,0)</f>
        <v>IV</v>
      </c>
      <c r="D744" t="str">
        <f>VLOOKUP($A744,交易量等级!$A:$I,9,0)</f>
        <v>微</v>
      </c>
      <c r="E744" t="str">
        <f>VLOOKUP($A744,'风险(退款拒付)'!$A:$P,16,0)</f>
        <v>0风险</v>
      </c>
      <c r="F744">
        <f>VLOOKUP($A744,'风险(退款拒付)'!$A:$Z,4,0)</f>
        <v>0</v>
      </c>
      <c r="G744" t="str">
        <f>VLOOKUP($A744,'风险(退款拒付)'!$A:$Z,8,0)</f>
        <v>0</v>
      </c>
      <c r="H744" t="str">
        <f>VLOOKUP($A744,'风险(退款拒付)'!$A:$Z,11,0)</f>
        <v>0</v>
      </c>
      <c r="I744" t="str">
        <f>VLOOKUP($A744,'风险(退款拒付)'!$A:$Z,14,0)</f>
        <v>0</v>
      </c>
      <c r="J744" s="2">
        <f>VLOOKUP($A744,活跃!$B:$K,9,0)</f>
        <v>3281.53</v>
      </c>
      <c r="K744" s="5">
        <f>VLOOKUP($A744,'交易量(贡献率)'!$A:$L,11,0)</f>
        <v>1.2519858800591821E-4</v>
      </c>
      <c r="L744">
        <f>VLOOKUP($A744,交易量等级!$A:$H,7,0)</f>
        <v>21.32685</v>
      </c>
      <c r="M744" t="str">
        <f>VLOOKUP($A744,'风险(退款拒付)'!$A:$O,7,0)</f>
        <v>0</v>
      </c>
      <c r="N744" t="str">
        <f>VLOOKUP($A744,'风险(退款拒付)'!$A:$O,10,0)</f>
        <v>0</v>
      </c>
      <c r="O744" t="str">
        <f>VLOOKUP($A744,'风险(退款拒付)'!$A:$O,13,0)</f>
        <v>0</v>
      </c>
      <c r="P744" s="1">
        <f>VLOOKUP(A744,综合分数!$A:$L,12,0)</f>
        <v>5.1591099708170182E-3</v>
      </c>
    </row>
    <row r="745" spans="1:16" x14ac:dyDescent="0.2">
      <c r="A745" t="s">
        <v>366</v>
      </c>
      <c r="B745" t="str">
        <f>VLOOKUP($A745,活跃!$B:$K,10,0)</f>
        <v>03流失</v>
      </c>
      <c r="C745" t="str">
        <f>VLOOKUP($A745,'交易量(贡献率)'!$A:$M,13,0)</f>
        <v>IV</v>
      </c>
      <c r="D745" t="str">
        <f>VLOOKUP($A745,交易量等级!$A:$I,9,0)</f>
        <v>微</v>
      </c>
      <c r="E745" t="str">
        <f>VLOOKUP($A745,'风险(退款拒付)'!$A:$P,16,0)</f>
        <v>低</v>
      </c>
      <c r="F745">
        <f>VLOOKUP($A745,'风险(退款拒付)'!$A:$Z,4,0)</f>
        <v>4.2000000000000003E-2</v>
      </c>
      <c r="G745" t="str">
        <f>VLOOKUP($A745,'风险(退款拒付)'!$A:$Z,8,0)</f>
        <v>低</v>
      </c>
      <c r="H745" t="str">
        <f>VLOOKUP($A745,'风险(退款拒付)'!$A:$Z,11,0)</f>
        <v>0</v>
      </c>
      <c r="I745" t="str">
        <f>VLOOKUP($A745,'风险(退款拒付)'!$A:$Z,14,0)</f>
        <v>0</v>
      </c>
      <c r="J745" s="2">
        <f>VLOOKUP($A745,活跃!$B:$K,9,0)</f>
        <v>496219</v>
      </c>
      <c r="K745" s="5">
        <f>VLOOKUP($A745,'交易量(贡献率)'!$A:$L,11,0)</f>
        <v>3.0703956332267623E-3</v>
      </c>
      <c r="L745">
        <f>VLOOKUP($A745,交易量等级!$A:$H,7,0)</f>
        <v>0</v>
      </c>
      <c r="M745" t="str">
        <f>VLOOKUP($A745,'风险(退款拒付)'!$A:$O,7,0)</f>
        <v>(0,10]</v>
      </c>
      <c r="N745" t="str">
        <f>VLOOKUP($A745,'风险(退款拒付)'!$A:$O,10,0)</f>
        <v>0</v>
      </c>
      <c r="O745" t="str">
        <f>VLOOKUP($A745,'风险(退款拒付)'!$A:$O,13,0)</f>
        <v>0</v>
      </c>
      <c r="P745" s="1">
        <f>VLOOKUP(A745,综合分数!$A:$L,12,0)</f>
        <v>0.20042844956209391</v>
      </c>
    </row>
    <row r="746" spans="1:16" x14ac:dyDescent="0.2">
      <c r="A746" t="s">
        <v>564</v>
      </c>
      <c r="B746" t="str">
        <f>VLOOKUP($A746,活跃!$B:$K,10,0)</f>
        <v>03流失</v>
      </c>
      <c r="C746" t="str">
        <f>VLOOKUP($A746,'交易量(贡献率)'!$A:$M,13,0)</f>
        <v>IV</v>
      </c>
      <c r="D746" t="str">
        <f>VLOOKUP($A746,交易量等级!$A:$I,9,0)</f>
        <v>微</v>
      </c>
      <c r="E746" t="str">
        <f>VLOOKUP($A746,'风险(退款拒付)'!$A:$P,16,0)</f>
        <v>低</v>
      </c>
      <c r="F746">
        <f>VLOOKUP($A746,'风险(退款拒付)'!$A:$Z,4,0)</f>
        <v>6.6000000000000003E-2</v>
      </c>
      <c r="G746" t="str">
        <f>VLOOKUP($A746,'风险(退款拒付)'!$A:$Z,8,0)</f>
        <v>低</v>
      </c>
      <c r="H746" t="str">
        <f>VLOOKUP($A746,'风险(退款拒付)'!$A:$Z,11,0)</f>
        <v>0</v>
      </c>
      <c r="I746" t="str">
        <f>VLOOKUP($A746,'风险(退款拒付)'!$A:$Z,14,0)</f>
        <v>0</v>
      </c>
      <c r="J746" s="2">
        <f>VLOOKUP($A746,活跃!$B:$K,9,0)</f>
        <v>4502.4399999999996</v>
      </c>
      <c r="K746" s="5">
        <f>VLOOKUP($A746,'交易量(贡献率)'!$A:$L,11,0)</f>
        <v>2.6026981275138923E-4</v>
      </c>
      <c r="L746">
        <f>VLOOKUP($A746,交易量等级!$A:$H,7,0)</f>
        <v>0</v>
      </c>
      <c r="M746" t="str">
        <f>VLOOKUP($A746,'风险(退款拒付)'!$A:$O,7,0)</f>
        <v>(0,10]</v>
      </c>
      <c r="N746" t="str">
        <f>VLOOKUP($A746,'风险(退款拒付)'!$A:$O,10,0)</f>
        <v>0</v>
      </c>
      <c r="O746" t="str">
        <f>VLOOKUP($A746,'风险(退款拒付)'!$A:$O,13,0)</f>
        <v>0</v>
      </c>
      <c r="P746" s="1">
        <f>VLOOKUP(A746,综合分数!$A:$L,12,0)</f>
        <v>4.0951908069340346E-3</v>
      </c>
    </row>
    <row r="747" spans="1:16" x14ac:dyDescent="0.2">
      <c r="A747" t="s">
        <v>308</v>
      </c>
      <c r="B747" t="str">
        <f>VLOOKUP($A747,活跃!$B:$K,10,0)</f>
        <v>03流失</v>
      </c>
      <c r="C747" t="str">
        <f>VLOOKUP($A747,'交易量(贡献率)'!$A:$M,13,0)</f>
        <v>IV</v>
      </c>
      <c r="D747" t="str">
        <f>VLOOKUP($A747,交易量等级!$A:$I,9,0)</f>
        <v>微</v>
      </c>
      <c r="E747" t="str">
        <f>VLOOKUP($A747,'风险(退款拒付)'!$A:$P,16,0)</f>
        <v>0风险</v>
      </c>
      <c r="F747">
        <f>VLOOKUP($A747,'风险(退款拒付)'!$A:$Z,4,0)</f>
        <v>0</v>
      </c>
      <c r="G747" t="str">
        <f>VLOOKUP($A747,'风险(退款拒付)'!$A:$Z,8,0)</f>
        <v>0</v>
      </c>
      <c r="H747" t="str">
        <f>VLOOKUP($A747,'风险(退款拒付)'!$A:$Z,11,0)</f>
        <v>0</v>
      </c>
      <c r="I747" t="str">
        <f>VLOOKUP($A747,'风险(退款拒付)'!$A:$Z,14,0)</f>
        <v>0</v>
      </c>
      <c r="J747" s="2">
        <f>VLOOKUP($A747,活跃!$B:$K,9,0)</f>
        <v>697.49</v>
      </c>
      <c r="K747" s="5">
        <f>VLOOKUP($A747,'交易量(贡献率)'!$A:$L,11,0)</f>
        <v>1.3225629471674919E-4</v>
      </c>
      <c r="L747">
        <f>VLOOKUP($A747,交易量等级!$A:$H,7,0)</f>
        <v>0</v>
      </c>
      <c r="M747" t="str">
        <f>VLOOKUP($A747,'风险(退款拒付)'!$A:$O,7,0)</f>
        <v>0</v>
      </c>
      <c r="N747" t="str">
        <f>VLOOKUP($A747,'风险(退款拒付)'!$A:$O,10,0)</f>
        <v>0</v>
      </c>
      <c r="O747" t="str">
        <f>VLOOKUP($A747,'风险(退款拒付)'!$A:$O,13,0)</f>
        <v>0</v>
      </c>
      <c r="P747" s="1">
        <f>VLOOKUP(A747,综合分数!$A:$L,12,0)</f>
        <v>2.4764505662302752E-3</v>
      </c>
    </row>
    <row r="748" spans="1:16" x14ac:dyDescent="0.2">
      <c r="A748" t="s">
        <v>193</v>
      </c>
      <c r="B748" t="str">
        <f>VLOOKUP($A748,活跃!$B:$K,10,0)</f>
        <v>03流失</v>
      </c>
      <c r="C748" t="str">
        <f>VLOOKUP($A748,'交易量(贡献率)'!$A:$M,13,0)</f>
        <v>IV</v>
      </c>
      <c r="D748" t="str">
        <f>VLOOKUP($A748,交易量等级!$A:$I,9,0)</f>
        <v>微</v>
      </c>
      <c r="E748" t="str">
        <f>VLOOKUP($A748,'风险(退款拒付)'!$A:$P,16,0)</f>
        <v>低</v>
      </c>
      <c r="F748">
        <f>VLOOKUP($A748,'风险(退款拒付)'!$A:$Z,4,0)</f>
        <v>1.4E-2</v>
      </c>
      <c r="G748" t="str">
        <f>VLOOKUP($A748,'风险(退款拒付)'!$A:$Z,8,0)</f>
        <v>低</v>
      </c>
      <c r="H748" t="str">
        <f>VLOOKUP($A748,'风险(退款拒付)'!$A:$Z,11,0)</f>
        <v>0</v>
      </c>
      <c r="I748" t="str">
        <f>VLOOKUP($A748,'风险(退款拒付)'!$A:$Z,14,0)</f>
        <v>0</v>
      </c>
      <c r="J748" s="2">
        <f>VLOOKUP($A748,活跃!$B:$K,9,0)</f>
        <v>2959.8</v>
      </c>
      <c r="K748" s="5">
        <f>VLOOKUP($A748,'交易量(贡献率)'!$A:$L,11,0)</f>
        <v>5.6122981132723663E-4</v>
      </c>
      <c r="L748">
        <f>VLOOKUP($A748,交易量等级!$A:$H,7,0)</f>
        <v>0</v>
      </c>
      <c r="M748" t="str">
        <f>VLOOKUP($A748,'风险(退款拒付)'!$A:$O,7,0)</f>
        <v>(0,10]</v>
      </c>
      <c r="N748" t="str">
        <f>VLOOKUP($A748,'风险(退款拒付)'!$A:$O,10,0)</f>
        <v>0</v>
      </c>
      <c r="O748" t="str">
        <f>VLOOKUP($A748,'风险(退款拒付)'!$A:$O,13,0)</f>
        <v>0</v>
      </c>
      <c r="P748" s="1">
        <f>VLOOKUP(A748,综合分数!$A:$L,12,0)</f>
        <v>1.916700508500195E-3</v>
      </c>
    </row>
    <row r="749" spans="1:16" x14ac:dyDescent="0.2">
      <c r="A749" t="s">
        <v>319</v>
      </c>
      <c r="B749" t="str">
        <f>VLOOKUP($A749,活跃!$B:$K,10,0)</f>
        <v>03流失</v>
      </c>
      <c r="C749" t="str">
        <f>VLOOKUP($A749,'交易量(贡献率)'!$A:$M,13,0)</f>
        <v>IV</v>
      </c>
      <c r="D749" t="str">
        <f>VLOOKUP($A749,交易量等级!$A:$I,9,0)</f>
        <v>微</v>
      </c>
      <c r="E749" t="str">
        <f>VLOOKUP($A749,'风险(退款拒付)'!$A:$P,16,0)</f>
        <v>高</v>
      </c>
      <c r="F749">
        <f>VLOOKUP($A749,'风险(退款拒付)'!$A:$Z,4,0)</f>
        <v>0</v>
      </c>
      <c r="G749" t="str">
        <f>VLOOKUP($A749,'风险(退款拒付)'!$A:$Z,8,0)</f>
        <v>0</v>
      </c>
      <c r="H749" t="str">
        <f>VLOOKUP($A749,'风险(退款拒付)'!$A:$Z,11,0)</f>
        <v>高</v>
      </c>
      <c r="I749" t="str">
        <f>VLOOKUP($A749,'风险(退款拒付)'!$A:$Z,14,0)</f>
        <v>高</v>
      </c>
      <c r="J749" s="2">
        <f>VLOOKUP($A749,活跃!$B:$K,9,0)</f>
        <v>1045.93</v>
      </c>
      <c r="K749" s="5">
        <f>VLOOKUP($A749,'交易量(贡献率)'!$A:$L,11,0)</f>
        <v>1.9832660874433968E-4</v>
      </c>
      <c r="L749">
        <f>VLOOKUP($A749,交易量等级!$A:$H,7,0)</f>
        <v>0</v>
      </c>
      <c r="M749" t="str">
        <f>VLOOKUP($A749,'风险(退款拒付)'!$A:$O,7,0)</f>
        <v>0</v>
      </c>
      <c r="N749" t="str">
        <f>VLOOKUP($A749,'风险(退款拒付)'!$A:$O,10,0)</f>
        <v>(10,+)</v>
      </c>
      <c r="O749" t="str">
        <f>VLOOKUP($A749,'风险(退款拒付)'!$A:$O,13,0)</f>
        <v>(20,+)</v>
      </c>
      <c r="P749" s="1">
        <f>VLOOKUP(A749,综合分数!$A:$L,12,0)</f>
        <v>3.4117763824892521E-3</v>
      </c>
    </row>
    <row r="750" spans="1:16" x14ac:dyDescent="0.2">
      <c r="A750" t="s">
        <v>708</v>
      </c>
      <c r="B750" t="str">
        <f>VLOOKUP($A750,活跃!$B:$K,10,0)</f>
        <v>03流失</v>
      </c>
      <c r="C750" t="str">
        <f>VLOOKUP($A750,'交易量(贡献率)'!$A:$M,13,0)</f>
        <v>IV</v>
      </c>
      <c r="D750" t="str">
        <f>VLOOKUP($A750,交易量等级!$A:$I,9,0)</f>
        <v>微</v>
      </c>
      <c r="E750" t="str">
        <f>VLOOKUP($A750,'风险(退款拒付)'!$A:$P,16,0)</f>
        <v>低</v>
      </c>
      <c r="F750">
        <f>VLOOKUP($A750,'风险(退款拒付)'!$A:$Z,4,0)</f>
        <v>3.6999999999999998E-2</v>
      </c>
      <c r="G750" t="str">
        <f>VLOOKUP($A750,'风险(退款拒付)'!$A:$Z,8,0)</f>
        <v>低</v>
      </c>
      <c r="H750" t="str">
        <f>VLOOKUP($A750,'风险(退款拒付)'!$A:$Z,11,0)</f>
        <v>0</v>
      </c>
      <c r="I750" t="str">
        <f>VLOOKUP($A750,'风险(退款拒付)'!$A:$Z,14,0)</f>
        <v>0</v>
      </c>
      <c r="J750" s="2">
        <f>VLOOKUP($A750,活跃!$B:$K,9,0)</f>
        <v>538.79999999999995</v>
      </c>
      <c r="K750" s="5">
        <f>VLOOKUP($A750,'交易量(贡献率)'!$A:$L,11,0)</f>
        <v>1.0216589713599402E-4</v>
      </c>
      <c r="L750">
        <f>VLOOKUP($A750,交易量等级!$A:$H,7,0)</f>
        <v>0</v>
      </c>
      <c r="M750" t="str">
        <f>VLOOKUP($A750,'风险(退款拒付)'!$A:$O,7,0)</f>
        <v>(0,10]</v>
      </c>
      <c r="N750" t="str">
        <f>VLOOKUP($A750,'风险(退款拒付)'!$A:$O,10,0)</f>
        <v>0</v>
      </c>
      <c r="O750" t="str">
        <f>VLOOKUP($A750,'风险(退款拒付)'!$A:$O,13,0)</f>
        <v>0</v>
      </c>
      <c r="P750" s="1">
        <f>VLOOKUP(A750,综合分数!$A:$L,12,0)</f>
        <v>1.5518438918172321E-3</v>
      </c>
    </row>
    <row r="751" spans="1:16" x14ac:dyDescent="0.2">
      <c r="A751" t="s">
        <v>389</v>
      </c>
      <c r="B751" t="str">
        <f>VLOOKUP($A751,活跃!$B:$K,10,0)</f>
        <v>02活跃</v>
      </c>
      <c r="C751" t="str">
        <f>VLOOKUP($A751,'交易量(贡献率)'!$A:$M,13,0)</f>
        <v>IV</v>
      </c>
      <c r="D751" t="str">
        <f>VLOOKUP($A751,交易量等级!$A:$I,9,0)</f>
        <v>微</v>
      </c>
      <c r="E751" t="str">
        <f>VLOOKUP($A751,'风险(退款拒付)'!$A:$P,16,0)</f>
        <v>0风险</v>
      </c>
      <c r="F751">
        <f>VLOOKUP($A751,'风险(退款拒付)'!$A:$Z,4,0)</f>
        <v>0</v>
      </c>
      <c r="G751" t="str">
        <f>VLOOKUP($A751,'风险(退款拒付)'!$A:$Z,8,0)</f>
        <v>0</v>
      </c>
      <c r="H751" t="str">
        <f>VLOOKUP($A751,'风险(退款拒付)'!$A:$Z,11,0)</f>
        <v>0</v>
      </c>
      <c r="I751" t="str">
        <f>VLOOKUP($A751,'风险(退款拒付)'!$A:$Z,14,0)</f>
        <v>0</v>
      </c>
      <c r="J751" s="2">
        <f>VLOOKUP($A751,活跃!$B:$K,9,0)</f>
        <v>1150.77</v>
      </c>
      <c r="K751" s="5">
        <f>VLOOKUP($A751,'交易量(贡献率)'!$A:$L,11,0)</f>
        <v>2.1820610513583488E-4</v>
      </c>
      <c r="L751">
        <f>VLOOKUP($A751,交易量等级!$A:$H,7,0)</f>
        <v>1149.77</v>
      </c>
      <c r="M751" t="str">
        <f>VLOOKUP($A751,'风险(退款拒付)'!$A:$O,7,0)</f>
        <v>0</v>
      </c>
      <c r="N751" t="str">
        <f>VLOOKUP($A751,'风险(退款拒付)'!$A:$O,10,0)</f>
        <v>0</v>
      </c>
      <c r="O751" t="str">
        <f>VLOOKUP($A751,'风险(退款拒付)'!$A:$O,13,0)</f>
        <v>0</v>
      </c>
      <c r="P751" s="1">
        <f>VLOOKUP(A751,综合分数!$A:$L,12,0)</f>
        <v>6.4844257771246638E-2</v>
      </c>
    </row>
    <row r="752" spans="1:16" x14ac:dyDescent="0.2">
      <c r="A752" t="s">
        <v>709</v>
      </c>
      <c r="B752" t="str">
        <f>VLOOKUP($A752,活跃!$B:$K,10,0)</f>
        <v>03流失</v>
      </c>
      <c r="C752" t="str">
        <f>VLOOKUP($A752,'交易量(贡献率)'!$A:$M,13,0)</f>
        <v>IV</v>
      </c>
      <c r="D752" t="str">
        <f>VLOOKUP($A752,交易量等级!$A:$I,9,0)</f>
        <v>微</v>
      </c>
      <c r="E752" t="str">
        <f>VLOOKUP($A752,'风险(退款拒付)'!$A:$P,16,0)</f>
        <v>0风险</v>
      </c>
      <c r="F752">
        <f>VLOOKUP($A752,'风险(退款拒付)'!$A:$Z,4,0)</f>
        <v>0</v>
      </c>
      <c r="G752" t="str">
        <f>VLOOKUP($A752,'风险(退款拒付)'!$A:$Z,8,0)</f>
        <v>0</v>
      </c>
      <c r="H752" t="str">
        <f>VLOOKUP($A752,'风险(退款拒付)'!$A:$Z,11,0)</f>
        <v>0</v>
      </c>
      <c r="I752" t="str">
        <f>VLOOKUP($A752,'风险(退款拒付)'!$A:$Z,14,0)</f>
        <v>0</v>
      </c>
      <c r="J752" s="2">
        <f>VLOOKUP($A752,活跃!$B:$K,9,0)</f>
        <v>5269.15</v>
      </c>
      <c r="K752" s="5">
        <f>VLOOKUP($A752,'交易量(贡献率)'!$A:$L,11,0)</f>
        <v>3.474905646269943E-4</v>
      </c>
      <c r="L752">
        <f>VLOOKUP($A752,交易量等级!$A:$H,7,0)</f>
        <v>0</v>
      </c>
      <c r="M752" t="str">
        <f>VLOOKUP($A752,'风险(退款拒付)'!$A:$O,7,0)</f>
        <v>0</v>
      </c>
      <c r="N752" t="str">
        <f>VLOOKUP($A752,'风险(退款拒付)'!$A:$O,10,0)</f>
        <v>0</v>
      </c>
      <c r="O752" t="str">
        <f>VLOOKUP($A752,'风险(退款拒付)'!$A:$O,13,0)</f>
        <v>0</v>
      </c>
      <c r="P752" s="1">
        <f>VLOOKUP(A752,综合分数!$A:$L,12,0)</f>
        <v>4.1717631102203521E-3</v>
      </c>
    </row>
    <row r="753" spans="1:16" x14ac:dyDescent="0.2">
      <c r="A753" t="s">
        <v>1021</v>
      </c>
      <c r="B753" t="str">
        <f>VLOOKUP($A753,活跃!$B:$K,10,0)</f>
        <v>03流失</v>
      </c>
      <c r="C753" t="str">
        <f>VLOOKUP($A753,'交易量(贡献率)'!$A:$M,13,0)</f>
        <v>IV</v>
      </c>
      <c r="D753" t="str">
        <f>VLOOKUP($A753,交易量等级!$A:$I,9,0)</f>
        <v>小</v>
      </c>
      <c r="E753" t="str">
        <f>VLOOKUP($A753,'风险(退款拒付)'!$A:$P,16,0)</f>
        <v>中</v>
      </c>
      <c r="F753">
        <f>VLOOKUP($A753,'风险(退款拒付)'!$A:$Z,4,0)</f>
        <v>0</v>
      </c>
      <c r="G753" t="str">
        <f>VLOOKUP($A753,'风险(退款拒付)'!$A:$Z,8,0)</f>
        <v>0</v>
      </c>
      <c r="H753" t="str">
        <f>VLOOKUP($A753,'风险(退款拒付)'!$A:$Z,11,0)</f>
        <v>0</v>
      </c>
      <c r="I753" t="str">
        <f>VLOOKUP($A753,'风险(退款拒付)'!$A:$Z,14,0)</f>
        <v>高</v>
      </c>
      <c r="J753" s="2">
        <f>VLOOKUP($A753,活跃!$B:$K,9,0)</f>
        <v>28874.93</v>
      </c>
      <c r="K753" s="5">
        <f>VLOOKUP($A753,'交易量(贡献率)'!$A:$L,11,0)</f>
        <v>5.4751914034688711E-3</v>
      </c>
      <c r="L753">
        <f>VLOOKUP($A753,交易量等级!$A:$H,7,0)</f>
        <v>0</v>
      </c>
      <c r="M753" t="str">
        <f>VLOOKUP($A753,'风险(退款拒付)'!$A:$O,7,0)</f>
        <v>0</v>
      </c>
      <c r="N753" t="str">
        <f>VLOOKUP($A753,'风险(退款拒付)'!$A:$O,10,0)</f>
        <v>0</v>
      </c>
      <c r="O753" t="str">
        <f>VLOOKUP($A753,'风险(退款拒付)'!$A:$O,13,0)</f>
        <v>(20,+)</v>
      </c>
      <c r="P753" s="1">
        <f>VLOOKUP(A753,综合分数!$A:$L,12,0)</f>
        <v>3.3403167649116851E-3</v>
      </c>
    </row>
    <row r="754" spans="1:16" x14ac:dyDescent="0.2">
      <c r="A754" t="s">
        <v>814</v>
      </c>
      <c r="B754" t="str">
        <f>VLOOKUP($A754,活跃!$B:$K,10,0)</f>
        <v>03流失</v>
      </c>
      <c r="C754" t="str">
        <f>VLOOKUP($A754,'交易量(贡献率)'!$A:$M,13,0)</f>
        <v>IV</v>
      </c>
      <c r="D754" t="str">
        <f>VLOOKUP($A754,交易量等级!$A:$I,9,0)</f>
        <v>微</v>
      </c>
      <c r="E754" t="str">
        <f>VLOOKUP($A754,'风险(退款拒付)'!$A:$P,16,0)</f>
        <v>0风险</v>
      </c>
      <c r="F754">
        <f>VLOOKUP($A754,'风险(退款拒付)'!$A:$Z,4,0)</f>
        <v>0</v>
      </c>
      <c r="G754" t="str">
        <f>VLOOKUP($A754,'风险(退款拒付)'!$A:$Z,8,0)</f>
        <v>0</v>
      </c>
      <c r="H754" t="str">
        <f>VLOOKUP($A754,'风险(退款拒付)'!$A:$Z,11,0)</f>
        <v>0</v>
      </c>
      <c r="I754" t="str">
        <f>VLOOKUP($A754,'风险(退款拒付)'!$A:$Z,14,0)</f>
        <v>0</v>
      </c>
      <c r="J754" s="2">
        <f>VLOOKUP($A754,活跃!$B:$K,9,0)</f>
        <v>2630.41</v>
      </c>
      <c r="K754" s="5">
        <f>VLOOKUP($A754,'交易量(贡献率)'!$A:$L,11,0)</f>
        <v>4.987717102551782E-4</v>
      </c>
      <c r="L754">
        <f>VLOOKUP($A754,交易量等级!$A:$H,7,0)</f>
        <v>0</v>
      </c>
      <c r="M754" t="str">
        <f>VLOOKUP($A754,'风险(退款拒付)'!$A:$O,7,0)</f>
        <v>0</v>
      </c>
      <c r="N754" t="str">
        <f>VLOOKUP($A754,'风险(退款拒付)'!$A:$O,10,0)</f>
        <v>0</v>
      </c>
      <c r="O754" t="str">
        <f>VLOOKUP($A754,'风险(退款拒付)'!$A:$O,13,0)</f>
        <v>0</v>
      </c>
      <c r="P754" s="1">
        <f>VLOOKUP(A754,综合分数!$A:$L,12,0)</f>
        <v>2.7089611951802901E-3</v>
      </c>
    </row>
    <row r="755" spans="1:16" x14ac:dyDescent="0.2">
      <c r="A755" t="s">
        <v>426</v>
      </c>
      <c r="B755" t="str">
        <f>VLOOKUP($A755,活跃!$B:$K,10,0)</f>
        <v>02活跃</v>
      </c>
      <c r="C755" t="str">
        <f>VLOOKUP($A755,'交易量(贡献率)'!$A:$M,13,0)</f>
        <v>IV</v>
      </c>
      <c r="D755" t="str">
        <f>VLOOKUP($A755,交易量等级!$A:$I,9,0)</f>
        <v>微</v>
      </c>
      <c r="E755" t="str">
        <f>VLOOKUP($A755,'风险(退款拒付)'!$A:$P,16,0)</f>
        <v>0风险</v>
      </c>
      <c r="F755">
        <f>VLOOKUP($A755,'风险(退款拒付)'!$A:$Z,4,0)</f>
        <v>0</v>
      </c>
      <c r="G755" t="str">
        <f>VLOOKUP($A755,'风险(退款拒付)'!$A:$Z,8,0)</f>
        <v>0</v>
      </c>
      <c r="H755" t="str">
        <f>VLOOKUP($A755,'风险(退款拒付)'!$A:$Z,11,0)</f>
        <v>0</v>
      </c>
      <c r="I755" t="str">
        <f>VLOOKUP($A755,'风险(退款拒付)'!$A:$Z,14,0)</f>
        <v>0</v>
      </c>
      <c r="J755" s="2">
        <f>VLOOKUP($A755,活跃!$B:$K,9,0)</f>
        <v>923.33</v>
      </c>
      <c r="K755" s="5">
        <f>VLOOKUP($A755,'交易量(贡献率)'!$A:$L,11,0)</f>
        <v>1.7507950594390751E-4</v>
      </c>
      <c r="L755">
        <f>VLOOKUP($A755,交易量等级!$A:$H,7,0)</f>
        <v>199.04</v>
      </c>
      <c r="M755" t="str">
        <f>VLOOKUP($A755,'风险(退款拒付)'!$A:$O,7,0)</f>
        <v>0</v>
      </c>
      <c r="N755" t="str">
        <f>VLOOKUP($A755,'风险(退款拒付)'!$A:$O,10,0)</f>
        <v>0</v>
      </c>
      <c r="O755" t="str">
        <f>VLOOKUP($A755,'风险(退款拒付)'!$A:$O,13,0)</f>
        <v>0</v>
      </c>
      <c r="P755" s="1">
        <f>VLOOKUP(A755,综合分数!$A:$L,12,0)</f>
        <v>8.5904042975718138E-4</v>
      </c>
    </row>
    <row r="756" spans="1:16" x14ac:dyDescent="0.2">
      <c r="A756" t="s">
        <v>1002</v>
      </c>
      <c r="B756" t="str">
        <f>VLOOKUP($A756,活跃!$B:$K,10,0)</f>
        <v>04清退</v>
      </c>
      <c r="C756" t="str">
        <f>VLOOKUP($A756,'交易量(贡献率)'!$A:$M,13,0)</f>
        <v>IV</v>
      </c>
      <c r="D756" t="str">
        <f>VLOOKUP($A756,交易量等级!$A:$I,9,0)</f>
        <v>微</v>
      </c>
      <c r="E756" t="str">
        <f>VLOOKUP($A756,'风险(退款拒付)'!$A:$P,16,0)</f>
        <v>低</v>
      </c>
      <c r="F756">
        <f>VLOOKUP($A756,'风险(退款拒付)'!$A:$Z,4,0)</f>
        <v>1E-3</v>
      </c>
      <c r="G756" t="str">
        <f>VLOOKUP($A756,'风险(退款拒付)'!$A:$Z,8,0)</f>
        <v>低</v>
      </c>
      <c r="H756" t="str">
        <f>VLOOKUP($A756,'风险(退款拒付)'!$A:$Z,11,0)</f>
        <v>0</v>
      </c>
      <c r="I756" t="str">
        <f>VLOOKUP($A756,'风险(退款拒付)'!$A:$Z,14,0)</f>
        <v>0</v>
      </c>
      <c r="J756" s="2">
        <f>VLOOKUP($A756,活跃!$B:$K,9,0)</f>
        <v>955.75</v>
      </c>
      <c r="K756" s="5">
        <f>VLOOKUP($A756,'交易量(贡献率)'!$A:$L,11,0)</f>
        <v>1.8067443775084151E-4</v>
      </c>
      <c r="L756">
        <f>VLOOKUP($A756,交易量等级!$A:$H,7,0)</f>
        <v>0</v>
      </c>
      <c r="M756" t="str">
        <f>VLOOKUP($A756,'风险(退款拒付)'!$A:$O,7,0)</f>
        <v>(0,10]</v>
      </c>
      <c r="N756" t="str">
        <f>VLOOKUP($A756,'风险(退款拒付)'!$A:$O,10,0)</f>
        <v>0</v>
      </c>
      <c r="O756" t="str">
        <f>VLOOKUP($A756,'风险(退款拒付)'!$A:$O,13,0)</f>
        <v>0</v>
      </c>
      <c r="P756" s="1">
        <f>VLOOKUP(A756,综合分数!$A:$L,12,0)</f>
        <v>4.5044713456459193E-3</v>
      </c>
    </row>
    <row r="757" spans="1:16" x14ac:dyDescent="0.2">
      <c r="A757" t="s">
        <v>752</v>
      </c>
      <c r="B757" t="str">
        <f>VLOOKUP($A757,活跃!$B:$K,10,0)</f>
        <v>03流失</v>
      </c>
      <c r="C757" t="str">
        <f>VLOOKUP($A757,'交易量(贡献率)'!$A:$M,13,0)</f>
        <v>IV</v>
      </c>
      <c r="D757" t="str">
        <f>VLOOKUP($A757,交易量等级!$A:$I,9,0)</f>
        <v>微</v>
      </c>
      <c r="E757" t="str">
        <f>VLOOKUP($A757,'风险(退款拒付)'!$A:$P,16,0)</f>
        <v>低</v>
      </c>
      <c r="F757">
        <f>VLOOKUP($A757,'风险(退款拒付)'!$A:$Z,4,0)</f>
        <v>0</v>
      </c>
      <c r="G757" t="str">
        <f>VLOOKUP($A757,'风险(退款拒付)'!$A:$Z,8,0)</f>
        <v>0</v>
      </c>
      <c r="H757" t="str">
        <f>VLOOKUP($A757,'风险(退款拒付)'!$A:$Z,11,0)</f>
        <v>中</v>
      </c>
      <c r="I757" t="str">
        <f>VLOOKUP($A757,'风险(退款拒付)'!$A:$Z,14,0)</f>
        <v>0</v>
      </c>
      <c r="J757" s="2">
        <f>VLOOKUP($A757,活跃!$B:$K,9,0)</f>
        <v>170961.73</v>
      </c>
      <c r="K757" s="5">
        <f>VLOOKUP($A757,'交易量(贡献率)'!$A:$L,11,0)</f>
        <v>3.4897942999991878E-4</v>
      </c>
      <c r="L757">
        <f>VLOOKUP($A757,交易量等级!$A:$H,7,0)</f>
        <v>0</v>
      </c>
      <c r="M757" t="str">
        <f>VLOOKUP($A757,'风险(退款拒付)'!$A:$O,7,0)</f>
        <v>0</v>
      </c>
      <c r="N757" t="str">
        <f>VLOOKUP($A757,'风险(退款拒付)'!$A:$O,10,0)</f>
        <v>(1.5,10]</v>
      </c>
      <c r="O757" t="str">
        <f>VLOOKUP($A757,'风险(退款拒付)'!$A:$O,13,0)</f>
        <v>0</v>
      </c>
      <c r="P757" s="1">
        <f>VLOOKUP(A757,综合分数!$A:$L,12,0)</f>
        <v>8.5169118968497007E-3</v>
      </c>
    </row>
    <row r="758" spans="1:16" x14ac:dyDescent="0.2">
      <c r="A758" t="s">
        <v>113</v>
      </c>
      <c r="B758" t="str">
        <f>VLOOKUP($A758,活跃!$B:$K,10,0)</f>
        <v>03流失</v>
      </c>
      <c r="C758" t="str">
        <f>VLOOKUP($A758,'交易量(贡献率)'!$A:$M,13,0)</f>
        <v>IV</v>
      </c>
      <c r="D758" t="str">
        <f>VLOOKUP($A758,交易量等级!$A:$I,9,0)</f>
        <v>微</v>
      </c>
      <c r="E758" t="str">
        <f>VLOOKUP($A758,'风险(退款拒付)'!$A:$P,16,0)</f>
        <v>0风险</v>
      </c>
      <c r="F758">
        <f>VLOOKUP($A758,'风险(退款拒付)'!$A:$Z,4,0)</f>
        <v>0</v>
      </c>
      <c r="G758" t="str">
        <f>VLOOKUP($A758,'风险(退款拒付)'!$A:$Z,8,0)</f>
        <v>0</v>
      </c>
      <c r="H758" t="str">
        <f>VLOOKUP($A758,'风险(退款拒付)'!$A:$Z,11,0)</f>
        <v>0</v>
      </c>
      <c r="I758" t="str">
        <f>VLOOKUP($A758,'风险(退款拒付)'!$A:$Z,14,0)</f>
        <v>0</v>
      </c>
      <c r="J758" s="2">
        <f>VLOOKUP($A758,活跃!$B:$K,9,0)</f>
        <v>1972.94</v>
      </c>
      <c r="K758" s="5">
        <f>VLOOKUP($A758,'交易量(贡献率)'!$A:$L,11,0)</f>
        <v>3.7410390700721611E-4</v>
      </c>
      <c r="L758">
        <f>VLOOKUP($A758,交易量等级!$A:$H,7,0)</f>
        <v>0</v>
      </c>
      <c r="M758" t="str">
        <f>VLOOKUP($A758,'风险(退款拒付)'!$A:$O,7,0)</f>
        <v>0</v>
      </c>
      <c r="N758" t="str">
        <f>VLOOKUP($A758,'风险(退款拒付)'!$A:$O,10,0)</f>
        <v>0</v>
      </c>
      <c r="O758" t="str">
        <f>VLOOKUP($A758,'风险(退款拒付)'!$A:$O,13,0)</f>
        <v>0</v>
      </c>
      <c r="P758" s="1">
        <f>VLOOKUP(A758,综合分数!$A:$L,12,0)</f>
        <v>1.800641365519981E-2</v>
      </c>
    </row>
    <row r="759" spans="1:16" x14ac:dyDescent="0.2">
      <c r="A759" t="s">
        <v>587</v>
      </c>
      <c r="B759" t="str">
        <f>VLOOKUP($A759,活跃!$B:$K,10,0)</f>
        <v>03流失</v>
      </c>
      <c r="C759" t="str">
        <f>VLOOKUP($A759,'交易量(贡献率)'!$A:$M,13,0)</f>
        <v>IV</v>
      </c>
      <c r="D759" t="str">
        <f>VLOOKUP($A759,交易量等级!$A:$I,9,0)</f>
        <v>微</v>
      </c>
      <c r="E759" t="str">
        <f>VLOOKUP($A759,'风险(退款拒付)'!$A:$P,16,0)</f>
        <v>低</v>
      </c>
      <c r="F759">
        <f>VLOOKUP($A759,'风险(退款拒付)'!$A:$Z,4,0)</f>
        <v>3.1E-2</v>
      </c>
      <c r="G759" t="str">
        <f>VLOOKUP($A759,'风险(退款拒付)'!$A:$Z,8,0)</f>
        <v>低</v>
      </c>
      <c r="H759" t="str">
        <f>VLOOKUP($A759,'风险(退款拒付)'!$A:$Z,11,0)</f>
        <v>0</v>
      </c>
      <c r="I759" t="str">
        <f>VLOOKUP($A759,'风险(退款拒付)'!$A:$Z,14,0)</f>
        <v>0</v>
      </c>
      <c r="J759" s="2">
        <f>VLOOKUP($A759,活跃!$B:$K,9,0)</f>
        <v>9354.4</v>
      </c>
      <c r="K759" s="5">
        <f>VLOOKUP($A759,'交易量(贡献率)'!$A:$L,11,0)</f>
        <v>1.773757736022536E-3</v>
      </c>
      <c r="L759">
        <f>VLOOKUP($A759,交易量等级!$A:$H,7,0)</f>
        <v>0</v>
      </c>
      <c r="M759" t="str">
        <f>VLOOKUP($A759,'风险(退款拒付)'!$A:$O,7,0)</f>
        <v>(0,10]</v>
      </c>
      <c r="N759" t="str">
        <f>VLOOKUP($A759,'风险(退款拒付)'!$A:$O,10,0)</f>
        <v>0</v>
      </c>
      <c r="O759" t="str">
        <f>VLOOKUP($A759,'风险(退款拒付)'!$A:$O,13,0)</f>
        <v>0</v>
      </c>
      <c r="P759" s="1">
        <f>VLOOKUP(A759,综合分数!$A:$L,12,0)</f>
        <v>6.887608950578647E-3</v>
      </c>
    </row>
    <row r="760" spans="1:16" x14ac:dyDescent="0.2">
      <c r="A760" t="s">
        <v>509</v>
      </c>
      <c r="B760" t="str">
        <f>VLOOKUP($A760,活跃!$B:$K,10,0)</f>
        <v>03流失</v>
      </c>
      <c r="C760" t="str">
        <f>VLOOKUP($A760,'交易量(贡献率)'!$A:$M,13,0)</f>
        <v>IV</v>
      </c>
      <c r="D760" t="str">
        <f>VLOOKUP($A760,交易量等级!$A:$I,9,0)</f>
        <v>微</v>
      </c>
      <c r="E760" t="str">
        <f>VLOOKUP($A760,'风险(退款拒付)'!$A:$P,16,0)</f>
        <v>低</v>
      </c>
      <c r="F760">
        <f>VLOOKUP($A760,'风险(退款拒付)'!$A:$Z,4,0)</f>
        <v>1.0999999999999999E-2</v>
      </c>
      <c r="G760" t="str">
        <f>VLOOKUP($A760,'风险(退款拒付)'!$A:$Z,8,0)</f>
        <v>低</v>
      </c>
      <c r="H760" t="str">
        <f>VLOOKUP($A760,'风险(退款拒付)'!$A:$Z,11,0)</f>
        <v>0</v>
      </c>
      <c r="I760" t="str">
        <f>VLOOKUP($A760,'风险(退款拒付)'!$A:$Z,14,0)</f>
        <v>0</v>
      </c>
      <c r="J760" s="2">
        <f>VLOOKUP($A760,活跃!$B:$K,9,0)</f>
        <v>896.94</v>
      </c>
      <c r="K760" s="5">
        <f>VLOOKUP($A760,'交易量(贡献率)'!$A:$L,11,0)</f>
        <v>1.7007550069999717E-4</v>
      </c>
      <c r="L760">
        <f>VLOOKUP($A760,交易量等级!$A:$H,7,0)</f>
        <v>0</v>
      </c>
      <c r="M760" t="str">
        <f>VLOOKUP($A760,'风险(退款拒付)'!$A:$O,7,0)</f>
        <v>(0,10]</v>
      </c>
      <c r="N760" t="str">
        <f>VLOOKUP($A760,'风险(退款拒付)'!$A:$O,10,0)</f>
        <v>0</v>
      </c>
      <c r="O760" t="str">
        <f>VLOOKUP($A760,'风险(退款拒付)'!$A:$O,13,0)</f>
        <v>0</v>
      </c>
      <c r="P760" s="1">
        <f>VLOOKUP(A760,综合分数!$A:$L,12,0)</f>
        <v>7.2707500106605778E-3</v>
      </c>
    </row>
    <row r="761" spans="1:16" x14ac:dyDescent="0.2">
      <c r="A761" t="s">
        <v>218</v>
      </c>
      <c r="B761" t="str">
        <f>VLOOKUP($A761,活跃!$B:$K,10,0)</f>
        <v>03沉默</v>
      </c>
      <c r="C761" t="str">
        <f>VLOOKUP($A761,'交易量(贡献率)'!$A:$M,13,0)</f>
        <v>IV</v>
      </c>
      <c r="D761" t="str">
        <f>VLOOKUP($A761,交易量等级!$A:$I,9,0)</f>
        <v>微</v>
      </c>
      <c r="E761" t="str">
        <f>VLOOKUP($A761,'风险(退款拒付)'!$A:$P,16,0)</f>
        <v>低</v>
      </c>
      <c r="F761">
        <f>VLOOKUP($A761,'风险(退款拒付)'!$A:$Z,4,0)</f>
        <v>0.41199999999999998</v>
      </c>
      <c r="G761" t="str">
        <f>VLOOKUP($A761,'风险(退款拒付)'!$A:$Z,8,0)</f>
        <v>高</v>
      </c>
      <c r="H761" t="str">
        <f>VLOOKUP($A761,'风险(退款拒付)'!$A:$Z,11,0)</f>
        <v>0</v>
      </c>
      <c r="I761" t="str">
        <f>VLOOKUP($A761,'风险(退款拒付)'!$A:$Z,14,0)</f>
        <v>中</v>
      </c>
      <c r="J761" s="2">
        <f>VLOOKUP($A761,活跃!$B:$K,9,0)</f>
        <v>706.33</v>
      </c>
      <c r="K761" s="5">
        <f>VLOOKUP($A761,'交易量(贡献率)'!$A:$L,11,0)</f>
        <v>1.3393251322209846E-4</v>
      </c>
      <c r="L761">
        <f>VLOOKUP($A761,交易量等级!$A:$H,7,0)</f>
        <v>18.39</v>
      </c>
      <c r="M761" t="str">
        <f>VLOOKUP($A761,'风险(退款拒付)'!$A:$O,7,0)</f>
        <v>(20,+)</v>
      </c>
      <c r="N761" t="str">
        <f>VLOOKUP($A761,'风险(退款拒付)'!$A:$O,10,0)</f>
        <v>0</v>
      </c>
      <c r="O761" t="str">
        <f>VLOOKUP($A761,'风险(退款拒付)'!$A:$O,13,0)</f>
        <v>(10,20]</v>
      </c>
      <c r="P761" s="1">
        <f>VLOOKUP(A761,综合分数!$A:$L,12,0)</f>
        <v>4.9537349092892936E-3</v>
      </c>
    </row>
    <row r="762" spans="1:16" x14ac:dyDescent="0.2">
      <c r="A762" t="s">
        <v>624</v>
      </c>
      <c r="B762" t="str">
        <f>VLOOKUP($A762,活跃!$B:$K,10,0)</f>
        <v>03流失</v>
      </c>
      <c r="C762" t="str">
        <f>VLOOKUP($A762,'交易量(贡献率)'!$A:$M,13,0)</f>
        <v>IV</v>
      </c>
      <c r="D762" t="str">
        <f>VLOOKUP($A762,交易量等级!$A:$I,9,0)</f>
        <v>小</v>
      </c>
      <c r="E762" t="str">
        <f>VLOOKUP($A762,'风险(退款拒付)'!$A:$P,16,0)</f>
        <v>低</v>
      </c>
      <c r="F762">
        <f>VLOOKUP($A762,'风险(退款拒付)'!$A:$Z,4,0)</f>
        <v>0.16900000000000001</v>
      </c>
      <c r="G762" t="str">
        <f>VLOOKUP($A762,'风险(退款拒付)'!$A:$Z,8,0)</f>
        <v>中</v>
      </c>
      <c r="H762" t="str">
        <f>VLOOKUP($A762,'风险(退款拒付)'!$A:$Z,11,0)</f>
        <v>0</v>
      </c>
      <c r="I762" t="str">
        <f>VLOOKUP($A762,'风险(退款拒付)'!$A:$Z,14,0)</f>
        <v>0</v>
      </c>
      <c r="J762" s="2">
        <f>VLOOKUP($A762,活跃!$B:$K,9,0)</f>
        <v>30699.49</v>
      </c>
      <c r="K762" s="5">
        <f>VLOOKUP($A762,'交易量(贡献率)'!$A:$L,11,0)</f>
        <v>5.8211598690933132E-3</v>
      </c>
      <c r="L762">
        <f>VLOOKUP($A762,交易量等级!$A:$H,7,0)</f>
        <v>0</v>
      </c>
      <c r="M762" t="str">
        <f>VLOOKUP($A762,'风险(退款拒付)'!$A:$O,7,0)</f>
        <v>(10,20]</v>
      </c>
      <c r="N762" t="str">
        <f>VLOOKUP($A762,'风险(退款拒付)'!$A:$O,10,0)</f>
        <v>0</v>
      </c>
      <c r="O762" t="str">
        <f>VLOOKUP($A762,'风险(退款拒付)'!$A:$O,13,0)</f>
        <v>0</v>
      </c>
      <c r="P762" s="1">
        <f>VLOOKUP(A762,综合分数!$A:$L,12,0)</f>
        <v>8.2788302643548167E-3</v>
      </c>
    </row>
    <row r="763" spans="1:16" x14ac:dyDescent="0.2">
      <c r="A763" t="s">
        <v>240</v>
      </c>
      <c r="B763" t="str">
        <f>VLOOKUP($A763,活跃!$B:$K,10,0)</f>
        <v>01新</v>
      </c>
      <c r="C763" t="str">
        <f>VLOOKUP($A763,'交易量(贡献率)'!$A:$M,13,0)</f>
        <v>IV</v>
      </c>
      <c r="D763" t="str">
        <f>VLOOKUP($A763,交易量等级!$A:$I,9,0)</f>
        <v>小</v>
      </c>
      <c r="E763" t="str">
        <f>VLOOKUP($A763,'风险(退款拒付)'!$A:$P,16,0)</f>
        <v>低</v>
      </c>
      <c r="F763">
        <f>VLOOKUP($A763,'风险(退款拒付)'!$A:$Z,4,0)</f>
        <v>8.9999999999999993E-3</v>
      </c>
      <c r="G763" t="str">
        <f>VLOOKUP($A763,'风险(退款拒付)'!$A:$Z,8,0)</f>
        <v>低</v>
      </c>
      <c r="H763" t="str">
        <f>VLOOKUP($A763,'风险(退款拒付)'!$A:$Z,11,0)</f>
        <v>0</v>
      </c>
      <c r="I763" t="str">
        <f>VLOOKUP($A763,'风险(退款拒付)'!$A:$Z,14,0)</f>
        <v>0</v>
      </c>
      <c r="J763" s="2">
        <f>VLOOKUP($A763,活跃!$B:$K,9,0)</f>
        <v>16296.7</v>
      </c>
      <c r="K763" s="5">
        <f>VLOOKUP($A763,'交易量(贡献率)'!$A:$L,11,0)</f>
        <v>3.0901391534078576E-3</v>
      </c>
      <c r="L763">
        <f>VLOOKUP($A763,交易量等级!$A:$H,7,0)</f>
        <v>16296.7</v>
      </c>
      <c r="M763" t="str">
        <f>VLOOKUP($A763,'风险(退款拒付)'!$A:$O,7,0)</f>
        <v>(0,10]</v>
      </c>
      <c r="N763" t="str">
        <f>VLOOKUP($A763,'风险(退款拒付)'!$A:$O,10,0)</f>
        <v>0</v>
      </c>
      <c r="O763" t="str">
        <f>VLOOKUP($A763,'风险(退款拒付)'!$A:$O,13,0)</f>
        <v>0</v>
      </c>
      <c r="P763" s="1">
        <f>VLOOKUP(A763,综合分数!$A:$L,12,0)</f>
        <v>8.124572485562637E-3</v>
      </c>
    </row>
    <row r="764" spans="1:16" x14ac:dyDescent="0.2">
      <c r="A764" t="s">
        <v>658</v>
      </c>
      <c r="B764" t="str">
        <f>VLOOKUP($A764,活跃!$B:$K,10,0)</f>
        <v>03流失</v>
      </c>
      <c r="C764" t="str">
        <f>VLOOKUP($A764,'交易量(贡献率)'!$A:$M,13,0)</f>
        <v>IV</v>
      </c>
      <c r="D764" t="str">
        <f>VLOOKUP($A764,交易量等级!$A:$I,9,0)</f>
        <v>微</v>
      </c>
      <c r="E764" t="str">
        <f>VLOOKUP($A764,'风险(退款拒付)'!$A:$P,16,0)</f>
        <v>高</v>
      </c>
      <c r="F764">
        <f>VLOOKUP($A764,'风险(退款拒付)'!$A:$Z,4,0)</f>
        <v>0</v>
      </c>
      <c r="G764" t="str">
        <f>VLOOKUP($A764,'风险(退款拒付)'!$A:$Z,8,0)</f>
        <v>0</v>
      </c>
      <c r="H764" t="str">
        <f>VLOOKUP($A764,'风险(退款拒付)'!$A:$Z,11,0)</f>
        <v>高</v>
      </c>
      <c r="I764" t="str">
        <f>VLOOKUP($A764,'风险(退款拒付)'!$A:$Z,14,0)</f>
        <v>高</v>
      </c>
      <c r="J764" s="2">
        <f>VLOOKUP($A764,活跃!$B:$K,9,0)</f>
        <v>478.6</v>
      </c>
      <c r="K764" s="5">
        <f>VLOOKUP($A764,'交易量(贡献率)'!$A:$L,11,0)</f>
        <v>9.0750924961556672E-5</v>
      </c>
      <c r="L764">
        <f>VLOOKUP($A764,交易量等级!$A:$H,7,0)</f>
        <v>0</v>
      </c>
      <c r="M764" t="str">
        <f>VLOOKUP($A764,'风险(退款拒付)'!$A:$O,7,0)</f>
        <v>0</v>
      </c>
      <c r="N764" t="str">
        <f>VLOOKUP($A764,'风险(退款拒付)'!$A:$O,10,0)</f>
        <v>(10,+)</v>
      </c>
      <c r="O764" t="str">
        <f>VLOOKUP($A764,'风险(退款拒付)'!$A:$O,13,0)</f>
        <v>(20,+)</v>
      </c>
      <c r="P764" s="1">
        <f>VLOOKUP(A764,综合分数!$A:$L,12,0)</f>
        <v>1.252615845469246E-2</v>
      </c>
    </row>
    <row r="765" spans="1:16" x14ac:dyDescent="0.2">
      <c r="A765" t="s">
        <v>90</v>
      </c>
      <c r="B765" t="str">
        <f>VLOOKUP($A765,活跃!$B:$K,10,0)</f>
        <v>03流失</v>
      </c>
      <c r="C765" t="str">
        <f>VLOOKUP($A765,'交易量(贡献率)'!$A:$M,13,0)</f>
        <v>IV</v>
      </c>
      <c r="D765" t="str">
        <f>VLOOKUP($A765,交易量等级!$A:$I,9,0)</f>
        <v>微</v>
      </c>
      <c r="E765" t="str">
        <f>VLOOKUP($A765,'风险(退款拒付)'!$A:$P,16,0)</f>
        <v>0风险</v>
      </c>
      <c r="F765">
        <f>VLOOKUP($A765,'风险(退款拒付)'!$A:$Z,4,0)</f>
        <v>0</v>
      </c>
      <c r="G765" t="str">
        <f>VLOOKUP($A765,'风险(退款拒付)'!$A:$Z,8,0)</f>
        <v>0</v>
      </c>
      <c r="H765" t="str">
        <f>VLOOKUP($A765,'风险(退款拒付)'!$A:$Z,11,0)</f>
        <v>0</v>
      </c>
      <c r="I765" t="str">
        <f>VLOOKUP($A765,'风险(退款拒付)'!$A:$Z,14,0)</f>
        <v>0</v>
      </c>
      <c r="J765" s="2">
        <f>VLOOKUP($A765,活跃!$B:$K,9,0)</f>
        <v>2337.33</v>
      </c>
      <c r="K765" s="5">
        <f>VLOOKUP($A765,'交易量(贡献率)'!$A:$L,11,0)</f>
        <v>4.431986198085985E-4</v>
      </c>
      <c r="L765">
        <f>VLOOKUP($A765,交易量等级!$A:$H,7,0)</f>
        <v>0</v>
      </c>
      <c r="M765" t="str">
        <f>VLOOKUP($A765,'风险(退款拒付)'!$A:$O,7,0)</f>
        <v>0</v>
      </c>
      <c r="N765" t="str">
        <f>VLOOKUP($A765,'风险(退款拒付)'!$A:$O,10,0)</f>
        <v>0</v>
      </c>
      <c r="O765" t="str">
        <f>VLOOKUP($A765,'风险(退款拒付)'!$A:$O,13,0)</f>
        <v>0</v>
      </c>
      <c r="P765" s="1">
        <f>VLOOKUP(A765,综合分数!$A:$L,12,0)</f>
        <v>9.882475499893113E-4</v>
      </c>
    </row>
    <row r="766" spans="1:16" x14ac:dyDescent="0.2">
      <c r="A766" t="s">
        <v>311</v>
      </c>
      <c r="B766" t="str">
        <f>VLOOKUP($A766,活跃!$B:$K,10,0)</f>
        <v>03流失</v>
      </c>
      <c r="C766" t="str">
        <f>VLOOKUP($A766,'交易量(贡献率)'!$A:$M,13,0)</f>
        <v>IV</v>
      </c>
      <c r="D766" t="str">
        <f>VLOOKUP($A766,交易量等级!$A:$I,9,0)</f>
        <v>微</v>
      </c>
      <c r="E766" t="str">
        <f>VLOOKUP($A766,'风险(退款拒付)'!$A:$P,16,0)</f>
        <v>0风险</v>
      </c>
      <c r="F766">
        <f>VLOOKUP($A766,'风险(退款拒付)'!$A:$Z,4,0)</f>
        <v>0</v>
      </c>
      <c r="G766" t="str">
        <f>VLOOKUP($A766,'风险(退款拒付)'!$A:$Z,8,0)</f>
        <v>0</v>
      </c>
      <c r="H766" t="str">
        <f>VLOOKUP($A766,'风险(退款拒付)'!$A:$Z,11,0)</f>
        <v>0</v>
      </c>
      <c r="I766" t="str">
        <f>VLOOKUP($A766,'风险(退款拒付)'!$A:$Z,14,0)</f>
        <v>0</v>
      </c>
      <c r="J766" s="2">
        <f>VLOOKUP($A766,活跃!$B:$K,9,0)</f>
        <v>6321</v>
      </c>
      <c r="K766" s="5">
        <f>VLOOKUP($A766,'交易量(贡献率)'!$A:$L,11,0)</f>
        <v>1.1364131974164655E-4</v>
      </c>
      <c r="L766">
        <f>VLOOKUP($A766,交易量等级!$A:$H,7,0)</f>
        <v>0</v>
      </c>
      <c r="M766" t="str">
        <f>VLOOKUP($A766,'风险(退款拒付)'!$A:$O,7,0)</f>
        <v>0</v>
      </c>
      <c r="N766" t="str">
        <f>VLOOKUP($A766,'风险(退款拒付)'!$A:$O,10,0)</f>
        <v>0</v>
      </c>
      <c r="O766" t="str">
        <f>VLOOKUP($A766,'风险(退款拒付)'!$A:$O,13,0)</f>
        <v>0</v>
      </c>
      <c r="P766" s="1">
        <f>VLOOKUP(A766,综合分数!$A:$L,12,0)</f>
        <v>7.6172630246566899E-3</v>
      </c>
    </row>
    <row r="767" spans="1:16" x14ac:dyDescent="0.2">
      <c r="A767" t="s">
        <v>682</v>
      </c>
      <c r="B767" t="str">
        <f>VLOOKUP($A767,活跃!$B:$K,10,0)</f>
        <v>03沉默</v>
      </c>
      <c r="C767" t="str">
        <f>VLOOKUP($A767,'交易量(贡献率)'!$A:$M,13,0)</f>
        <v>IV</v>
      </c>
      <c r="D767" t="str">
        <f>VLOOKUP($A767,交易量等级!$A:$I,9,0)</f>
        <v>微</v>
      </c>
      <c r="E767" t="str">
        <f>VLOOKUP($A767,'风险(退款拒付)'!$A:$P,16,0)</f>
        <v>低</v>
      </c>
      <c r="F767">
        <f>VLOOKUP($A767,'风险(退款拒付)'!$A:$Z,4,0)</f>
        <v>0.249</v>
      </c>
      <c r="G767" t="str">
        <f>VLOOKUP($A767,'风险(退款拒付)'!$A:$Z,8,0)</f>
        <v>高</v>
      </c>
      <c r="H767" t="str">
        <f>VLOOKUP($A767,'风险(退款拒付)'!$A:$Z,11,0)</f>
        <v>0</v>
      </c>
      <c r="I767" t="str">
        <f>VLOOKUP($A767,'风险(退款拒付)'!$A:$Z,14,0)</f>
        <v>0</v>
      </c>
      <c r="J767" s="2">
        <f>VLOOKUP($A767,活跃!$B:$K,9,0)</f>
        <v>1109.67</v>
      </c>
      <c r="K767" s="5">
        <f>VLOOKUP($A767,'交易量(贡献率)'!$A:$L,11,0)</f>
        <v>2.1895513128768754E-4</v>
      </c>
      <c r="L767">
        <f>VLOOKUP($A767,交易量等级!$A:$H,7,0)</f>
        <v>129.88999999999999</v>
      </c>
      <c r="M767" t="str">
        <f>VLOOKUP($A767,'风险(退款拒付)'!$A:$O,7,0)</f>
        <v>(20,+)</v>
      </c>
      <c r="N767" t="str">
        <f>VLOOKUP($A767,'风险(退款拒付)'!$A:$O,10,0)</f>
        <v>0</v>
      </c>
      <c r="O767" t="str">
        <f>VLOOKUP($A767,'风险(退款拒付)'!$A:$O,13,0)</f>
        <v>0</v>
      </c>
      <c r="P767" s="1">
        <f>VLOOKUP(A767,综合分数!$A:$L,12,0)</f>
        <v>8.1584313515736424E-3</v>
      </c>
    </row>
    <row r="768" spans="1:16" x14ac:dyDescent="0.2">
      <c r="A768" t="s">
        <v>123</v>
      </c>
      <c r="B768" t="str">
        <f>VLOOKUP($A768,活跃!$B:$K,10,0)</f>
        <v>03流失</v>
      </c>
      <c r="C768" t="str">
        <f>VLOOKUP($A768,'交易量(贡献率)'!$A:$M,13,0)</f>
        <v>IV</v>
      </c>
      <c r="D768" t="str">
        <f>VLOOKUP($A768,交易量等级!$A:$I,9,0)</f>
        <v>微</v>
      </c>
      <c r="E768" t="str">
        <f>VLOOKUP($A768,'风险(退款拒付)'!$A:$P,16,0)</f>
        <v>0风险</v>
      </c>
      <c r="F768">
        <f>VLOOKUP($A768,'风险(退款拒付)'!$A:$Z,4,0)</f>
        <v>0</v>
      </c>
      <c r="G768" t="str">
        <f>VLOOKUP($A768,'风险(退款拒付)'!$A:$Z,8,0)</f>
        <v>0</v>
      </c>
      <c r="H768" t="str">
        <f>VLOOKUP($A768,'风险(退款拒付)'!$A:$Z,11,0)</f>
        <v>0</v>
      </c>
      <c r="I768" t="str">
        <f>VLOOKUP($A768,'风险(退款拒付)'!$A:$Z,14,0)</f>
        <v>0</v>
      </c>
      <c r="J768" s="2">
        <f>VLOOKUP($A768,活跃!$B:$K,9,0)</f>
        <v>13054.79</v>
      </c>
      <c r="K768" s="5">
        <f>VLOOKUP($A768,'交易量(贡献率)'!$A:$L,11,0)</f>
        <v>2.4754163553674896E-3</v>
      </c>
      <c r="L768">
        <f>VLOOKUP($A768,交易量等级!$A:$H,7,0)</f>
        <v>0</v>
      </c>
      <c r="M768" t="str">
        <f>VLOOKUP($A768,'风险(退款拒付)'!$A:$O,7,0)</f>
        <v>0</v>
      </c>
      <c r="N768" t="str">
        <f>VLOOKUP($A768,'风险(退款拒付)'!$A:$O,10,0)</f>
        <v>0</v>
      </c>
      <c r="O768" t="str">
        <f>VLOOKUP($A768,'风险(退款拒付)'!$A:$O,13,0)</f>
        <v>0</v>
      </c>
      <c r="P768" s="1">
        <f>VLOOKUP(A768,综合分数!$A:$L,12,0)</f>
        <v>1.1483621561325491E-2</v>
      </c>
    </row>
    <row r="769" spans="1:16" x14ac:dyDescent="0.2">
      <c r="A769" t="s">
        <v>376</v>
      </c>
      <c r="B769" t="str">
        <f>VLOOKUP($A769,活跃!$B:$K,10,0)</f>
        <v>04清退</v>
      </c>
      <c r="C769" t="str">
        <f>VLOOKUP($A769,'交易量(贡献率)'!$A:$M,13,0)</f>
        <v>IV</v>
      </c>
      <c r="D769" t="str">
        <f>VLOOKUP($A769,交易量等级!$A:$I,9,0)</f>
        <v>微</v>
      </c>
      <c r="E769" t="str">
        <f>VLOOKUP($A769,'风险(退款拒付)'!$A:$P,16,0)</f>
        <v>0风险</v>
      </c>
      <c r="F769">
        <f>VLOOKUP($A769,'风险(退款拒付)'!$A:$Z,4,0)</f>
        <v>0</v>
      </c>
      <c r="G769" t="str">
        <f>VLOOKUP($A769,'风险(退款拒付)'!$A:$Z,8,0)</f>
        <v>0</v>
      </c>
      <c r="H769" t="str">
        <f>VLOOKUP($A769,'风险(退款拒付)'!$A:$Z,11,0)</f>
        <v>0</v>
      </c>
      <c r="I769" t="str">
        <f>VLOOKUP($A769,'风险(退款拒付)'!$A:$Z,14,0)</f>
        <v>0</v>
      </c>
      <c r="J769" s="2">
        <f>VLOOKUP($A769,活跃!$B:$K,9,0)</f>
        <v>1340.24</v>
      </c>
      <c r="K769" s="5">
        <f>VLOOKUP($A769,'交易量(贡献率)'!$A:$L,11,0)</f>
        <v>2.5413292868883559E-4</v>
      </c>
      <c r="L769">
        <f>VLOOKUP($A769,交易量等级!$A:$H,7,0)</f>
        <v>0</v>
      </c>
      <c r="M769" t="str">
        <f>VLOOKUP($A769,'风险(退款拒付)'!$A:$O,7,0)</f>
        <v>0</v>
      </c>
      <c r="N769" t="str">
        <f>VLOOKUP($A769,'风险(退款拒付)'!$A:$O,10,0)</f>
        <v>0</v>
      </c>
      <c r="O769" t="str">
        <f>VLOOKUP($A769,'风险(退款拒付)'!$A:$O,13,0)</f>
        <v>0</v>
      </c>
      <c r="P769" s="1">
        <f>VLOOKUP(A769,综合分数!$A:$L,12,0)</f>
        <v>3.650599483568189E-3</v>
      </c>
    </row>
    <row r="770" spans="1:16" x14ac:dyDescent="0.2">
      <c r="A770" t="s">
        <v>967</v>
      </c>
      <c r="B770" t="str">
        <f>VLOOKUP($A770,活跃!$B:$K,10,0)</f>
        <v>03流失</v>
      </c>
      <c r="C770" t="str">
        <f>VLOOKUP($A770,'交易量(贡献率)'!$A:$M,13,0)</f>
        <v>IV</v>
      </c>
      <c r="D770" t="str">
        <f>VLOOKUP($A770,交易量等级!$A:$I,9,0)</f>
        <v>微</v>
      </c>
      <c r="E770" t="str">
        <f>VLOOKUP($A770,'风险(退款拒付)'!$A:$P,16,0)</f>
        <v>低</v>
      </c>
      <c r="F770">
        <f>VLOOKUP($A770,'风险(退款拒付)'!$A:$Z,4,0)</f>
        <v>0.03</v>
      </c>
      <c r="G770" t="str">
        <f>VLOOKUP($A770,'风险(退款拒付)'!$A:$Z,8,0)</f>
        <v>低</v>
      </c>
      <c r="H770" t="str">
        <f>VLOOKUP($A770,'风险(退款拒付)'!$A:$Z,11,0)</f>
        <v>0</v>
      </c>
      <c r="I770" t="str">
        <f>VLOOKUP($A770,'风险(退款拒付)'!$A:$Z,14,0)</f>
        <v>0</v>
      </c>
      <c r="J770" s="2">
        <f>VLOOKUP($A770,活跃!$B:$K,9,0)</f>
        <v>3414.05</v>
      </c>
      <c r="K770" s="5">
        <f>VLOOKUP($A770,'交易量(贡献率)'!$A:$L,11,0)</f>
        <v>1.7274371503470787E-4</v>
      </c>
      <c r="L770">
        <f>VLOOKUP($A770,交易量等级!$A:$H,7,0)</f>
        <v>0</v>
      </c>
      <c r="M770" t="str">
        <f>VLOOKUP($A770,'风险(退款拒付)'!$A:$O,7,0)</f>
        <v>(0,10]</v>
      </c>
      <c r="N770" t="str">
        <f>VLOOKUP($A770,'风险(退款拒付)'!$A:$O,10,0)</f>
        <v>0</v>
      </c>
      <c r="O770" t="str">
        <f>VLOOKUP($A770,'风险(退款拒付)'!$A:$O,13,0)</f>
        <v>0</v>
      </c>
      <c r="P770" s="1">
        <f>VLOOKUP(A770,综合分数!$A:$L,12,0)</f>
        <v>7.3517425789632884E-3</v>
      </c>
    </row>
    <row r="771" spans="1:16" x14ac:dyDescent="0.2">
      <c r="A771" t="s">
        <v>755</v>
      </c>
      <c r="B771" t="str">
        <f>VLOOKUP($A771,活跃!$B:$K,10,0)</f>
        <v>03流失</v>
      </c>
      <c r="C771" t="str">
        <f>VLOOKUP($A771,'交易量(贡献率)'!$A:$M,13,0)</f>
        <v>IV</v>
      </c>
      <c r="D771" t="str">
        <f>VLOOKUP($A771,交易量等级!$A:$I,9,0)</f>
        <v>微</v>
      </c>
      <c r="E771" t="str">
        <f>VLOOKUP($A771,'风险(退款拒付)'!$A:$P,16,0)</f>
        <v>低</v>
      </c>
      <c r="F771">
        <f>VLOOKUP($A771,'风险(退款拒付)'!$A:$Z,4,0)</f>
        <v>1</v>
      </c>
      <c r="G771" t="str">
        <f>VLOOKUP($A771,'风险(退款拒付)'!$A:$Z,8,0)</f>
        <v>高</v>
      </c>
      <c r="H771" t="str">
        <f>VLOOKUP($A771,'风险(退款拒付)'!$A:$Z,11,0)</f>
        <v>0</v>
      </c>
      <c r="I771" t="str">
        <f>VLOOKUP($A771,'风险(退款拒付)'!$A:$Z,14,0)</f>
        <v>0</v>
      </c>
      <c r="J771" s="2">
        <f>VLOOKUP($A771,活跃!$B:$K,9,0)</f>
        <v>1051.8</v>
      </c>
      <c r="K771" s="5">
        <f>VLOOKUP($A771,'交易量(贡献率)'!$A:$L,11,0)</f>
        <v>1.994396633400863E-4</v>
      </c>
      <c r="L771">
        <f>VLOOKUP($A771,交易量等级!$A:$H,7,0)</f>
        <v>0</v>
      </c>
      <c r="M771" t="str">
        <f>VLOOKUP($A771,'风险(退款拒付)'!$A:$O,7,0)</f>
        <v>(20,+)</v>
      </c>
      <c r="N771" t="str">
        <f>VLOOKUP($A771,'风险(退款拒付)'!$A:$O,10,0)</f>
        <v>0</v>
      </c>
      <c r="O771" t="str">
        <f>VLOOKUP($A771,'风险(退款拒付)'!$A:$O,13,0)</f>
        <v>0</v>
      </c>
      <c r="P771" s="1">
        <f>VLOOKUP(A771,综合分数!$A:$L,12,0)</f>
        <v>8.3315999555140935E-3</v>
      </c>
    </row>
    <row r="772" spans="1:16" x14ac:dyDescent="0.2">
      <c r="A772" t="s">
        <v>916</v>
      </c>
      <c r="B772" t="str">
        <f>VLOOKUP($A772,活跃!$B:$K,10,0)</f>
        <v>01新</v>
      </c>
      <c r="C772" t="str">
        <f>VLOOKUP($A772,'交易量(贡献率)'!$A:$M,13,0)</f>
        <v>IV</v>
      </c>
      <c r="D772" t="str">
        <f>VLOOKUP($A772,交易量等级!$A:$I,9,0)</f>
        <v>小</v>
      </c>
      <c r="E772" t="str">
        <f>VLOOKUP($A772,'风险(退款拒付)'!$A:$P,16,0)</f>
        <v>0风险</v>
      </c>
      <c r="F772">
        <f>VLOOKUP($A772,'风险(退款拒付)'!$A:$Z,4,0)</f>
        <v>0</v>
      </c>
      <c r="G772" t="str">
        <f>VLOOKUP($A772,'风险(退款拒付)'!$A:$Z,8,0)</f>
        <v>0</v>
      </c>
      <c r="H772" t="str">
        <f>VLOOKUP($A772,'风险(退款拒付)'!$A:$Z,11,0)</f>
        <v>0</v>
      </c>
      <c r="I772" t="str">
        <f>VLOOKUP($A772,'风险(退款拒付)'!$A:$Z,14,0)</f>
        <v>0</v>
      </c>
      <c r="J772" s="2">
        <f>VLOOKUP($A772,活跃!$B:$K,9,0)</f>
        <v>9535.3700000000008</v>
      </c>
      <c r="K772" s="5">
        <f>VLOOKUP($A772,'交易量(贡献率)'!$A:$L,11,0)</f>
        <v>1.3277989500612691E-3</v>
      </c>
      <c r="L772">
        <f>VLOOKUP($A772,交易量等级!$A:$H,7,0)</f>
        <v>7002.5135035100002</v>
      </c>
      <c r="M772" t="str">
        <f>VLOOKUP($A772,'风险(退款拒付)'!$A:$O,7,0)</f>
        <v>0</v>
      </c>
      <c r="N772" t="str">
        <f>VLOOKUP($A772,'风险(退款拒付)'!$A:$O,10,0)</f>
        <v>0</v>
      </c>
      <c r="O772" t="str">
        <f>VLOOKUP($A772,'风险(退款拒付)'!$A:$O,13,0)</f>
        <v>0</v>
      </c>
      <c r="P772" s="1">
        <f>VLOOKUP(A772,综合分数!$A:$L,12,0)</f>
        <v>8.7128533662309618E-3</v>
      </c>
    </row>
    <row r="773" spans="1:16" x14ac:dyDescent="0.2">
      <c r="A773" t="s">
        <v>720</v>
      </c>
      <c r="B773" t="str">
        <f>VLOOKUP($A773,活跃!$B:$K,10,0)</f>
        <v>03流失</v>
      </c>
      <c r="C773" t="str">
        <f>VLOOKUP($A773,'交易量(贡献率)'!$A:$M,13,0)</f>
        <v>IV</v>
      </c>
      <c r="D773" t="str">
        <f>VLOOKUP($A773,交易量等级!$A:$I,9,0)</f>
        <v>微</v>
      </c>
      <c r="E773" t="str">
        <f>VLOOKUP($A773,'风险(退款拒付)'!$A:$P,16,0)</f>
        <v>0风险</v>
      </c>
      <c r="F773">
        <f>VLOOKUP($A773,'风险(退款拒付)'!$A:$Z,4,0)</f>
        <v>0</v>
      </c>
      <c r="G773" t="str">
        <f>VLOOKUP($A773,'风险(退款拒付)'!$A:$Z,8,0)</f>
        <v>0</v>
      </c>
      <c r="H773" t="str">
        <f>VLOOKUP($A773,'风险(退款拒付)'!$A:$Z,11,0)</f>
        <v>0</v>
      </c>
      <c r="I773" t="str">
        <f>VLOOKUP($A773,'风险(退款拒付)'!$A:$Z,14,0)</f>
        <v>0</v>
      </c>
      <c r="J773" s="2">
        <f>VLOOKUP($A773,活跃!$B:$K,9,0)</f>
        <v>1347.7</v>
      </c>
      <c r="K773" s="5">
        <f>VLOOKUP($A773,'交易量(贡献率)'!$A:$L,11,0)</f>
        <v>2.5554747507457149E-4</v>
      </c>
      <c r="L773">
        <f>VLOOKUP($A773,交易量等级!$A:$H,7,0)</f>
        <v>0</v>
      </c>
      <c r="M773" t="str">
        <f>VLOOKUP($A773,'风险(退款拒付)'!$A:$O,7,0)</f>
        <v>0</v>
      </c>
      <c r="N773" t="str">
        <f>VLOOKUP($A773,'风险(退款拒付)'!$A:$O,10,0)</f>
        <v>0</v>
      </c>
      <c r="O773" t="str">
        <f>VLOOKUP($A773,'风险(退款拒付)'!$A:$O,13,0)</f>
        <v>0</v>
      </c>
      <c r="P773" s="1">
        <f>VLOOKUP(A773,综合分数!$A:$L,12,0)</f>
        <v>9.5313657883602E-3</v>
      </c>
    </row>
    <row r="774" spans="1:16" x14ac:dyDescent="0.2">
      <c r="A774" t="s">
        <v>968</v>
      </c>
      <c r="B774" t="str">
        <f>VLOOKUP($A774,活跃!$B:$K,10,0)</f>
        <v>03流失</v>
      </c>
      <c r="C774" t="str">
        <f>VLOOKUP($A774,'交易量(贡献率)'!$A:$M,13,0)</f>
        <v>IV</v>
      </c>
      <c r="D774" t="str">
        <f>VLOOKUP($A774,交易量等级!$A:$I,9,0)</f>
        <v>微</v>
      </c>
      <c r="E774" t="str">
        <f>VLOOKUP($A774,'风险(退款拒付)'!$A:$P,16,0)</f>
        <v>低</v>
      </c>
      <c r="F774">
        <f>VLOOKUP($A774,'风险(退款拒付)'!$A:$Z,4,0)</f>
        <v>1.2E-2</v>
      </c>
      <c r="G774" t="str">
        <f>VLOOKUP($A774,'风险(退款拒付)'!$A:$Z,8,0)</f>
        <v>低</v>
      </c>
      <c r="H774" t="str">
        <f>VLOOKUP($A774,'风险(退款拒付)'!$A:$Z,11,0)</f>
        <v>0</v>
      </c>
      <c r="I774" t="str">
        <f>VLOOKUP($A774,'风险(退款拒付)'!$A:$Z,14,0)</f>
        <v>0</v>
      </c>
      <c r="J774" s="2">
        <f>VLOOKUP($A774,活跃!$B:$K,9,0)</f>
        <v>5157.54</v>
      </c>
      <c r="K774" s="5">
        <f>VLOOKUP($A774,'交易量(贡献率)'!$A:$L,11,0)</f>
        <v>9.7795972738451095E-4</v>
      </c>
      <c r="L774">
        <f>VLOOKUP($A774,交易量等级!$A:$H,7,0)</f>
        <v>0</v>
      </c>
      <c r="M774" t="str">
        <f>VLOOKUP($A774,'风险(退款拒付)'!$A:$O,7,0)</f>
        <v>(0,10]</v>
      </c>
      <c r="N774" t="str">
        <f>VLOOKUP($A774,'风险(退款拒付)'!$A:$O,10,0)</f>
        <v>0</v>
      </c>
      <c r="O774" t="str">
        <f>VLOOKUP($A774,'风险(退款拒付)'!$A:$O,13,0)</f>
        <v>0</v>
      </c>
      <c r="P774" s="1">
        <f>VLOOKUP(A774,综合分数!$A:$L,12,0)</f>
        <v>3.759982631792157E-3</v>
      </c>
    </row>
    <row r="775" spans="1:16" x14ac:dyDescent="0.2">
      <c r="A775" t="s">
        <v>662</v>
      </c>
      <c r="B775" t="str">
        <f>VLOOKUP($A775,活跃!$B:$K,10,0)</f>
        <v>03流失</v>
      </c>
      <c r="C775" t="str">
        <f>VLOOKUP($A775,'交易量(贡献率)'!$A:$M,13,0)</f>
        <v>IV</v>
      </c>
      <c r="D775" t="str">
        <f>VLOOKUP($A775,交易量等级!$A:$I,9,0)</f>
        <v>微</v>
      </c>
      <c r="E775" t="str">
        <f>VLOOKUP($A775,'风险(退款拒付)'!$A:$P,16,0)</f>
        <v>0风险</v>
      </c>
      <c r="F775">
        <f>VLOOKUP($A775,'风险(退款拒付)'!$A:$Z,4,0)</f>
        <v>0</v>
      </c>
      <c r="G775" t="str">
        <f>VLOOKUP($A775,'风险(退款拒付)'!$A:$Z,8,0)</f>
        <v>0</v>
      </c>
      <c r="H775" t="str">
        <f>VLOOKUP($A775,'风险(退款拒付)'!$A:$Z,11,0)</f>
        <v>0</v>
      </c>
      <c r="I775" t="str">
        <f>VLOOKUP($A775,'风险(退款拒付)'!$A:$Z,14,0)</f>
        <v>0</v>
      </c>
      <c r="J775" s="2">
        <f>VLOOKUP($A775,活跃!$B:$K,9,0)</f>
        <v>911.79</v>
      </c>
      <c r="K775" s="5">
        <f>VLOOKUP($A775,'交易量(贡献率)'!$A:$L,11,0)</f>
        <v>1.7289132024801034E-4</v>
      </c>
      <c r="L775">
        <f>VLOOKUP($A775,交易量等级!$A:$H,7,0)</f>
        <v>0</v>
      </c>
      <c r="M775" t="str">
        <f>VLOOKUP($A775,'风险(退款拒付)'!$A:$O,7,0)</f>
        <v>0</v>
      </c>
      <c r="N775" t="str">
        <f>VLOOKUP($A775,'风险(退款拒付)'!$A:$O,10,0)</f>
        <v>0</v>
      </c>
      <c r="O775" t="str">
        <f>VLOOKUP($A775,'风险(退款拒付)'!$A:$O,13,0)</f>
        <v>0</v>
      </c>
      <c r="P775" s="1">
        <f>VLOOKUP(A775,综合分数!$A:$L,12,0)</f>
        <v>1.0056326235753E-2</v>
      </c>
    </row>
    <row r="776" spans="1:16" x14ac:dyDescent="0.2">
      <c r="A776" t="s">
        <v>116</v>
      </c>
      <c r="B776" t="str">
        <f>VLOOKUP($A776,活跃!$B:$K,10,0)</f>
        <v>03流失</v>
      </c>
      <c r="C776" t="str">
        <f>VLOOKUP($A776,'交易量(贡献率)'!$A:$M,13,0)</f>
        <v>IV</v>
      </c>
      <c r="D776" t="str">
        <f>VLOOKUP($A776,交易量等级!$A:$I,9,0)</f>
        <v>微</v>
      </c>
      <c r="E776" t="str">
        <f>VLOOKUP($A776,'风险(退款拒付)'!$A:$P,16,0)</f>
        <v>低</v>
      </c>
      <c r="F776">
        <f>VLOOKUP($A776,'风险(退款拒付)'!$A:$Z,4,0)</f>
        <v>0.216</v>
      </c>
      <c r="G776" t="str">
        <f>VLOOKUP($A776,'风险(退款拒付)'!$A:$Z,8,0)</f>
        <v>高</v>
      </c>
      <c r="H776" t="str">
        <f>VLOOKUP($A776,'风险(退款拒付)'!$A:$Z,11,0)</f>
        <v>0</v>
      </c>
      <c r="I776" t="str">
        <f>VLOOKUP($A776,'风险(退款拒付)'!$A:$Z,14,0)</f>
        <v>0</v>
      </c>
      <c r="J776" s="2">
        <f>VLOOKUP($A776,活跃!$B:$K,9,0)</f>
        <v>813.9</v>
      </c>
      <c r="K776" s="5">
        <f>VLOOKUP($A776,'交易量(贡献率)'!$A:$L,11,0)</f>
        <v>1.5432966532848093E-4</v>
      </c>
      <c r="L776">
        <f>VLOOKUP($A776,交易量等级!$A:$H,7,0)</f>
        <v>0</v>
      </c>
      <c r="M776" t="str">
        <f>VLOOKUP($A776,'风险(退款拒付)'!$A:$O,7,0)</f>
        <v>(20,+)</v>
      </c>
      <c r="N776" t="str">
        <f>VLOOKUP($A776,'风险(退款拒付)'!$A:$O,10,0)</f>
        <v>0</v>
      </c>
      <c r="O776" t="str">
        <f>VLOOKUP($A776,'风险(退款拒付)'!$A:$O,13,0)</f>
        <v>0</v>
      </c>
      <c r="P776" s="1">
        <f>VLOOKUP(A776,综合分数!$A:$L,12,0)</f>
        <v>0.19989770099984569</v>
      </c>
    </row>
    <row r="777" spans="1:16" x14ac:dyDescent="0.2">
      <c r="A777" t="s">
        <v>744</v>
      </c>
      <c r="B777" t="str">
        <f>VLOOKUP($A777,活跃!$B:$K,10,0)</f>
        <v>03流失</v>
      </c>
      <c r="C777" t="str">
        <f>VLOOKUP($A777,'交易量(贡献率)'!$A:$M,13,0)</f>
        <v>IV</v>
      </c>
      <c r="D777" t="str">
        <f>VLOOKUP($A777,交易量等级!$A:$I,9,0)</f>
        <v>微</v>
      </c>
      <c r="E777" t="str">
        <f>VLOOKUP($A777,'风险(退款拒付)'!$A:$P,16,0)</f>
        <v>0风险</v>
      </c>
      <c r="F777">
        <f>VLOOKUP($A777,'风险(退款拒付)'!$A:$Z,4,0)</f>
        <v>0</v>
      </c>
      <c r="G777" t="str">
        <f>VLOOKUP($A777,'风险(退款拒付)'!$A:$Z,8,0)</f>
        <v>0</v>
      </c>
      <c r="H777" t="str">
        <f>VLOOKUP($A777,'风险(退款拒付)'!$A:$Z,11,0)</f>
        <v>0</v>
      </c>
      <c r="I777" t="str">
        <f>VLOOKUP($A777,'风险(退款拒付)'!$A:$Z,14,0)</f>
        <v>0</v>
      </c>
      <c r="J777" s="2">
        <f>VLOOKUP($A777,活跃!$B:$K,9,0)</f>
        <v>1636.13</v>
      </c>
      <c r="K777" s="5">
        <f>VLOOKUP($A777,'交易量(贡献率)'!$A:$L,11,0)</f>
        <v>3.1023884424854098E-4</v>
      </c>
      <c r="L777">
        <f>VLOOKUP($A777,交易量等级!$A:$H,7,0)</f>
        <v>0</v>
      </c>
      <c r="M777" t="str">
        <f>VLOOKUP($A777,'风险(退款拒付)'!$A:$O,7,0)</f>
        <v>0</v>
      </c>
      <c r="N777" t="str">
        <f>VLOOKUP($A777,'风险(退款拒付)'!$A:$O,10,0)</f>
        <v>0</v>
      </c>
      <c r="O777" t="str">
        <f>VLOOKUP($A777,'风险(退款拒付)'!$A:$O,13,0)</f>
        <v>0</v>
      </c>
      <c r="P777" s="1">
        <f>VLOOKUP(A777,综合分数!$A:$L,12,0)</f>
        <v>7.8688161593536785E-3</v>
      </c>
    </row>
    <row r="778" spans="1:16" x14ac:dyDescent="0.2">
      <c r="A778" t="s">
        <v>452</v>
      </c>
      <c r="B778" t="str">
        <f>VLOOKUP($A778,活跃!$B:$K,10,0)</f>
        <v>03沉默</v>
      </c>
      <c r="C778" t="str">
        <f>VLOOKUP($A778,'交易量(贡献率)'!$A:$M,13,0)</f>
        <v>IV</v>
      </c>
      <c r="D778" t="str">
        <f>VLOOKUP($A778,交易量等级!$A:$I,9,0)</f>
        <v>微</v>
      </c>
      <c r="E778" t="str">
        <f>VLOOKUP($A778,'风险(退款拒付)'!$A:$P,16,0)</f>
        <v>低</v>
      </c>
      <c r="F778">
        <f>VLOOKUP($A778,'风险(退款拒付)'!$A:$Z,4,0)</f>
        <v>3.9E-2</v>
      </c>
      <c r="G778" t="str">
        <f>VLOOKUP($A778,'风险(退款拒付)'!$A:$Z,8,0)</f>
        <v>低</v>
      </c>
      <c r="H778" t="str">
        <f>VLOOKUP($A778,'风险(退款拒付)'!$A:$Z,11,0)</f>
        <v>0</v>
      </c>
      <c r="I778" t="str">
        <f>VLOOKUP($A778,'风险(退款拒付)'!$A:$Z,14,0)</f>
        <v>0</v>
      </c>
      <c r="J778" s="2">
        <f>VLOOKUP($A778,活跃!$B:$K,9,0)</f>
        <v>3324.35</v>
      </c>
      <c r="K778" s="5">
        <f>VLOOKUP($A778,'交易量(贡献率)'!$A:$L,11,0)</f>
        <v>6.3035486292509592E-4</v>
      </c>
      <c r="L778">
        <f>VLOOKUP($A778,交易量等级!$A:$H,7,0)</f>
        <v>1066.8599999999999</v>
      </c>
      <c r="M778" t="str">
        <f>VLOOKUP($A778,'风险(退款拒付)'!$A:$O,7,0)</f>
        <v>(0,10]</v>
      </c>
      <c r="N778" t="str">
        <f>VLOOKUP($A778,'风险(退款拒付)'!$A:$O,10,0)</f>
        <v>0</v>
      </c>
      <c r="O778" t="str">
        <f>VLOOKUP($A778,'风险(退款拒付)'!$A:$O,13,0)</f>
        <v>0</v>
      </c>
      <c r="P778" s="1">
        <f>VLOOKUP(A778,综合分数!$A:$L,12,0)</f>
        <v>0.20100417285935501</v>
      </c>
    </row>
    <row r="779" spans="1:16" x14ac:dyDescent="0.2">
      <c r="A779" t="s">
        <v>440</v>
      </c>
      <c r="B779" t="str">
        <f>VLOOKUP($A779,活跃!$B:$K,10,0)</f>
        <v>03流失</v>
      </c>
      <c r="C779" t="str">
        <f>VLOOKUP($A779,'交易量(贡献率)'!$A:$M,13,0)</f>
        <v>IV</v>
      </c>
      <c r="D779" t="str">
        <f>VLOOKUP($A779,交易量等级!$A:$I,9,0)</f>
        <v>微</v>
      </c>
      <c r="E779" t="str">
        <f>VLOOKUP($A779,'风险(退款拒付)'!$A:$P,16,0)</f>
        <v>低</v>
      </c>
      <c r="F779">
        <f>VLOOKUP($A779,'风险(退款拒付)'!$A:$Z,4,0)</f>
        <v>0.93400000000000005</v>
      </c>
      <c r="G779" t="str">
        <f>VLOOKUP($A779,'风险(退款拒付)'!$A:$Z,8,0)</f>
        <v>高</v>
      </c>
      <c r="H779" t="str">
        <f>VLOOKUP($A779,'风险(退款拒付)'!$A:$Z,11,0)</f>
        <v>0</v>
      </c>
      <c r="I779" t="str">
        <f>VLOOKUP($A779,'风险(退款拒付)'!$A:$Z,14,0)</f>
        <v>0</v>
      </c>
      <c r="J779" s="2">
        <f>VLOOKUP($A779,活跃!$B:$K,9,0)</f>
        <v>556.89</v>
      </c>
      <c r="K779" s="5">
        <f>VLOOKUP($A779,'交易量(贡献率)'!$A:$L,11,0)</f>
        <v>1.0559607731266464E-4</v>
      </c>
      <c r="L779">
        <f>VLOOKUP($A779,交易量等级!$A:$H,7,0)</f>
        <v>0</v>
      </c>
      <c r="M779" t="str">
        <f>VLOOKUP($A779,'风险(退款拒付)'!$A:$O,7,0)</f>
        <v>(20,+)</v>
      </c>
      <c r="N779" t="str">
        <f>VLOOKUP($A779,'风险(退款拒付)'!$A:$O,10,0)</f>
        <v>0</v>
      </c>
      <c r="O779" t="str">
        <f>VLOOKUP($A779,'风险(退款拒付)'!$A:$O,13,0)</f>
        <v>0</v>
      </c>
      <c r="P779" s="1">
        <f>VLOOKUP(A779,综合分数!$A:$L,12,0)</f>
        <v>1.09683166988728E-2</v>
      </c>
    </row>
    <row r="780" spans="1:16" x14ac:dyDescent="0.2">
      <c r="A780" t="s">
        <v>423</v>
      </c>
      <c r="B780" t="str">
        <f>VLOOKUP($A780,活跃!$B:$K,10,0)</f>
        <v>03流失</v>
      </c>
      <c r="C780" t="str">
        <f>VLOOKUP($A780,'交易量(贡献率)'!$A:$M,13,0)</f>
        <v>IV</v>
      </c>
      <c r="D780" t="str">
        <f>VLOOKUP($A780,交易量等级!$A:$I,9,0)</f>
        <v>微</v>
      </c>
      <c r="E780" t="str">
        <f>VLOOKUP($A780,'风险(退款拒付)'!$A:$P,16,0)</f>
        <v>0风险</v>
      </c>
      <c r="F780">
        <f>VLOOKUP($A780,'风险(退款拒付)'!$A:$Z,4,0)</f>
        <v>0</v>
      </c>
      <c r="G780" t="str">
        <f>VLOOKUP($A780,'风险(退款拒付)'!$A:$Z,8,0)</f>
        <v>0</v>
      </c>
      <c r="H780" t="str">
        <f>VLOOKUP($A780,'风险(退款拒付)'!$A:$Z,11,0)</f>
        <v>0</v>
      </c>
      <c r="I780" t="str">
        <f>VLOOKUP($A780,'风险(退款拒付)'!$A:$Z,14,0)</f>
        <v>0</v>
      </c>
      <c r="J780" s="2">
        <f>VLOOKUP($A780,活跃!$B:$K,9,0)</f>
        <v>301.77</v>
      </c>
      <c r="K780" s="5">
        <f>VLOOKUP($A780,'交易量(贡献率)'!$A:$L,11,0)</f>
        <v>5.7220866330231834E-5</v>
      </c>
      <c r="L780">
        <f>VLOOKUP($A780,交易量等级!$A:$H,7,0)</f>
        <v>0</v>
      </c>
      <c r="M780" t="str">
        <f>VLOOKUP($A780,'风险(退款拒付)'!$A:$O,7,0)</f>
        <v>0</v>
      </c>
      <c r="N780" t="str">
        <f>VLOOKUP($A780,'风险(退款拒付)'!$A:$O,10,0)</f>
        <v>0</v>
      </c>
      <c r="O780" t="str">
        <f>VLOOKUP($A780,'风险(退款拒付)'!$A:$O,13,0)</f>
        <v>0</v>
      </c>
      <c r="P780" s="1">
        <f>VLOOKUP(A780,综合分数!$A:$L,12,0)</f>
        <v>5.1520748792840141E-3</v>
      </c>
    </row>
    <row r="781" spans="1:16" x14ac:dyDescent="0.2">
      <c r="A781" t="s">
        <v>427</v>
      </c>
      <c r="B781" t="str">
        <f>VLOOKUP($A781,活跃!$B:$K,10,0)</f>
        <v>03流失</v>
      </c>
      <c r="C781" t="str">
        <f>VLOOKUP($A781,'交易量(贡献率)'!$A:$M,13,0)</f>
        <v>IV</v>
      </c>
      <c r="D781" t="str">
        <f>VLOOKUP($A781,交易量等级!$A:$I,9,0)</f>
        <v>微</v>
      </c>
      <c r="E781" t="str">
        <f>VLOOKUP($A781,'风险(退款拒付)'!$A:$P,16,0)</f>
        <v>低</v>
      </c>
      <c r="F781">
        <f>VLOOKUP($A781,'风险(退款拒付)'!$A:$Z,4,0)</f>
        <v>0.14000000000000001</v>
      </c>
      <c r="G781" t="str">
        <f>VLOOKUP($A781,'风险(退款拒付)'!$A:$Z,8,0)</f>
        <v>中</v>
      </c>
      <c r="H781" t="str">
        <f>VLOOKUP($A781,'风险(退款拒付)'!$A:$Z,11,0)</f>
        <v>中</v>
      </c>
      <c r="I781" t="str">
        <f>VLOOKUP($A781,'风险(退款拒付)'!$A:$Z,14,0)</f>
        <v>低</v>
      </c>
      <c r="J781" s="2">
        <f>VLOOKUP($A781,活跃!$B:$K,9,0)</f>
        <v>6661.06</v>
      </c>
      <c r="K781" s="5">
        <f>VLOOKUP($A781,'交易量(贡献率)'!$A:$L,11,0)</f>
        <v>1.2630533978780331E-3</v>
      </c>
      <c r="L781">
        <f>VLOOKUP($A781,交易量等级!$A:$H,7,0)</f>
        <v>0</v>
      </c>
      <c r="M781" t="str">
        <f>VLOOKUP($A781,'风险(退款拒付)'!$A:$O,7,0)</f>
        <v>(10,20]</v>
      </c>
      <c r="N781" t="str">
        <f>VLOOKUP($A781,'风险(退款拒付)'!$A:$O,10,0)</f>
        <v>(1.5,10]</v>
      </c>
      <c r="O781" t="str">
        <f>VLOOKUP($A781,'风险(退款拒付)'!$A:$O,13,0)</f>
        <v>(0,10]</v>
      </c>
      <c r="P781" s="1">
        <f>VLOOKUP(A781,综合分数!$A:$L,12,0)</f>
        <v>2.1802036443968149E-3</v>
      </c>
    </row>
    <row r="782" spans="1:16" x14ac:dyDescent="0.2">
      <c r="A782" t="s">
        <v>646</v>
      </c>
      <c r="B782" t="str">
        <f>VLOOKUP($A782,活跃!$B:$K,10,0)</f>
        <v>03沉默</v>
      </c>
      <c r="C782" t="str">
        <f>VLOOKUP($A782,'交易量(贡献率)'!$A:$M,13,0)</f>
        <v>IV</v>
      </c>
      <c r="D782" t="str">
        <f>VLOOKUP($A782,交易量等级!$A:$I,9,0)</f>
        <v>小</v>
      </c>
      <c r="E782" t="str">
        <f>VLOOKUP($A782,'风险(退款拒付)'!$A:$P,16,0)</f>
        <v>低</v>
      </c>
      <c r="F782">
        <f>VLOOKUP($A782,'风险(退款拒付)'!$A:$Z,4,0)</f>
        <v>2.7E-2</v>
      </c>
      <c r="G782" t="str">
        <f>VLOOKUP($A782,'风险(退款拒付)'!$A:$Z,8,0)</f>
        <v>低</v>
      </c>
      <c r="H782" t="str">
        <f>VLOOKUP($A782,'风险(退款拒付)'!$A:$Z,11,0)</f>
        <v>0</v>
      </c>
      <c r="I782" t="str">
        <f>VLOOKUP($A782,'风险(退款拒付)'!$A:$Z,14,0)</f>
        <v>0</v>
      </c>
      <c r="J782" s="2">
        <f>VLOOKUP($A782,活跃!$B:$K,9,0)</f>
        <v>16039.09</v>
      </c>
      <c r="K782" s="5">
        <f>VLOOKUP($A782,'交易量(贡献率)'!$A:$L,11,0)</f>
        <v>3.123049865810502E-3</v>
      </c>
      <c r="L782">
        <f>VLOOKUP($A782,交易量等级!$A:$H,7,0)</f>
        <v>246.1</v>
      </c>
      <c r="M782" t="str">
        <f>VLOOKUP($A782,'风险(退款拒付)'!$A:$O,7,0)</f>
        <v>(0,10]</v>
      </c>
      <c r="N782" t="str">
        <f>VLOOKUP($A782,'风险(退款拒付)'!$A:$O,10,0)</f>
        <v>0</v>
      </c>
      <c r="O782" t="str">
        <f>VLOOKUP($A782,'风险(退款拒付)'!$A:$O,13,0)</f>
        <v>0</v>
      </c>
      <c r="P782" s="1">
        <f>VLOOKUP(A782,综合分数!$A:$L,12,0)</f>
        <v>2.7007925653796251E-3</v>
      </c>
    </row>
    <row r="783" spans="1:16" x14ac:dyDescent="0.2">
      <c r="A783" t="s">
        <v>822</v>
      </c>
      <c r="B783" t="str">
        <f>VLOOKUP($A783,活跃!$B:$K,10,0)</f>
        <v>03流失</v>
      </c>
      <c r="C783" t="str">
        <f>VLOOKUP($A783,'交易量(贡献率)'!$A:$M,13,0)</f>
        <v>IV</v>
      </c>
      <c r="D783" t="str">
        <f>VLOOKUP($A783,交易量等级!$A:$I,9,0)</f>
        <v>微</v>
      </c>
      <c r="E783" t="str">
        <f>VLOOKUP($A783,'风险(退款拒付)'!$A:$P,16,0)</f>
        <v>低</v>
      </c>
      <c r="F783">
        <f>VLOOKUP($A783,'风险(退款拒付)'!$A:$Z,4,0)</f>
        <v>0.10299999999999999</v>
      </c>
      <c r="G783" t="str">
        <f>VLOOKUP($A783,'风险(退款拒付)'!$A:$Z,8,0)</f>
        <v>中</v>
      </c>
      <c r="H783" t="str">
        <f>VLOOKUP($A783,'风险(退款拒付)'!$A:$Z,11,0)</f>
        <v>0</v>
      </c>
      <c r="I783" t="str">
        <f>VLOOKUP($A783,'风险(退款拒付)'!$A:$Z,14,0)</f>
        <v>0</v>
      </c>
      <c r="J783" s="2">
        <f>VLOOKUP($A783,活跃!$B:$K,9,0)</f>
        <v>3289.98</v>
      </c>
      <c r="K783" s="5">
        <f>VLOOKUP($A783,'交易量(贡献率)'!$A:$L,11,0)</f>
        <v>6.2383771020689972E-4</v>
      </c>
      <c r="L783">
        <f>VLOOKUP($A783,交易量等级!$A:$H,7,0)</f>
        <v>0</v>
      </c>
      <c r="M783" t="str">
        <f>VLOOKUP($A783,'风险(退款拒付)'!$A:$O,7,0)</f>
        <v>(10,20]</v>
      </c>
      <c r="N783" t="str">
        <f>VLOOKUP($A783,'风险(退款拒付)'!$A:$O,10,0)</f>
        <v>0</v>
      </c>
      <c r="O783" t="str">
        <f>VLOOKUP($A783,'风险(退款拒付)'!$A:$O,13,0)</f>
        <v>0</v>
      </c>
      <c r="P783" s="1">
        <f>VLOOKUP(A783,综合分数!$A:$L,12,0)</f>
        <v>2.096850670770643E-3</v>
      </c>
    </row>
    <row r="784" spans="1:16" x14ac:dyDescent="0.2">
      <c r="A784" t="s">
        <v>924</v>
      </c>
      <c r="B784" t="str">
        <f>VLOOKUP($A784,活跃!$B:$K,10,0)</f>
        <v>03流失</v>
      </c>
      <c r="C784" t="str">
        <f>VLOOKUP($A784,'交易量(贡献率)'!$A:$M,13,0)</f>
        <v>IV</v>
      </c>
      <c r="D784" t="str">
        <f>VLOOKUP($A784,交易量等级!$A:$I,9,0)</f>
        <v>微</v>
      </c>
      <c r="E784" t="str">
        <f>VLOOKUP($A784,'风险(退款拒付)'!$A:$P,16,0)</f>
        <v>中</v>
      </c>
      <c r="F784">
        <f>VLOOKUP($A784,'风险(退款拒付)'!$A:$Z,4,0)</f>
        <v>7.2999999999999995E-2</v>
      </c>
      <c r="G784" t="str">
        <f>VLOOKUP($A784,'风险(退款拒付)'!$A:$Z,8,0)</f>
        <v>低</v>
      </c>
      <c r="H784" t="str">
        <f>VLOOKUP($A784,'风险(退款拒付)'!$A:$Z,11,0)</f>
        <v>0</v>
      </c>
      <c r="I784" t="str">
        <f>VLOOKUP($A784,'风险(退款拒付)'!$A:$Z,14,0)</f>
        <v>高</v>
      </c>
      <c r="J784" s="2">
        <f>VLOOKUP($A784,活跃!$B:$K,9,0)</f>
        <v>1343.13</v>
      </c>
      <c r="K784" s="5">
        <f>VLOOKUP($A784,'交易量(贡献率)'!$A:$L,11,0)</f>
        <v>2.6805782996985135E-4</v>
      </c>
      <c r="L784">
        <f>VLOOKUP($A784,交易量等级!$A:$H,7,0)</f>
        <v>0</v>
      </c>
      <c r="M784" t="str">
        <f>VLOOKUP($A784,'风险(退款拒付)'!$A:$O,7,0)</f>
        <v>(0,10]</v>
      </c>
      <c r="N784" t="str">
        <f>VLOOKUP($A784,'风险(退款拒付)'!$A:$O,10,0)</f>
        <v>0</v>
      </c>
      <c r="O784" t="str">
        <f>VLOOKUP($A784,'风险(退款拒付)'!$A:$O,13,0)</f>
        <v>(20,+)</v>
      </c>
      <c r="P784" s="1">
        <f>VLOOKUP(A784,综合分数!$A:$L,12,0)</f>
        <v>3.83509053949128E-3</v>
      </c>
    </row>
    <row r="785" spans="1:16" x14ac:dyDescent="0.2">
      <c r="A785" t="s">
        <v>379</v>
      </c>
      <c r="B785" t="str">
        <f>VLOOKUP($A785,活跃!$B:$K,10,0)</f>
        <v>03流失</v>
      </c>
      <c r="C785" t="str">
        <f>VLOOKUP($A785,'交易量(贡献率)'!$A:$M,13,0)</f>
        <v>IV</v>
      </c>
      <c r="D785" t="str">
        <f>VLOOKUP($A785,交易量等级!$A:$I,9,0)</f>
        <v>小</v>
      </c>
      <c r="E785" t="str">
        <f>VLOOKUP($A785,'风险(退款拒付)'!$A:$P,16,0)</f>
        <v>0风险</v>
      </c>
      <c r="F785">
        <f>VLOOKUP($A785,'风险(退款拒付)'!$A:$Z,4,0)</f>
        <v>0</v>
      </c>
      <c r="G785" t="str">
        <f>VLOOKUP($A785,'风险(退款拒付)'!$A:$Z,8,0)</f>
        <v>0</v>
      </c>
      <c r="H785" t="str">
        <f>VLOOKUP($A785,'风险(退款拒付)'!$A:$Z,11,0)</f>
        <v>0</v>
      </c>
      <c r="I785" t="str">
        <f>VLOOKUP($A785,'风险(退款拒付)'!$A:$Z,14,0)</f>
        <v>0</v>
      </c>
      <c r="J785" s="2">
        <f>VLOOKUP($A785,活跃!$B:$K,9,0)</f>
        <v>12498.58</v>
      </c>
      <c r="K785" s="5">
        <f>VLOOKUP($A785,'交易量(贡献率)'!$A:$L,11,0)</f>
        <v>2.3699492179398516E-3</v>
      </c>
      <c r="L785">
        <f>VLOOKUP($A785,交易量等级!$A:$H,7,0)</f>
        <v>0</v>
      </c>
      <c r="M785" t="str">
        <f>VLOOKUP($A785,'风险(退款拒付)'!$A:$O,7,0)</f>
        <v>0</v>
      </c>
      <c r="N785" t="str">
        <f>VLOOKUP($A785,'风险(退款拒付)'!$A:$O,10,0)</f>
        <v>0</v>
      </c>
      <c r="O785" t="str">
        <f>VLOOKUP($A785,'风险(退款拒付)'!$A:$O,13,0)</f>
        <v>0</v>
      </c>
      <c r="P785" s="1">
        <f>VLOOKUP(A785,综合分数!$A:$L,12,0)</f>
        <v>8.2799990449760243E-3</v>
      </c>
    </row>
    <row r="786" spans="1:16" x14ac:dyDescent="0.2">
      <c r="A786" t="s">
        <v>355</v>
      </c>
      <c r="B786" t="str">
        <f>VLOOKUP($A786,活跃!$B:$K,10,0)</f>
        <v>03沉默</v>
      </c>
      <c r="C786" t="str">
        <f>VLOOKUP($A786,'交易量(贡献率)'!$A:$M,13,0)</f>
        <v>IV</v>
      </c>
      <c r="D786" t="str">
        <f>VLOOKUP($A786,交易量等级!$A:$I,9,0)</f>
        <v>微</v>
      </c>
      <c r="E786" t="str">
        <f>VLOOKUP($A786,'风险(退款拒付)'!$A:$P,16,0)</f>
        <v>0风险</v>
      </c>
      <c r="F786">
        <f>VLOOKUP($A786,'风险(退款拒付)'!$A:$Z,4,0)</f>
        <v>0</v>
      </c>
      <c r="G786" t="str">
        <f>VLOOKUP($A786,'风险(退款拒付)'!$A:$Z,8,0)</f>
        <v>0</v>
      </c>
      <c r="H786" t="str">
        <f>VLOOKUP($A786,'风险(退款拒付)'!$A:$Z,11,0)</f>
        <v>0</v>
      </c>
      <c r="I786" t="str">
        <f>VLOOKUP($A786,'风险(退款拒付)'!$A:$Z,14,0)</f>
        <v>0</v>
      </c>
      <c r="J786" s="2">
        <f>VLOOKUP($A786,活跃!$B:$K,9,0)</f>
        <v>241.25</v>
      </c>
      <c r="K786" s="5">
        <f>VLOOKUP($A786,'交易量(贡献率)'!$A:$L,11,0)</f>
        <v>4.5745216562840675E-5</v>
      </c>
      <c r="L786">
        <f>VLOOKUP($A786,交易量等级!$A:$H,7,0)</f>
        <v>29.4</v>
      </c>
      <c r="M786" t="str">
        <f>VLOOKUP($A786,'风险(退款拒付)'!$A:$O,7,0)</f>
        <v>0</v>
      </c>
      <c r="N786" t="str">
        <f>VLOOKUP($A786,'风险(退款拒付)'!$A:$O,10,0)</f>
        <v>0</v>
      </c>
      <c r="O786" t="str">
        <f>VLOOKUP($A786,'风险(退款拒付)'!$A:$O,13,0)</f>
        <v>0</v>
      </c>
      <c r="P786" s="1">
        <f>VLOOKUP(A786,综合分数!$A:$L,12,0)</f>
        <v>8.9306955684876673E-3</v>
      </c>
    </row>
    <row r="787" spans="1:16" x14ac:dyDescent="0.2">
      <c r="A787" t="s">
        <v>295</v>
      </c>
      <c r="B787" t="str">
        <f>VLOOKUP($A787,活跃!$B:$K,10,0)</f>
        <v>03流失</v>
      </c>
      <c r="C787" t="str">
        <f>VLOOKUP($A787,'交易量(贡献率)'!$A:$M,13,0)</f>
        <v>IV</v>
      </c>
      <c r="D787" t="str">
        <f>VLOOKUP($A787,交易量等级!$A:$I,9,0)</f>
        <v>微</v>
      </c>
      <c r="E787" t="str">
        <f>VLOOKUP($A787,'风险(退款拒付)'!$A:$P,16,0)</f>
        <v>低</v>
      </c>
      <c r="F787">
        <f>VLOOKUP($A787,'风险(退款拒付)'!$A:$Z,4,0)</f>
        <v>0</v>
      </c>
      <c r="G787" t="str">
        <f>VLOOKUP($A787,'风险(退款拒付)'!$A:$Z,8,0)</f>
        <v>0</v>
      </c>
      <c r="H787" t="str">
        <f>VLOOKUP($A787,'风险(退款拒付)'!$A:$Z,11,0)</f>
        <v>0</v>
      </c>
      <c r="I787" t="str">
        <f>VLOOKUP($A787,'风险(退款拒付)'!$A:$Z,14,0)</f>
        <v>低</v>
      </c>
      <c r="J787" s="2">
        <f>VLOOKUP($A787,活跃!$B:$K,9,0)</f>
        <v>1488.71</v>
      </c>
      <c r="K787" s="5">
        <f>VLOOKUP($A787,'交易量(贡献率)'!$A:$L,11,0)</f>
        <v>2.8228543564462813E-4</v>
      </c>
      <c r="L787">
        <f>VLOOKUP($A787,交易量等级!$A:$H,7,0)</f>
        <v>0</v>
      </c>
      <c r="M787" t="str">
        <f>VLOOKUP($A787,'风险(退款拒付)'!$A:$O,7,0)</f>
        <v>0</v>
      </c>
      <c r="N787" t="str">
        <f>VLOOKUP($A787,'风险(退款拒付)'!$A:$O,10,0)</f>
        <v>0</v>
      </c>
      <c r="O787" t="str">
        <f>VLOOKUP($A787,'风险(退款拒付)'!$A:$O,13,0)</f>
        <v>(0,10]</v>
      </c>
      <c r="P787" s="1">
        <f>VLOOKUP(A787,综合分数!$A:$L,12,0)</f>
        <v>1.0557754656018501E-2</v>
      </c>
    </row>
    <row r="788" spans="1:16" x14ac:dyDescent="0.2">
      <c r="A788" t="s">
        <v>485</v>
      </c>
      <c r="B788" t="str">
        <f>VLOOKUP($A788,活跃!$B:$K,10,0)</f>
        <v>03流失</v>
      </c>
      <c r="C788" t="str">
        <f>VLOOKUP($A788,'交易量(贡献率)'!$A:$M,13,0)</f>
        <v>IV</v>
      </c>
      <c r="D788" t="str">
        <f>VLOOKUP($A788,交易量等级!$A:$I,9,0)</f>
        <v>微</v>
      </c>
      <c r="E788" t="str">
        <f>VLOOKUP($A788,'风险(退款拒付)'!$A:$P,16,0)</f>
        <v>低</v>
      </c>
      <c r="F788">
        <f>VLOOKUP($A788,'风险(退款拒付)'!$A:$Z,4,0)</f>
        <v>7.0000000000000001E-3</v>
      </c>
      <c r="G788" t="str">
        <f>VLOOKUP($A788,'风险(退款拒付)'!$A:$Z,8,0)</f>
        <v>低</v>
      </c>
      <c r="H788" t="str">
        <f>VLOOKUP($A788,'风险(退款拒付)'!$A:$Z,11,0)</f>
        <v>0</v>
      </c>
      <c r="I788" t="str">
        <f>VLOOKUP($A788,'风险(退款拒付)'!$A:$Z,14,0)</f>
        <v>0</v>
      </c>
      <c r="J788" s="2">
        <f>VLOOKUP($A788,活跃!$B:$K,9,0)</f>
        <v>2196.9</v>
      </c>
      <c r="K788" s="5">
        <f>VLOOKUP($A788,'交易量(贡献率)'!$A:$L,11,0)</f>
        <v>4.1657063737577071E-4</v>
      </c>
      <c r="L788">
        <f>VLOOKUP($A788,交易量等级!$A:$H,7,0)</f>
        <v>0</v>
      </c>
      <c r="M788" t="str">
        <f>VLOOKUP($A788,'风险(退款拒付)'!$A:$O,7,0)</f>
        <v>(0,10]</v>
      </c>
      <c r="N788" t="str">
        <f>VLOOKUP($A788,'风险(退款拒付)'!$A:$O,10,0)</f>
        <v>0</v>
      </c>
      <c r="O788" t="str">
        <f>VLOOKUP($A788,'风险(退款拒付)'!$A:$O,13,0)</f>
        <v>0</v>
      </c>
      <c r="P788" s="1">
        <f>VLOOKUP(A788,综合分数!$A:$L,12,0)</f>
        <v>1.290872003231967E-2</v>
      </c>
    </row>
    <row r="789" spans="1:16" x14ac:dyDescent="0.2">
      <c r="A789" t="s">
        <v>316</v>
      </c>
      <c r="B789" t="str">
        <f>VLOOKUP($A789,活跃!$B:$K,10,0)</f>
        <v>03流失</v>
      </c>
      <c r="C789" t="str">
        <f>VLOOKUP($A789,'交易量(贡献率)'!$A:$M,13,0)</f>
        <v>IV</v>
      </c>
      <c r="D789" t="str">
        <f>VLOOKUP($A789,交易量等级!$A:$I,9,0)</f>
        <v>微</v>
      </c>
      <c r="E789" t="str">
        <f>VLOOKUP($A789,'风险(退款拒付)'!$A:$P,16,0)</f>
        <v>低</v>
      </c>
      <c r="F789">
        <f>VLOOKUP($A789,'风险(退款拒付)'!$A:$Z,4,0)</f>
        <v>0</v>
      </c>
      <c r="G789" t="str">
        <f>VLOOKUP($A789,'风险(退款拒付)'!$A:$Z,8,0)</f>
        <v>0</v>
      </c>
      <c r="H789" t="str">
        <f>VLOOKUP($A789,'风险(退款拒付)'!$A:$Z,11,0)</f>
        <v>0</v>
      </c>
      <c r="I789" t="str">
        <f>VLOOKUP($A789,'风险(退款拒付)'!$A:$Z,14,0)</f>
        <v>低</v>
      </c>
      <c r="J789" s="2">
        <f>VLOOKUP($A789,活跃!$B:$K,9,0)</f>
        <v>488.8</v>
      </c>
      <c r="K789" s="5">
        <f>VLOOKUP($A789,'交易量(贡献率)'!$A:$L,11,0)</f>
        <v>9.2685023236959677E-5</v>
      </c>
      <c r="L789">
        <f>VLOOKUP($A789,交易量等级!$A:$H,7,0)</f>
        <v>0</v>
      </c>
      <c r="M789" t="str">
        <f>VLOOKUP($A789,'风险(退款拒付)'!$A:$O,7,0)</f>
        <v>0</v>
      </c>
      <c r="N789" t="str">
        <f>VLOOKUP($A789,'风险(退款拒付)'!$A:$O,10,0)</f>
        <v>0</v>
      </c>
      <c r="O789" t="str">
        <f>VLOOKUP($A789,'风险(退款拒付)'!$A:$O,13,0)</f>
        <v>(0,10]</v>
      </c>
      <c r="P789" s="1">
        <f>VLOOKUP(A789,综合分数!$A:$L,12,0)</f>
        <v>1.239359308869013E-2</v>
      </c>
    </row>
    <row r="790" spans="1:16" x14ac:dyDescent="0.2">
      <c r="A790" t="s">
        <v>99</v>
      </c>
      <c r="B790" t="str">
        <f>VLOOKUP($A790,活跃!$B:$K,10,0)</f>
        <v>02活跃</v>
      </c>
      <c r="C790" t="str">
        <f>VLOOKUP($A790,'交易量(贡献率)'!$A:$M,13,0)</f>
        <v>IV</v>
      </c>
      <c r="D790" t="str">
        <f>VLOOKUP($A790,交易量等级!$A:$I,9,0)</f>
        <v>微</v>
      </c>
      <c r="E790" t="str">
        <f>VLOOKUP($A790,'风险(退款拒付)'!$A:$P,16,0)</f>
        <v>低</v>
      </c>
      <c r="F790">
        <f>VLOOKUP($A790,'风险(退款拒付)'!$A:$Z,4,0)</f>
        <v>1.0999999999999999E-2</v>
      </c>
      <c r="G790" t="str">
        <f>VLOOKUP($A790,'风险(退款拒付)'!$A:$Z,8,0)</f>
        <v>低</v>
      </c>
      <c r="H790" t="str">
        <f>VLOOKUP($A790,'风险(退款拒付)'!$A:$Z,11,0)</f>
        <v>0</v>
      </c>
      <c r="I790" t="str">
        <f>VLOOKUP($A790,'风险(退款拒付)'!$A:$Z,14,0)</f>
        <v>0</v>
      </c>
      <c r="J790" s="2">
        <f>VLOOKUP($A790,活跃!$B:$K,9,0)</f>
        <v>6343.7</v>
      </c>
      <c r="K790" s="5">
        <f>VLOOKUP($A790,'交易量(贡献率)'!$A:$L,11,0)</f>
        <v>1.2028763950660824E-3</v>
      </c>
      <c r="L790">
        <f>VLOOKUP($A790,交易量等级!$A:$H,7,0)</f>
        <v>3041</v>
      </c>
      <c r="M790" t="str">
        <f>VLOOKUP($A790,'风险(退款拒付)'!$A:$O,7,0)</f>
        <v>(0,10]</v>
      </c>
      <c r="N790" t="str">
        <f>VLOOKUP($A790,'风险(退款拒付)'!$A:$O,10,0)</f>
        <v>0</v>
      </c>
      <c r="O790" t="str">
        <f>VLOOKUP($A790,'风险(退款拒付)'!$A:$O,13,0)</f>
        <v>0</v>
      </c>
      <c r="P790" s="1">
        <f>VLOOKUP(A790,综合分数!$A:$L,12,0)</f>
        <v>3.9525115091321138E-3</v>
      </c>
    </row>
    <row r="791" spans="1:16" x14ac:dyDescent="0.2">
      <c r="A791" t="s">
        <v>857</v>
      </c>
      <c r="B791" t="str">
        <f>VLOOKUP($A791,活跃!$B:$K,10,0)</f>
        <v>04清退</v>
      </c>
      <c r="C791" t="str">
        <f>VLOOKUP($A791,'交易量(贡献率)'!$A:$M,13,0)</f>
        <v>IV</v>
      </c>
      <c r="D791" t="str">
        <f>VLOOKUP($A791,交易量等级!$A:$I,9,0)</f>
        <v>微</v>
      </c>
      <c r="E791" t="str">
        <f>VLOOKUP($A791,'风险(退款拒付)'!$A:$P,16,0)</f>
        <v>高</v>
      </c>
      <c r="F791">
        <f>VLOOKUP($A791,'风险(退款拒付)'!$A:$Z,4,0)</f>
        <v>0</v>
      </c>
      <c r="G791" t="str">
        <f>VLOOKUP($A791,'风险(退款拒付)'!$A:$Z,8,0)</f>
        <v>0</v>
      </c>
      <c r="H791" t="str">
        <f>VLOOKUP($A791,'风险(退款拒付)'!$A:$Z,11,0)</f>
        <v>高</v>
      </c>
      <c r="I791" t="str">
        <f>VLOOKUP($A791,'风险(退款拒付)'!$A:$Z,14,0)</f>
        <v>高</v>
      </c>
      <c r="J791" s="2">
        <f>VLOOKUP($A791,活跃!$B:$K,9,0)</f>
        <v>705.22</v>
      </c>
      <c r="K791" s="5">
        <f>VLOOKUP($A791,'交易量(贡献率)'!$A:$L,11,0)</f>
        <v>1.3372203782153992E-4</v>
      </c>
      <c r="L791">
        <f>VLOOKUP($A791,交易量等级!$A:$H,7,0)</f>
        <v>0</v>
      </c>
      <c r="M791" t="str">
        <f>VLOOKUP($A791,'风险(退款拒付)'!$A:$O,7,0)</f>
        <v>0</v>
      </c>
      <c r="N791" t="str">
        <f>VLOOKUP($A791,'风险(退款拒付)'!$A:$O,10,0)</f>
        <v>(10,+)</v>
      </c>
      <c r="O791" t="str">
        <f>VLOOKUP($A791,'风险(退款拒付)'!$A:$O,13,0)</f>
        <v>(20,+)</v>
      </c>
      <c r="P791" s="1">
        <f>VLOOKUP(A791,综合分数!$A:$L,12,0)</f>
        <v>1.0384876568446539E-2</v>
      </c>
    </row>
    <row r="792" spans="1:16" x14ac:dyDescent="0.2">
      <c r="A792" t="s">
        <v>652</v>
      </c>
      <c r="B792" t="str">
        <f>VLOOKUP($A792,活跃!$B:$K,10,0)</f>
        <v>03流失</v>
      </c>
      <c r="C792" t="str">
        <f>VLOOKUP($A792,'交易量(贡献率)'!$A:$M,13,0)</f>
        <v>IV</v>
      </c>
      <c r="D792" t="str">
        <f>VLOOKUP($A792,交易量等级!$A:$I,9,0)</f>
        <v>微</v>
      </c>
      <c r="E792" t="str">
        <f>VLOOKUP($A792,'风险(退款拒付)'!$A:$P,16,0)</f>
        <v>0风险</v>
      </c>
      <c r="F792">
        <f>VLOOKUP($A792,'风险(退款拒付)'!$A:$Z,4,0)</f>
        <v>0</v>
      </c>
      <c r="G792" t="str">
        <f>VLOOKUP($A792,'风险(退款拒付)'!$A:$Z,8,0)</f>
        <v>0</v>
      </c>
      <c r="H792" t="str">
        <f>VLOOKUP($A792,'风险(退款拒付)'!$A:$Z,11,0)</f>
        <v>0</v>
      </c>
      <c r="I792" t="str">
        <f>VLOOKUP($A792,'风险(退款拒付)'!$A:$Z,14,0)</f>
        <v>0</v>
      </c>
      <c r="J792" s="2">
        <f>VLOOKUP($A792,活跃!$B:$K,9,0)</f>
        <v>691.12</v>
      </c>
      <c r="K792" s="5">
        <f>VLOOKUP($A792,'交易量(贡献率)'!$A:$L,11,0)</f>
        <v>1.3104843138201223E-4</v>
      </c>
      <c r="L792">
        <f>VLOOKUP($A792,交易量等级!$A:$H,7,0)</f>
        <v>0</v>
      </c>
      <c r="M792" t="str">
        <f>VLOOKUP($A792,'风险(退款拒付)'!$A:$O,7,0)</f>
        <v>0</v>
      </c>
      <c r="N792" t="str">
        <f>VLOOKUP($A792,'风险(退款拒付)'!$A:$O,10,0)</f>
        <v>0</v>
      </c>
      <c r="O792" t="str">
        <f>VLOOKUP($A792,'风险(退款拒付)'!$A:$O,13,0)</f>
        <v>0</v>
      </c>
      <c r="P792" s="1">
        <f>VLOOKUP(A792,综合分数!$A:$L,12,0)</f>
        <v>3.9818029275556369E-3</v>
      </c>
    </row>
    <row r="793" spans="1:16" x14ac:dyDescent="0.2">
      <c r="A793" t="s">
        <v>730</v>
      </c>
      <c r="B793" t="str">
        <f>VLOOKUP($A793,活跃!$B:$K,10,0)</f>
        <v>02活跃</v>
      </c>
      <c r="C793" t="str">
        <f>VLOOKUP($A793,'交易量(贡献率)'!$A:$M,13,0)</f>
        <v>IV</v>
      </c>
      <c r="D793" t="str">
        <f>VLOOKUP($A793,交易量等级!$A:$I,9,0)</f>
        <v>微</v>
      </c>
      <c r="E793" t="str">
        <f>VLOOKUP($A793,'风险(退款拒付)'!$A:$P,16,0)</f>
        <v>低</v>
      </c>
      <c r="F793">
        <f>VLOOKUP($A793,'风险(退款拒付)'!$A:$Z,4,0)</f>
        <v>0.189</v>
      </c>
      <c r="G793" t="str">
        <f>VLOOKUP($A793,'风险(退款拒付)'!$A:$Z,8,0)</f>
        <v>中</v>
      </c>
      <c r="H793" t="str">
        <f>VLOOKUP($A793,'风险(退款拒付)'!$A:$Z,11,0)</f>
        <v>0</v>
      </c>
      <c r="I793" t="str">
        <f>VLOOKUP($A793,'风险(退款拒付)'!$A:$Z,14,0)</f>
        <v>低</v>
      </c>
      <c r="J793" s="2">
        <f>VLOOKUP($A793,活跃!$B:$K,9,0)</f>
        <v>848.62</v>
      </c>
      <c r="K793" s="5">
        <f>VLOOKUP($A793,'交易量(贡献率)'!$A:$L,11,0)</f>
        <v>1.6091318416397039E-4</v>
      </c>
      <c r="L793">
        <f>VLOOKUP($A793,交易量等级!$A:$H,7,0)</f>
        <v>79</v>
      </c>
      <c r="M793" t="str">
        <f>VLOOKUP($A793,'风险(退款拒付)'!$A:$O,7,0)</f>
        <v>(10,20]</v>
      </c>
      <c r="N793" t="str">
        <f>VLOOKUP($A793,'风险(退款拒付)'!$A:$O,10,0)</f>
        <v>0</v>
      </c>
      <c r="O793" t="str">
        <f>VLOOKUP($A793,'风险(退款拒付)'!$A:$O,13,0)</f>
        <v>(0,10]</v>
      </c>
      <c r="P793" s="1">
        <f>VLOOKUP(A793,综合分数!$A:$L,12,0)</f>
        <v>4.1276279004914176E-3</v>
      </c>
    </row>
    <row r="794" spans="1:16" x14ac:dyDescent="0.2">
      <c r="A794" t="s">
        <v>896</v>
      </c>
      <c r="B794" t="str">
        <f>VLOOKUP($A794,活跃!$B:$K,10,0)</f>
        <v>03流失</v>
      </c>
      <c r="C794" t="str">
        <f>VLOOKUP($A794,'交易量(贡献率)'!$A:$M,13,0)</f>
        <v>IV</v>
      </c>
      <c r="D794" t="str">
        <f>VLOOKUP($A794,交易量等级!$A:$I,9,0)</f>
        <v>微</v>
      </c>
      <c r="E794" t="str">
        <f>VLOOKUP($A794,'风险(退款拒付)'!$A:$P,16,0)</f>
        <v>低</v>
      </c>
      <c r="F794">
        <f>VLOOKUP($A794,'风险(退款拒付)'!$A:$Z,4,0)</f>
        <v>0</v>
      </c>
      <c r="G794" t="str">
        <f>VLOOKUP($A794,'风险(退款拒付)'!$A:$Z,8,0)</f>
        <v>0</v>
      </c>
      <c r="H794" t="str">
        <f>VLOOKUP($A794,'风险(退款拒付)'!$A:$Z,11,0)</f>
        <v>0</v>
      </c>
      <c r="I794" t="str">
        <f>VLOOKUP($A794,'风险(退款拒付)'!$A:$Z,14,0)</f>
        <v>低</v>
      </c>
      <c r="J794" s="2">
        <f>VLOOKUP($A794,活跃!$B:$K,9,0)</f>
        <v>183.21</v>
      </c>
      <c r="K794" s="5">
        <f>VLOOKUP($A794,'交易量(贡献率)'!$A:$L,11,0)</f>
        <v>3.4739818140841614E-5</v>
      </c>
      <c r="L794">
        <f>VLOOKUP($A794,交易量等级!$A:$H,7,0)</f>
        <v>0</v>
      </c>
      <c r="M794" t="str">
        <f>VLOOKUP($A794,'风险(退款拒付)'!$A:$O,7,0)</f>
        <v>0</v>
      </c>
      <c r="N794" t="str">
        <f>VLOOKUP($A794,'风险(退款拒付)'!$A:$O,10,0)</f>
        <v>0</v>
      </c>
      <c r="O794" t="str">
        <f>VLOOKUP($A794,'风险(退款拒付)'!$A:$O,13,0)</f>
        <v>(0,10]</v>
      </c>
      <c r="P794" s="1">
        <f>VLOOKUP(A794,综合分数!$A:$L,12,0)</f>
        <v>6.9304900668834164E-3</v>
      </c>
    </row>
    <row r="795" spans="1:16" x14ac:dyDescent="0.2">
      <c r="A795" t="s">
        <v>848</v>
      </c>
      <c r="B795" t="str">
        <f>VLOOKUP($A795,活跃!$B:$K,10,0)</f>
        <v>03流失</v>
      </c>
      <c r="C795" t="str">
        <f>VLOOKUP($A795,'交易量(贡献率)'!$A:$M,13,0)</f>
        <v>IV</v>
      </c>
      <c r="D795" t="str">
        <f>VLOOKUP($A795,交易量等级!$A:$I,9,0)</f>
        <v>微</v>
      </c>
      <c r="E795" t="str">
        <f>VLOOKUP($A795,'风险(退款拒付)'!$A:$P,16,0)</f>
        <v>低</v>
      </c>
      <c r="F795">
        <f>VLOOKUP($A795,'风险(退款拒付)'!$A:$Z,4,0)</f>
        <v>0</v>
      </c>
      <c r="G795" t="str">
        <f>VLOOKUP($A795,'风险(退款拒付)'!$A:$Z,8,0)</f>
        <v>0</v>
      </c>
      <c r="H795" t="str">
        <f>VLOOKUP($A795,'风险(退款拒付)'!$A:$Z,11,0)</f>
        <v>0</v>
      </c>
      <c r="I795" t="str">
        <f>VLOOKUP($A795,'风险(退款拒付)'!$A:$Z,14,0)</f>
        <v>低</v>
      </c>
      <c r="J795" s="2">
        <f>VLOOKUP($A795,活跃!$B:$K,9,0)</f>
        <v>762.63</v>
      </c>
      <c r="K795" s="5">
        <f>VLOOKUP($A795,'交易量(贡献率)'!$A:$L,11,0)</f>
        <v>1.2764413894579066E-4</v>
      </c>
      <c r="L795">
        <f>VLOOKUP($A795,交易量等级!$A:$H,7,0)</f>
        <v>0</v>
      </c>
      <c r="M795" t="str">
        <f>VLOOKUP($A795,'风险(退款拒付)'!$A:$O,7,0)</f>
        <v>0</v>
      </c>
      <c r="N795" t="str">
        <f>VLOOKUP($A795,'风险(退款拒付)'!$A:$O,10,0)</f>
        <v>0</v>
      </c>
      <c r="O795" t="str">
        <f>VLOOKUP($A795,'风险(退款拒付)'!$A:$O,13,0)</f>
        <v>(0,10]</v>
      </c>
      <c r="P795" s="1">
        <f>VLOOKUP(A795,综合分数!$A:$L,12,0)</f>
        <v>5.33752259643304E-3</v>
      </c>
    </row>
    <row r="796" spans="1:16" x14ac:dyDescent="0.2">
      <c r="A796" t="s">
        <v>683</v>
      </c>
      <c r="B796" t="str">
        <f>VLOOKUP($A796,活跃!$B:$K,10,0)</f>
        <v>03流失</v>
      </c>
      <c r="C796" t="str">
        <f>VLOOKUP($A796,'交易量(贡献率)'!$A:$M,13,0)</f>
        <v>IV</v>
      </c>
      <c r="D796" t="str">
        <f>VLOOKUP($A796,交易量等级!$A:$I,9,0)</f>
        <v>微</v>
      </c>
      <c r="E796" t="str">
        <f>VLOOKUP($A796,'风险(退款拒付)'!$A:$P,16,0)</f>
        <v>高</v>
      </c>
      <c r="F796">
        <f>VLOOKUP($A796,'风险(退款拒付)'!$A:$Z,4,0)</f>
        <v>0.255</v>
      </c>
      <c r="G796" t="str">
        <f>VLOOKUP($A796,'风险(退款拒付)'!$A:$Z,8,0)</f>
        <v>高</v>
      </c>
      <c r="H796" t="str">
        <f>VLOOKUP($A796,'风险(退款拒付)'!$A:$Z,11,0)</f>
        <v>高</v>
      </c>
      <c r="I796" t="str">
        <f>VLOOKUP($A796,'风险(退款拒付)'!$A:$Z,14,0)</f>
        <v>中</v>
      </c>
      <c r="J796" s="2">
        <f>VLOOKUP($A796,活跃!$B:$K,9,0)</f>
        <v>1923.8</v>
      </c>
      <c r="K796" s="5">
        <f>VLOOKUP($A796,'交易量(贡献率)'!$A:$L,11,0)</f>
        <v>3.6478610413924516E-4</v>
      </c>
      <c r="L796">
        <f>VLOOKUP($A796,交易量等级!$A:$H,7,0)</f>
        <v>0</v>
      </c>
      <c r="M796" t="str">
        <f>VLOOKUP($A796,'风险(退款拒付)'!$A:$O,7,0)</f>
        <v>(20,+)</v>
      </c>
      <c r="N796" t="str">
        <f>VLOOKUP($A796,'风险(退款拒付)'!$A:$O,10,0)</f>
        <v>(10,+)</v>
      </c>
      <c r="O796" t="str">
        <f>VLOOKUP($A796,'风险(退款拒付)'!$A:$O,13,0)</f>
        <v>(10,20]</v>
      </c>
      <c r="P796" s="1">
        <f>VLOOKUP(A796,综合分数!$A:$L,12,0)</f>
        <v>6.9651455340727E-3</v>
      </c>
    </row>
    <row r="797" spans="1:16" x14ac:dyDescent="0.2">
      <c r="A797" t="s">
        <v>831</v>
      </c>
      <c r="B797" t="str">
        <f>VLOOKUP($A797,活跃!$B:$K,10,0)</f>
        <v>03沉默</v>
      </c>
      <c r="C797" t="str">
        <f>VLOOKUP($A797,'交易量(贡献率)'!$A:$M,13,0)</f>
        <v>IV</v>
      </c>
      <c r="D797" t="str">
        <f>VLOOKUP($A797,交易量等级!$A:$I,9,0)</f>
        <v>微</v>
      </c>
      <c r="E797" t="str">
        <f>VLOOKUP($A797,'风险(退款拒付)'!$A:$P,16,0)</f>
        <v>低</v>
      </c>
      <c r="F797">
        <f>VLOOKUP($A797,'风险(退款拒付)'!$A:$Z,4,0)</f>
        <v>0.13700000000000001</v>
      </c>
      <c r="G797" t="str">
        <f>VLOOKUP($A797,'风险(退款拒付)'!$A:$Z,8,0)</f>
        <v>中</v>
      </c>
      <c r="H797" t="str">
        <f>VLOOKUP($A797,'风险(退款拒付)'!$A:$Z,11,0)</f>
        <v>0</v>
      </c>
      <c r="I797" t="str">
        <f>VLOOKUP($A797,'风险(退款拒付)'!$A:$Z,14,0)</f>
        <v>0</v>
      </c>
      <c r="J797" s="2">
        <f>VLOOKUP($A797,活跃!$B:$K,9,0)</f>
        <v>400.31</v>
      </c>
      <c r="K797" s="5">
        <f>VLOOKUP($A797,'交易量(贡献率)'!$A:$L,11,0)</f>
        <v>7.5905772610448708E-5</v>
      </c>
      <c r="L797">
        <f>VLOOKUP($A797,交易量等级!$A:$H,7,0)</f>
        <v>28.8</v>
      </c>
      <c r="M797" t="str">
        <f>VLOOKUP($A797,'风险(退款拒付)'!$A:$O,7,0)</f>
        <v>(10,20]</v>
      </c>
      <c r="N797" t="str">
        <f>VLOOKUP($A797,'风险(退款拒付)'!$A:$O,10,0)</f>
        <v>0</v>
      </c>
      <c r="O797" t="str">
        <f>VLOOKUP($A797,'风险(退款拒付)'!$A:$O,13,0)</f>
        <v>0</v>
      </c>
      <c r="P797" s="1">
        <f>VLOOKUP(A797,综合分数!$A:$L,12,0)</f>
        <v>0.20071228198087329</v>
      </c>
    </row>
    <row r="798" spans="1:16" x14ac:dyDescent="0.2">
      <c r="A798" t="s">
        <v>700</v>
      </c>
      <c r="B798" t="str">
        <f>VLOOKUP($A798,活跃!$B:$K,10,0)</f>
        <v>03流失</v>
      </c>
      <c r="C798" t="str">
        <f>VLOOKUP($A798,'交易量(贡献率)'!$A:$M,13,0)</f>
        <v>IV</v>
      </c>
      <c r="D798" t="str">
        <f>VLOOKUP($A798,交易量等级!$A:$I,9,0)</f>
        <v>微</v>
      </c>
      <c r="E798" t="str">
        <f>VLOOKUP($A798,'风险(退款拒付)'!$A:$P,16,0)</f>
        <v>中</v>
      </c>
      <c r="F798">
        <f>VLOOKUP($A798,'风险(退款拒付)'!$A:$Z,4,0)</f>
        <v>0</v>
      </c>
      <c r="G798" t="str">
        <f>VLOOKUP($A798,'风险(退款拒付)'!$A:$Z,8,0)</f>
        <v>0</v>
      </c>
      <c r="H798" t="str">
        <f>VLOOKUP($A798,'风险(退款拒付)'!$A:$Z,11,0)</f>
        <v>0</v>
      </c>
      <c r="I798" t="str">
        <f>VLOOKUP($A798,'风险(退款拒付)'!$A:$Z,14,0)</f>
        <v>高</v>
      </c>
      <c r="J798" s="2">
        <f>VLOOKUP($A798,活跃!$B:$K,9,0)</f>
        <v>514.98</v>
      </c>
      <c r="K798" s="5">
        <f>VLOOKUP($A798,'交易量(贡献率)'!$A:$L,11,0)</f>
        <v>9.7649208810494055E-5</v>
      </c>
      <c r="L798">
        <f>VLOOKUP($A798,交易量等级!$A:$H,7,0)</f>
        <v>0</v>
      </c>
      <c r="M798" t="str">
        <f>VLOOKUP($A798,'风险(退款拒付)'!$A:$O,7,0)</f>
        <v>0</v>
      </c>
      <c r="N798" t="str">
        <f>VLOOKUP($A798,'风险(退款拒付)'!$A:$O,10,0)</f>
        <v>0</v>
      </c>
      <c r="O798" t="str">
        <f>VLOOKUP($A798,'风险(退款拒付)'!$A:$O,13,0)</f>
        <v>(20,+)</v>
      </c>
      <c r="P798" s="1">
        <f>VLOOKUP(A798,综合分数!$A:$L,12,0)</f>
        <v>0.20645199630779709</v>
      </c>
    </row>
    <row r="799" spans="1:16" x14ac:dyDescent="0.2">
      <c r="A799" t="s">
        <v>501</v>
      </c>
      <c r="B799" t="str">
        <f>VLOOKUP($A799,活跃!$B:$K,10,0)</f>
        <v>03沉默</v>
      </c>
      <c r="C799" t="str">
        <f>VLOOKUP($A799,'交易量(贡献率)'!$A:$M,13,0)</f>
        <v>IV</v>
      </c>
      <c r="D799" t="str">
        <f>VLOOKUP($A799,交易量等级!$A:$I,9,0)</f>
        <v>微</v>
      </c>
      <c r="E799" t="str">
        <f>VLOOKUP($A799,'风险(退款拒付)'!$A:$P,16,0)</f>
        <v>低</v>
      </c>
      <c r="F799">
        <f>VLOOKUP($A799,'风险(退款拒付)'!$A:$Z,4,0)</f>
        <v>0.123</v>
      </c>
      <c r="G799" t="str">
        <f>VLOOKUP($A799,'风险(退款拒付)'!$A:$Z,8,0)</f>
        <v>中</v>
      </c>
      <c r="H799" t="str">
        <f>VLOOKUP($A799,'风险(退款拒付)'!$A:$Z,11,0)</f>
        <v>0</v>
      </c>
      <c r="I799" t="str">
        <f>VLOOKUP($A799,'风险(退款拒付)'!$A:$Z,14,0)</f>
        <v>0</v>
      </c>
      <c r="J799" s="2">
        <f>VLOOKUP($A799,活跃!$B:$K,9,0)</f>
        <v>5125</v>
      </c>
      <c r="K799" s="5">
        <f>VLOOKUP($A799,'交易量(贡献率)'!$A:$L,11,0)</f>
        <v>9.717895746510194E-4</v>
      </c>
      <c r="L799">
        <f>VLOOKUP($A799,交易量等级!$A:$H,7,0)</f>
        <v>1499</v>
      </c>
      <c r="M799" t="str">
        <f>VLOOKUP($A799,'风险(退款拒付)'!$A:$O,7,0)</f>
        <v>(10,20]</v>
      </c>
      <c r="N799" t="str">
        <f>VLOOKUP($A799,'风险(退款拒付)'!$A:$O,10,0)</f>
        <v>0</v>
      </c>
      <c r="O799" t="str">
        <f>VLOOKUP($A799,'风险(退款拒付)'!$A:$O,13,0)</f>
        <v>0</v>
      </c>
      <c r="P799" s="1">
        <f>VLOOKUP(A799,综合分数!$A:$L,12,0)</f>
        <v>6.4361927782282218E-3</v>
      </c>
    </row>
    <row r="800" spans="1:16" x14ac:dyDescent="0.2">
      <c r="A800" t="s">
        <v>120</v>
      </c>
      <c r="B800" t="str">
        <f>VLOOKUP($A800,活跃!$B:$K,10,0)</f>
        <v>03流失</v>
      </c>
      <c r="C800" t="str">
        <f>VLOOKUP($A800,'交易量(贡献率)'!$A:$M,13,0)</f>
        <v>IV</v>
      </c>
      <c r="D800" t="str">
        <f>VLOOKUP($A800,交易量等级!$A:$I,9,0)</f>
        <v>微</v>
      </c>
      <c r="E800" t="str">
        <f>VLOOKUP($A800,'风险(退款拒付)'!$A:$P,16,0)</f>
        <v>低</v>
      </c>
      <c r="F800">
        <f>VLOOKUP($A800,'风险(退款拒付)'!$A:$Z,4,0)</f>
        <v>0</v>
      </c>
      <c r="G800" t="str">
        <f>VLOOKUP($A800,'风险(退款拒付)'!$A:$Z,8,0)</f>
        <v>0</v>
      </c>
      <c r="H800" t="str">
        <f>VLOOKUP($A800,'风险(退款拒付)'!$A:$Z,11,0)</f>
        <v>0</v>
      </c>
      <c r="I800" t="str">
        <f>VLOOKUP($A800,'风险(退款拒付)'!$A:$Z,14,0)</f>
        <v>低</v>
      </c>
      <c r="J800" s="2">
        <f>VLOOKUP($A800,活跃!$B:$K,9,0)</f>
        <v>492.35</v>
      </c>
      <c r="K800" s="5">
        <f>VLOOKUP($A800,'交易量(贡献率)'!$A:$L,11,0)</f>
        <v>9.3358165283791126E-5</v>
      </c>
      <c r="L800">
        <f>VLOOKUP($A800,交易量等级!$A:$H,7,0)</f>
        <v>0</v>
      </c>
      <c r="M800" t="str">
        <f>VLOOKUP($A800,'风险(退款拒付)'!$A:$O,7,0)</f>
        <v>0</v>
      </c>
      <c r="N800" t="str">
        <f>VLOOKUP($A800,'风险(退款拒付)'!$A:$O,10,0)</f>
        <v>0</v>
      </c>
      <c r="O800" t="str">
        <f>VLOOKUP($A800,'风险(退款拒付)'!$A:$O,13,0)</f>
        <v>(0,10]</v>
      </c>
      <c r="P800" s="1">
        <f>VLOOKUP(A800,综合分数!$A:$L,12,0)</f>
        <v>7.4476654129908299E-3</v>
      </c>
    </row>
    <row r="801" spans="1:16" x14ac:dyDescent="0.2">
      <c r="A801" t="s">
        <v>442</v>
      </c>
      <c r="B801" t="str">
        <f>VLOOKUP($A801,活跃!$B:$K,10,0)</f>
        <v>03流失</v>
      </c>
      <c r="C801" t="str">
        <f>VLOOKUP($A801,'交易量(贡献率)'!$A:$M,13,0)</f>
        <v>IV</v>
      </c>
      <c r="D801" t="str">
        <f>VLOOKUP($A801,交易量等级!$A:$I,9,0)</f>
        <v>微</v>
      </c>
      <c r="E801" t="str">
        <f>VLOOKUP($A801,'风险(退款拒付)'!$A:$P,16,0)</f>
        <v>低</v>
      </c>
      <c r="F801">
        <f>VLOOKUP($A801,'风险(退款拒付)'!$A:$Z,4,0)</f>
        <v>0</v>
      </c>
      <c r="G801" t="str">
        <f>VLOOKUP($A801,'风险(退款拒付)'!$A:$Z,8,0)</f>
        <v>0</v>
      </c>
      <c r="H801" t="str">
        <f>VLOOKUP($A801,'风险(退款拒付)'!$A:$Z,11,0)</f>
        <v>0</v>
      </c>
      <c r="I801" t="str">
        <f>VLOOKUP($A801,'风险(退款拒付)'!$A:$Z,14,0)</f>
        <v>中</v>
      </c>
      <c r="J801" s="2">
        <f>VLOOKUP($A801,活跃!$B:$K,9,0)</f>
        <v>502.45</v>
      </c>
      <c r="K801" s="5">
        <f>VLOOKUP($A801,'交易量(贡献率)'!$A:$L,11,0)</f>
        <v>9.5273301811396046E-5</v>
      </c>
      <c r="L801">
        <f>VLOOKUP($A801,交易量等级!$A:$H,7,0)</f>
        <v>0</v>
      </c>
      <c r="M801" t="str">
        <f>VLOOKUP($A801,'风险(退款拒付)'!$A:$O,7,0)</f>
        <v>0</v>
      </c>
      <c r="N801" t="str">
        <f>VLOOKUP($A801,'风险(退款拒付)'!$A:$O,10,0)</f>
        <v>0</v>
      </c>
      <c r="O801" t="str">
        <f>VLOOKUP($A801,'风险(退款拒付)'!$A:$O,13,0)</f>
        <v>(10,20]</v>
      </c>
      <c r="P801" s="1">
        <f>VLOOKUP(A801,综合分数!$A:$L,12,0)</f>
        <v>6.5329193442168771E-3</v>
      </c>
    </row>
    <row r="802" spans="1:16" x14ac:dyDescent="0.2">
      <c r="A802" t="s">
        <v>290</v>
      </c>
      <c r="B802" t="str">
        <f>VLOOKUP($A802,活跃!$B:$K,10,0)</f>
        <v>03沉默</v>
      </c>
      <c r="C802" t="str">
        <f>VLOOKUP($A802,'交易量(贡献率)'!$A:$M,13,0)</f>
        <v>IV</v>
      </c>
      <c r="D802" t="str">
        <f>VLOOKUP($A802,交易量等级!$A:$I,9,0)</f>
        <v>微</v>
      </c>
      <c r="E802" t="str">
        <f>VLOOKUP($A802,'风险(退款拒付)'!$A:$P,16,0)</f>
        <v>0风险</v>
      </c>
      <c r="F802">
        <f>VLOOKUP($A802,'风险(退款拒付)'!$A:$Z,4,0)</f>
        <v>0</v>
      </c>
      <c r="G802" t="str">
        <f>VLOOKUP($A802,'风险(退款拒付)'!$A:$Z,8,0)</f>
        <v>0</v>
      </c>
      <c r="H802" t="str">
        <f>VLOOKUP($A802,'风险(退款拒付)'!$A:$Z,11,0)</f>
        <v>0</v>
      </c>
      <c r="I802" t="str">
        <f>VLOOKUP($A802,'风险(退款拒付)'!$A:$Z,14,0)</f>
        <v>0</v>
      </c>
      <c r="J802" s="2">
        <f>VLOOKUP($A802,活跃!$B:$K,9,0)</f>
        <v>699.13</v>
      </c>
      <c r="K802" s="5">
        <f>VLOOKUP($A802,'交易量(贡献率)'!$A:$L,11,0)</f>
        <v>1.3256726738063751E-4</v>
      </c>
      <c r="L802">
        <f>VLOOKUP($A802,交易量等级!$A:$H,7,0)</f>
        <v>77.2</v>
      </c>
      <c r="M802" t="str">
        <f>VLOOKUP($A802,'风险(退款拒付)'!$A:$O,7,0)</f>
        <v>0</v>
      </c>
      <c r="N802" t="str">
        <f>VLOOKUP($A802,'风险(退款拒付)'!$A:$O,10,0)</f>
        <v>0</v>
      </c>
      <c r="O802" t="str">
        <f>VLOOKUP($A802,'风险(退款拒付)'!$A:$O,13,0)</f>
        <v>0</v>
      </c>
      <c r="P802" s="1">
        <f>VLOOKUP(A802,综合分数!$A:$L,12,0)</f>
        <v>2.0625048164038921E-3</v>
      </c>
    </row>
    <row r="803" spans="1:16" x14ac:dyDescent="0.2">
      <c r="A803" t="s">
        <v>936</v>
      </c>
      <c r="B803" t="str">
        <f>VLOOKUP($A803,活跃!$B:$K,10,0)</f>
        <v>03流失</v>
      </c>
      <c r="C803" t="str">
        <f>VLOOKUP($A803,'交易量(贡献率)'!$A:$M,13,0)</f>
        <v>IV</v>
      </c>
      <c r="D803" t="str">
        <f>VLOOKUP($A803,交易量等级!$A:$I,9,0)</f>
        <v>微</v>
      </c>
      <c r="E803" t="str">
        <f>VLOOKUP($A803,'风险(退款拒付)'!$A:$P,16,0)</f>
        <v>0风险</v>
      </c>
      <c r="F803">
        <f>VLOOKUP($A803,'风险(退款拒付)'!$A:$Z,4,0)</f>
        <v>0</v>
      </c>
      <c r="G803" t="str">
        <f>VLOOKUP($A803,'风险(退款拒付)'!$A:$Z,8,0)</f>
        <v>0</v>
      </c>
      <c r="H803" t="str">
        <f>VLOOKUP($A803,'风险(退款拒付)'!$A:$Z,11,0)</f>
        <v>0</v>
      </c>
      <c r="I803" t="str">
        <f>VLOOKUP($A803,'风险(退款拒付)'!$A:$Z,14,0)</f>
        <v>0</v>
      </c>
      <c r="J803" s="2">
        <f>VLOOKUP($A803,活跃!$B:$K,9,0)</f>
        <v>4211.4799999999996</v>
      </c>
      <c r="K803" s="5">
        <f>VLOOKUP($A803,'交易量(贡献率)'!$A:$L,11,0)</f>
        <v>7.9857021616610245E-4</v>
      </c>
      <c r="L803">
        <f>VLOOKUP($A803,交易量等级!$A:$H,7,0)</f>
        <v>0</v>
      </c>
      <c r="M803" t="str">
        <f>VLOOKUP($A803,'风险(退款拒付)'!$A:$O,7,0)</f>
        <v>0</v>
      </c>
      <c r="N803" t="str">
        <f>VLOOKUP($A803,'风险(退款拒付)'!$A:$O,10,0)</f>
        <v>0</v>
      </c>
      <c r="O803" t="str">
        <f>VLOOKUP($A803,'风险(退款拒付)'!$A:$O,13,0)</f>
        <v>0</v>
      </c>
      <c r="P803" s="1">
        <f>VLOOKUP(A803,综合分数!$A:$L,12,0)</f>
        <v>2.0854826750573078E-3</v>
      </c>
    </row>
    <row r="804" spans="1:16" x14ac:dyDescent="0.2">
      <c r="A804" t="s">
        <v>511</v>
      </c>
      <c r="B804" t="str">
        <f>VLOOKUP($A804,活跃!$B:$K,10,0)</f>
        <v>03流失</v>
      </c>
      <c r="C804" t="str">
        <f>VLOOKUP($A804,'交易量(贡献率)'!$A:$M,13,0)</f>
        <v>IV</v>
      </c>
      <c r="D804" t="str">
        <f>VLOOKUP($A804,交易量等级!$A:$I,9,0)</f>
        <v>微</v>
      </c>
      <c r="E804" t="str">
        <f>VLOOKUP($A804,'风险(退款拒付)'!$A:$P,16,0)</f>
        <v>0风险</v>
      </c>
      <c r="F804">
        <f>VLOOKUP($A804,'风险(退款拒付)'!$A:$Z,4,0)</f>
        <v>0</v>
      </c>
      <c r="G804" t="str">
        <f>VLOOKUP($A804,'风险(退款拒付)'!$A:$Z,8,0)</f>
        <v>0</v>
      </c>
      <c r="H804" t="str">
        <f>VLOOKUP($A804,'风险(退款拒付)'!$A:$Z,11,0)</f>
        <v>0</v>
      </c>
      <c r="I804" t="str">
        <f>VLOOKUP($A804,'风险(退款拒付)'!$A:$Z,14,0)</f>
        <v>0</v>
      </c>
      <c r="J804" s="2">
        <f>VLOOKUP($A804,活跃!$B:$K,9,0)</f>
        <v>1776.64</v>
      </c>
      <c r="K804" s="5">
        <f>VLOOKUP($A804,'交易量(贡献率)'!$A:$L,11,0)</f>
        <v>3.3688199607960733E-4</v>
      </c>
      <c r="L804">
        <f>VLOOKUP($A804,交易量等级!$A:$H,7,0)</f>
        <v>0</v>
      </c>
      <c r="M804" t="str">
        <f>VLOOKUP($A804,'风险(退款拒付)'!$A:$O,7,0)</f>
        <v>0</v>
      </c>
      <c r="N804" t="str">
        <f>VLOOKUP($A804,'风险(退款拒付)'!$A:$O,10,0)</f>
        <v>0</v>
      </c>
      <c r="O804" t="str">
        <f>VLOOKUP($A804,'风险(退款拒付)'!$A:$O,13,0)</f>
        <v>0</v>
      </c>
      <c r="P804" s="1">
        <f>VLOOKUP(A804,综合分数!$A:$L,12,0)</f>
        <v>6.3894622944958646E-3</v>
      </c>
    </row>
    <row r="805" spans="1:16" x14ac:dyDescent="0.2">
      <c r="A805" t="s">
        <v>973</v>
      </c>
      <c r="B805" t="str">
        <f>VLOOKUP($A805,活跃!$B:$K,10,0)</f>
        <v>03沉默</v>
      </c>
      <c r="C805" t="str">
        <f>VLOOKUP($A805,'交易量(贡献率)'!$A:$M,13,0)</f>
        <v>IV</v>
      </c>
      <c r="D805" t="str">
        <f>VLOOKUP($A805,交易量等级!$A:$I,9,0)</f>
        <v>微</v>
      </c>
      <c r="E805" t="str">
        <f>VLOOKUP($A805,'风险(退款拒付)'!$A:$P,16,0)</f>
        <v>低</v>
      </c>
      <c r="F805">
        <f>VLOOKUP($A805,'风险(退款拒付)'!$A:$Z,4,0)</f>
        <v>8.5000000000000006E-2</v>
      </c>
      <c r="G805" t="str">
        <f>VLOOKUP($A805,'风险(退款拒付)'!$A:$Z,8,0)</f>
        <v>低</v>
      </c>
      <c r="H805" t="str">
        <f>VLOOKUP($A805,'风险(退款拒付)'!$A:$Z,11,0)</f>
        <v>0</v>
      </c>
      <c r="I805" t="str">
        <f>VLOOKUP($A805,'风险(退款拒付)'!$A:$Z,14,0)</f>
        <v>0</v>
      </c>
      <c r="J805" s="2">
        <f>VLOOKUP($A805,活跃!$B:$K,9,0)</f>
        <v>590.03</v>
      </c>
      <c r="K805" s="5">
        <f>VLOOKUP($A805,'交易量(贡献率)'!$A:$L,11,0)</f>
        <v>1.118800005329446E-4</v>
      </c>
      <c r="L805">
        <f>VLOOKUP($A805,交易量等级!$A:$H,7,0)</f>
        <v>418.43</v>
      </c>
      <c r="M805" t="str">
        <f>VLOOKUP($A805,'风险(退款拒付)'!$A:$O,7,0)</f>
        <v>(0,10]</v>
      </c>
      <c r="N805" t="str">
        <f>VLOOKUP($A805,'风险(退款拒付)'!$A:$O,10,0)</f>
        <v>0</v>
      </c>
      <c r="O805" t="str">
        <f>VLOOKUP($A805,'风险(退款拒付)'!$A:$O,13,0)</f>
        <v>0</v>
      </c>
      <c r="P805" s="1">
        <f>VLOOKUP(A805,综合分数!$A:$L,12,0)</f>
        <v>6.4250391025310449E-3</v>
      </c>
    </row>
    <row r="806" spans="1:16" x14ac:dyDescent="0.2">
      <c r="A806" t="s">
        <v>832</v>
      </c>
      <c r="B806" t="str">
        <f>VLOOKUP($A806,活跃!$B:$K,10,0)</f>
        <v>01新</v>
      </c>
      <c r="C806" t="str">
        <f>VLOOKUP($A806,'交易量(贡献率)'!$A:$M,13,0)</f>
        <v>IV</v>
      </c>
      <c r="D806" t="str">
        <f>VLOOKUP($A806,交易量等级!$A:$I,9,0)</f>
        <v>微</v>
      </c>
      <c r="E806" t="str">
        <f>VLOOKUP($A806,'风险(退款拒付)'!$A:$P,16,0)</f>
        <v>低</v>
      </c>
      <c r="F806">
        <f>VLOOKUP($A806,'风险(退款拒付)'!$A:$Z,4,0)</f>
        <v>0.84399999999999997</v>
      </c>
      <c r="G806" t="str">
        <f>VLOOKUP($A806,'风险(退款拒付)'!$A:$Z,8,0)</f>
        <v>高</v>
      </c>
      <c r="H806" t="str">
        <f>VLOOKUP($A806,'风险(退款拒付)'!$A:$Z,11,0)</f>
        <v>0</v>
      </c>
      <c r="I806" t="str">
        <f>VLOOKUP($A806,'风险(退款拒付)'!$A:$Z,14,0)</f>
        <v>0</v>
      </c>
      <c r="J806" s="2">
        <f>VLOOKUP($A806,活跃!$B:$K,9,0)</f>
        <v>12.84</v>
      </c>
      <c r="K806" s="5">
        <f>VLOOKUP($A806,'交易量(贡献率)'!$A:$L,11,0)</f>
        <v>3.3456079751525631E-7</v>
      </c>
      <c r="L806">
        <f>VLOOKUP($A806,交易量等级!$A:$H,7,0)</f>
        <v>1.7643985200000001</v>
      </c>
      <c r="M806" t="str">
        <f>VLOOKUP($A806,'风险(退款拒付)'!$A:$O,7,0)</f>
        <v>(20,+)</v>
      </c>
      <c r="N806" t="str">
        <f>VLOOKUP($A806,'风险(退款拒付)'!$A:$O,10,0)</f>
        <v>0</v>
      </c>
      <c r="O806" t="str">
        <f>VLOOKUP($A806,'风险(退款拒付)'!$A:$O,13,0)</f>
        <v>0</v>
      </c>
      <c r="P806" s="1">
        <f>VLOOKUP(A806,综合分数!$A:$L,12,0)</f>
        <v>2.5500367961740541E-3</v>
      </c>
    </row>
    <row r="807" spans="1:16" x14ac:dyDescent="0.2">
      <c r="A807" t="s">
        <v>963</v>
      </c>
      <c r="B807" t="str">
        <f>VLOOKUP($A807,活跃!$B:$K,10,0)</f>
        <v>03流失</v>
      </c>
      <c r="C807" t="str">
        <f>VLOOKUP($A807,'交易量(贡献率)'!$A:$M,13,0)</f>
        <v>IV</v>
      </c>
      <c r="D807" t="str">
        <f>VLOOKUP($A807,交易量等级!$A:$I,9,0)</f>
        <v>微</v>
      </c>
      <c r="E807" t="str">
        <f>VLOOKUP($A807,'风险(退款拒付)'!$A:$P,16,0)</f>
        <v>0风险</v>
      </c>
      <c r="F807">
        <f>VLOOKUP($A807,'风险(退款拒付)'!$A:$Z,4,0)</f>
        <v>0</v>
      </c>
      <c r="G807" t="str">
        <f>VLOOKUP($A807,'风险(退款拒付)'!$A:$Z,8,0)</f>
        <v>0</v>
      </c>
      <c r="H807" t="str">
        <f>VLOOKUP($A807,'风险(退款拒付)'!$A:$Z,11,0)</f>
        <v>0</v>
      </c>
      <c r="I807" t="str">
        <f>VLOOKUP($A807,'风险(退款拒付)'!$A:$Z,14,0)</f>
        <v>0</v>
      </c>
      <c r="J807" s="2">
        <f>VLOOKUP($A807,活跃!$B:$K,9,0)</f>
        <v>267.54000000000002</v>
      </c>
      <c r="K807" s="5">
        <f>VLOOKUP($A807,'交易量(贡献率)'!$A:$L,11,0)</f>
        <v>5.0730260058952932E-5</v>
      </c>
      <c r="L807">
        <f>VLOOKUP($A807,交易量等级!$A:$H,7,0)</f>
        <v>0</v>
      </c>
      <c r="M807" t="str">
        <f>VLOOKUP($A807,'风险(退款拒付)'!$A:$O,7,0)</f>
        <v>0</v>
      </c>
      <c r="N807" t="str">
        <f>VLOOKUP($A807,'风险(退款拒付)'!$A:$O,10,0)</f>
        <v>0</v>
      </c>
      <c r="O807" t="str">
        <f>VLOOKUP($A807,'风险(退款拒付)'!$A:$O,13,0)</f>
        <v>0</v>
      </c>
      <c r="P807" s="1">
        <f>VLOOKUP(A807,综合分数!$A:$L,12,0)</f>
        <v>9.2624905389555052E-3</v>
      </c>
    </row>
    <row r="808" spans="1:16" x14ac:dyDescent="0.2">
      <c r="A808" t="s">
        <v>201</v>
      </c>
      <c r="B808" t="str">
        <f>VLOOKUP($A808,活跃!$B:$K,10,0)</f>
        <v>02活跃</v>
      </c>
      <c r="C808" t="str">
        <f>VLOOKUP($A808,'交易量(贡献率)'!$A:$M,13,0)</f>
        <v>IV</v>
      </c>
      <c r="D808" t="str">
        <f>VLOOKUP($A808,交易量等级!$A:$I,9,0)</f>
        <v>微</v>
      </c>
      <c r="E808" t="str">
        <f>VLOOKUP($A808,'风险(退款拒付)'!$A:$P,16,0)</f>
        <v>0风险</v>
      </c>
      <c r="F808">
        <f>VLOOKUP($A808,'风险(退款拒付)'!$A:$Z,4,0)</f>
        <v>0</v>
      </c>
      <c r="G808" t="str">
        <f>VLOOKUP($A808,'风险(退款拒付)'!$A:$Z,8,0)</f>
        <v>0</v>
      </c>
      <c r="H808" t="str">
        <f>VLOOKUP($A808,'风险(退款拒付)'!$A:$Z,11,0)</f>
        <v>0</v>
      </c>
      <c r="I808" t="str">
        <f>VLOOKUP($A808,'风险(退款拒付)'!$A:$Z,14,0)</f>
        <v>0</v>
      </c>
      <c r="J808" s="2">
        <f>VLOOKUP($A808,活跃!$B:$K,9,0)</f>
        <v>1244.1500000000001</v>
      </c>
      <c r="K808" s="5">
        <f>VLOOKUP($A808,'交易量(贡献率)'!$A:$L,11,0)</f>
        <v>2.3591258522967141E-4</v>
      </c>
      <c r="L808">
        <f>VLOOKUP($A808,交易量等级!$A:$H,7,0)</f>
        <v>943.92</v>
      </c>
      <c r="M808" t="str">
        <f>VLOOKUP($A808,'风险(退款拒付)'!$A:$O,7,0)</f>
        <v>0</v>
      </c>
      <c r="N808" t="str">
        <f>VLOOKUP($A808,'风险(退款拒付)'!$A:$O,10,0)</f>
        <v>0</v>
      </c>
      <c r="O808" t="str">
        <f>VLOOKUP($A808,'风险(退款拒付)'!$A:$O,13,0)</f>
        <v>0</v>
      </c>
      <c r="P808" s="1">
        <f>VLOOKUP(A808,综合分数!$A:$L,12,0)</f>
        <v>1.7406491045806459E-3</v>
      </c>
    </row>
    <row r="809" spans="1:16" x14ac:dyDescent="0.2">
      <c r="A809" t="s">
        <v>1029</v>
      </c>
      <c r="B809" t="str">
        <f>VLOOKUP($A809,活跃!$B:$K,10,0)</f>
        <v>03流失</v>
      </c>
      <c r="C809" t="str">
        <f>VLOOKUP($A809,'交易量(贡献率)'!$A:$M,13,0)</f>
        <v>IV</v>
      </c>
      <c r="D809" t="str">
        <f>VLOOKUP($A809,交易量等级!$A:$I,9,0)</f>
        <v>微</v>
      </c>
      <c r="E809" t="str">
        <f>VLOOKUP($A809,'风险(退款拒付)'!$A:$P,16,0)</f>
        <v>低</v>
      </c>
      <c r="F809">
        <f>VLOOKUP($A809,'风险(退款拒付)'!$A:$Z,4,0)</f>
        <v>0</v>
      </c>
      <c r="G809" t="str">
        <f>VLOOKUP($A809,'风险(退款拒付)'!$A:$Z,8,0)</f>
        <v>0</v>
      </c>
      <c r="H809" t="str">
        <f>VLOOKUP($A809,'风险(退款拒付)'!$A:$Z,11,0)</f>
        <v>0</v>
      </c>
      <c r="I809" t="str">
        <f>VLOOKUP($A809,'风险(退款拒付)'!$A:$Z,14,0)</f>
        <v>中</v>
      </c>
      <c r="J809" s="2">
        <f>VLOOKUP($A809,活跃!$B:$K,9,0)</f>
        <v>507.34</v>
      </c>
      <c r="K809" s="5">
        <f>VLOOKUP($A809,'交易量(贡献率)'!$A:$L,11,0)</f>
        <v>9.6200531278721598E-5</v>
      </c>
      <c r="L809">
        <f>VLOOKUP($A809,交易量等级!$A:$H,7,0)</f>
        <v>0</v>
      </c>
      <c r="M809" t="str">
        <f>VLOOKUP($A809,'风险(退款拒付)'!$A:$O,7,0)</f>
        <v>0</v>
      </c>
      <c r="N809" t="str">
        <f>VLOOKUP($A809,'风险(退款拒付)'!$A:$O,10,0)</f>
        <v>0</v>
      </c>
      <c r="O809" t="str">
        <f>VLOOKUP($A809,'风险(退款拒付)'!$A:$O,13,0)</f>
        <v>(10,20]</v>
      </c>
      <c r="P809" s="1">
        <f>VLOOKUP(A809,综合分数!$A:$L,12,0)</f>
        <v>0.10173283377346209</v>
      </c>
    </row>
    <row r="810" spans="1:16" x14ac:dyDescent="0.2">
      <c r="A810" t="s">
        <v>370</v>
      </c>
      <c r="B810" t="str">
        <f>VLOOKUP($A810,活跃!$B:$K,10,0)</f>
        <v>03流失</v>
      </c>
      <c r="C810" t="str">
        <f>VLOOKUP($A810,'交易量(贡献率)'!$A:$M,13,0)</f>
        <v>IV</v>
      </c>
      <c r="D810" t="str">
        <f>VLOOKUP($A810,交易量等级!$A:$I,9,0)</f>
        <v>微</v>
      </c>
      <c r="E810" t="str">
        <f>VLOOKUP($A810,'风险(退款拒付)'!$A:$P,16,0)</f>
        <v>0风险</v>
      </c>
      <c r="F810">
        <f>VLOOKUP($A810,'风险(退款拒付)'!$A:$Z,4,0)</f>
        <v>0</v>
      </c>
      <c r="G810" t="str">
        <f>VLOOKUP($A810,'风险(退款拒付)'!$A:$Z,8,0)</f>
        <v>0</v>
      </c>
      <c r="H810" t="str">
        <f>VLOOKUP($A810,'风险(退款拒付)'!$A:$Z,11,0)</f>
        <v>0</v>
      </c>
      <c r="I810" t="str">
        <f>VLOOKUP($A810,'风险(退款拒付)'!$A:$Z,14,0)</f>
        <v>0</v>
      </c>
      <c r="J810" s="2">
        <f>VLOOKUP($A810,活跃!$B:$K,9,0)</f>
        <v>200.83</v>
      </c>
      <c r="K810" s="5">
        <f>VLOOKUP($A810,'交易量(贡献率)'!$A:$L,11,0)</f>
        <v>3.8080878102861319E-5</v>
      </c>
      <c r="L810">
        <f>VLOOKUP($A810,交易量等级!$A:$H,7,0)</f>
        <v>0</v>
      </c>
      <c r="M810" t="str">
        <f>VLOOKUP($A810,'风险(退款拒付)'!$A:$O,7,0)</f>
        <v>0</v>
      </c>
      <c r="N810" t="str">
        <f>VLOOKUP($A810,'风险(退款拒付)'!$A:$O,10,0)</f>
        <v>0</v>
      </c>
      <c r="O810" t="str">
        <f>VLOOKUP($A810,'风险(退款拒付)'!$A:$O,13,0)</f>
        <v>0</v>
      </c>
      <c r="P810" s="1">
        <f>VLOOKUP(A810,综合分数!$A:$L,12,0)</f>
        <v>2.0680575325409461E-3</v>
      </c>
    </row>
    <row r="811" spans="1:16" x14ac:dyDescent="0.2">
      <c r="A811" t="s">
        <v>898</v>
      </c>
      <c r="B811" t="str">
        <f>VLOOKUP($A811,活跃!$B:$K,10,0)</f>
        <v>03流失</v>
      </c>
      <c r="C811" t="str">
        <f>VLOOKUP($A811,'交易量(贡献率)'!$A:$M,13,0)</f>
        <v>IV</v>
      </c>
      <c r="D811" t="str">
        <f>VLOOKUP($A811,交易量等级!$A:$I,9,0)</f>
        <v>微</v>
      </c>
      <c r="E811" t="str">
        <f>VLOOKUP($A811,'风险(退款拒付)'!$A:$P,16,0)</f>
        <v>0风险</v>
      </c>
      <c r="F811">
        <f>VLOOKUP($A811,'风险(退款拒付)'!$A:$Z,4,0)</f>
        <v>0</v>
      </c>
      <c r="G811" t="str">
        <f>VLOOKUP($A811,'风险(退款拒付)'!$A:$Z,8,0)</f>
        <v>0</v>
      </c>
      <c r="H811" t="str">
        <f>VLOOKUP($A811,'风险(退款拒付)'!$A:$Z,11,0)</f>
        <v>0</v>
      </c>
      <c r="I811" t="str">
        <f>VLOOKUP($A811,'风险(退款拒付)'!$A:$Z,14,0)</f>
        <v>0</v>
      </c>
      <c r="J811" s="2">
        <f>VLOOKUP($A811,活跃!$B:$K,9,0)</f>
        <v>3184.2</v>
      </c>
      <c r="K811" s="5">
        <f>VLOOKUP($A811,'交易量(贡献率)'!$A:$L,11,0)</f>
        <v>6.0377997338610266E-4</v>
      </c>
      <c r="L811">
        <f>VLOOKUP($A811,交易量等级!$A:$H,7,0)</f>
        <v>0</v>
      </c>
      <c r="M811" t="str">
        <f>VLOOKUP($A811,'风险(退款拒付)'!$A:$O,7,0)</f>
        <v>0</v>
      </c>
      <c r="N811" t="str">
        <f>VLOOKUP($A811,'风险(退款拒付)'!$A:$O,10,0)</f>
        <v>0</v>
      </c>
      <c r="O811" t="str">
        <f>VLOOKUP($A811,'风险(退款拒付)'!$A:$O,13,0)</f>
        <v>0</v>
      </c>
      <c r="P811" s="1">
        <f>VLOOKUP(A811,综合分数!$A:$L,12,0)</f>
        <v>2.783150464607274E-3</v>
      </c>
    </row>
    <row r="812" spans="1:16" x14ac:dyDescent="0.2">
      <c r="A812" t="s">
        <v>513</v>
      </c>
      <c r="B812" t="str">
        <f>VLOOKUP($A812,活跃!$B:$K,10,0)</f>
        <v>03流失</v>
      </c>
      <c r="C812" t="str">
        <f>VLOOKUP($A812,'交易量(贡献率)'!$A:$M,13,0)</f>
        <v>IV</v>
      </c>
      <c r="D812" t="str">
        <f>VLOOKUP($A812,交易量等级!$A:$I,9,0)</f>
        <v>微</v>
      </c>
      <c r="E812" t="str">
        <f>VLOOKUP($A812,'风险(退款拒付)'!$A:$P,16,0)</f>
        <v>低</v>
      </c>
      <c r="F812">
        <f>VLOOKUP($A812,'风险(退款拒付)'!$A:$Z,4,0)</f>
        <v>0.223</v>
      </c>
      <c r="G812" t="str">
        <f>VLOOKUP($A812,'风险(退款拒付)'!$A:$Z,8,0)</f>
        <v>高</v>
      </c>
      <c r="H812" t="str">
        <f>VLOOKUP($A812,'风险(退款拒付)'!$A:$Z,11,0)</f>
        <v>0</v>
      </c>
      <c r="I812" t="str">
        <f>VLOOKUP($A812,'风险(退款拒付)'!$A:$Z,14,0)</f>
        <v>0</v>
      </c>
      <c r="J812" s="2">
        <f>VLOOKUP($A812,活跃!$B:$K,9,0)</f>
        <v>920.2</v>
      </c>
      <c r="K812" s="5">
        <f>VLOOKUP($A812,'交易量(贡献率)'!$A:$L,11,0)</f>
        <v>1.7448600323782796E-4</v>
      </c>
      <c r="L812">
        <f>VLOOKUP($A812,交易量等级!$A:$H,7,0)</f>
        <v>0</v>
      </c>
      <c r="M812" t="str">
        <f>VLOOKUP($A812,'风险(退款拒付)'!$A:$O,7,0)</f>
        <v>(20,+)</v>
      </c>
      <c r="N812" t="str">
        <f>VLOOKUP($A812,'风险(退款拒付)'!$A:$O,10,0)</f>
        <v>0</v>
      </c>
      <c r="O812" t="str">
        <f>VLOOKUP($A812,'风险(退款拒付)'!$A:$O,13,0)</f>
        <v>0</v>
      </c>
      <c r="P812" s="1">
        <f>VLOOKUP(A812,综合分数!$A:$L,12,0)</f>
        <v>2.1619309031924959E-2</v>
      </c>
    </row>
    <row r="813" spans="1:16" x14ac:dyDescent="0.2">
      <c r="A813" t="s">
        <v>850</v>
      </c>
      <c r="B813" t="str">
        <f>VLOOKUP($A813,活跃!$B:$K,10,0)</f>
        <v>03流失</v>
      </c>
      <c r="C813" t="str">
        <f>VLOOKUP($A813,'交易量(贡献率)'!$A:$M,13,0)</f>
        <v>IV</v>
      </c>
      <c r="D813" t="str">
        <f>VLOOKUP($A813,交易量等级!$A:$I,9,0)</f>
        <v>微</v>
      </c>
      <c r="E813" t="str">
        <f>VLOOKUP($A813,'风险(退款拒付)'!$A:$P,16,0)</f>
        <v>低</v>
      </c>
      <c r="F813">
        <f>VLOOKUP($A813,'风险(退款拒付)'!$A:$Z,4,0)</f>
        <v>2.7E-2</v>
      </c>
      <c r="G813" t="str">
        <f>VLOOKUP($A813,'风险(退款拒付)'!$A:$Z,8,0)</f>
        <v>低</v>
      </c>
      <c r="H813" t="str">
        <f>VLOOKUP($A813,'风险(退款拒付)'!$A:$Z,11,0)</f>
        <v>0</v>
      </c>
      <c r="I813" t="str">
        <f>VLOOKUP($A813,'风险(退款拒付)'!$A:$Z,14,0)</f>
        <v>0</v>
      </c>
      <c r="J813" s="2">
        <f>VLOOKUP($A813,活跃!$B:$K,9,0)</f>
        <v>691.62</v>
      </c>
      <c r="K813" s="5">
        <f>VLOOKUP($A813,'交易量(贡献率)'!$A:$L,11,0)</f>
        <v>1.3114324012100255E-4</v>
      </c>
      <c r="L813">
        <f>VLOOKUP($A813,交易量等级!$A:$H,7,0)</f>
        <v>0</v>
      </c>
      <c r="M813" t="str">
        <f>VLOOKUP($A813,'风险(退款拒付)'!$A:$O,7,0)</f>
        <v>(0,10]</v>
      </c>
      <c r="N813" t="str">
        <f>VLOOKUP($A813,'风险(退款拒付)'!$A:$O,10,0)</f>
        <v>0</v>
      </c>
      <c r="O813" t="str">
        <f>VLOOKUP($A813,'风险(退款拒付)'!$A:$O,13,0)</f>
        <v>0</v>
      </c>
      <c r="P813" s="1">
        <f>VLOOKUP(A813,综合分数!$A:$L,12,0)</f>
        <v>1.6564639811150191E-2</v>
      </c>
    </row>
    <row r="814" spans="1:16" x14ac:dyDescent="0.2">
      <c r="A814" t="s">
        <v>457</v>
      </c>
      <c r="B814" t="str">
        <f>VLOOKUP($A814,活跃!$B:$K,10,0)</f>
        <v>02活跃</v>
      </c>
      <c r="C814" t="str">
        <f>VLOOKUP($A814,'交易量(贡献率)'!$A:$M,13,0)</f>
        <v>IV</v>
      </c>
      <c r="D814" t="str">
        <f>VLOOKUP($A814,交易量等级!$A:$I,9,0)</f>
        <v>微</v>
      </c>
      <c r="E814" t="str">
        <f>VLOOKUP($A814,'风险(退款拒付)'!$A:$P,16,0)</f>
        <v>0风险</v>
      </c>
      <c r="F814">
        <f>VLOOKUP($A814,'风险(退款拒付)'!$A:$Z,4,0)</f>
        <v>0</v>
      </c>
      <c r="G814" t="str">
        <f>VLOOKUP($A814,'风险(退款拒付)'!$A:$Z,8,0)</f>
        <v>0</v>
      </c>
      <c r="H814" t="str">
        <f>VLOOKUP($A814,'风险(退款拒付)'!$A:$Z,11,0)</f>
        <v>0</v>
      </c>
      <c r="I814" t="str">
        <f>VLOOKUP($A814,'风险(退款拒付)'!$A:$Z,14,0)</f>
        <v>0</v>
      </c>
      <c r="J814" s="2">
        <f>VLOOKUP($A814,活跃!$B:$K,9,0)</f>
        <v>748.45</v>
      </c>
      <c r="K814" s="5">
        <f>VLOOKUP($A814,'交易量(贡献率)'!$A:$L,11,0)</f>
        <v>1.41919201394645E-4</v>
      </c>
      <c r="L814">
        <f>VLOOKUP($A814,交易量等级!$A:$H,7,0)</f>
        <v>108</v>
      </c>
      <c r="M814" t="str">
        <f>VLOOKUP($A814,'风险(退款拒付)'!$A:$O,7,0)</f>
        <v>0</v>
      </c>
      <c r="N814" t="str">
        <f>VLOOKUP($A814,'风险(退款拒付)'!$A:$O,10,0)</f>
        <v>0</v>
      </c>
      <c r="O814" t="str">
        <f>VLOOKUP($A814,'风险(退款拒付)'!$A:$O,13,0)</f>
        <v>0</v>
      </c>
      <c r="P814" s="1">
        <f>VLOOKUP(A814,综合分数!$A:$L,12,0)</f>
        <v>8.6909391630939793E-3</v>
      </c>
    </row>
    <row r="815" spans="1:16" x14ac:dyDescent="0.2">
      <c r="A815" t="s">
        <v>653</v>
      </c>
      <c r="B815" t="str">
        <f>VLOOKUP($A815,活跃!$B:$K,10,0)</f>
        <v>03流失</v>
      </c>
      <c r="C815" t="str">
        <f>VLOOKUP($A815,'交易量(贡献率)'!$A:$M,13,0)</f>
        <v>IV</v>
      </c>
      <c r="D815" t="str">
        <f>VLOOKUP($A815,交易量等级!$A:$I,9,0)</f>
        <v>微</v>
      </c>
      <c r="E815" t="str">
        <f>VLOOKUP($A815,'风险(退款拒付)'!$A:$P,16,0)</f>
        <v>低</v>
      </c>
      <c r="F815">
        <f>VLOOKUP($A815,'风险(退款拒付)'!$A:$Z,4,0)</f>
        <v>0.22500000000000001</v>
      </c>
      <c r="G815" t="str">
        <f>VLOOKUP($A815,'风险(退款拒付)'!$A:$Z,8,0)</f>
        <v>高</v>
      </c>
      <c r="H815" t="str">
        <f>VLOOKUP($A815,'风险(退款拒付)'!$A:$Z,11,0)</f>
        <v>0</v>
      </c>
      <c r="I815" t="str">
        <f>VLOOKUP($A815,'风险(退款拒付)'!$A:$Z,14,0)</f>
        <v>0</v>
      </c>
      <c r="J815" s="2">
        <f>VLOOKUP($A815,活跃!$B:$K,9,0)</f>
        <v>7545.95</v>
      </c>
      <c r="K815" s="5">
        <f>VLOOKUP($A815,'交易量(贡献率)'!$A:$L,11,0)</f>
        <v>1.4308440079683629E-3</v>
      </c>
      <c r="L815">
        <f>VLOOKUP($A815,交易量等级!$A:$H,7,0)</f>
        <v>0</v>
      </c>
      <c r="M815" t="str">
        <f>VLOOKUP($A815,'风险(退款拒付)'!$A:$O,7,0)</f>
        <v>(20,+)</v>
      </c>
      <c r="N815" t="str">
        <f>VLOOKUP($A815,'风险(退款拒付)'!$A:$O,10,0)</f>
        <v>0</v>
      </c>
      <c r="O815" t="str">
        <f>VLOOKUP($A815,'风险(退款拒付)'!$A:$O,13,0)</f>
        <v>0</v>
      </c>
      <c r="P815" s="1">
        <f>VLOOKUP(A815,综合分数!$A:$L,12,0)</f>
        <v>1.5054550312294759E-2</v>
      </c>
    </row>
    <row r="816" spans="1:16" x14ac:dyDescent="0.2">
      <c r="A816" t="s">
        <v>664</v>
      </c>
      <c r="B816" t="str">
        <f>VLOOKUP($A816,活跃!$B:$K,10,0)</f>
        <v>03流失</v>
      </c>
      <c r="C816" t="str">
        <f>VLOOKUP($A816,'交易量(贡献率)'!$A:$M,13,0)</f>
        <v>IV</v>
      </c>
      <c r="D816" t="str">
        <f>VLOOKUP($A816,交易量等级!$A:$I,9,0)</f>
        <v>微</v>
      </c>
      <c r="E816" t="str">
        <f>VLOOKUP($A816,'风险(退款拒付)'!$A:$P,16,0)</f>
        <v>0风险</v>
      </c>
      <c r="F816">
        <f>VLOOKUP($A816,'风险(退款拒付)'!$A:$Z,4,0)</f>
        <v>0</v>
      </c>
      <c r="G816" t="str">
        <f>VLOOKUP($A816,'风险(退款拒付)'!$A:$Z,8,0)</f>
        <v>0</v>
      </c>
      <c r="H816" t="str">
        <f>VLOOKUP($A816,'风险(退款拒付)'!$A:$Z,11,0)</f>
        <v>0</v>
      </c>
      <c r="I816" t="str">
        <f>VLOOKUP($A816,'风险(退款拒付)'!$A:$Z,14,0)</f>
        <v>0</v>
      </c>
      <c r="J816" s="2">
        <f>VLOOKUP($A816,活跃!$B:$K,9,0)</f>
        <v>564.14</v>
      </c>
      <c r="K816" s="5">
        <f>VLOOKUP($A816,'交易量(贡献率)'!$A:$L,11,0)</f>
        <v>1.0697080402802462E-4</v>
      </c>
      <c r="L816">
        <f>VLOOKUP($A816,交易量等级!$A:$H,7,0)</f>
        <v>0</v>
      </c>
      <c r="M816" t="str">
        <f>VLOOKUP($A816,'风险(退款拒付)'!$A:$O,7,0)</f>
        <v>0</v>
      </c>
      <c r="N816" t="str">
        <f>VLOOKUP($A816,'风险(退款拒付)'!$A:$O,10,0)</f>
        <v>0</v>
      </c>
      <c r="O816" t="str">
        <f>VLOOKUP($A816,'风险(退款拒付)'!$A:$O,13,0)</f>
        <v>0</v>
      </c>
      <c r="P816" s="1">
        <f>VLOOKUP(A816,综合分数!$A:$L,12,0)</f>
        <v>9.4375719218959021E-3</v>
      </c>
    </row>
    <row r="817" spans="1:16" x14ac:dyDescent="0.2">
      <c r="A817" t="s">
        <v>154</v>
      </c>
      <c r="B817" t="str">
        <f>VLOOKUP($A817,活跃!$B:$K,10,0)</f>
        <v>03沉默</v>
      </c>
      <c r="C817" t="str">
        <f>VLOOKUP($A817,'交易量(贡献率)'!$A:$M,13,0)</f>
        <v>IV</v>
      </c>
      <c r="D817" t="str">
        <f>VLOOKUP($A817,交易量等级!$A:$I,9,0)</f>
        <v>微</v>
      </c>
      <c r="E817" t="str">
        <f>VLOOKUP($A817,'风险(退款拒付)'!$A:$P,16,0)</f>
        <v>0风险</v>
      </c>
      <c r="F817">
        <f>VLOOKUP($A817,'风险(退款拒付)'!$A:$Z,4,0)</f>
        <v>0</v>
      </c>
      <c r="G817" t="str">
        <f>VLOOKUP($A817,'风险(退款拒付)'!$A:$Z,8,0)</f>
        <v>0</v>
      </c>
      <c r="H817" t="str">
        <f>VLOOKUP($A817,'风险(退款拒付)'!$A:$Z,11,0)</f>
        <v>0</v>
      </c>
      <c r="I817" t="str">
        <f>VLOOKUP($A817,'风险(退款拒付)'!$A:$Z,14,0)</f>
        <v>0</v>
      </c>
      <c r="J817" s="2">
        <f>VLOOKUP($A817,活跃!$B:$K,9,0)</f>
        <v>484.95</v>
      </c>
      <c r="K817" s="5">
        <f>VLOOKUP($A817,'交易量(贡献率)'!$A:$L,11,0)</f>
        <v>9.1954995946734027E-5</v>
      </c>
      <c r="L817">
        <f>VLOOKUP($A817,交易量等级!$A:$H,7,0)</f>
        <v>139.99</v>
      </c>
      <c r="M817" t="str">
        <f>VLOOKUP($A817,'风险(退款拒付)'!$A:$O,7,0)</f>
        <v>0</v>
      </c>
      <c r="N817" t="str">
        <f>VLOOKUP($A817,'风险(退款拒付)'!$A:$O,10,0)</f>
        <v>0</v>
      </c>
      <c r="O817" t="str">
        <f>VLOOKUP($A817,'风险(退款拒付)'!$A:$O,13,0)</f>
        <v>0</v>
      </c>
      <c r="P817" s="1">
        <f>VLOOKUP(A817,综合分数!$A:$L,12,0)</f>
        <v>8.0753081935957902E-3</v>
      </c>
    </row>
    <row r="818" spans="1:16" x14ac:dyDescent="0.2">
      <c r="A818" t="s">
        <v>430</v>
      </c>
      <c r="B818" t="str">
        <f>VLOOKUP($A818,活跃!$B:$K,10,0)</f>
        <v>03流失</v>
      </c>
      <c r="C818" t="str">
        <f>VLOOKUP($A818,'交易量(贡献率)'!$A:$M,13,0)</f>
        <v>IV</v>
      </c>
      <c r="D818" t="str">
        <f>VLOOKUP($A818,交易量等级!$A:$I,9,0)</f>
        <v>微</v>
      </c>
      <c r="E818" t="str">
        <f>VLOOKUP($A818,'风险(退款拒付)'!$A:$P,16,0)</f>
        <v>低</v>
      </c>
      <c r="F818">
        <f>VLOOKUP($A818,'风险(退款拒付)'!$A:$Z,4,0)</f>
        <v>3.0000000000000001E-3</v>
      </c>
      <c r="G818" t="str">
        <f>VLOOKUP($A818,'风险(退款拒付)'!$A:$Z,8,0)</f>
        <v>低</v>
      </c>
      <c r="H818" t="str">
        <f>VLOOKUP($A818,'风险(退款拒付)'!$A:$Z,11,0)</f>
        <v>0</v>
      </c>
      <c r="I818" t="str">
        <f>VLOOKUP($A818,'风险(退款拒付)'!$A:$Z,14,0)</f>
        <v>中</v>
      </c>
      <c r="J818" s="2">
        <f>VLOOKUP($A818,活跃!$B:$K,9,0)</f>
        <v>2254.92</v>
      </c>
      <c r="K818" s="5">
        <f>VLOOKUP($A818,'交易量(贡献率)'!$A:$L,11,0)</f>
        <v>4.2757224344821019E-4</v>
      </c>
      <c r="L818">
        <f>VLOOKUP($A818,交易量等级!$A:$H,7,0)</f>
        <v>0</v>
      </c>
      <c r="M818" t="str">
        <f>VLOOKUP($A818,'风险(退款拒付)'!$A:$O,7,0)</f>
        <v>(0,10]</v>
      </c>
      <c r="N818" t="str">
        <f>VLOOKUP($A818,'风险(退款拒付)'!$A:$O,10,0)</f>
        <v>0</v>
      </c>
      <c r="O818" t="str">
        <f>VLOOKUP($A818,'风险(退款拒付)'!$A:$O,13,0)</f>
        <v>(10,20]</v>
      </c>
      <c r="P818" s="1">
        <f>VLOOKUP(A818,综合分数!$A:$L,12,0)</f>
        <v>1.132341255255508E-2</v>
      </c>
    </row>
    <row r="819" spans="1:16" x14ac:dyDescent="0.2">
      <c r="A819" t="s">
        <v>895</v>
      </c>
      <c r="B819" t="str">
        <f>VLOOKUP($A819,活跃!$B:$K,10,0)</f>
        <v>03流失</v>
      </c>
      <c r="C819" t="str">
        <f>VLOOKUP($A819,'交易量(贡献率)'!$A:$M,13,0)</f>
        <v>IV</v>
      </c>
      <c r="D819" t="str">
        <f>VLOOKUP($A819,交易量等级!$A:$I,9,0)</f>
        <v>微</v>
      </c>
      <c r="E819" t="str">
        <f>VLOOKUP($A819,'风险(退款拒付)'!$A:$P,16,0)</f>
        <v>0风险</v>
      </c>
      <c r="F819">
        <f>VLOOKUP($A819,'风险(退款拒付)'!$A:$Z,4,0)</f>
        <v>0</v>
      </c>
      <c r="G819" t="str">
        <f>VLOOKUP($A819,'风险(退款拒付)'!$A:$Z,8,0)</f>
        <v>0</v>
      </c>
      <c r="H819" t="str">
        <f>VLOOKUP($A819,'风险(退款拒付)'!$A:$Z,11,0)</f>
        <v>0</v>
      </c>
      <c r="I819" t="str">
        <f>VLOOKUP($A819,'风险(退款拒付)'!$A:$Z,14,0)</f>
        <v>0</v>
      </c>
      <c r="J819" s="2">
        <f>VLOOKUP($A819,活跃!$B:$K,9,0)</f>
        <v>7264.83</v>
      </c>
      <c r="K819" s="5">
        <f>VLOOKUP($A819,'交易量(贡献率)'!$A:$L,11,0)</f>
        <v>1.3775387425584325E-3</v>
      </c>
      <c r="L819">
        <f>VLOOKUP($A819,交易量等级!$A:$H,7,0)</f>
        <v>0</v>
      </c>
      <c r="M819" t="str">
        <f>VLOOKUP($A819,'风险(退款拒付)'!$A:$O,7,0)</f>
        <v>0</v>
      </c>
      <c r="N819" t="str">
        <f>VLOOKUP($A819,'风险(退款拒付)'!$A:$O,10,0)</f>
        <v>0</v>
      </c>
      <c r="O819" t="str">
        <f>VLOOKUP($A819,'风险(退款拒付)'!$A:$O,13,0)</f>
        <v>0</v>
      </c>
      <c r="P819" s="1">
        <f>VLOOKUP(A819,综合分数!$A:$L,12,0)</f>
        <v>4.3554002081020469E-2</v>
      </c>
    </row>
    <row r="820" spans="1:16" x14ac:dyDescent="0.2">
      <c r="A820" t="s">
        <v>846</v>
      </c>
      <c r="B820" t="str">
        <f>VLOOKUP($A820,活跃!$B:$K,10,0)</f>
        <v>03流失</v>
      </c>
      <c r="C820" t="str">
        <f>VLOOKUP($A820,'交易量(贡献率)'!$A:$M,13,0)</f>
        <v>IV</v>
      </c>
      <c r="D820" t="str">
        <f>VLOOKUP($A820,交易量等级!$A:$I,9,0)</f>
        <v>微</v>
      </c>
      <c r="E820" t="str">
        <f>VLOOKUP($A820,'风险(退款拒付)'!$A:$P,16,0)</f>
        <v>中</v>
      </c>
      <c r="F820">
        <f>VLOOKUP($A820,'风险(退款拒付)'!$A:$Z,4,0)</f>
        <v>0.19500000000000001</v>
      </c>
      <c r="G820" t="str">
        <f>VLOOKUP($A820,'风险(退款拒付)'!$A:$Z,8,0)</f>
        <v>中</v>
      </c>
      <c r="H820" t="str">
        <f>VLOOKUP($A820,'风险(退款拒付)'!$A:$Z,11,0)</f>
        <v>0</v>
      </c>
      <c r="I820" t="str">
        <f>VLOOKUP($A820,'风险(退款拒付)'!$A:$Z,14,0)</f>
        <v>高</v>
      </c>
      <c r="J820" s="2">
        <f>VLOOKUP($A820,活跃!$B:$K,9,0)</f>
        <v>961.68</v>
      </c>
      <c r="K820" s="5">
        <f>VLOOKUP($A820,'交易量(贡献率)'!$A:$L,11,0)</f>
        <v>1.8235133622446681E-4</v>
      </c>
      <c r="L820">
        <f>VLOOKUP($A820,交易量等级!$A:$H,7,0)</f>
        <v>0</v>
      </c>
      <c r="M820" t="str">
        <f>VLOOKUP($A820,'风险(退款拒付)'!$A:$O,7,0)</f>
        <v>(10,20]</v>
      </c>
      <c r="N820" t="str">
        <f>VLOOKUP($A820,'风险(退款拒付)'!$A:$O,10,0)</f>
        <v>0</v>
      </c>
      <c r="O820" t="str">
        <f>VLOOKUP($A820,'风险(退款拒付)'!$A:$O,13,0)</f>
        <v>(20,+)</v>
      </c>
      <c r="P820" s="1">
        <f>VLOOKUP(A820,综合分数!$A:$L,12,0)</f>
        <v>1.054800174903598E-2</v>
      </c>
    </row>
    <row r="821" spans="1:16" x14ac:dyDescent="0.2">
      <c r="A821" t="s">
        <v>923</v>
      </c>
      <c r="B821" t="str">
        <f>VLOOKUP($A821,活跃!$B:$K,10,0)</f>
        <v>03沉默</v>
      </c>
      <c r="C821" t="str">
        <f>VLOOKUP($A821,'交易量(贡献率)'!$A:$M,13,0)</f>
        <v>IV</v>
      </c>
      <c r="D821" t="str">
        <f>VLOOKUP($A821,交易量等级!$A:$I,9,0)</f>
        <v>微</v>
      </c>
      <c r="E821" t="str">
        <f>VLOOKUP($A821,'风险(退款拒付)'!$A:$P,16,0)</f>
        <v>低</v>
      </c>
      <c r="F821">
        <f>VLOOKUP($A821,'风险(退款拒付)'!$A:$Z,4,0)</f>
        <v>5.3999999999999999E-2</v>
      </c>
      <c r="G821" t="str">
        <f>VLOOKUP($A821,'风险(退款拒付)'!$A:$Z,8,0)</f>
        <v>低</v>
      </c>
      <c r="H821" t="str">
        <f>VLOOKUP($A821,'风险(退款拒付)'!$A:$Z,11,0)</f>
        <v>0</v>
      </c>
      <c r="I821" t="str">
        <f>VLOOKUP($A821,'风险(退款拒付)'!$A:$Z,14,0)</f>
        <v>0</v>
      </c>
      <c r="J821" s="2">
        <f>VLOOKUP($A821,活跃!$B:$K,9,0)</f>
        <v>1452.58</v>
      </c>
      <c r="K821" s="5">
        <f>VLOOKUP($A821,'交易量(贡献率)'!$A:$L,11,0)</f>
        <v>2.7543455616518592E-4</v>
      </c>
      <c r="L821">
        <f>VLOOKUP($A821,交易量等级!$A:$H,7,0)</f>
        <v>945.87</v>
      </c>
      <c r="M821" t="str">
        <f>VLOOKUP($A821,'风险(退款拒付)'!$A:$O,7,0)</f>
        <v>(0,10]</v>
      </c>
      <c r="N821" t="str">
        <f>VLOOKUP($A821,'风险(退款拒付)'!$A:$O,10,0)</f>
        <v>0</v>
      </c>
      <c r="O821" t="str">
        <f>VLOOKUP($A821,'风险(退款拒付)'!$A:$O,13,0)</f>
        <v>0</v>
      </c>
      <c r="P821" s="1">
        <f>VLOOKUP(A821,综合分数!$A:$L,12,0)</f>
        <v>3.9643916367583069E-3</v>
      </c>
    </row>
    <row r="822" spans="1:16" x14ac:dyDescent="0.2">
      <c r="A822" t="s">
        <v>926</v>
      </c>
      <c r="B822" t="str">
        <f>VLOOKUP($A822,活跃!$B:$K,10,0)</f>
        <v>02活跃</v>
      </c>
      <c r="C822" t="str">
        <f>VLOOKUP($A822,'交易量(贡献率)'!$A:$M,13,0)</f>
        <v>IV</v>
      </c>
      <c r="D822" t="str">
        <f>VLOOKUP($A822,交易量等级!$A:$I,9,0)</f>
        <v>微</v>
      </c>
      <c r="E822" t="str">
        <f>VLOOKUP($A822,'风险(退款拒付)'!$A:$P,16,0)</f>
        <v>低</v>
      </c>
      <c r="F822">
        <f>VLOOKUP($A822,'风险(退款拒付)'!$A:$Z,4,0)</f>
        <v>5.0999999999999997E-2</v>
      </c>
      <c r="G822" t="str">
        <f>VLOOKUP($A822,'风险(退款拒付)'!$A:$Z,8,0)</f>
        <v>低</v>
      </c>
      <c r="H822" t="str">
        <f>VLOOKUP($A822,'风险(退款拒付)'!$A:$Z,11,0)</f>
        <v>0</v>
      </c>
      <c r="I822" t="str">
        <f>VLOOKUP($A822,'风险(退款拒付)'!$A:$Z,14,0)</f>
        <v>0</v>
      </c>
      <c r="J822" s="2">
        <f>VLOOKUP($A822,活跃!$B:$K,9,0)</f>
        <v>935.89</v>
      </c>
      <c r="K822" s="5">
        <f>VLOOKUP($A822,'交易量(贡献率)'!$A:$L,11,0)</f>
        <v>1.774611014673449E-4</v>
      </c>
      <c r="L822">
        <f>VLOOKUP($A822,交易量等级!$A:$H,7,0)</f>
        <v>159</v>
      </c>
      <c r="M822" t="str">
        <f>VLOOKUP($A822,'风险(退款拒付)'!$A:$O,7,0)</f>
        <v>(0,10]</v>
      </c>
      <c r="N822" t="str">
        <f>VLOOKUP($A822,'风险(退款拒付)'!$A:$O,10,0)</f>
        <v>0</v>
      </c>
      <c r="O822" t="str">
        <f>VLOOKUP($A822,'风险(退款拒付)'!$A:$O,13,0)</f>
        <v>0</v>
      </c>
      <c r="P822" s="1">
        <f>VLOOKUP(A822,综合分数!$A:$L,12,0)</f>
        <v>3.4417852666387E-3</v>
      </c>
    </row>
    <row r="823" spans="1:16" x14ac:dyDescent="0.2">
      <c r="A823" t="s">
        <v>103</v>
      </c>
      <c r="B823" t="str">
        <f>VLOOKUP($A823,活跃!$B:$K,10,0)</f>
        <v>02活跃</v>
      </c>
      <c r="C823" t="str">
        <f>VLOOKUP($A823,'交易量(贡献率)'!$A:$M,13,0)</f>
        <v>IV</v>
      </c>
      <c r="D823" t="str">
        <f>VLOOKUP($A823,交易量等级!$A:$I,9,0)</f>
        <v>微</v>
      </c>
      <c r="E823" t="str">
        <f>VLOOKUP($A823,'风险(退款拒付)'!$A:$P,16,0)</f>
        <v>低</v>
      </c>
      <c r="F823">
        <f>VLOOKUP($A823,'风险(退款拒付)'!$A:$Z,4,0)</f>
        <v>0.187</v>
      </c>
      <c r="G823" t="str">
        <f>VLOOKUP($A823,'风险(退款拒付)'!$A:$Z,8,0)</f>
        <v>中</v>
      </c>
      <c r="H823" t="str">
        <f>VLOOKUP($A823,'风险(退款拒付)'!$A:$Z,11,0)</f>
        <v>0</v>
      </c>
      <c r="I823" t="str">
        <f>VLOOKUP($A823,'风险(退款拒付)'!$A:$Z,14,0)</f>
        <v>0</v>
      </c>
      <c r="J823" s="2">
        <f>VLOOKUP($A823,活跃!$B:$K,9,0)</f>
        <v>6445.48</v>
      </c>
      <c r="K823" s="5">
        <f>VLOOKUP($A823,'交易量(贡献率)'!$A:$L,11,0)</f>
        <v>1.2221756619749567E-3</v>
      </c>
      <c r="L823">
        <f>VLOOKUP($A823,交易量等级!$A:$H,7,0)</f>
        <v>1205</v>
      </c>
      <c r="M823" t="str">
        <f>VLOOKUP($A823,'风险(退款拒付)'!$A:$O,7,0)</f>
        <v>(10,20]</v>
      </c>
      <c r="N823" t="str">
        <f>VLOOKUP($A823,'风险(退款拒付)'!$A:$O,10,0)</f>
        <v>0</v>
      </c>
      <c r="O823" t="str">
        <f>VLOOKUP($A823,'风险(退款拒付)'!$A:$O,13,0)</f>
        <v>0</v>
      </c>
      <c r="P823" s="1">
        <f>VLOOKUP(A823,综合分数!$A:$L,12,0)</f>
        <v>4.9052073258375661E-3</v>
      </c>
    </row>
    <row r="824" spans="1:16" x14ac:dyDescent="0.2">
      <c r="A824" t="s">
        <v>807</v>
      </c>
      <c r="B824" t="str">
        <f>VLOOKUP($A824,活跃!$B:$K,10,0)</f>
        <v>03流失</v>
      </c>
      <c r="C824" t="str">
        <f>VLOOKUP($A824,'交易量(贡献率)'!$A:$M,13,0)</f>
        <v>IV</v>
      </c>
      <c r="D824" t="str">
        <f>VLOOKUP($A824,交易量等级!$A:$I,9,0)</f>
        <v>微</v>
      </c>
      <c r="E824" t="str">
        <f>VLOOKUP($A824,'风险(退款拒付)'!$A:$P,16,0)</f>
        <v>低</v>
      </c>
      <c r="F824">
        <f>VLOOKUP($A824,'风险(退款拒付)'!$A:$Z,4,0)</f>
        <v>0.26600000000000001</v>
      </c>
      <c r="G824" t="str">
        <f>VLOOKUP($A824,'风险(退款拒付)'!$A:$Z,8,0)</f>
        <v>高</v>
      </c>
      <c r="H824" t="str">
        <f>VLOOKUP($A824,'风险(退款拒付)'!$A:$Z,11,0)</f>
        <v>0</v>
      </c>
      <c r="I824" t="str">
        <f>VLOOKUP($A824,'风险(退款拒付)'!$A:$Z,14,0)</f>
        <v>0</v>
      </c>
      <c r="J824" s="2">
        <f>VLOOKUP($A824,活跃!$B:$K,9,0)</f>
        <v>493.57</v>
      </c>
      <c r="K824" s="5">
        <f>VLOOKUP($A824,'交易量(贡献率)'!$A:$L,11,0)</f>
        <v>9.3589498606927544E-5</v>
      </c>
      <c r="L824">
        <f>VLOOKUP($A824,交易量等级!$A:$H,7,0)</f>
        <v>0</v>
      </c>
      <c r="M824" t="str">
        <f>VLOOKUP($A824,'风险(退款拒付)'!$A:$O,7,0)</f>
        <v>(20,+)</v>
      </c>
      <c r="N824" t="str">
        <f>VLOOKUP($A824,'风险(退款拒付)'!$A:$O,10,0)</f>
        <v>0</v>
      </c>
      <c r="O824" t="str">
        <f>VLOOKUP($A824,'风险(退款拒付)'!$A:$O,13,0)</f>
        <v>0</v>
      </c>
      <c r="P824" s="1">
        <f>VLOOKUP(A824,综合分数!$A:$L,12,0)</f>
        <v>8.8701693741471098E-3</v>
      </c>
    </row>
    <row r="825" spans="1:16" x14ac:dyDescent="0.2">
      <c r="A825" t="s">
        <v>931</v>
      </c>
      <c r="B825" t="str">
        <f>VLOOKUP($A825,活跃!$B:$K,10,0)</f>
        <v>03流失</v>
      </c>
      <c r="C825" t="str">
        <f>VLOOKUP($A825,'交易量(贡献率)'!$A:$M,13,0)</f>
        <v>IV</v>
      </c>
      <c r="D825" t="str">
        <f>VLOOKUP($A825,交易量等级!$A:$I,9,0)</f>
        <v>微</v>
      </c>
      <c r="E825" t="str">
        <f>VLOOKUP($A825,'风险(退款拒付)'!$A:$P,16,0)</f>
        <v>0风险</v>
      </c>
      <c r="F825">
        <f>VLOOKUP($A825,'风险(退款拒付)'!$A:$Z,4,0)</f>
        <v>0</v>
      </c>
      <c r="G825" t="str">
        <f>VLOOKUP($A825,'风险(退款拒付)'!$A:$Z,8,0)</f>
        <v>0</v>
      </c>
      <c r="H825" t="str">
        <f>VLOOKUP($A825,'风险(退款拒付)'!$A:$Z,11,0)</f>
        <v>0</v>
      </c>
      <c r="I825" t="str">
        <f>VLOOKUP($A825,'风险(退款拒付)'!$A:$Z,14,0)</f>
        <v>0</v>
      </c>
      <c r="J825" s="2">
        <f>VLOOKUP($A825,活跃!$B:$K,9,0)</f>
        <v>135</v>
      </c>
      <c r="K825" s="5">
        <f>VLOOKUP($A825,'交易量(贡献率)'!$A:$L,11,0)</f>
        <v>2.5598359527392708E-5</v>
      </c>
      <c r="L825">
        <f>VLOOKUP($A825,交易量等级!$A:$H,7,0)</f>
        <v>0</v>
      </c>
      <c r="M825" t="str">
        <f>VLOOKUP($A825,'风险(退款拒付)'!$A:$O,7,0)</f>
        <v>0</v>
      </c>
      <c r="N825" t="str">
        <f>VLOOKUP($A825,'风险(退款拒付)'!$A:$O,10,0)</f>
        <v>0</v>
      </c>
      <c r="O825" t="str">
        <f>VLOOKUP($A825,'风险(退款拒付)'!$A:$O,13,0)</f>
        <v>0</v>
      </c>
      <c r="P825" s="1">
        <f>VLOOKUP(A825,综合分数!$A:$L,12,0)</f>
        <v>6.1976815702792171E-3</v>
      </c>
    </row>
    <row r="826" spans="1:16" x14ac:dyDescent="0.2">
      <c r="A826" t="s">
        <v>828</v>
      </c>
      <c r="B826" t="str">
        <f>VLOOKUP($A826,活跃!$B:$K,10,0)</f>
        <v>02活跃</v>
      </c>
      <c r="C826" t="str">
        <f>VLOOKUP($A826,'交易量(贡献率)'!$A:$M,13,0)</f>
        <v>IV</v>
      </c>
      <c r="D826" t="str">
        <f>VLOOKUP($A826,交易量等级!$A:$I,9,0)</f>
        <v>微</v>
      </c>
      <c r="E826" t="str">
        <f>VLOOKUP($A826,'风险(退款拒付)'!$A:$P,16,0)</f>
        <v>低</v>
      </c>
      <c r="F826">
        <f>VLOOKUP($A826,'风险(退款拒付)'!$A:$Z,4,0)</f>
        <v>0.215</v>
      </c>
      <c r="G826" t="str">
        <f>VLOOKUP($A826,'风险(退款拒付)'!$A:$Z,8,0)</f>
        <v>高</v>
      </c>
      <c r="H826" t="str">
        <f>VLOOKUP($A826,'风险(退款拒付)'!$A:$Z,11,0)</f>
        <v>0</v>
      </c>
      <c r="I826" t="str">
        <f>VLOOKUP($A826,'风险(退款拒付)'!$A:$Z,14,0)</f>
        <v>0</v>
      </c>
      <c r="J826" s="2">
        <f>VLOOKUP($A826,活跃!$B:$K,9,0)</f>
        <v>351.6</v>
      </c>
      <c r="K826" s="5">
        <f>VLOOKUP($A826,'交易量(贡献率)'!$A:$L,11,0)</f>
        <v>6.6669505258009457E-5</v>
      </c>
      <c r="L826">
        <f>VLOOKUP($A826,交易量等级!$A:$H,7,0)</f>
        <v>197.42</v>
      </c>
      <c r="M826" t="str">
        <f>VLOOKUP($A826,'风险(退款拒付)'!$A:$O,7,0)</f>
        <v>(20,+)</v>
      </c>
      <c r="N826" t="str">
        <f>VLOOKUP($A826,'风险(退款拒付)'!$A:$O,10,0)</f>
        <v>0</v>
      </c>
      <c r="O826" t="str">
        <f>VLOOKUP($A826,'风险(退款拒付)'!$A:$O,13,0)</f>
        <v>0</v>
      </c>
      <c r="P826" s="1">
        <f>VLOOKUP(A826,综合分数!$A:$L,12,0)</f>
        <v>6.1689028298306239E-3</v>
      </c>
    </row>
    <row r="827" spans="1:16" x14ac:dyDescent="0.2">
      <c r="A827" t="s">
        <v>349</v>
      </c>
      <c r="B827" t="str">
        <f>VLOOKUP($A827,活跃!$B:$K,10,0)</f>
        <v>03流失</v>
      </c>
      <c r="C827" t="str">
        <f>VLOOKUP($A827,'交易量(贡献率)'!$A:$M,13,0)</f>
        <v>IV</v>
      </c>
      <c r="D827" t="str">
        <f>VLOOKUP($A827,交易量等级!$A:$I,9,0)</f>
        <v>微</v>
      </c>
      <c r="E827" t="str">
        <f>VLOOKUP($A827,'风险(退款拒付)'!$A:$P,16,0)</f>
        <v>低</v>
      </c>
      <c r="F827">
        <f>VLOOKUP($A827,'风险(退款拒付)'!$A:$Z,4,0)</f>
        <v>0</v>
      </c>
      <c r="G827" t="str">
        <f>VLOOKUP($A827,'风险(退款拒付)'!$A:$Z,8,0)</f>
        <v>0</v>
      </c>
      <c r="H827" t="str">
        <f>VLOOKUP($A827,'风险(退款拒付)'!$A:$Z,11,0)</f>
        <v>0</v>
      </c>
      <c r="I827" t="str">
        <f>VLOOKUP($A827,'风险(退款拒付)'!$A:$Z,14,0)</f>
        <v>中</v>
      </c>
      <c r="J827" s="2">
        <f>VLOOKUP($A827,活跃!$B:$K,9,0)</f>
        <v>495.3</v>
      </c>
      <c r="K827" s="5">
        <f>VLOOKUP($A827,'交易量(贡献率)'!$A:$L,11,0)</f>
        <v>9.3917536843834146E-5</v>
      </c>
      <c r="L827">
        <f>VLOOKUP($A827,交易量等级!$A:$H,7,0)</f>
        <v>0</v>
      </c>
      <c r="M827" t="str">
        <f>VLOOKUP($A827,'风险(退款拒付)'!$A:$O,7,0)</f>
        <v>0</v>
      </c>
      <c r="N827" t="str">
        <f>VLOOKUP($A827,'风险(退款拒付)'!$A:$O,10,0)</f>
        <v>0</v>
      </c>
      <c r="O827" t="str">
        <f>VLOOKUP($A827,'风险(退款拒付)'!$A:$O,13,0)</f>
        <v>(10,20]</v>
      </c>
      <c r="P827" s="1">
        <f>VLOOKUP(A827,综合分数!$A:$L,12,0)</f>
        <v>7.5131350093653451E-3</v>
      </c>
    </row>
    <row r="828" spans="1:16" x14ac:dyDescent="0.2">
      <c r="A828" t="s">
        <v>433</v>
      </c>
      <c r="B828" t="str">
        <f>VLOOKUP($A828,活跃!$B:$K,10,0)</f>
        <v>03流失</v>
      </c>
      <c r="C828" t="str">
        <f>VLOOKUP($A828,'交易量(贡献率)'!$A:$M,13,0)</f>
        <v>IV</v>
      </c>
      <c r="D828" t="str">
        <f>VLOOKUP($A828,交易量等级!$A:$I,9,0)</f>
        <v>微</v>
      </c>
      <c r="E828" t="str">
        <f>VLOOKUP($A828,'风险(退款拒付)'!$A:$P,16,0)</f>
        <v>中高</v>
      </c>
      <c r="F828">
        <f>VLOOKUP($A828,'风险(退款拒付)'!$A:$Z,4,0)</f>
        <v>0</v>
      </c>
      <c r="G828" t="str">
        <f>VLOOKUP($A828,'风险(退款拒付)'!$A:$Z,8,0)</f>
        <v>0</v>
      </c>
      <c r="H828" t="str">
        <f>VLOOKUP($A828,'风险(退款拒付)'!$A:$Z,11,0)</f>
        <v>高</v>
      </c>
      <c r="I828" t="str">
        <f>VLOOKUP($A828,'风险(退款拒付)'!$A:$Z,14,0)</f>
        <v>中</v>
      </c>
      <c r="J828" s="2">
        <f>VLOOKUP($A828,活跃!$B:$K,9,0)</f>
        <v>253</v>
      </c>
      <c r="K828" s="5">
        <f>VLOOKUP($A828,'交易量(贡献率)'!$A:$L,11,0)</f>
        <v>4.7973221929113741E-5</v>
      </c>
      <c r="L828">
        <f>VLOOKUP($A828,交易量等级!$A:$H,7,0)</f>
        <v>0</v>
      </c>
      <c r="M828" t="str">
        <f>VLOOKUP($A828,'风险(退款拒付)'!$A:$O,7,0)</f>
        <v>0</v>
      </c>
      <c r="N828" t="str">
        <f>VLOOKUP($A828,'风险(退款拒付)'!$A:$O,10,0)</f>
        <v>(10,+)</v>
      </c>
      <c r="O828" t="str">
        <f>VLOOKUP($A828,'风险(退款拒付)'!$A:$O,13,0)</f>
        <v>(10,20]</v>
      </c>
      <c r="P828" s="1">
        <f>VLOOKUP(A828,综合分数!$A:$L,12,0)</f>
        <v>1.147750857513148E-2</v>
      </c>
    </row>
    <row r="829" spans="1:16" x14ac:dyDescent="0.2">
      <c r="A829" t="s">
        <v>133</v>
      </c>
      <c r="B829" t="str">
        <f>VLOOKUP($A829,活跃!$B:$K,10,0)</f>
        <v>03流失</v>
      </c>
      <c r="C829" t="str">
        <f>VLOOKUP($A829,'交易量(贡献率)'!$A:$M,13,0)</f>
        <v>IV</v>
      </c>
      <c r="D829" t="str">
        <f>VLOOKUP($A829,交易量等级!$A:$I,9,0)</f>
        <v>微</v>
      </c>
      <c r="E829" t="str">
        <f>VLOOKUP($A829,'风险(退款拒付)'!$A:$P,16,0)</f>
        <v>0风险</v>
      </c>
      <c r="F829">
        <f>VLOOKUP($A829,'风险(退款拒付)'!$A:$Z,4,0)</f>
        <v>0</v>
      </c>
      <c r="G829" t="str">
        <f>VLOOKUP($A829,'风险(退款拒付)'!$A:$Z,8,0)</f>
        <v>0</v>
      </c>
      <c r="H829" t="str">
        <f>VLOOKUP($A829,'风险(退款拒付)'!$A:$Z,11,0)</f>
        <v>0</v>
      </c>
      <c r="I829" t="str">
        <f>VLOOKUP($A829,'风险(退款拒付)'!$A:$Z,14,0)</f>
        <v>0</v>
      </c>
      <c r="J829" s="2">
        <f>VLOOKUP($A829,活跃!$B:$K,9,0)</f>
        <v>350</v>
      </c>
      <c r="K829" s="5">
        <f>VLOOKUP($A829,'交易量(贡献率)'!$A:$L,11,0)</f>
        <v>6.6366117293240355E-5</v>
      </c>
      <c r="L829">
        <f>VLOOKUP($A829,交易量等级!$A:$H,7,0)</f>
        <v>0</v>
      </c>
      <c r="M829" t="str">
        <f>VLOOKUP($A829,'风险(退款拒付)'!$A:$O,7,0)</f>
        <v>0</v>
      </c>
      <c r="N829" t="str">
        <f>VLOOKUP($A829,'风险(退款拒付)'!$A:$O,10,0)</f>
        <v>0</v>
      </c>
      <c r="O829" t="str">
        <f>VLOOKUP($A829,'风险(退款拒付)'!$A:$O,13,0)</f>
        <v>0</v>
      </c>
      <c r="P829" s="1">
        <f>VLOOKUP(A829,综合分数!$A:$L,12,0)</f>
        <v>9.2771677950126228E-3</v>
      </c>
    </row>
    <row r="830" spans="1:16" x14ac:dyDescent="0.2">
      <c r="A830" t="s">
        <v>678</v>
      </c>
      <c r="B830" t="str">
        <f>VLOOKUP($A830,活跃!$B:$K,10,0)</f>
        <v>03流失</v>
      </c>
      <c r="C830" t="str">
        <f>VLOOKUP($A830,'交易量(贡献率)'!$A:$M,13,0)</f>
        <v>IV</v>
      </c>
      <c r="D830" t="str">
        <f>VLOOKUP($A830,交易量等级!$A:$I,9,0)</f>
        <v>微</v>
      </c>
      <c r="E830" t="str">
        <f>VLOOKUP($A830,'风险(退款拒付)'!$A:$P,16,0)</f>
        <v>低</v>
      </c>
      <c r="F830">
        <f>VLOOKUP($A830,'风险(退款拒付)'!$A:$Z,4,0)</f>
        <v>0.34399999999999997</v>
      </c>
      <c r="G830" t="str">
        <f>VLOOKUP($A830,'风险(退款拒付)'!$A:$Z,8,0)</f>
        <v>高</v>
      </c>
      <c r="H830" t="str">
        <f>VLOOKUP($A830,'风险(退款拒付)'!$A:$Z,11,0)</f>
        <v>0</v>
      </c>
      <c r="I830" t="str">
        <f>VLOOKUP($A830,'风险(退款拒付)'!$A:$Z,14,0)</f>
        <v>0</v>
      </c>
      <c r="J830" s="2">
        <f>VLOOKUP($A830,活跃!$B:$K,9,0)</f>
        <v>305.45</v>
      </c>
      <c r="K830" s="5">
        <f>VLOOKUP($A830,'交易量(贡献率)'!$A:$L,11,0)</f>
        <v>5.7918658649200762E-5</v>
      </c>
      <c r="L830">
        <f>VLOOKUP($A830,交易量等级!$A:$H,7,0)</f>
        <v>0</v>
      </c>
      <c r="M830" t="str">
        <f>VLOOKUP($A830,'风险(退款拒付)'!$A:$O,7,0)</f>
        <v>(20,+)</v>
      </c>
      <c r="N830" t="str">
        <f>VLOOKUP($A830,'风险(退款拒付)'!$A:$O,10,0)</f>
        <v>0</v>
      </c>
      <c r="O830" t="str">
        <f>VLOOKUP($A830,'风险(退款拒付)'!$A:$O,13,0)</f>
        <v>0</v>
      </c>
      <c r="P830" s="1">
        <f>VLOOKUP(A830,综合分数!$A:$L,12,0)</f>
        <v>1.0435980063230359E-2</v>
      </c>
    </row>
    <row r="831" spans="1:16" x14ac:dyDescent="0.2">
      <c r="A831" t="s">
        <v>860</v>
      </c>
      <c r="B831" t="str">
        <f>VLOOKUP($A831,活跃!$B:$K,10,0)</f>
        <v>03流失</v>
      </c>
      <c r="C831" t="str">
        <f>VLOOKUP($A831,'交易量(贡献率)'!$A:$M,13,0)</f>
        <v>IV</v>
      </c>
      <c r="D831" t="str">
        <f>VLOOKUP($A831,交易量等级!$A:$I,9,0)</f>
        <v>微</v>
      </c>
      <c r="E831" t="str">
        <f>VLOOKUP($A831,'风险(退款拒付)'!$A:$P,16,0)</f>
        <v>0风险</v>
      </c>
      <c r="F831">
        <f>VLOOKUP($A831,'风险(退款拒付)'!$A:$Z,4,0)</f>
        <v>0</v>
      </c>
      <c r="G831" t="str">
        <f>VLOOKUP($A831,'风险(退款拒付)'!$A:$Z,8,0)</f>
        <v>0</v>
      </c>
      <c r="H831" t="str">
        <f>VLOOKUP($A831,'风险(退款拒付)'!$A:$Z,11,0)</f>
        <v>0</v>
      </c>
      <c r="I831" t="str">
        <f>VLOOKUP($A831,'风险(退款拒付)'!$A:$Z,14,0)</f>
        <v>0</v>
      </c>
      <c r="J831" s="2">
        <f>VLOOKUP($A831,活跃!$B:$K,9,0)</f>
        <v>439.68</v>
      </c>
      <c r="K831" s="5">
        <f>VLOOKUP($A831,'交易量(贡献率)'!$A:$L,11,0)</f>
        <v>7.654236798177633E-5</v>
      </c>
      <c r="L831">
        <f>VLOOKUP($A831,交易量等级!$A:$H,7,0)</f>
        <v>0</v>
      </c>
      <c r="M831" t="str">
        <f>VLOOKUP($A831,'风险(退款拒付)'!$A:$O,7,0)</f>
        <v>0</v>
      </c>
      <c r="N831" t="str">
        <f>VLOOKUP($A831,'风险(退款拒付)'!$A:$O,10,0)</f>
        <v>0</v>
      </c>
      <c r="O831" t="str">
        <f>VLOOKUP($A831,'风险(退款拒付)'!$A:$O,13,0)</f>
        <v>0</v>
      </c>
      <c r="P831" s="1">
        <f>VLOOKUP(A831,综合分数!$A:$L,12,0)</f>
        <v>4.0291268453215411E-3</v>
      </c>
    </row>
    <row r="832" spans="1:16" x14ac:dyDescent="0.2">
      <c r="A832" t="s">
        <v>276</v>
      </c>
      <c r="B832" t="str">
        <f>VLOOKUP($A832,活跃!$B:$K,10,0)</f>
        <v>03流失</v>
      </c>
      <c r="C832" t="str">
        <f>VLOOKUP($A832,'交易量(贡献率)'!$A:$M,13,0)</f>
        <v>IV</v>
      </c>
      <c r="D832" t="str">
        <f>VLOOKUP($A832,交易量等级!$A:$I,9,0)</f>
        <v>微</v>
      </c>
      <c r="E832" t="str">
        <f>VLOOKUP($A832,'风险(退款拒付)'!$A:$P,16,0)</f>
        <v>低</v>
      </c>
      <c r="F832">
        <f>VLOOKUP($A832,'风险(退款拒付)'!$A:$Z,4,0)</f>
        <v>0</v>
      </c>
      <c r="G832" t="str">
        <f>VLOOKUP($A832,'风险(退款拒付)'!$A:$Z,8,0)</f>
        <v>0</v>
      </c>
      <c r="H832" t="str">
        <f>VLOOKUP($A832,'风险(退款拒付)'!$A:$Z,11,0)</f>
        <v>0</v>
      </c>
      <c r="I832" t="str">
        <f>VLOOKUP($A832,'风险(退款拒付)'!$A:$Z,14,0)</f>
        <v>中</v>
      </c>
      <c r="J832" s="2">
        <f>VLOOKUP($A832,活跃!$B:$K,9,0)</f>
        <v>359.86</v>
      </c>
      <c r="K832" s="5">
        <f>VLOOKUP($A832,'交易量(贡献率)'!$A:$L,11,0)</f>
        <v>6.823574562612993E-5</v>
      </c>
      <c r="L832">
        <f>VLOOKUP($A832,交易量等级!$A:$H,7,0)</f>
        <v>0</v>
      </c>
      <c r="M832" t="str">
        <f>VLOOKUP($A832,'风险(退款拒付)'!$A:$O,7,0)</f>
        <v>0</v>
      </c>
      <c r="N832" t="str">
        <f>VLOOKUP($A832,'风险(退款拒付)'!$A:$O,10,0)</f>
        <v>0</v>
      </c>
      <c r="O832" t="str">
        <f>VLOOKUP($A832,'风险(退款拒付)'!$A:$O,13,0)</f>
        <v>(10,20]</v>
      </c>
      <c r="P832" s="1">
        <f>VLOOKUP(A832,综合分数!$A:$L,12,0)</f>
        <v>5.4002505942645678E-3</v>
      </c>
    </row>
    <row r="833" spans="1:16" x14ac:dyDescent="0.2">
      <c r="A833" t="s">
        <v>626</v>
      </c>
      <c r="B833" t="str">
        <f>VLOOKUP($A833,活跃!$B:$K,10,0)</f>
        <v>03流失</v>
      </c>
      <c r="C833" t="str">
        <f>VLOOKUP($A833,'交易量(贡献率)'!$A:$M,13,0)</f>
        <v>IV</v>
      </c>
      <c r="D833" t="str">
        <f>VLOOKUP($A833,交易量等级!$A:$I,9,0)</f>
        <v>微</v>
      </c>
      <c r="E833" t="str">
        <f>VLOOKUP($A833,'风险(退款拒付)'!$A:$P,16,0)</f>
        <v>中</v>
      </c>
      <c r="F833">
        <f>VLOOKUP($A833,'风险(退款拒付)'!$A:$Z,4,0)</f>
        <v>0</v>
      </c>
      <c r="G833" t="str">
        <f>VLOOKUP($A833,'风险(退款拒付)'!$A:$Z,8,0)</f>
        <v>0</v>
      </c>
      <c r="H833" t="str">
        <f>VLOOKUP($A833,'风险(退款拒付)'!$A:$Z,11,0)</f>
        <v>0</v>
      </c>
      <c r="I833" t="str">
        <f>VLOOKUP($A833,'风险(退款拒付)'!$A:$Z,14,0)</f>
        <v>高</v>
      </c>
      <c r="J833" s="2">
        <f>VLOOKUP($A833,活跃!$B:$K,9,0)</f>
        <v>317.39999999999998</v>
      </c>
      <c r="K833" s="5">
        <f>VLOOKUP($A833,'交易量(贡献率)'!$A:$L,11,0)</f>
        <v>6.0184587511069964E-5</v>
      </c>
      <c r="L833">
        <f>VLOOKUP($A833,交易量等级!$A:$H,7,0)</f>
        <v>0</v>
      </c>
      <c r="M833" t="str">
        <f>VLOOKUP($A833,'风险(退款拒付)'!$A:$O,7,0)</f>
        <v>0</v>
      </c>
      <c r="N833" t="str">
        <f>VLOOKUP($A833,'风险(退款拒付)'!$A:$O,10,0)</f>
        <v>0</v>
      </c>
      <c r="O833" t="str">
        <f>VLOOKUP($A833,'风险(退款拒付)'!$A:$O,13,0)</f>
        <v>(20,+)</v>
      </c>
      <c r="P833" s="1">
        <f>VLOOKUP(A833,综合分数!$A:$L,12,0)</f>
        <v>4.0061370647418368E-3</v>
      </c>
    </row>
    <row r="834" spans="1:16" x14ac:dyDescent="0.2">
      <c r="A834" t="s">
        <v>815</v>
      </c>
      <c r="B834" t="str">
        <f>VLOOKUP($A834,活跃!$B:$K,10,0)</f>
        <v>03沉默</v>
      </c>
      <c r="C834" t="str">
        <f>VLOOKUP($A834,'交易量(贡献率)'!$A:$M,13,0)</f>
        <v>IV</v>
      </c>
      <c r="D834" t="str">
        <f>VLOOKUP($A834,交易量等级!$A:$I,9,0)</f>
        <v>微</v>
      </c>
      <c r="E834" t="str">
        <f>VLOOKUP($A834,'风险(退款拒付)'!$A:$P,16,0)</f>
        <v>0风险</v>
      </c>
      <c r="F834">
        <f>VLOOKUP($A834,'风险(退款拒付)'!$A:$Z,4,0)</f>
        <v>0</v>
      </c>
      <c r="G834" t="str">
        <f>VLOOKUP($A834,'风险(退款拒付)'!$A:$Z,8,0)</f>
        <v>0</v>
      </c>
      <c r="H834" t="str">
        <f>VLOOKUP($A834,'风险(退款拒付)'!$A:$Z,11,0)</f>
        <v>0</v>
      </c>
      <c r="I834" t="str">
        <f>VLOOKUP($A834,'风险(退款拒付)'!$A:$Z,14,0)</f>
        <v>0</v>
      </c>
      <c r="J834" s="2">
        <f>VLOOKUP($A834,活跃!$B:$K,9,0)</f>
        <v>8999.33</v>
      </c>
      <c r="K834" s="5">
        <f>VLOOKUP($A834,'交易量(贡献率)'!$A:$L,11,0)</f>
        <v>4.4376208455770708E-4</v>
      </c>
      <c r="L834">
        <f>VLOOKUP($A834,交易量等级!$A:$H,7,0)</f>
        <v>20.93</v>
      </c>
      <c r="M834" t="str">
        <f>VLOOKUP($A834,'风险(退款拒付)'!$A:$O,7,0)</f>
        <v>0</v>
      </c>
      <c r="N834" t="str">
        <f>VLOOKUP($A834,'风险(退款拒付)'!$A:$O,10,0)</f>
        <v>0</v>
      </c>
      <c r="O834" t="str">
        <f>VLOOKUP($A834,'风险(退款拒付)'!$A:$O,13,0)</f>
        <v>0</v>
      </c>
      <c r="P834" s="1">
        <f>VLOOKUP(A834,综合分数!$A:$L,12,0)</f>
        <v>5.6711264498367931E-3</v>
      </c>
    </row>
    <row r="835" spans="1:16" x14ac:dyDescent="0.2">
      <c r="A835" t="s">
        <v>368</v>
      </c>
      <c r="B835" t="str">
        <f>VLOOKUP($A835,活跃!$B:$K,10,0)</f>
        <v>03流失</v>
      </c>
      <c r="C835" t="str">
        <f>VLOOKUP($A835,'交易量(贡献率)'!$A:$M,13,0)</f>
        <v>IV</v>
      </c>
      <c r="D835" t="str">
        <f>VLOOKUP($A835,交易量等级!$A:$I,9,0)</f>
        <v>微</v>
      </c>
      <c r="E835" t="str">
        <f>VLOOKUP($A835,'风险(退款拒付)'!$A:$P,16,0)</f>
        <v>低</v>
      </c>
      <c r="F835">
        <f>VLOOKUP($A835,'风险(退款拒付)'!$A:$Z,4,0)</f>
        <v>0.14299999999999999</v>
      </c>
      <c r="G835" t="str">
        <f>VLOOKUP($A835,'风险(退款拒付)'!$A:$Z,8,0)</f>
        <v>中</v>
      </c>
      <c r="H835" t="str">
        <f>VLOOKUP($A835,'风险(退款拒付)'!$A:$Z,11,0)</f>
        <v>0</v>
      </c>
      <c r="I835" t="str">
        <f>VLOOKUP($A835,'风险(退款拒付)'!$A:$Z,14,0)</f>
        <v>0</v>
      </c>
      <c r="J835" s="2">
        <f>VLOOKUP($A835,活跃!$B:$K,9,0)</f>
        <v>7.0000000000000007E-2</v>
      </c>
      <c r="K835" s="5">
        <f>VLOOKUP($A835,'交易量(贡献率)'!$A:$L,11,0)</f>
        <v>1.6772655730626801E-8</v>
      </c>
      <c r="L835">
        <f>VLOOKUP($A835,交易量等级!$A:$H,7,0)</f>
        <v>0</v>
      </c>
      <c r="M835" t="str">
        <f>VLOOKUP($A835,'风险(退款拒付)'!$A:$O,7,0)</f>
        <v>(10,20]</v>
      </c>
      <c r="N835" t="str">
        <f>VLOOKUP($A835,'风险(退款拒付)'!$A:$O,10,0)</f>
        <v>0</v>
      </c>
      <c r="O835" t="str">
        <f>VLOOKUP($A835,'风险(退款拒付)'!$A:$O,13,0)</f>
        <v>0</v>
      </c>
      <c r="P835" s="1">
        <f>VLOOKUP(A835,综合分数!$A:$L,12,0)</f>
        <v>2.354632698401101E-3</v>
      </c>
    </row>
    <row r="836" spans="1:16" x14ac:dyDescent="0.2">
      <c r="A836" t="s">
        <v>711</v>
      </c>
      <c r="B836" t="str">
        <f>VLOOKUP($A836,活跃!$B:$K,10,0)</f>
        <v>03流失</v>
      </c>
      <c r="C836" t="str">
        <f>VLOOKUP($A836,'交易量(贡献率)'!$A:$M,13,0)</f>
        <v>IV</v>
      </c>
      <c r="D836" t="str">
        <f>VLOOKUP($A836,交易量等级!$A:$I,9,0)</f>
        <v>微</v>
      </c>
      <c r="E836" t="str">
        <f>VLOOKUP($A836,'风险(退款拒付)'!$A:$P,16,0)</f>
        <v>高</v>
      </c>
      <c r="F836">
        <f>VLOOKUP($A836,'风险(退款拒付)'!$A:$Z,4,0)</f>
        <v>0</v>
      </c>
      <c r="G836" t="str">
        <f>VLOOKUP($A836,'风险(退款拒付)'!$A:$Z,8,0)</f>
        <v>0</v>
      </c>
      <c r="H836" t="str">
        <f>VLOOKUP($A836,'风险(退款拒付)'!$A:$Z,11,0)</f>
        <v>高</v>
      </c>
      <c r="I836" t="str">
        <f>VLOOKUP($A836,'风险(退款拒付)'!$A:$Z,14,0)</f>
        <v>高</v>
      </c>
      <c r="J836" s="2">
        <f>VLOOKUP($A836,活跃!$B:$K,9,0)</f>
        <v>374.86</v>
      </c>
      <c r="K836" s="5">
        <f>VLOOKUP($A836,'交易量(贡献率)'!$A:$L,11,0)</f>
        <v>7.108000779584023E-5</v>
      </c>
      <c r="L836">
        <f>VLOOKUP($A836,交易量等级!$A:$H,7,0)</f>
        <v>0</v>
      </c>
      <c r="M836" t="str">
        <f>VLOOKUP($A836,'风险(退款拒付)'!$A:$O,7,0)</f>
        <v>0</v>
      </c>
      <c r="N836" t="str">
        <f>VLOOKUP($A836,'风险(退款拒付)'!$A:$O,10,0)</f>
        <v>(10,+)</v>
      </c>
      <c r="O836" t="str">
        <f>VLOOKUP($A836,'风险(退款拒付)'!$A:$O,13,0)</f>
        <v>(20,+)</v>
      </c>
      <c r="P836" s="1">
        <f>VLOOKUP(A836,综合分数!$A:$L,12,0)</f>
        <v>6.2916317241306606E-3</v>
      </c>
    </row>
    <row r="837" spans="1:16" x14ac:dyDescent="0.2">
      <c r="A837" t="s">
        <v>289</v>
      </c>
      <c r="B837" t="str">
        <f>VLOOKUP($A837,活跃!$B:$K,10,0)</f>
        <v>03流失</v>
      </c>
      <c r="C837" t="str">
        <f>VLOOKUP($A837,'交易量(贡献率)'!$A:$M,13,0)</f>
        <v>IV</v>
      </c>
      <c r="D837" t="str">
        <f>VLOOKUP($A837,交易量等级!$A:$I,9,0)</f>
        <v>微</v>
      </c>
      <c r="E837" t="str">
        <f>VLOOKUP($A837,'风险(退款拒付)'!$A:$P,16,0)</f>
        <v>低</v>
      </c>
      <c r="F837">
        <f>VLOOKUP($A837,'风险(退款拒付)'!$A:$Z,4,0)</f>
        <v>0.443</v>
      </c>
      <c r="G837" t="str">
        <f>VLOOKUP($A837,'风险(退款拒付)'!$A:$Z,8,0)</f>
        <v>高</v>
      </c>
      <c r="H837" t="str">
        <f>VLOOKUP($A837,'风险(退款拒付)'!$A:$Z,11,0)</f>
        <v>0</v>
      </c>
      <c r="I837" t="str">
        <f>VLOOKUP($A837,'风险(退款拒付)'!$A:$Z,14,0)</f>
        <v>0</v>
      </c>
      <c r="J837" s="2">
        <f>VLOOKUP($A837,活跃!$B:$K,9,0)</f>
        <v>1011.99</v>
      </c>
      <c r="K837" s="5">
        <f>VLOOKUP($A837,'交易量(贡献率)'!$A:$L,11,0)</f>
        <v>1.9189099154167516E-4</v>
      </c>
      <c r="L837">
        <f>VLOOKUP($A837,交易量等级!$A:$H,7,0)</f>
        <v>0</v>
      </c>
      <c r="M837" t="str">
        <f>VLOOKUP($A837,'风险(退款拒付)'!$A:$O,7,0)</f>
        <v>(20,+)</v>
      </c>
      <c r="N837" t="str">
        <f>VLOOKUP($A837,'风险(退款拒付)'!$A:$O,10,0)</f>
        <v>0</v>
      </c>
      <c r="O837" t="str">
        <f>VLOOKUP($A837,'风险(退款拒付)'!$A:$O,13,0)</f>
        <v>0</v>
      </c>
      <c r="P837" s="1">
        <f>VLOOKUP(A837,综合分数!$A:$L,12,0)</f>
        <v>1.93843101051642E-3</v>
      </c>
    </row>
    <row r="838" spans="1:16" x14ac:dyDescent="0.2">
      <c r="A838" t="s">
        <v>701</v>
      </c>
      <c r="B838" t="str">
        <f>VLOOKUP($A838,活跃!$B:$K,10,0)</f>
        <v>03流失</v>
      </c>
      <c r="C838" t="str">
        <f>VLOOKUP($A838,'交易量(贡献率)'!$A:$M,13,0)</f>
        <v>IV</v>
      </c>
      <c r="D838" t="str">
        <f>VLOOKUP($A838,交易量等级!$A:$I,9,0)</f>
        <v>微</v>
      </c>
      <c r="E838" t="str">
        <f>VLOOKUP($A838,'风险(退款拒付)'!$A:$P,16,0)</f>
        <v>中</v>
      </c>
      <c r="F838">
        <f>VLOOKUP($A838,'风险(退款拒付)'!$A:$Z,4,0)</f>
        <v>0</v>
      </c>
      <c r="G838" t="str">
        <f>VLOOKUP($A838,'风险(退款拒付)'!$A:$Z,8,0)</f>
        <v>0</v>
      </c>
      <c r="H838" t="str">
        <f>VLOOKUP($A838,'风险(退款拒付)'!$A:$Z,11,0)</f>
        <v>高</v>
      </c>
      <c r="I838" t="str">
        <f>VLOOKUP($A838,'风险(退款拒付)'!$A:$Z,14,0)</f>
        <v>0</v>
      </c>
      <c r="J838" s="2">
        <f>VLOOKUP($A838,活跃!$B:$K,9,0)</f>
        <v>1216</v>
      </c>
      <c r="K838" s="5">
        <f>VLOOKUP($A838,'交易量(贡献率)'!$A:$L,11,0)</f>
        <v>2.3057485322451509E-4</v>
      </c>
      <c r="L838">
        <f>VLOOKUP($A838,交易量等级!$A:$H,7,0)</f>
        <v>0</v>
      </c>
      <c r="M838" t="str">
        <f>VLOOKUP($A838,'风险(退款拒付)'!$A:$O,7,0)</f>
        <v>0</v>
      </c>
      <c r="N838" t="str">
        <f>VLOOKUP($A838,'风险(退款拒付)'!$A:$O,10,0)</f>
        <v>(10,+)</v>
      </c>
      <c r="O838" t="str">
        <f>VLOOKUP($A838,'风险(退款拒付)'!$A:$O,13,0)</f>
        <v>0</v>
      </c>
      <c r="P838" s="1">
        <f>VLOOKUP(A838,综合分数!$A:$L,12,0)</f>
        <v>5.9626512826522933E-3</v>
      </c>
    </row>
    <row r="839" spans="1:16" x14ac:dyDescent="0.2">
      <c r="A839" t="s">
        <v>315</v>
      </c>
      <c r="B839" t="str">
        <f>VLOOKUP($A839,活跃!$B:$K,10,0)</f>
        <v>03流失</v>
      </c>
      <c r="C839" t="str">
        <f>VLOOKUP($A839,'交易量(贡献率)'!$A:$M,13,0)</f>
        <v>IV</v>
      </c>
      <c r="D839" t="str">
        <f>VLOOKUP($A839,交易量等级!$A:$I,9,0)</f>
        <v>微</v>
      </c>
      <c r="E839" t="str">
        <f>VLOOKUP($A839,'风险(退款拒付)'!$A:$P,16,0)</f>
        <v>低</v>
      </c>
      <c r="F839">
        <f>VLOOKUP($A839,'风险(退款拒付)'!$A:$Z,4,0)</f>
        <v>0</v>
      </c>
      <c r="G839" t="str">
        <f>VLOOKUP($A839,'风险(退款拒付)'!$A:$Z,8,0)</f>
        <v>0</v>
      </c>
      <c r="H839" t="str">
        <f>VLOOKUP($A839,'风险(退款拒付)'!$A:$Z,11,0)</f>
        <v>0</v>
      </c>
      <c r="I839" t="str">
        <f>VLOOKUP($A839,'风险(退款拒付)'!$A:$Z,14,0)</f>
        <v>中</v>
      </c>
      <c r="J839" s="2">
        <f>VLOOKUP($A839,活跃!$B:$K,9,0)</f>
        <v>275.94</v>
      </c>
      <c r="K839" s="5">
        <f>VLOOKUP($A839,'交易量(贡献率)'!$A:$L,11,0)</f>
        <v>5.2323046873990699E-5</v>
      </c>
      <c r="L839">
        <f>VLOOKUP($A839,交易量等级!$A:$H,7,0)</f>
        <v>0</v>
      </c>
      <c r="M839" t="str">
        <f>VLOOKUP($A839,'风险(退款拒付)'!$A:$O,7,0)</f>
        <v>0</v>
      </c>
      <c r="N839" t="str">
        <f>VLOOKUP($A839,'风险(退款拒付)'!$A:$O,10,0)</f>
        <v>0</v>
      </c>
      <c r="O839" t="str">
        <f>VLOOKUP($A839,'风险(退款拒付)'!$A:$O,13,0)</f>
        <v>(10,20]</v>
      </c>
      <c r="P839" s="1">
        <f>VLOOKUP(A839,综合分数!$A:$L,12,0)</f>
        <v>8.8241880198200971E-3</v>
      </c>
    </row>
    <row r="840" spans="1:16" x14ac:dyDescent="0.2">
      <c r="A840" t="s">
        <v>1011</v>
      </c>
      <c r="B840" t="str">
        <f>VLOOKUP($A840,活跃!$B:$K,10,0)</f>
        <v>03沉默</v>
      </c>
      <c r="C840" t="str">
        <f>VLOOKUP($A840,'交易量(贡献率)'!$A:$M,13,0)</f>
        <v>IV</v>
      </c>
      <c r="D840" t="str">
        <f>VLOOKUP($A840,交易量等级!$A:$I,9,0)</f>
        <v>微</v>
      </c>
      <c r="E840" t="str">
        <f>VLOOKUP($A840,'风险(退款拒付)'!$A:$P,16,0)</f>
        <v>低</v>
      </c>
      <c r="F840">
        <f>VLOOKUP($A840,'风险(退款拒付)'!$A:$Z,4,0)</f>
        <v>0.41399999999999998</v>
      </c>
      <c r="G840" t="str">
        <f>VLOOKUP($A840,'风险(退款拒付)'!$A:$Z,8,0)</f>
        <v>高</v>
      </c>
      <c r="H840" t="str">
        <f>VLOOKUP($A840,'风险(退款拒付)'!$A:$Z,11,0)</f>
        <v>0</v>
      </c>
      <c r="I840" t="str">
        <f>VLOOKUP($A840,'风险(退款拒付)'!$A:$Z,14,0)</f>
        <v>0</v>
      </c>
      <c r="J840" s="2">
        <f>VLOOKUP($A840,活跃!$B:$K,9,0)</f>
        <v>603.29999999999995</v>
      </c>
      <c r="K840" s="5">
        <f>VLOOKUP($A840,'交易量(贡献率)'!$A:$L,11,0)</f>
        <v>1.1439622446574831E-4</v>
      </c>
      <c r="L840">
        <f>VLOOKUP($A840,交易量等级!$A:$H,7,0)</f>
        <v>175.9</v>
      </c>
      <c r="M840" t="str">
        <f>VLOOKUP($A840,'风险(退款拒付)'!$A:$O,7,0)</f>
        <v>(20,+)</v>
      </c>
      <c r="N840" t="str">
        <f>VLOOKUP($A840,'风险(退款拒付)'!$A:$O,10,0)</f>
        <v>0</v>
      </c>
      <c r="O840" t="str">
        <f>VLOOKUP($A840,'风险(退款拒付)'!$A:$O,13,0)</f>
        <v>0</v>
      </c>
      <c r="P840" s="1">
        <f>VLOOKUP(A840,综合分数!$A:$L,12,0)</f>
        <v>1.252229821619498E-2</v>
      </c>
    </row>
    <row r="841" spans="1:16" x14ac:dyDescent="0.2">
      <c r="A841" t="s">
        <v>228</v>
      </c>
      <c r="B841" t="str">
        <f>VLOOKUP($A841,活跃!$B:$K,10,0)</f>
        <v>03流失</v>
      </c>
      <c r="C841" t="str">
        <f>VLOOKUP($A841,'交易量(贡献率)'!$A:$M,13,0)</f>
        <v>IV</v>
      </c>
      <c r="D841" t="str">
        <f>VLOOKUP($A841,交易量等级!$A:$I,9,0)</f>
        <v>微</v>
      </c>
      <c r="E841" t="str">
        <f>VLOOKUP($A841,'风险(退款拒付)'!$A:$P,16,0)</f>
        <v>低</v>
      </c>
      <c r="F841">
        <f>VLOOKUP($A841,'风险(退款拒付)'!$A:$Z,4,0)</f>
        <v>0</v>
      </c>
      <c r="G841" t="str">
        <f>VLOOKUP($A841,'风险(退款拒付)'!$A:$Z,8,0)</f>
        <v>0</v>
      </c>
      <c r="H841" t="str">
        <f>VLOOKUP($A841,'风险(退款拒付)'!$A:$Z,11,0)</f>
        <v>0</v>
      </c>
      <c r="I841" t="str">
        <f>VLOOKUP($A841,'风险(退款拒付)'!$A:$Z,14,0)</f>
        <v>中</v>
      </c>
      <c r="J841" s="2">
        <f>VLOOKUP($A841,活跃!$B:$K,9,0)</f>
        <v>1310.6400000000001</v>
      </c>
      <c r="K841" s="5">
        <f>VLOOKUP($A841,'交易量(贡献率)'!$A:$L,11,0)</f>
        <v>2.4852025134060725E-4</v>
      </c>
      <c r="L841">
        <f>VLOOKUP($A841,交易量等级!$A:$H,7,0)</f>
        <v>0</v>
      </c>
      <c r="M841" t="str">
        <f>VLOOKUP($A841,'风险(退款拒付)'!$A:$O,7,0)</f>
        <v>0</v>
      </c>
      <c r="N841" t="str">
        <f>VLOOKUP($A841,'风险(退款拒付)'!$A:$O,10,0)</f>
        <v>0</v>
      </c>
      <c r="O841" t="str">
        <f>VLOOKUP($A841,'风险(退款拒付)'!$A:$O,13,0)</f>
        <v>(10,20]</v>
      </c>
      <c r="P841" s="1">
        <f>VLOOKUP(A841,综合分数!$A:$L,12,0)</f>
        <v>2.8800125070912001E-3</v>
      </c>
    </row>
    <row r="842" spans="1:16" x14ac:dyDescent="0.2">
      <c r="A842" t="s">
        <v>1018</v>
      </c>
      <c r="B842" t="str">
        <f>VLOOKUP($A842,活跃!$B:$K,10,0)</f>
        <v>03流失</v>
      </c>
      <c r="C842" t="str">
        <f>VLOOKUP($A842,'交易量(贡献率)'!$A:$M,13,0)</f>
        <v>IV</v>
      </c>
      <c r="D842" t="str">
        <f>VLOOKUP($A842,交易量等级!$A:$I,9,0)</f>
        <v>微</v>
      </c>
      <c r="E842" t="str">
        <f>VLOOKUP($A842,'风险(退款拒付)'!$A:$P,16,0)</f>
        <v>0风险</v>
      </c>
      <c r="F842">
        <f>VLOOKUP($A842,'风险(退款拒付)'!$A:$Z,4,0)</f>
        <v>0</v>
      </c>
      <c r="G842" t="str">
        <f>VLOOKUP($A842,'风险(退款拒付)'!$A:$Z,8,0)</f>
        <v>0</v>
      </c>
      <c r="H842" t="str">
        <f>VLOOKUP($A842,'风险(退款拒付)'!$A:$Z,11,0)</f>
        <v>0</v>
      </c>
      <c r="I842" t="str">
        <f>VLOOKUP($A842,'风险(退款拒付)'!$A:$Z,14,0)</f>
        <v>0</v>
      </c>
      <c r="J842" s="2">
        <f>VLOOKUP($A842,活跃!$B:$K,9,0)</f>
        <v>407.02</v>
      </c>
      <c r="K842" s="5">
        <f>VLOOKUP($A842,'交易量(贡献率)'!$A:$L,11,0)</f>
        <v>7.7178105887699107E-5</v>
      </c>
      <c r="L842">
        <f>VLOOKUP($A842,交易量等级!$A:$H,7,0)</f>
        <v>0</v>
      </c>
      <c r="M842" t="str">
        <f>VLOOKUP($A842,'风险(退款拒付)'!$A:$O,7,0)</f>
        <v>0</v>
      </c>
      <c r="N842" t="str">
        <f>VLOOKUP($A842,'风险(退款拒付)'!$A:$O,10,0)</f>
        <v>0</v>
      </c>
      <c r="O842" t="str">
        <f>VLOOKUP($A842,'风险(退款拒付)'!$A:$O,13,0)</f>
        <v>0</v>
      </c>
      <c r="P842" s="1">
        <f>VLOOKUP(A842,综合分数!$A:$L,12,0)</f>
        <v>4.0189570586232582E-3</v>
      </c>
    </row>
    <row r="843" spans="1:16" x14ac:dyDescent="0.2">
      <c r="A843" t="s">
        <v>226</v>
      </c>
      <c r="B843" t="str">
        <f>VLOOKUP($A843,活跃!$B:$K,10,0)</f>
        <v>03流失</v>
      </c>
      <c r="C843" t="str">
        <f>VLOOKUP($A843,'交易量(贡献率)'!$A:$M,13,0)</f>
        <v>IV</v>
      </c>
      <c r="D843" t="str">
        <f>VLOOKUP($A843,交易量等级!$A:$I,9,0)</f>
        <v>微</v>
      </c>
      <c r="E843" t="str">
        <f>VLOOKUP($A843,'风险(退款拒付)'!$A:$P,16,0)</f>
        <v>0风险</v>
      </c>
      <c r="F843">
        <f>VLOOKUP($A843,'风险(退款拒付)'!$A:$Z,4,0)</f>
        <v>0</v>
      </c>
      <c r="G843" t="str">
        <f>VLOOKUP($A843,'风险(退款拒付)'!$A:$Z,8,0)</f>
        <v>0</v>
      </c>
      <c r="H843" t="str">
        <f>VLOOKUP($A843,'风险(退款拒付)'!$A:$Z,11,0)</f>
        <v>0</v>
      </c>
      <c r="I843" t="str">
        <f>VLOOKUP($A843,'风险(退款拒付)'!$A:$Z,14,0)</f>
        <v>0</v>
      </c>
      <c r="J843" s="2">
        <f>VLOOKUP($A843,活跃!$B:$K,9,0)</f>
        <v>313.76</v>
      </c>
      <c r="K843" s="5">
        <f>VLOOKUP($A843,'交易量(贡献率)'!$A:$L,11,0)</f>
        <v>6.1037811324608427E-5</v>
      </c>
      <c r="L843">
        <f>VLOOKUP($A843,交易量等级!$A:$H,7,0)</f>
        <v>0</v>
      </c>
      <c r="M843" t="str">
        <f>VLOOKUP($A843,'风险(退款拒付)'!$A:$O,7,0)</f>
        <v>0</v>
      </c>
      <c r="N843" t="str">
        <f>VLOOKUP($A843,'风险(退款拒付)'!$A:$O,10,0)</f>
        <v>0</v>
      </c>
      <c r="O843" t="str">
        <f>VLOOKUP($A843,'风险(退款拒付)'!$A:$O,13,0)</f>
        <v>0</v>
      </c>
      <c r="P843" s="1">
        <f>VLOOKUP(A843,综合分数!$A:$L,12,0)</f>
        <v>1.376488553080997E-2</v>
      </c>
    </row>
    <row r="844" spans="1:16" x14ac:dyDescent="0.2">
      <c r="A844" t="s">
        <v>428</v>
      </c>
      <c r="B844" t="str">
        <f>VLOOKUP($A844,活跃!$B:$K,10,0)</f>
        <v>03流失</v>
      </c>
      <c r="C844" t="str">
        <f>VLOOKUP($A844,'交易量(贡献率)'!$A:$M,13,0)</f>
        <v>IV</v>
      </c>
      <c r="D844" t="str">
        <f>VLOOKUP($A844,交易量等级!$A:$I,9,0)</f>
        <v>微</v>
      </c>
      <c r="E844" t="str">
        <f>VLOOKUP($A844,'风险(退款拒付)'!$A:$P,16,0)</f>
        <v>低</v>
      </c>
      <c r="F844">
        <f>VLOOKUP($A844,'风险(退款拒付)'!$A:$Z,4,0)</f>
        <v>4.8000000000000001E-2</v>
      </c>
      <c r="G844" t="str">
        <f>VLOOKUP($A844,'风险(退款拒付)'!$A:$Z,8,0)</f>
        <v>低</v>
      </c>
      <c r="H844" t="str">
        <f>VLOOKUP($A844,'风险(退款拒付)'!$A:$Z,11,0)</f>
        <v>0</v>
      </c>
      <c r="I844" t="str">
        <f>VLOOKUP($A844,'风险(退款拒付)'!$A:$Z,14,0)</f>
        <v>0</v>
      </c>
      <c r="J844" s="2">
        <f>VLOOKUP($A844,活跃!$B:$K,9,0)</f>
        <v>3863.76</v>
      </c>
      <c r="K844" s="5">
        <f>VLOOKUP($A844,'交易量(贡献率)'!$A:$L,11,0)</f>
        <v>7.3263642672265824E-4</v>
      </c>
      <c r="L844">
        <f>VLOOKUP($A844,交易量等级!$A:$H,7,0)</f>
        <v>0</v>
      </c>
      <c r="M844" t="str">
        <f>VLOOKUP($A844,'风险(退款拒付)'!$A:$O,7,0)</f>
        <v>(0,10]</v>
      </c>
      <c r="N844" t="str">
        <f>VLOOKUP($A844,'风险(退款拒付)'!$A:$O,10,0)</f>
        <v>0</v>
      </c>
      <c r="O844" t="str">
        <f>VLOOKUP($A844,'风险(退款拒付)'!$A:$O,13,0)</f>
        <v>0</v>
      </c>
      <c r="P844" s="1">
        <f>VLOOKUP(A844,综合分数!$A:$L,12,0)</f>
        <v>1.0499895968200239E-2</v>
      </c>
    </row>
    <row r="845" spans="1:16" x14ac:dyDescent="0.2">
      <c r="A845" t="s">
        <v>153</v>
      </c>
      <c r="B845" t="str">
        <f>VLOOKUP($A845,活跃!$B:$K,10,0)</f>
        <v>03流失</v>
      </c>
      <c r="C845" t="str">
        <f>VLOOKUP($A845,'交易量(贡献率)'!$A:$M,13,0)</f>
        <v>IV</v>
      </c>
      <c r="D845" t="str">
        <f>VLOOKUP($A845,交易量等级!$A:$I,9,0)</f>
        <v>微</v>
      </c>
      <c r="E845" t="str">
        <f>VLOOKUP($A845,'风险(退款拒付)'!$A:$P,16,0)</f>
        <v>0风险</v>
      </c>
      <c r="F845">
        <f>VLOOKUP($A845,'风险(退款拒付)'!$A:$Z,4,0)</f>
        <v>0</v>
      </c>
      <c r="G845" t="str">
        <f>VLOOKUP($A845,'风险(退款拒付)'!$A:$Z,8,0)</f>
        <v>0</v>
      </c>
      <c r="H845" t="str">
        <f>VLOOKUP($A845,'风险(退款拒付)'!$A:$Z,11,0)</f>
        <v>0</v>
      </c>
      <c r="I845" t="str">
        <f>VLOOKUP($A845,'风险(退款拒付)'!$A:$Z,14,0)</f>
        <v>0</v>
      </c>
      <c r="J845" s="2">
        <f>VLOOKUP($A845,活跃!$B:$K,9,0)</f>
        <v>139.93</v>
      </c>
      <c r="K845" s="5">
        <f>VLOOKUP($A845,'交易量(贡献率)'!$A:$L,11,0)</f>
        <v>2.6533173693837496E-5</v>
      </c>
      <c r="L845">
        <f>VLOOKUP($A845,交易量等级!$A:$H,7,0)</f>
        <v>0</v>
      </c>
      <c r="M845" t="str">
        <f>VLOOKUP($A845,'风险(退款拒付)'!$A:$O,7,0)</f>
        <v>0</v>
      </c>
      <c r="N845" t="str">
        <f>VLOOKUP($A845,'风险(退款拒付)'!$A:$O,10,0)</f>
        <v>0</v>
      </c>
      <c r="O845" t="str">
        <f>VLOOKUP($A845,'风险(退款拒付)'!$A:$O,13,0)</f>
        <v>0</v>
      </c>
      <c r="P845" s="1">
        <f>VLOOKUP(A845,综合分数!$A:$L,12,0)</f>
        <v>9.1547277628777068E-3</v>
      </c>
    </row>
    <row r="846" spans="1:16" x14ac:dyDescent="0.2">
      <c r="A846" t="s">
        <v>144</v>
      </c>
      <c r="B846" t="str">
        <f>VLOOKUP($A846,活跃!$B:$K,10,0)</f>
        <v>03流失</v>
      </c>
      <c r="C846" t="str">
        <f>VLOOKUP($A846,'交易量(贡献率)'!$A:$M,13,0)</f>
        <v>IV</v>
      </c>
      <c r="D846" t="str">
        <f>VLOOKUP($A846,交易量等级!$A:$I,9,0)</f>
        <v>微</v>
      </c>
      <c r="E846" t="str">
        <f>VLOOKUP($A846,'风险(退款拒付)'!$A:$P,16,0)</f>
        <v>低</v>
      </c>
      <c r="F846">
        <f>VLOOKUP($A846,'风险(退款拒付)'!$A:$Z,4,0)</f>
        <v>0.246</v>
      </c>
      <c r="G846" t="str">
        <f>VLOOKUP($A846,'风险(退款拒付)'!$A:$Z,8,0)</f>
        <v>高</v>
      </c>
      <c r="H846" t="str">
        <f>VLOOKUP($A846,'风险(退款拒付)'!$A:$Z,11,0)</f>
        <v>0</v>
      </c>
      <c r="I846" t="str">
        <f>VLOOKUP($A846,'风险(退款拒付)'!$A:$Z,14,0)</f>
        <v>中</v>
      </c>
      <c r="J846" s="2">
        <f>VLOOKUP($A846,活跃!$B:$K,9,0)</f>
        <v>362.2</v>
      </c>
      <c r="K846" s="5">
        <f>VLOOKUP($A846,'交易量(贡献率)'!$A:$L,11,0)</f>
        <v>7.9617331726071668E-5</v>
      </c>
      <c r="L846">
        <f>VLOOKUP($A846,交易量等级!$A:$H,7,0)</f>
        <v>0</v>
      </c>
      <c r="M846" t="str">
        <f>VLOOKUP($A846,'风险(退款拒付)'!$A:$O,7,0)</f>
        <v>(20,+)</v>
      </c>
      <c r="N846" t="str">
        <f>VLOOKUP($A846,'风险(退款拒付)'!$A:$O,10,0)</f>
        <v>0</v>
      </c>
      <c r="O846" t="str">
        <f>VLOOKUP($A846,'风险(退款拒付)'!$A:$O,13,0)</f>
        <v>(10,20]</v>
      </c>
      <c r="P846" s="1">
        <f>VLOOKUP(A846,综合分数!$A:$L,12,0)</f>
        <v>5.3958326720806426E-3</v>
      </c>
    </row>
    <row r="847" spans="1:16" x14ac:dyDescent="0.2">
      <c r="A847" t="s">
        <v>306</v>
      </c>
      <c r="B847" t="str">
        <f>VLOOKUP($A847,活跃!$B:$K,10,0)</f>
        <v>03沉默</v>
      </c>
      <c r="C847" t="str">
        <f>VLOOKUP($A847,'交易量(贡献率)'!$A:$M,13,0)</f>
        <v>IV</v>
      </c>
      <c r="D847" t="str">
        <f>VLOOKUP($A847,交易量等级!$A:$I,9,0)</f>
        <v>微</v>
      </c>
      <c r="E847" t="str">
        <f>VLOOKUP($A847,'风险(退款拒付)'!$A:$P,16,0)</f>
        <v>0风险</v>
      </c>
      <c r="F847">
        <f>VLOOKUP($A847,'风险(退款拒付)'!$A:$Z,4,0)</f>
        <v>0</v>
      </c>
      <c r="G847" t="str">
        <f>VLOOKUP($A847,'风险(退款拒付)'!$A:$Z,8,0)</f>
        <v>0</v>
      </c>
      <c r="H847" t="str">
        <f>VLOOKUP($A847,'风险(退款拒付)'!$A:$Z,11,0)</f>
        <v>0</v>
      </c>
      <c r="I847" t="str">
        <f>VLOOKUP($A847,'风险(退款拒付)'!$A:$Z,14,0)</f>
        <v>0</v>
      </c>
      <c r="J847" s="2">
        <f>VLOOKUP($A847,活跃!$B:$K,9,0)</f>
        <v>40320</v>
      </c>
      <c r="K847" s="5">
        <f>VLOOKUP($A847,'交易量(贡献率)'!$A:$L,11,0)</f>
        <v>5.3730341339281251E-5</v>
      </c>
      <c r="L847">
        <f>VLOOKUP($A847,交易量等级!$A:$H,7,0)</f>
        <v>41.602060000000002</v>
      </c>
      <c r="M847" t="str">
        <f>VLOOKUP($A847,'风险(退款拒付)'!$A:$O,7,0)</f>
        <v>0</v>
      </c>
      <c r="N847" t="str">
        <f>VLOOKUP($A847,'风险(退款拒付)'!$A:$O,10,0)</f>
        <v>0</v>
      </c>
      <c r="O847" t="str">
        <f>VLOOKUP($A847,'风险(退款拒付)'!$A:$O,13,0)</f>
        <v>0</v>
      </c>
      <c r="P847" s="1">
        <f>VLOOKUP(A847,综合分数!$A:$L,12,0)</f>
        <v>6.7743085594274971E-3</v>
      </c>
    </row>
    <row r="848" spans="1:16" x14ac:dyDescent="0.2">
      <c r="A848" t="s">
        <v>508</v>
      </c>
      <c r="B848" t="str">
        <f>VLOOKUP($A848,活跃!$B:$K,10,0)</f>
        <v>03流失</v>
      </c>
      <c r="C848" t="str">
        <f>VLOOKUP($A848,'交易量(贡献率)'!$A:$M,13,0)</f>
        <v>IV</v>
      </c>
      <c r="D848" t="str">
        <f>VLOOKUP($A848,交易量等级!$A:$I,9,0)</f>
        <v>微</v>
      </c>
      <c r="E848" t="str">
        <f>VLOOKUP($A848,'风险(退款拒付)'!$A:$P,16,0)</f>
        <v>高</v>
      </c>
      <c r="F848">
        <f>VLOOKUP($A848,'风险(退款拒付)'!$A:$Z,4,0)</f>
        <v>0</v>
      </c>
      <c r="G848" t="str">
        <f>VLOOKUP($A848,'风险(退款拒付)'!$A:$Z,8,0)</f>
        <v>0</v>
      </c>
      <c r="H848" t="str">
        <f>VLOOKUP($A848,'风险(退款拒付)'!$A:$Z,11,0)</f>
        <v>高</v>
      </c>
      <c r="I848" t="str">
        <f>VLOOKUP($A848,'风险(退款拒付)'!$A:$Z,14,0)</f>
        <v>高</v>
      </c>
      <c r="J848" s="2">
        <f>VLOOKUP($A848,活跃!$B:$K,9,0)</f>
        <v>349.06</v>
      </c>
      <c r="K848" s="5">
        <f>VLOOKUP($A848,'交易量(贡献率)'!$A:$L,11,0)</f>
        <v>6.618787686393851E-5</v>
      </c>
      <c r="L848">
        <f>VLOOKUP($A848,交易量等级!$A:$H,7,0)</f>
        <v>0</v>
      </c>
      <c r="M848" t="str">
        <f>VLOOKUP($A848,'风险(退款拒付)'!$A:$O,7,0)</f>
        <v>0</v>
      </c>
      <c r="N848" t="str">
        <f>VLOOKUP($A848,'风险(退款拒付)'!$A:$O,10,0)</f>
        <v>(10,+)</v>
      </c>
      <c r="O848" t="str">
        <f>VLOOKUP($A848,'风险(退款拒付)'!$A:$O,13,0)</f>
        <v>(20,+)</v>
      </c>
      <c r="P848" s="1">
        <f>VLOOKUP(A848,综合分数!$A:$L,12,0)</f>
        <v>8.9915400468153703E-3</v>
      </c>
    </row>
    <row r="849" spans="1:16" x14ac:dyDescent="0.2">
      <c r="A849" t="s">
        <v>124</v>
      </c>
      <c r="B849" t="str">
        <f>VLOOKUP($A849,活跃!$B:$K,10,0)</f>
        <v>03流失</v>
      </c>
      <c r="C849" t="str">
        <f>VLOOKUP($A849,'交易量(贡献率)'!$A:$M,13,0)</f>
        <v>IV</v>
      </c>
      <c r="D849" t="str">
        <f>VLOOKUP($A849,交易量等级!$A:$I,9,0)</f>
        <v>微</v>
      </c>
      <c r="E849" t="str">
        <f>VLOOKUP($A849,'风险(退款拒付)'!$A:$P,16,0)</f>
        <v>中</v>
      </c>
      <c r="F849">
        <f>VLOOKUP($A849,'风险(退款拒付)'!$A:$Z,4,0)</f>
        <v>0</v>
      </c>
      <c r="G849" t="str">
        <f>VLOOKUP($A849,'风险(退款拒付)'!$A:$Z,8,0)</f>
        <v>0</v>
      </c>
      <c r="H849" t="str">
        <f>VLOOKUP($A849,'风险(退款拒付)'!$A:$Z,11,0)</f>
        <v>高</v>
      </c>
      <c r="I849" t="str">
        <f>VLOOKUP($A849,'风险(退款拒付)'!$A:$Z,14,0)</f>
        <v>0</v>
      </c>
      <c r="J849" s="2">
        <f>VLOOKUP($A849,活跃!$B:$K,9,0)</f>
        <v>209.35</v>
      </c>
      <c r="K849" s="5">
        <f>VLOOKUP($A849,'交易量(贡献率)'!$A:$L,11,0)</f>
        <v>3.9696419015256764E-5</v>
      </c>
      <c r="L849">
        <f>VLOOKUP($A849,交易量等级!$A:$H,7,0)</f>
        <v>0</v>
      </c>
      <c r="M849" t="str">
        <f>VLOOKUP($A849,'风险(退款拒付)'!$A:$O,7,0)</f>
        <v>0</v>
      </c>
      <c r="N849" t="str">
        <f>VLOOKUP($A849,'风险(退款拒付)'!$A:$O,10,0)</f>
        <v>(10,+)</v>
      </c>
      <c r="O849" t="str">
        <f>VLOOKUP($A849,'风险(退款拒付)'!$A:$O,13,0)</f>
        <v>0</v>
      </c>
      <c r="P849" s="1">
        <f>VLOOKUP(A849,综合分数!$A:$L,12,0)</f>
        <v>7.9483530478850831E-3</v>
      </c>
    </row>
    <row r="850" spans="1:16" x14ac:dyDescent="0.2">
      <c r="A850" t="s">
        <v>378</v>
      </c>
      <c r="B850" t="str">
        <f>VLOOKUP($A850,活跃!$B:$K,10,0)</f>
        <v>03流失</v>
      </c>
      <c r="C850" t="str">
        <f>VLOOKUP($A850,'交易量(贡献率)'!$A:$M,13,0)</f>
        <v>IV</v>
      </c>
      <c r="D850" t="str">
        <f>VLOOKUP($A850,交易量等级!$A:$I,9,0)</f>
        <v>微</v>
      </c>
      <c r="E850" t="str">
        <f>VLOOKUP($A850,'风险(退款拒付)'!$A:$P,16,0)</f>
        <v>中</v>
      </c>
      <c r="F850">
        <f>VLOOKUP($A850,'风险(退款拒付)'!$A:$Z,4,0)</f>
        <v>0</v>
      </c>
      <c r="G850" t="str">
        <f>VLOOKUP($A850,'风险(退款拒付)'!$A:$Z,8,0)</f>
        <v>0</v>
      </c>
      <c r="H850" t="str">
        <f>VLOOKUP($A850,'风险(退款拒付)'!$A:$Z,11,0)</f>
        <v>高</v>
      </c>
      <c r="I850" t="str">
        <f>VLOOKUP($A850,'风险(退款拒付)'!$A:$Z,14,0)</f>
        <v>0</v>
      </c>
      <c r="J850" s="2">
        <f>VLOOKUP($A850,活跃!$B:$K,9,0)</f>
        <v>407.38</v>
      </c>
      <c r="K850" s="5">
        <f>VLOOKUP($A850,'交易量(贡献率)'!$A:$L,11,0)</f>
        <v>7.7246368179772164E-5</v>
      </c>
      <c r="L850">
        <f>VLOOKUP($A850,交易量等级!$A:$H,7,0)</f>
        <v>0</v>
      </c>
      <c r="M850" t="str">
        <f>VLOOKUP($A850,'风险(退款拒付)'!$A:$O,7,0)</f>
        <v>0</v>
      </c>
      <c r="N850" t="str">
        <f>VLOOKUP($A850,'风险(退款拒付)'!$A:$O,10,0)</f>
        <v>(10,+)</v>
      </c>
      <c r="O850" t="str">
        <f>VLOOKUP($A850,'风险(退款拒付)'!$A:$O,13,0)</f>
        <v>0</v>
      </c>
      <c r="P850" s="1">
        <f>VLOOKUP(A850,综合分数!$A:$L,12,0)</f>
        <v>6.2499269018477322E-3</v>
      </c>
    </row>
    <row r="851" spans="1:16" x14ac:dyDescent="0.2">
      <c r="A851" t="s">
        <v>500</v>
      </c>
      <c r="B851" t="str">
        <f>VLOOKUP($A851,活跃!$B:$K,10,0)</f>
        <v>04清退</v>
      </c>
      <c r="C851" t="str">
        <f>VLOOKUP($A851,'交易量(贡献率)'!$A:$M,13,0)</f>
        <v>IV</v>
      </c>
      <c r="D851" t="str">
        <f>VLOOKUP($A851,交易量等级!$A:$I,9,0)</f>
        <v>微</v>
      </c>
      <c r="E851" t="str">
        <f>VLOOKUP($A851,'风险(退款拒付)'!$A:$P,16,0)</f>
        <v>中高</v>
      </c>
      <c r="F851">
        <f>VLOOKUP($A851,'风险(退款拒付)'!$A:$Z,4,0)</f>
        <v>0</v>
      </c>
      <c r="G851" t="str">
        <f>VLOOKUP($A851,'风险(退款拒付)'!$A:$Z,8,0)</f>
        <v>0</v>
      </c>
      <c r="H851" t="str">
        <f>VLOOKUP($A851,'风险(退款拒付)'!$A:$Z,11,0)</f>
        <v>高</v>
      </c>
      <c r="I851" t="str">
        <f>VLOOKUP($A851,'风险(退款拒付)'!$A:$Z,14,0)</f>
        <v>中</v>
      </c>
      <c r="J851" s="2">
        <f>VLOOKUP($A851,活跃!$B:$K,9,0)</f>
        <v>947.96</v>
      </c>
      <c r="K851" s="5">
        <f>VLOOKUP($A851,'交易量(贡献率)'!$A:$L,11,0)</f>
        <v>1.7974978442657181E-4</v>
      </c>
      <c r="L851">
        <f>VLOOKUP($A851,交易量等级!$A:$H,7,0)</f>
        <v>0</v>
      </c>
      <c r="M851" t="str">
        <f>VLOOKUP($A851,'风险(退款拒付)'!$A:$O,7,0)</f>
        <v>0</v>
      </c>
      <c r="N851" t="str">
        <f>VLOOKUP($A851,'风险(退款拒付)'!$A:$O,10,0)</f>
        <v>(10,+)</v>
      </c>
      <c r="O851" t="str">
        <f>VLOOKUP($A851,'风险(退款拒付)'!$A:$O,13,0)</f>
        <v>(10,20]</v>
      </c>
      <c r="P851" s="1">
        <f>VLOOKUP(A851,综合分数!$A:$L,12,0)</f>
        <v>1.0767552920954991E-2</v>
      </c>
    </row>
    <row r="852" spans="1:16" x14ac:dyDescent="0.2">
      <c r="A852" t="s">
        <v>114</v>
      </c>
      <c r="B852" t="str">
        <f>VLOOKUP($A852,活跃!$B:$K,10,0)</f>
        <v>03流失</v>
      </c>
      <c r="C852" t="str">
        <f>VLOOKUP($A852,'交易量(贡献率)'!$A:$M,13,0)</f>
        <v>IV</v>
      </c>
      <c r="D852" t="str">
        <f>VLOOKUP($A852,交易量等级!$A:$I,9,0)</f>
        <v>微</v>
      </c>
      <c r="E852" t="str">
        <f>VLOOKUP($A852,'风险(退款拒付)'!$A:$P,16,0)</f>
        <v>中</v>
      </c>
      <c r="F852">
        <f>VLOOKUP($A852,'风险(退款拒付)'!$A:$Z,4,0)</f>
        <v>0.104</v>
      </c>
      <c r="G852" t="str">
        <f>VLOOKUP($A852,'风险(退款拒付)'!$A:$Z,8,0)</f>
        <v>中</v>
      </c>
      <c r="H852" t="str">
        <f>VLOOKUP($A852,'风险(退款拒付)'!$A:$Z,11,0)</f>
        <v>高</v>
      </c>
      <c r="I852" t="str">
        <f>VLOOKUP($A852,'风险(退款拒付)'!$A:$Z,14,0)</f>
        <v>0</v>
      </c>
      <c r="J852" s="2">
        <f>VLOOKUP($A852,活跃!$B:$K,9,0)</f>
        <v>669.94</v>
      </c>
      <c r="K852" s="5">
        <f>VLOOKUP($A852,'交易量(贡献率)'!$A:$L,11,0)</f>
        <v>1.2703233319838128E-4</v>
      </c>
      <c r="L852">
        <f>VLOOKUP($A852,交易量等级!$A:$H,7,0)</f>
        <v>0</v>
      </c>
      <c r="M852" t="str">
        <f>VLOOKUP($A852,'风险(退款拒付)'!$A:$O,7,0)</f>
        <v>(10,20]</v>
      </c>
      <c r="N852" t="str">
        <f>VLOOKUP($A852,'风险(退款拒付)'!$A:$O,10,0)</f>
        <v>(10,+)</v>
      </c>
      <c r="O852" t="str">
        <f>VLOOKUP($A852,'风险(退款拒付)'!$A:$O,13,0)</f>
        <v>0</v>
      </c>
      <c r="P852" s="1">
        <f>VLOOKUP(A852,综合分数!$A:$L,12,0)</f>
        <v>5.838672344806989E-3</v>
      </c>
    </row>
    <row r="853" spans="1:16" x14ac:dyDescent="0.2">
      <c r="A853" t="s">
        <v>505</v>
      </c>
      <c r="B853" t="str">
        <f>VLOOKUP($A853,活跃!$B:$K,10,0)</f>
        <v>03沉默</v>
      </c>
      <c r="C853" t="str">
        <f>VLOOKUP($A853,'交易量(贡献率)'!$A:$M,13,0)</f>
        <v>IV</v>
      </c>
      <c r="D853" t="str">
        <f>VLOOKUP($A853,交易量等级!$A:$I,9,0)</f>
        <v>微</v>
      </c>
      <c r="E853" t="str">
        <f>VLOOKUP($A853,'风险(退款拒付)'!$A:$P,16,0)</f>
        <v>低</v>
      </c>
      <c r="F853">
        <f>VLOOKUP($A853,'风险(退款拒付)'!$A:$Z,4,0)</f>
        <v>0.113</v>
      </c>
      <c r="G853" t="str">
        <f>VLOOKUP($A853,'风险(退款拒付)'!$A:$Z,8,0)</f>
        <v>中</v>
      </c>
      <c r="H853" t="str">
        <f>VLOOKUP($A853,'风险(退款拒付)'!$A:$Z,11,0)</f>
        <v>0</v>
      </c>
      <c r="I853" t="str">
        <f>VLOOKUP($A853,'风险(退款拒付)'!$A:$Z,14,0)</f>
        <v>0</v>
      </c>
      <c r="J853" s="2">
        <f>VLOOKUP($A853,活跃!$B:$K,9,0)</f>
        <v>476.93</v>
      </c>
      <c r="K853" s="5">
        <f>VLOOKUP($A853,'交易量(贡献率)'!$A:$L,11,0)</f>
        <v>9.0434263773328926E-5</v>
      </c>
      <c r="L853">
        <f>VLOOKUP($A853,交易量等级!$A:$H,7,0)</f>
        <v>275.97000000000003</v>
      </c>
      <c r="M853" t="str">
        <f>VLOOKUP($A853,'风险(退款拒付)'!$A:$O,7,0)</f>
        <v>(10,20]</v>
      </c>
      <c r="N853" t="str">
        <f>VLOOKUP($A853,'风险(退款拒付)'!$A:$O,10,0)</f>
        <v>0</v>
      </c>
      <c r="O853" t="str">
        <f>VLOOKUP($A853,'风险(退款拒付)'!$A:$O,13,0)</f>
        <v>0</v>
      </c>
      <c r="P853" s="1">
        <f>VLOOKUP(A853,综合分数!$A:$L,12,0)</f>
        <v>4.1404528842476076E-3</v>
      </c>
    </row>
    <row r="854" spans="1:16" x14ac:dyDescent="0.2">
      <c r="A854" t="s">
        <v>77</v>
      </c>
      <c r="B854" t="str">
        <f>VLOOKUP($A854,活跃!$B:$K,10,0)</f>
        <v>03流失</v>
      </c>
      <c r="C854" t="str">
        <f>VLOOKUP($A854,'交易量(贡献率)'!$A:$M,13,0)</f>
        <v>IV</v>
      </c>
      <c r="D854" t="str">
        <f>VLOOKUP($A854,交易量等级!$A:$I,9,0)</f>
        <v>微</v>
      </c>
      <c r="E854" t="str">
        <f>VLOOKUP($A854,'风险(退款拒付)'!$A:$P,16,0)</f>
        <v>低</v>
      </c>
      <c r="F854">
        <f>VLOOKUP($A854,'风险(退款拒付)'!$A:$Z,4,0)</f>
        <v>0</v>
      </c>
      <c r="G854" t="str">
        <f>VLOOKUP($A854,'风险(退款拒付)'!$A:$Z,8,0)</f>
        <v>0</v>
      </c>
      <c r="H854" t="str">
        <f>VLOOKUP($A854,'风险(退款拒付)'!$A:$Z,11,0)</f>
        <v>0</v>
      </c>
      <c r="I854" t="str">
        <f>VLOOKUP($A854,'风险(退款拒付)'!$A:$Z,14,0)</f>
        <v>中</v>
      </c>
      <c r="J854" s="2">
        <f>VLOOKUP($A854,活跃!$B:$K,9,0)</f>
        <v>327.87</v>
      </c>
      <c r="K854" s="5">
        <f>VLOOKUP($A854,'交易量(贡献率)'!$A:$L,11,0)</f>
        <v>6.2169882505527755E-5</v>
      </c>
      <c r="L854">
        <f>VLOOKUP($A854,交易量等级!$A:$H,7,0)</f>
        <v>0</v>
      </c>
      <c r="M854" t="str">
        <f>VLOOKUP($A854,'风险(退款拒付)'!$A:$O,7,0)</f>
        <v>0</v>
      </c>
      <c r="N854" t="str">
        <f>VLOOKUP($A854,'风险(退款拒付)'!$A:$O,10,0)</f>
        <v>0</v>
      </c>
      <c r="O854" t="str">
        <f>VLOOKUP($A854,'风险(退款拒付)'!$A:$O,13,0)</f>
        <v>(10,20]</v>
      </c>
      <c r="P854" s="1">
        <f>VLOOKUP(A854,综合分数!$A:$L,12,0)</f>
        <v>1.277909740665069E-2</v>
      </c>
    </row>
    <row r="855" spans="1:16" x14ac:dyDescent="0.2">
      <c r="A855" t="s">
        <v>453</v>
      </c>
      <c r="B855" t="str">
        <f>VLOOKUP($A855,活跃!$B:$K,10,0)</f>
        <v>03流失</v>
      </c>
      <c r="C855" t="str">
        <f>VLOOKUP($A855,'交易量(贡献率)'!$A:$M,13,0)</f>
        <v>IV</v>
      </c>
      <c r="D855" t="str">
        <f>VLOOKUP($A855,交易量等级!$A:$I,9,0)</f>
        <v>微</v>
      </c>
      <c r="E855" t="str">
        <f>VLOOKUP($A855,'风险(退款拒付)'!$A:$P,16,0)</f>
        <v>0风险</v>
      </c>
      <c r="F855">
        <f>VLOOKUP($A855,'风险(退款拒付)'!$A:$Z,4,0)</f>
        <v>0</v>
      </c>
      <c r="G855" t="str">
        <f>VLOOKUP($A855,'风险(退款拒付)'!$A:$Z,8,0)</f>
        <v>0</v>
      </c>
      <c r="H855" t="str">
        <f>VLOOKUP($A855,'风险(退款拒付)'!$A:$Z,11,0)</f>
        <v>0</v>
      </c>
      <c r="I855" t="str">
        <f>VLOOKUP($A855,'风险(退款拒付)'!$A:$Z,14,0)</f>
        <v>0</v>
      </c>
      <c r="J855" s="2">
        <f>VLOOKUP($A855,活跃!$B:$K,9,0)</f>
        <v>221000</v>
      </c>
      <c r="K855" s="5">
        <f>VLOOKUP($A855,'交易量(贡献率)'!$A:$L,11,0)</f>
        <v>5.0535522909066751E-5</v>
      </c>
      <c r="L855">
        <f>VLOOKUP($A855,交易量等级!$A:$H,7,0)</f>
        <v>0</v>
      </c>
      <c r="M855" t="str">
        <f>VLOOKUP($A855,'风险(退款拒付)'!$A:$O,7,0)</f>
        <v>0</v>
      </c>
      <c r="N855" t="str">
        <f>VLOOKUP($A855,'风险(退款拒付)'!$A:$O,10,0)</f>
        <v>0</v>
      </c>
      <c r="O855" t="str">
        <f>VLOOKUP($A855,'风险(退款拒付)'!$A:$O,13,0)</f>
        <v>0</v>
      </c>
      <c r="P855" s="1">
        <f>VLOOKUP(A855,综合分数!$A:$L,12,0)</f>
        <v>5.317107358761365E-3</v>
      </c>
    </row>
    <row r="856" spans="1:16" x14ac:dyDescent="0.2">
      <c r="A856" t="s">
        <v>91</v>
      </c>
      <c r="B856" t="str">
        <f>VLOOKUP($A856,活跃!$B:$K,10,0)</f>
        <v>03流失</v>
      </c>
      <c r="C856" t="str">
        <f>VLOOKUP($A856,'交易量(贡献率)'!$A:$M,13,0)</f>
        <v>IV</v>
      </c>
      <c r="D856" t="str">
        <f>VLOOKUP($A856,交易量等级!$A:$I,9,0)</f>
        <v>小</v>
      </c>
      <c r="E856" t="str">
        <f>VLOOKUP($A856,'风险(退款拒付)'!$A:$P,16,0)</f>
        <v>中</v>
      </c>
      <c r="F856">
        <f>VLOOKUP($A856,'风险(退款拒付)'!$A:$Z,4,0)</f>
        <v>0</v>
      </c>
      <c r="G856" t="str">
        <f>VLOOKUP($A856,'风险(退款拒付)'!$A:$Z,8,0)</f>
        <v>0</v>
      </c>
      <c r="H856" t="str">
        <f>VLOOKUP($A856,'风险(退款拒付)'!$A:$Z,11,0)</f>
        <v>0</v>
      </c>
      <c r="I856" t="str">
        <f>VLOOKUP($A856,'风险(退款拒付)'!$A:$Z,14,0)</f>
        <v>高</v>
      </c>
      <c r="J856" s="2">
        <f>VLOOKUP($A856,活跃!$B:$K,9,0)</f>
        <v>9653</v>
      </c>
      <c r="K856" s="5">
        <f>VLOOKUP($A856,'交易量(贡献率)'!$A:$L,11,0)</f>
        <v>1.8303775149475692E-3</v>
      </c>
      <c r="L856">
        <f>VLOOKUP($A856,交易量等级!$A:$H,7,0)</f>
        <v>0</v>
      </c>
      <c r="M856" t="str">
        <f>VLOOKUP($A856,'风险(退款拒付)'!$A:$O,7,0)</f>
        <v>0</v>
      </c>
      <c r="N856" t="str">
        <f>VLOOKUP($A856,'风险(退款拒付)'!$A:$O,10,0)</f>
        <v>0</v>
      </c>
      <c r="O856" t="str">
        <f>VLOOKUP($A856,'风险(退款拒付)'!$A:$O,13,0)</f>
        <v>(20,+)</v>
      </c>
      <c r="P856" s="1">
        <f>VLOOKUP(A856,综合分数!$A:$L,12,0)</f>
        <v>1.314809095888754E-2</v>
      </c>
    </row>
    <row r="857" spans="1:16" x14ac:dyDescent="0.2">
      <c r="A857" t="s">
        <v>431</v>
      </c>
      <c r="B857" t="str">
        <f>VLOOKUP($A857,活跃!$B:$K,10,0)</f>
        <v>03流失</v>
      </c>
      <c r="C857" t="str">
        <f>VLOOKUP($A857,'交易量(贡献率)'!$A:$M,13,0)</f>
        <v>IV</v>
      </c>
      <c r="D857" t="str">
        <f>VLOOKUP($A857,交易量等级!$A:$I,9,0)</f>
        <v>微</v>
      </c>
      <c r="E857" t="str">
        <f>VLOOKUP($A857,'风险(退款拒付)'!$A:$P,16,0)</f>
        <v>低</v>
      </c>
      <c r="F857">
        <f>VLOOKUP($A857,'风险(退款拒付)'!$A:$Z,4,0)</f>
        <v>0.123</v>
      </c>
      <c r="G857" t="str">
        <f>VLOOKUP($A857,'风险(退款拒付)'!$A:$Z,8,0)</f>
        <v>中</v>
      </c>
      <c r="H857" t="str">
        <f>VLOOKUP($A857,'风险(退款拒付)'!$A:$Z,11,0)</f>
        <v>0</v>
      </c>
      <c r="I857" t="str">
        <f>VLOOKUP($A857,'风险(退款拒付)'!$A:$Z,14,0)</f>
        <v>0</v>
      </c>
      <c r="J857" s="2">
        <f>VLOOKUP($A857,活跃!$B:$K,9,0)</f>
        <v>4888.1499999999996</v>
      </c>
      <c r="K857" s="5">
        <f>VLOOKUP($A857,'交易量(贡献率)'!$A:$L,11,0)</f>
        <v>9.2687867499129377E-4</v>
      </c>
      <c r="L857">
        <f>VLOOKUP($A857,交易量等级!$A:$H,7,0)</f>
        <v>0</v>
      </c>
      <c r="M857" t="str">
        <f>VLOOKUP($A857,'风险(退款拒付)'!$A:$O,7,0)</f>
        <v>(10,20]</v>
      </c>
      <c r="N857" t="str">
        <f>VLOOKUP($A857,'风险(退款拒付)'!$A:$O,10,0)</f>
        <v>0</v>
      </c>
      <c r="O857" t="str">
        <f>VLOOKUP($A857,'风险(退款拒付)'!$A:$O,13,0)</f>
        <v>0</v>
      </c>
      <c r="P857" s="1">
        <f>VLOOKUP(A857,综合分数!$A:$L,12,0)</f>
        <v>7.5986521974994812E-3</v>
      </c>
    </row>
    <row r="858" spans="1:16" x14ac:dyDescent="0.2">
      <c r="A858" t="s">
        <v>92</v>
      </c>
      <c r="B858" t="str">
        <f>VLOOKUP($A858,活跃!$B:$K,10,0)</f>
        <v>03流失</v>
      </c>
      <c r="C858" t="str">
        <f>VLOOKUP($A858,'交易量(贡献率)'!$A:$M,13,0)</f>
        <v>IV</v>
      </c>
      <c r="D858" t="str">
        <f>VLOOKUP($A858,交易量等级!$A:$I,9,0)</f>
        <v>微</v>
      </c>
      <c r="E858" t="str">
        <f>VLOOKUP($A858,'风险(退款拒付)'!$A:$P,16,0)</f>
        <v>0风险</v>
      </c>
      <c r="F858">
        <f>VLOOKUP($A858,'风险(退款拒付)'!$A:$Z,4,0)</f>
        <v>0</v>
      </c>
      <c r="G858" t="str">
        <f>VLOOKUP($A858,'风险(退款拒付)'!$A:$Z,8,0)</f>
        <v>0</v>
      </c>
      <c r="H858" t="str">
        <f>VLOOKUP($A858,'风险(退款拒付)'!$A:$Z,11,0)</f>
        <v>0</v>
      </c>
      <c r="I858" t="str">
        <f>VLOOKUP($A858,'风险(退款拒付)'!$A:$Z,14,0)</f>
        <v>0</v>
      </c>
      <c r="J858" s="2">
        <f>VLOOKUP($A858,活跃!$B:$K,9,0)</f>
        <v>702</v>
      </c>
      <c r="K858" s="5">
        <f>VLOOKUP($A858,'交易量(贡献率)'!$A:$L,11,0)</f>
        <v>1.7103625832977925E-5</v>
      </c>
      <c r="L858">
        <f>VLOOKUP($A858,交易量等级!$A:$H,7,0)</f>
        <v>0</v>
      </c>
      <c r="M858" t="str">
        <f>VLOOKUP($A858,'风险(退款拒付)'!$A:$O,7,0)</f>
        <v>0</v>
      </c>
      <c r="N858" t="str">
        <f>VLOOKUP($A858,'风险(退款拒付)'!$A:$O,10,0)</f>
        <v>0</v>
      </c>
      <c r="O858" t="str">
        <f>VLOOKUP($A858,'风险(退款拒付)'!$A:$O,13,0)</f>
        <v>0</v>
      </c>
      <c r="P858" s="1">
        <f>VLOOKUP(A858,综合分数!$A:$L,12,0)</f>
        <v>1.3556353211412121E-2</v>
      </c>
    </row>
    <row r="859" spans="1:16" x14ac:dyDescent="0.2">
      <c r="A859" t="s">
        <v>507</v>
      </c>
      <c r="B859" t="str">
        <f>VLOOKUP($A859,活跃!$B:$K,10,0)</f>
        <v>03流失</v>
      </c>
      <c r="C859" t="str">
        <f>VLOOKUP($A859,'交易量(贡献率)'!$A:$M,13,0)</f>
        <v>IV</v>
      </c>
      <c r="D859" t="str">
        <f>VLOOKUP($A859,交易量等级!$A:$I,9,0)</f>
        <v>微</v>
      </c>
      <c r="E859" t="str">
        <f>VLOOKUP($A859,'风险(退款拒付)'!$A:$P,16,0)</f>
        <v>中</v>
      </c>
      <c r="F859">
        <f>VLOOKUP($A859,'风险(退款拒付)'!$A:$Z,4,0)</f>
        <v>0.28399999999999997</v>
      </c>
      <c r="G859" t="str">
        <f>VLOOKUP($A859,'风险(退款拒付)'!$A:$Z,8,0)</f>
        <v>高</v>
      </c>
      <c r="H859" t="str">
        <f>VLOOKUP($A859,'风险(退款拒付)'!$A:$Z,11,0)</f>
        <v>0</v>
      </c>
      <c r="I859" t="str">
        <f>VLOOKUP($A859,'风险(退款拒付)'!$A:$Z,14,0)</f>
        <v>高</v>
      </c>
      <c r="J859" s="2">
        <f>VLOOKUP($A859,活跃!$B:$K,9,0)</f>
        <v>175.62</v>
      </c>
      <c r="K859" s="5">
        <f>VLOOKUP($A859,'交易量(贡献率)'!$A:$L,11,0)</f>
        <v>3.3300621482968207E-5</v>
      </c>
      <c r="L859">
        <f>VLOOKUP($A859,交易量等级!$A:$H,7,0)</f>
        <v>0</v>
      </c>
      <c r="M859" t="str">
        <f>VLOOKUP($A859,'风险(退款拒付)'!$A:$O,7,0)</f>
        <v>(20,+)</v>
      </c>
      <c r="N859" t="str">
        <f>VLOOKUP($A859,'风险(退款拒付)'!$A:$O,10,0)</f>
        <v>0</v>
      </c>
      <c r="O859" t="str">
        <f>VLOOKUP($A859,'风险(退款拒付)'!$A:$O,13,0)</f>
        <v>(20,+)</v>
      </c>
      <c r="P859" s="1">
        <f>VLOOKUP(A859,综合分数!$A:$L,12,0)</f>
        <v>9.7965457865421303E-3</v>
      </c>
    </row>
    <row r="860" spans="1:16" x14ac:dyDescent="0.2">
      <c r="A860" t="s">
        <v>713</v>
      </c>
      <c r="B860" t="str">
        <f>VLOOKUP($A860,活跃!$B:$K,10,0)</f>
        <v>03流失</v>
      </c>
      <c r="C860" t="str">
        <f>VLOOKUP($A860,'交易量(贡献率)'!$A:$M,13,0)</f>
        <v>IV</v>
      </c>
      <c r="D860" t="str">
        <f>VLOOKUP($A860,交易量等级!$A:$I,9,0)</f>
        <v>微</v>
      </c>
      <c r="E860" t="str">
        <f>VLOOKUP($A860,'风险(退款拒付)'!$A:$P,16,0)</f>
        <v>0风险</v>
      </c>
      <c r="F860">
        <f>VLOOKUP($A860,'风险(退款拒付)'!$A:$Z,4,0)</f>
        <v>0</v>
      </c>
      <c r="G860" t="str">
        <f>VLOOKUP($A860,'风险(退款拒付)'!$A:$Z,8,0)</f>
        <v>0</v>
      </c>
      <c r="H860" t="str">
        <f>VLOOKUP($A860,'风险(退款拒付)'!$A:$Z,11,0)</f>
        <v>0</v>
      </c>
      <c r="I860" t="str">
        <f>VLOOKUP($A860,'风险(退款拒付)'!$A:$Z,14,0)</f>
        <v>0</v>
      </c>
      <c r="J860" s="2">
        <f>VLOOKUP($A860,活跃!$B:$K,9,0)</f>
        <v>163.66</v>
      </c>
      <c r="K860" s="5">
        <f>VLOOKUP($A860,'交易量(贡献率)'!$A:$L,11,0)</f>
        <v>3.1032796446319191E-5</v>
      </c>
      <c r="L860">
        <f>VLOOKUP($A860,交易量等级!$A:$H,7,0)</f>
        <v>0</v>
      </c>
      <c r="M860" t="str">
        <f>VLOOKUP($A860,'风险(退款拒付)'!$A:$O,7,0)</f>
        <v>0</v>
      </c>
      <c r="N860" t="str">
        <f>VLOOKUP($A860,'风险(退款拒付)'!$A:$O,10,0)</f>
        <v>0</v>
      </c>
      <c r="O860" t="str">
        <f>VLOOKUP($A860,'风险(退款拒付)'!$A:$O,13,0)</f>
        <v>0</v>
      </c>
      <c r="P860" s="1">
        <f>VLOOKUP(A860,综合分数!$A:$L,12,0)</f>
        <v>8.2969839974025694E-3</v>
      </c>
    </row>
    <row r="861" spans="1:16" x14ac:dyDescent="0.2">
      <c r="A861" t="s">
        <v>1026</v>
      </c>
      <c r="B861" t="str">
        <f>VLOOKUP($A861,活跃!$B:$K,10,0)</f>
        <v>03流失</v>
      </c>
      <c r="C861" t="str">
        <f>VLOOKUP($A861,'交易量(贡献率)'!$A:$M,13,0)</f>
        <v>IV</v>
      </c>
      <c r="D861" t="str">
        <f>VLOOKUP($A861,交易量等级!$A:$I,9,0)</f>
        <v>微</v>
      </c>
      <c r="E861" t="str">
        <f>VLOOKUP($A861,'风险(退款拒付)'!$A:$P,16,0)</f>
        <v>中</v>
      </c>
      <c r="F861">
        <f>VLOOKUP($A861,'风险(退款拒付)'!$A:$Z,4,0)</f>
        <v>0</v>
      </c>
      <c r="G861" t="str">
        <f>VLOOKUP($A861,'风险(退款拒付)'!$A:$Z,8,0)</f>
        <v>0</v>
      </c>
      <c r="H861" t="str">
        <f>VLOOKUP($A861,'风险(退款拒付)'!$A:$Z,11,0)</f>
        <v>0</v>
      </c>
      <c r="I861" t="str">
        <f>VLOOKUP($A861,'风险(退款拒付)'!$A:$Z,14,0)</f>
        <v>高</v>
      </c>
      <c r="J861" s="2">
        <f>VLOOKUP($A861,活跃!$B:$K,9,0)</f>
        <v>349.5</v>
      </c>
      <c r="K861" s="5">
        <f>VLOOKUP($A861,'交易量(贡献率)'!$A:$L,11,0)</f>
        <v>6.6271308554250011E-5</v>
      </c>
      <c r="L861">
        <f>VLOOKUP($A861,交易量等级!$A:$H,7,0)</f>
        <v>0</v>
      </c>
      <c r="M861" t="str">
        <f>VLOOKUP($A861,'风险(退款拒付)'!$A:$O,7,0)</f>
        <v>0</v>
      </c>
      <c r="N861" t="str">
        <f>VLOOKUP($A861,'风险(退款拒付)'!$A:$O,10,0)</f>
        <v>0</v>
      </c>
      <c r="O861" t="str">
        <f>VLOOKUP($A861,'风险(退款拒付)'!$A:$O,13,0)</f>
        <v>(20,+)</v>
      </c>
      <c r="P861" s="1">
        <f>VLOOKUP(A861,综合分数!$A:$L,12,0)</f>
        <v>8.3598037982335494E-3</v>
      </c>
    </row>
    <row r="862" spans="1:16" x14ac:dyDescent="0.2">
      <c r="A862" t="s">
        <v>635</v>
      </c>
      <c r="B862" t="str">
        <f>VLOOKUP($A862,活跃!$B:$K,10,0)</f>
        <v>03流失</v>
      </c>
      <c r="C862" t="str">
        <f>VLOOKUP($A862,'交易量(贡献率)'!$A:$M,13,0)</f>
        <v>IV</v>
      </c>
      <c r="D862" t="str">
        <f>VLOOKUP($A862,交易量等级!$A:$I,9,0)</f>
        <v>微</v>
      </c>
      <c r="E862" t="str">
        <f>VLOOKUP($A862,'风险(退款拒付)'!$A:$P,16,0)</f>
        <v>0风险</v>
      </c>
      <c r="F862">
        <f>VLOOKUP($A862,'风险(退款拒付)'!$A:$Z,4,0)</f>
        <v>0</v>
      </c>
      <c r="G862" t="str">
        <f>VLOOKUP($A862,'风险(退款拒付)'!$A:$Z,8,0)</f>
        <v>0</v>
      </c>
      <c r="H862" t="str">
        <f>VLOOKUP($A862,'风险(退款拒付)'!$A:$Z,11,0)</f>
        <v>0</v>
      </c>
      <c r="I862" t="str">
        <f>VLOOKUP($A862,'风险(退款拒付)'!$A:$Z,14,0)</f>
        <v>0</v>
      </c>
      <c r="J862" s="2">
        <f>VLOOKUP($A862,活跃!$B:$K,9,0)</f>
        <v>100</v>
      </c>
      <c r="K862" s="5">
        <f>VLOOKUP($A862,'交易量(贡献率)'!$A:$L,11,0)</f>
        <v>5.5202957129561374E-7</v>
      </c>
      <c r="L862">
        <f>VLOOKUP($A862,交易量等级!$A:$H,7,0)</f>
        <v>0</v>
      </c>
      <c r="M862" t="str">
        <f>VLOOKUP($A862,'风险(退款拒付)'!$A:$O,7,0)</f>
        <v>0</v>
      </c>
      <c r="N862" t="str">
        <f>VLOOKUP($A862,'风险(退款拒付)'!$A:$O,10,0)</f>
        <v>0</v>
      </c>
      <c r="O862" t="str">
        <f>VLOOKUP($A862,'风险(退款拒付)'!$A:$O,13,0)</f>
        <v>0</v>
      </c>
      <c r="P862" s="1">
        <f>VLOOKUP(A862,综合分数!$A:$L,12,0)</f>
        <v>4.1988410614929106E-3</v>
      </c>
    </row>
    <row r="863" spans="1:16" x14ac:dyDescent="0.2">
      <c r="A863" t="s">
        <v>1012</v>
      </c>
      <c r="B863" t="str">
        <f>VLOOKUP($A863,活跃!$B:$K,10,0)</f>
        <v>03流失</v>
      </c>
      <c r="C863" t="str">
        <f>VLOOKUP($A863,'交易量(贡献率)'!$A:$M,13,0)</f>
        <v>IV</v>
      </c>
      <c r="D863" t="str">
        <f>VLOOKUP($A863,交易量等级!$A:$I,9,0)</f>
        <v>微</v>
      </c>
      <c r="E863" t="str">
        <f>VLOOKUP($A863,'风险(退款拒付)'!$A:$P,16,0)</f>
        <v>0风险</v>
      </c>
      <c r="F863">
        <f>VLOOKUP($A863,'风险(退款拒付)'!$A:$Z,4,0)</f>
        <v>0</v>
      </c>
      <c r="G863" t="str">
        <f>VLOOKUP($A863,'风险(退款拒付)'!$A:$Z,8,0)</f>
        <v>0</v>
      </c>
      <c r="H863" t="str">
        <f>VLOOKUP($A863,'风险(退款拒付)'!$A:$Z,11,0)</f>
        <v>0</v>
      </c>
      <c r="I863" t="str">
        <f>VLOOKUP($A863,'风险(退款拒付)'!$A:$Z,14,0)</f>
        <v>0</v>
      </c>
      <c r="J863" s="2">
        <f>VLOOKUP($A863,活跃!$B:$K,9,0)</f>
        <v>657.15</v>
      </c>
      <c r="K863" s="5">
        <f>VLOOKUP($A863,'交易量(贡献率)'!$A:$L,11,0)</f>
        <v>1.2460712565500828E-4</v>
      </c>
      <c r="L863">
        <f>VLOOKUP($A863,交易量等级!$A:$H,7,0)</f>
        <v>0</v>
      </c>
      <c r="M863" t="str">
        <f>VLOOKUP($A863,'风险(退款拒付)'!$A:$O,7,0)</f>
        <v>0</v>
      </c>
      <c r="N863" t="str">
        <f>VLOOKUP($A863,'风险(退款拒付)'!$A:$O,10,0)</f>
        <v>0</v>
      </c>
      <c r="O863" t="str">
        <f>VLOOKUP($A863,'风险(退款拒付)'!$A:$O,13,0)</f>
        <v>0</v>
      </c>
      <c r="P863" s="1">
        <f>VLOOKUP(A863,综合分数!$A:$L,12,0)</f>
        <v>3.3914991040227458E-3</v>
      </c>
    </row>
    <row r="864" spans="1:16" x14ac:dyDescent="0.2">
      <c r="A864" t="s">
        <v>790</v>
      </c>
      <c r="B864" t="str">
        <f>VLOOKUP($A864,活跃!$B:$K,10,0)</f>
        <v>03流失</v>
      </c>
      <c r="C864" t="str">
        <f>VLOOKUP($A864,'交易量(贡献率)'!$A:$M,13,0)</f>
        <v>IV</v>
      </c>
      <c r="D864" t="str">
        <f>VLOOKUP($A864,交易量等级!$A:$I,9,0)</f>
        <v>微</v>
      </c>
      <c r="E864" t="str">
        <f>VLOOKUP($A864,'风险(退款拒付)'!$A:$P,16,0)</f>
        <v>0风险</v>
      </c>
      <c r="F864">
        <f>VLOOKUP($A864,'风险(退款拒付)'!$A:$Z,4,0)</f>
        <v>0</v>
      </c>
      <c r="G864" t="str">
        <f>VLOOKUP($A864,'风险(退款拒付)'!$A:$Z,8,0)</f>
        <v>0</v>
      </c>
      <c r="H864" t="str">
        <f>VLOOKUP($A864,'风险(退款拒付)'!$A:$Z,11,0)</f>
        <v>0</v>
      </c>
      <c r="I864" t="str">
        <f>VLOOKUP($A864,'风险(退款拒付)'!$A:$Z,14,0)</f>
        <v>0</v>
      </c>
      <c r="J864" s="2">
        <f>VLOOKUP($A864,活跃!$B:$K,9,0)</f>
        <v>422.5</v>
      </c>
      <c r="K864" s="5">
        <f>VLOOKUP($A864,'交易量(贡献率)'!$A:$L,11,0)</f>
        <v>8.011338444684015E-5</v>
      </c>
      <c r="L864">
        <f>VLOOKUP($A864,交易量等级!$A:$H,7,0)</f>
        <v>0</v>
      </c>
      <c r="M864" t="str">
        <f>VLOOKUP($A864,'风险(退款拒付)'!$A:$O,7,0)</f>
        <v>0</v>
      </c>
      <c r="N864" t="str">
        <f>VLOOKUP($A864,'风险(退款拒付)'!$A:$O,10,0)</f>
        <v>0</v>
      </c>
      <c r="O864" t="str">
        <f>VLOOKUP($A864,'风险(退款拒付)'!$A:$O,13,0)</f>
        <v>0</v>
      </c>
      <c r="P864" s="1">
        <f>VLOOKUP(A864,综合分数!$A:$L,12,0)</f>
        <v>2.943097488493807E-3</v>
      </c>
    </row>
    <row r="865" spans="1:16" x14ac:dyDescent="0.2">
      <c r="A865" t="s">
        <v>999</v>
      </c>
      <c r="B865" t="str">
        <f>VLOOKUP($A865,活跃!$B:$K,10,0)</f>
        <v>03流失</v>
      </c>
      <c r="C865" t="str">
        <f>VLOOKUP($A865,'交易量(贡献率)'!$A:$M,13,0)</f>
        <v>IV</v>
      </c>
      <c r="D865" t="str">
        <f>VLOOKUP($A865,交易量等级!$A:$I,9,0)</f>
        <v>微</v>
      </c>
      <c r="E865" t="str">
        <f>VLOOKUP($A865,'风险(退款拒付)'!$A:$P,16,0)</f>
        <v>0风险</v>
      </c>
      <c r="F865">
        <f>VLOOKUP($A865,'风险(退款拒付)'!$A:$Z,4,0)</f>
        <v>0</v>
      </c>
      <c r="G865" t="str">
        <f>VLOOKUP($A865,'风险(退款拒付)'!$A:$Z,8,0)</f>
        <v>0</v>
      </c>
      <c r="H865" t="str">
        <f>VLOOKUP($A865,'风险(退款拒付)'!$A:$Z,11,0)</f>
        <v>0</v>
      </c>
      <c r="I865" t="str">
        <f>VLOOKUP($A865,'风险(退款拒付)'!$A:$Z,14,0)</f>
        <v>0</v>
      </c>
      <c r="J865" s="2">
        <f>VLOOKUP($A865,活跃!$B:$K,9,0)</f>
        <v>89.9</v>
      </c>
      <c r="K865" s="5">
        <f>VLOOKUP($A865,'交易量(贡献率)'!$A:$L,11,0)</f>
        <v>1.704661127046374E-5</v>
      </c>
      <c r="L865">
        <f>VLOOKUP($A865,交易量等级!$A:$H,7,0)</f>
        <v>0</v>
      </c>
      <c r="M865" t="str">
        <f>VLOOKUP($A865,'风险(退款拒付)'!$A:$O,7,0)</f>
        <v>0</v>
      </c>
      <c r="N865" t="str">
        <f>VLOOKUP($A865,'风险(退款拒付)'!$A:$O,10,0)</f>
        <v>0</v>
      </c>
      <c r="O865" t="str">
        <f>VLOOKUP($A865,'风险(退款拒付)'!$A:$O,13,0)</f>
        <v>0</v>
      </c>
      <c r="P865" s="1">
        <f>VLOOKUP(A865,综合分数!$A:$L,12,0)</f>
        <v>3.2958004800417821E-3</v>
      </c>
    </row>
    <row r="866" spans="1:16" x14ac:dyDescent="0.2">
      <c r="A866" t="s">
        <v>904</v>
      </c>
      <c r="B866" t="str">
        <f>VLOOKUP($A866,活跃!$B:$K,10,0)</f>
        <v>03流失</v>
      </c>
      <c r="C866" t="str">
        <f>VLOOKUP($A866,'交易量(贡献率)'!$A:$M,13,0)</f>
        <v>IV</v>
      </c>
      <c r="D866" t="str">
        <f>VLOOKUP($A866,交易量等级!$A:$I,9,0)</f>
        <v>微</v>
      </c>
      <c r="E866" t="str">
        <f>VLOOKUP($A866,'风险(退款拒付)'!$A:$P,16,0)</f>
        <v>高</v>
      </c>
      <c r="F866">
        <f>VLOOKUP($A866,'风险(退款拒付)'!$A:$Z,4,0)</f>
        <v>0</v>
      </c>
      <c r="G866" t="str">
        <f>VLOOKUP($A866,'风险(退款拒付)'!$A:$Z,8,0)</f>
        <v>0</v>
      </c>
      <c r="H866" t="str">
        <f>VLOOKUP($A866,'风险(退款拒付)'!$A:$Z,11,0)</f>
        <v>高</v>
      </c>
      <c r="I866" t="str">
        <f>VLOOKUP($A866,'风险(退款拒付)'!$A:$Z,14,0)</f>
        <v>高</v>
      </c>
      <c r="J866" s="2">
        <f>VLOOKUP($A866,活跃!$B:$K,9,0)</f>
        <v>312.48</v>
      </c>
      <c r="K866" s="5">
        <f>VLOOKUP($A866,'交易量(贡献率)'!$A:$L,11,0)</f>
        <v>5.9251669519404997E-5</v>
      </c>
      <c r="L866">
        <f>VLOOKUP($A866,交易量等级!$A:$H,7,0)</f>
        <v>0</v>
      </c>
      <c r="M866" t="str">
        <f>VLOOKUP($A866,'风险(退款拒付)'!$A:$O,7,0)</f>
        <v>0</v>
      </c>
      <c r="N866" t="str">
        <f>VLOOKUP($A866,'风险(退款拒付)'!$A:$O,10,0)</f>
        <v>(10,+)</v>
      </c>
      <c r="O866" t="str">
        <f>VLOOKUP($A866,'风险(退款拒付)'!$A:$O,13,0)</f>
        <v>(20,+)</v>
      </c>
      <c r="P866" s="1">
        <f>VLOOKUP(A866,综合分数!$A:$L,12,0)</f>
        <v>1.411178799356488E-3</v>
      </c>
    </row>
    <row r="867" spans="1:16" x14ac:dyDescent="0.2">
      <c r="A867" t="s">
        <v>937</v>
      </c>
      <c r="B867" t="str">
        <f>VLOOKUP($A867,活跃!$B:$K,10,0)</f>
        <v>03流失</v>
      </c>
      <c r="C867" t="str">
        <f>VLOOKUP($A867,'交易量(贡献率)'!$A:$M,13,0)</f>
        <v>IV</v>
      </c>
      <c r="D867" t="str">
        <f>VLOOKUP($A867,交易量等级!$A:$I,9,0)</f>
        <v>微</v>
      </c>
      <c r="E867" t="str">
        <f>VLOOKUP($A867,'风险(退款拒付)'!$A:$P,16,0)</f>
        <v>0风险</v>
      </c>
      <c r="F867">
        <f>VLOOKUP($A867,'风险(退款拒付)'!$A:$Z,4,0)</f>
        <v>0</v>
      </c>
      <c r="G867" t="str">
        <f>VLOOKUP($A867,'风险(退款拒付)'!$A:$Z,8,0)</f>
        <v>0</v>
      </c>
      <c r="H867" t="str">
        <f>VLOOKUP($A867,'风险(退款拒付)'!$A:$Z,11,0)</f>
        <v>0</v>
      </c>
      <c r="I867" t="str">
        <f>VLOOKUP($A867,'风险(退款拒付)'!$A:$Z,14,0)</f>
        <v>0</v>
      </c>
      <c r="J867" s="2">
        <f>VLOOKUP($A867,活跃!$B:$K,9,0)</f>
        <v>2651</v>
      </c>
      <c r="K867" s="5">
        <f>VLOOKUP($A867,'交易量(贡献率)'!$A:$L,11,0)</f>
        <v>5.026759341268005E-4</v>
      </c>
      <c r="L867">
        <f>VLOOKUP($A867,交易量等级!$A:$H,7,0)</f>
        <v>0</v>
      </c>
      <c r="M867" t="str">
        <f>VLOOKUP($A867,'风险(退款拒付)'!$A:$O,7,0)</f>
        <v>0</v>
      </c>
      <c r="N867" t="str">
        <f>VLOOKUP($A867,'风险(退款拒付)'!$A:$O,10,0)</f>
        <v>0</v>
      </c>
      <c r="O867" t="str">
        <f>VLOOKUP($A867,'风险(退款拒付)'!$A:$O,13,0)</f>
        <v>0</v>
      </c>
      <c r="P867" s="1">
        <f>VLOOKUP(A867,综合分数!$A:$L,12,0)</f>
        <v>2.8808635611783161E-3</v>
      </c>
    </row>
    <row r="868" spans="1:16" x14ac:dyDescent="0.2">
      <c r="A868" t="s">
        <v>1013</v>
      </c>
      <c r="B868" t="str">
        <f>VLOOKUP($A868,活跃!$B:$K,10,0)</f>
        <v>03流失</v>
      </c>
      <c r="C868" t="str">
        <f>VLOOKUP($A868,'交易量(贡献率)'!$A:$M,13,0)</f>
        <v>IV</v>
      </c>
      <c r="D868" t="str">
        <f>VLOOKUP($A868,交易量等级!$A:$I,9,0)</f>
        <v>微</v>
      </c>
      <c r="E868" t="str">
        <f>VLOOKUP($A868,'风险(退款拒付)'!$A:$P,16,0)</f>
        <v>0风险</v>
      </c>
      <c r="F868">
        <f>VLOOKUP($A868,'风险(退款拒付)'!$A:$Z,4,0)</f>
        <v>0</v>
      </c>
      <c r="G868" t="str">
        <f>VLOOKUP($A868,'风险(退款拒付)'!$A:$Z,8,0)</f>
        <v>0</v>
      </c>
      <c r="H868" t="str">
        <f>VLOOKUP($A868,'风险(退款拒付)'!$A:$Z,11,0)</f>
        <v>0</v>
      </c>
      <c r="I868" t="str">
        <f>VLOOKUP($A868,'风险(退款拒付)'!$A:$Z,14,0)</f>
        <v>0</v>
      </c>
      <c r="J868" s="2">
        <f>VLOOKUP($A868,活跃!$B:$K,9,0)</f>
        <v>1308.26</v>
      </c>
      <c r="K868" s="5">
        <f>VLOOKUP($A868,'交易量(贡献率)'!$A:$L,11,0)</f>
        <v>2.4806896174301324E-4</v>
      </c>
      <c r="L868">
        <f>VLOOKUP($A868,交易量等级!$A:$H,7,0)</f>
        <v>0</v>
      </c>
      <c r="M868" t="str">
        <f>VLOOKUP($A868,'风险(退款拒付)'!$A:$O,7,0)</f>
        <v>0</v>
      </c>
      <c r="N868" t="str">
        <f>VLOOKUP($A868,'风险(退款拒付)'!$A:$O,10,0)</f>
        <v>0</v>
      </c>
      <c r="O868" t="str">
        <f>VLOOKUP($A868,'风险(退款拒付)'!$A:$O,13,0)</f>
        <v>0</v>
      </c>
      <c r="P868" s="1">
        <f>VLOOKUP(A868,综合分数!$A:$L,12,0)</f>
        <v>3.0572678340796168E-3</v>
      </c>
    </row>
    <row r="869" spans="1:16" x14ac:dyDescent="0.2">
      <c r="A869" t="s">
        <v>245</v>
      </c>
      <c r="B869" t="str">
        <f>VLOOKUP($A869,活跃!$B:$K,10,0)</f>
        <v>03流失</v>
      </c>
      <c r="C869" t="str">
        <f>VLOOKUP($A869,'交易量(贡献率)'!$A:$M,13,0)</f>
        <v>IV</v>
      </c>
      <c r="D869" t="str">
        <f>VLOOKUP($A869,交易量等级!$A:$I,9,0)</f>
        <v>微</v>
      </c>
      <c r="E869" t="str">
        <f>VLOOKUP($A869,'风险(退款拒付)'!$A:$P,16,0)</f>
        <v>中</v>
      </c>
      <c r="F869">
        <f>VLOOKUP($A869,'风险(退款拒付)'!$A:$Z,4,0)</f>
        <v>7.8E-2</v>
      </c>
      <c r="G869" t="str">
        <f>VLOOKUP($A869,'风险(退款拒付)'!$A:$Z,8,0)</f>
        <v>低</v>
      </c>
      <c r="H869" t="str">
        <f>VLOOKUP($A869,'风险(退款拒付)'!$A:$Z,11,0)</f>
        <v>0</v>
      </c>
      <c r="I869" t="str">
        <f>VLOOKUP($A869,'风险(退款拒付)'!$A:$Z,14,0)</f>
        <v>高</v>
      </c>
      <c r="J869" s="2">
        <f>VLOOKUP($A869,活跃!$B:$K,9,0)</f>
        <v>305.95999999999998</v>
      </c>
      <c r="K869" s="5">
        <f>VLOOKUP($A869,'交易量(贡献率)'!$A:$L,11,0)</f>
        <v>5.8015363562970906E-5</v>
      </c>
      <c r="L869">
        <f>VLOOKUP($A869,交易量等级!$A:$H,7,0)</f>
        <v>0</v>
      </c>
      <c r="M869" t="str">
        <f>VLOOKUP($A869,'风险(退款拒付)'!$A:$O,7,0)</f>
        <v>(0,10]</v>
      </c>
      <c r="N869" t="str">
        <f>VLOOKUP($A869,'风险(退款拒付)'!$A:$O,10,0)</f>
        <v>0</v>
      </c>
      <c r="O869" t="str">
        <f>VLOOKUP($A869,'风险(退款拒付)'!$A:$O,13,0)</f>
        <v>(20,+)</v>
      </c>
      <c r="P869" s="1">
        <f>VLOOKUP(A869,综合分数!$A:$L,12,0)</f>
        <v>4.0612533526029424E-3</v>
      </c>
    </row>
    <row r="870" spans="1:16" x14ac:dyDescent="0.2">
      <c r="A870" t="s">
        <v>821</v>
      </c>
      <c r="B870" t="str">
        <f>VLOOKUP($A870,活跃!$B:$K,10,0)</f>
        <v>03流失</v>
      </c>
      <c r="C870" t="str">
        <f>VLOOKUP($A870,'交易量(贡献率)'!$A:$M,13,0)</f>
        <v>IV</v>
      </c>
      <c r="D870" t="str">
        <f>VLOOKUP($A870,交易量等级!$A:$I,9,0)</f>
        <v>微</v>
      </c>
      <c r="E870" t="str">
        <f>VLOOKUP($A870,'风险(退款拒付)'!$A:$P,16,0)</f>
        <v>低</v>
      </c>
      <c r="F870">
        <f>VLOOKUP($A870,'风险(退款拒付)'!$A:$Z,4,0)</f>
        <v>0.185</v>
      </c>
      <c r="G870" t="str">
        <f>VLOOKUP($A870,'风险(退款拒付)'!$A:$Z,8,0)</f>
        <v>中</v>
      </c>
      <c r="H870" t="str">
        <f>VLOOKUP($A870,'风险(退款拒付)'!$A:$Z,11,0)</f>
        <v>0</v>
      </c>
      <c r="I870" t="str">
        <f>VLOOKUP($A870,'风险(退款拒付)'!$A:$Z,14,0)</f>
        <v>0</v>
      </c>
      <c r="J870" s="2">
        <f>VLOOKUP($A870,活跃!$B:$K,9,0)</f>
        <v>1216.5</v>
      </c>
      <c r="K870" s="5">
        <f>VLOOKUP($A870,'交易量(贡献率)'!$A:$L,11,0)</f>
        <v>2.8534569976893485E-4</v>
      </c>
      <c r="L870">
        <f>VLOOKUP($A870,交易量等级!$A:$H,7,0)</f>
        <v>0</v>
      </c>
      <c r="M870" t="str">
        <f>VLOOKUP($A870,'风险(退款拒付)'!$A:$O,7,0)</f>
        <v>(10,20]</v>
      </c>
      <c r="N870" t="str">
        <f>VLOOKUP($A870,'风险(退款拒付)'!$A:$O,10,0)</f>
        <v>0</v>
      </c>
      <c r="O870" t="str">
        <f>VLOOKUP($A870,'风险(退款拒付)'!$A:$O,13,0)</f>
        <v>0</v>
      </c>
      <c r="P870" s="1">
        <f>VLOOKUP(A870,综合分数!$A:$L,12,0)</f>
        <v>6.9498579269047494E-3</v>
      </c>
    </row>
    <row r="871" spans="1:16" x14ac:dyDescent="0.2">
      <c r="A871" t="s">
        <v>268</v>
      </c>
      <c r="B871" t="str">
        <f>VLOOKUP($A871,活跃!$B:$K,10,0)</f>
        <v>03流失</v>
      </c>
      <c r="C871" t="str">
        <f>VLOOKUP($A871,'交易量(贡献率)'!$A:$M,13,0)</f>
        <v>IV</v>
      </c>
      <c r="D871" t="str">
        <f>VLOOKUP($A871,交易量等级!$A:$I,9,0)</f>
        <v>微</v>
      </c>
      <c r="E871" t="str">
        <f>VLOOKUP($A871,'风险(退款拒付)'!$A:$P,16,0)</f>
        <v>低</v>
      </c>
      <c r="F871">
        <f>VLOOKUP($A871,'风险(退款拒付)'!$A:$Z,4,0)</f>
        <v>0.5</v>
      </c>
      <c r="G871" t="str">
        <f>VLOOKUP($A871,'风险(退款拒付)'!$A:$Z,8,0)</f>
        <v>高</v>
      </c>
      <c r="H871" t="str">
        <f>VLOOKUP($A871,'风险(退款拒付)'!$A:$Z,11,0)</f>
        <v>0</v>
      </c>
      <c r="I871" t="str">
        <f>VLOOKUP($A871,'风险(退款拒付)'!$A:$Z,14,0)</f>
        <v>0</v>
      </c>
      <c r="J871" s="2">
        <f>VLOOKUP($A871,活跃!$B:$K,9,0)</f>
        <v>159.80000000000001</v>
      </c>
      <c r="K871" s="5">
        <f>VLOOKUP($A871,'交易量(贡献率)'!$A:$L,11,0)</f>
        <v>3.0300872981313744E-5</v>
      </c>
      <c r="L871">
        <f>VLOOKUP($A871,交易量等级!$A:$H,7,0)</f>
        <v>0</v>
      </c>
      <c r="M871" t="str">
        <f>VLOOKUP($A871,'风险(退款拒付)'!$A:$O,7,0)</f>
        <v>(20,+)</v>
      </c>
      <c r="N871" t="str">
        <f>VLOOKUP($A871,'风险(退款拒付)'!$A:$O,10,0)</f>
        <v>0</v>
      </c>
      <c r="O871" t="str">
        <f>VLOOKUP($A871,'风险(退款拒付)'!$A:$O,13,0)</f>
        <v>0</v>
      </c>
      <c r="P871" s="1">
        <f>VLOOKUP(A871,综合分数!$A:$L,12,0)</f>
        <v>1.499724154550843E-2</v>
      </c>
    </row>
    <row r="872" spans="1:16" x14ac:dyDescent="0.2">
      <c r="A872" t="s">
        <v>818</v>
      </c>
      <c r="B872" t="str">
        <f>VLOOKUP($A872,活跃!$B:$K,10,0)</f>
        <v>03流失</v>
      </c>
      <c r="C872" t="str">
        <f>VLOOKUP($A872,'交易量(贡献率)'!$A:$M,13,0)</f>
        <v>IV</v>
      </c>
      <c r="D872" t="str">
        <f>VLOOKUP($A872,交易量等级!$A:$I,9,0)</f>
        <v>微</v>
      </c>
      <c r="E872" t="str">
        <f>VLOOKUP($A872,'风险(退款拒付)'!$A:$P,16,0)</f>
        <v>中</v>
      </c>
      <c r="F872">
        <f>VLOOKUP($A872,'风险(退款拒付)'!$A:$Z,4,0)</f>
        <v>0</v>
      </c>
      <c r="G872" t="str">
        <f>VLOOKUP($A872,'风险(退款拒付)'!$A:$Z,8,0)</f>
        <v>0</v>
      </c>
      <c r="H872" t="str">
        <f>VLOOKUP($A872,'风险(退款拒付)'!$A:$Z,11,0)</f>
        <v>0</v>
      </c>
      <c r="I872" t="str">
        <f>VLOOKUP($A872,'风险(退款拒付)'!$A:$Z,14,0)</f>
        <v>高</v>
      </c>
      <c r="J872" s="2">
        <f>VLOOKUP($A872,活跃!$B:$K,9,0)</f>
        <v>171.55</v>
      </c>
      <c r="K872" s="5">
        <f>VLOOKUP($A872,'交易量(贡献率)'!$A:$L,11,0)</f>
        <v>3.2528878347586813E-5</v>
      </c>
      <c r="L872">
        <f>VLOOKUP($A872,交易量等级!$A:$H,7,0)</f>
        <v>0</v>
      </c>
      <c r="M872" t="str">
        <f>VLOOKUP($A872,'风险(退款拒付)'!$A:$O,7,0)</f>
        <v>0</v>
      </c>
      <c r="N872" t="str">
        <f>VLOOKUP($A872,'风险(退款拒付)'!$A:$O,10,0)</f>
        <v>0</v>
      </c>
      <c r="O872" t="str">
        <f>VLOOKUP($A872,'风险(退款拒付)'!$A:$O,13,0)</f>
        <v>(20,+)</v>
      </c>
      <c r="P872" s="1">
        <f>VLOOKUP(A872,综合分数!$A:$L,12,0)</f>
        <v>5.0650791774059416E-3</v>
      </c>
    </row>
    <row r="873" spans="1:16" x14ac:dyDescent="0.2">
      <c r="A873" t="s">
        <v>82</v>
      </c>
      <c r="B873" t="str">
        <f>VLOOKUP($A873,活跃!$B:$K,10,0)</f>
        <v>03流失</v>
      </c>
      <c r="C873" t="str">
        <f>VLOOKUP($A873,'交易量(贡献率)'!$A:$M,13,0)</f>
        <v>IV</v>
      </c>
      <c r="D873" t="str">
        <f>VLOOKUP($A873,交易量等级!$A:$I,9,0)</f>
        <v>微</v>
      </c>
      <c r="E873" t="str">
        <f>VLOOKUP($A873,'风险(退款拒付)'!$A:$P,16,0)</f>
        <v>0风险</v>
      </c>
      <c r="F873">
        <f>VLOOKUP($A873,'风险(退款拒付)'!$A:$Z,4,0)</f>
        <v>0</v>
      </c>
      <c r="G873" t="str">
        <f>VLOOKUP($A873,'风险(退款拒付)'!$A:$Z,8,0)</f>
        <v>0</v>
      </c>
      <c r="H873" t="str">
        <f>VLOOKUP($A873,'风险(退款拒付)'!$A:$Z,11,0)</f>
        <v>0</v>
      </c>
      <c r="I873" t="str">
        <f>VLOOKUP($A873,'风险(退款拒付)'!$A:$Z,14,0)</f>
        <v>0</v>
      </c>
      <c r="J873" s="2">
        <f>VLOOKUP($A873,活跃!$B:$K,9,0)</f>
        <v>220</v>
      </c>
      <c r="K873" s="5">
        <f>VLOOKUP($A873,'交易量(贡献率)'!$A:$L,11,0)</f>
        <v>8.3678875655797784E-6</v>
      </c>
      <c r="L873">
        <f>VLOOKUP($A873,交易量等级!$A:$H,7,0)</f>
        <v>0</v>
      </c>
      <c r="M873" t="str">
        <f>VLOOKUP($A873,'风险(退款拒付)'!$A:$O,7,0)</f>
        <v>0</v>
      </c>
      <c r="N873" t="str">
        <f>VLOOKUP($A873,'风险(退款拒付)'!$A:$O,10,0)</f>
        <v>0</v>
      </c>
      <c r="O873" t="str">
        <f>VLOOKUP($A873,'风险(退款拒付)'!$A:$O,13,0)</f>
        <v>0</v>
      </c>
      <c r="P873" s="1">
        <f>VLOOKUP(A873,综合分数!$A:$L,12,0)</f>
        <v>2.080056993920279E-2</v>
      </c>
    </row>
    <row r="874" spans="1:16" x14ac:dyDescent="0.2">
      <c r="A874" t="s">
        <v>687</v>
      </c>
      <c r="B874" t="str">
        <f>VLOOKUP($A874,活跃!$B:$K,10,0)</f>
        <v>03流失</v>
      </c>
      <c r="C874" t="str">
        <f>VLOOKUP($A874,'交易量(贡献率)'!$A:$M,13,0)</f>
        <v>IV</v>
      </c>
      <c r="D874" t="str">
        <f>VLOOKUP($A874,交易量等级!$A:$I,9,0)</f>
        <v>微</v>
      </c>
      <c r="E874" t="str">
        <f>VLOOKUP($A874,'风险(退款拒付)'!$A:$P,16,0)</f>
        <v>0风险</v>
      </c>
      <c r="F874">
        <f>VLOOKUP($A874,'风险(退款拒付)'!$A:$Z,4,0)</f>
        <v>0</v>
      </c>
      <c r="G874" t="str">
        <f>VLOOKUP($A874,'风险(退款拒付)'!$A:$Z,8,0)</f>
        <v>0</v>
      </c>
      <c r="H874" t="str">
        <f>VLOOKUP($A874,'风险(退款拒付)'!$A:$Z,11,0)</f>
        <v>0</v>
      </c>
      <c r="I874" t="str">
        <f>VLOOKUP($A874,'风险(退款拒付)'!$A:$Z,14,0)</f>
        <v>0</v>
      </c>
      <c r="J874" s="2">
        <f>VLOOKUP($A874,活跃!$B:$K,9,0)</f>
        <v>175</v>
      </c>
      <c r="K874" s="5">
        <f>VLOOKUP($A874,'交易量(贡献率)'!$A:$L,11,0)</f>
        <v>3.3183058646620177E-5</v>
      </c>
      <c r="L874">
        <f>VLOOKUP($A874,交易量等级!$A:$H,7,0)</f>
        <v>0</v>
      </c>
      <c r="M874" t="str">
        <f>VLOOKUP($A874,'风险(退款拒付)'!$A:$O,7,0)</f>
        <v>0</v>
      </c>
      <c r="N874" t="str">
        <f>VLOOKUP($A874,'风险(退款拒付)'!$A:$O,10,0)</f>
        <v>0</v>
      </c>
      <c r="O874" t="str">
        <f>VLOOKUP($A874,'风险(退款拒付)'!$A:$O,13,0)</f>
        <v>0</v>
      </c>
      <c r="P874" s="1">
        <f>VLOOKUP(A874,综合分数!$A:$L,12,0)</f>
        <v>5.8170344389295052E-3</v>
      </c>
    </row>
    <row r="875" spans="1:16" x14ac:dyDescent="0.2">
      <c r="A875" t="s">
        <v>549</v>
      </c>
      <c r="B875" t="str">
        <f>VLOOKUP($A875,活跃!$B:$K,10,0)</f>
        <v>03流失</v>
      </c>
      <c r="C875" t="str">
        <f>VLOOKUP($A875,'交易量(贡献率)'!$A:$M,13,0)</f>
        <v>IV</v>
      </c>
      <c r="D875" t="str">
        <f>VLOOKUP($A875,交易量等级!$A:$I,9,0)</f>
        <v>微</v>
      </c>
      <c r="E875" t="str">
        <f>VLOOKUP($A875,'风险(退款拒付)'!$A:$P,16,0)</f>
        <v>0风险</v>
      </c>
      <c r="F875">
        <f>VLOOKUP($A875,'风险(退款拒付)'!$A:$Z,4,0)</f>
        <v>0</v>
      </c>
      <c r="G875" t="str">
        <f>VLOOKUP($A875,'风险(退款拒付)'!$A:$Z,8,0)</f>
        <v>0</v>
      </c>
      <c r="H875" t="str">
        <f>VLOOKUP($A875,'风险(退款拒付)'!$A:$Z,11,0)</f>
        <v>0</v>
      </c>
      <c r="I875" t="str">
        <f>VLOOKUP($A875,'风险(退款拒付)'!$A:$Z,14,0)</f>
        <v>0</v>
      </c>
      <c r="J875" s="2">
        <f>VLOOKUP($A875,活跃!$B:$K,9,0)</f>
        <v>114.92</v>
      </c>
      <c r="K875" s="5">
        <f>VLOOKUP($A875,'交易量(贡献率)'!$A:$L,11,0)</f>
        <v>2.179084056954052E-5</v>
      </c>
      <c r="L875">
        <f>VLOOKUP($A875,交易量等级!$A:$H,7,0)</f>
        <v>0</v>
      </c>
      <c r="M875" t="str">
        <f>VLOOKUP($A875,'风险(退款拒付)'!$A:$O,7,0)</f>
        <v>0</v>
      </c>
      <c r="N875" t="str">
        <f>VLOOKUP($A875,'风险(退款拒付)'!$A:$O,10,0)</f>
        <v>0</v>
      </c>
      <c r="O875" t="str">
        <f>VLOOKUP($A875,'风险(退款拒付)'!$A:$O,13,0)</f>
        <v>0</v>
      </c>
      <c r="P875" s="1">
        <f>VLOOKUP(A875,综合分数!$A:$L,12,0)</f>
        <v>1.2013970526571089E-2</v>
      </c>
    </row>
    <row r="876" spans="1:16" x14ac:dyDescent="0.2">
      <c r="A876" t="s">
        <v>634</v>
      </c>
      <c r="B876" t="str">
        <f>VLOOKUP($A876,活跃!$B:$K,10,0)</f>
        <v>03沉默</v>
      </c>
      <c r="C876" t="str">
        <f>VLOOKUP($A876,'交易量(贡献率)'!$A:$M,13,0)</f>
        <v>IV</v>
      </c>
      <c r="D876" t="str">
        <f>VLOOKUP($A876,交易量等级!$A:$I,9,0)</f>
        <v>微</v>
      </c>
      <c r="E876" t="str">
        <f>VLOOKUP($A876,'风险(退款拒付)'!$A:$P,16,0)</f>
        <v>0风险</v>
      </c>
      <c r="F876">
        <f>VLOOKUP($A876,'风险(退款拒付)'!$A:$Z,4,0)</f>
        <v>0</v>
      </c>
      <c r="G876" t="str">
        <f>VLOOKUP($A876,'风险(退款拒付)'!$A:$Z,8,0)</f>
        <v>0</v>
      </c>
      <c r="H876" t="str">
        <f>VLOOKUP($A876,'风险(退款拒付)'!$A:$Z,11,0)</f>
        <v>0</v>
      </c>
      <c r="I876" t="str">
        <f>VLOOKUP($A876,'风险(退款拒付)'!$A:$Z,14,0)</f>
        <v>0</v>
      </c>
      <c r="J876" s="2">
        <f>VLOOKUP($A876,活跃!$B:$K,9,0)</f>
        <v>350.7</v>
      </c>
      <c r="K876" s="5">
        <f>VLOOKUP($A876,'交易量(贡献率)'!$A:$L,11,0)</f>
        <v>6.6498849527826841E-5</v>
      </c>
      <c r="L876">
        <f>VLOOKUP($A876,交易量等级!$A:$H,7,0)</f>
        <v>98</v>
      </c>
      <c r="M876" t="str">
        <f>VLOOKUP($A876,'风险(退款拒付)'!$A:$O,7,0)</f>
        <v>0</v>
      </c>
      <c r="N876" t="str">
        <f>VLOOKUP($A876,'风险(退款拒付)'!$A:$O,10,0)</f>
        <v>0</v>
      </c>
      <c r="O876" t="str">
        <f>VLOOKUP($A876,'风险(退款拒付)'!$A:$O,13,0)</f>
        <v>0</v>
      </c>
      <c r="P876" s="1">
        <f>VLOOKUP(A876,综合分数!$A:$L,12,0)</f>
        <v>7.5609285549514231E-3</v>
      </c>
    </row>
    <row r="877" spans="1:16" x14ac:dyDescent="0.2">
      <c r="A877" t="s">
        <v>466</v>
      </c>
      <c r="B877" t="str">
        <f>VLOOKUP($A877,活跃!$B:$K,10,0)</f>
        <v>03流失</v>
      </c>
      <c r="C877" t="str">
        <f>VLOOKUP($A877,'交易量(贡献率)'!$A:$M,13,0)</f>
        <v>IV</v>
      </c>
      <c r="D877" t="str">
        <f>VLOOKUP($A877,交易量等级!$A:$I,9,0)</f>
        <v>微</v>
      </c>
      <c r="E877" t="str">
        <f>VLOOKUP($A877,'风险(退款拒付)'!$A:$P,16,0)</f>
        <v>0风险</v>
      </c>
      <c r="F877">
        <f>VLOOKUP($A877,'风险(退款拒付)'!$A:$Z,4,0)</f>
        <v>0</v>
      </c>
      <c r="G877" t="str">
        <f>VLOOKUP($A877,'风险(退款拒付)'!$A:$Z,8,0)</f>
        <v>0</v>
      </c>
      <c r="H877" t="str">
        <f>VLOOKUP($A877,'风险(退款拒付)'!$A:$Z,11,0)</f>
        <v>0</v>
      </c>
      <c r="I877" t="str">
        <f>VLOOKUP($A877,'风险(退款拒付)'!$A:$Z,14,0)</f>
        <v>0</v>
      </c>
      <c r="J877" s="2">
        <f>VLOOKUP($A877,活跃!$B:$K,9,0)</f>
        <v>174.71</v>
      </c>
      <c r="K877" s="5">
        <f>VLOOKUP($A877,'交易量(贡献率)'!$A:$L,11,0)</f>
        <v>3.7427459019400952E-5</v>
      </c>
      <c r="L877">
        <f>VLOOKUP($A877,交易量等级!$A:$H,7,0)</f>
        <v>0</v>
      </c>
      <c r="M877" t="str">
        <f>VLOOKUP($A877,'风险(退款拒付)'!$A:$O,7,0)</f>
        <v>0</v>
      </c>
      <c r="N877" t="str">
        <f>VLOOKUP($A877,'风险(退款拒付)'!$A:$O,10,0)</f>
        <v>0</v>
      </c>
      <c r="O877" t="str">
        <f>VLOOKUP($A877,'风险(退款拒付)'!$A:$O,13,0)</f>
        <v>0</v>
      </c>
      <c r="P877" s="1">
        <f>VLOOKUP(A877,综合分数!$A:$L,12,0)</f>
        <v>6.7292103217983174E-3</v>
      </c>
    </row>
    <row r="878" spans="1:16" x14ac:dyDescent="0.2">
      <c r="A878" t="s">
        <v>627</v>
      </c>
      <c r="B878" t="str">
        <f>VLOOKUP($A878,活跃!$B:$K,10,0)</f>
        <v>03流失</v>
      </c>
      <c r="C878" t="str">
        <f>VLOOKUP($A878,'交易量(贡献率)'!$A:$M,13,0)</f>
        <v>IV</v>
      </c>
      <c r="D878" t="str">
        <f>VLOOKUP($A878,交易量等级!$A:$I,9,0)</f>
        <v>微</v>
      </c>
      <c r="E878" t="str">
        <f>VLOOKUP($A878,'风险(退款拒付)'!$A:$P,16,0)</f>
        <v>低</v>
      </c>
      <c r="F878">
        <f>VLOOKUP($A878,'风险(退款拒付)'!$A:$Z,4,0)</f>
        <v>0.35</v>
      </c>
      <c r="G878" t="str">
        <f>VLOOKUP($A878,'风险(退款拒付)'!$A:$Z,8,0)</f>
        <v>高</v>
      </c>
      <c r="H878" t="str">
        <f>VLOOKUP($A878,'风险(退款拒付)'!$A:$Z,11,0)</f>
        <v>0</v>
      </c>
      <c r="I878" t="str">
        <f>VLOOKUP($A878,'风险(退款拒付)'!$A:$Z,14,0)</f>
        <v>0</v>
      </c>
      <c r="J878" s="2">
        <f>VLOOKUP($A878,活跃!$B:$K,9,0)</f>
        <v>99.92</v>
      </c>
      <c r="K878" s="5">
        <f>VLOOKUP($A878,'交易量(贡献率)'!$A:$L,11,0)</f>
        <v>1.8946578399830219E-5</v>
      </c>
      <c r="L878">
        <f>VLOOKUP($A878,交易量等级!$A:$H,7,0)</f>
        <v>0</v>
      </c>
      <c r="M878" t="str">
        <f>VLOOKUP($A878,'风险(退款拒付)'!$A:$O,7,0)</f>
        <v>(20,+)</v>
      </c>
      <c r="N878" t="str">
        <f>VLOOKUP($A878,'风险(退款拒付)'!$A:$O,10,0)</f>
        <v>0</v>
      </c>
      <c r="O878" t="str">
        <f>VLOOKUP($A878,'风险(退款拒付)'!$A:$O,13,0)</f>
        <v>0</v>
      </c>
      <c r="P878" s="1">
        <f>VLOOKUP(A878,综合分数!$A:$L,12,0)</f>
        <v>1.367834386646255E-2</v>
      </c>
    </row>
    <row r="879" spans="1:16" x14ac:dyDescent="0.2">
      <c r="A879" t="s">
        <v>488</v>
      </c>
      <c r="B879" t="str">
        <f>VLOOKUP($A879,活跃!$B:$K,10,0)</f>
        <v>03流失</v>
      </c>
      <c r="C879" t="str">
        <f>VLOOKUP($A879,'交易量(贡献率)'!$A:$M,13,0)</f>
        <v>IV</v>
      </c>
      <c r="D879" t="str">
        <f>VLOOKUP($A879,交易量等级!$A:$I,9,0)</f>
        <v>微</v>
      </c>
      <c r="E879" t="str">
        <f>VLOOKUP($A879,'风险(退款拒付)'!$A:$P,16,0)</f>
        <v>0风险</v>
      </c>
      <c r="F879">
        <f>VLOOKUP($A879,'风险(退款拒付)'!$A:$Z,4,0)</f>
        <v>0</v>
      </c>
      <c r="G879" t="str">
        <f>VLOOKUP($A879,'风险(退款拒付)'!$A:$Z,8,0)</f>
        <v>0</v>
      </c>
      <c r="H879" t="str">
        <f>VLOOKUP($A879,'风险(退款拒付)'!$A:$Z,11,0)</f>
        <v>0</v>
      </c>
      <c r="I879" t="str">
        <f>VLOOKUP($A879,'风险(退款拒付)'!$A:$Z,14,0)</f>
        <v>0</v>
      </c>
      <c r="J879" s="2">
        <f>VLOOKUP($A879,活跃!$B:$K,9,0)</f>
        <v>136.91999999999999</v>
      </c>
      <c r="K879" s="5">
        <f>VLOOKUP($A879,'交易量(贡献率)'!$A:$L,11,0)</f>
        <v>2.5962425085115626E-5</v>
      </c>
      <c r="L879">
        <f>VLOOKUP($A879,交易量等级!$A:$H,7,0)</f>
        <v>0</v>
      </c>
      <c r="M879" t="str">
        <f>VLOOKUP($A879,'风险(退款拒付)'!$A:$O,7,0)</f>
        <v>0</v>
      </c>
      <c r="N879" t="str">
        <f>VLOOKUP($A879,'风险(退款拒付)'!$A:$O,10,0)</f>
        <v>0</v>
      </c>
      <c r="O879" t="str">
        <f>VLOOKUP($A879,'风险(退款拒付)'!$A:$O,13,0)</f>
        <v>0</v>
      </c>
      <c r="P879" s="1">
        <f>VLOOKUP(A879,综合分数!$A:$L,12,0)</f>
        <v>6.5365777737485921E-3</v>
      </c>
    </row>
    <row r="880" spans="1:16" x14ac:dyDescent="0.2">
      <c r="A880" t="s">
        <v>737</v>
      </c>
      <c r="B880" t="str">
        <f>VLOOKUP($A880,活跃!$B:$K,10,0)</f>
        <v>03流失</v>
      </c>
      <c r="C880" t="str">
        <f>VLOOKUP($A880,'交易量(贡献率)'!$A:$M,13,0)</f>
        <v>IV</v>
      </c>
      <c r="D880" t="str">
        <f>VLOOKUP($A880,交易量等级!$A:$I,9,0)</f>
        <v>微</v>
      </c>
      <c r="E880" t="str">
        <f>VLOOKUP($A880,'风险(退款拒付)'!$A:$P,16,0)</f>
        <v>中</v>
      </c>
      <c r="F880">
        <f>VLOOKUP($A880,'风险(退款拒付)'!$A:$Z,4,0)</f>
        <v>0</v>
      </c>
      <c r="G880" t="str">
        <f>VLOOKUP($A880,'风险(退款拒付)'!$A:$Z,8,0)</f>
        <v>0</v>
      </c>
      <c r="H880" t="str">
        <f>VLOOKUP($A880,'风险(退款拒付)'!$A:$Z,11,0)</f>
        <v>0</v>
      </c>
      <c r="I880" t="str">
        <f>VLOOKUP($A880,'风险(退款拒付)'!$A:$Z,14,0)</f>
        <v>高</v>
      </c>
      <c r="J880" s="2">
        <f>VLOOKUP($A880,活跃!$B:$K,9,0)</f>
        <v>183.78</v>
      </c>
      <c r="K880" s="5">
        <f>VLOOKUP($A880,'交易量(贡献率)'!$A:$L,11,0)</f>
        <v>3.7557670992150432E-5</v>
      </c>
      <c r="L880">
        <f>VLOOKUP($A880,交易量等级!$A:$H,7,0)</f>
        <v>0</v>
      </c>
      <c r="M880" t="str">
        <f>VLOOKUP($A880,'风险(退款拒付)'!$A:$O,7,0)</f>
        <v>0</v>
      </c>
      <c r="N880" t="str">
        <f>VLOOKUP($A880,'风险(退款拒付)'!$A:$O,10,0)</f>
        <v>0</v>
      </c>
      <c r="O880" t="str">
        <f>VLOOKUP($A880,'风险(退款拒付)'!$A:$O,13,0)</f>
        <v>(20,+)</v>
      </c>
      <c r="P880" s="1">
        <f>VLOOKUP(A880,综合分数!$A:$L,12,0)</f>
        <v>9.9863278663298765E-4</v>
      </c>
    </row>
    <row r="881" spans="1:16" x14ac:dyDescent="0.2">
      <c r="A881" t="s">
        <v>636</v>
      </c>
      <c r="B881" t="str">
        <f>VLOOKUP($A881,活跃!$B:$K,10,0)</f>
        <v>03沉默</v>
      </c>
      <c r="C881" t="str">
        <f>VLOOKUP($A881,'交易量(贡献率)'!$A:$M,13,0)</f>
        <v>IV</v>
      </c>
      <c r="D881" t="str">
        <f>VLOOKUP($A881,交易量等级!$A:$I,9,0)</f>
        <v>微</v>
      </c>
      <c r="E881" t="str">
        <f>VLOOKUP($A881,'风险(退款拒付)'!$A:$P,16,0)</f>
        <v>低</v>
      </c>
      <c r="F881">
        <f>VLOOKUP($A881,'风险(退款拒付)'!$A:$Z,4,0)</f>
        <v>0.35199999999999998</v>
      </c>
      <c r="G881" t="str">
        <f>VLOOKUP($A881,'风险(退款拒付)'!$A:$Z,8,0)</f>
        <v>高</v>
      </c>
      <c r="H881" t="str">
        <f>VLOOKUP($A881,'风险(退款拒付)'!$A:$Z,11,0)</f>
        <v>0</v>
      </c>
      <c r="I881" t="str">
        <f>VLOOKUP($A881,'风险(退款拒付)'!$A:$Z,14,0)</f>
        <v>0</v>
      </c>
      <c r="J881" s="2">
        <f>VLOOKUP($A881,活跃!$B:$K,9,0)</f>
        <v>507.64</v>
      </c>
      <c r="K881" s="5">
        <f>VLOOKUP($A881,'交易量(贡献率)'!$A:$L,11,0)</f>
        <v>1.0409866834977516E-4</v>
      </c>
      <c r="L881">
        <f>VLOOKUP($A881,交易量等级!$A:$H,7,0)</f>
        <v>524.66506384000002</v>
      </c>
      <c r="M881" t="str">
        <f>VLOOKUP($A881,'风险(退款拒付)'!$A:$O,7,0)</f>
        <v>(20,+)</v>
      </c>
      <c r="N881" t="str">
        <f>VLOOKUP($A881,'风险(退款拒付)'!$A:$O,10,0)</f>
        <v>0</v>
      </c>
      <c r="O881" t="str">
        <f>VLOOKUP($A881,'风险(退款拒付)'!$A:$O,13,0)</f>
        <v>0</v>
      </c>
      <c r="P881" s="1">
        <f>VLOOKUP(A881,综合分数!$A:$L,12,0)</f>
        <v>6.2299204481384993E-3</v>
      </c>
    </row>
    <row r="882" spans="1:16" x14ac:dyDescent="0.2">
      <c r="A882" t="s">
        <v>706</v>
      </c>
      <c r="B882" t="str">
        <f>VLOOKUP($A882,活跃!$B:$K,10,0)</f>
        <v>03流失</v>
      </c>
      <c r="C882" t="str">
        <f>VLOOKUP($A882,'交易量(贡献率)'!$A:$M,13,0)</f>
        <v>IV</v>
      </c>
      <c r="D882" t="str">
        <f>VLOOKUP($A882,交易量等级!$A:$I,9,0)</f>
        <v>微</v>
      </c>
      <c r="E882" t="str">
        <f>VLOOKUP($A882,'风险(退款拒付)'!$A:$P,16,0)</f>
        <v>低</v>
      </c>
      <c r="F882">
        <f>VLOOKUP($A882,'风险(退款拒付)'!$A:$Z,4,0)</f>
        <v>0.58799999999999997</v>
      </c>
      <c r="G882" t="str">
        <f>VLOOKUP($A882,'风险(退款拒付)'!$A:$Z,8,0)</f>
        <v>高</v>
      </c>
      <c r="H882" t="str">
        <f>VLOOKUP($A882,'风险(退款拒付)'!$A:$Z,11,0)</f>
        <v>0</v>
      </c>
      <c r="I882" t="str">
        <f>VLOOKUP($A882,'风险(退款拒付)'!$A:$Z,14,0)</f>
        <v>0</v>
      </c>
      <c r="J882" s="2">
        <f>VLOOKUP($A882,活跃!$B:$K,9,0)</f>
        <v>509.96</v>
      </c>
      <c r="K882" s="5">
        <f>VLOOKUP($A882,'交易量(贡献率)'!$A:$L,11,0)</f>
        <v>9.6697329071031003E-5</v>
      </c>
      <c r="L882">
        <f>VLOOKUP($A882,交易量等级!$A:$H,7,0)</f>
        <v>0</v>
      </c>
      <c r="M882" t="str">
        <f>VLOOKUP($A882,'风险(退款拒付)'!$A:$O,7,0)</f>
        <v>(20,+)</v>
      </c>
      <c r="N882" t="str">
        <f>VLOOKUP($A882,'风险(退款拒付)'!$A:$O,10,0)</f>
        <v>0</v>
      </c>
      <c r="O882" t="str">
        <f>VLOOKUP($A882,'风险(退款拒付)'!$A:$O,13,0)</f>
        <v>0</v>
      </c>
      <c r="P882" s="1">
        <f>VLOOKUP(A882,综合分数!$A:$L,12,0)</f>
        <v>9.9851680719398716E-3</v>
      </c>
    </row>
    <row r="883" spans="1:16" x14ac:dyDescent="0.2">
      <c r="A883" t="s">
        <v>901</v>
      </c>
      <c r="B883" t="str">
        <f>VLOOKUP($A883,活跃!$B:$K,10,0)</f>
        <v>03流失</v>
      </c>
      <c r="C883" t="str">
        <f>VLOOKUP($A883,'交易量(贡献率)'!$A:$M,13,0)</f>
        <v>IV</v>
      </c>
      <c r="D883" t="str">
        <f>VLOOKUP($A883,交易量等级!$A:$I,9,0)</f>
        <v>微</v>
      </c>
      <c r="E883" t="str">
        <f>VLOOKUP($A883,'风险(退款拒付)'!$A:$P,16,0)</f>
        <v>0风险</v>
      </c>
      <c r="F883">
        <f>VLOOKUP($A883,'风险(退款拒付)'!$A:$Z,4,0)</f>
        <v>0</v>
      </c>
      <c r="G883" t="str">
        <f>VLOOKUP($A883,'风险(退款拒付)'!$A:$Z,8,0)</f>
        <v>0</v>
      </c>
      <c r="H883" t="str">
        <f>VLOOKUP($A883,'风险(退款拒付)'!$A:$Z,11,0)</f>
        <v>0</v>
      </c>
      <c r="I883" t="str">
        <f>VLOOKUP($A883,'风险(退款拒付)'!$A:$Z,14,0)</f>
        <v>0</v>
      </c>
      <c r="J883" s="2">
        <f>VLOOKUP($A883,活跃!$B:$K,9,0)</f>
        <v>184.67</v>
      </c>
      <c r="K883" s="5">
        <f>VLOOKUP($A883,'交易量(贡献率)'!$A:$L,11,0)</f>
        <v>3.5016659658693417E-5</v>
      </c>
      <c r="L883">
        <f>VLOOKUP($A883,交易量等级!$A:$H,7,0)</f>
        <v>0</v>
      </c>
      <c r="M883" t="str">
        <f>VLOOKUP($A883,'风险(退款拒付)'!$A:$O,7,0)</f>
        <v>0</v>
      </c>
      <c r="N883" t="str">
        <f>VLOOKUP($A883,'风险(退款拒付)'!$A:$O,10,0)</f>
        <v>0</v>
      </c>
      <c r="O883" t="str">
        <f>VLOOKUP($A883,'风险(退款拒付)'!$A:$O,13,0)</f>
        <v>0</v>
      </c>
      <c r="P883" s="1">
        <f>VLOOKUP(A883,综合分数!$A:$L,12,0)</f>
        <v>1.1824935061685591E-2</v>
      </c>
    </row>
    <row r="884" spans="1:16" x14ac:dyDescent="0.2">
      <c r="A884" t="s">
        <v>469</v>
      </c>
      <c r="B884" t="str">
        <f>VLOOKUP($A884,活跃!$B:$K,10,0)</f>
        <v>03流失</v>
      </c>
      <c r="C884" t="str">
        <f>VLOOKUP($A884,'交易量(贡献率)'!$A:$M,13,0)</f>
        <v>IV</v>
      </c>
      <c r="D884" t="str">
        <f>VLOOKUP($A884,交易量等级!$A:$I,9,0)</f>
        <v>微</v>
      </c>
      <c r="E884" t="str">
        <f>VLOOKUP($A884,'风险(退款拒付)'!$A:$P,16,0)</f>
        <v>0风险</v>
      </c>
      <c r="F884">
        <f>VLOOKUP($A884,'风险(退款拒付)'!$A:$Z,4,0)</f>
        <v>0</v>
      </c>
      <c r="G884" t="str">
        <f>VLOOKUP($A884,'风险(退款拒付)'!$A:$Z,8,0)</f>
        <v>0</v>
      </c>
      <c r="H884" t="str">
        <f>VLOOKUP($A884,'风险(退款拒付)'!$A:$Z,11,0)</f>
        <v>0</v>
      </c>
      <c r="I884" t="str">
        <f>VLOOKUP($A884,'风险(退款拒付)'!$A:$Z,14,0)</f>
        <v>0</v>
      </c>
      <c r="J884" s="2">
        <f>VLOOKUP($A884,活跃!$B:$K,9,0)</f>
        <v>437</v>
      </c>
      <c r="K884" s="5">
        <f>VLOOKUP($A884,'交易量(贡献率)'!$A:$L,11,0)</f>
        <v>8.2862837877560093E-5</v>
      </c>
      <c r="L884">
        <f>VLOOKUP($A884,交易量等级!$A:$H,7,0)</f>
        <v>0</v>
      </c>
      <c r="M884" t="str">
        <f>VLOOKUP($A884,'风险(退款拒付)'!$A:$O,7,0)</f>
        <v>0</v>
      </c>
      <c r="N884" t="str">
        <f>VLOOKUP($A884,'风险(退款拒付)'!$A:$O,10,0)</f>
        <v>0</v>
      </c>
      <c r="O884" t="str">
        <f>VLOOKUP($A884,'风险(退款拒付)'!$A:$O,13,0)</f>
        <v>0</v>
      </c>
      <c r="P884" s="1">
        <f>VLOOKUP(A884,综合分数!$A:$L,12,0)</f>
        <v>3.3545835928651931E-3</v>
      </c>
    </row>
    <row r="885" spans="1:16" x14ac:dyDescent="0.2">
      <c r="A885" t="s">
        <v>714</v>
      </c>
      <c r="B885" t="str">
        <f>VLOOKUP($A885,活跃!$B:$K,10,0)</f>
        <v>03流失</v>
      </c>
      <c r="C885" t="str">
        <f>VLOOKUP($A885,'交易量(贡献率)'!$A:$M,13,0)</f>
        <v>IV</v>
      </c>
      <c r="D885" t="str">
        <f>VLOOKUP($A885,交易量等级!$A:$I,9,0)</f>
        <v>微</v>
      </c>
      <c r="E885" t="str">
        <f>VLOOKUP($A885,'风险(退款拒付)'!$A:$P,16,0)</f>
        <v>0风险</v>
      </c>
      <c r="F885">
        <f>VLOOKUP($A885,'风险(退款拒付)'!$A:$Z,4,0)</f>
        <v>0</v>
      </c>
      <c r="G885" t="str">
        <f>VLOOKUP($A885,'风险(退款拒付)'!$A:$Z,8,0)</f>
        <v>0</v>
      </c>
      <c r="H885" t="str">
        <f>VLOOKUP($A885,'风险(退款拒付)'!$A:$Z,11,0)</f>
        <v>0</v>
      </c>
      <c r="I885" t="str">
        <f>VLOOKUP($A885,'风险(退款拒付)'!$A:$Z,14,0)</f>
        <v>0</v>
      </c>
      <c r="J885" s="2">
        <f>VLOOKUP($A885,活跃!$B:$K,9,0)</f>
        <v>603.20000000000005</v>
      </c>
      <c r="K885" s="5">
        <f>VLOOKUP($A885,'交易量(贡献率)'!$A:$L,11,0)</f>
        <v>1.1437726271795025E-4</v>
      </c>
      <c r="L885">
        <f>VLOOKUP($A885,交易量等级!$A:$H,7,0)</f>
        <v>0</v>
      </c>
      <c r="M885" t="str">
        <f>VLOOKUP($A885,'风险(退款拒付)'!$A:$O,7,0)</f>
        <v>0</v>
      </c>
      <c r="N885" t="str">
        <f>VLOOKUP($A885,'风险(退款拒付)'!$A:$O,10,0)</f>
        <v>0</v>
      </c>
      <c r="O885" t="str">
        <f>VLOOKUP($A885,'风险(退款拒付)'!$A:$O,13,0)</f>
        <v>0</v>
      </c>
      <c r="P885" s="1">
        <f>VLOOKUP(A885,综合分数!$A:$L,12,0)</f>
        <v>6.6235406577502742E-3</v>
      </c>
    </row>
    <row r="886" spans="1:16" x14ac:dyDescent="0.2">
      <c r="A886" t="s">
        <v>966</v>
      </c>
      <c r="B886" t="str">
        <f>VLOOKUP($A886,活跃!$B:$K,10,0)</f>
        <v>03流失</v>
      </c>
      <c r="C886" t="str">
        <f>VLOOKUP($A886,'交易量(贡献率)'!$A:$M,13,0)</f>
        <v>IV</v>
      </c>
      <c r="D886" t="str">
        <f>VLOOKUP($A886,交易量等级!$A:$I,9,0)</f>
        <v>微</v>
      </c>
      <c r="E886" t="str">
        <f>VLOOKUP($A886,'风险(退款拒付)'!$A:$P,16,0)</f>
        <v>高</v>
      </c>
      <c r="F886">
        <f>VLOOKUP($A886,'风险(退款拒付)'!$A:$Z,4,0)</f>
        <v>0</v>
      </c>
      <c r="G886" t="str">
        <f>VLOOKUP($A886,'风险(退款拒付)'!$A:$Z,8,0)</f>
        <v>0</v>
      </c>
      <c r="H886" t="str">
        <f>VLOOKUP($A886,'风险(退款拒付)'!$A:$Z,11,0)</f>
        <v>高</v>
      </c>
      <c r="I886" t="str">
        <f>VLOOKUP($A886,'风险(退款拒付)'!$A:$Z,14,0)</f>
        <v>高</v>
      </c>
      <c r="J886" s="2">
        <f>VLOOKUP($A886,活跃!$B:$K,9,0)</f>
        <v>178</v>
      </c>
      <c r="K886" s="5">
        <f>VLOOKUP($A886,'交易量(贡献率)'!$A:$L,11,0)</f>
        <v>3.375191108056224E-5</v>
      </c>
      <c r="L886">
        <f>VLOOKUP($A886,交易量等级!$A:$H,7,0)</f>
        <v>0</v>
      </c>
      <c r="M886" t="str">
        <f>VLOOKUP($A886,'风险(退款拒付)'!$A:$O,7,0)</f>
        <v>0</v>
      </c>
      <c r="N886" t="str">
        <f>VLOOKUP($A886,'风险(退款拒付)'!$A:$O,10,0)</f>
        <v>(10,+)</v>
      </c>
      <c r="O886" t="str">
        <f>VLOOKUP($A886,'风险(退款拒付)'!$A:$O,13,0)</f>
        <v>(20,+)</v>
      </c>
      <c r="P886" s="1">
        <f>VLOOKUP(A886,综合分数!$A:$L,12,0)</f>
        <v>5.1123761497701096E-3</v>
      </c>
    </row>
    <row r="887" spans="1:16" x14ac:dyDescent="0.2">
      <c r="A887" t="s">
        <v>465</v>
      </c>
      <c r="B887" t="str">
        <f>VLOOKUP($A887,活跃!$B:$K,10,0)</f>
        <v>03流失</v>
      </c>
      <c r="C887" t="str">
        <f>VLOOKUP($A887,'交易量(贡献率)'!$A:$M,13,0)</f>
        <v>IV</v>
      </c>
      <c r="D887" t="str">
        <f>VLOOKUP($A887,交易量等级!$A:$I,9,0)</f>
        <v>微</v>
      </c>
      <c r="E887" t="str">
        <f>VLOOKUP($A887,'风险(退款拒付)'!$A:$P,16,0)</f>
        <v>中</v>
      </c>
      <c r="F887">
        <f>VLOOKUP($A887,'风险(退款拒付)'!$A:$Z,4,0)</f>
        <v>0</v>
      </c>
      <c r="G887" t="str">
        <f>VLOOKUP($A887,'风险(退款拒付)'!$A:$Z,8,0)</f>
        <v>0</v>
      </c>
      <c r="H887" t="str">
        <f>VLOOKUP($A887,'风险(退款拒付)'!$A:$Z,11,0)</f>
        <v>高</v>
      </c>
      <c r="I887" t="str">
        <f>VLOOKUP($A887,'风险(退款拒付)'!$A:$Z,14,0)</f>
        <v>0</v>
      </c>
      <c r="J887" s="2">
        <f>VLOOKUP($A887,活跃!$B:$K,9,0)</f>
        <v>917.09</v>
      </c>
      <c r="K887" s="5">
        <f>VLOOKUP($A887,'交易量(贡献率)'!$A:$L,11,0)</f>
        <v>3.4427399636098988E-5</v>
      </c>
      <c r="L887">
        <f>VLOOKUP($A887,交易量等级!$A:$H,7,0)</f>
        <v>0</v>
      </c>
      <c r="M887" t="str">
        <f>VLOOKUP($A887,'风险(退款拒付)'!$A:$O,7,0)</f>
        <v>0</v>
      </c>
      <c r="N887" t="str">
        <f>VLOOKUP($A887,'风险(退款拒付)'!$A:$O,10,0)</f>
        <v>(10,+)</v>
      </c>
      <c r="O887" t="str">
        <f>VLOOKUP($A887,'风险(退款拒付)'!$A:$O,13,0)</f>
        <v>0</v>
      </c>
      <c r="P887" s="1">
        <f>VLOOKUP(A887,综合分数!$A:$L,12,0)</f>
        <v>6.8390335616202594E-3</v>
      </c>
    </row>
    <row r="888" spans="1:16" x14ac:dyDescent="0.2">
      <c r="A888" t="s">
        <v>731</v>
      </c>
      <c r="B888" t="str">
        <f>VLOOKUP($A888,活跃!$B:$K,10,0)</f>
        <v>03流失</v>
      </c>
      <c r="C888" t="str">
        <f>VLOOKUP($A888,'交易量(贡献率)'!$A:$M,13,0)</f>
        <v>IV</v>
      </c>
      <c r="D888" t="str">
        <f>VLOOKUP($A888,交易量等级!$A:$I,9,0)</f>
        <v>微</v>
      </c>
      <c r="E888" t="str">
        <f>VLOOKUP($A888,'风险(退款拒付)'!$A:$P,16,0)</f>
        <v>0风险</v>
      </c>
      <c r="F888">
        <f>VLOOKUP($A888,'风险(退款拒付)'!$A:$Z,4,0)</f>
        <v>0</v>
      </c>
      <c r="G888" t="str">
        <f>VLOOKUP($A888,'风险(退款拒付)'!$A:$Z,8,0)</f>
        <v>0</v>
      </c>
      <c r="H888" t="str">
        <f>VLOOKUP($A888,'风险(退款拒付)'!$A:$Z,11,0)</f>
        <v>0</v>
      </c>
      <c r="I888" t="str">
        <f>VLOOKUP($A888,'风险(退款拒付)'!$A:$Z,14,0)</f>
        <v>0</v>
      </c>
      <c r="J888" s="2">
        <f>VLOOKUP($A888,活跃!$B:$K,9,0)</f>
        <v>284.69</v>
      </c>
      <c r="K888" s="5">
        <f>VLOOKUP($A888,'交易量(贡献率)'!$A:$L,11,0)</f>
        <v>5.3982199806321708E-5</v>
      </c>
      <c r="L888">
        <f>VLOOKUP($A888,交易量等级!$A:$H,7,0)</f>
        <v>0</v>
      </c>
      <c r="M888" t="str">
        <f>VLOOKUP($A888,'风险(退款拒付)'!$A:$O,7,0)</f>
        <v>0</v>
      </c>
      <c r="N888" t="str">
        <f>VLOOKUP($A888,'风险(退款拒付)'!$A:$O,10,0)</f>
        <v>0</v>
      </c>
      <c r="O888" t="str">
        <f>VLOOKUP($A888,'风险(退款拒付)'!$A:$O,13,0)</f>
        <v>0</v>
      </c>
      <c r="P888" s="1">
        <f>VLOOKUP(A888,综合分数!$A:$L,12,0)</f>
        <v>2.4988988118783452E-3</v>
      </c>
    </row>
    <row r="889" spans="1:16" x14ac:dyDescent="0.2">
      <c r="A889" t="s">
        <v>954</v>
      </c>
      <c r="B889" t="str">
        <f>VLOOKUP($A889,活跃!$B:$K,10,0)</f>
        <v>03流失</v>
      </c>
      <c r="C889" t="str">
        <f>VLOOKUP($A889,'交易量(贡献率)'!$A:$M,13,0)</f>
        <v>IV</v>
      </c>
      <c r="D889" t="str">
        <f>VLOOKUP($A889,交易量等级!$A:$I,9,0)</f>
        <v>微</v>
      </c>
      <c r="E889" t="str">
        <f>VLOOKUP($A889,'风险(退款拒付)'!$A:$P,16,0)</f>
        <v>0风险</v>
      </c>
      <c r="F889">
        <f>VLOOKUP($A889,'风险(退款拒付)'!$A:$Z,4,0)</f>
        <v>0</v>
      </c>
      <c r="G889" t="str">
        <f>VLOOKUP($A889,'风险(退款拒付)'!$A:$Z,8,0)</f>
        <v>0</v>
      </c>
      <c r="H889" t="str">
        <f>VLOOKUP($A889,'风险(退款拒付)'!$A:$Z,11,0)</f>
        <v>0</v>
      </c>
      <c r="I889" t="str">
        <f>VLOOKUP($A889,'风险(退款拒付)'!$A:$Z,14,0)</f>
        <v>0</v>
      </c>
      <c r="J889" s="2">
        <f>VLOOKUP($A889,活跃!$B:$K,9,0)</f>
        <v>65.489999999999995</v>
      </c>
      <c r="K889" s="5">
        <f>VLOOKUP($A889,'交易量(贡献率)'!$A:$L,11,0)</f>
        <v>1.2418048632955173E-5</v>
      </c>
      <c r="L889">
        <f>VLOOKUP($A889,交易量等级!$A:$H,7,0)</f>
        <v>0</v>
      </c>
      <c r="M889" t="str">
        <f>VLOOKUP($A889,'风险(退款拒付)'!$A:$O,7,0)</f>
        <v>0</v>
      </c>
      <c r="N889" t="str">
        <f>VLOOKUP($A889,'风险(退款拒付)'!$A:$O,10,0)</f>
        <v>0</v>
      </c>
      <c r="O889" t="str">
        <f>VLOOKUP($A889,'风险(退款拒付)'!$A:$O,13,0)</f>
        <v>0</v>
      </c>
      <c r="P889" s="1">
        <f>VLOOKUP(A889,综合分数!$A:$L,12,0)</f>
        <v>1.1734098736527679E-2</v>
      </c>
    </row>
    <row r="890" spans="1:16" x14ac:dyDescent="0.2">
      <c r="A890" t="s">
        <v>496</v>
      </c>
      <c r="B890" t="str">
        <f>VLOOKUP($A890,活跃!$B:$K,10,0)</f>
        <v>02活跃</v>
      </c>
      <c r="C890" t="str">
        <f>VLOOKUP($A890,'交易量(贡献率)'!$A:$M,13,0)</f>
        <v>IV</v>
      </c>
      <c r="D890" t="str">
        <f>VLOOKUP($A890,交易量等级!$A:$I,9,0)</f>
        <v>微</v>
      </c>
      <c r="E890" t="str">
        <f>VLOOKUP($A890,'风险(退款拒付)'!$A:$P,16,0)</f>
        <v>0风险</v>
      </c>
      <c r="F890">
        <f>VLOOKUP($A890,'风险(退款拒付)'!$A:$Z,4,0)</f>
        <v>0</v>
      </c>
      <c r="G890" t="str">
        <f>VLOOKUP($A890,'风险(退款拒付)'!$A:$Z,8,0)</f>
        <v>0</v>
      </c>
      <c r="H890" t="str">
        <f>VLOOKUP($A890,'风险(退款拒付)'!$A:$Z,11,0)</f>
        <v>0</v>
      </c>
      <c r="I890" t="str">
        <f>VLOOKUP($A890,'风险(退款拒付)'!$A:$Z,14,0)</f>
        <v>0</v>
      </c>
      <c r="J890" s="2">
        <f>VLOOKUP($A890,活跃!$B:$K,9,0)</f>
        <v>208.99</v>
      </c>
      <c r="K890" s="5">
        <f>VLOOKUP($A890,'交易量(贡献率)'!$A:$L,11,0)</f>
        <v>3.9628156723183721E-5</v>
      </c>
      <c r="L890">
        <f>VLOOKUP($A890,交易量等级!$A:$H,7,0)</f>
        <v>149.6</v>
      </c>
      <c r="M890" t="str">
        <f>VLOOKUP($A890,'风险(退款拒付)'!$A:$O,7,0)</f>
        <v>0</v>
      </c>
      <c r="N890" t="str">
        <f>VLOOKUP($A890,'风险(退款拒付)'!$A:$O,10,0)</f>
        <v>0</v>
      </c>
      <c r="O890" t="str">
        <f>VLOOKUP($A890,'风险(退款拒付)'!$A:$O,13,0)</f>
        <v>0</v>
      </c>
      <c r="P890" s="1">
        <f>VLOOKUP(A890,综合分数!$A:$L,12,0)</f>
        <v>1.023993071544846E-2</v>
      </c>
    </row>
    <row r="891" spans="1:16" x14ac:dyDescent="0.2">
      <c r="A891" t="s">
        <v>961</v>
      </c>
      <c r="B891" t="str">
        <f>VLOOKUP($A891,活跃!$B:$K,10,0)</f>
        <v>03流失</v>
      </c>
      <c r="C891" t="str">
        <f>VLOOKUP($A891,'交易量(贡献率)'!$A:$M,13,0)</f>
        <v>IV</v>
      </c>
      <c r="D891" t="str">
        <f>VLOOKUP($A891,交易量等级!$A:$I,9,0)</f>
        <v>微</v>
      </c>
      <c r="E891" t="str">
        <f>VLOOKUP($A891,'风险(退款拒付)'!$A:$P,16,0)</f>
        <v>0风险</v>
      </c>
      <c r="F891">
        <f>VLOOKUP($A891,'风险(退款拒付)'!$A:$Z,4,0)</f>
        <v>0</v>
      </c>
      <c r="G891" t="str">
        <f>VLOOKUP($A891,'风险(退款拒付)'!$A:$Z,8,0)</f>
        <v>0</v>
      </c>
      <c r="H891" t="str">
        <f>VLOOKUP($A891,'风险(退款拒付)'!$A:$Z,11,0)</f>
        <v>0</v>
      </c>
      <c r="I891" t="str">
        <f>VLOOKUP($A891,'风险(退款拒付)'!$A:$Z,14,0)</f>
        <v>0</v>
      </c>
      <c r="J891" s="2">
        <f>VLOOKUP($A891,活跃!$B:$K,9,0)</f>
        <v>11.97</v>
      </c>
      <c r="K891" s="5">
        <f>VLOOKUP($A891,'交易量(贡献率)'!$A:$L,11,0)</f>
        <v>2.2697212114288202E-6</v>
      </c>
      <c r="L891">
        <f>VLOOKUP($A891,交易量等级!$A:$H,7,0)</f>
        <v>0</v>
      </c>
      <c r="M891" t="str">
        <f>VLOOKUP($A891,'风险(退款拒付)'!$A:$O,7,0)</f>
        <v>0</v>
      </c>
      <c r="N891" t="str">
        <f>VLOOKUP($A891,'风险(退款拒付)'!$A:$O,10,0)</f>
        <v>0</v>
      </c>
      <c r="O891" t="str">
        <f>VLOOKUP($A891,'风险(退款拒付)'!$A:$O,13,0)</f>
        <v>0</v>
      </c>
      <c r="P891" s="1">
        <f>VLOOKUP(A891,综合分数!$A:$L,12,0)</f>
        <v>3.7227336460347389E-3</v>
      </c>
    </row>
    <row r="892" spans="1:16" x14ac:dyDescent="0.2">
      <c r="A892" t="s">
        <v>307</v>
      </c>
      <c r="B892" t="str">
        <f>VLOOKUP($A892,活跃!$B:$K,10,0)</f>
        <v>03流失</v>
      </c>
      <c r="C892" t="str">
        <f>VLOOKUP($A892,'交易量(贡献率)'!$A:$M,13,0)</f>
        <v>IV</v>
      </c>
      <c r="D892" t="str">
        <f>VLOOKUP($A892,交易量等级!$A:$I,9,0)</f>
        <v>微</v>
      </c>
      <c r="E892" t="str">
        <f>VLOOKUP($A892,'风险(退款拒付)'!$A:$P,16,0)</f>
        <v>低</v>
      </c>
      <c r="F892">
        <f>VLOOKUP($A892,'风险(退款拒付)'!$A:$Z,4,0)</f>
        <v>0.28599999999999998</v>
      </c>
      <c r="G892" t="str">
        <f>VLOOKUP($A892,'风险(退款拒付)'!$A:$Z,8,0)</f>
        <v>高</v>
      </c>
      <c r="H892" t="str">
        <f>VLOOKUP($A892,'风险(退款拒付)'!$A:$Z,11,0)</f>
        <v>0</v>
      </c>
      <c r="I892" t="str">
        <f>VLOOKUP($A892,'风险(退款拒付)'!$A:$Z,14,0)</f>
        <v>0</v>
      </c>
      <c r="J892" s="2">
        <f>VLOOKUP($A892,活跃!$B:$K,9,0)</f>
        <v>62.97</v>
      </c>
      <c r="K892" s="5">
        <f>VLOOKUP($A892,'交易量(贡献率)'!$A:$L,11,0)</f>
        <v>1.1940212588443844E-5</v>
      </c>
      <c r="L892">
        <f>VLOOKUP($A892,交易量等级!$A:$H,7,0)</f>
        <v>0</v>
      </c>
      <c r="M892" t="str">
        <f>VLOOKUP($A892,'风险(退款拒付)'!$A:$O,7,0)</f>
        <v>(20,+)</v>
      </c>
      <c r="N892" t="str">
        <f>VLOOKUP($A892,'风险(退款拒付)'!$A:$O,10,0)</f>
        <v>0</v>
      </c>
      <c r="O892" t="str">
        <f>VLOOKUP($A892,'风险(退款拒付)'!$A:$O,13,0)</f>
        <v>0</v>
      </c>
      <c r="P892" s="1">
        <f>VLOOKUP(A892,综合分数!$A:$L,12,0)</f>
        <v>1.0277356272705779E-2</v>
      </c>
    </row>
    <row r="893" spans="1:16" x14ac:dyDescent="0.2">
      <c r="A893" t="s">
        <v>905</v>
      </c>
      <c r="B893" t="str">
        <f>VLOOKUP($A893,活跃!$B:$K,10,0)</f>
        <v>03流失</v>
      </c>
      <c r="C893" t="str">
        <f>VLOOKUP($A893,'交易量(贡献率)'!$A:$M,13,0)</f>
        <v>IV</v>
      </c>
      <c r="D893" t="str">
        <f>VLOOKUP($A893,交易量等级!$A:$I,9,0)</f>
        <v>微</v>
      </c>
      <c r="E893" t="str">
        <f>VLOOKUP($A893,'风险(退款拒付)'!$A:$P,16,0)</f>
        <v>0风险</v>
      </c>
      <c r="F893">
        <f>VLOOKUP($A893,'风险(退款拒付)'!$A:$Z,4,0)</f>
        <v>0</v>
      </c>
      <c r="G893" t="str">
        <f>VLOOKUP($A893,'风险(退款拒付)'!$A:$Z,8,0)</f>
        <v>0</v>
      </c>
      <c r="H893" t="str">
        <f>VLOOKUP($A893,'风险(退款拒付)'!$A:$Z,11,0)</f>
        <v>0</v>
      </c>
      <c r="I893" t="str">
        <f>VLOOKUP($A893,'风险(退款拒付)'!$A:$Z,14,0)</f>
        <v>0</v>
      </c>
      <c r="J893" s="2">
        <f>VLOOKUP($A893,活跃!$B:$K,9,0)</f>
        <v>335.66</v>
      </c>
      <c r="K893" s="5">
        <f>VLOOKUP($A893,'交易量(贡献率)'!$A:$L,11,0)</f>
        <v>6.3647002658997313E-5</v>
      </c>
      <c r="L893">
        <f>VLOOKUP($A893,交易量等级!$A:$H,7,0)</f>
        <v>0</v>
      </c>
      <c r="M893" t="str">
        <f>VLOOKUP($A893,'风险(退款拒付)'!$A:$O,7,0)</f>
        <v>0</v>
      </c>
      <c r="N893" t="str">
        <f>VLOOKUP($A893,'风险(退款拒付)'!$A:$O,10,0)</f>
        <v>0</v>
      </c>
      <c r="O893" t="str">
        <f>VLOOKUP($A893,'风险(退款拒付)'!$A:$O,13,0)</f>
        <v>0</v>
      </c>
      <c r="P893" s="1">
        <f>VLOOKUP(A893,综合分数!$A:$L,12,0)</f>
        <v>3.7145232144486558E-3</v>
      </c>
    </row>
    <row r="894" spans="1:16" x14ac:dyDescent="0.2">
      <c r="A894" t="s">
        <v>402</v>
      </c>
      <c r="B894" t="str">
        <f>VLOOKUP($A894,活跃!$B:$K,10,0)</f>
        <v>03流失</v>
      </c>
      <c r="C894" t="str">
        <f>VLOOKUP($A894,'交易量(贡献率)'!$A:$M,13,0)</f>
        <v>IV</v>
      </c>
      <c r="D894" t="str">
        <f>VLOOKUP($A894,交易量等级!$A:$I,9,0)</f>
        <v>微</v>
      </c>
      <c r="E894" t="str">
        <f>VLOOKUP($A894,'风险(退款拒付)'!$A:$P,16,0)</f>
        <v>低</v>
      </c>
      <c r="F894">
        <f>VLOOKUP($A894,'风险(退款拒付)'!$A:$Z,4,0)</f>
        <v>0.24199999999999999</v>
      </c>
      <c r="G894" t="str">
        <f>VLOOKUP($A894,'风险(退款拒付)'!$A:$Z,8,0)</f>
        <v>高</v>
      </c>
      <c r="H894" t="str">
        <f>VLOOKUP($A894,'风险(退款拒付)'!$A:$Z,11,0)</f>
        <v>0</v>
      </c>
      <c r="I894" t="str">
        <f>VLOOKUP($A894,'风险(退款拒付)'!$A:$Z,14,0)</f>
        <v>0</v>
      </c>
      <c r="J894" s="2">
        <f>VLOOKUP($A894,活跃!$B:$K,9,0)</f>
        <v>2670</v>
      </c>
      <c r="K894" s="5">
        <f>VLOOKUP($A894,'交易量(贡献率)'!$A:$L,11,0)</f>
        <v>5.0627866620843356E-4</v>
      </c>
      <c r="L894">
        <f>VLOOKUP($A894,交易量等级!$A:$H,7,0)</f>
        <v>0</v>
      </c>
      <c r="M894" t="str">
        <f>VLOOKUP($A894,'风险(退款拒付)'!$A:$O,7,0)</f>
        <v>(20,+)</v>
      </c>
      <c r="N894" t="str">
        <f>VLOOKUP($A894,'风险(退款拒付)'!$A:$O,10,0)</f>
        <v>0</v>
      </c>
      <c r="O894" t="str">
        <f>VLOOKUP($A894,'风险(退款拒付)'!$A:$O,13,0)</f>
        <v>0</v>
      </c>
      <c r="P894" s="1">
        <f>VLOOKUP(A894,综合分数!$A:$L,12,0)</f>
        <v>1.7344958326758819E-2</v>
      </c>
    </row>
    <row r="895" spans="1:16" x14ac:dyDescent="0.2">
      <c r="A895" t="s">
        <v>149</v>
      </c>
      <c r="B895" t="str">
        <f>VLOOKUP($A895,活跃!$B:$K,10,0)</f>
        <v>03流失</v>
      </c>
      <c r="C895" t="str">
        <f>VLOOKUP($A895,'交易量(贡献率)'!$A:$M,13,0)</f>
        <v>IV</v>
      </c>
      <c r="D895" t="str">
        <f>VLOOKUP($A895,交易量等级!$A:$I,9,0)</f>
        <v>微</v>
      </c>
      <c r="E895" t="str">
        <f>VLOOKUP($A895,'风险(退款拒付)'!$A:$P,16,0)</f>
        <v>高</v>
      </c>
      <c r="F895">
        <f>VLOOKUP($A895,'风险(退款拒付)'!$A:$Z,4,0)</f>
        <v>0</v>
      </c>
      <c r="G895" t="str">
        <f>VLOOKUP($A895,'风险(退款拒付)'!$A:$Z,8,0)</f>
        <v>0</v>
      </c>
      <c r="H895" t="str">
        <f>VLOOKUP($A895,'风险(退款拒付)'!$A:$Z,11,0)</f>
        <v>高</v>
      </c>
      <c r="I895" t="str">
        <f>VLOOKUP($A895,'风险(退款拒付)'!$A:$Z,14,0)</f>
        <v>高</v>
      </c>
      <c r="J895" s="2">
        <f>VLOOKUP($A895,活跃!$B:$K,9,0)</f>
        <v>69.66</v>
      </c>
      <c r="K895" s="5">
        <f>VLOOKUP($A895,'交易量(贡献率)'!$A:$L,11,0)</f>
        <v>1.3208753516134637E-5</v>
      </c>
      <c r="L895">
        <f>VLOOKUP($A895,交易量等级!$A:$H,7,0)</f>
        <v>0</v>
      </c>
      <c r="M895" t="str">
        <f>VLOOKUP($A895,'风险(退款拒付)'!$A:$O,7,0)</f>
        <v>0</v>
      </c>
      <c r="N895" t="str">
        <f>VLOOKUP($A895,'风险(退款拒付)'!$A:$O,10,0)</f>
        <v>(10,+)</v>
      </c>
      <c r="O895" t="str">
        <f>VLOOKUP($A895,'风险(退款拒付)'!$A:$O,13,0)</f>
        <v>(20,+)</v>
      </c>
      <c r="P895" s="1">
        <f>VLOOKUP(A895,综合分数!$A:$L,12,0)</f>
        <v>3.584157283148974E-3</v>
      </c>
    </row>
    <row r="896" spans="1:16" x14ac:dyDescent="0.2">
      <c r="A896" t="s">
        <v>243</v>
      </c>
      <c r="B896" t="str">
        <f>VLOOKUP($A896,活跃!$B:$K,10,0)</f>
        <v>03流失</v>
      </c>
      <c r="C896" t="str">
        <f>VLOOKUP($A896,'交易量(贡献率)'!$A:$M,13,0)</f>
        <v>IV</v>
      </c>
      <c r="D896" t="str">
        <f>VLOOKUP($A896,交易量等级!$A:$I,9,0)</f>
        <v>微</v>
      </c>
      <c r="E896" t="str">
        <f>VLOOKUP($A896,'风险(退款拒付)'!$A:$P,16,0)</f>
        <v>低</v>
      </c>
      <c r="F896">
        <f>VLOOKUP($A896,'风险(退款拒付)'!$A:$Z,4,0)</f>
        <v>0.14699999999999999</v>
      </c>
      <c r="G896" t="str">
        <f>VLOOKUP($A896,'风险(退款拒付)'!$A:$Z,8,0)</f>
        <v>中</v>
      </c>
      <c r="H896" t="str">
        <f>VLOOKUP($A896,'风险(退款拒付)'!$A:$Z,11,0)</f>
        <v>0</v>
      </c>
      <c r="I896" t="str">
        <f>VLOOKUP($A896,'风险(退款拒付)'!$A:$Z,14,0)</f>
        <v>0</v>
      </c>
      <c r="J896" s="2">
        <f>VLOOKUP($A896,活跃!$B:$K,9,0)</f>
        <v>1424.9</v>
      </c>
      <c r="K896" s="5">
        <f>VLOOKUP($A896,'交易量(贡献率)'!$A:$L,11,0)</f>
        <v>2.7018594437468055E-4</v>
      </c>
      <c r="L896">
        <f>VLOOKUP($A896,交易量等级!$A:$H,7,0)</f>
        <v>0</v>
      </c>
      <c r="M896" t="str">
        <f>VLOOKUP($A896,'风险(退款拒付)'!$A:$O,7,0)</f>
        <v>(10,20]</v>
      </c>
      <c r="N896" t="str">
        <f>VLOOKUP($A896,'风险(退款拒付)'!$A:$O,10,0)</f>
        <v>0</v>
      </c>
      <c r="O896" t="str">
        <f>VLOOKUP($A896,'风险(退款拒付)'!$A:$O,13,0)</f>
        <v>0</v>
      </c>
      <c r="P896" s="1">
        <f>VLOOKUP(A896,综合分数!$A:$L,12,0)</f>
        <v>0.19913889195854961</v>
      </c>
    </row>
    <row r="897" spans="1:16" x14ac:dyDescent="0.2">
      <c r="A897" t="s">
        <v>177</v>
      </c>
      <c r="B897" t="str">
        <f>VLOOKUP($A897,活跃!$B:$K,10,0)</f>
        <v>03流失</v>
      </c>
      <c r="C897" t="str">
        <f>VLOOKUP($A897,'交易量(贡献率)'!$A:$M,13,0)</f>
        <v>IV</v>
      </c>
      <c r="D897" t="str">
        <f>VLOOKUP($A897,交易量等级!$A:$I,9,0)</f>
        <v>微</v>
      </c>
      <c r="E897" t="str">
        <f>VLOOKUP($A897,'风险(退款拒付)'!$A:$P,16,0)</f>
        <v>高</v>
      </c>
      <c r="F897">
        <f>VLOOKUP($A897,'风险(退款拒付)'!$A:$Z,4,0)</f>
        <v>0</v>
      </c>
      <c r="G897" t="str">
        <f>VLOOKUP($A897,'风险(退款拒付)'!$A:$Z,8,0)</f>
        <v>0</v>
      </c>
      <c r="H897" t="str">
        <f>VLOOKUP($A897,'风险(退款拒付)'!$A:$Z,11,0)</f>
        <v>高</v>
      </c>
      <c r="I897" t="str">
        <f>VLOOKUP($A897,'风险(退款拒付)'!$A:$Z,14,0)</f>
        <v>高</v>
      </c>
      <c r="J897" s="2">
        <f>VLOOKUP($A897,活跃!$B:$K,9,0)</f>
        <v>87.47</v>
      </c>
      <c r="K897" s="5">
        <f>VLOOKUP($A897,'交易量(贡献率)'!$A:$L,11,0)</f>
        <v>1.6585840798970671E-5</v>
      </c>
      <c r="L897">
        <f>VLOOKUP($A897,交易量等级!$A:$H,7,0)</f>
        <v>0</v>
      </c>
      <c r="M897" t="str">
        <f>VLOOKUP($A897,'风险(退款拒付)'!$A:$O,7,0)</f>
        <v>0</v>
      </c>
      <c r="N897" t="str">
        <f>VLOOKUP($A897,'风险(退款拒付)'!$A:$O,10,0)</f>
        <v>(10,+)</v>
      </c>
      <c r="O897" t="str">
        <f>VLOOKUP($A897,'风险(退款拒付)'!$A:$O,13,0)</f>
        <v>(20,+)</v>
      </c>
      <c r="P897" s="1">
        <f>VLOOKUP(A897,综合分数!$A:$L,12,0)</f>
        <v>1.004838477950511E-2</v>
      </c>
    </row>
    <row r="898" spans="1:16" x14ac:dyDescent="0.2">
      <c r="A898" t="s">
        <v>874</v>
      </c>
      <c r="B898" t="str">
        <f>VLOOKUP($A898,活跃!$B:$K,10,0)</f>
        <v>03流失</v>
      </c>
      <c r="C898" t="str">
        <f>VLOOKUP($A898,'交易量(贡献率)'!$A:$M,13,0)</f>
        <v>IV</v>
      </c>
      <c r="D898" t="str">
        <f>VLOOKUP($A898,交易量等级!$A:$I,9,0)</f>
        <v>微</v>
      </c>
      <c r="E898" t="str">
        <f>VLOOKUP($A898,'风险(退款拒付)'!$A:$P,16,0)</f>
        <v>0风险</v>
      </c>
      <c r="F898">
        <f>VLOOKUP($A898,'风险(退款拒付)'!$A:$Z,4,0)</f>
        <v>0</v>
      </c>
      <c r="G898" t="str">
        <f>VLOOKUP($A898,'风险(退款拒付)'!$A:$Z,8,0)</f>
        <v>0</v>
      </c>
      <c r="H898" t="str">
        <f>VLOOKUP($A898,'风险(退款拒付)'!$A:$Z,11,0)</f>
        <v>0</v>
      </c>
      <c r="I898" t="str">
        <f>VLOOKUP($A898,'风险(退款拒付)'!$A:$Z,14,0)</f>
        <v>0</v>
      </c>
      <c r="J898" s="2">
        <f>VLOOKUP($A898,活跃!$B:$K,9,0)</f>
        <v>140.66999999999999</v>
      </c>
      <c r="K898" s="5">
        <f>VLOOKUP($A898,'交易量(贡献率)'!$A:$L,11,0)</f>
        <v>2.6673490627543201E-5</v>
      </c>
      <c r="L898">
        <f>VLOOKUP($A898,交易量等级!$A:$H,7,0)</f>
        <v>0</v>
      </c>
      <c r="M898" t="str">
        <f>VLOOKUP($A898,'风险(退款拒付)'!$A:$O,7,0)</f>
        <v>0</v>
      </c>
      <c r="N898" t="str">
        <f>VLOOKUP($A898,'风险(退款拒付)'!$A:$O,10,0)</f>
        <v>0</v>
      </c>
      <c r="O898" t="str">
        <f>VLOOKUP($A898,'风险(退款拒付)'!$A:$O,13,0)</f>
        <v>0</v>
      </c>
      <c r="P898" s="1">
        <f>VLOOKUP(A898,综合分数!$A:$L,12,0)</f>
        <v>1.880381544891168E-3</v>
      </c>
    </row>
    <row r="899" spans="1:16" x14ac:dyDescent="0.2">
      <c r="A899" t="s">
        <v>95</v>
      </c>
      <c r="B899" t="str">
        <f>VLOOKUP($A899,活跃!$B:$K,10,0)</f>
        <v>03流失</v>
      </c>
      <c r="C899" t="str">
        <f>VLOOKUP($A899,'交易量(贡献率)'!$A:$M,13,0)</f>
        <v>IV</v>
      </c>
      <c r="D899" t="str">
        <f>VLOOKUP($A899,交易量等级!$A:$I,9,0)</f>
        <v>微</v>
      </c>
      <c r="E899" t="str">
        <f>VLOOKUP($A899,'风险(退款拒付)'!$A:$P,16,0)</f>
        <v>0风险</v>
      </c>
      <c r="F899">
        <f>VLOOKUP($A899,'风险(退款拒付)'!$A:$Z,4,0)</f>
        <v>0</v>
      </c>
      <c r="G899" t="str">
        <f>VLOOKUP($A899,'风险(退款拒付)'!$A:$Z,8,0)</f>
        <v>0</v>
      </c>
      <c r="H899" t="str">
        <f>VLOOKUP($A899,'风险(退款拒付)'!$A:$Z,11,0)</f>
        <v>0</v>
      </c>
      <c r="I899" t="str">
        <f>VLOOKUP($A899,'风险(退款拒付)'!$A:$Z,14,0)</f>
        <v>0</v>
      </c>
      <c r="J899" s="2">
        <f>VLOOKUP($A899,活跃!$B:$K,9,0)</f>
        <v>131.91999999999999</v>
      </c>
      <c r="K899" s="5">
        <f>VLOOKUP($A899,'交易量(贡献率)'!$A:$L,11,0)</f>
        <v>2.5014337695212188E-5</v>
      </c>
      <c r="L899">
        <f>VLOOKUP($A899,交易量等级!$A:$H,7,0)</f>
        <v>0</v>
      </c>
      <c r="M899" t="str">
        <f>VLOOKUP($A899,'风险(退款拒付)'!$A:$O,7,0)</f>
        <v>0</v>
      </c>
      <c r="N899" t="str">
        <f>VLOOKUP($A899,'风险(退款拒付)'!$A:$O,10,0)</f>
        <v>0</v>
      </c>
      <c r="O899" t="str">
        <f>VLOOKUP($A899,'风险(退款拒付)'!$A:$O,13,0)</f>
        <v>0</v>
      </c>
      <c r="P899" s="1">
        <f>VLOOKUP(A899,综合分数!$A:$L,12,0)</f>
        <v>2.834494797042481E-3</v>
      </c>
    </row>
    <row r="900" spans="1:16" x14ac:dyDescent="0.2">
      <c r="A900" t="s">
        <v>847</v>
      </c>
      <c r="B900" t="str">
        <f>VLOOKUP($A900,活跃!$B:$K,10,0)</f>
        <v>03流失</v>
      </c>
      <c r="C900" t="str">
        <f>VLOOKUP($A900,'交易量(贡献率)'!$A:$M,13,0)</f>
        <v>IV</v>
      </c>
      <c r="D900" t="str">
        <f>VLOOKUP($A900,交易量等级!$A:$I,9,0)</f>
        <v>微</v>
      </c>
      <c r="E900" t="str">
        <f>VLOOKUP($A900,'风险(退款拒付)'!$A:$P,16,0)</f>
        <v>0风险</v>
      </c>
      <c r="F900">
        <f>VLOOKUP($A900,'风险(退款拒付)'!$A:$Z,4,0)</f>
        <v>0</v>
      </c>
      <c r="G900" t="str">
        <f>VLOOKUP($A900,'风险(退款拒付)'!$A:$Z,8,0)</f>
        <v>0</v>
      </c>
      <c r="H900" t="str">
        <f>VLOOKUP($A900,'风险(退款拒付)'!$A:$Z,11,0)</f>
        <v>0</v>
      </c>
      <c r="I900" t="str">
        <f>VLOOKUP($A900,'风险(退款拒付)'!$A:$Z,14,0)</f>
        <v>0</v>
      </c>
      <c r="J900" s="2">
        <f>VLOOKUP($A900,活跃!$B:$K,9,0)</f>
        <v>345.66</v>
      </c>
      <c r="K900" s="5">
        <f>VLOOKUP($A900,'交易量(贡献率)'!$A:$L,11,0)</f>
        <v>6.5543177438804188E-5</v>
      </c>
      <c r="L900">
        <f>VLOOKUP($A900,交易量等级!$A:$H,7,0)</f>
        <v>0</v>
      </c>
      <c r="M900" t="str">
        <f>VLOOKUP($A900,'风险(退款拒付)'!$A:$O,7,0)</f>
        <v>0</v>
      </c>
      <c r="N900" t="str">
        <f>VLOOKUP($A900,'风险(退款拒付)'!$A:$O,10,0)</f>
        <v>0</v>
      </c>
      <c r="O900" t="str">
        <f>VLOOKUP($A900,'风险(退款拒付)'!$A:$O,13,0)</f>
        <v>0</v>
      </c>
      <c r="P900" s="1">
        <f>VLOOKUP(A900,综合分数!$A:$L,12,0)</f>
        <v>3.3744520934961518E-3</v>
      </c>
    </row>
    <row r="901" spans="1:16" x14ac:dyDescent="0.2">
      <c r="A901" t="s">
        <v>187</v>
      </c>
      <c r="B901" t="str">
        <f>VLOOKUP($A901,活跃!$B:$K,10,0)</f>
        <v>01新</v>
      </c>
      <c r="C901" t="str">
        <f>VLOOKUP($A901,'交易量(贡献率)'!$A:$M,13,0)</f>
        <v>IV</v>
      </c>
      <c r="D901" t="str">
        <f>VLOOKUP($A901,交易量等级!$A:$I,9,0)</f>
        <v>微</v>
      </c>
      <c r="E901" t="str">
        <f>VLOOKUP($A901,'风险(退款拒付)'!$A:$P,16,0)</f>
        <v>0风险</v>
      </c>
      <c r="F901">
        <f>VLOOKUP($A901,'风险(退款拒付)'!$A:$Z,4,0)</f>
        <v>0</v>
      </c>
      <c r="G901" t="str">
        <f>VLOOKUP($A901,'风险(退款拒付)'!$A:$Z,8,0)</f>
        <v>0</v>
      </c>
      <c r="H901" t="str">
        <f>VLOOKUP($A901,'风险(退款拒付)'!$A:$Z,11,0)</f>
        <v>0</v>
      </c>
      <c r="I901" t="str">
        <f>VLOOKUP($A901,'风险(退款拒付)'!$A:$Z,14,0)</f>
        <v>0</v>
      </c>
      <c r="J901" s="2">
        <f>VLOOKUP($A901,活跃!$B:$K,9,0)</f>
        <v>424.98</v>
      </c>
      <c r="K901" s="5">
        <f>VLOOKUP($A901,'交易量(贡献率)'!$A:$L,11,0)</f>
        <v>8.0583635792232255E-5</v>
      </c>
      <c r="L901">
        <f>VLOOKUP($A901,交易量等级!$A:$H,7,0)</f>
        <v>424.98</v>
      </c>
      <c r="M901" t="str">
        <f>VLOOKUP($A901,'风险(退款拒付)'!$A:$O,7,0)</f>
        <v>0</v>
      </c>
      <c r="N901" t="str">
        <f>VLOOKUP($A901,'风险(退款拒付)'!$A:$O,10,0)</f>
        <v>0</v>
      </c>
      <c r="O901" t="str">
        <f>VLOOKUP($A901,'风险(退款拒付)'!$A:$O,13,0)</f>
        <v>0</v>
      </c>
      <c r="P901" s="1">
        <f>VLOOKUP(A901,综合分数!$A:$L,12,0)</f>
        <v>4.1323138430755038E-3</v>
      </c>
    </row>
    <row r="902" spans="1:16" x14ac:dyDescent="0.2">
      <c r="A902" t="s">
        <v>799</v>
      </c>
      <c r="B902" t="str">
        <f>VLOOKUP($A902,活跃!$B:$K,10,0)</f>
        <v>03流失</v>
      </c>
      <c r="C902" t="str">
        <f>VLOOKUP($A902,'交易量(贡献率)'!$A:$M,13,0)</f>
        <v>IV</v>
      </c>
      <c r="D902" t="str">
        <f>VLOOKUP($A902,交易量等级!$A:$I,9,0)</f>
        <v>微</v>
      </c>
      <c r="E902" t="str">
        <f>VLOOKUP($A902,'风险(退款拒付)'!$A:$P,16,0)</f>
        <v>中</v>
      </c>
      <c r="F902">
        <f>VLOOKUP($A902,'风险(退款拒付)'!$A:$Z,4,0)</f>
        <v>0</v>
      </c>
      <c r="G902" t="str">
        <f>VLOOKUP($A902,'风险(退款拒付)'!$A:$Z,8,0)</f>
        <v>0</v>
      </c>
      <c r="H902" t="str">
        <f>VLOOKUP($A902,'风险(退款拒付)'!$A:$Z,11,0)</f>
        <v>0</v>
      </c>
      <c r="I902" t="str">
        <f>VLOOKUP($A902,'风险(退款拒付)'!$A:$Z,14,0)</f>
        <v>高</v>
      </c>
      <c r="J902" s="2">
        <f>VLOOKUP($A902,活跃!$B:$K,9,0)</f>
        <v>155.6</v>
      </c>
      <c r="K902" s="5">
        <f>VLOOKUP($A902,'交易量(贡献率)'!$A:$L,11,0)</f>
        <v>2.9504479573794855E-5</v>
      </c>
      <c r="L902">
        <f>VLOOKUP($A902,交易量等级!$A:$H,7,0)</f>
        <v>0</v>
      </c>
      <c r="M902" t="str">
        <f>VLOOKUP($A902,'风险(退款拒付)'!$A:$O,7,0)</f>
        <v>0</v>
      </c>
      <c r="N902" t="str">
        <f>VLOOKUP($A902,'风险(退款拒付)'!$A:$O,10,0)</f>
        <v>0</v>
      </c>
      <c r="O902" t="str">
        <f>VLOOKUP($A902,'风险(退款拒付)'!$A:$O,13,0)</f>
        <v>(20,+)</v>
      </c>
      <c r="P902" s="1">
        <f>VLOOKUP(A902,综合分数!$A:$L,12,0)</f>
        <v>4.1673104087847426E-3</v>
      </c>
    </row>
    <row r="903" spans="1:16" x14ac:dyDescent="0.2">
      <c r="A903" t="s">
        <v>849</v>
      </c>
      <c r="B903" t="str">
        <f>VLOOKUP($A903,活跃!$B:$K,10,0)</f>
        <v>03流失</v>
      </c>
      <c r="C903" t="str">
        <f>VLOOKUP($A903,'交易量(贡献率)'!$A:$M,13,0)</f>
        <v>IV</v>
      </c>
      <c r="D903" t="str">
        <f>VLOOKUP($A903,交易量等级!$A:$I,9,0)</f>
        <v>微</v>
      </c>
      <c r="E903" t="str">
        <f>VLOOKUP($A903,'风险(退款拒付)'!$A:$P,16,0)</f>
        <v>0风险</v>
      </c>
      <c r="F903">
        <f>VLOOKUP($A903,'风险(退款拒付)'!$A:$Z,4,0)</f>
        <v>0</v>
      </c>
      <c r="G903" t="str">
        <f>VLOOKUP($A903,'风险(退款拒付)'!$A:$Z,8,0)</f>
        <v>0</v>
      </c>
      <c r="H903" t="str">
        <f>VLOOKUP($A903,'风险(退款拒付)'!$A:$Z,11,0)</f>
        <v>0</v>
      </c>
      <c r="I903" t="str">
        <f>VLOOKUP($A903,'风险(退款拒付)'!$A:$Z,14,0)</f>
        <v>0</v>
      </c>
      <c r="J903" s="2">
        <f>VLOOKUP($A903,活跃!$B:$K,9,0)</f>
        <v>22.19</v>
      </c>
      <c r="K903" s="5">
        <f>VLOOKUP($A903,'交易量(贡献率)'!$A:$L,11,0)</f>
        <v>4.2076118363914388E-6</v>
      </c>
      <c r="L903">
        <f>VLOOKUP($A903,交易量等级!$A:$H,7,0)</f>
        <v>0</v>
      </c>
      <c r="M903" t="str">
        <f>VLOOKUP($A903,'风险(退款拒付)'!$A:$O,7,0)</f>
        <v>0</v>
      </c>
      <c r="N903" t="str">
        <f>VLOOKUP($A903,'风险(退款拒付)'!$A:$O,10,0)</f>
        <v>0</v>
      </c>
      <c r="O903" t="str">
        <f>VLOOKUP($A903,'风险(退款拒付)'!$A:$O,13,0)</f>
        <v>0</v>
      </c>
      <c r="P903" s="1">
        <f>VLOOKUP(A903,综合分数!$A:$L,12,0)</f>
        <v>5.0102120876238561E-3</v>
      </c>
    </row>
    <row r="904" spans="1:16" x14ac:dyDescent="0.2">
      <c r="A904" t="s">
        <v>651</v>
      </c>
      <c r="B904" t="str">
        <f>VLOOKUP($A904,活跃!$B:$K,10,0)</f>
        <v>03流失</v>
      </c>
      <c r="C904" t="str">
        <f>VLOOKUP($A904,'交易量(贡献率)'!$A:$M,13,0)</f>
        <v>IV</v>
      </c>
      <c r="D904" t="str">
        <f>VLOOKUP($A904,交易量等级!$A:$I,9,0)</f>
        <v>微</v>
      </c>
      <c r="E904" t="str">
        <f>VLOOKUP($A904,'风险(退款拒付)'!$A:$P,16,0)</f>
        <v>0风险</v>
      </c>
      <c r="F904">
        <f>VLOOKUP($A904,'风险(退款拒付)'!$A:$Z,4,0)</f>
        <v>0</v>
      </c>
      <c r="G904" t="str">
        <f>VLOOKUP($A904,'风险(退款拒付)'!$A:$Z,8,0)</f>
        <v>0</v>
      </c>
      <c r="H904" t="str">
        <f>VLOOKUP($A904,'风险(退款拒付)'!$A:$Z,11,0)</f>
        <v>0</v>
      </c>
      <c r="I904" t="str">
        <f>VLOOKUP($A904,'风险(退款拒付)'!$A:$Z,14,0)</f>
        <v>0</v>
      </c>
      <c r="J904" s="2">
        <f>VLOOKUP($A904,活跃!$B:$K,9,0)</f>
        <v>95.95</v>
      </c>
      <c r="K904" s="5">
        <f>VLOOKUP($A904,'交易量(贡献率)'!$A:$L,11,0)</f>
        <v>1.8193797012246891E-5</v>
      </c>
      <c r="L904">
        <f>VLOOKUP($A904,交易量等级!$A:$H,7,0)</f>
        <v>0</v>
      </c>
      <c r="M904" t="str">
        <f>VLOOKUP($A904,'风险(退款拒付)'!$A:$O,7,0)</f>
        <v>0</v>
      </c>
      <c r="N904" t="str">
        <f>VLOOKUP($A904,'风险(退款拒付)'!$A:$O,10,0)</f>
        <v>0</v>
      </c>
      <c r="O904" t="str">
        <f>VLOOKUP($A904,'风险(退款拒付)'!$A:$O,13,0)</f>
        <v>0</v>
      </c>
      <c r="P904" s="1">
        <f>VLOOKUP(A904,综合分数!$A:$L,12,0)</f>
        <v>9.5254822836936346E-3</v>
      </c>
    </row>
    <row r="905" spans="1:16" x14ac:dyDescent="0.2">
      <c r="A905" t="s">
        <v>229</v>
      </c>
      <c r="B905" t="str">
        <f>VLOOKUP($A905,活跃!$B:$K,10,0)</f>
        <v>03流失</v>
      </c>
      <c r="C905" t="str">
        <f>VLOOKUP($A905,'交易量(贡献率)'!$A:$M,13,0)</f>
        <v>IV</v>
      </c>
      <c r="D905" t="str">
        <f>VLOOKUP($A905,交易量等级!$A:$I,9,0)</f>
        <v>微</v>
      </c>
      <c r="E905" t="str">
        <f>VLOOKUP($A905,'风险(退款拒付)'!$A:$P,16,0)</f>
        <v>0风险</v>
      </c>
      <c r="F905">
        <f>VLOOKUP($A905,'风险(退款拒付)'!$A:$Z,4,0)</f>
        <v>0</v>
      </c>
      <c r="G905" t="str">
        <f>VLOOKUP($A905,'风险(退款拒付)'!$A:$Z,8,0)</f>
        <v>0</v>
      </c>
      <c r="H905" t="str">
        <f>VLOOKUP($A905,'风险(退款拒付)'!$A:$Z,11,0)</f>
        <v>0</v>
      </c>
      <c r="I905" t="str">
        <f>VLOOKUP($A905,'风险(退款拒付)'!$A:$Z,14,0)</f>
        <v>0</v>
      </c>
      <c r="J905" s="2">
        <f>VLOOKUP($A905,活跃!$B:$K,9,0)</f>
        <v>61.6</v>
      </c>
      <c r="K905" s="5">
        <f>VLOOKUP($A905,'交易量(贡献率)'!$A:$L,11,0)</f>
        <v>1.1680436643610303E-5</v>
      </c>
      <c r="L905">
        <f>VLOOKUP($A905,交易量等级!$A:$H,7,0)</f>
        <v>0</v>
      </c>
      <c r="M905" t="str">
        <f>VLOOKUP($A905,'风险(退款拒付)'!$A:$O,7,0)</f>
        <v>0</v>
      </c>
      <c r="N905" t="str">
        <f>VLOOKUP($A905,'风险(退款拒付)'!$A:$O,10,0)</f>
        <v>0</v>
      </c>
      <c r="O905" t="str">
        <f>VLOOKUP($A905,'风险(退款拒付)'!$A:$O,13,0)</f>
        <v>0</v>
      </c>
      <c r="P905" s="1">
        <f>VLOOKUP(A905,综合分数!$A:$L,12,0)</f>
        <v>1.155322014975315E-2</v>
      </c>
    </row>
    <row r="906" spans="1:16" x14ac:dyDescent="0.2">
      <c r="A906" t="s">
        <v>772</v>
      </c>
      <c r="B906" t="str">
        <f>VLOOKUP($A906,活跃!$B:$K,10,0)</f>
        <v>03流失</v>
      </c>
      <c r="C906" t="str">
        <f>VLOOKUP($A906,'交易量(贡献率)'!$A:$M,13,0)</f>
        <v>IV</v>
      </c>
      <c r="D906" t="str">
        <f>VLOOKUP($A906,交易量等级!$A:$I,9,0)</f>
        <v>微</v>
      </c>
      <c r="E906" t="str">
        <f>VLOOKUP($A906,'风险(退款拒付)'!$A:$P,16,0)</f>
        <v>中</v>
      </c>
      <c r="F906">
        <f>VLOOKUP($A906,'风险(退款拒付)'!$A:$Z,4,0)</f>
        <v>0</v>
      </c>
      <c r="G906" t="str">
        <f>VLOOKUP($A906,'风险(退款拒付)'!$A:$Z,8,0)</f>
        <v>0</v>
      </c>
      <c r="H906" t="str">
        <f>VLOOKUP($A906,'风险(退款拒付)'!$A:$Z,11,0)</f>
        <v>高</v>
      </c>
      <c r="I906" t="str">
        <f>VLOOKUP($A906,'风险(退款拒付)'!$A:$Z,14,0)</f>
        <v>0</v>
      </c>
      <c r="J906" s="2">
        <f>VLOOKUP($A906,活跃!$B:$K,9,0)</f>
        <v>1139.99</v>
      </c>
      <c r="K906" s="5">
        <f>VLOOKUP($A906,'交易量(贡献率)'!$A:$L,11,0)</f>
        <v>1.8102810961612642E-5</v>
      </c>
      <c r="L906">
        <f>VLOOKUP($A906,交易量等级!$A:$H,7,0)</f>
        <v>0</v>
      </c>
      <c r="M906" t="str">
        <f>VLOOKUP($A906,'风险(退款拒付)'!$A:$O,7,0)</f>
        <v>0</v>
      </c>
      <c r="N906" t="str">
        <f>VLOOKUP($A906,'风险(退款拒付)'!$A:$O,10,0)</f>
        <v>(10,+)</v>
      </c>
      <c r="O906" t="str">
        <f>VLOOKUP($A906,'风险(退款拒付)'!$A:$O,13,0)</f>
        <v>0</v>
      </c>
      <c r="P906" s="1">
        <f>VLOOKUP(A906,综合分数!$A:$L,12,0)</f>
        <v>4.827326837186399E-3</v>
      </c>
    </row>
    <row r="907" spans="1:16" x14ac:dyDescent="0.2">
      <c r="A907" t="s">
        <v>583</v>
      </c>
      <c r="B907" t="str">
        <f>VLOOKUP($A907,活跃!$B:$K,10,0)</f>
        <v>03沉默</v>
      </c>
      <c r="C907" t="str">
        <f>VLOOKUP($A907,'交易量(贡献率)'!$A:$M,13,0)</f>
        <v>IV</v>
      </c>
      <c r="D907" t="str">
        <f>VLOOKUP($A907,交易量等级!$A:$I,9,0)</f>
        <v>微</v>
      </c>
      <c r="E907" t="str">
        <f>VLOOKUP($A907,'风险(退款拒付)'!$A:$P,16,0)</f>
        <v>0风险</v>
      </c>
      <c r="F907">
        <f>VLOOKUP($A907,'风险(退款拒付)'!$A:$Z,4,0)</f>
        <v>0</v>
      </c>
      <c r="G907" t="str">
        <f>VLOOKUP($A907,'风险(退款拒付)'!$A:$Z,8,0)</f>
        <v>0</v>
      </c>
      <c r="H907" t="str">
        <f>VLOOKUP($A907,'风险(退款拒付)'!$A:$Z,11,0)</f>
        <v>0</v>
      </c>
      <c r="I907" t="str">
        <f>VLOOKUP($A907,'风险(退款拒付)'!$A:$Z,14,0)</f>
        <v>0</v>
      </c>
      <c r="J907" s="2">
        <f>VLOOKUP($A907,活跃!$B:$K,9,0)</f>
        <v>179.98</v>
      </c>
      <c r="K907" s="5">
        <f>VLOOKUP($A907,'交易量(贡献率)'!$A:$L,11,0)</f>
        <v>3.4127353686964001E-5</v>
      </c>
      <c r="L907">
        <f>VLOOKUP($A907,交易量等级!$A:$H,7,0)</f>
        <v>89.99</v>
      </c>
      <c r="M907" t="str">
        <f>VLOOKUP($A907,'风险(退款拒付)'!$A:$O,7,0)</f>
        <v>0</v>
      </c>
      <c r="N907" t="str">
        <f>VLOOKUP($A907,'风险(退款拒付)'!$A:$O,10,0)</f>
        <v>0</v>
      </c>
      <c r="O907" t="str">
        <f>VLOOKUP($A907,'风险(退款拒付)'!$A:$O,13,0)</f>
        <v>0</v>
      </c>
      <c r="P907" s="1">
        <f>VLOOKUP(A907,综合分数!$A:$L,12,0)</f>
        <v>5.9265464970605728E-3</v>
      </c>
    </row>
    <row r="908" spans="1:16" x14ac:dyDescent="0.2">
      <c r="A908" t="s">
        <v>161</v>
      </c>
      <c r="B908" t="str">
        <f>VLOOKUP($A908,活跃!$B:$K,10,0)</f>
        <v>01新</v>
      </c>
      <c r="C908" t="str">
        <f>VLOOKUP($A908,'交易量(贡献率)'!$A:$M,13,0)</f>
        <v>IV</v>
      </c>
      <c r="D908" t="str">
        <f>VLOOKUP($A908,交易量等级!$A:$I,9,0)</f>
        <v>微</v>
      </c>
      <c r="E908" t="str">
        <f>VLOOKUP($A908,'风险(退款拒付)'!$A:$P,16,0)</f>
        <v>0风险</v>
      </c>
      <c r="F908">
        <f>VLOOKUP($A908,'风险(退款拒付)'!$A:$Z,4,0)</f>
        <v>0</v>
      </c>
      <c r="G908" t="str">
        <f>VLOOKUP($A908,'风险(退款拒付)'!$A:$Z,8,0)</f>
        <v>0</v>
      </c>
      <c r="H908" t="str">
        <f>VLOOKUP($A908,'风险(退款拒付)'!$A:$Z,11,0)</f>
        <v>0</v>
      </c>
      <c r="I908" t="str">
        <f>VLOOKUP($A908,'风险(退款拒付)'!$A:$Z,14,0)</f>
        <v>0</v>
      </c>
      <c r="J908" s="2">
        <f>VLOOKUP($A908,活跃!$B:$K,9,0)</f>
        <v>79.98</v>
      </c>
      <c r="K908" s="5">
        <f>VLOOKUP($A908,'交易量(贡献率)'!$A:$L,11,0)</f>
        <v>1.5165605888895326E-5</v>
      </c>
      <c r="L908">
        <f>VLOOKUP($A908,交易量等级!$A:$H,7,0)</f>
        <v>79.98</v>
      </c>
      <c r="M908" t="str">
        <f>VLOOKUP($A908,'风险(退款拒付)'!$A:$O,7,0)</f>
        <v>0</v>
      </c>
      <c r="N908" t="str">
        <f>VLOOKUP($A908,'风险(退款拒付)'!$A:$O,10,0)</f>
        <v>0</v>
      </c>
      <c r="O908" t="str">
        <f>VLOOKUP($A908,'风险(退款拒付)'!$A:$O,13,0)</f>
        <v>0</v>
      </c>
      <c r="P908" s="1">
        <f>VLOOKUP(A908,综合分数!$A:$L,12,0)</f>
        <v>6.3852625324915058E-3</v>
      </c>
    </row>
    <row r="909" spans="1:16" x14ac:dyDescent="0.2">
      <c r="A909" t="s">
        <v>791</v>
      </c>
      <c r="B909" t="str">
        <f>VLOOKUP($A909,活跃!$B:$K,10,0)</f>
        <v>03流失</v>
      </c>
      <c r="C909" t="str">
        <f>VLOOKUP($A909,'交易量(贡献率)'!$A:$M,13,0)</f>
        <v>IV</v>
      </c>
      <c r="D909" t="str">
        <f>VLOOKUP($A909,交易量等级!$A:$I,9,0)</f>
        <v>微</v>
      </c>
      <c r="E909" t="str">
        <f>VLOOKUP($A909,'风险(退款拒付)'!$A:$P,16,0)</f>
        <v>0风险</v>
      </c>
      <c r="F909">
        <f>VLOOKUP($A909,'风险(退款拒付)'!$A:$Z,4,0)</f>
        <v>0</v>
      </c>
      <c r="G909" t="str">
        <f>VLOOKUP($A909,'风险(退款拒付)'!$A:$Z,8,0)</f>
        <v>0</v>
      </c>
      <c r="H909" t="str">
        <f>VLOOKUP($A909,'风险(退款拒付)'!$A:$Z,11,0)</f>
        <v>0</v>
      </c>
      <c r="I909" t="str">
        <f>VLOOKUP($A909,'风险(退款拒付)'!$A:$Z,14,0)</f>
        <v>0</v>
      </c>
      <c r="J909" s="2">
        <f>VLOOKUP($A909,活跃!$B:$K,9,0)</f>
        <v>0.23</v>
      </c>
      <c r="K909" s="5">
        <f>VLOOKUP($A909,'交易量(贡献率)'!$A:$L,11,0)</f>
        <v>4.3612019935557952E-8</v>
      </c>
      <c r="L909">
        <f>VLOOKUP($A909,交易量等级!$A:$H,7,0)</f>
        <v>0</v>
      </c>
      <c r="M909" t="str">
        <f>VLOOKUP($A909,'风险(退款拒付)'!$A:$O,7,0)</f>
        <v>0</v>
      </c>
      <c r="N909" t="str">
        <f>VLOOKUP($A909,'风险(退款拒付)'!$A:$O,10,0)</f>
        <v>0</v>
      </c>
      <c r="O909" t="str">
        <f>VLOOKUP($A909,'风险(退款拒付)'!$A:$O,13,0)</f>
        <v>0</v>
      </c>
      <c r="P909" s="1">
        <f>VLOOKUP(A909,综合分数!$A:$L,12,0)</f>
        <v>2.7133373254408428E-3</v>
      </c>
    </row>
    <row r="910" spans="1:16" x14ac:dyDescent="0.2">
      <c r="A910" t="s">
        <v>186</v>
      </c>
      <c r="B910" t="str">
        <f>VLOOKUP($A910,活跃!$B:$K,10,0)</f>
        <v>03流失</v>
      </c>
      <c r="C910" t="str">
        <f>VLOOKUP($A910,'交易量(贡献率)'!$A:$M,13,0)</f>
        <v>IV</v>
      </c>
      <c r="D910" t="str">
        <f>VLOOKUP($A910,交易量等级!$A:$I,9,0)</f>
        <v>微</v>
      </c>
      <c r="E910" t="str">
        <f>VLOOKUP($A910,'风险(退款拒付)'!$A:$P,16,0)</f>
        <v>0风险</v>
      </c>
      <c r="F910">
        <f>VLOOKUP($A910,'风险(退款拒付)'!$A:$Z,4,0)</f>
        <v>0</v>
      </c>
      <c r="G910" t="str">
        <f>VLOOKUP($A910,'风险(退款拒付)'!$A:$Z,8,0)</f>
        <v>0</v>
      </c>
      <c r="H910" t="str">
        <f>VLOOKUP($A910,'风险(退款拒付)'!$A:$Z,11,0)</f>
        <v>0</v>
      </c>
      <c r="I910" t="str">
        <f>VLOOKUP($A910,'风险(退款拒付)'!$A:$Z,14,0)</f>
        <v>0</v>
      </c>
      <c r="J910" s="2">
        <f>VLOOKUP($A910,活跃!$B:$K,9,0)</f>
        <v>248</v>
      </c>
      <c r="K910" s="5">
        <f>VLOOKUP($A910,'交易量(贡献率)'!$A:$L,11,0)</f>
        <v>4.702513453921031E-5</v>
      </c>
      <c r="L910">
        <f>VLOOKUP($A910,交易量等级!$A:$H,7,0)</f>
        <v>0</v>
      </c>
      <c r="M910" t="str">
        <f>VLOOKUP($A910,'风险(退款拒付)'!$A:$O,7,0)</f>
        <v>0</v>
      </c>
      <c r="N910" t="str">
        <f>VLOOKUP($A910,'风险(退款拒付)'!$A:$O,10,0)</f>
        <v>0</v>
      </c>
      <c r="O910" t="str">
        <f>VLOOKUP($A910,'风险(退款拒付)'!$A:$O,13,0)</f>
        <v>0</v>
      </c>
      <c r="P910" s="1">
        <f>VLOOKUP(A910,综合分数!$A:$L,12,0)</f>
        <v>1.5661088039850271E-3</v>
      </c>
    </row>
    <row r="911" spans="1:16" x14ac:dyDescent="0.2">
      <c r="A911" t="s">
        <v>794</v>
      </c>
      <c r="B911" t="str">
        <f>VLOOKUP($A911,活跃!$B:$K,10,0)</f>
        <v>03流失</v>
      </c>
      <c r="C911" t="str">
        <f>VLOOKUP($A911,'交易量(贡献率)'!$A:$M,13,0)</f>
        <v>IV</v>
      </c>
      <c r="D911" t="str">
        <f>VLOOKUP($A911,交易量等级!$A:$I,9,0)</f>
        <v>微</v>
      </c>
      <c r="E911" t="str">
        <f>VLOOKUP($A911,'风险(退款拒付)'!$A:$P,16,0)</f>
        <v>低</v>
      </c>
      <c r="F911">
        <f>VLOOKUP($A911,'风险(退款拒付)'!$A:$Z,4,0)</f>
        <v>1</v>
      </c>
      <c r="G911" t="str">
        <f>VLOOKUP($A911,'风险(退款拒付)'!$A:$Z,8,0)</f>
        <v>高</v>
      </c>
      <c r="H911" t="str">
        <f>VLOOKUP($A911,'风险(退款拒付)'!$A:$Z,11,0)</f>
        <v>0</v>
      </c>
      <c r="I911" t="str">
        <f>VLOOKUP($A911,'风险(退款拒付)'!$A:$Z,14,0)</f>
        <v>0</v>
      </c>
      <c r="J911" s="2">
        <f>VLOOKUP($A911,活跃!$B:$K,9,0)</f>
        <v>320</v>
      </c>
      <c r="K911" s="5">
        <f>VLOOKUP($A911,'交易量(贡献率)'!$A:$L,11,0)</f>
        <v>6.0677592953819754E-5</v>
      </c>
      <c r="L911">
        <f>VLOOKUP($A911,交易量等级!$A:$H,7,0)</f>
        <v>0</v>
      </c>
      <c r="M911" t="str">
        <f>VLOOKUP($A911,'风险(退款拒付)'!$A:$O,7,0)</f>
        <v>(20,+)</v>
      </c>
      <c r="N911" t="str">
        <f>VLOOKUP($A911,'风险(退款拒付)'!$A:$O,10,0)</f>
        <v>0</v>
      </c>
      <c r="O911" t="str">
        <f>VLOOKUP($A911,'风险(退款拒付)'!$A:$O,13,0)</f>
        <v>0</v>
      </c>
      <c r="P911" s="1">
        <f>VLOOKUP(A911,综合分数!$A:$L,12,0)</f>
        <v>6.6588837557420028E-3</v>
      </c>
    </row>
    <row r="912" spans="1:16" x14ac:dyDescent="0.2">
      <c r="A912" t="s">
        <v>158</v>
      </c>
      <c r="B912" t="str">
        <f>VLOOKUP($A912,活跃!$B:$K,10,0)</f>
        <v>03流失</v>
      </c>
      <c r="C912" t="str">
        <f>VLOOKUP($A912,'交易量(贡献率)'!$A:$M,13,0)</f>
        <v>IV</v>
      </c>
      <c r="D912" t="str">
        <f>VLOOKUP($A912,交易量等级!$A:$I,9,0)</f>
        <v>微</v>
      </c>
      <c r="E912" t="str">
        <f>VLOOKUP($A912,'风险(退款拒付)'!$A:$P,16,0)</f>
        <v>0风险</v>
      </c>
      <c r="F912">
        <f>VLOOKUP($A912,'风险(退款拒付)'!$A:$Z,4,0)</f>
        <v>0</v>
      </c>
      <c r="G912" t="str">
        <f>VLOOKUP($A912,'风险(退款拒付)'!$A:$Z,8,0)</f>
        <v>0</v>
      </c>
      <c r="H912" t="str">
        <f>VLOOKUP($A912,'风险(退款拒付)'!$A:$Z,11,0)</f>
        <v>0</v>
      </c>
      <c r="I912" t="str">
        <f>VLOOKUP($A912,'风险(退款拒付)'!$A:$Z,14,0)</f>
        <v>0</v>
      </c>
      <c r="J912" s="2">
        <f>VLOOKUP($A912,活跃!$B:$K,9,0)</f>
        <v>24</v>
      </c>
      <c r="K912" s="5">
        <f>VLOOKUP($A912,'交易量(贡献率)'!$A:$L,11,0)</f>
        <v>3.5455434502740731E-8</v>
      </c>
      <c r="L912">
        <f>VLOOKUP($A912,交易量等级!$A:$H,7,0)</f>
        <v>0</v>
      </c>
      <c r="M912" t="str">
        <f>VLOOKUP($A912,'风险(退款拒付)'!$A:$O,7,0)</f>
        <v>0</v>
      </c>
      <c r="N912" t="str">
        <f>VLOOKUP($A912,'风险(退款拒付)'!$A:$O,10,0)</f>
        <v>0</v>
      </c>
      <c r="O912" t="str">
        <f>VLOOKUP($A912,'风险(退款拒付)'!$A:$O,13,0)</f>
        <v>0</v>
      </c>
      <c r="P912" s="1">
        <f>VLOOKUP(A912,综合分数!$A:$L,12,0)</f>
        <v>1.054238204342936E-2</v>
      </c>
    </row>
    <row r="913" spans="1:16" x14ac:dyDescent="0.2">
      <c r="A913" t="s">
        <v>853</v>
      </c>
      <c r="B913" t="str">
        <f>VLOOKUP($A913,活跃!$B:$K,10,0)</f>
        <v>03流失</v>
      </c>
      <c r="C913" t="str">
        <f>VLOOKUP($A913,'交易量(贡献率)'!$A:$M,13,0)</f>
        <v>IV</v>
      </c>
      <c r="D913" t="str">
        <f>VLOOKUP($A913,交易量等级!$A:$I,9,0)</f>
        <v>微</v>
      </c>
      <c r="E913" t="str">
        <f>VLOOKUP($A913,'风险(退款拒付)'!$A:$P,16,0)</f>
        <v>0风险</v>
      </c>
      <c r="F913">
        <f>VLOOKUP($A913,'风险(退款拒付)'!$A:$Z,4,0)</f>
        <v>0</v>
      </c>
      <c r="G913" t="str">
        <f>VLOOKUP($A913,'风险(退款拒付)'!$A:$Z,8,0)</f>
        <v>0</v>
      </c>
      <c r="H913" t="str">
        <f>VLOOKUP($A913,'风险(退款拒付)'!$A:$Z,11,0)</f>
        <v>0</v>
      </c>
      <c r="I913" t="str">
        <f>VLOOKUP($A913,'风险(退款拒付)'!$A:$Z,14,0)</f>
        <v>0</v>
      </c>
      <c r="J913" s="2">
        <f>VLOOKUP($A913,活跃!$B:$K,9,0)</f>
        <v>98.93</v>
      </c>
      <c r="K913" s="5">
        <f>VLOOKUP($A913,'交易量(贡献率)'!$A:$L,11,0)</f>
        <v>1.8758857096629339E-5</v>
      </c>
      <c r="L913">
        <f>VLOOKUP($A913,交易量等级!$A:$H,7,0)</f>
        <v>0</v>
      </c>
      <c r="M913" t="str">
        <f>VLOOKUP($A913,'风险(退款拒付)'!$A:$O,7,0)</f>
        <v>0</v>
      </c>
      <c r="N913" t="str">
        <f>VLOOKUP($A913,'风险(退款拒付)'!$A:$O,10,0)</f>
        <v>0</v>
      </c>
      <c r="O913" t="str">
        <f>VLOOKUP($A913,'风险(退款拒付)'!$A:$O,13,0)</f>
        <v>0</v>
      </c>
      <c r="P913" s="1">
        <f>VLOOKUP(A913,综合分数!$A:$L,12,0)</f>
        <v>4.1269047230294599E-3</v>
      </c>
    </row>
    <row r="914" spans="1:16" x14ac:dyDescent="0.2">
      <c r="A914" t="s">
        <v>87</v>
      </c>
      <c r="B914" t="str">
        <f>VLOOKUP($A914,活跃!$B:$K,10,0)</f>
        <v>03流失</v>
      </c>
      <c r="C914" t="str">
        <f>VLOOKUP($A914,'交易量(贡献率)'!$A:$M,13,0)</f>
        <v>IV</v>
      </c>
      <c r="D914" t="str">
        <f>VLOOKUP($A914,交易量等级!$A:$I,9,0)</f>
        <v>微</v>
      </c>
      <c r="E914" t="str">
        <f>VLOOKUP($A914,'风险(退款拒付)'!$A:$P,16,0)</f>
        <v>0风险</v>
      </c>
      <c r="F914">
        <f>VLOOKUP($A914,'风险(退款拒付)'!$A:$Z,4,0)</f>
        <v>0</v>
      </c>
      <c r="G914" t="str">
        <f>VLOOKUP($A914,'风险(退款拒付)'!$A:$Z,8,0)</f>
        <v>0</v>
      </c>
      <c r="H914" t="str">
        <f>VLOOKUP($A914,'风险(退款拒付)'!$A:$Z,11,0)</f>
        <v>0</v>
      </c>
      <c r="I914" t="str">
        <f>VLOOKUP($A914,'风险(退款拒付)'!$A:$Z,14,0)</f>
        <v>0</v>
      </c>
      <c r="J914" s="2">
        <f>VLOOKUP($A914,活跃!$B:$K,9,0)</f>
        <v>35.36</v>
      </c>
      <c r="K914" s="5">
        <f>VLOOKUP($A914,'交易量(贡献率)'!$A:$L,11,0)</f>
        <v>6.7048740213970819E-6</v>
      </c>
      <c r="L914">
        <f>VLOOKUP($A914,交易量等级!$A:$H,7,0)</f>
        <v>0</v>
      </c>
      <c r="M914" t="str">
        <f>VLOOKUP($A914,'风险(退款拒付)'!$A:$O,7,0)</f>
        <v>0</v>
      </c>
      <c r="N914" t="str">
        <f>VLOOKUP($A914,'风险(退款拒付)'!$A:$O,10,0)</f>
        <v>0</v>
      </c>
      <c r="O914" t="str">
        <f>VLOOKUP($A914,'风险(退款拒付)'!$A:$O,13,0)</f>
        <v>0</v>
      </c>
      <c r="P914" s="1">
        <f>VLOOKUP(A914,综合分数!$A:$L,12,0)</f>
        <v>5.6066400803490924E-3</v>
      </c>
    </row>
    <row r="915" spans="1:16" x14ac:dyDescent="0.2">
      <c r="A915" t="s">
        <v>544</v>
      </c>
      <c r="B915" t="str">
        <f>VLOOKUP($A915,活跃!$B:$K,10,0)</f>
        <v>03流失</v>
      </c>
      <c r="C915" t="str">
        <f>VLOOKUP($A915,'交易量(贡献率)'!$A:$M,13,0)</f>
        <v>IV</v>
      </c>
      <c r="D915" t="str">
        <f>VLOOKUP($A915,交易量等级!$A:$I,9,0)</f>
        <v>微</v>
      </c>
      <c r="E915" t="str">
        <f>VLOOKUP($A915,'风险(退款拒付)'!$A:$P,16,0)</f>
        <v>0风险</v>
      </c>
      <c r="F915">
        <f>VLOOKUP($A915,'风险(退款拒付)'!$A:$Z,4,0)</f>
        <v>0</v>
      </c>
      <c r="G915" t="str">
        <f>VLOOKUP($A915,'风险(退款拒付)'!$A:$Z,8,0)</f>
        <v>0</v>
      </c>
      <c r="H915" t="str">
        <f>VLOOKUP($A915,'风险(退款拒付)'!$A:$Z,11,0)</f>
        <v>0</v>
      </c>
      <c r="I915" t="str">
        <f>VLOOKUP($A915,'风险(退款拒付)'!$A:$Z,14,0)</f>
        <v>0</v>
      </c>
      <c r="J915" s="2">
        <f>VLOOKUP($A915,活跃!$B:$K,9,0)</f>
        <v>57.5</v>
      </c>
      <c r="K915" s="5">
        <f>VLOOKUP($A915,'交易量(贡献率)'!$A:$L,11,0)</f>
        <v>1.0903004983889488E-5</v>
      </c>
      <c r="L915">
        <f>VLOOKUP($A915,交易量等级!$A:$H,7,0)</f>
        <v>0</v>
      </c>
      <c r="M915" t="str">
        <f>VLOOKUP($A915,'风险(退款拒付)'!$A:$O,7,0)</f>
        <v>0</v>
      </c>
      <c r="N915" t="str">
        <f>VLOOKUP($A915,'风险(退款拒付)'!$A:$O,10,0)</f>
        <v>0</v>
      </c>
      <c r="O915" t="str">
        <f>VLOOKUP($A915,'风险(退款拒付)'!$A:$O,13,0)</f>
        <v>0</v>
      </c>
      <c r="P915" s="1">
        <f>VLOOKUP(A915,综合分数!$A:$L,12,0)</f>
        <v>5.0482073492622423E-3</v>
      </c>
    </row>
    <row r="916" spans="1:16" x14ac:dyDescent="0.2">
      <c r="A916" t="s">
        <v>269</v>
      </c>
      <c r="B916" t="str">
        <f>VLOOKUP($A916,活跃!$B:$K,10,0)</f>
        <v>03流失</v>
      </c>
      <c r="C916" t="str">
        <f>VLOOKUP($A916,'交易量(贡献率)'!$A:$M,13,0)</f>
        <v>IV</v>
      </c>
      <c r="D916" t="str">
        <f>VLOOKUP($A916,交易量等级!$A:$I,9,0)</f>
        <v>微</v>
      </c>
      <c r="E916" t="str">
        <f>VLOOKUP($A916,'风险(退款拒付)'!$A:$P,16,0)</f>
        <v>0风险</v>
      </c>
      <c r="F916">
        <f>VLOOKUP($A916,'风险(退款拒付)'!$A:$Z,4,0)</f>
        <v>0</v>
      </c>
      <c r="G916" t="str">
        <f>VLOOKUP($A916,'风险(退款拒付)'!$A:$Z,8,0)</f>
        <v>0</v>
      </c>
      <c r="H916" t="str">
        <f>VLOOKUP($A916,'风险(退款拒付)'!$A:$Z,11,0)</f>
        <v>0</v>
      </c>
      <c r="I916" t="str">
        <f>VLOOKUP($A916,'风险(退款拒付)'!$A:$Z,14,0)</f>
        <v>0</v>
      </c>
      <c r="J916" s="2">
        <f>VLOOKUP($A916,活跃!$B:$K,9,0)</f>
        <v>86.96</v>
      </c>
      <c r="K916" s="5">
        <f>VLOOKUP($A916,'交易量(贡献率)'!$A:$L,11,0)</f>
        <v>1.648913588520052E-5</v>
      </c>
      <c r="L916">
        <f>VLOOKUP($A916,交易量等级!$A:$H,7,0)</f>
        <v>0</v>
      </c>
      <c r="M916" t="str">
        <f>VLOOKUP($A916,'风险(退款拒付)'!$A:$O,7,0)</f>
        <v>0</v>
      </c>
      <c r="N916" t="str">
        <f>VLOOKUP($A916,'风险(退款拒付)'!$A:$O,10,0)</f>
        <v>0</v>
      </c>
      <c r="O916" t="str">
        <f>VLOOKUP($A916,'风险(退款拒付)'!$A:$O,13,0)</f>
        <v>0</v>
      </c>
      <c r="P916" s="1">
        <f>VLOOKUP(A916,综合分数!$A:$L,12,0)</f>
        <v>1.0553818990746691E-2</v>
      </c>
    </row>
    <row r="917" spans="1:16" x14ac:dyDescent="0.2">
      <c r="A917" t="s">
        <v>490</v>
      </c>
      <c r="B917" t="str">
        <f>VLOOKUP($A917,活跃!$B:$K,10,0)</f>
        <v>03流失</v>
      </c>
      <c r="C917" t="str">
        <f>VLOOKUP($A917,'交易量(贡献率)'!$A:$M,13,0)</f>
        <v>IV</v>
      </c>
      <c r="D917" t="str">
        <f>VLOOKUP($A917,交易量等级!$A:$I,9,0)</f>
        <v>微</v>
      </c>
      <c r="E917" t="str">
        <f>VLOOKUP($A917,'风险(退款拒付)'!$A:$P,16,0)</f>
        <v>0风险</v>
      </c>
      <c r="F917">
        <f>VLOOKUP($A917,'风险(退款拒付)'!$A:$Z,4,0)</f>
        <v>0</v>
      </c>
      <c r="G917" t="str">
        <f>VLOOKUP($A917,'风险(退款拒付)'!$A:$Z,8,0)</f>
        <v>0</v>
      </c>
      <c r="H917" t="str">
        <f>VLOOKUP($A917,'风险(退款拒付)'!$A:$Z,11,0)</f>
        <v>0</v>
      </c>
      <c r="I917" t="str">
        <f>VLOOKUP($A917,'风险(退款拒付)'!$A:$Z,14,0)</f>
        <v>0</v>
      </c>
      <c r="J917" s="2">
        <f>VLOOKUP($A917,活跃!$B:$K,9,0)</f>
        <v>108.96</v>
      </c>
      <c r="K917" s="5">
        <f>VLOOKUP($A917,'交易量(贡献率)'!$A:$L,11,0)</f>
        <v>2.0660720400775626E-5</v>
      </c>
      <c r="L917">
        <f>VLOOKUP($A917,交易量等级!$A:$H,7,0)</f>
        <v>0</v>
      </c>
      <c r="M917" t="str">
        <f>VLOOKUP($A917,'风险(退款拒付)'!$A:$O,7,0)</f>
        <v>0</v>
      </c>
      <c r="N917" t="str">
        <f>VLOOKUP($A917,'风险(退款拒付)'!$A:$O,10,0)</f>
        <v>0</v>
      </c>
      <c r="O917" t="str">
        <f>VLOOKUP($A917,'风险(退款拒付)'!$A:$O,13,0)</f>
        <v>0</v>
      </c>
      <c r="P917" s="1">
        <f>VLOOKUP(A917,综合分数!$A:$L,12,0)</f>
        <v>0.20180697007579629</v>
      </c>
    </row>
    <row r="918" spans="1:16" x14ac:dyDescent="0.2">
      <c r="A918" t="s">
        <v>310</v>
      </c>
      <c r="B918" t="str">
        <f>VLOOKUP($A918,活跃!$B:$K,10,0)</f>
        <v>03流失</v>
      </c>
      <c r="C918" t="str">
        <f>VLOOKUP($A918,'交易量(贡献率)'!$A:$M,13,0)</f>
        <v>IV</v>
      </c>
      <c r="D918" t="str">
        <f>VLOOKUP($A918,交易量等级!$A:$I,9,0)</f>
        <v>微</v>
      </c>
      <c r="E918" t="str">
        <f>VLOOKUP($A918,'风险(退款拒付)'!$A:$P,16,0)</f>
        <v>0风险</v>
      </c>
      <c r="F918">
        <f>VLOOKUP($A918,'风险(退款拒付)'!$A:$Z,4,0)</f>
        <v>0</v>
      </c>
      <c r="G918" t="str">
        <f>VLOOKUP($A918,'风险(退款拒付)'!$A:$Z,8,0)</f>
        <v>0</v>
      </c>
      <c r="H918" t="str">
        <f>VLOOKUP($A918,'风险(退款拒付)'!$A:$Z,11,0)</f>
        <v>0</v>
      </c>
      <c r="I918" t="str">
        <f>VLOOKUP($A918,'风险(退款拒付)'!$A:$Z,14,0)</f>
        <v>0</v>
      </c>
      <c r="J918" s="2">
        <f>VLOOKUP($A918,活跃!$B:$K,9,0)</f>
        <v>3382.5</v>
      </c>
      <c r="K918" s="5">
        <f>VLOOKUP($A918,'交易量(贡献率)'!$A:$L,11,0)</f>
        <v>8.2147239529321397E-5</v>
      </c>
      <c r="L918">
        <f>VLOOKUP($A918,交易量等级!$A:$H,7,0)</f>
        <v>0</v>
      </c>
      <c r="M918" t="str">
        <f>VLOOKUP($A918,'风险(退款拒付)'!$A:$O,7,0)</f>
        <v>0</v>
      </c>
      <c r="N918" t="str">
        <f>VLOOKUP($A918,'风险(退款拒付)'!$A:$O,10,0)</f>
        <v>0</v>
      </c>
      <c r="O918" t="str">
        <f>VLOOKUP($A918,'风险(退款拒付)'!$A:$O,13,0)</f>
        <v>0</v>
      </c>
      <c r="P918" s="1">
        <f>VLOOKUP(A918,综合分数!$A:$L,12,0)</f>
        <v>2.119841789944977E-3</v>
      </c>
    </row>
    <row r="919" spans="1:16" x14ac:dyDescent="0.2">
      <c r="A919" t="s">
        <v>548</v>
      </c>
      <c r="B919" t="str">
        <f>VLOOKUP($A919,活跃!$B:$K,10,0)</f>
        <v>03流失</v>
      </c>
      <c r="C919" t="str">
        <f>VLOOKUP($A919,'交易量(贡献率)'!$A:$M,13,0)</f>
        <v>IV</v>
      </c>
      <c r="D919" t="str">
        <f>VLOOKUP($A919,交易量等级!$A:$I,9,0)</f>
        <v>微</v>
      </c>
      <c r="E919" t="str">
        <f>VLOOKUP($A919,'风险(退款拒付)'!$A:$P,16,0)</f>
        <v>低</v>
      </c>
      <c r="F919">
        <f>VLOOKUP($A919,'风险(退款拒付)'!$A:$Z,4,0)</f>
        <v>2.8180000000000001</v>
      </c>
      <c r="G919" t="str">
        <f>VLOOKUP($A919,'风险(退款拒付)'!$A:$Z,8,0)</f>
        <v>高</v>
      </c>
      <c r="H919" t="str">
        <f>VLOOKUP($A919,'风险(退款拒付)'!$A:$Z,11,0)</f>
        <v>0</v>
      </c>
      <c r="I919" t="str">
        <f>VLOOKUP($A919,'风险(退款拒付)'!$A:$Z,14,0)</f>
        <v>0</v>
      </c>
      <c r="J919" s="2">
        <f>VLOOKUP($A919,活跃!$B:$K,9,0)</f>
        <v>54.98</v>
      </c>
      <c r="K919" s="5">
        <f>VLOOKUP($A919,'交易量(贡献率)'!$A:$L,11,0)</f>
        <v>1.0425168939378157E-5</v>
      </c>
      <c r="L919">
        <f>VLOOKUP($A919,交易量等级!$A:$H,7,0)</f>
        <v>0</v>
      </c>
      <c r="M919" t="str">
        <f>VLOOKUP($A919,'风险(退款拒付)'!$A:$O,7,0)</f>
        <v>(20,+)</v>
      </c>
      <c r="N919" t="str">
        <f>VLOOKUP($A919,'风险(退款拒付)'!$A:$O,10,0)</f>
        <v>0</v>
      </c>
      <c r="O919" t="str">
        <f>VLOOKUP($A919,'风险(退款拒付)'!$A:$O,13,0)</f>
        <v>0</v>
      </c>
      <c r="P919" s="1">
        <f>VLOOKUP(A919,综合分数!$A:$L,12,0)</f>
        <v>2.8760347238774241E-3</v>
      </c>
    </row>
    <row r="920" spans="1:16" x14ac:dyDescent="0.2">
      <c r="A920" t="s">
        <v>321</v>
      </c>
      <c r="B920" t="str">
        <f>VLOOKUP($A920,活跃!$B:$K,10,0)</f>
        <v>03流失</v>
      </c>
      <c r="C920" t="str">
        <f>VLOOKUP($A920,'交易量(贡献率)'!$A:$M,13,0)</f>
        <v>IV</v>
      </c>
      <c r="D920" t="str">
        <f>VLOOKUP($A920,交易量等级!$A:$I,9,0)</f>
        <v>微</v>
      </c>
      <c r="E920" t="str">
        <f>VLOOKUP($A920,'风险(退款拒付)'!$A:$P,16,0)</f>
        <v>0风险</v>
      </c>
      <c r="F920">
        <f>VLOOKUP($A920,'风险(退款拒付)'!$A:$Z,4,0)</f>
        <v>0</v>
      </c>
      <c r="G920" t="str">
        <f>VLOOKUP($A920,'风险(退款拒付)'!$A:$Z,8,0)</f>
        <v>0</v>
      </c>
      <c r="H920" t="str">
        <f>VLOOKUP($A920,'风险(退款拒付)'!$A:$Z,11,0)</f>
        <v>0</v>
      </c>
      <c r="I920" t="str">
        <f>VLOOKUP($A920,'风险(退款拒付)'!$A:$Z,14,0)</f>
        <v>0</v>
      </c>
      <c r="J920" s="2">
        <f>VLOOKUP($A920,活跃!$B:$K,9,0)</f>
        <v>123</v>
      </c>
      <c r="K920" s="5">
        <f>VLOOKUP($A920,'交易量(贡献率)'!$A:$L,11,0)</f>
        <v>2.3322949791624467E-5</v>
      </c>
      <c r="L920">
        <f>VLOOKUP($A920,交易量等级!$A:$H,7,0)</f>
        <v>0</v>
      </c>
      <c r="M920" t="str">
        <f>VLOOKUP($A920,'风险(退款拒付)'!$A:$O,7,0)</f>
        <v>0</v>
      </c>
      <c r="N920" t="str">
        <f>VLOOKUP($A920,'风险(退款拒付)'!$A:$O,10,0)</f>
        <v>0</v>
      </c>
      <c r="O920" t="str">
        <f>VLOOKUP($A920,'风险(退款拒付)'!$A:$O,13,0)</f>
        <v>0</v>
      </c>
      <c r="P920" s="1">
        <f>VLOOKUP(A920,综合分数!$A:$L,12,0)</f>
        <v>2.4276266666836922E-3</v>
      </c>
    </row>
    <row r="921" spans="1:16" x14ac:dyDescent="0.2">
      <c r="A921" t="s">
        <v>556</v>
      </c>
      <c r="B921" t="str">
        <f>VLOOKUP($A921,活跃!$B:$K,10,0)</f>
        <v>03流失</v>
      </c>
      <c r="C921" t="str">
        <f>VLOOKUP($A921,'交易量(贡献率)'!$A:$M,13,0)</f>
        <v>IV</v>
      </c>
      <c r="D921" t="str">
        <f>VLOOKUP($A921,交易量等级!$A:$I,9,0)</f>
        <v>微</v>
      </c>
      <c r="E921" t="str">
        <f>VLOOKUP($A921,'风险(退款拒付)'!$A:$P,16,0)</f>
        <v>0风险</v>
      </c>
      <c r="F921">
        <f>VLOOKUP($A921,'风险(退款拒付)'!$A:$Z,4,0)</f>
        <v>0</v>
      </c>
      <c r="G921" t="str">
        <f>VLOOKUP($A921,'风险(退款拒付)'!$A:$Z,8,0)</f>
        <v>0</v>
      </c>
      <c r="H921" t="str">
        <f>VLOOKUP($A921,'风险(退款拒付)'!$A:$Z,11,0)</f>
        <v>0</v>
      </c>
      <c r="I921" t="str">
        <f>VLOOKUP($A921,'风险(退款拒付)'!$A:$Z,14,0)</f>
        <v>0</v>
      </c>
      <c r="J921" s="2">
        <f>VLOOKUP($A921,活跃!$B:$K,9,0)</f>
        <v>2.85</v>
      </c>
      <c r="K921" s="5">
        <f>VLOOKUP($A921,'交易量(贡献率)'!$A:$L,11,0)</f>
        <v>5.4040981224495723E-7</v>
      </c>
      <c r="L921">
        <f>VLOOKUP($A921,交易量等级!$A:$H,7,0)</f>
        <v>0</v>
      </c>
      <c r="M921" t="str">
        <f>VLOOKUP($A921,'风险(退款拒付)'!$A:$O,7,0)</f>
        <v>0</v>
      </c>
      <c r="N921" t="str">
        <f>VLOOKUP($A921,'风险(退款拒付)'!$A:$O,10,0)</f>
        <v>0</v>
      </c>
      <c r="O921" t="str">
        <f>VLOOKUP($A921,'风险(退款拒付)'!$A:$O,13,0)</f>
        <v>0</v>
      </c>
      <c r="P921" s="1">
        <f>VLOOKUP(A921,综合分数!$A:$L,12,0)</f>
        <v>3.3405933319529679E-3</v>
      </c>
    </row>
    <row r="922" spans="1:16" x14ac:dyDescent="0.2">
      <c r="A922" t="s">
        <v>280</v>
      </c>
      <c r="B922" t="str">
        <f>VLOOKUP($A922,活跃!$B:$K,10,0)</f>
        <v>03流失</v>
      </c>
      <c r="C922" t="str">
        <f>VLOOKUP($A922,'交易量(贡献率)'!$A:$M,13,0)</f>
        <v>IV</v>
      </c>
      <c r="D922" t="str">
        <f>VLOOKUP($A922,交易量等级!$A:$I,9,0)</f>
        <v>微</v>
      </c>
      <c r="E922" t="str">
        <f>VLOOKUP($A922,'风险(退款拒付)'!$A:$P,16,0)</f>
        <v>0风险</v>
      </c>
      <c r="F922">
        <f>VLOOKUP($A922,'风险(退款拒付)'!$A:$Z,4,0)</f>
        <v>0</v>
      </c>
      <c r="G922" t="str">
        <f>VLOOKUP($A922,'风险(退款拒付)'!$A:$Z,8,0)</f>
        <v>0</v>
      </c>
      <c r="H922" t="str">
        <f>VLOOKUP($A922,'风险(退款拒付)'!$A:$Z,11,0)</f>
        <v>0</v>
      </c>
      <c r="I922" t="str">
        <f>VLOOKUP($A922,'风险(退款拒付)'!$A:$Z,14,0)</f>
        <v>0</v>
      </c>
      <c r="J922" s="2">
        <f>VLOOKUP($A922,活跃!$B:$K,9,0)</f>
        <v>6.09</v>
      </c>
      <c r="K922" s="5">
        <f>VLOOKUP($A922,'交易量(贡献率)'!$A:$L,11,0)</f>
        <v>1.1547704409023822E-6</v>
      </c>
      <c r="L922">
        <f>VLOOKUP($A922,交易量等级!$A:$H,7,0)</f>
        <v>0</v>
      </c>
      <c r="M922" t="str">
        <f>VLOOKUP($A922,'风险(退款拒付)'!$A:$O,7,0)</f>
        <v>0</v>
      </c>
      <c r="N922" t="str">
        <f>VLOOKUP($A922,'风险(退款拒付)'!$A:$O,10,0)</f>
        <v>0</v>
      </c>
      <c r="O922" t="str">
        <f>VLOOKUP($A922,'风险(退款拒付)'!$A:$O,13,0)</f>
        <v>0</v>
      </c>
      <c r="P922" s="1">
        <f>VLOOKUP(A922,综合分数!$A:$L,12,0)</f>
        <v>2.8989469914606669E-3</v>
      </c>
    </row>
    <row r="923" spans="1:16" x14ac:dyDescent="0.2">
      <c r="A923" t="s">
        <v>984</v>
      </c>
      <c r="B923" t="str">
        <f>VLOOKUP($A923,活跃!$B:$K,10,0)</f>
        <v>03流失</v>
      </c>
      <c r="C923" t="str">
        <f>VLOOKUP($A923,'交易量(贡献率)'!$A:$M,13,0)</f>
        <v>IV</v>
      </c>
      <c r="D923" t="str">
        <f>VLOOKUP($A923,交易量等级!$A:$I,9,0)</f>
        <v>微</v>
      </c>
      <c r="E923" t="str">
        <f>VLOOKUP($A923,'风险(退款拒付)'!$A:$P,16,0)</f>
        <v>低</v>
      </c>
      <c r="F923">
        <f>VLOOKUP($A923,'风险(退款拒付)'!$A:$Z,4,0)</f>
        <v>0.42299999999999999</v>
      </c>
      <c r="G923" t="str">
        <f>VLOOKUP($A923,'风险(退款拒付)'!$A:$Z,8,0)</f>
        <v>高</v>
      </c>
      <c r="H923" t="str">
        <f>VLOOKUP($A923,'风险(退款拒付)'!$A:$Z,11,0)</f>
        <v>0</v>
      </c>
      <c r="I923" t="str">
        <f>VLOOKUP($A923,'风险(退款拒付)'!$A:$Z,14,0)</f>
        <v>0</v>
      </c>
      <c r="J923" s="2">
        <f>VLOOKUP($A923,活跃!$B:$K,9,0)</f>
        <v>63.75</v>
      </c>
      <c r="K923" s="5">
        <f>VLOOKUP($A923,'交易量(贡献率)'!$A:$L,11,0)</f>
        <v>1.2088114221268779E-5</v>
      </c>
      <c r="L923">
        <f>VLOOKUP($A923,交易量等级!$A:$H,7,0)</f>
        <v>0</v>
      </c>
      <c r="M923" t="str">
        <f>VLOOKUP($A923,'风险(退款拒付)'!$A:$O,7,0)</f>
        <v>(20,+)</v>
      </c>
      <c r="N923" t="str">
        <f>VLOOKUP($A923,'风险(退款拒付)'!$A:$O,10,0)</f>
        <v>0</v>
      </c>
      <c r="O923" t="str">
        <f>VLOOKUP($A923,'风险(退款拒付)'!$A:$O,13,0)</f>
        <v>0</v>
      </c>
      <c r="P923" s="1">
        <f>VLOOKUP(A923,综合分数!$A:$L,12,0)</f>
        <v>3.188780450973839E-3</v>
      </c>
    </row>
    <row r="924" spans="1:16" x14ac:dyDescent="0.2">
      <c r="A924" t="s">
        <v>369</v>
      </c>
      <c r="B924" t="str">
        <f>VLOOKUP($A924,活跃!$B:$K,10,0)</f>
        <v>03流失</v>
      </c>
      <c r="C924" t="str">
        <f>VLOOKUP($A924,'交易量(贡献率)'!$A:$M,13,0)</f>
        <v>IV</v>
      </c>
      <c r="D924" t="str">
        <f>VLOOKUP($A924,交易量等级!$A:$I,9,0)</f>
        <v>微</v>
      </c>
      <c r="E924" t="str">
        <f>VLOOKUP($A924,'风险(退款拒付)'!$A:$P,16,0)</f>
        <v>高</v>
      </c>
      <c r="F924">
        <f>VLOOKUP($A924,'风险(退款拒付)'!$A:$Z,4,0)</f>
        <v>1.5</v>
      </c>
      <c r="G924" t="str">
        <f>VLOOKUP($A924,'风险(退款拒付)'!$A:$Z,8,0)</f>
        <v>高</v>
      </c>
      <c r="H924" t="str">
        <f>VLOOKUP($A924,'风险(退款拒付)'!$A:$Z,11,0)</f>
        <v>高</v>
      </c>
      <c r="I924" t="str">
        <f>VLOOKUP($A924,'风险(退款拒付)'!$A:$Z,14,0)</f>
        <v>高</v>
      </c>
      <c r="J924" s="2">
        <f>VLOOKUP($A924,活跃!$B:$K,9,0)</f>
        <v>47.74</v>
      </c>
      <c r="K924" s="5">
        <f>VLOOKUP($A924,'交易量(贡献率)'!$A:$L,11,0)</f>
        <v>9.0523383987979841E-6</v>
      </c>
      <c r="L924">
        <f>VLOOKUP($A924,交易量等级!$A:$H,7,0)</f>
        <v>0</v>
      </c>
      <c r="M924" t="str">
        <f>VLOOKUP($A924,'风险(退款拒付)'!$A:$O,7,0)</f>
        <v>(20,+)</v>
      </c>
      <c r="N924" t="str">
        <f>VLOOKUP($A924,'风险(退款拒付)'!$A:$O,10,0)</f>
        <v>(10,+)</v>
      </c>
      <c r="O924" t="str">
        <f>VLOOKUP($A924,'风险(退款拒付)'!$A:$O,13,0)</f>
        <v>(20,+)</v>
      </c>
      <c r="P924" s="1">
        <f>VLOOKUP(A924,综合分数!$A:$L,12,0)</f>
        <v>2.6951918405795738E-3</v>
      </c>
    </row>
    <row r="925" spans="1:16" x14ac:dyDescent="0.2">
      <c r="A925" t="s">
        <v>935</v>
      </c>
      <c r="B925" t="str">
        <f>VLOOKUP($A925,活跃!$B:$K,10,0)</f>
        <v>03流失</v>
      </c>
      <c r="C925" t="str">
        <f>VLOOKUP($A925,'交易量(贡献率)'!$A:$M,13,0)</f>
        <v>IV</v>
      </c>
      <c r="D925" t="str">
        <f>VLOOKUP($A925,交易量等级!$A:$I,9,0)</f>
        <v>微</v>
      </c>
      <c r="E925" t="str">
        <f>VLOOKUP($A925,'风险(退款拒付)'!$A:$P,16,0)</f>
        <v>0风险</v>
      </c>
      <c r="F925">
        <f>VLOOKUP($A925,'风险(退款拒付)'!$A:$Z,4,0)</f>
        <v>0</v>
      </c>
      <c r="G925" t="str">
        <f>VLOOKUP($A925,'风险(退款拒付)'!$A:$Z,8,0)</f>
        <v>0</v>
      </c>
      <c r="H925" t="str">
        <f>VLOOKUP($A925,'风险(退款拒付)'!$A:$Z,11,0)</f>
        <v>0</v>
      </c>
      <c r="I925" t="str">
        <f>VLOOKUP($A925,'风险(退款拒付)'!$A:$Z,14,0)</f>
        <v>0</v>
      </c>
      <c r="J925" s="2">
        <f>VLOOKUP($A925,活跃!$B:$K,9,0)</f>
        <v>56.19</v>
      </c>
      <c r="K925" s="5">
        <f>VLOOKUP($A925,'交易量(贡献率)'!$A:$L,11,0)</f>
        <v>1.0654606087734788E-5</v>
      </c>
      <c r="L925">
        <f>VLOOKUP($A925,交易量等级!$A:$H,7,0)</f>
        <v>0</v>
      </c>
      <c r="M925" t="str">
        <f>VLOOKUP($A925,'风险(退款拒付)'!$A:$O,7,0)</f>
        <v>0</v>
      </c>
      <c r="N925" t="str">
        <f>VLOOKUP($A925,'风险(退款拒付)'!$A:$O,10,0)</f>
        <v>0</v>
      </c>
      <c r="O925" t="str">
        <f>VLOOKUP($A925,'风险(退款拒付)'!$A:$O,13,0)</f>
        <v>0</v>
      </c>
      <c r="P925" s="1">
        <f>VLOOKUP(A925,综合分数!$A:$L,12,0)</f>
        <v>4.4195254272124196E-3</v>
      </c>
    </row>
    <row r="926" spans="1:16" x14ac:dyDescent="0.2">
      <c r="A926" t="s">
        <v>329</v>
      </c>
      <c r="B926" t="str">
        <f>VLOOKUP($A926,活跃!$B:$K,10,0)</f>
        <v>01新</v>
      </c>
      <c r="C926" t="str">
        <f>VLOOKUP($A926,'交易量(贡献率)'!$A:$M,13,0)</f>
        <v>IV</v>
      </c>
      <c r="D926" t="str">
        <f>VLOOKUP($A926,交易量等级!$A:$I,9,0)</f>
        <v>微</v>
      </c>
      <c r="E926" t="str">
        <f>VLOOKUP($A926,'风险(退款拒付)'!$A:$P,16,0)</f>
        <v>0风险</v>
      </c>
      <c r="F926">
        <f>VLOOKUP($A926,'风险(退款拒付)'!$A:$Z,4,0)</f>
        <v>0</v>
      </c>
      <c r="G926" t="str">
        <f>VLOOKUP($A926,'风险(退款拒付)'!$A:$Z,8,0)</f>
        <v>0</v>
      </c>
      <c r="H926" t="str">
        <f>VLOOKUP($A926,'风险(退款拒付)'!$A:$Z,11,0)</f>
        <v>0</v>
      </c>
      <c r="I926" t="str">
        <f>VLOOKUP($A926,'风险(退款拒付)'!$A:$Z,14,0)</f>
        <v>0</v>
      </c>
      <c r="J926" s="2">
        <f>VLOOKUP($A926,活跃!$B:$K,9,0)</f>
        <v>1498</v>
      </c>
      <c r="K926" s="5">
        <f>VLOOKUP($A926,'交易量(贡献率)'!$A:$L,11,0)</f>
        <v>2.8404698201506869E-4</v>
      </c>
      <c r="L926">
        <f>VLOOKUP($A926,交易量等级!$A:$H,7,0)</f>
        <v>1498</v>
      </c>
      <c r="M926" t="str">
        <f>VLOOKUP($A926,'风险(退款拒付)'!$A:$O,7,0)</f>
        <v>0</v>
      </c>
      <c r="N926" t="str">
        <f>VLOOKUP($A926,'风险(退款拒付)'!$A:$O,10,0)</f>
        <v>0</v>
      </c>
      <c r="O926" t="str">
        <f>VLOOKUP($A926,'风险(退款拒付)'!$A:$O,13,0)</f>
        <v>0</v>
      </c>
      <c r="P926" s="1">
        <f>VLOOKUP(A926,综合分数!$A:$L,12,0)</f>
        <v>4.5705181436960351E-3</v>
      </c>
    </row>
    <row r="927" spans="1:16" x14ac:dyDescent="0.2">
      <c r="A927" t="s">
        <v>934</v>
      </c>
      <c r="B927" t="str">
        <f>VLOOKUP($A927,活跃!$B:$K,10,0)</f>
        <v>03流失</v>
      </c>
      <c r="C927" t="str">
        <f>VLOOKUP($A927,'交易量(贡献率)'!$A:$M,13,0)</f>
        <v>IV</v>
      </c>
      <c r="D927" t="str">
        <f>VLOOKUP($A927,交易量等级!$A:$I,9,0)</f>
        <v>微</v>
      </c>
      <c r="E927" t="str">
        <f>VLOOKUP($A927,'风险(退款拒付)'!$A:$P,16,0)</f>
        <v>0风险</v>
      </c>
      <c r="F927">
        <f>VLOOKUP($A927,'风险(退款拒付)'!$A:$Z,4,0)</f>
        <v>0</v>
      </c>
      <c r="G927" t="str">
        <f>VLOOKUP($A927,'风险(退款拒付)'!$A:$Z,8,0)</f>
        <v>0</v>
      </c>
      <c r="H927" t="str">
        <f>VLOOKUP($A927,'风险(退款拒付)'!$A:$Z,11,0)</f>
        <v>0</v>
      </c>
      <c r="I927" t="str">
        <f>VLOOKUP($A927,'风险(退款拒付)'!$A:$Z,14,0)</f>
        <v>0</v>
      </c>
      <c r="J927" s="2">
        <f>VLOOKUP($A927,活跃!$B:$K,9,0)</f>
        <v>13.7</v>
      </c>
      <c r="K927" s="5">
        <f>VLOOKUP($A927,'交易量(贡献率)'!$A:$L,11,0)</f>
        <v>2.5977594483354083E-6</v>
      </c>
      <c r="L927">
        <f>VLOOKUP($A927,交易量等级!$A:$H,7,0)</f>
        <v>0</v>
      </c>
      <c r="M927" t="str">
        <f>VLOOKUP($A927,'风险(退款拒付)'!$A:$O,7,0)</f>
        <v>0</v>
      </c>
      <c r="N927" t="str">
        <f>VLOOKUP($A927,'风险(退款拒付)'!$A:$O,10,0)</f>
        <v>0</v>
      </c>
      <c r="O927" t="str">
        <f>VLOOKUP($A927,'风险(退款拒付)'!$A:$O,13,0)</f>
        <v>0</v>
      </c>
      <c r="P927" s="1">
        <f>VLOOKUP(A927,综合分数!$A:$L,12,0)</f>
        <v>6.9426689247382609E-4</v>
      </c>
    </row>
    <row r="928" spans="1:16" x14ac:dyDescent="0.2">
      <c r="A928" t="s">
        <v>265</v>
      </c>
      <c r="B928" t="str">
        <f>VLOOKUP($A928,活跃!$B:$K,10,0)</f>
        <v>03流失</v>
      </c>
      <c r="C928" t="str">
        <f>VLOOKUP($A928,'交易量(贡献率)'!$A:$M,13,0)</f>
        <v>IV</v>
      </c>
      <c r="D928" t="str">
        <f>VLOOKUP($A928,交易量等级!$A:$I,9,0)</f>
        <v>微</v>
      </c>
      <c r="E928" t="str">
        <f>VLOOKUP($A928,'风险(退款拒付)'!$A:$P,16,0)</f>
        <v>0风险</v>
      </c>
      <c r="F928">
        <f>VLOOKUP($A928,'风险(退款拒付)'!$A:$Z,4,0)</f>
        <v>0</v>
      </c>
      <c r="G928" t="str">
        <f>VLOOKUP($A928,'风险(退款拒付)'!$A:$Z,8,0)</f>
        <v>0</v>
      </c>
      <c r="H928" t="str">
        <f>VLOOKUP($A928,'风险(退款拒付)'!$A:$Z,11,0)</f>
        <v>0</v>
      </c>
      <c r="I928" t="str">
        <f>VLOOKUP($A928,'风险(退款拒付)'!$A:$Z,14,0)</f>
        <v>0</v>
      </c>
      <c r="J928" s="2">
        <f>VLOOKUP($A928,活跃!$B:$K,9,0)</f>
        <v>569.98</v>
      </c>
      <c r="K928" s="5">
        <f>VLOOKUP($A928,'交易量(贡献率)'!$A:$L,11,0)</f>
        <v>1.5699023708333728E-5</v>
      </c>
      <c r="L928">
        <f>VLOOKUP($A928,交易量等级!$A:$H,7,0)</f>
        <v>0</v>
      </c>
      <c r="M928" t="str">
        <f>VLOOKUP($A928,'风险(退款拒付)'!$A:$O,7,0)</f>
        <v>0</v>
      </c>
      <c r="N928" t="str">
        <f>VLOOKUP($A928,'风险(退款拒付)'!$A:$O,10,0)</f>
        <v>0</v>
      </c>
      <c r="O928" t="str">
        <f>VLOOKUP($A928,'风险(退款拒付)'!$A:$O,13,0)</f>
        <v>0</v>
      </c>
      <c r="P928" s="1">
        <f>VLOOKUP(A928,综合分数!$A:$L,12,0)</f>
        <v>1.0374705126486229E-2</v>
      </c>
    </row>
    <row r="929" spans="1:16" x14ac:dyDescent="0.2">
      <c r="A929" t="s">
        <v>267</v>
      </c>
      <c r="B929" t="str">
        <f>VLOOKUP($A929,活跃!$B:$K,10,0)</f>
        <v>03流失</v>
      </c>
      <c r="C929" t="str">
        <f>VLOOKUP($A929,'交易量(贡献率)'!$A:$M,13,0)</f>
        <v>IV</v>
      </c>
      <c r="D929" t="str">
        <f>VLOOKUP($A929,交易量等级!$A:$I,9,0)</f>
        <v>微</v>
      </c>
      <c r="E929" t="str">
        <f>VLOOKUP($A929,'风险(退款拒付)'!$A:$P,16,0)</f>
        <v>0风险</v>
      </c>
      <c r="F929">
        <f>VLOOKUP($A929,'风险(退款拒付)'!$A:$Z,4,0)</f>
        <v>0</v>
      </c>
      <c r="G929" t="str">
        <f>VLOOKUP($A929,'风险(退款拒付)'!$A:$Z,8,0)</f>
        <v>0</v>
      </c>
      <c r="H929" t="str">
        <f>VLOOKUP($A929,'风险(退款拒付)'!$A:$Z,11,0)</f>
        <v>0</v>
      </c>
      <c r="I929" t="str">
        <f>VLOOKUP($A929,'风险(退款拒付)'!$A:$Z,14,0)</f>
        <v>0</v>
      </c>
      <c r="J929" s="2">
        <f>VLOOKUP($A929,活跃!$B:$K,9,0)</f>
        <v>88.78</v>
      </c>
      <c r="K929" s="5">
        <f>VLOOKUP($A929,'交易量(贡献率)'!$A:$L,11,0)</f>
        <v>1.6834239695125366E-5</v>
      </c>
      <c r="L929">
        <f>VLOOKUP($A929,交易量等级!$A:$H,7,0)</f>
        <v>0</v>
      </c>
      <c r="M929" t="str">
        <f>VLOOKUP($A929,'风险(退款拒付)'!$A:$O,7,0)</f>
        <v>0</v>
      </c>
      <c r="N929" t="str">
        <f>VLOOKUP($A929,'风险(退款拒付)'!$A:$O,10,0)</f>
        <v>0</v>
      </c>
      <c r="O929" t="str">
        <f>VLOOKUP($A929,'风险(退款拒付)'!$A:$O,13,0)</f>
        <v>0</v>
      </c>
      <c r="P929" s="1">
        <f>VLOOKUP(A929,综合分数!$A:$L,12,0)</f>
        <v>7.199090499030906E-3</v>
      </c>
    </row>
    <row r="930" spans="1:16" x14ac:dyDescent="0.2">
      <c r="A930" t="s">
        <v>356</v>
      </c>
      <c r="B930" t="str">
        <f>VLOOKUP($A930,活跃!$B:$K,10,0)</f>
        <v>02活跃</v>
      </c>
      <c r="C930" t="str">
        <f>VLOOKUP($A930,'交易量(贡献率)'!$A:$M,13,0)</f>
        <v>IV</v>
      </c>
      <c r="D930" t="str">
        <f>VLOOKUP($A930,交易量等级!$A:$I,9,0)</f>
        <v>微</v>
      </c>
      <c r="E930" t="str">
        <f>VLOOKUP($A930,'风险(退款拒付)'!$A:$P,16,0)</f>
        <v>0风险</v>
      </c>
      <c r="F930">
        <f>VLOOKUP($A930,'风险(退款拒付)'!$A:$Z,4,0)</f>
        <v>0</v>
      </c>
      <c r="G930" t="str">
        <f>VLOOKUP($A930,'风险(退款拒付)'!$A:$Z,8,0)</f>
        <v>0</v>
      </c>
      <c r="H930" t="str">
        <f>VLOOKUP($A930,'风险(退款拒付)'!$A:$Z,11,0)</f>
        <v>0</v>
      </c>
      <c r="I930" t="str">
        <f>VLOOKUP($A930,'风险(退款拒付)'!$A:$Z,14,0)</f>
        <v>0</v>
      </c>
      <c r="J930" s="2">
        <f>VLOOKUP($A930,活跃!$B:$K,9,0)</f>
        <v>95.96</v>
      </c>
      <c r="K930" s="5">
        <f>VLOOKUP($A930,'交易量(贡献率)'!$A:$L,11,0)</f>
        <v>1.8195693187026698E-5</v>
      </c>
      <c r="L930">
        <f>VLOOKUP($A930,交易量等级!$A:$H,7,0)</f>
        <v>95.96</v>
      </c>
      <c r="M930" t="str">
        <f>VLOOKUP($A930,'风险(退款拒付)'!$A:$O,7,0)</f>
        <v>0</v>
      </c>
      <c r="N930" t="str">
        <f>VLOOKUP($A930,'风险(退款拒付)'!$A:$O,10,0)</f>
        <v>0</v>
      </c>
      <c r="O930" t="str">
        <f>VLOOKUP($A930,'风险(退款拒付)'!$A:$O,13,0)</f>
        <v>0</v>
      </c>
      <c r="P930" s="1">
        <f>VLOOKUP(A930,综合分数!$A:$L,12,0)</f>
        <v>2.5608468264104779E-2</v>
      </c>
    </row>
    <row r="931" spans="1:16" x14ac:dyDescent="0.2">
      <c r="A931" t="s">
        <v>377</v>
      </c>
      <c r="B931" t="str">
        <f>VLOOKUP($A931,活跃!$B:$K,10,0)</f>
        <v>03流失</v>
      </c>
      <c r="C931" t="str">
        <f>VLOOKUP($A931,'交易量(贡献率)'!$A:$M,13,0)</f>
        <v>IV</v>
      </c>
      <c r="D931" t="str">
        <f>VLOOKUP($A931,交易量等级!$A:$I,9,0)</f>
        <v>微</v>
      </c>
      <c r="E931" t="str">
        <f>VLOOKUP($A931,'风险(退款拒付)'!$A:$P,16,0)</f>
        <v>0风险</v>
      </c>
      <c r="F931">
        <f>VLOOKUP($A931,'风险(退款拒付)'!$A:$Z,4,0)</f>
        <v>0</v>
      </c>
      <c r="G931" t="str">
        <f>VLOOKUP($A931,'风险(退款拒付)'!$A:$Z,8,0)</f>
        <v>0</v>
      </c>
      <c r="H931" t="str">
        <f>VLOOKUP($A931,'风险(退款拒付)'!$A:$Z,11,0)</f>
        <v>0</v>
      </c>
      <c r="I931" t="str">
        <f>VLOOKUP($A931,'风险(退款拒付)'!$A:$Z,14,0)</f>
        <v>0</v>
      </c>
      <c r="J931" s="2">
        <f>VLOOKUP($A931,活跃!$B:$K,9,0)</f>
        <v>72.95</v>
      </c>
      <c r="K931" s="5">
        <f>VLOOKUP($A931,'交易量(贡献率)'!$A:$L,11,0)</f>
        <v>1.3832595018691097E-5</v>
      </c>
      <c r="L931">
        <f>VLOOKUP($A931,交易量等级!$A:$H,7,0)</f>
        <v>0</v>
      </c>
      <c r="M931" t="str">
        <f>VLOOKUP($A931,'风险(退款拒付)'!$A:$O,7,0)</f>
        <v>0</v>
      </c>
      <c r="N931" t="str">
        <f>VLOOKUP($A931,'风险(退款拒付)'!$A:$O,10,0)</f>
        <v>0</v>
      </c>
      <c r="O931" t="str">
        <f>VLOOKUP($A931,'风险(退款拒付)'!$A:$O,13,0)</f>
        <v>0</v>
      </c>
      <c r="P931" s="1">
        <f>VLOOKUP(A931,综合分数!$A:$L,12,0)</f>
        <v>9.5986631687619464E-4</v>
      </c>
    </row>
    <row r="932" spans="1:16" x14ac:dyDescent="0.2">
      <c r="A932" t="s">
        <v>344</v>
      </c>
      <c r="B932" t="str">
        <f>VLOOKUP($A932,活跃!$B:$K,10,0)</f>
        <v>03流失</v>
      </c>
      <c r="C932" t="str">
        <f>VLOOKUP($A932,'交易量(贡献率)'!$A:$M,13,0)</f>
        <v>IV</v>
      </c>
      <c r="D932" t="str">
        <f>VLOOKUP($A932,交易量等级!$A:$I,9,0)</f>
        <v>微</v>
      </c>
      <c r="E932" t="str">
        <f>VLOOKUP($A932,'风险(退款拒付)'!$A:$P,16,0)</f>
        <v>0风险</v>
      </c>
      <c r="F932">
        <f>VLOOKUP($A932,'风险(退款拒付)'!$A:$Z,4,0)</f>
        <v>0</v>
      </c>
      <c r="G932" t="str">
        <f>VLOOKUP($A932,'风险(退款拒付)'!$A:$Z,8,0)</f>
        <v>0</v>
      </c>
      <c r="H932" t="str">
        <f>VLOOKUP($A932,'风险(退款拒付)'!$A:$Z,11,0)</f>
        <v>0</v>
      </c>
      <c r="I932" t="str">
        <f>VLOOKUP($A932,'风险(退款拒付)'!$A:$Z,14,0)</f>
        <v>0</v>
      </c>
      <c r="J932" s="2">
        <f>VLOOKUP($A932,活跃!$B:$K,9,0)</f>
        <v>238.4</v>
      </c>
      <c r="K932" s="5">
        <f>VLOOKUP($A932,'交易量(贡献率)'!$A:$L,11,0)</f>
        <v>4.520480675059572E-5</v>
      </c>
      <c r="L932">
        <f>VLOOKUP($A932,交易量等级!$A:$H,7,0)</f>
        <v>0</v>
      </c>
      <c r="M932" t="str">
        <f>VLOOKUP($A932,'风险(退款拒付)'!$A:$O,7,0)</f>
        <v>0</v>
      </c>
      <c r="N932" t="str">
        <f>VLOOKUP($A932,'风险(退款拒付)'!$A:$O,10,0)</f>
        <v>0</v>
      </c>
      <c r="O932" t="str">
        <f>VLOOKUP($A932,'风险(退款拒付)'!$A:$O,13,0)</f>
        <v>0</v>
      </c>
      <c r="P932" s="1">
        <f>VLOOKUP(A932,综合分数!$A:$L,12,0)</f>
        <v>6.5701945977929129E-3</v>
      </c>
    </row>
    <row r="933" spans="1:16" x14ac:dyDescent="0.2">
      <c r="A933" t="s">
        <v>736</v>
      </c>
      <c r="B933" t="str">
        <f>VLOOKUP($A933,活跃!$B:$K,10,0)</f>
        <v>03流失</v>
      </c>
      <c r="C933" t="str">
        <f>VLOOKUP($A933,'交易量(贡献率)'!$A:$M,13,0)</f>
        <v>IV</v>
      </c>
      <c r="D933" t="str">
        <f>VLOOKUP($A933,交易量等级!$A:$I,9,0)</f>
        <v>微</v>
      </c>
      <c r="E933" t="str">
        <f>VLOOKUP($A933,'风险(退款拒付)'!$A:$P,16,0)</f>
        <v>低</v>
      </c>
      <c r="F933">
        <f>VLOOKUP($A933,'风险(退款拒付)'!$A:$Z,4,0)</f>
        <v>1</v>
      </c>
      <c r="G933" t="str">
        <f>VLOOKUP($A933,'风险(退款拒付)'!$A:$Z,8,0)</f>
        <v>高</v>
      </c>
      <c r="H933" t="str">
        <f>VLOOKUP($A933,'风险(退款拒付)'!$A:$Z,11,0)</f>
        <v>0</v>
      </c>
      <c r="I933" t="str">
        <f>VLOOKUP($A933,'风险(退款拒付)'!$A:$Z,14,0)</f>
        <v>0</v>
      </c>
      <c r="J933" s="2">
        <f>VLOOKUP($A933,活跃!$B:$K,9,0)</f>
        <v>30.01</v>
      </c>
      <c r="K933" s="5">
        <f>VLOOKUP($A933,'交易量(贡献率)'!$A:$L,11,0)</f>
        <v>5.6904205142004091E-6</v>
      </c>
      <c r="L933">
        <f>VLOOKUP($A933,交易量等级!$A:$H,7,0)</f>
        <v>0</v>
      </c>
      <c r="M933" t="str">
        <f>VLOOKUP($A933,'风险(退款拒付)'!$A:$O,7,0)</f>
        <v>(20,+)</v>
      </c>
      <c r="N933" t="str">
        <f>VLOOKUP($A933,'风险(退款拒付)'!$A:$O,10,0)</f>
        <v>0</v>
      </c>
      <c r="O933" t="str">
        <f>VLOOKUP($A933,'风险(退款拒付)'!$A:$O,13,0)</f>
        <v>0</v>
      </c>
      <c r="P933" s="1">
        <f>VLOOKUP(A933,综合分数!$A:$L,12,0)</f>
        <v>3.2107434687233989E-3</v>
      </c>
    </row>
    <row r="934" spans="1:16" x14ac:dyDescent="0.2">
      <c r="A934" t="s">
        <v>906</v>
      </c>
      <c r="B934" t="str">
        <f>VLOOKUP($A934,活跃!$B:$K,10,0)</f>
        <v>03流失</v>
      </c>
      <c r="C934" t="str">
        <f>VLOOKUP($A934,'交易量(贡献率)'!$A:$M,13,0)</f>
        <v>IV</v>
      </c>
      <c r="D934" t="str">
        <f>VLOOKUP($A934,交易量等级!$A:$I,9,0)</f>
        <v>微</v>
      </c>
      <c r="E934" t="str">
        <f>VLOOKUP($A934,'风险(退款拒付)'!$A:$P,16,0)</f>
        <v>0风险</v>
      </c>
      <c r="F934">
        <f>VLOOKUP($A934,'风险(退款拒付)'!$A:$Z,4,0)</f>
        <v>0</v>
      </c>
      <c r="G934" t="str">
        <f>VLOOKUP($A934,'风险(退款拒付)'!$A:$Z,8,0)</f>
        <v>0</v>
      </c>
      <c r="H934" t="str">
        <f>VLOOKUP($A934,'风险(退款拒付)'!$A:$Z,11,0)</f>
        <v>0</v>
      </c>
      <c r="I934" t="str">
        <f>VLOOKUP($A934,'风险(退款拒付)'!$A:$Z,14,0)</f>
        <v>0</v>
      </c>
      <c r="J934" s="2">
        <f>VLOOKUP($A934,活跃!$B:$K,9,0)</f>
        <v>370.73</v>
      </c>
      <c r="K934" s="5">
        <f>VLOOKUP($A934,'交易量(贡献率)'!$A:$L,11,0)</f>
        <v>8.778134038924475E-5</v>
      </c>
      <c r="L934">
        <f>VLOOKUP($A934,交易量等级!$A:$H,7,0)</f>
        <v>0</v>
      </c>
      <c r="M934" t="str">
        <f>VLOOKUP($A934,'风险(退款拒付)'!$A:$O,7,0)</f>
        <v>0</v>
      </c>
      <c r="N934" t="str">
        <f>VLOOKUP($A934,'风险(退款拒付)'!$A:$O,10,0)</f>
        <v>0</v>
      </c>
      <c r="O934" t="str">
        <f>VLOOKUP($A934,'风险(退款拒付)'!$A:$O,13,0)</f>
        <v>0</v>
      </c>
      <c r="P934" s="1">
        <f>VLOOKUP(A934,综合分数!$A:$L,12,0)</f>
        <v>7.4639568363863054E-2</v>
      </c>
    </row>
    <row r="935" spans="1:16" x14ac:dyDescent="0.2">
      <c r="A935" t="s">
        <v>296</v>
      </c>
      <c r="B935" t="str">
        <f>VLOOKUP($A935,活跃!$B:$K,10,0)</f>
        <v>03流失</v>
      </c>
      <c r="C935" t="str">
        <f>VLOOKUP($A935,'交易量(贡献率)'!$A:$M,13,0)</f>
        <v>IV</v>
      </c>
      <c r="D935" t="str">
        <f>VLOOKUP($A935,交易量等级!$A:$I,9,0)</f>
        <v>微</v>
      </c>
      <c r="E935" t="str">
        <f>VLOOKUP($A935,'风险(退款拒付)'!$A:$P,16,0)</f>
        <v>中</v>
      </c>
      <c r="F935">
        <f>VLOOKUP($A935,'风险(退款拒付)'!$A:$Z,4,0)</f>
        <v>0</v>
      </c>
      <c r="G935" t="str">
        <f>VLOOKUP($A935,'风险(退款拒付)'!$A:$Z,8,0)</f>
        <v>0</v>
      </c>
      <c r="H935" t="str">
        <f>VLOOKUP($A935,'风险(退款拒付)'!$A:$Z,11,0)</f>
        <v>高</v>
      </c>
      <c r="I935" t="str">
        <f>VLOOKUP($A935,'风险(退款拒付)'!$A:$Z,14,0)</f>
        <v>0</v>
      </c>
      <c r="J935" s="2">
        <f>VLOOKUP($A935,活跃!$B:$K,9,0)</f>
        <v>110.29</v>
      </c>
      <c r="K935" s="5">
        <f>VLOOKUP($A935,'交易量(贡献率)'!$A:$L,11,0)</f>
        <v>2.0912911646489943E-5</v>
      </c>
      <c r="L935">
        <f>VLOOKUP($A935,交易量等级!$A:$H,7,0)</f>
        <v>0</v>
      </c>
      <c r="M935" t="str">
        <f>VLOOKUP($A935,'风险(退款拒付)'!$A:$O,7,0)</f>
        <v>0</v>
      </c>
      <c r="N935" t="str">
        <f>VLOOKUP($A935,'风险(退款拒付)'!$A:$O,10,0)</f>
        <v>(10,+)</v>
      </c>
      <c r="O935" t="str">
        <f>VLOOKUP($A935,'风险(退款拒付)'!$A:$O,13,0)</f>
        <v>0</v>
      </c>
      <c r="P935" s="1">
        <f>VLOOKUP(A935,综合分数!$A:$L,12,0)</f>
        <v>6.2527049000553423E-3</v>
      </c>
    </row>
    <row r="936" spans="1:16" x14ac:dyDescent="0.2">
      <c r="A936" t="s">
        <v>600</v>
      </c>
      <c r="B936" t="str">
        <f>VLOOKUP($A936,活跃!$B:$K,10,0)</f>
        <v>03流失</v>
      </c>
      <c r="C936" t="str">
        <f>VLOOKUP($A936,'交易量(贡献率)'!$A:$M,13,0)</f>
        <v>IV</v>
      </c>
      <c r="D936" t="str">
        <f>VLOOKUP($A936,交易量等级!$A:$I,9,0)</f>
        <v>微</v>
      </c>
      <c r="E936" t="str">
        <f>VLOOKUP($A936,'风险(退款拒付)'!$A:$P,16,0)</f>
        <v>0风险</v>
      </c>
      <c r="F936">
        <f>VLOOKUP($A936,'风险(退款拒付)'!$A:$Z,4,0)</f>
        <v>0</v>
      </c>
      <c r="G936" t="str">
        <f>VLOOKUP($A936,'风险(退款拒付)'!$A:$Z,8,0)</f>
        <v>0</v>
      </c>
      <c r="H936" t="str">
        <f>VLOOKUP($A936,'风险(退款拒付)'!$A:$Z,11,0)</f>
        <v>0</v>
      </c>
      <c r="I936" t="str">
        <f>VLOOKUP($A936,'风险(退款拒付)'!$A:$Z,14,0)</f>
        <v>0</v>
      </c>
      <c r="J936" s="2">
        <f>VLOOKUP($A936,活跃!$B:$K,9,0)</f>
        <v>155</v>
      </c>
      <c r="K936" s="5">
        <f>VLOOKUP($A936,'交易量(贡献率)'!$A:$L,11,0)</f>
        <v>3.1749151842338735E-5</v>
      </c>
      <c r="L936">
        <f>VLOOKUP($A936,交易量等级!$A:$H,7,0)</f>
        <v>0</v>
      </c>
      <c r="M936" t="str">
        <f>VLOOKUP($A936,'风险(退款拒付)'!$A:$O,7,0)</f>
        <v>0</v>
      </c>
      <c r="N936" t="str">
        <f>VLOOKUP($A936,'风险(退款拒付)'!$A:$O,10,0)</f>
        <v>0</v>
      </c>
      <c r="O936" t="str">
        <f>VLOOKUP($A936,'风险(退款拒付)'!$A:$O,13,0)</f>
        <v>0</v>
      </c>
      <c r="P936" s="1">
        <f>VLOOKUP(A936,综合分数!$A:$L,12,0)</f>
        <v>5.5648491428636274E-3</v>
      </c>
    </row>
    <row r="937" spans="1:16" x14ac:dyDescent="0.2">
      <c r="A937" t="s">
        <v>983</v>
      </c>
      <c r="B937" t="str">
        <f>VLOOKUP($A937,活跃!$B:$K,10,0)</f>
        <v>03流失</v>
      </c>
      <c r="C937" t="str">
        <f>VLOOKUP($A937,'交易量(贡献率)'!$A:$M,13,0)</f>
        <v>IV</v>
      </c>
      <c r="D937" t="str">
        <f>VLOOKUP($A937,交易量等级!$A:$I,9,0)</f>
        <v>微</v>
      </c>
      <c r="E937" t="str">
        <f>VLOOKUP($A937,'风险(退款拒付)'!$A:$P,16,0)</f>
        <v>0风险</v>
      </c>
      <c r="F937">
        <f>VLOOKUP($A937,'风险(退款拒付)'!$A:$Z,4,0)</f>
        <v>0</v>
      </c>
      <c r="G937" t="str">
        <f>VLOOKUP($A937,'风险(退款拒付)'!$A:$Z,8,0)</f>
        <v>0</v>
      </c>
      <c r="H937" t="str">
        <f>VLOOKUP($A937,'风险(退款拒付)'!$A:$Z,11,0)</f>
        <v>0</v>
      </c>
      <c r="I937" t="str">
        <f>VLOOKUP($A937,'风险(退款拒付)'!$A:$Z,14,0)</f>
        <v>0</v>
      </c>
      <c r="J937" s="2">
        <f>VLOOKUP($A937,活跃!$B:$K,9,0)</f>
        <v>19.29</v>
      </c>
      <c r="K937" s="5">
        <f>VLOOKUP($A937,'交易量(贡献率)'!$A:$L,11,0)</f>
        <v>3.6577211502474471E-6</v>
      </c>
      <c r="L937">
        <f>VLOOKUP($A937,交易量等级!$A:$H,7,0)</f>
        <v>0</v>
      </c>
      <c r="M937" t="str">
        <f>VLOOKUP($A937,'风险(退款拒付)'!$A:$O,7,0)</f>
        <v>0</v>
      </c>
      <c r="N937" t="str">
        <f>VLOOKUP($A937,'风险(退款拒付)'!$A:$O,10,0)</f>
        <v>0</v>
      </c>
      <c r="O937" t="str">
        <f>VLOOKUP($A937,'风险(退款拒付)'!$A:$O,13,0)</f>
        <v>0</v>
      </c>
      <c r="P937" s="1">
        <f>VLOOKUP(A937,综合分数!$A:$L,12,0)</f>
        <v>3.239045241952353E-3</v>
      </c>
    </row>
    <row r="938" spans="1:16" x14ac:dyDescent="0.2">
      <c r="A938" t="s">
        <v>270</v>
      </c>
      <c r="B938" t="str">
        <f>VLOOKUP($A938,活跃!$B:$K,10,0)</f>
        <v>03流失</v>
      </c>
      <c r="C938" t="str">
        <f>VLOOKUP($A938,'交易量(贡献率)'!$A:$M,13,0)</f>
        <v>IV</v>
      </c>
      <c r="D938" t="str">
        <f>VLOOKUP($A938,交易量等级!$A:$I,9,0)</f>
        <v>微</v>
      </c>
      <c r="E938" t="str">
        <f>VLOOKUP($A938,'风险(退款拒付)'!$A:$P,16,0)</f>
        <v>0风险</v>
      </c>
      <c r="F938">
        <f>VLOOKUP($A938,'风险(退款拒付)'!$A:$Z,4,0)</f>
        <v>0</v>
      </c>
      <c r="G938" t="str">
        <f>VLOOKUP($A938,'风险(退款拒付)'!$A:$Z,8,0)</f>
        <v>0</v>
      </c>
      <c r="H938" t="str">
        <f>VLOOKUP($A938,'风险(退款拒付)'!$A:$Z,11,0)</f>
        <v>0</v>
      </c>
      <c r="I938" t="str">
        <f>VLOOKUP($A938,'风险(退款拒付)'!$A:$Z,14,0)</f>
        <v>0</v>
      </c>
      <c r="J938" s="2">
        <f>VLOOKUP($A938,活跃!$B:$K,9,0)</f>
        <v>2.79</v>
      </c>
      <c r="K938" s="5">
        <f>VLOOKUP($A938,'交易量(贡献率)'!$A:$L,11,0)</f>
        <v>5.2903276356611594E-7</v>
      </c>
      <c r="L938">
        <f>VLOOKUP($A938,交易量等级!$A:$H,7,0)</f>
        <v>0</v>
      </c>
      <c r="M938" t="str">
        <f>VLOOKUP($A938,'风险(退款拒付)'!$A:$O,7,0)</f>
        <v>0</v>
      </c>
      <c r="N938" t="str">
        <f>VLOOKUP($A938,'风险(退款拒付)'!$A:$O,10,0)</f>
        <v>0</v>
      </c>
      <c r="O938" t="str">
        <f>VLOOKUP($A938,'风险(退款拒付)'!$A:$O,13,0)</f>
        <v>0</v>
      </c>
      <c r="P938" s="1">
        <f>VLOOKUP(A938,综合分数!$A:$L,12,0)</f>
        <v>8.2418773725554152E-3</v>
      </c>
    </row>
    <row r="939" spans="1:16" x14ac:dyDescent="0.2">
      <c r="A939" t="s">
        <v>715</v>
      </c>
      <c r="B939" t="str">
        <f>VLOOKUP($A939,活跃!$B:$K,10,0)</f>
        <v>03流失</v>
      </c>
      <c r="C939" t="str">
        <f>VLOOKUP($A939,'交易量(贡献率)'!$A:$M,13,0)</f>
        <v>IV</v>
      </c>
      <c r="D939" t="str">
        <f>VLOOKUP($A939,交易量等级!$A:$I,9,0)</f>
        <v>微</v>
      </c>
      <c r="E939" t="str">
        <f>VLOOKUP($A939,'风险(退款拒付)'!$A:$P,16,0)</f>
        <v>低</v>
      </c>
      <c r="F939">
        <f>VLOOKUP($A939,'风险(退款拒付)'!$A:$Z,4,0)</f>
        <v>1</v>
      </c>
      <c r="G939" t="str">
        <f>VLOOKUP($A939,'风险(退款拒付)'!$A:$Z,8,0)</f>
        <v>高</v>
      </c>
      <c r="H939" t="str">
        <f>VLOOKUP($A939,'风险(退款拒付)'!$A:$Z,11,0)</f>
        <v>0</v>
      </c>
      <c r="I939" t="str">
        <f>VLOOKUP($A939,'风险(退款拒付)'!$A:$Z,14,0)</f>
        <v>0</v>
      </c>
      <c r="J939" s="2">
        <f>VLOOKUP($A939,活跃!$B:$K,9,0)</f>
        <v>1079</v>
      </c>
      <c r="K939" s="5">
        <f>VLOOKUP($A939,'交易量(贡献率)'!$A:$L,11,0)</f>
        <v>6.7973347271575909E-6</v>
      </c>
      <c r="L939">
        <f>VLOOKUP($A939,交易量等级!$A:$H,7,0)</f>
        <v>0</v>
      </c>
      <c r="M939" t="str">
        <f>VLOOKUP($A939,'风险(退款拒付)'!$A:$O,7,0)</f>
        <v>(20,+)</v>
      </c>
      <c r="N939" t="str">
        <f>VLOOKUP($A939,'风险(退款拒付)'!$A:$O,10,0)</f>
        <v>0</v>
      </c>
      <c r="O939" t="str">
        <f>VLOOKUP($A939,'风险(退款拒付)'!$A:$O,13,0)</f>
        <v>0</v>
      </c>
      <c r="P939" s="1">
        <f>VLOOKUP(A939,综合分数!$A:$L,12,0)</f>
        <v>4.0999741497457923E-3</v>
      </c>
    </row>
    <row r="940" spans="1:16" x14ac:dyDescent="0.2">
      <c r="A940" t="s">
        <v>987</v>
      </c>
      <c r="B940" t="str">
        <f>VLOOKUP($A940,活跃!$B:$K,10,0)</f>
        <v>03流失</v>
      </c>
      <c r="C940" t="str">
        <f>VLOOKUP($A940,'交易量(贡献率)'!$A:$M,13,0)</f>
        <v>IV</v>
      </c>
      <c r="D940" t="str">
        <f>VLOOKUP($A940,交易量等级!$A:$I,9,0)</f>
        <v>微</v>
      </c>
      <c r="E940" t="str">
        <f>VLOOKUP($A940,'风险(退款拒付)'!$A:$P,16,0)</f>
        <v>0风险</v>
      </c>
      <c r="F940">
        <f>VLOOKUP($A940,'风险(退款拒付)'!$A:$Z,4,0)</f>
        <v>0</v>
      </c>
      <c r="G940" t="str">
        <f>VLOOKUP($A940,'风险(退款拒付)'!$A:$Z,8,0)</f>
        <v>0</v>
      </c>
      <c r="H940" t="str">
        <f>VLOOKUP($A940,'风险(退款拒付)'!$A:$Z,11,0)</f>
        <v>0</v>
      </c>
      <c r="I940" t="str">
        <f>VLOOKUP($A940,'风险(退款拒付)'!$A:$Z,14,0)</f>
        <v>0</v>
      </c>
      <c r="J940" s="2">
        <f>VLOOKUP($A940,活跃!$B:$K,9,0)</f>
        <v>1.78</v>
      </c>
      <c r="K940" s="5">
        <f>VLOOKUP($A940,'交易量(贡献率)'!$A:$L,11,0)</f>
        <v>3.6745604337674869E-7</v>
      </c>
      <c r="L940">
        <f>VLOOKUP($A940,交易量等级!$A:$H,7,0)</f>
        <v>0</v>
      </c>
      <c r="M940" t="str">
        <f>VLOOKUP($A940,'风险(退款拒付)'!$A:$O,7,0)</f>
        <v>0</v>
      </c>
      <c r="N940" t="str">
        <f>VLOOKUP($A940,'风险(退款拒付)'!$A:$O,10,0)</f>
        <v>0</v>
      </c>
      <c r="O940" t="str">
        <f>VLOOKUP($A940,'风险(退款拒付)'!$A:$O,13,0)</f>
        <v>0</v>
      </c>
      <c r="P940" s="1">
        <f>VLOOKUP(A940,综合分数!$A:$L,12,0)</f>
        <v>0.2007229125453992</v>
      </c>
    </row>
    <row r="941" spans="1:16" x14ac:dyDescent="0.2">
      <c r="A941" t="s">
        <v>317</v>
      </c>
      <c r="B941" t="str">
        <f>VLOOKUP($A941,活跃!$B:$K,10,0)</f>
        <v>03流失</v>
      </c>
      <c r="C941" t="str">
        <f>VLOOKUP($A941,'交易量(贡献率)'!$A:$M,13,0)</f>
        <v>IV</v>
      </c>
      <c r="D941" t="str">
        <f>VLOOKUP($A941,交易量等级!$A:$I,9,0)</f>
        <v>微</v>
      </c>
      <c r="E941" t="str">
        <f>VLOOKUP($A941,'风险(退款拒付)'!$A:$P,16,0)</f>
        <v>0风险</v>
      </c>
      <c r="F941">
        <f>VLOOKUP($A941,'风险(退款拒付)'!$A:$Z,4,0)</f>
        <v>0</v>
      </c>
      <c r="G941" t="str">
        <f>VLOOKUP($A941,'风险(退款拒付)'!$A:$Z,8,0)</f>
        <v>0</v>
      </c>
      <c r="H941" t="str">
        <f>VLOOKUP($A941,'风险(退款拒付)'!$A:$Z,11,0)</f>
        <v>0</v>
      </c>
      <c r="I941" t="str">
        <f>VLOOKUP($A941,'风险(退款拒付)'!$A:$Z,14,0)</f>
        <v>0</v>
      </c>
      <c r="J941" s="2">
        <f>VLOOKUP($A941,活跃!$B:$K,9,0)</f>
        <v>1</v>
      </c>
      <c r="K941" s="5">
        <f>VLOOKUP($A941,'交易量(贡献率)'!$A:$L,11,0)</f>
        <v>1.8961747798068673E-7</v>
      </c>
      <c r="L941">
        <f>VLOOKUP($A941,交易量等级!$A:$H,7,0)</f>
        <v>0</v>
      </c>
      <c r="M941" t="str">
        <f>VLOOKUP($A941,'风险(退款拒付)'!$A:$O,7,0)</f>
        <v>0</v>
      </c>
      <c r="N941" t="str">
        <f>VLOOKUP($A941,'风险(退款拒付)'!$A:$O,10,0)</f>
        <v>0</v>
      </c>
      <c r="O941" t="str">
        <f>VLOOKUP($A941,'风险(退款拒付)'!$A:$O,13,0)</f>
        <v>0</v>
      </c>
      <c r="P941" s="1">
        <f>VLOOKUP(A941,综合分数!$A:$L,12,0)</f>
        <v>8.8371550063744836E-3</v>
      </c>
    </row>
    <row r="942" spans="1:16" x14ac:dyDescent="0.2">
      <c r="A942" t="s">
        <v>515</v>
      </c>
      <c r="B942" t="str">
        <f>VLOOKUP($A942,活跃!$B:$K,10,0)</f>
        <v>03流失</v>
      </c>
      <c r="C942" t="str">
        <f>VLOOKUP($A942,'交易量(贡献率)'!$A:$M,13,0)</f>
        <v>IV</v>
      </c>
      <c r="D942" t="str">
        <f>VLOOKUP($A942,交易量等级!$A:$I,9,0)</f>
        <v>微</v>
      </c>
      <c r="E942" t="str">
        <f>VLOOKUP($A942,'风险(退款拒付)'!$A:$P,16,0)</f>
        <v>0风险</v>
      </c>
      <c r="F942">
        <f>VLOOKUP($A942,'风险(退款拒付)'!$A:$Z,4,0)</f>
        <v>0</v>
      </c>
      <c r="G942" t="str">
        <f>VLOOKUP($A942,'风险(退款拒付)'!$A:$Z,8,0)</f>
        <v>0</v>
      </c>
      <c r="H942" t="str">
        <f>VLOOKUP($A942,'风险(退款拒付)'!$A:$Z,11,0)</f>
        <v>0</v>
      </c>
      <c r="I942" t="str">
        <f>VLOOKUP($A942,'风险(退款拒付)'!$A:$Z,14,0)</f>
        <v>0</v>
      </c>
      <c r="J942" s="2">
        <f>VLOOKUP($A942,活跃!$B:$K,9,0)</f>
        <v>36.979999999999997</v>
      </c>
      <c r="K942" s="5">
        <f>VLOOKUP($A942,'交易量(贡献率)'!$A:$L,11,0)</f>
        <v>7.0120543357257948E-6</v>
      </c>
      <c r="L942">
        <f>VLOOKUP($A942,交易量等级!$A:$H,7,0)</f>
        <v>0</v>
      </c>
      <c r="M942" t="str">
        <f>VLOOKUP($A942,'风险(退款拒付)'!$A:$O,7,0)</f>
        <v>0</v>
      </c>
      <c r="N942" t="str">
        <f>VLOOKUP($A942,'风险(退款拒付)'!$A:$O,10,0)</f>
        <v>0</v>
      </c>
      <c r="O942" t="str">
        <f>VLOOKUP($A942,'风险(退款拒付)'!$A:$O,13,0)</f>
        <v>0</v>
      </c>
      <c r="P942" s="1">
        <f>VLOOKUP(A942,综合分数!$A:$L,12,0)</f>
        <v>0.1997724340184529</v>
      </c>
    </row>
    <row r="943" spans="1:16" x14ac:dyDescent="0.2">
      <c r="A943" t="s">
        <v>929</v>
      </c>
      <c r="B943" t="str">
        <f>VLOOKUP($A943,活跃!$B:$K,10,0)</f>
        <v>03流失</v>
      </c>
      <c r="C943" t="str">
        <f>VLOOKUP($A943,'交易量(贡献率)'!$A:$M,13,0)</f>
        <v>IV</v>
      </c>
      <c r="D943" t="str">
        <f>VLOOKUP($A943,交易量等级!$A:$I,9,0)</f>
        <v>微</v>
      </c>
      <c r="E943" t="str">
        <f>VLOOKUP($A943,'风险(退款拒付)'!$A:$P,16,0)</f>
        <v>0风险</v>
      </c>
      <c r="F943">
        <f>VLOOKUP($A943,'风险(退款拒付)'!$A:$Z,4,0)</f>
        <v>0</v>
      </c>
      <c r="G943" t="str">
        <f>VLOOKUP($A943,'风险(退款拒付)'!$A:$Z,8,0)</f>
        <v>0</v>
      </c>
      <c r="H943" t="str">
        <f>VLOOKUP($A943,'风险(退款拒付)'!$A:$Z,11,0)</f>
        <v>0</v>
      </c>
      <c r="I943" t="str">
        <f>VLOOKUP($A943,'风险(退款拒付)'!$A:$Z,14,0)</f>
        <v>0</v>
      </c>
      <c r="J943" s="2">
        <f>VLOOKUP($A943,活跃!$B:$K,9,0)</f>
        <v>37.76</v>
      </c>
      <c r="K943" s="5">
        <f>VLOOKUP($A943,'交易量(贡献率)'!$A:$L,11,0)</f>
        <v>7.1599559685507302E-6</v>
      </c>
      <c r="L943">
        <f>VLOOKUP($A943,交易量等级!$A:$H,7,0)</f>
        <v>0</v>
      </c>
      <c r="M943" t="str">
        <f>VLOOKUP($A943,'风险(退款拒付)'!$A:$O,7,0)</f>
        <v>0</v>
      </c>
      <c r="N943" t="str">
        <f>VLOOKUP($A943,'风险(退款拒付)'!$A:$O,10,0)</f>
        <v>0</v>
      </c>
      <c r="O943" t="str">
        <f>VLOOKUP($A943,'风险(退款拒付)'!$A:$O,13,0)</f>
        <v>0</v>
      </c>
      <c r="P943" s="1">
        <f>VLOOKUP(A943,综合分数!$A:$L,12,0)</f>
        <v>4.1203029718980154E-3</v>
      </c>
    </row>
    <row r="944" spans="1:16" x14ac:dyDescent="0.2">
      <c r="A944" t="s">
        <v>244</v>
      </c>
      <c r="B944" t="str">
        <f>VLOOKUP($A944,活跃!$B:$K,10,0)</f>
        <v>02活跃</v>
      </c>
      <c r="C944" t="str">
        <f>VLOOKUP($A944,'交易量(贡献率)'!$A:$M,13,0)</f>
        <v>IV</v>
      </c>
      <c r="D944" t="str">
        <f>VLOOKUP($A944,交易量等级!$A:$I,9,0)</f>
        <v>微</v>
      </c>
      <c r="E944" t="str">
        <f>VLOOKUP($A944,'风险(退款拒付)'!$A:$P,16,0)</f>
        <v>低</v>
      </c>
      <c r="F944">
        <f>VLOOKUP($A944,'风险(退款拒付)'!$A:$Z,4,0)</f>
        <v>1</v>
      </c>
      <c r="G944" t="str">
        <f>VLOOKUP($A944,'风险(退款拒付)'!$A:$Z,8,0)</f>
        <v>高</v>
      </c>
      <c r="H944" t="str">
        <f>VLOOKUP($A944,'风险(退款拒付)'!$A:$Z,11,0)</f>
        <v>0</v>
      </c>
      <c r="I944" t="str">
        <f>VLOOKUP($A944,'风险(退款拒付)'!$A:$Z,14,0)</f>
        <v>0</v>
      </c>
      <c r="J944" s="2">
        <f>VLOOKUP($A944,活跃!$B:$K,9,0)</f>
        <v>6.9</v>
      </c>
      <c r="K944" s="5">
        <f>VLOOKUP($A944,'交易量(贡献率)'!$A:$L,11,0)</f>
        <v>2.6869147422197574E-7</v>
      </c>
      <c r="L944">
        <f>VLOOKUP($A944,交易量等级!$A:$H,7,0)</f>
        <v>1.4170185</v>
      </c>
      <c r="M944" t="str">
        <f>VLOOKUP($A944,'风险(退款拒付)'!$A:$O,7,0)</f>
        <v>(20,+)</v>
      </c>
      <c r="N944" t="str">
        <f>VLOOKUP($A944,'风险(退款拒付)'!$A:$O,10,0)</f>
        <v>0</v>
      </c>
      <c r="O944" t="str">
        <f>VLOOKUP($A944,'风险(退款拒付)'!$A:$O,13,0)</f>
        <v>0</v>
      </c>
      <c r="P944" s="1">
        <f>VLOOKUP(A944,综合分数!$A:$L,12,0)</f>
        <v>4.7562712194081881E-3</v>
      </c>
    </row>
    <row r="945" spans="1:16" x14ac:dyDescent="0.2">
      <c r="A945" t="s">
        <v>514</v>
      </c>
      <c r="B945" t="str">
        <f>VLOOKUP($A945,活跃!$B:$K,10,0)</f>
        <v>03流失</v>
      </c>
      <c r="C945" t="str">
        <f>VLOOKUP($A945,'交易量(贡献率)'!$A:$M,13,0)</f>
        <v>IV</v>
      </c>
      <c r="D945" t="str">
        <f>VLOOKUP($A945,交易量等级!$A:$I,9,0)</f>
        <v>微</v>
      </c>
      <c r="E945" t="str">
        <f>VLOOKUP($A945,'风险(退款拒付)'!$A:$P,16,0)</f>
        <v>0风险</v>
      </c>
      <c r="F945">
        <f>VLOOKUP($A945,'风险(退款拒付)'!$A:$Z,4,0)</f>
        <v>0</v>
      </c>
      <c r="G945" t="str">
        <f>VLOOKUP($A945,'风险(退款拒付)'!$A:$Z,8,0)</f>
        <v>0</v>
      </c>
      <c r="H945" t="str">
        <f>VLOOKUP($A945,'风险(退款拒付)'!$A:$Z,11,0)</f>
        <v>0</v>
      </c>
      <c r="I945" t="str">
        <f>VLOOKUP($A945,'风险(退款拒付)'!$A:$Z,14,0)</f>
        <v>0</v>
      </c>
      <c r="J945" s="2">
        <f>VLOOKUP($A945,活跃!$B:$K,9,0)</f>
        <v>5.08</v>
      </c>
      <c r="K945" s="5">
        <f>VLOOKUP($A945,'交易量(贡献率)'!$A:$L,11,0)</f>
        <v>1.0711367321298394E-6</v>
      </c>
      <c r="L945">
        <f>VLOOKUP($A945,交易量等级!$A:$H,7,0)</f>
        <v>0</v>
      </c>
      <c r="M945" t="str">
        <f>VLOOKUP($A945,'风险(退款拒付)'!$A:$O,7,0)</f>
        <v>0</v>
      </c>
      <c r="N945" t="str">
        <f>VLOOKUP($A945,'风险(退款拒付)'!$A:$O,10,0)</f>
        <v>0</v>
      </c>
      <c r="O945" t="str">
        <f>VLOOKUP($A945,'风险(退款拒付)'!$A:$O,13,0)</f>
        <v>0</v>
      </c>
      <c r="P945" s="1">
        <f>VLOOKUP(A945,综合分数!$A:$L,12,0)</f>
        <v>8.4482005928387472E-4</v>
      </c>
    </row>
    <row r="946" spans="1:16" x14ac:dyDescent="0.2">
      <c r="A946" t="s">
        <v>192</v>
      </c>
      <c r="B946" t="str">
        <f>VLOOKUP($A946,活跃!$B:$K,10,0)</f>
        <v>03流失</v>
      </c>
      <c r="C946" t="str">
        <f>VLOOKUP($A946,'交易量(贡献率)'!$A:$M,13,0)</f>
        <v>IV</v>
      </c>
      <c r="D946" t="str">
        <f>VLOOKUP($A946,交易量等级!$A:$I,9,0)</f>
        <v>微</v>
      </c>
      <c r="E946" t="str">
        <f>VLOOKUP($A946,'风险(退款拒付)'!$A:$P,16,0)</f>
        <v>0风险</v>
      </c>
      <c r="F946">
        <f>VLOOKUP($A946,'风险(退款拒付)'!$A:$Z,4,0)</f>
        <v>0</v>
      </c>
      <c r="G946" t="str">
        <f>VLOOKUP($A946,'风险(退款拒付)'!$A:$Z,8,0)</f>
        <v>0</v>
      </c>
      <c r="H946" t="str">
        <f>VLOOKUP($A946,'风险(退款拒付)'!$A:$Z,11,0)</f>
        <v>0</v>
      </c>
      <c r="I946" t="str">
        <f>VLOOKUP($A946,'风险(退款拒付)'!$A:$Z,14,0)</f>
        <v>0</v>
      </c>
      <c r="J946" s="2">
        <f>VLOOKUP($A946,活跃!$B:$K,9,0)</f>
        <v>589</v>
      </c>
      <c r="K946" s="5">
        <f>VLOOKUP($A946,'交易量(贡献率)'!$A:$L,11,0)</f>
        <v>1.116846945306245E-4</v>
      </c>
      <c r="L946">
        <f>VLOOKUP($A946,交易量等级!$A:$H,7,0)</f>
        <v>0</v>
      </c>
      <c r="M946" t="str">
        <f>VLOOKUP($A946,'风险(退款拒付)'!$A:$O,7,0)</f>
        <v>0</v>
      </c>
      <c r="N946" t="str">
        <f>VLOOKUP($A946,'风险(退款拒付)'!$A:$O,10,0)</f>
        <v>0</v>
      </c>
      <c r="O946" t="str">
        <f>VLOOKUP($A946,'风险(退款拒付)'!$A:$O,13,0)</f>
        <v>0</v>
      </c>
      <c r="P946" s="1">
        <f>VLOOKUP(A946,综合分数!$A:$L,12,0)</f>
        <v>8.5294234939244703E-3</v>
      </c>
    </row>
    <row r="947" spans="1:16" x14ac:dyDescent="0.2">
      <c r="A947" t="s">
        <v>320</v>
      </c>
      <c r="B947" t="str">
        <f>VLOOKUP($A947,活跃!$B:$K,10,0)</f>
        <v>03流失</v>
      </c>
      <c r="C947" t="str">
        <f>VLOOKUP($A947,'交易量(贡献率)'!$A:$M,13,0)</f>
        <v>IV</v>
      </c>
      <c r="D947" t="str">
        <f>VLOOKUP($A947,交易量等级!$A:$I,9,0)</f>
        <v>微</v>
      </c>
      <c r="E947" t="str">
        <f>VLOOKUP($A947,'风险(退款拒付)'!$A:$P,16,0)</f>
        <v>0风险</v>
      </c>
      <c r="F947">
        <f>VLOOKUP($A947,'风险(退款拒付)'!$A:$Z,4,0)</f>
        <v>0</v>
      </c>
      <c r="G947" t="str">
        <f>VLOOKUP($A947,'风险(退款拒付)'!$A:$Z,8,0)</f>
        <v>0</v>
      </c>
      <c r="H947" t="str">
        <f>VLOOKUP($A947,'风险(退款拒付)'!$A:$Z,11,0)</f>
        <v>0</v>
      </c>
      <c r="I947" t="str">
        <f>VLOOKUP($A947,'风险(退款拒付)'!$A:$Z,14,0)</f>
        <v>0</v>
      </c>
      <c r="J947" s="2">
        <f>VLOOKUP($A947,活跃!$B:$K,9,0)</f>
        <v>29.99</v>
      </c>
      <c r="K947" s="5">
        <f>VLOOKUP($A947,'交易量(贡献率)'!$A:$L,11,0)</f>
        <v>5.6866281646407948E-6</v>
      </c>
      <c r="L947">
        <f>VLOOKUP($A947,交易量等级!$A:$H,7,0)</f>
        <v>0</v>
      </c>
      <c r="M947" t="str">
        <f>VLOOKUP($A947,'风险(退款拒付)'!$A:$O,7,0)</f>
        <v>0</v>
      </c>
      <c r="N947" t="str">
        <f>VLOOKUP($A947,'风险(退款拒付)'!$A:$O,10,0)</f>
        <v>0</v>
      </c>
      <c r="O947" t="str">
        <f>VLOOKUP($A947,'风险(退款拒付)'!$A:$O,13,0)</f>
        <v>0</v>
      </c>
      <c r="P947" s="1">
        <f>VLOOKUP(A947,综合分数!$A:$L,12,0)</f>
        <v>0.14161673915162851</v>
      </c>
    </row>
    <row r="948" spans="1:16" x14ac:dyDescent="0.2">
      <c r="A948" t="s">
        <v>486</v>
      </c>
      <c r="B948" t="str">
        <f>VLOOKUP($A948,活跃!$B:$K,10,0)</f>
        <v>03流失</v>
      </c>
      <c r="C948" t="str">
        <f>VLOOKUP($A948,'交易量(贡献率)'!$A:$M,13,0)</f>
        <v>IV</v>
      </c>
      <c r="D948" t="str">
        <f>VLOOKUP($A948,交易量等级!$A:$I,9,0)</f>
        <v>微</v>
      </c>
      <c r="E948" t="str">
        <f>VLOOKUP($A948,'风险(退款拒付)'!$A:$P,16,0)</f>
        <v>0风险</v>
      </c>
      <c r="F948">
        <f>VLOOKUP($A948,'风险(退款拒付)'!$A:$Z,4,0)</f>
        <v>0</v>
      </c>
      <c r="G948" t="str">
        <f>VLOOKUP($A948,'风险(退款拒付)'!$A:$Z,8,0)</f>
        <v>0</v>
      </c>
      <c r="H948" t="str">
        <f>VLOOKUP($A948,'风险(退款拒付)'!$A:$Z,11,0)</f>
        <v>0</v>
      </c>
      <c r="I948" t="str">
        <f>VLOOKUP($A948,'风险(退款拒付)'!$A:$Z,14,0)</f>
        <v>0</v>
      </c>
      <c r="J948" s="2">
        <f>VLOOKUP($A948,活跃!$B:$K,9,0)</f>
        <v>0.4</v>
      </c>
      <c r="K948" s="5">
        <f>VLOOKUP($A948,'交易量(贡献率)'!$A:$L,11,0)</f>
        <v>7.5846991192274703E-8</v>
      </c>
      <c r="L948">
        <f>VLOOKUP($A948,交易量等级!$A:$H,7,0)</f>
        <v>0</v>
      </c>
      <c r="M948" t="str">
        <f>VLOOKUP($A948,'风险(退款拒付)'!$A:$O,7,0)</f>
        <v>0</v>
      </c>
      <c r="N948" t="str">
        <f>VLOOKUP($A948,'风险(退款拒付)'!$A:$O,10,0)</f>
        <v>0</v>
      </c>
      <c r="O948" t="str">
        <f>VLOOKUP($A948,'风险(退款拒付)'!$A:$O,13,0)</f>
        <v>0</v>
      </c>
      <c r="P948" s="1">
        <f>VLOOKUP(A948,综合分数!$A:$L,12,0)</f>
        <v>1.9605170045937891E-2</v>
      </c>
    </row>
    <row r="949" spans="1:16" x14ac:dyDescent="0.2">
      <c r="A949" t="s">
        <v>126</v>
      </c>
      <c r="B949" t="str">
        <f>VLOOKUP($A949,活跃!$B:$K,10,0)</f>
        <v>03流失</v>
      </c>
      <c r="C949" t="str">
        <f>VLOOKUP($A949,'交易量(贡献率)'!$A:$M,13,0)</f>
        <v>IV</v>
      </c>
      <c r="D949" t="str">
        <f>VLOOKUP($A949,交易量等级!$A:$I,9,0)</f>
        <v>微</v>
      </c>
      <c r="E949" t="str">
        <f>VLOOKUP($A949,'风险(退款拒付)'!$A:$P,16,0)</f>
        <v>0风险</v>
      </c>
      <c r="F949">
        <f>VLOOKUP($A949,'风险(退款拒付)'!$A:$Z,4,0)</f>
        <v>0</v>
      </c>
      <c r="G949" t="str">
        <f>VLOOKUP($A949,'风险(退款拒付)'!$A:$Z,8,0)</f>
        <v>0</v>
      </c>
      <c r="H949" t="str">
        <f>VLOOKUP($A949,'风险(退款拒付)'!$A:$Z,11,0)</f>
        <v>0</v>
      </c>
      <c r="I949" t="str">
        <f>VLOOKUP($A949,'风险(退款拒付)'!$A:$Z,14,0)</f>
        <v>0</v>
      </c>
      <c r="J949" s="2">
        <f>VLOOKUP($A949,活跃!$B:$K,9,0)</f>
        <v>38.159999999999997</v>
      </c>
      <c r="K949" s="5">
        <f>VLOOKUP($A949,'交易量(贡献率)'!$A:$L,11,0)</f>
        <v>7.2358029597430051E-6</v>
      </c>
      <c r="L949">
        <f>VLOOKUP($A949,交易量等级!$A:$H,7,0)</f>
        <v>0</v>
      </c>
      <c r="M949" t="str">
        <f>VLOOKUP($A949,'风险(退款拒付)'!$A:$O,7,0)</f>
        <v>0</v>
      </c>
      <c r="N949" t="str">
        <f>VLOOKUP($A949,'风险(退款拒付)'!$A:$O,10,0)</f>
        <v>0</v>
      </c>
      <c r="O949" t="str">
        <f>VLOOKUP($A949,'风险(退款拒付)'!$A:$O,13,0)</f>
        <v>0</v>
      </c>
      <c r="P949" s="1">
        <f>VLOOKUP(A949,综合分数!$A:$L,12,0)</f>
        <v>2.70931470614829E-3</v>
      </c>
    </row>
    <row r="950" spans="1:16" x14ac:dyDescent="0.2">
      <c r="A950" t="s">
        <v>271</v>
      </c>
      <c r="B950" t="str">
        <f>VLOOKUP($A950,活跃!$B:$K,10,0)</f>
        <v>03流失</v>
      </c>
      <c r="C950" t="str">
        <f>VLOOKUP($A950,'交易量(贡献率)'!$A:$M,13,0)</f>
        <v>IV</v>
      </c>
      <c r="D950" t="str">
        <f>VLOOKUP($A950,交易量等级!$A:$I,9,0)</f>
        <v>微</v>
      </c>
      <c r="E950" t="str">
        <f>VLOOKUP($A950,'风险(退款拒付)'!$A:$P,16,0)</f>
        <v>高</v>
      </c>
      <c r="F950">
        <f>VLOOKUP($A950,'风险(退款拒付)'!$A:$Z,4,0)</f>
        <v>0.51400000000000001</v>
      </c>
      <c r="G950" t="str">
        <f>VLOOKUP($A950,'风险(退款拒付)'!$A:$Z,8,0)</f>
        <v>高</v>
      </c>
      <c r="H950" t="str">
        <f>VLOOKUP($A950,'风险(退款拒付)'!$A:$Z,11,0)</f>
        <v>高</v>
      </c>
      <c r="I950" t="str">
        <f>VLOOKUP($A950,'风险(退款拒付)'!$A:$Z,14,0)</f>
        <v>高</v>
      </c>
      <c r="J950" s="2">
        <f>VLOOKUP($A950,活跃!$B:$K,9,0)</f>
        <v>73.98</v>
      </c>
      <c r="K950" s="5">
        <f>VLOOKUP($A950,'交易量(贡献率)'!$A:$L,11,0)</f>
        <v>1.4027901021011204E-5</v>
      </c>
      <c r="L950">
        <f>VLOOKUP($A950,交易量等级!$A:$H,7,0)</f>
        <v>0</v>
      </c>
      <c r="M950" t="str">
        <f>VLOOKUP($A950,'风险(退款拒付)'!$A:$O,7,0)</f>
        <v>(20,+)</v>
      </c>
      <c r="N950" t="str">
        <f>VLOOKUP($A950,'风险(退款拒付)'!$A:$O,10,0)</f>
        <v>(10,+)</v>
      </c>
      <c r="O950" t="str">
        <f>VLOOKUP($A950,'风险(退款拒付)'!$A:$O,13,0)</f>
        <v>(20,+)</v>
      </c>
      <c r="P950" s="1">
        <f>VLOOKUP(A950,综合分数!$A:$L,12,0)</f>
        <v>1.8470243151438299E-3</v>
      </c>
    </row>
    <row r="951" spans="1:16" x14ac:dyDescent="0.2">
      <c r="A951" t="s">
        <v>443</v>
      </c>
      <c r="B951" t="str">
        <f>VLOOKUP($A951,活跃!$B:$K,10,0)</f>
        <v>03流失</v>
      </c>
      <c r="C951" t="str">
        <f>VLOOKUP($A951,'交易量(贡献率)'!$A:$M,13,0)</f>
        <v>IV</v>
      </c>
      <c r="D951" t="str">
        <f>VLOOKUP($A951,交易量等级!$A:$I,9,0)</f>
        <v>微</v>
      </c>
      <c r="E951" t="str">
        <f>VLOOKUP($A951,'风险(退款拒付)'!$A:$P,16,0)</f>
        <v>0风险</v>
      </c>
      <c r="F951">
        <f>VLOOKUP($A951,'风险(退款拒付)'!$A:$Z,4,0)</f>
        <v>0</v>
      </c>
      <c r="G951" t="str">
        <f>VLOOKUP($A951,'风险(退款拒付)'!$A:$Z,8,0)</f>
        <v>0</v>
      </c>
      <c r="H951" t="str">
        <f>VLOOKUP($A951,'风险(退款拒付)'!$A:$Z,11,0)</f>
        <v>0</v>
      </c>
      <c r="I951" t="str">
        <f>VLOOKUP($A951,'风险(退款拒付)'!$A:$Z,14,0)</f>
        <v>0</v>
      </c>
      <c r="J951" s="2">
        <f>VLOOKUP($A951,活跃!$B:$K,9,0)</f>
        <v>0.11</v>
      </c>
      <c r="K951" s="5">
        <f>VLOOKUP($A951,'交易量(贡献率)'!$A:$L,11,0)</f>
        <v>2.547187234444352E-8</v>
      </c>
      <c r="L951">
        <f>VLOOKUP($A951,交易量等级!$A:$H,7,0)</f>
        <v>0</v>
      </c>
      <c r="M951" t="str">
        <f>VLOOKUP($A951,'风险(退款拒付)'!$A:$O,7,0)</f>
        <v>0</v>
      </c>
      <c r="N951" t="str">
        <f>VLOOKUP($A951,'风险(退款拒付)'!$A:$O,10,0)</f>
        <v>0</v>
      </c>
      <c r="O951" t="str">
        <f>VLOOKUP($A951,'风险(退款拒付)'!$A:$O,13,0)</f>
        <v>0</v>
      </c>
      <c r="P951" s="1">
        <f>VLOOKUP(A951,综合分数!$A:$L,12,0)</f>
        <v>2.970983795266531E-3</v>
      </c>
    </row>
    <row r="952" spans="1:16" x14ac:dyDescent="0.2">
      <c r="A952" t="s">
        <v>798</v>
      </c>
      <c r="B952" t="str">
        <f>VLOOKUP($A952,活跃!$B:$K,10,0)</f>
        <v>03流失</v>
      </c>
      <c r="C952" t="str">
        <f>VLOOKUP($A952,'交易量(贡献率)'!$A:$M,13,0)</f>
        <v>IV</v>
      </c>
      <c r="D952" t="str">
        <f>VLOOKUP($A952,交易量等级!$A:$I,9,0)</f>
        <v>微</v>
      </c>
      <c r="E952" t="str">
        <f>VLOOKUP($A952,'风险(退款拒付)'!$A:$P,16,0)</f>
        <v>0风险</v>
      </c>
      <c r="F952">
        <f>VLOOKUP($A952,'风险(退款拒付)'!$A:$Z,4,0)</f>
        <v>0</v>
      </c>
      <c r="G952" t="str">
        <f>VLOOKUP($A952,'风险(退款拒付)'!$A:$Z,8,0)</f>
        <v>0</v>
      </c>
      <c r="H952" t="str">
        <f>VLOOKUP($A952,'风险(退款拒付)'!$A:$Z,11,0)</f>
        <v>0</v>
      </c>
      <c r="I952" t="str">
        <f>VLOOKUP($A952,'风险(退款拒付)'!$A:$Z,14,0)</f>
        <v>0</v>
      </c>
      <c r="J952" s="2">
        <f>VLOOKUP($A952,活跃!$B:$K,9,0)</f>
        <v>75</v>
      </c>
      <c r="K952" s="5">
        <f>VLOOKUP($A952,'交易量(贡献率)'!$A:$L,11,0)</f>
        <v>1.5125068042321528E-5</v>
      </c>
      <c r="L952">
        <f>VLOOKUP($A952,交易量等级!$A:$H,7,0)</f>
        <v>0</v>
      </c>
      <c r="M952" t="str">
        <f>VLOOKUP($A952,'风险(退款拒付)'!$A:$O,7,0)</f>
        <v>0</v>
      </c>
      <c r="N952" t="str">
        <f>VLOOKUP($A952,'风险(退款拒付)'!$A:$O,10,0)</f>
        <v>0</v>
      </c>
      <c r="O952" t="str">
        <f>VLOOKUP($A952,'风险(退款拒付)'!$A:$O,13,0)</f>
        <v>0</v>
      </c>
      <c r="P952" s="1">
        <f>VLOOKUP(A952,综合分数!$A:$L,12,0)</f>
        <v>2.609110146047608E-3</v>
      </c>
    </row>
    <row r="953" spans="1:16" x14ac:dyDescent="0.2">
      <c r="A953" t="s">
        <v>222</v>
      </c>
      <c r="B953" t="str">
        <f>VLOOKUP($A953,活跃!$B:$K,10,0)</f>
        <v>03流失</v>
      </c>
      <c r="C953" t="str">
        <f>VLOOKUP($A953,'交易量(贡献率)'!$A:$M,13,0)</f>
        <v>IV</v>
      </c>
      <c r="D953" t="str">
        <f>VLOOKUP($A953,交易量等级!$A:$I,9,0)</f>
        <v>微</v>
      </c>
      <c r="E953" t="str">
        <f>VLOOKUP($A953,'风险(退款拒付)'!$A:$P,16,0)</f>
        <v>0风险</v>
      </c>
      <c r="F953">
        <f>VLOOKUP($A953,'风险(退款拒付)'!$A:$Z,4,0)</f>
        <v>0</v>
      </c>
      <c r="G953" t="str">
        <f>VLOOKUP($A953,'风险(退款拒付)'!$A:$Z,8,0)</f>
        <v>0</v>
      </c>
      <c r="H953" t="str">
        <f>VLOOKUP($A953,'风险(退款拒付)'!$A:$Z,11,0)</f>
        <v>0</v>
      </c>
      <c r="I953" t="str">
        <f>VLOOKUP($A953,'风险(退款拒付)'!$A:$Z,14,0)</f>
        <v>0</v>
      </c>
      <c r="J953" s="2">
        <f>VLOOKUP($A953,活跃!$B:$K,9,0)</f>
        <v>15.33</v>
      </c>
      <c r="K953" s="5">
        <f>VLOOKUP($A953,'交易量(贡献率)'!$A:$L,11,0)</f>
        <v>2.9068359374439275E-6</v>
      </c>
      <c r="L953">
        <f>VLOOKUP($A953,交易量等级!$A:$H,7,0)</f>
        <v>0</v>
      </c>
      <c r="M953" t="str">
        <f>VLOOKUP($A953,'风险(退款拒付)'!$A:$O,7,0)</f>
        <v>0</v>
      </c>
      <c r="N953" t="str">
        <f>VLOOKUP($A953,'风险(退款拒付)'!$A:$O,10,0)</f>
        <v>0</v>
      </c>
      <c r="O953" t="str">
        <f>VLOOKUP($A953,'风险(退款拒付)'!$A:$O,13,0)</f>
        <v>0</v>
      </c>
      <c r="P953" s="1">
        <f>VLOOKUP(A953,综合分数!$A:$L,12,0)</f>
        <v>1.1033467593708379E-2</v>
      </c>
    </row>
    <row r="954" spans="1:16" x14ac:dyDescent="0.2">
      <c r="A954" t="s">
        <v>875</v>
      </c>
      <c r="B954" t="str">
        <f>VLOOKUP($A954,活跃!$B:$K,10,0)</f>
        <v>03流失</v>
      </c>
      <c r="C954" t="str">
        <f>VLOOKUP($A954,'交易量(贡献率)'!$A:$M,13,0)</f>
        <v>IV</v>
      </c>
      <c r="D954" t="str">
        <f>VLOOKUP($A954,交易量等级!$A:$I,9,0)</f>
        <v>微</v>
      </c>
      <c r="E954" t="str">
        <f>VLOOKUP($A954,'风险(退款拒付)'!$A:$P,16,0)</f>
        <v>0风险</v>
      </c>
      <c r="F954">
        <f>VLOOKUP($A954,'风险(退款拒付)'!$A:$Z,4,0)</f>
        <v>0</v>
      </c>
      <c r="G954" t="str">
        <f>VLOOKUP($A954,'风险(退款拒付)'!$A:$Z,8,0)</f>
        <v>0</v>
      </c>
      <c r="H954" t="str">
        <f>VLOOKUP($A954,'风险(退款拒付)'!$A:$Z,11,0)</f>
        <v>0</v>
      </c>
      <c r="I954" t="str">
        <f>VLOOKUP($A954,'风险(退款拒付)'!$A:$Z,14,0)</f>
        <v>0</v>
      </c>
      <c r="J954" s="2">
        <f>VLOOKUP($A954,活跃!$B:$K,9,0)</f>
        <v>71.91</v>
      </c>
      <c r="K954" s="5">
        <f>VLOOKUP($A954,'交易量(贡献率)'!$A:$L,11,0)</f>
        <v>1.3635392841591182E-5</v>
      </c>
      <c r="L954">
        <f>VLOOKUP($A954,交易量等级!$A:$H,7,0)</f>
        <v>0</v>
      </c>
      <c r="M954" t="str">
        <f>VLOOKUP($A954,'风险(退款拒付)'!$A:$O,7,0)</f>
        <v>0</v>
      </c>
      <c r="N954" t="str">
        <f>VLOOKUP($A954,'风险(退款拒付)'!$A:$O,10,0)</f>
        <v>0</v>
      </c>
      <c r="O954" t="str">
        <f>VLOOKUP($A954,'风险(退款拒付)'!$A:$O,13,0)</f>
        <v>0</v>
      </c>
      <c r="P954" s="1">
        <f>VLOOKUP(A954,综合分数!$A:$L,12,0)</f>
        <v>7.734180386967151E-4</v>
      </c>
    </row>
    <row r="955" spans="1:16" x14ac:dyDescent="0.2">
      <c r="A955" t="s">
        <v>178</v>
      </c>
      <c r="B955" t="str">
        <f>VLOOKUP($A955,活跃!$B:$K,10,0)</f>
        <v>03流失</v>
      </c>
      <c r="C955" t="str">
        <f>VLOOKUP($A955,'交易量(贡献率)'!$A:$M,13,0)</f>
        <v>IV</v>
      </c>
      <c r="D955" t="str">
        <f>VLOOKUP($A955,交易量等级!$A:$I,9,0)</f>
        <v>微</v>
      </c>
      <c r="E955" t="str">
        <f>VLOOKUP($A955,'风险(退款拒付)'!$A:$P,16,0)</f>
        <v>0风险</v>
      </c>
      <c r="F955">
        <f>VLOOKUP($A955,'风险(退款拒付)'!$A:$Z,4,0)</f>
        <v>0</v>
      </c>
      <c r="G955" t="str">
        <f>VLOOKUP($A955,'风险(退款拒付)'!$A:$Z,8,0)</f>
        <v>0</v>
      </c>
      <c r="H955" t="str">
        <f>VLOOKUP($A955,'风险(退款拒付)'!$A:$Z,11,0)</f>
        <v>0</v>
      </c>
      <c r="I955" t="str">
        <f>VLOOKUP($A955,'风险(退款拒付)'!$A:$Z,14,0)</f>
        <v>0</v>
      </c>
      <c r="J955" s="2">
        <f>VLOOKUP($A955,活跃!$B:$K,9,0)</f>
        <v>11920</v>
      </c>
      <c r="K955" s="5">
        <f>VLOOKUP($A955,'交易量(贡献率)'!$A:$L,11,0)</f>
        <v>1.7245633775352269E-5</v>
      </c>
      <c r="L955">
        <f>VLOOKUP($A955,交易量等级!$A:$H,7,0)</f>
        <v>0</v>
      </c>
      <c r="M955" t="str">
        <f>VLOOKUP($A955,'风险(退款拒付)'!$A:$O,7,0)</f>
        <v>0</v>
      </c>
      <c r="N955" t="str">
        <f>VLOOKUP($A955,'风险(退款拒付)'!$A:$O,10,0)</f>
        <v>0</v>
      </c>
      <c r="O955" t="str">
        <f>VLOOKUP($A955,'风险(退款拒付)'!$A:$O,13,0)</f>
        <v>0</v>
      </c>
      <c r="P955" s="1">
        <f>VLOOKUP(A955,综合分数!$A:$L,12,0)</f>
        <v>3.6950387002885532E-3</v>
      </c>
    </row>
    <row r="956" spans="1:16" x14ac:dyDescent="0.2">
      <c r="A956" t="s">
        <v>773</v>
      </c>
      <c r="B956" t="str">
        <f>VLOOKUP($A956,活跃!$B:$K,10,0)</f>
        <v>03流失</v>
      </c>
      <c r="C956" t="str">
        <f>VLOOKUP($A956,'交易量(贡献率)'!$A:$M,13,0)</f>
        <v>IV</v>
      </c>
      <c r="D956" t="str">
        <f>VLOOKUP($A956,交易量等级!$A:$I,9,0)</f>
        <v>微</v>
      </c>
      <c r="E956" t="str">
        <f>VLOOKUP($A956,'风险(退款拒付)'!$A:$P,16,0)</f>
        <v>高</v>
      </c>
      <c r="F956">
        <f>VLOOKUP($A956,'风险(退款拒付)'!$A:$Z,4,0)</f>
        <v>0</v>
      </c>
      <c r="G956" t="str">
        <f>VLOOKUP($A956,'风险(退款拒付)'!$A:$Z,8,0)</f>
        <v>0</v>
      </c>
      <c r="H956" t="str">
        <f>VLOOKUP($A956,'风险(退款拒付)'!$A:$Z,11,0)</f>
        <v>高</v>
      </c>
      <c r="I956" t="str">
        <f>VLOOKUP($A956,'风险(退款拒付)'!$A:$Z,14,0)</f>
        <v>高</v>
      </c>
      <c r="J956" s="2">
        <f>VLOOKUP($A956,活跃!$B:$K,9,0)</f>
        <v>69.8</v>
      </c>
      <c r="K956" s="5">
        <f>VLOOKUP($A956,'交易量(贡献率)'!$A:$L,11,0)</f>
        <v>1.3235299963051933E-5</v>
      </c>
      <c r="L956">
        <f>VLOOKUP($A956,交易量等级!$A:$H,7,0)</f>
        <v>0</v>
      </c>
      <c r="M956" t="str">
        <f>VLOOKUP($A956,'风险(退款拒付)'!$A:$O,7,0)</f>
        <v>0</v>
      </c>
      <c r="N956" t="str">
        <f>VLOOKUP($A956,'风险(退款拒付)'!$A:$O,10,0)</f>
        <v>(10,+)</v>
      </c>
      <c r="O956" t="str">
        <f>VLOOKUP($A956,'风险(退款拒付)'!$A:$O,13,0)</f>
        <v>(20,+)</v>
      </c>
      <c r="P956" s="1">
        <f>VLOOKUP(A956,综合分数!$A:$L,12,0)</f>
        <v>1.1937409114487469E-2</v>
      </c>
    </row>
    <row r="957" spans="1:16" x14ac:dyDescent="0.2">
      <c r="A957" t="s">
        <v>219</v>
      </c>
      <c r="B957" t="str">
        <f>VLOOKUP($A957,活跃!$B:$K,10,0)</f>
        <v>03流失</v>
      </c>
      <c r="C957" t="str">
        <f>VLOOKUP($A957,'交易量(贡献率)'!$A:$M,13,0)</f>
        <v>IV</v>
      </c>
      <c r="D957" t="str">
        <f>VLOOKUP($A957,交易量等级!$A:$I,9,0)</f>
        <v>微</v>
      </c>
      <c r="E957" t="str">
        <f>VLOOKUP($A957,'风险(退款拒付)'!$A:$P,16,0)</f>
        <v>低</v>
      </c>
      <c r="F957">
        <f>VLOOKUP($A957,'风险(退款拒付)'!$A:$Z,4,0)</f>
        <v>1</v>
      </c>
      <c r="G957" t="str">
        <f>VLOOKUP($A957,'风险(退款拒付)'!$A:$Z,8,0)</f>
        <v>高</v>
      </c>
      <c r="H957" t="str">
        <f>VLOOKUP($A957,'风险(退款拒付)'!$A:$Z,11,0)</f>
        <v>0</v>
      </c>
      <c r="I957" t="str">
        <f>VLOOKUP($A957,'风险(退款拒付)'!$A:$Z,14,0)</f>
        <v>0</v>
      </c>
      <c r="J957" s="2">
        <f>VLOOKUP($A957,活跃!$B:$K,9,0)</f>
        <v>55</v>
      </c>
      <c r="K957" s="5">
        <f>VLOOKUP($A957,'交易量(贡献率)'!$A:$L,11,0)</f>
        <v>1.0428961288937771E-5</v>
      </c>
      <c r="L957">
        <f>VLOOKUP($A957,交易量等级!$A:$H,7,0)</f>
        <v>0</v>
      </c>
      <c r="M957" t="str">
        <f>VLOOKUP($A957,'风险(退款拒付)'!$A:$O,7,0)</f>
        <v>(20,+)</v>
      </c>
      <c r="N957" t="str">
        <f>VLOOKUP($A957,'风险(退款拒付)'!$A:$O,10,0)</f>
        <v>0</v>
      </c>
      <c r="O957" t="str">
        <f>VLOOKUP($A957,'风险(退款拒付)'!$A:$O,13,0)</f>
        <v>0</v>
      </c>
      <c r="P957" s="1">
        <f>VLOOKUP(A957,综合分数!$A:$L,12,0)</f>
        <v>4.5419849541308337E-2</v>
      </c>
    </row>
    <row r="958" spans="1:16" x14ac:dyDescent="0.2">
      <c r="A958" t="s">
        <v>876</v>
      </c>
      <c r="B958" t="str">
        <f>VLOOKUP($A958,活跃!$B:$K,10,0)</f>
        <v>03流失</v>
      </c>
      <c r="C958" t="str">
        <f>VLOOKUP($A958,'交易量(贡献率)'!$A:$M,13,0)</f>
        <v>IV</v>
      </c>
      <c r="D958" t="str">
        <f>VLOOKUP($A958,交易量等级!$A:$I,9,0)</f>
        <v>微</v>
      </c>
      <c r="E958" t="str">
        <f>VLOOKUP($A958,'风险(退款拒付)'!$A:$P,16,0)</f>
        <v>低</v>
      </c>
      <c r="F958">
        <f>VLOOKUP($A958,'风险(退款拒付)'!$A:$Z,4,0)</f>
        <v>5.3639999999999999</v>
      </c>
      <c r="G958" t="str">
        <f>VLOOKUP($A958,'风险(退款拒付)'!$A:$Z,8,0)</f>
        <v>高</v>
      </c>
      <c r="H958" t="str">
        <f>VLOOKUP($A958,'风险(退款拒付)'!$A:$Z,11,0)</f>
        <v>0</v>
      </c>
      <c r="I958" t="str">
        <f>VLOOKUP($A958,'风险(退款拒付)'!$A:$Z,14,0)</f>
        <v>0</v>
      </c>
      <c r="J958" s="2">
        <f>VLOOKUP($A958,活跃!$B:$K,9,0)</f>
        <v>50.39</v>
      </c>
      <c r="K958" s="5">
        <f>VLOOKUP($A958,'交易量(贡献率)'!$A:$L,11,0)</f>
        <v>9.5548247154468052E-6</v>
      </c>
      <c r="L958">
        <f>VLOOKUP($A958,交易量等级!$A:$H,7,0)</f>
        <v>0</v>
      </c>
      <c r="M958" t="str">
        <f>VLOOKUP($A958,'风险(退款拒付)'!$A:$O,7,0)</f>
        <v>(20,+)</v>
      </c>
      <c r="N958" t="str">
        <f>VLOOKUP($A958,'风险(退款拒付)'!$A:$O,10,0)</f>
        <v>0</v>
      </c>
      <c r="O958" t="str">
        <f>VLOOKUP($A958,'风险(退款拒付)'!$A:$O,13,0)</f>
        <v>0</v>
      </c>
      <c r="P958" s="1">
        <f>VLOOKUP(A958,综合分数!$A:$L,12,0)</f>
        <v>9.4473009215956076E-3</v>
      </c>
    </row>
    <row r="959" spans="1:16" x14ac:dyDescent="0.2">
      <c r="A959" t="s">
        <v>160</v>
      </c>
      <c r="B959" t="str">
        <f>VLOOKUP($A959,活跃!$B:$K,10,0)</f>
        <v>01新</v>
      </c>
      <c r="C959" t="str">
        <f>VLOOKUP($A959,'交易量(贡献率)'!$A:$M,13,0)</f>
        <v>IV</v>
      </c>
      <c r="D959" t="str">
        <f>VLOOKUP($A959,交易量等级!$A:$I,9,0)</f>
        <v>微</v>
      </c>
      <c r="E959" t="str">
        <f>VLOOKUP($A959,'风险(退款拒付)'!$A:$P,16,0)</f>
        <v>0风险</v>
      </c>
      <c r="F959">
        <f>VLOOKUP($A959,'风险(退款拒付)'!$A:$Z,4,0)</f>
        <v>0</v>
      </c>
      <c r="G959" t="str">
        <f>VLOOKUP($A959,'风险(退款拒付)'!$A:$Z,8,0)</f>
        <v>0</v>
      </c>
      <c r="H959" t="str">
        <f>VLOOKUP($A959,'风险(退款拒付)'!$A:$Z,11,0)</f>
        <v>0</v>
      </c>
      <c r="I959" t="str">
        <f>VLOOKUP($A959,'风险(退款拒付)'!$A:$Z,14,0)</f>
        <v>0</v>
      </c>
      <c r="J959" s="2">
        <f>VLOOKUP($A959,活跃!$B:$K,9,0)</f>
        <v>19</v>
      </c>
      <c r="K959" s="5">
        <f>VLOOKUP($A959,'交易量(贡献率)'!$A:$L,11,0)</f>
        <v>3.6027320816330483E-6</v>
      </c>
      <c r="L959">
        <f>VLOOKUP($A959,交易量等级!$A:$H,7,0)</f>
        <v>19</v>
      </c>
      <c r="M959" t="str">
        <f>VLOOKUP($A959,'风险(退款拒付)'!$A:$O,7,0)</f>
        <v>0</v>
      </c>
      <c r="N959" t="str">
        <f>VLOOKUP($A959,'风险(退款拒付)'!$A:$O,10,0)</f>
        <v>0</v>
      </c>
      <c r="O959" t="str">
        <f>VLOOKUP($A959,'风险(退款拒付)'!$A:$O,13,0)</f>
        <v>0</v>
      </c>
      <c r="P959" s="1">
        <f>VLOOKUP(A959,综合分数!$A:$L,12,0)</f>
        <v>9.623475207949754E-4</v>
      </c>
    </row>
    <row r="960" spans="1:16" x14ac:dyDescent="0.2">
      <c r="A960" t="s">
        <v>776</v>
      </c>
      <c r="B960" t="str">
        <f>VLOOKUP($A960,活跃!$B:$K,10,0)</f>
        <v>03流失</v>
      </c>
      <c r="C960" t="str">
        <f>VLOOKUP($A960,'交易量(贡献率)'!$A:$M,13,0)</f>
        <v>IV</v>
      </c>
      <c r="D960" t="str">
        <f>VLOOKUP($A960,交易量等级!$A:$I,9,0)</f>
        <v>微</v>
      </c>
      <c r="E960" t="str">
        <f>VLOOKUP($A960,'风险(退款拒付)'!$A:$P,16,0)</f>
        <v>0风险</v>
      </c>
      <c r="F960">
        <f>VLOOKUP($A960,'风险(退款拒付)'!$A:$Z,4,0)</f>
        <v>0</v>
      </c>
      <c r="G960" t="str">
        <f>VLOOKUP($A960,'风险(退款拒付)'!$A:$Z,8,0)</f>
        <v>0</v>
      </c>
      <c r="H960" t="str">
        <f>VLOOKUP($A960,'风险(退款拒付)'!$A:$Z,11,0)</f>
        <v>0</v>
      </c>
      <c r="I960" t="str">
        <f>VLOOKUP($A960,'风险(退款拒付)'!$A:$Z,14,0)</f>
        <v>0</v>
      </c>
      <c r="J960" s="2">
        <f>VLOOKUP($A960,活跃!$B:$K,9,0)</f>
        <v>35.979999999999997</v>
      </c>
      <c r="K960" s="5">
        <f>VLOOKUP($A960,'交易量(贡献率)'!$A:$L,11,0)</f>
        <v>6.8224368577451081E-6</v>
      </c>
      <c r="L960">
        <f>VLOOKUP($A960,交易量等级!$A:$H,7,0)</f>
        <v>0</v>
      </c>
      <c r="M960" t="str">
        <f>VLOOKUP($A960,'风险(退款拒付)'!$A:$O,7,0)</f>
        <v>0</v>
      </c>
      <c r="N960" t="str">
        <f>VLOOKUP($A960,'风险(退款拒付)'!$A:$O,10,0)</f>
        <v>0</v>
      </c>
      <c r="O960" t="str">
        <f>VLOOKUP($A960,'风险(退款拒付)'!$A:$O,13,0)</f>
        <v>0</v>
      </c>
      <c r="P960" s="1">
        <f>VLOOKUP(A960,综合分数!$A:$L,12,0)</f>
        <v>5.3096604513572449E-3</v>
      </c>
    </row>
    <row r="961" spans="1:16" x14ac:dyDescent="0.2">
      <c r="A961" t="s">
        <v>125</v>
      </c>
      <c r="B961" t="str">
        <f>VLOOKUP($A961,活跃!$B:$K,10,0)</f>
        <v>03流失</v>
      </c>
      <c r="C961" t="str">
        <f>VLOOKUP($A961,'交易量(贡献率)'!$A:$M,13,0)</f>
        <v>IV</v>
      </c>
      <c r="D961" t="str">
        <f>VLOOKUP($A961,交易量等级!$A:$I,9,0)</f>
        <v>微</v>
      </c>
      <c r="E961" t="str">
        <f>VLOOKUP($A961,'风险(退款拒付)'!$A:$P,16,0)</f>
        <v>低</v>
      </c>
      <c r="F961">
        <f>VLOOKUP($A961,'风险(退款拒付)'!$A:$Z,4,0)</f>
        <v>1</v>
      </c>
      <c r="G961" t="str">
        <f>VLOOKUP($A961,'风险(退款拒付)'!$A:$Z,8,0)</f>
        <v>高</v>
      </c>
      <c r="H961" t="str">
        <f>VLOOKUP($A961,'风险(退款拒付)'!$A:$Z,11,0)</f>
        <v>0</v>
      </c>
      <c r="I961" t="str">
        <f>VLOOKUP($A961,'风险(退款拒付)'!$A:$Z,14,0)</f>
        <v>0</v>
      </c>
      <c r="J961" s="2">
        <f>VLOOKUP($A961,活跃!$B:$K,9,0)</f>
        <v>329.4</v>
      </c>
      <c r="K961" s="5">
        <f>VLOOKUP($A961,'交易量(贡献率)'!$A:$L,11,0)</f>
        <v>6.2459997246838201E-5</v>
      </c>
      <c r="L961">
        <f>VLOOKUP($A961,交易量等级!$A:$H,7,0)</f>
        <v>0</v>
      </c>
      <c r="M961" t="str">
        <f>VLOOKUP($A961,'风险(退款拒付)'!$A:$O,7,0)</f>
        <v>(20,+)</v>
      </c>
      <c r="N961" t="str">
        <f>VLOOKUP($A961,'风险(退款拒付)'!$A:$O,10,0)</f>
        <v>0</v>
      </c>
      <c r="O961" t="str">
        <f>VLOOKUP($A961,'风险(退款拒付)'!$A:$O,13,0)</f>
        <v>0</v>
      </c>
      <c r="P961" s="1">
        <f>VLOOKUP(A961,综合分数!$A:$L,12,0)</f>
        <v>5.4245633046801659E-3</v>
      </c>
    </row>
    <row r="962" spans="1:16" x14ac:dyDescent="0.2">
      <c r="A962" t="s">
        <v>766</v>
      </c>
      <c r="B962" t="str">
        <f>VLOOKUP($A962,活跃!$B:$K,10,0)</f>
        <v>03流失</v>
      </c>
      <c r="C962" t="str">
        <f>VLOOKUP($A962,'交易量(贡献率)'!$A:$M,13,0)</f>
        <v>IV</v>
      </c>
      <c r="D962" t="str">
        <f>VLOOKUP($A962,交易量等级!$A:$I,9,0)</f>
        <v>微</v>
      </c>
      <c r="E962" t="str">
        <f>VLOOKUP($A962,'风险(退款拒付)'!$A:$P,16,0)</f>
        <v>0风险</v>
      </c>
      <c r="F962">
        <f>VLOOKUP($A962,'风险(退款拒付)'!$A:$Z,4,0)</f>
        <v>0</v>
      </c>
      <c r="G962" t="str">
        <f>VLOOKUP($A962,'风险(退款拒付)'!$A:$Z,8,0)</f>
        <v>0</v>
      </c>
      <c r="H962" t="str">
        <f>VLOOKUP($A962,'风险(退款拒付)'!$A:$Z,11,0)</f>
        <v>0</v>
      </c>
      <c r="I962" t="str">
        <f>VLOOKUP($A962,'风险(退款拒付)'!$A:$Z,14,0)</f>
        <v>0</v>
      </c>
      <c r="J962" s="2">
        <f>VLOOKUP($A962,活跃!$B:$K,9,0)</f>
        <v>0.1</v>
      </c>
      <c r="K962" s="5">
        <f>VLOOKUP($A962,'交易量(贡献率)'!$A:$L,11,0)</f>
        <v>1.8961747798068676E-8</v>
      </c>
      <c r="L962">
        <f>VLOOKUP($A962,交易量等级!$A:$H,7,0)</f>
        <v>0</v>
      </c>
      <c r="M962" t="str">
        <f>VLOOKUP($A962,'风险(退款拒付)'!$A:$O,7,0)</f>
        <v>0</v>
      </c>
      <c r="N962" t="str">
        <f>VLOOKUP($A962,'风险(退款拒付)'!$A:$O,10,0)</f>
        <v>0</v>
      </c>
      <c r="O962" t="str">
        <f>VLOOKUP($A962,'风险(退款拒付)'!$A:$O,13,0)</f>
        <v>0</v>
      </c>
      <c r="P962" s="1">
        <f>VLOOKUP(A962,综合分数!$A:$L,12,0)</f>
        <v>5.0202798394972954E-3</v>
      </c>
    </row>
    <row r="963" spans="1:16" x14ac:dyDescent="0.2">
      <c r="A963" t="s">
        <v>117</v>
      </c>
      <c r="B963" t="str">
        <f>VLOOKUP($A963,活跃!$B:$K,10,0)</f>
        <v>03流失</v>
      </c>
      <c r="C963" t="str">
        <f>VLOOKUP($A963,'交易量(贡献率)'!$A:$M,13,0)</f>
        <v>IV</v>
      </c>
      <c r="D963" t="str">
        <f>VLOOKUP($A963,交易量等级!$A:$I,9,0)</f>
        <v>微</v>
      </c>
      <c r="E963" t="str">
        <f>VLOOKUP($A963,'风险(退款拒付)'!$A:$P,16,0)</f>
        <v>0风险</v>
      </c>
      <c r="F963">
        <f>VLOOKUP($A963,'风险(退款拒付)'!$A:$Z,4,0)</f>
        <v>0</v>
      </c>
      <c r="G963" t="str">
        <f>VLOOKUP($A963,'风险(退款拒付)'!$A:$Z,8,0)</f>
        <v>0</v>
      </c>
      <c r="H963" t="str">
        <f>VLOOKUP($A963,'风险(退款拒付)'!$A:$Z,11,0)</f>
        <v>0</v>
      </c>
      <c r="I963" t="str">
        <f>VLOOKUP($A963,'风险(退款拒付)'!$A:$Z,14,0)</f>
        <v>0</v>
      </c>
      <c r="J963" s="2">
        <f>VLOOKUP($A963,活跃!$B:$K,9,0)</f>
        <v>46.98</v>
      </c>
      <c r="K963" s="5">
        <f>VLOOKUP($A963,'交易量(贡献率)'!$A:$L,11,0)</f>
        <v>8.908229115532663E-6</v>
      </c>
      <c r="L963">
        <f>VLOOKUP($A963,交易量等级!$A:$H,7,0)</f>
        <v>0</v>
      </c>
      <c r="M963" t="str">
        <f>VLOOKUP($A963,'风险(退款拒付)'!$A:$O,7,0)</f>
        <v>0</v>
      </c>
      <c r="N963" t="str">
        <f>VLOOKUP($A963,'风险(退款拒付)'!$A:$O,10,0)</f>
        <v>0</v>
      </c>
      <c r="O963" t="str">
        <f>VLOOKUP($A963,'风险(退款拒付)'!$A:$O,13,0)</f>
        <v>0</v>
      </c>
      <c r="P963" s="1">
        <f>VLOOKUP(A963,综合分数!$A:$L,12,0)</f>
        <v>4.125290977443464E-3</v>
      </c>
    </row>
    <row r="964" spans="1:16" x14ac:dyDescent="0.2">
      <c r="A964" t="s">
        <v>877</v>
      </c>
      <c r="B964" t="str">
        <f>VLOOKUP($A964,活跃!$B:$K,10,0)</f>
        <v>03流失</v>
      </c>
      <c r="C964" t="str">
        <f>VLOOKUP($A964,'交易量(贡献率)'!$A:$M,13,0)</f>
        <v>IV</v>
      </c>
      <c r="D964" t="str">
        <f>VLOOKUP($A964,交易量等级!$A:$I,9,0)</f>
        <v>微</v>
      </c>
      <c r="E964" t="str">
        <f>VLOOKUP($A964,'风险(退款拒付)'!$A:$P,16,0)</f>
        <v>0风险</v>
      </c>
      <c r="F964">
        <f>VLOOKUP($A964,'风险(退款拒付)'!$A:$Z,4,0)</f>
        <v>0</v>
      </c>
      <c r="G964" t="str">
        <f>VLOOKUP($A964,'风险(退款拒付)'!$A:$Z,8,0)</f>
        <v>0</v>
      </c>
      <c r="H964" t="str">
        <f>VLOOKUP($A964,'风险(退款拒付)'!$A:$Z,11,0)</f>
        <v>0</v>
      </c>
      <c r="I964" t="str">
        <f>VLOOKUP($A964,'风险(退款拒付)'!$A:$Z,14,0)</f>
        <v>0</v>
      </c>
      <c r="J964" s="2">
        <f>VLOOKUP($A964,活跃!$B:$K,9,0)</f>
        <v>29.99</v>
      </c>
      <c r="K964" s="5">
        <f>VLOOKUP($A964,'交易量(贡献率)'!$A:$L,11,0)</f>
        <v>5.6866281646407948E-6</v>
      </c>
      <c r="L964">
        <f>VLOOKUP($A964,交易量等级!$A:$H,7,0)</f>
        <v>0</v>
      </c>
      <c r="M964" t="str">
        <f>VLOOKUP($A964,'风险(退款拒付)'!$A:$O,7,0)</f>
        <v>0</v>
      </c>
      <c r="N964" t="str">
        <f>VLOOKUP($A964,'风险(退款拒付)'!$A:$O,10,0)</f>
        <v>0</v>
      </c>
      <c r="O964" t="str">
        <f>VLOOKUP($A964,'风险(退款拒付)'!$A:$O,13,0)</f>
        <v>0</v>
      </c>
      <c r="P964" s="1">
        <f>VLOOKUP(A964,综合分数!$A:$L,12,0)</f>
        <v>9.171893518692591E-3</v>
      </c>
    </row>
  </sheetData>
  <phoneticPr fontId="1" type="noConversion"/>
  <pageMargins left="0.7" right="0.7" top="0.75" bottom="0.75" header="0.3" footer="0.3"/>
  <pageSetup paperSize="9" orientation="portrait"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8"/>
  <sheetViews>
    <sheetView topLeftCell="A10" zoomScaleNormal="100" workbookViewId="0">
      <selection activeCell="N16" sqref="N16"/>
    </sheetView>
  </sheetViews>
  <sheetFormatPr defaultRowHeight="14.25" x14ac:dyDescent="0.2"/>
  <cols>
    <col min="1" max="2" width="17.75" bestFit="1" customWidth="1"/>
    <col min="3" max="3" width="14" bestFit="1" customWidth="1"/>
    <col min="4" max="4" width="17.75" bestFit="1" customWidth="1"/>
    <col min="8" max="8" width="11" bestFit="1" customWidth="1"/>
    <col min="9" max="9" width="12.875" customWidth="1"/>
    <col min="10" max="10" width="9.5" bestFit="1" customWidth="1"/>
    <col min="11" max="11" width="11.625" bestFit="1" customWidth="1"/>
    <col min="12" max="12" width="10.5" bestFit="1" customWidth="1"/>
    <col min="13" max="13" width="11.625" bestFit="1" customWidth="1"/>
    <col min="14" max="14" width="10.5" bestFit="1" customWidth="1"/>
    <col min="15" max="15" width="13.375" bestFit="1" customWidth="1"/>
  </cols>
  <sheetData>
    <row r="2" spans="1:22" x14ac:dyDescent="0.2">
      <c r="A2" s="7" t="s">
        <v>1043</v>
      </c>
      <c r="B2" s="7" t="s">
        <v>1036</v>
      </c>
      <c r="I2" s="7" t="s">
        <v>1134</v>
      </c>
      <c r="J2" s="7" t="s">
        <v>1036</v>
      </c>
    </row>
    <row r="3" spans="1:22" x14ac:dyDescent="0.2">
      <c r="A3" s="7" t="s">
        <v>1040</v>
      </c>
      <c r="B3" t="s">
        <v>7</v>
      </c>
      <c r="C3" t="s">
        <v>8</v>
      </c>
      <c r="D3" t="s">
        <v>9</v>
      </c>
      <c r="E3" t="s">
        <v>1055</v>
      </c>
      <c r="F3" t="s">
        <v>1056</v>
      </c>
      <c r="G3" t="s">
        <v>20</v>
      </c>
      <c r="I3" s="7" t="s">
        <v>1040</v>
      </c>
      <c r="J3" t="s">
        <v>7</v>
      </c>
      <c r="K3" t="s">
        <v>8</v>
      </c>
      <c r="L3" t="s">
        <v>9</v>
      </c>
      <c r="M3" t="s">
        <v>1055</v>
      </c>
      <c r="N3" t="s">
        <v>1056</v>
      </c>
      <c r="O3" t="s">
        <v>20</v>
      </c>
    </row>
    <row r="4" spans="1:22" x14ac:dyDescent="0.2">
      <c r="A4" t="s">
        <v>63</v>
      </c>
      <c r="B4" s="28">
        <v>6</v>
      </c>
      <c r="C4" s="28">
        <v>21</v>
      </c>
      <c r="D4" s="28">
        <v>11</v>
      </c>
      <c r="E4" s="28">
        <v>114</v>
      </c>
      <c r="F4" s="28">
        <v>1</v>
      </c>
      <c r="G4" s="28">
        <v>153</v>
      </c>
      <c r="I4" t="s">
        <v>63</v>
      </c>
      <c r="J4" s="5">
        <v>3.2662470504091503E-3</v>
      </c>
      <c r="K4" s="5">
        <v>0.1924992172202972</v>
      </c>
      <c r="L4" s="5">
        <v>7.3973877924307938E-3</v>
      </c>
      <c r="M4" s="5">
        <v>1.6747926914522449</v>
      </c>
      <c r="N4" s="5">
        <v>2.5413292868883559E-4</v>
      </c>
      <c r="O4" s="5">
        <v>1.878209676444071</v>
      </c>
      <c r="P4" s="5"/>
      <c r="Q4" s="5"/>
      <c r="R4" s="5"/>
      <c r="S4" s="5"/>
      <c r="T4" s="5"/>
      <c r="U4" s="5"/>
      <c r="V4" s="5"/>
    </row>
    <row r="5" spans="1:22" x14ac:dyDescent="0.2">
      <c r="A5" t="s">
        <v>52</v>
      </c>
      <c r="B5" s="28">
        <v>3</v>
      </c>
      <c r="C5" s="28">
        <v>276</v>
      </c>
      <c r="D5" s="28">
        <v>51</v>
      </c>
      <c r="E5" s="28">
        <v>341</v>
      </c>
      <c r="F5" s="28">
        <v>27</v>
      </c>
      <c r="G5" s="28">
        <v>698</v>
      </c>
      <c r="I5" t="s">
        <v>52</v>
      </c>
      <c r="J5" s="5">
        <v>6.6999732436275519E-3</v>
      </c>
      <c r="K5" s="5">
        <v>37.401480585370059</v>
      </c>
      <c r="L5" s="5">
        <v>2.7952365789902931</v>
      </c>
      <c r="M5" s="5">
        <v>21.552051853925068</v>
      </c>
      <c r="N5" s="5">
        <v>1.1520767094828082</v>
      </c>
      <c r="O5" s="5">
        <v>62.907545701011848</v>
      </c>
      <c r="P5" s="5"/>
      <c r="Q5" s="5"/>
      <c r="R5" s="5"/>
      <c r="S5" s="5"/>
      <c r="T5" s="5"/>
      <c r="U5" s="5"/>
      <c r="V5" s="5"/>
    </row>
    <row r="6" spans="1:22" x14ac:dyDescent="0.2">
      <c r="A6" t="s">
        <v>54</v>
      </c>
      <c r="B6" s="28"/>
      <c r="C6" s="28">
        <v>2</v>
      </c>
      <c r="D6" s="28">
        <v>5</v>
      </c>
      <c r="E6" s="28">
        <v>57</v>
      </c>
      <c r="F6" s="28">
        <v>8</v>
      </c>
      <c r="G6" s="28">
        <v>72</v>
      </c>
      <c r="I6" t="s">
        <v>54</v>
      </c>
      <c r="J6" s="5"/>
      <c r="K6" s="5">
        <v>0.89721256093394486</v>
      </c>
      <c r="L6" s="5">
        <v>0.64318510846135823</v>
      </c>
      <c r="M6" s="5">
        <v>28.483586133031306</v>
      </c>
      <c r="N6" s="5">
        <v>0.30552106215957281</v>
      </c>
      <c r="O6" s="5">
        <v>30.329504864586184</v>
      </c>
      <c r="P6" s="5"/>
      <c r="Q6" s="5"/>
      <c r="R6" s="5"/>
      <c r="S6" s="5"/>
      <c r="T6" s="5"/>
      <c r="U6" s="5"/>
      <c r="V6" s="5"/>
    </row>
    <row r="7" spans="1:22" x14ac:dyDescent="0.2">
      <c r="A7" t="s">
        <v>58</v>
      </c>
      <c r="B7" s="28"/>
      <c r="C7" s="28"/>
      <c r="D7" s="35"/>
      <c r="E7" s="34">
        <v>8</v>
      </c>
      <c r="F7" s="28">
        <v>5</v>
      </c>
      <c r="G7" s="28">
        <v>13</v>
      </c>
      <c r="I7" t="s">
        <v>58</v>
      </c>
      <c r="J7" s="5"/>
      <c r="K7" s="5"/>
      <c r="L7" s="5"/>
      <c r="M7" s="5">
        <v>4.03379923154694</v>
      </c>
      <c r="N7" s="5">
        <v>0.53843789098349726</v>
      </c>
      <c r="O7" s="5">
        <v>4.5722371225304368</v>
      </c>
      <c r="P7" s="5"/>
      <c r="Q7" s="5"/>
      <c r="R7" s="5"/>
      <c r="S7" s="5"/>
      <c r="T7" s="5"/>
      <c r="U7" s="5"/>
      <c r="V7" s="5"/>
    </row>
    <row r="8" spans="1:22" x14ac:dyDescent="0.2">
      <c r="A8" t="s">
        <v>56</v>
      </c>
      <c r="B8" s="28"/>
      <c r="C8" s="28"/>
      <c r="D8" s="28"/>
      <c r="E8" s="28">
        <v>21</v>
      </c>
      <c r="F8" s="28">
        <v>6</v>
      </c>
      <c r="G8" s="28">
        <v>27</v>
      </c>
      <c r="I8" t="s">
        <v>56</v>
      </c>
      <c r="J8" s="5"/>
      <c r="K8" s="5"/>
      <c r="L8" s="5"/>
      <c r="M8" s="5">
        <v>0.21966757356867475</v>
      </c>
      <c r="N8" s="5">
        <v>9.2835061858761461E-2</v>
      </c>
      <c r="O8" s="5">
        <v>0.31250263542743623</v>
      </c>
      <c r="P8" s="5"/>
      <c r="Q8" s="5"/>
      <c r="R8" s="5"/>
      <c r="S8" s="5"/>
      <c r="T8" s="5"/>
      <c r="U8" s="5"/>
      <c r="V8" s="5"/>
    </row>
    <row r="9" spans="1:22" x14ac:dyDescent="0.2">
      <c r="A9" t="s">
        <v>20</v>
      </c>
      <c r="B9" s="28">
        <v>9</v>
      </c>
      <c r="C9" s="28">
        <v>299</v>
      </c>
      <c r="D9" s="28">
        <v>67</v>
      </c>
      <c r="E9" s="28">
        <v>541</v>
      </c>
      <c r="F9" s="28">
        <v>47</v>
      </c>
      <c r="G9" s="28">
        <v>963</v>
      </c>
      <c r="I9" t="s">
        <v>20</v>
      </c>
      <c r="J9" s="5">
        <v>9.9662202940367026E-3</v>
      </c>
      <c r="K9" s="5">
        <v>38.491192363524299</v>
      </c>
      <c r="L9" s="5">
        <v>3.4458190752440823</v>
      </c>
      <c r="M9" s="5">
        <v>55.963897483524228</v>
      </c>
      <c r="N9" s="5">
        <v>2.0891248574133288</v>
      </c>
      <c r="O9" s="5">
        <v>99.999999999999972</v>
      </c>
      <c r="P9" s="5"/>
      <c r="Q9" s="5"/>
      <c r="R9" s="5"/>
      <c r="S9" s="5"/>
      <c r="T9" s="5"/>
      <c r="U9" s="5"/>
      <c r="V9" s="5"/>
    </row>
    <row r="10" spans="1:22" x14ac:dyDescent="0.2">
      <c r="Q10" s="5"/>
      <c r="R10" s="5"/>
      <c r="S10" s="5"/>
      <c r="T10" s="5"/>
      <c r="U10" s="5"/>
      <c r="V10" s="5"/>
    </row>
    <row r="15" spans="1:22" x14ac:dyDescent="0.2">
      <c r="A15" s="7" t="s">
        <v>1043</v>
      </c>
      <c r="C15" s="7" t="s">
        <v>1036</v>
      </c>
      <c r="I15" s="7" t="s">
        <v>1134</v>
      </c>
      <c r="K15" s="7" t="s">
        <v>1036</v>
      </c>
    </row>
    <row r="16" spans="1:22" x14ac:dyDescent="0.2">
      <c r="A16" s="7" t="s">
        <v>1040</v>
      </c>
      <c r="B16" s="7" t="s">
        <v>1038</v>
      </c>
      <c r="C16" t="s">
        <v>8</v>
      </c>
      <c r="D16" t="s">
        <v>1055</v>
      </c>
      <c r="E16" t="s">
        <v>20</v>
      </c>
      <c r="I16" s="7" t="s">
        <v>1040</v>
      </c>
      <c r="J16" s="7" t="s">
        <v>1038</v>
      </c>
      <c r="K16" t="s">
        <v>8</v>
      </c>
      <c r="L16" t="s">
        <v>1055</v>
      </c>
      <c r="M16" t="s">
        <v>20</v>
      </c>
      <c r="O16" s="5"/>
      <c r="P16" s="5"/>
      <c r="Q16" s="5"/>
      <c r="R16" s="5"/>
    </row>
    <row r="17" spans="1:18" x14ac:dyDescent="0.2">
      <c r="A17" t="s">
        <v>63</v>
      </c>
      <c r="B17" t="s">
        <v>1035</v>
      </c>
      <c r="C17" s="28"/>
      <c r="D17" s="28">
        <v>2</v>
      </c>
      <c r="E17" s="28">
        <v>2</v>
      </c>
      <c r="I17" t="s">
        <v>63</v>
      </c>
      <c r="J17" t="s">
        <v>1035</v>
      </c>
      <c r="K17" s="5"/>
      <c r="L17" s="5">
        <v>1.3884910991917743</v>
      </c>
      <c r="M17" s="5">
        <v>1.3884910991917743</v>
      </c>
      <c r="O17" s="5"/>
      <c r="P17" s="5"/>
      <c r="Q17" s="5"/>
      <c r="R17" s="5"/>
    </row>
    <row r="18" spans="1:18" x14ac:dyDescent="0.2">
      <c r="A18" t="s">
        <v>52</v>
      </c>
      <c r="B18" t="s">
        <v>1102</v>
      </c>
      <c r="C18" s="28">
        <v>1</v>
      </c>
      <c r="D18" s="28">
        <v>1</v>
      </c>
      <c r="E18" s="28">
        <v>2</v>
      </c>
      <c r="G18" s="37"/>
      <c r="I18" t="s">
        <v>52</v>
      </c>
      <c r="J18" t="s">
        <v>1102</v>
      </c>
      <c r="K18" s="5">
        <v>5.6979234449325853</v>
      </c>
      <c r="L18" s="5">
        <v>1.3315459057691774</v>
      </c>
      <c r="M18" s="5">
        <v>7.0294693507017625</v>
      </c>
      <c r="O18" s="5"/>
      <c r="P18" s="5"/>
      <c r="Q18" s="5"/>
      <c r="R18" s="5"/>
    </row>
    <row r="19" spans="1:18" x14ac:dyDescent="0.2">
      <c r="A19" t="s">
        <v>54</v>
      </c>
      <c r="B19" t="s">
        <v>1102</v>
      </c>
      <c r="C19" s="28"/>
      <c r="D19" s="28">
        <v>1</v>
      </c>
      <c r="E19" s="28">
        <v>1</v>
      </c>
      <c r="I19" t="s">
        <v>54</v>
      </c>
      <c r="J19" t="s">
        <v>1102</v>
      </c>
      <c r="K19" s="5"/>
      <c r="L19" s="5">
        <v>2.5671755919369494</v>
      </c>
      <c r="M19" s="5">
        <v>2.5671755919369494</v>
      </c>
      <c r="O19" s="5"/>
      <c r="P19" s="5"/>
      <c r="Q19" s="5"/>
      <c r="R19" s="5"/>
    </row>
    <row r="20" spans="1:18" x14ac:dyDescent="0.2">
      <c r="A20" t="s">
        <v>54</v>
      </c>
      <c r="B20" t="s">
        <v>1035</v>
      </c>
      <c r="C20" s="28"/>
      <c r="D20" s="28">
        <v>2</v>
      </c>
      <c r="E20" s="28">
        <v>2</v>
      </c>
      <c r="J20" t="s">
        <v>1035</v>
      </c>
      <c r="K20" s="5"/>
      <c r="L20" s="5">
        <v>19.583261527126005</v>
      </c>
      <c r="M20" s="5">
        <v>19.583261527126005</v>
      </c>
      <c r="O20" s="5"/>
      <c r="P20" s="5"/>
      <c r="Q20" s="5"/>
      <c r="R20" s="5"/>
    </row>
    <row r="21" spans="1:18" x14ac:dyDescent="0.2">
      <c r="A21" t="s">
        <v>58</v>
      </c>
      <c r="B21" t="s">
        <v>1102</v>
      </c>
      <c r="C21" s="28"/>
      <c r="D21" s="28">
        <v>1</v>
      </c>
      <c r="E21" s="28">
        <v>1</v>
      </c>
      <c r="I21" t="s">
        <v>58</v>
      </c>
      <c r="J21" t="s">
        <v>1102</v>
      </c>
      <c r="K21" s="5"/>
      <c r="L21" s="5">
        <v>3.625128989708752</v>
      </c>
      <c r="M21" s="5">
        <v>3.625128989708752</v>
      </c>
      <c r="O21" s="5"/>
      <c r="P21" s="5"/>
      <c r="Q21" s="5"/>
      <c r="R21" s="5"/>
    </row>
    <row r="22" spans="1:18" x14ac:dyDescent="0.2">
      <c r="A22" t="s">
        <v>20</v>
      </c>
      <c r="C22" s="28">
        <v>1</v>
      </c>
      <c r="D22" s="28">
        <v>7</v>
      </c>
      <c r="E22" s="28">
        <v>8</v>
      </c>
      <c r="I22" t="s">
        <v>20</v>
      </c>
      <c r="K22" s="5">
        <v>5.6979234449325853</v>
      </c>
      <c r="L22" s="5">
        <v>28.49560311373266</v>
      </c>
      <c r="M22" s="5">
        <v>34.193526558665241</v>
      </c>
      <c r="O22" s="5"/>
      <c r="P22" s="5"/>
      <c r="Q22" s="5"/>
      <c r="R22" s="5"/>
    </row>
    <row r="25" spans="1:18" x14ac:dyDescent="0.2">
      <c r="C25" t="s">
        <v>1128</v>
      </c>
    </row>
    <row r="26" spans="1:18" x14ac:dyDescent="0.2">
      <c r="A26" s="7" t="s">
        <v>1090</v>
      </c>
      <c r="B26" t="s">
        <v>1045</v>
      </c>
      <c r="C26" t="s">
        <v>1127</v>
      </c>
      <c r="I26" s="7" t="s">
        <v>1090</v>
      </c>
      <c r="J26" t="s">
        <v>1045</v>
      </c>
      <c r="K26" t="s">
        <v>1127</v>
      </c>
    </row>
    <row r="28" spans="1:18" x14ac:dyDescent="0.2">
      <c r="A28" s="7" t="s">
        <v>1043</v>
      </c>
      <c r="B28" s="7" t="s">
        <v>1036</v>
      </c>
      <c r="I28" s="7" t="s">
        <v>1134</v>
      </c>
      <c r="J28" s="7" t="s">
        <v>1036</v>
      </c>
    </row>
    <row r="29" spans="1:18" x14ac:dyDescent="0.2">
      <c r="A29" s="7" t="s">
        <v>1038</v>
      </c>
      <c r="B29" t="s">
        <v>7</v>
      </c>
      <c r="C29" t="s">
        <v>8</v>
      </c>
      <c r="D29" t="s">
        <v>9</v>
      </c>
      <c r="E29" t="s">
        <v>1055</v>
      </c>
      <c r="F29" t="s">
        <v>1056</v>
      </c>
      <c r="G29" t="s">
        <v>20</v>
      </c>
      <c r="I29" s="7" t="s">
        <v>1038</v>
      </c>
      <c r="J29" t="s">
        <v>7</v>
      </c>
      <c r="K29" t="s">
        <v>8</v>
      </c>
      <c r="L29" t="s">
        <v>9</v>
      </c>
      <c r="M29" t="s">
        <v>1055</v>
      </c>
      <c r="N29" t="s">
        <v>1056</v>
      </c>
      <c r="O29" t="s">
        <v>20</v>
      </c>
    </row>
    <row r="30" spans="1:18" x14ac:dyDescent="0.2">
      <c r="A30" t="s">
        <v>1124</v>
      </c>
      <c r="B30" s="28">
        <v>7</v>
      </c>
      <c r="C30" s="28">
        <v>191</v>
      </c>
      <c r="D30" s="28">
        <v>44</v>
      </c>
      <c r="E30" s="28">
        <v>353</v>
      </c>
      <c r="F30" s="28">
        <v>13</v>
      </c>
      <c r="G30" s="28">
        <v>608</v>
      </c>
      <c r="I30" t="s">
        <v>1124</v>
      </c>
      <c r="J30" s="5">
        <v>5.5482821905675763E-3</v>
      </c>
      <c r="K30" s="5">
        <v>2.1912721322620636</v>
      </c>
      <c r="L30" s="5">
        <v>0.20430193006684988</v>
      </c>
      <c r="M30" s="5">
        <v>0.9246110452139521</v>
      </c>
      <c r="N30" s="5">
        <v>4.7245390578563182E-2</v>
      </c>
      <c r="O30" s="5">
        <v>3.3729787803119962</v>
      </c>
    </row>
    <row r="31" spans="1:18" x14ac:dyDescent="0.2">
      <c r="A31" t="s">
        <v>1117</v>
      </c>
      <c r="B31" s="28">
        <v>2</v>
      </c>
      <c r="C31" s="28">
        <v>94</v>
      </c>
      <c r="D31" s="28">
        <v>21</v>
      </c>
      <c r="E31" s="28">
        <v>151</v>
      </c>
      <c r="F31" s="28">
        <v>28</v>
      </c>
      <c r="G31" s="28">
        <v>296</v>
      </c>
      <c r="I31" t="s">
        <v>1117</v>
      </c>
      <c r="J31" s="5">
        <v>4.4179381034691271E-3</v>
      </c>
      <c r="K31" s="5">
        <v>14.614224704943062</v>
      </c>
      <c r="L31" s="5">
        <v>1.6048606675391002</v>
      </c>
      <c r="M31" s="5">
        <v>9.6055649665292542</v>
      </c>
      <c r="N31" s="5">
        <v>1.2053048548705454</v>
      </c>
      <c r="O31" s="5">
        <v>27.034373131985429</v>
      </c>
    </row>
    <row r="32" spans="1:18" x14ac:dyDescent="0.2">
      <c r="A32" t="s">
        <v>1034</v>
      </c>
      <c r="B32" s="28"/>
      <c r="C32" s="28">
        <v>13</v>
      </c>
      <c r="D32" s="28">
        <v>2</v>
      </c>
      <c r="E32" s="28">
        <v>30</v>
      </c>
      <c r="F32" s="28">
        <v>6</v>
      </c>
      <c r="G32" s="28">
        <v>51</v>
      </c>
      <c r="I32" t="s">
        <v>1034</v>
      </c>
      <c r="J32" s="5"/>
      <c r="K32" s="5">
        <v>15.987772081386604</v>
      </c>
      <c r="L32" s="5">
        <v>1.6366564776381334</v>
      </c>
      <c r="M32" s="5">
        <v>16.938118358048339</v>
      </c>
      <c r="N32" s="5">
        <v>0.83657461196422012</v>
      </c>
      <c r="O32" s="5">
        <v>35.399121529037295</v>
      </c>
    </row>
    <row r="33" spans="1:15" x14ac:dyDescent="0.2">
      <c r="A33" t="s">
        <v>20</v>
      </c>
      <c r="B33" s="28">
        <v>9</v>
      </c>
      <c r="C33" s="28">
        <v>298</v>
      </c>
      <c r="D33" s="28">
        <v>67</v>
      </c>
      <c r="E33" s="28">
        <v>534</v>
      </c>
      <c r="F33" s="28">
        <v>47</v>
      </c>
      <c r="G33" s="28">
        <v>955</v>
      </c>
      <c r="I33" t="s">
        <v>1102</v>
      </c>
      <c r="J33" s="5"/>
      <c r="K33" s="5">
        <v>5.6979234449325853</v>
      </c>
      <c r="L33" s="5"/>
      <c r="M33" s="5">
        <v>7.5238504874148795</v>
      </c>
      <c r="N33" s="5"/>
      <c r="O33" s="5">
        <v>13.221773932347464</v>
      </c>
    </row>
    <row r="34" spans="1:15" x14ac:dyDescent="0.2">
      <c r="I34" t="s">
        <v>1035</v>
      </c>
      <c r="J34" s="5"/>
      <c r="K34" s="5"/>
      <c r="L34" s="5"/>
      <c r="M34" s="5">
        <v>20.97175262631778</v>
      </c>
      <c r="N34" s="5"/>
      <c r="O34" s="5">
        <v>20.97175262631778</v>
      </c>
    </row>
    <row r="35" spans="1:15" x14ac:dyDescent="0.2">
      <c r="I35" t="s">
        <v>20</v>
      </c>
      <c r="J35" s="5">
        <v>9.9662202940367026E-3</v>
      </c>
      <c r="K35" s="5">
        <v>38.491192363524313</v>
      </c>
      <c r="L35" s="5">
        <v>3.4458190752440832</v>
      </c>
      <c r="M35" s="5">
        <v>55.963897483524207</v>
      </c>
      <c r="N35" s="5">
        <v>2.0891248574133288</v>
      </c>
      <c r="O35" s="5">
        <v>99.999999999999957</v>
      </c>
    </row>
    <row r="39" spans="1:15" x14ac:dyDescent="0.2">
      <c r="A39" s="7" t="s">
        <v>1040</v>
      </c>
      <c r="B39" t="s">
        <v>46</v>
      </c>
      <c r="I39" s="7" t="s">
        <v>1040</v>
      </c>
      <c r="J39" t="s">
        <v>46</v>
      </c>
    </row>
    <row r="40" spans="1:15" x14ac:dyDescent="0.2">
      <c r="A40" s="7" t="s">
        <v>1090</v>
      </c>
      <c r="B40" t="s">
        <v>46</v>
      </c>
      <c r="I40" s="7" t="s">
        <v>1090</v>
      </c>
      <c r="J40" t="s">
        <v>46</v>
      </c>
    </row>
    <row r="42" spans="1:15" x14ac:dyDescent="0.2">
      <c r="A42" s="7" t="s">
        <v>1043</v>
      </c>
      <c r="B42" s="7" t="s">
        <v>1036</v>
      </c>
      <c r="I42" s="7" t="s">
        <v>1134</v>
      </c>
      <c r="J42" s="7" t="s">
        <v>1036</v>
      </c>
    </row>
    <row r="43" spans="1:15" x14ac:dyDescent="0.2">
      <c r="A43" s="7" t="s">
        <v>1038</v>
      </c>
      <c r="B43" t="s">
        <v>8</v>
      </c>
      <c r="C43" t="s">
        <v>9</v>
      </c>
      <c r="D43" t="s">
        <v>1055</v>
      </c>
      <c r="E43" t="s">
        <v>20</v>
      </c>
      <c r="I43" s="7" t="s">
        <v>1038</v>
      </c>
      <c r="J43" t="s">
        <v>8</v>
      </c>
      <c r="K43" t="s">
        <v>9</v>
      </c>
      <c r="L43" t="s">
        <v>1055</v>
      </c>
      <c r="M43" t="s">
        <v>20</v>
      </c>
    </row>
    <row r="44" spans="1:15" x14ac:dyDescent="0.2">
      <c r="A44" t="s">
        <v>1117</v>
      </c>
      <c r="B44" s="28">
        <v>7</v>
      </c>
      <c r="C44" s="28">
        <v>1</v>
      </c>
      <c r="D44" s="28"/>
      <c r="E44" s="28">
        <v>8</v>
      </c>
      <c r="I44" t="s">
        <v>1117</v>
      </c>
      <c r="J44" s="5">
        <v>3.8899799793605183</v>
      </c>
      <c r="K44" s="5">
        <v>0.52119378740891642</v>
      </c>
      <c r="L44" s="5"/>
      <c r="M44" s="5">
        <v>4.4111737667694344</v>
      </c>
    </row>
    <row r="45" spans="1:15" x14ac:dyDescent="0.2">
      <c r="A45" t="s">
        <v>1034</v>
      </c>
      <c r="B45" s="28">
        <v>13</v>
      </c>
      <c r="C45" s="28">
        <v>1</v>
      </c>
      <c r="D45" s="28">
        <v>14</v>
      </c>
      <c r="E45" s="28">
        <v>28</v>
      </c>
      <c r="I45" t="s">
        <v>1034</v>
      </c>
      <c r="J45" s="5">
        <v>15.987772081386604</v>
      </c>
      <c r="K45" s="5">
        <v>1.2153534697237582</v>
      </c>
      <c r="L45" s="5">
        <v>13.896622111933924</v>
      </c>
      <c r="M45" s="5">
        <v>31.099747663044283</v>
      </c>
    </row>
    <row r="46" spans="1:15" x14ac:dyDescent="0.2">
      <c r="A46" t="s">
        <v>1102</v>
      </c>
      <c r="B46" s="28">
        <v>1</v>
      </c>
      <c r="C46" s="28"/>
      <c r="D46" s="28">
        <v>2</v>
      </c>
      <c r="E46" s="28">
        <v>3</v>
      </c>
      <c r="I46" t="s">
        <v>1102</v>
      </c>
      <c r="J46" s="5">
        <v>5.6979234449325853</v>
      </c>
      <c r="K46" s="5"/>
      <c r="L46" s="5">
        <v>3.8987214977061271</v>
      </c>
      <c r="M46" s="5">
        <v>9.5966449426387115</v>
      </c>
    </row>
    <row r="47" spans="1:15" x14ac:dyDescent="0.2">
      <c r="A47" t="s">
        <v>1035</v>
      </c>
      <c r="B47" s="28"/>
      <c r="C47" s="28"/>
      <c r="D47" s="28">
        <v>3</v>
      </c>
      <c r="E47" s="28">
        <v>3</v>
      </c>
      <c r="I47" t="s">
        <v>1035</v>
      </c>
      <c r="J47" s="5"/>
      <c r="K47" s="5"/>
      <c r="L47" s="5">
        <v>20.527378552464704</v>
      </c>
      <c r="M47" s="5">
        <v>20.527378552464704</v>
      </c>
    </row>
    <row r="48" spans="1:15" x14ac:dyDescent="0.2">
      <c r="A48" t="s">
        <v>20</v>
      </c>
      <c r="B48" s="28">
        <v>21</v>
      </c>
      <c r="C48" s="28">
        <v>2</v>
      </c>
      <c r="D48" s="28">
        <v>19</v>
      </c>
      <c r="E48" s="28">
        <v>42</v>
      </c>
      <c r="I48" t="s">
        <v>20</v>
      </c>
      <c r="J48" s="5">
        <v>25.575675505679705</v>
      </c>
      <c r="K48" s="5">
        <v>1.7365472571326745</v>
      </c>
      <c r="L48" s="5">
        <v>38.322722162104753</v>
      </c>
      <c r="M48" s="5">
        <v>65.634944924917136</v>
      </c>
    </row>
    <row r="56" spans="1:15" x14ac:dyDescent="0.2">
      <c r="A56" s="7" t="s">
        <v>1043</v>
      </c>
      <c r="B56" s="7" t="s">
        <v>1036</v>
      </c>
      <c r="I56" s="7" t="s">
        <v>1134</v>
      </c>
      <c r="J56" s="7" t="s">
        <v>1036</v>
      </c>
    </row>
    <row r="57" spans="1:15" x14ac:dyDescent="0.2">
      <c r="A57" s="7" t="s">
        <v>1090</v>
      </c>
      <c r="B57" t="s">
        <v>7</v>
      </c>
      <c r="C57" t="s">
        <v>8</v>
      </c>
      <c r="D57" t="s">
        <v>9</v>
      </c>
      <c r="E57" t="s">
        <v>1055</v>
      </c>
      <c r="F57" t="s">
        <v>1056</v>
      </c>
      <c r="G57" t="s">
        <v>20</v>
      </c>
      <c r="I57" s="7" t="s">
        <v>1090</v>
      </c>
      <c r="J57" t="s">
        <v>7</v>
      </c>
      <c r="K57" t="s">
        <v>8</v>
      </c>
      <c r="L57" t="s">
        <v>9</v>
      </c>
      <c r="M57" t="s">
        <v>1055</v>
      </c>
      <c r="N57" t="s">
        <v>1056</v>
      </c>
      <c r="O57" t="s">
        <v>20</v>
      </c>
    </row>
    <row r="58" spans="1:15" x14ac:dyDescent="0.2">
      <c r="A58" t="s">
        <v>1098</v>
      </c>
      <c r="B58" s="28">
        <v>9</v>
      </c>
      <c r="C58" s="28">
        <v>238</v>
      </c>
      <c r="D58" s="28">
        <v>60</v>
      </c>
      <c r="E58" s="28">
        <v>483</v>
      </c>
      <c r="F58" s="28">
        <v>40</v>
      </c>
      <c r="G58" s="28">
        <v>830</v>
      </c>
      <c r="I58" t="s">
        <v>1098</v>
      </c>
      <c r="J58" s="5">
        <v>9.9662202940367026E-3</v>
      </c>
      <c r="K58" s="5">
        <v>4.9007653051408626</v>
      </c>
      <c r="L58" s="5">
        <v>0.65459719038435371</v>
      </c>
      <c r="M58" s="5">
        <v>5.5153176694435642</v>
      </c>
      <c r="N58" s="5">
        <v>0.77515704176098987</v>
      </c>
      <c r="O58" s="5">
        <v>11.855803427023806</v>
      </c>
    </row>
    <row r="59" spans="1:15" x14ac:dyDescent="0.2">
      <c r="A59" t="s">
        <v>1096</v>
      </c>
      <c r="B59" s="28"/>
      <c r="C59" s="28">
        <v>40</v>
      </c>
      <c r="D59" s="28">
        <v>5</v>
      </c>
      <c r="E59" s="28">
        <v>38</v>
      </c>
      <c r="F59" s="28">
        <v>7</v>
      </c>
      <c r="G59" s="28">
        <v>90</v>
      </c>
      <c r="I59" t="s">
        <v>1096</v>
      </c>
      <c r="J59" s="5"/>
      <c r="K59" s="5">
        <v>8.0147515527037374</v>
      </c>
      <c r="L59" s="5">
        <v>1.0546746277270549</v>
      </c>
      <c r="M59" s="5">
        <v>8.5007286622671288</v>
      </c>
      <c r="N59" s="5">
        <v>1.3139678156523393</v>
      </c>
      <c r="O59" s="5">
        <v>18.884122658350261</v>
      </c>
    </row>
    <row r="60" spans="1:15" x14ac:dyDescent="0.2">
      <c r="A60" t="s">
        <v>1094</v>
      </c>
      <c r="B60" s="28"/>
      <c r="C60" s="28">
        <v>20</v>
      </c>
      <c r="D60" s="28">
        <v>2</v>
      </c>
      <c r="E60" s="28">
        <v>18</v>
      </c>
      <c r="F60" s="28"/>
      <c r="G60" s="28">
        <v>40</v>
      </c>
      <c r="I60" t="s">
        <v>1094</v>
      </c>
      <c r="J60" s="5"/>
      <c r="K60" s="5">
        <v>19.87775206074712</v>
      </c>
      <c r="L60" s="5">
        <v>1.7365472571326745</v>
      </c>
      <c r="M60" s="5">
        <v>22.364589624687508</v>
      </c>
      <c r="N60" s="5"/>
      <c r="O60" s="5">
        <v>43.978888942567302</v>
      </c>
    </row>
    <row r="61" spans="1:15" x14ac:dyDescent="0.2">
      <c r="A61" t="s">
        <v>1092</v>
      </c>
      <c r="B61" s="28"/>
      <c r="C61" s="28">
        <v>1</v>
      </c>
      <c r="D61" s="28"/>
      <c r="E61" s="28">
        <v>2</v>
      </c>
      <c r="F61" s="28"/>
      <c r="G61" s="28">
        <v>3</v>
      </c>
      <c r="I61" t="s">
        <v>1092</v>
      </c>
      <c r="J61" s="5"/>
      <c r="K61" s="5">
        <v>5.6979234449325853</v>
      </c>
      <c r="L61" s="5"/>
      <c r="M61" s="5">
        <v>19.583261527126005</v>
      </c>
      <c r="N61" s="5"/>
      <c r="O61" s="5">
        <v>25.28118497205859</v>
      </c>
    </row>
    <row r="62" spans="1:15" x14ac:dyDescent="0.2">
      <c r="A62" t="s">
        <v>20</v>
      </c>
      <c r="B62" s="28">
        <v>9</v>
      </c>
      <c r="C62" s="28">
        <v>299</v>
      </c>
      <c r="D62" s="28">
        <v>67</v>
      </c>
      <c r="E62" s="28">
        <v>541</v>
      </c>
      <c r="F62" s="28">
        <v>47</v>
      </c>
      <c r="G62" s="28">
        <v>963</v>
      </c>
      <c r="I62" t="s">
        <v>20</v>
      </c>
      <c r="J62" s="5">
        <v>9.9662202940367026E-3</v>
      </c>
      <c r="K62" s="5">
        <v>38.491192363524306</v>
      </c>
      <c r="L62" s="5">
        <v>3.4458190752440832</v>
      </c>
      <c r="M62" s="5">
        <v>55.963897483524207</v>
      </c>
      <c r="N62" s="5">
        <v>2.0891248574133292</v>
      </c>
      <c r="O62" s="5">
        <v>99.999999999999943</v>
      </c>
    </row>
    <row r="63" spans="1:15" x14ac:dyDescent="0.2">
      <c r="A63" s="5"/>
      <c r="B63" s="5"/>
      <c r="C63" s="5"/>
      <c r="D63" s="5"/>
      <c r="E63" s="5"/>
      <c r="F63" s="5"/>
      <c r="G63" s="5"/>
      <c r="H63" s="5"/>
    </row>
    <row r="64" spans="1:15" x14ac:dyDescent="0.2">
      <c r="A64" s="2" t="s">
        <v>1090</v>
      </c>
      <c r="B64" s="2" t="s">
        <v>7</v>
      </c>
      <c r="C64" s="2" t="s">
        <v>8</v>
      </c>
      <c r="D64" s="2" t="s">
        <v>9</v>
      </c>
      <c r="E64" s="2" t="s">
        <v>1055</v>
      </c>
      <c r="F64" s="2" t="s">
        <v>1056</v>
      </c>
      <c r="G64" s="2" t="s">
        <v>20</v>
      </c>
      <c r="H64" s="5"/>
      <c r="I64" s="5">
        <v>2.7471145083172645E-2</v>
      </c>
      <c r="J64" s="5">
        <v>4.8927237003267487</v>
      </c>
      <c r="K64" s="5">
        <v>0.65459719038435338</v>
      </c>
      <c r="L64" s="5">
        <v>5.5058543494685388</v>
      </c>
      <c r="M64" s="5">
        <v>0.77515704176098954</v>
      </c>
      <c r="N64" s="5">
        <v>11.855803427023803</v>
      </c>
    </row>
    <row r="65" spans="1:14" x14ac:dyDescent="0.2">
      <c r="A65" s="2" t="s">
        <v>1098</v>
      </c>
      <c r="B65" s="2">
        <v>11</v>
      </c>
      <c r="C65" s="2">
        <v>237</v>
      </c>
      <c r="D65" s="2">
        <v>60</v>
      </c>
      <c r="E65" s="2">
        <v>482</v>
      </c>
      <c r="F65" s="2">
        <v>40</v>
      </c>
      <c r="G65" s="2">
        <v>830</v>
      </c>
      <c r="H65" s="5"/>
      <c r="I65" s="5"/>
      <c r="J65" s="5">
        <v>8.0147515527037339</v>
      </c>
      <c r="K65" s="5">
        <v>1.0546746277270547</v>
      </c>
      <c r="L65" s="5">
        <v>8.5007286622671252</v>
      </c>
      <c r="M65" s="5">
        <v>1.3139678156523389</v>
      </c>
      <c r="N65" s="5">
        <v>18.884122658350254</v>
      </c>
    </row>
    <row r="66" spans="1:14" x14ac:dyDescent="0.2">
      <c r="A66" s="2" t="s">
        <v>1096</v>
      </c>
      <c r="B66" s="2"/>
      <c r="C66" s="2">
        <v>40</v>
      </c>
      <c r="D66" s="2">
        <v>5</v>
      </c>
      <c r="E66" s="2">
        <v>38</v>
      </c>
      <c r="F66" s="2">
        <v>7</v>
      </c>
      <c r="G66" s="2">
        <v>90</v>
      </c>
      <c r="H66" s="36"/>
      <c r="I66" s="5">
        <v>0.99874618503111023</v>
      </c>
      <c r="J66" s="5">
        <v>18.879005875716008</v>
      </c>
      <c r="K66" s="5">
        <v>1.7365472571326741</v>
      </c>
      <c r="L66" s="5">
        <v>22.3645896246875</v>
      </c>
      <c r="M66" s="5"/>
      <c r="N66" s="5">
        <v>43.978888942567295</v>
      </c>
    </row>
    <row r="67" spans="1:14" x14ac:dyDescent="0.2">
      <c r="A67" s="2" t="s">
        <v>1094</v>
      </c>
      <c r="B67" s="2">
        <v>1</v>
      </c>
      <c r="C67" s="2">
        <v>19</v>
      </c>
      <c r="D67" s="2">
        <v>2</v>
      </c>
      <c r="E67" s="2">
        <v>18</v>
      </c>
      <c r="F67" s="2"/>
      <c r="G67" s="2">
        <v>40</v>
      </c>
      <c r="H67" s="5"/>
      <c r="I67" s="5"/>
      <c r="J67" s="5">
        <v>5.6979234449325835</v>
      </c>
      <c r="K67" s="5"/>
      <c r="L67" s="5">
        <v>19.583261527125998</v>
      </c>
      <c r="M67" s="5"/>
      <c r="N67" s="5">
        <v>25.281184972058583</v>
      </c>
    </row>
    <row r="68" spans="1:14" x14ac:dyDescent="0.2">
      <c r="A68" s="2" t="s">
        <v>1092</v>
      </c>
      <c r="B68" s="2"/>
      <c r="C68" s="2">
        <v>1</v>
      </c>
      <c r="D68" s="2"/>
      <c r="E68" s="2">
        <v>2</v>
      </c>
      <c r="F68" s="2"/>
      <c r="G68" s="2">
        <v>3</v>
      </c>
      <c r="H68" s="5"/>
      <c r="I68" s="5">
        <v>1.026217330114283</v>
      </c>
      <c r="J68" s="5">
        <v>37.484404573679072</v>
      </c>
      <c r="K68" s="5">
        <v>3.4458190752440823</v>
      </c>
      <c r="L68" s="5">
        <v>55.954434163549166</v>
      </c>
      <c r="M68" s="5">
        <v>2.0891248574133283</v>
      </c>
      <c r="N68" s="5">
        <v>99.999999999999943</v>
      </c>
    </row>
    <row r="69" spans="1:14" x14ac:dyDescent="0.2">
      <c r="A69" s="2" t="s">
        <v>20</v>
      </c>
      <c r="B69" s="2">
        <v>12</v>
      </c>
      <c r="C69" s="2">
        <v>297</v>
      </c>
      <c r="D69" s="2">
        <v>67</v>
      </c>
      <c r="E69" s="2">
        <v>540</v>
      </c>
      <c r="F69" s="2">
        <v>47</v>
      </c>
      <c r="G69" s="2">
        <v>963</v>
      </c>
      <c r="H69" s="5"/>
      <c r="I69" s="5"/>
      <c r="J69" s="5"/>
      <c r="K69" s="5"/>
      <c r="L69" s="5"/>
      <c r="M69" s="5"/>
      <c r="N69" s="5"/>
    </row>
    <row r="70" spans="1:14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</row>
    <row r="71" spans="1:14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</row>
    <row r="72" spans="1:14" x14ac:dyDescent="0.2">
      <c r="A72" s="5"/>
      <c r="B72" s="5"/>
      <c r="C72" s="5"/>
      <c r="D72" s="5"/>
      <c r="E72" s="5"/>
      <c r="F72" s="5"/>
      <c r="G72" s="5"/>
      <c r="H72" s="5"/>
      <c r="I72" s="5"/>
    </row>
    <row r="73" spans="1:14" x14ac:dyDescent="0.2">
      <c r="A73" s="5"/>
      <c r="B73" s="5"/>
      <c r="C73" s="5"/>
      <c r="D73" s="5"/>
      <c r="E73" s="5"/>
      <c r="F73" s="5"/>
      <c r="G73" s="5"/>
      <c r="H73" s="5"/>
      <c r="I73" s="5"/>
    </row>
    <row r="74" spans="1:14" x14ac:dyDescent="0.2">
      <c r="A74" s="5"/>
      <c r="B74" s="5"/>
      <c r="C74" s="5"/>
      <c r="D74" s="5"/>
      <c r="E74" s="5"/>
      <c r="F74" s="5"/>
      <c r="G74" s="5"/>
      <c r="H74" s="5"/>
      <c r="I74" s="5"/>
    </row>
    <row r="75" spans="1:14" x14ac:dyDescent="0.2">
      <c r="A75" s="5"/>
      <c r="B75" s="5"/>
      <c r="C75" s="5"/>
      <c r="D75" s="5"/>
      <c r="E75" s="5"/>
      <c r="F75" s="5"/>
      <c r="G75" s="5"/>
      <c r="H75" s="5"/>
      <c r="I75" s="5"/>
    </row>
    <row r="76" spans="1:14" x14ac:dyDescent="0.2">
      <c r="A76" s="5"/>
      <c r="B76" s="5"/>
      <c r="C76" s="5"/>
      <c r="D76" s="5"/>
      <c r="E76" s="5"/>
      <c r="F76" s="5"/>
      <c r="G76" s="5"/>
      <c r="H76" s="5"/>
      <c r="I76" s="5"/>
    </row>
    <row r="77" spans="1:14" x14ac:dyDescent="0.2">
      <c r="A77" s="5"/>
      <c r="B77" s="5"/>
      <c r="C77" s="5"/>
      <c r="D77" s="5"/>
      <c r="E77" s="5"/>
      <c r="F77" s="5"/>
      <c r="G77" s="5"/>
      <c r="H77" s="5"/>
      <c r="I77" s="5"/>
    </row>
    <row r="78" spans="1:14" x14ac:dyDescent="0.2">
      <c r="A78" s="5"/>
      <c r="B78" s="5"/>
      <c r="C78" s="5"/>
      <c r="D78" s="5"/>
      <c r="E78" s="5"/>
      <c r="F78" s="5"/>
      <c r="G78" s="5"/>
      <c r="H78" s="5"/>
      <c r="I78" s="5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"/>
  <sheetViews>
    <sheetView workbookViewId="0">
      <selection activeCell="I3" sqref="I3"/>
    </sheetView>
  </sheetViews>
  <sheetFormatPr defaultRowHeight="14.25" x14ac:dyDescent="0.2"/>
  <cols>
    <col min="2" max="2" width="15.625" bestFit="1" customWidth="1"/>
    <col min="3" max="3" width="18.125" bestFit="1" customWidth="1"/>
    <col min="4" max="4" width="19.25" bestFit="1" customWidth="1"/>
    <col min="5" max="5" width="17.25" bestFit="1" customWidth="1"/>
    <col min="6" max="6" width="21" bestFit="1" customWidth="1"/>
    <col min="7" max="7" width="13.375" bestFit="1" customWidth="1"/>
    <col min="8" max="8" width="12.375" bestFit="1" customWidth="1"/>
    <col min="9" max="9" width="10.875" bestFit="1" customWidth="1"/>
    <col min="10" max="10" width="15.5" bestFit="1" customWidth="1"/>
    <col min="11" max="11" width="18" bestFit="1" customWidth="1"/>
  </cols>
  <sheetData>
    <row r="1" spans="2:11" x14ac:dyDescent="0.2">
      <c r="B1" t="s">
        <v>1032</v>
      </c>
      <c r="C1" t="s">
        <v>13</v>
      </c>
      <c r="D1" t="s">
        <v>16</v>
      </c>
      <c r="E1" t="s">
        <v>1149</v>
      </c>
      <c r="F1" t="s">
        <v>1150</v>
      </c>
      <c r="G1" t="s">
        <v>1151</v>
      </c>
      <c r="H1" t="s">
        <v>1031</v>
      </c>
      <c r="I1" t="s">
        <v>1152</v>
      </c>
      <c r="J1" t="s">
        <v>1153</v>
      </c>
      <c r="K1" t="s">
        <v>1076</v>
      </c>
    </row>
    <row r="2" spans="2:11" x14ac:dyDescent="0.2"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2:11" x14ac:dyDescent="0.2">
      <c r="B3">
        <v>89</v>
      </c>
      <c r="C3">
        <v>30</v>
      </c>
      <c r="D3">
        <v>30</v>
      </c>
      <c r="E3">
        <v>2</v>
      </c>
      <c r="F3">
        <v>4</v>
      </c>
      <c r="G3">
        <v>2</v>
      </c>
      <c r="H3">
        <v>66</v>
      </c>
      <c r="I3">
        <v>4</v>
      </c>
      <c r="J3">
        <v>4</v>
      </c>
      <c r="K3">
        <v>4</v>
      </c>
    </row>
    <row r="4" spans="2:11" x14ac:dyDescent="0.2">
      <c r="B4">
        <f>INDEX(综合分数!B$1:B$964,B3,COLUMNS(C3))</f>
        <v>1677</v>
      </c>
      <c r="C4">
        <f>INDEX(综合分数!C$1:C$964,C3,COLUMNS(D3))</f>
        <v>7312</v>
      </c>
      <c r="D4">
        <f>INDEX(综合分数!D$1:D$964,D3,COLUMNS(E3))</f>
        <v>30632</v>
      </c>
      <c r="E4" s="26">
        <f>INDEX(综合分数!E$1:E$964,E3,COLUMNS(F3))</f>
        <v>0.10247210087738474</v>
      </c>
      <c r="F4" s="2">
        <f>INDEX(综合分数!F$1:F$964,F3,COLUMNS(G3))</f>
        <v>229645.98989999999</v>
      </c>
      <c r="G4" s="2">
        <f>INDEX(综合分数!G$1:G$964,G3,COLUMNS(H3))</f>
        <v>54041484.977361597</v>
      </c>
      <c r="H4">
        <f>INDEX(综合分数!H$1:H$964,H3,COLUMNS(I3))</f>
        <v>0</v>
      </c>
      <c r="I4" s="26">
        <f>INDEX(综合分数!I$1:I$964,I3,COLUMNS(J3))</f>
        <v>0</v>
      </c>
      <c r="J4" s="26">
        <f>INDEX(综合分数!J$1:J$964,J3,COLUMNS(K3))</f>
        <v>0</v>
      </c>
      <c r="K4" s="26">
        <f>INDEX(综合分数!K$1:K$964,K3,COLUMNS(L3))</f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H20" sqref="H20"/>
    </sheetView>
  </sheetViews>
  <sheetFormatPr defaultRowHeight="14.25" x14ac:dyDescent="0.2"/>
  <cols>
    <col min="4" max="4" width="11.625" bestFit="1" customWidth="1"/>
    <col min="9" max="9" width="11.75" customWidth="1"/>
    <col min="10" max="10" width="14" bestFit="1" customWidth="1"/>
  </cols>
  <sheetData>
    <row r="1" spans="1:10" x14ac:dyDescent="0.2">
      <c r="I1">
        <v>500016</v>
      </c>
    </row>
    <row r="2" spans="1:10" x14ac:dyDescent="0.2">
      <c r="A2" t="s">
        <v>671</v>
      </c>
      <c r="I2">
        <v>500006</v>
      </c>
    </row>
    <row r="3" spans="1:10" x14ac:dyDescent="0.2">
      <c r="A3" t="s">
        <v>694</v>
      </c>
      <c r="I3">
        <v>700010</v>
      </c>
    </row>
    <row r="4" spans="1:10" x14ac:dyDescent="0.2">
      <c r="A4" t="s">
        <v>253</v>
      </c>
      <c r="I4">
        <v>600037</v>
      </c>
    </row>
    <row r="5" spans="1:10" x14ac:dyDescent="0.2">
      <c r="A5" t="s">
        <v>970</v>
      </c>
      <c r="I5">
        <v>500005</v>
      </c>
    </row>
    <row r="6" spans="1:10" x14ac:dyDescent="0.2">
      <c r="A6" t="s">
        <v>1000</v>
      </c>
      <c r="I6">
        <v>500003</v>
      </c>
    </row>
    <row r="7" spans="1:10" x14ac:dyDescent="0.2">
      <c r="I7">
        <v>700001</v>
      </c>
    </row>
    <row r="8" spans="1:10" x14ac:dyDescent="0.2">
      <c r="I8">
        <v>500004</v>
      </c>
    </row>
    <row r="9" spans="1:10" x14ac:dyDescent="0.2">
      <c r="I9">
        <v>500013</v>
      </c>
    </row>
    <row r="10" spans="1:10" x14ac:dyDescent="0.2">
      <c r="I10">
        <v>500008</v>
      </c>
    </row>
    <row r="11" spans="1:10" x14ac:dyDescent="0.2">
      <c r="I11">
        <v>500018</v>
      </c>
    </row>
    <row r="12" spans="1:10" x14ac:dyDescent="0.2">
      <c r="I12">
        <v>500010</v>
      </c>
    </row>
    <row r="13" spans="1:10" x14ac:dyDescent="0.2">
      <c r="I13">
        <v>500012</v>
      </c>
    </row>
    <row r="16" spans="1:10" x14ac:dyDescent="0.2">
      <c r="I16">
        <v>800008</v>
      </c>
      <c r="J16" t="s">
        <v>1054</v>
      </c>
    </row>
    <row r="17" spans="9:10" x14ac:dyDescent="0.2">
      <c r="I17">
        <v>800009</v>
      </c>
      <c r="J17" t="s">
        <v>1049</v>
      </c>
    </row>
    <row r="18" spans="9:10" x14ac:dyDescent="0.2">
      <c r="I18">
        <v>800432</v>
      </c>
      <c r="J18" t="s">
        <v>1050</v>
      </c>
    </row>
    <row r="19" spans="9:10" x14ac:dyDescent="0.2">
      <c r="I19">
        <v>800015</v>
      </c>
      <c r="J19" t="s">
        <v>1051</v>
      </c>
    </row>
    <row r="20" spans="9:10" x14ac:dyDescent="0.2">
      <c r="I20">
        <v>700001</v>
      </c>
      <c r="J20" t="s">
        <v>1052</v>
      </c>
    </row>
    <row r="21" spans="9:10" x14ac:dyDescent="0.2">
      <c r="I21">
        <v>800003</v>
      </c>
      <c r="J21" t="s">
        <v>1053</v>
      </c>
    </row>
    <row r="22" spans="9:10" x14ac:dyDescent="0.2">
      <c r="I22">
        <v>2001</v>
      </c>
    </row>
    <row r="23" spans="9:10" x14ac:dyDescent="0.2">
      <c r="I23">
        <v>500000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活跃</vt:lpstr>
      <vt:lpstr>交易量(贡献率)</vt:lpstr>
      <vt:lpstr>交易量等级</vt:lpstr>
      <vt:lpstr>风险(退款拒付)</vt:lpstr>
      <vt:lpstr>风险(预警)</vt:lpstr>
      <vt:lpstr>综合分数</vt:lpstr>
      <vt:lpstr>综合风险</vt:lpstr>
      <vt:lpstr>分析建议</vt:lpstr>
      <vt:lpstr>Sheet1</vt:lpstr>
      <vt:lpstr>资料表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zimo liu</dc:creator>
  <cp:lastModifiedBy>Windows 用户</cp:lastModifiedBy>
  <dcterms:created xsi:type="dcterms:W3CDTF">2015-06-05T18:19:34Z</dcterms:created>
  <dcterms:modified xsi:type="dcterms:W3CDTF">2023-12-10T13:27:27Z</dcterms:modified>
</cp:coreProperties>
</file>