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2048" windowHeight="4500" activeTab="1"/>
  </bookViews>
  <sheets>
    <sheet name="Reported Count Triangle - S02" sheetId="1" r:id="rId1"/>
    <sheet name="RAA" sheetId="3" r:id="rId2"/>
  </sheets>
  <calcPr calcId="145621"/>
</workbook>
</file>

<file path=xl/calcChain.xml><?xml version="1.0" encoding="utf-8"?>
<calcChain xmlns="http://schemas.openxmlformats.org/spreadsheetml/2006/main">
  <c r="B65" i="3" l="1"/>
  <c r="AE20" i="1"/>
  <c r="AE19" i="1"/>
  <c r="AE16" i="1"/>
  <c r="AE15" i="1"/>
  <c r="AE12" i="1"/>
  <c r="AE11" i="1"/>
  <c r="AE8" i="1"/>
  <c r="AE7" i="1"/>
  <c r="AE4" i="1"/>
  <c r="AE3" i="1"/>
  <c r="U94" i="1"/>
  <c r="U72" i="1"/>
  <c r="X3" i="1"/>
  <c r="X4" i="1"/>
  <c r="X5" i="1"/>
  <c r="AE5" i="1" s="1"/>
  <c r="X6" i="1"/>
  <c r="AE6" i="1" s="1"/>
  <c r="X7" i="1"/>
  <c r="X8" i="1"/>
  <c r="X9" i="1"/>
  <c r="AE9" i="1" s="1"/>
  <c r="X10" i="1"/>
  <c r="AE10" i="1" s="1"/>
  <c r="X11" i="1"/>
  <c r="X12" i="1"/>
  <c r="X13" i="1"/>
  <c r="AE13" i="1" s="1"/>
  <c r="X14" i="1"/>
  <c r="AE14" i="1" s="1"/>
  <c r="X15" i="1"/>
  <c r="X16" i="1"/>
  <c r="X17" i="1"/>
  <c r="AE17" i="1" s="1"/>
  <c r="X18" i="1"/>
  <c r="AE18" i="1" s="1"/>
  <c r="X19" i="1"/>
  <c r="X20" i="1"/>
  <c r="X21" i="1"/>
  <c r="AE21" i="1" s="1"/>
  <c r="X2" i="1"/>
  <c r="X22" i="1" s="1"/>
  <c r="AE22" i="1" s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" i="1"/>
  <c r="B113" i="1"/>
  <c r="C112" i="1"/>
  <c r="B112" i="1"/>
  <c r="D111" i="1"/>
  <c r="C111" i="1"/>
  <c r="B111" i="1"/>
  <c r="E110" i="1"/>
  <c r="D110" i="1"/>
  <c r="C110" i="1"/>
  <c r="B110" i="1"/>
  <c r="F109" i="1"/>
  <c r="E109" i="1"/>
  <c r="D109" i="1"/>
  <c r="C109" i="1"/>
  <c r="B109" i="1"/>
  <c r="G108" i="1"/>
  <c r="F108" i="1"/>
  <c r="E108" i="1"/>
  <c r="D108" i="1"/>
  <c r="C108" i="1"/>
  <c r="B108" i="1"/>
  <c r="H107" i="1"/>
  <c r="G107" i="1"/>
  <c r="F107" i="1"/>
  <c r="E107" i="1"/>
  <c r="D107" i="1"/>
  <c r="C107" i="1"/>
  <c r="B107" i="1"/>
  <c r="I106" i="1"/>
  <c r="H106" i="1"/>
  <c r="G106" i="1"/>
  <c r="F106" i="1"/>
  <c r="E106" i="1"/>
  <c r="D106" i="1"/>
  <c r="C106" i="1"/>
  <c r="B106" i="1"/>
  <c r="J105" i="1"/>
  <c r="I105" i="1"/>
  <c r="H105" i="1"/>
  <c r="G105" i="1"/>
  <c r="F105" i="1"/>
  <c r="E105" i="1"/>
  <c r="D105" i="1"/>
  <c r="C105" i="1"/>
  <c r="B105" i="1"/>
  <c r="K104" i="1"/>
  <c r="J104" i="1"/>
  <c r="I104" i="1"/>
  <c r="H104" i="1"/>
  <c r="G104" i="1"/>
  <c r="F104" i="1"/>
  <c r="E104" i="1"/>
  <c r="D104" i="1"/>
  <c r="C104" i="1"/>
  <c r="B104" i="1"/>
  <c r="L103" i="1"/>
  <c r="K103" i="1"/>
  <c r="J103" i="1"/>
  <c r="I103" i="1"/>
  <c r="H103" i="1"/>
  <c r="G103" i="1"/>
  <c r="F103" i="1"/>
  <c r="E103" i="1"/>
  <c r="D103" i="1"/>
  <c r="C103" i="1"/>
  <c r="B103" i="1"/>
  <c r="M102" i="1"/>
  <c r="L102" i="1"/>
  <c r="K102" i="1"/>
  <c r="J102" i="1"/>
  <c r="I102" i="1"/>
  <c r="H102" i="1"/>
  <c r="G102" i="1"/>
  <c r="F102" i="1"/>
  <c r="E102" i="1"/>
  <c r="D102" i="1"/>
  <c r="C102" i="1"/>
  <c r="B102" i="1"/>
  <c r="N101" i="1"/>
  <c r="M101" i="1"/>
  <c r="L101" i="1"/>
  <c r="K101" i="1"/>
  <c r="J101" i="1"/>
  <c r="I101" i="1"/>
  <c r="H101" i="1"/>
  <c r="G101" i="1"/>
  <c r="F101" i="1"/>
  <c r="E101" i="1"/>
  <c r="D101" i="1"/>
  <c r="C101" i="1"/>
  <c r="B101" i="1"/>
  <c r="O100" i="1"/>
  <c r="N100" i="1"/>
  <c r="M100" i="1"/>
  <c r="L100" i="1"/>
  <c r="K100" i="1"/>
  <c r="J100" i="1"/>
  <c r="I100" i="1"/>
  <c r="H100" i="1"/>
  <c r="G100" i="1"/>
  <c r="F100" i="1"/>
  <c r="E100" i="1"/>
  <c r="D100" i="1"/>
  <c r="C100" i="1"/>
  <c r="B100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C78" i="1"/>
  <c r="D78" i="1"/>
  <c r="E78" i="1"/>
  <c r="F78" i="1"/>
  <c r="G78" i="1"/>
  <c r="H78" i="1"/>
  <c r="I78" i="1"/>
  <c r="J78" i="1"/>
  <c r="K78" i="1"/>
  <c r="L78" i="1"/>
  <c r="M78" i="1"/>
  <c r="N78" i="1"/>
  <c r="O78" i="1"/>
  <c r="C79" i="1"/>
  <c r="D79" i="1"/>
  <c r="E79" i="1"/>
  <c r="F79" i="1"/>
  <c r="G79" i="1"/>
  <c r="H79" i="1"/>
  <c r="I79" i="1"/>
  <c r="J79" i="1"/>
  <c r="K79" i="1"/>
  <c r="L79" i="1"/>
  <c r="M79" i="1"/>
  <c r="N79" i="1"/>
  <c r="C80" i="1"/>
  <c r="D80" i="1"/>
  <c r="E80" i="1"/>
  <c r="F80" i="1"/>
  <c r="G80" i="1"/>
  <c r="H80" i="1"/>
  <c r="I80" i="1"/>
  <c r="J80" i="1"/>
  <c r="K80" i="1"/>
  <c r="L80" i="1"/>
  <c r="M80" i="1"/>
  <c r="C81" i="1"/>
  <c r="D81" i="1"/>
  <c r="E81" i="1"/>
  <c r="F81" i="1"/>
  <c r="G81" i="1"/>
  <c r="H81" i="1"/>
  <c r="I81" i="1"/>
  <c r="J81" i="1"/>
  <c r="K81" i="1"/>
  <c r="L81" i="1"/>
  <c r="C82" i="1"/>
  <c r="D82" i="1"/>
  <c r="E82" i="1"/>
  <c r="F82" i="1"/>
  <c r="G82" i="1"/>
  <c r="H82" i="1"/>
  <c r="I82" i="1"/>
  <c r="J82" i="1"/>
  <c r="K82" i="1"/>
  <c r="C83" i="1"/>
  <c r="D83" i="1"/>
  <c r="E83" i="1"/>
  <c r="F83" i="1"/>
  <c r="G83" i="1"/>
  <c r="H83" i="1"/>
  <c r="I83" i="1"/>
  <c r="J83" i="1"/>
  <c r="C84" i="1"/>
  <c r="D84" i="1"/>
  <c r="E84" i="1"/>
  <c r="F84" i="1"/>
  <c r="G84" i="1"/>
  <c r="H84" i="1"/>
  <c r="I84" i="1"/>
  <c r="C85" i="1"/>
  <c r="D85" i="1"/>
  <c r="E85" i="1"/>
  <c r="F85" i="1"/>
  <c r="G85" i="1"/>
  <c r="H85" i="1"/>
  <c r="C86" i="1"/>
  <c r="D86" i="1"/>
  <c r="E86" i="1"/>
  <c r="F86" i="1"/>
  <c r="G86" i="1"/>
  <c r="C87" i="1"/>
  <c r="D87" i="1"/>
  <c r="E87" i="1"/>
  <c r="F87" i="1"/>
  <c r="C88" i="1"/>
  <c r="D88" i="1"/>
  <c r="E88" i="1"/>
  <c r="C89" i="1"/>
  <c r="D89" i="1"/>
  <c r="C90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B72" i="1"/>
  <c r="A72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50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Z2" i="1" s="1"/>
  <c r="AG2" i="1" s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C35" i="1"/>
  <c r="D35" i="1"/>
  <c r="E35" i="1"/>
  <c r="F35" i="1"/>
  <c r="G35" i="1"/>
  <c r="H35" i="1"/>
  <c r="I35" i="1"/>
  <c r="J35" i="1"/>
  <c r="K35" i="1"/>
  <c r="L35" i="1"/>
  <c r="M35" i="1"/>
  <c r="N35" i="1"/>
  <c r="C36" i="1"/>
  <c r="D36" i="1"/>
  <c r="E36" i="1"/>
  <c r="F36" i="1"/>
  <c r="G36" i="1"/>
  <c r="H36" i="1"/>
  <c r="I36" i="1"/>
  <c r="J36" i="1"/>
  <c r="K36" i="1"/>
  <c r="L36" i="1"/>
  <c r="M36" i="1"/>
  <c r="C37" i="1"/>
  <c r="D37" i="1"/>
  <c r="E37" i="1"/>
  <c r="F37" i="1"/>
  <c r="G37" i="1"/>
  <c r="H37" i="1"/>
  <c r="I37" i="1"/>
  <c r="J37" i="1"/>
  <c r="K37" i="1"/>
  <c r="L37" i="1"/>
  <c r="C38" i="1"/>
  <c r="D38" i="1"/>
  <c r="E38" i="1"/>
  <c r="F38" i="1"/>
  <c r="G38" i="1"/>
  <c r="H38" i="1"/>
  <c r="I38" i="1"/>
  <c r="J38" i="1"/>
  <c r="K38" i="1"/>
  <c r="C39" i="1"/>
  <c r="D39" i="1"/>
  <c r="E39" i="1"/>
  <c r="F39" i="1"/>
  <c r="G39" i="1"/>
  <c r="H39" i="1"/>
  <c r="I39" i="1"/>
  <c r="J39" i="1"/>
  <c r="C40" i="1"/>
  <c r="D40" i="1"/>
  <c r="E40" i="1"/>
  <c r="F40" i="1"/>
  <c r="G40" i="1"/>
  <c r="H40" i="1"/>
  <c r="I40" i="1"/>
  <c r="C41" i="1"/>
  <c r="D41" i="1"/>
  <c r="E41" i="1"/>
  <c r="F41" i="1"/>
  <c r="G41" i="1"/>
  <c r="H41" i="1"/>
  <c r="C42" i="1"/>
  <c r="D42" i="1"/>
  <c r="E42" i="1"/>
  <c r="F42" i="1"/>
  <c r="G42" i="1"/>
  <c r="C43" i="1"/>
  <c r="D43" i="1"/>
  <c r="E43" i="1"/>
  <c r="F43" i="1"/>
  <c r="C44" i="1"/>
  <c r="D44" i="1"/>
  <c r="E44" i="1"/>
  <c r="C45" i="1"/>
  <c r="D45" i="1"/>
  <c r="C46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B115" i="1" s="1"/>
  <c r="B28" i="1"/>
  <c r="A28" i="1"/>
  <c r="C23" i="1"/>
  <c r="C26" i="1" s="1" a="1"/>
  <c r="C26" i="1" s="1"/>
  <c r="D23" i="1"/>
  <c r="D26" i="1" s="1" a="1"/>
  <c r="D26" i="1" s="1"/>
  <c r="E23" i="1"/>
  <c r="F23" i="1"/>
  <c r="F26" i="1" s="1" a="1"/>
  <c r="F26" i="1" s="1"/>
  <c r="G23" i="1"/>
  <c r="G26" i="1" s="1" a="1"/>
  <c r="G26" i="1" s="1"/>
  <c r="H23" i="1"/>
  <c r="H26" i="1" s="1" a="1"/>
  <c r="H26" i="1" s="1"/>
  <c r="I23" i="1"/>
  <c r="J23" i="1"/>
  <c r="J26" i="1" s="1" a="1"/>
  <c r="J26" i="1" s="1"/>
  <c r="K23" i="1"/>
  <c r="K26" i="1" s="1" a="1"/>
  <c r="K26" i="1" s="1"/>
  <c r="L23" i="1"/>
  <c r="L26" i="1" s="1" a="1"/>
  <c r="L26" i="1" s="1"/>
  <c r="M23" i="1"/>
  <c r="N23" i="1"/>
  <c r="N26" i="1" s="1" a="1"/>
  <c r="N26" i="1" s="1"/>
  <c r="O23" i="1"/>
  <c r="O26" i="1" s="1" a="1"/>
  <c r="O26" i="1" s="1"/>
  <c r="P23" i="1"/>
  <c r="P26" i="1" s="1" a="1"/>
  <c r="P26" i="1" s="1"/>
  <c r="Q23" i="1"/>
  <c r="R23" i="1"/>
  <c r="R26" i="1" s="1" a="1"/>
  <c r="R26" i="1" s="1"/>
  <c r="S23" i="1"/>
  <c r="S26" i="1" s="1" a="1"/>
  <c r="S26" i="1" s="1"/>
  <c r="T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B25" i="1"/>
  <c r="B24" i="1"/>
  <c r="B23" i="1"/>
  <c r="U8" i="3"/>
  <c r="U4" i="3"/>
  <c r="M3" i="3"/>
  <c r="M4" i="3"/>
  <c r="M5" i="3"/>
  <c r="M6" i="3"/>
  <c r="M7" i="3"/>
  <c r="M8" i="3"/>
  <c r="M9" i="3"/>
  <c r="M10" i="3"/>
  <c r="M11" i="3"/>
  <c r="M2" i="3"/>
  <c r="N3" i="3"/>
  <c r="U3" i="3" s="1"/>
  <c r="N4" i="3"/>
  <c r="N5" i="3"/>
  <c r="U5" i="3" s="1"/>
  <c r="N6" i="3"/>
  <c r="U6" i="3" s="1"/>
  <c r="N7" i="3"/>
  <c r="U7" i="3" s="1"/>
  <c r="N8" i="3"/>
  <c r="N9" i="3"/>
  <c r="U9" i="3" s="1"/>
  <c r="N10" i="3"/>
  <c r="U10" i="3" s="1"/>
  <c r="N11" i="3"/>
  <c r="U11" i="3" s="1"/>
  <c r="N2" i="3"/>
  <c r="N12" i="3" s="1"/>
  <c r="U12" i="3" s="1"/>
  <c r="B51" i="3"/>
  <c r="B50" i="3"/>
  <c r="B49" i="3"/>
  <c r="B48" i="3"/>
  <c r="B47" i="3"/>
  <c r="B46" i="3"/>
  <c r="B45" i="3"/>
  <c r="B44" i="3"/>
  <c r="B43" i="3"/>
  <c r="B42" i="3"/>
  <c r="B63" i="3"/>
  <c r="C62" i="3"/>
  <c r="B62" i="3"/>
  <c r="D61" i="3"/>
  <c r="C61" i="3"/>
  <c r="B61" i="3"/>
  <c r="E60" i="3"/>
  <c r="D60" i="3"/>
  <c r="C60" i="3"/>
  <c r="B60" i="3"/>
  <c r="F59" i="3"/>
  <c r="E59" i="3"/>
  <c r="D59" i="3"/>
  <c r="C59" i="3"/>
  <c r="B59" i="3"/>
  <c r="G58" i="3"/>
  <c r="F58" i="3"/>
  <c r="E58" i="3"/>
  <c r="D58" i="3"/>
  <c r="C58" i="3"/>
  <c r="B58" i="3"/>
  <c r="H57" i="3"/>
  <c r="G57" i="3"/>
  <c r="F57" i="3"/>
  <c r="E57" i="3"/>
  <c r="D57" i="3"/>
  <c r="C57" i="3"/>
  <c r="B57" i="3"/>
  <c r="I56" i="3"/>
  <c r="H56" i="3"/>
  <c r="G56" i="3"/>
  <c r="F56" i="3"/>
  <c r="E56" i="3"/>
  <c r="D56" i="3"/>
  <c r="C56" i="3"/>
  <c r="B56" i="3"/>
  <c r="J55" i="3"/>
  <c r="I55" i="3"/>
  <c r="H55" i="3"/>
  <c r="G55" i="3"/>
  <c r="F55" i="3"/>
  <c r="E55" i="3"/>
  <c r="D55" i="3"/>
  <c r="C55" i="3"/>
  <c r="B55" i="3"/>
  <c r="K54" i="3"/>
  <c r="J54" i="3"/>
  <c r="I54" i="3"/>
  <c r="H54" i="3"/>
  <c r="G54" i="3"/>
  <c r="F54" i="3"/>
  <c r="E54" i="3"/>
  <c r="D54" i="3"/>
  <c r="B54" i="3"/>
  <c r="C54" i="3"/>
  <c r="C50" i="3"/>
  <c r="D49" i="3"/>
  <c r="C49" i="3"/>
  <c r="E48" i="3"/>
  <c r="D48" i="3"/>
  <c r="C48" i="3"/>
  <c r="F47" i="3"/>
  <c r="E47" i="3"/>
  <c r="D47" i="3"/>
  <c r="C47" i="3"/>
  <c r="G46" i="3"/>
  <c r="F46" i="3"/>
  <c r="E46" i="3"/>
  <c r="D46" i="3"/>
  <c r="C46" i="3"/>
  <c r="H45" i="3"/>
  <c r="G45" i="3"/>
  <c r="F45" i="3"/>
  <c r="E45" i="3"/>
  <c r="D45" i="3"/>
  <c r="C45" i="3"/>
  <c r="I44" i="3"/>
  <c r="H44" i="3"/>
  <c r="G44" i="3"/>
  <c r="F44" i="3"/>
  <c r="E44" i="3"/>
  <c r="D44" i="3"/>
  <c r="C44" i="3"/>
  <c r="J43" i="3"/>
  <c r="I43" i="3"/>
  <c r="H43" i="3"/>
  <c r="G43" i="3"/>
  <c r="F43" i="3"/>
  <c r="E43" i="3"/>
  <c r="D43" i="3"/>
  <c r="C43" i="3"/>
  <c r="K42" i="3"/>
  <c r="J42" i="3"/>
  <c r="I42" i="3"/>
  <c r="H42" i="3"/>
  <c r="G42" i="3"/>
  <c r="F42" i="3"/>
  <c r="E42" i="3"/>
  <c r="D42" i="3"/>
  <c r="C42" i="3"/>
  <c r="B18" i="3"/>
  <c r="B19" i="3"/>
  <c r="B20" i="3"/>
  <c r="B21" i="3"/>
  <c r="B22" i="3"/>
  <c r="C15" i="3"/>
  <c r="D15" i="3"/>
  <c r="E15" i="3"/>
  <c r="F15" i="3"/>
  <c r="G15" i="3"/>
  <c r="H15" i="3"/>
  <c r="I15" i="3"/>
  <c r="B15" i="3"/>
  <c r="B30" i="3" s="1"/>
  <c r="I14" i="3"/>
  <c r="H14" i="3"/>
  <c r="G14" i="3"/>
  <c r="F14" i="3"/>
  <c r="E14" i="3"/>
  <c r="D14" i="3"/>
  <c r="C14" i="3"/>
  <c r="B14" i="3"/>
  <c r="B27" i="3"/>
  <c r="C26" i="3"/>
  <c r="B26" i="3"/>
  <c r="D25" i="3"/>
  <c r="C25" i="3"/>
  <c r="B25" i="3"/>
  <c r="E24" i="3"/>
  <c r="D24" i="3"/>
  <c r="C24" i="3"/>
  <c r="B24" i="3"/>
  <c r="F23" i="3"/>
  <c r="E23" i="3"/>
  <c r="D23" i="3"/>
  <c r="C23" i="3"/>
  <c r="B23" i="3"/>
  <c r="G22" i="3"/>
  <c r="F22" i="3"/>
  <c r="E22" i="3"/>
  <c r="D22" i="3"/>
  <c r="C22" i="3"/>
  <c r="H21" i="3"/>
  <c r="G21" i="3"/>
  <c r="F21" i="3"/>
  <c r="E21" i="3"/>
  <c r="D21" i="3"/>
  <c r="C21" i="3"/>
  <c r="I20" i="3"/>
  <c r="H20" i="3"/>
  <c r="G20" i="3"/>
  <c r="F20" i="3"/>
  <c r="E20" i="3"/>
  <c r="D20" i="3"/>
  <c r="C20" i="3"/>
  <c r="J19" i="3"/>
  <c r="I19" i="3"/>
  <c r="H19" i="3"/>
  <c r="G19" i="3"/>
  <c r="F19" i="3"/>
  <c r="E19" i="3"/>
  <c r="D19" i="3"/>
  <c r="C19" i="3"/>
  <c r="K18" i="3"/>
  <c r="P2" i="3" s="1"/>
  <c r="Q2" i="3" s="1"/>
  <c r="X2" i="3" s="1"/>
  <c r="J18" i="3"/>
  <c r="I18" i="3"/>
  <c r="H18" i="3"/>
  <c r="G18" i="3"/>
  <c r="F18" i="3"/>
  <c r="E18" i="3"/>
  <c r="D18" i="3"/>
  <c r="C18" i="3"/>
  <c r="J13" i="3"/>
  <c r="I13" i="3"/>
  <c r="H13" i="3"/>
  <c r="G13" i="3"/>
  <c r="F13" i="3"/>
  <c r="E13" i="3"/>
  <c r="D13" i="3"/>
  <c r="C13" i="3"/>
  <c r="B13" i="3"/>
  <c r="R32" i="1" l="1"/>
  <c r="S32" i="1" s="1"/>
  <c r="Q26" i="1" a="1"/>
  <c r="Q26" i="1" s="1"/>
  <c r="J40" i="1"/>
  <c r="J62" i="1" s="1"/>
  <c r="I26" i="1" a="1"/>
  <c r="I26" i="1" s="1"/>
  <c r="N36" i="1"/>
  <c r="O36" i="1" s="1"/>
  <c r="M26" i="1" a="1"/>
  <c r="M26" i="1" s="1"/>
  <c r="F44" i="1"/>
  <c r="G44" i="1" s="1"/>
  <c r="E26" i="1" a="1"/>
  <c r="E26" i="1" s="1"/>
  <c r="C47" i="1"/>
  <c r="C69" i="1" s="1"/>
  <c r="B26" i="1" a="1"/>
  <c r="B26" i="1" s="1"/>
  <c r="C116" i="1"/>
  <c r="AE2" i="1"/>
  <c r="U2" i="3"/>
  <c r="T30" i="1"/>
  <c r="U30" i="1" s="1"/>
  <c r="Z4" i="1" s="1"/>
  <c r="AG4" i="1" s="1"/>
  <c r="P34" i="1"/>
  <c r="L38" i="1"/>
  <c r="H42" i="1"/>
  <c r="D46" i="1"/>
  <c r="D68" i="1" s="1"/>
  <c r="R50" i="1"/>
  <c r="N54" i="1"/>
  <c r="J50" i="1"/>
  <c r="F50" i="1"/>
  <c r="AB2" i="1"/>
  <c r="AI2" i="1" s="1"/>
  <c r="O2" i="3"/>
  <c r="V2" i="3" s="1"/>
  <c r="C66" i="3"/>
  <c r="W2" i="3"/>
  <c r="AA2" i="1"/>
  <c r="Y2" i="1"/>
  <c r="AF2" i="1" s="1"/>
  <c r="I61" i="1"/>
  <c r="T96" i="1"/>
  <c r="P100" i="1"/>
  <c r="L104" i="1"/>
  <c r="H108" i="1"/>
  <c r="I108" i="1" s="1"/>
  <c r="D112" i="1"/>
  <c r="Q99" i="1"/>
  <c r="M103" i="1"/>
  <c r="I107" i="1"/>
  <c r="E111" i="1"/>
  <c r="C113" i="1"/>
  <c r="S97" i="1"/>
  <c r="O101" i="1"/>
  <c r="K105" i="1"/>
  <c r="G109" i="1"/>
  <c r="R98" i="1"/>
  <c r="N102" i="1"/>
  <c r="J106" i="1"/>
  <c r="F110" i="1"/>
  <c r="B50" i="1"/>
  <c r="L55" i="1"/>
  <c r="D54" i="1"/>
  <c r="P50" i="1"/>
  <c r="H50" i="1"/>
  <c r="F60" i="1"/>
  <c r="N52" i="1"/>
  <c r="F62" i="1"/>
  <c r="J57" i="1"/>
  <c r="N50" i="1"/>
  <c r="F54" i="1"/>
  <c r="D67" i="1"/>
  <c r="E89" i="1" s="1"/>
  <c r="H62" i="1"/>
  <c r="D59" i="1"/>
  <c r="P55" i="1"/>
  <c r="Q77" i="1" s="1"/>
  <c r="H54" i="1"/>
  <c r="D66" i="1"/>
  <c r="D60" i="1"/>
  <c r="H55" i="1"/>
  <c r="L52" i="1"/>
  <c r="F61" i="1"/>
  <c r="L59" i="1"/>
  <c r="M81" i="1" s="1"/>
  <c r="J58" i="1"/>
  <c r="J56" i="1"/>
  <c r="P54" i="1"/>
  <c r="N53" i="1"/>
  <c r="F52" i="1"/>
  <c r="L58" i="1"/>
  <c r="H63" i="1"/>
  <c r="I85" i="1" s="1"/>
  <c r="I59" i="1"/>
  <c r="D58" i="1"/>
  <c r="H56" i="1"/>
  <c r="F53" i="1"/>
  <c r="D52" i="1"/>
  <c r="K50" i="1"/>
  <c r="K52" i="1"/>
  <c r="K56" i="1"/>
  <c r="K60" i="1"/>
  <c r="L82" i="1" s="1"/>
  <c r="K58" i="1"/>
  <c r="K53" i="1"/>
  <c r="K55" i="1"/>
  <c r="K51" i="1"/>
  <c r="K57" i="1"/>
  <c r="K59" i="1"/>
  <c r="K54" i="1"/>
  <c r="G50" i="1"/>
  <c r="G52" i="1"/>
  <c r="G56" i="1"/>
  <c r="G60" i="1"/>
  <c r="G64" i="1"/>
  <c r="G51" i="1"/>
  <c r="G54" i="1"/>
  <c r="G61" i="1"/>
  <c r="G63" i="1"/>
  <c r="G53" i="1"/>
  <c r="G55" i="1"/>
  <c r="G62" i="1"/>
  <c r="G57" i="1"/>
  <c r="G59" i="1"/>
  <c r="M50" i="1"/>
  <c r="M54" i="1"/>
  <c r="M58" i="1"/>
  <c r="N80" i="1" s="1"/>
  <c r="M52" i="1"/>
  <c r="M56" i="1"/>
  <c r="M53" i="1"/>
  <c r="M51" i="1"/>
  <c r="M55" i="1"/>
  <c r="M57" i="1"/>
  <c r="E50" i="1"/>
  <c r="E54" i="1"/>
  <c r="E58" i="1"/>
  <c r="E62" i="1"/>
  <c r="E66" i="1"/>
  <c r="F88" i="1" s="1"/>
  <c r="E53" i="1"/>
  <c r="E60" i="1"/>
  <c r="E55" i="1"/>
  <c r="E52" i="1"/>
  <c r="E59" i="1"/>
  <c r="E61" i="1"/>
  <c r="E51" i="1"/>
  <c r="E56" i="1"/>
  <c r="E63" i="1"/>
  <c r="E65" i="1"/>
  <c r="E57" i="1"/>
  <c r="S50" i="1"/>
  <c r="S52" i="1"/>
  <c r="S51" i="1"/>
  <c r="O50" i="1"/>
  <c r="O52" i="1"/>
  <c r="O56" i="1"/>
  <c r="P78" i="1" s="1"/>
  <c r="O51" i="1"/>
  <c r="O53" i="1"/>
  <c r="O55" i="1"/>
  <c r="O54" i="1"/>
  <c r="C50" i="1"/>
  <c r="C52" i="1"/>
  <c r="C56" i="1"/>
  <c r="C60" i="1"/>
  <c r="C64" i="1"/>
  <c r="C68" i="1"/>
  <c r="D90" i="1" s="1"/>
  <c r="C57" i="1"/>
  <c r="C59" i="1"/>
  <c r="C66" i="1"/>
  <c r="C54" i="1"/>
  <c r="C51" i="1"/>
  <c r="C58" i="1"/>
  <c r="C65" i="1"/>
  <c r="C67" i="1"/>
  <c r="C53" i="1"/>
  <c r="C55" i="1"/>
  <c r="C62" i="1"/>
  <c r="C61" i="1"/>
  <c r="G58" i="1"/>
  <c r="Q50" i="1"/>
  <c r="Q54" i="1"/>
  <c r="R76" i="1" s="1"/>
  <c r="Q51" i="1"/>
  <c r="Q53" i="1"/>
  <c r="Q52" i="1"/>
  <c r="I50" i="1"/>
  <c r="I54" i="1"/>
  <c r="I58" i="1"/>
  <c r="I62" i="1"/>
  <c r="J84" i="1" s="1"/>
  <c r="I55" i="1"/>
  <c r="I57" i="1"/>
  <c r="I51" i="1"/>
  <c r="I52" i="1"/>
  <c r="I56" i="1"/>
  <c r="I53" i="1"/>
  <c r="I60" i="1"/>
  <c r="E64" i="1"/>
  <c r="C63" i="1"/>
  <c r="R51" i="1"/>
  <c r="N51" i="1"/>
  <c r="N55" i="1"/>
  <c r="J51" i="1"/>
  <c r="J55" i="1"/>
  <c r="J59" i="1"/>
  <c r="F51" i="1"/>
  <c r="F55" i="1"/>
  <c r="F59" i="1"/>
  <c r="F63" i="1"/>
  <c r="F64" i="1"/>
  <c r="D63" i="1"/>
  <c r="J61" i="1"/>
  <c r="K83" i="1" s="1"/>
  <c r="H60" i="1"/>
  <c r="H58" i="1"/>
  <c r="F57" i="1"/>
  <c r="N56" i="1"/>
  <c r="D56" i="1"/>
  <c r="J54" i="1"/>
  <c r="R53" i="1"/>
  <c r="S75" i="1" s="1"/>
  <c r="P52" i="1"/>
  <c r="J52" i="1"/>
  <c r="P51" i="1"/>
  <c r="P53" i="1"/>
  <c r="L51" i="1"/>
  <c r="L53" i="1"/>
  <c r="L57" i="1"/>
  <c r="H51" i="1"/>
  <c r="H53" i="1"/>
  <c r="H57" i="1"/>
  <c r="H61" i="1"/>
  <c r="D51" i="1"/>
  <c r="D53" i="1"/>
  <c r="D57" i="1"/>
  <c r="D61" i="1"/>
  <c r="D65" i="1"/>
  <c r="F65" i="1"/>
  <c r="G87" i="1" s="1"/>
  <c r="D64" i="1"/>
  <c r="D62" i="1"/>
  <c r="J60" i="1"/>
  <c r="H59" i="1"/>
  <c r="F58" i="1"/>
  <c r="N57" i="1"/>
  <c r="O79" i="1" s="1"/>
  <c r="L56" i="1"/>
  <c r="F56" i="1"/>
  <c r="D55" i="1"/>
  <c r="L54" i="1"/>
  <c r="J53" i="1"/>
  <c r="R52" i="1"/>
  <c r="H52" i="1"/>
  <c r="L50" i="1"/>
  <c r="D50" i="1"/>
  <c r="B68" i="1"/>
  <c r="B66" i="1"/>
  <c r="B64" i="1"/>
  <c r="B62" i="1"/>
  <c r="B60" i="1"/>
  <c r="B58" i="1"/>
  <c r="B56" i="1"/>
  <c r="B54" i="1"/>
  <c r="B52" i="1"/>
  <c r="B69" i="1"/>
  <c r="C91" i="1" s="1"/>
  <c r="B67" i="1"/>
  <c r="B65" i="1"/>
  <c r="B63" i="1"/>
  <c r="B61" i="1"/>
  <c r="B59" i="1"/>
  <c r="B57" i="1"/>
  <c r="B55" i="1"/>
  <c r="B53" i="1"/>
  <c r="B51" i="1"/>
  <c r="I41" i="1"/>
  <c r="Q33" i="1"/>
  <c r="O35" i="1"/>
  <c r="M37" i="1"/>
  <c r="E45" i="1"/>
  <c r="U29" i="1"/>
  <c r="G43" i="1"/>
  <c r="S31" i="1"/>
  <c r="K39" i="1"/>
  <c r="T25" i="1"/>
  <c r="R2" i="3"/>
  <c r="Y2" i="3" s="1"/>
  <c r="F60" i="3"/>
  <c r="I30" i="3"/>
  <c r="J56" i="3"/>
  <c r="C63" i="3"/>
  <c r="G59" i="3"/>
  <c r="D62" i="3"/>
  <c r="H58" i="3"/>
  <c r="E61" i="3"/>
  <c r="I57" i="3"/>
  <c r="D37" i="3"/>
  <c r="E49" i="3" s="1"/>
  <c r="E36" i="3"/>
  <c r="F48" i="3" s="1"/>
  <c r="G31" i="3"/>
  <c r="C38" i="3"/>
  <c r="D50" i="3" s="1"/>
  <c r="F32" i="3"/>
  <c r="C35" i="3"/>
  <c r="B33" i="3"/>
  <c r="E30" i="3"/>
  <c r="E33" i="3"/>
  <c r="B32" i="3"/>
  <c r="F33" i="3"/>
  <c r="B36" i="3"/>
  <c r="F31" i="3"/>
  <c r="F35" i="3"/>
  <c r="G47" i="3" s="1"/>
  <c r="C31" i="3"/>
  <c r="E34" i="3"/>
  <c r="B37" i="3"/>
  <c r="D30" i="3"/>
  <c r="D31" i="3"/>
  <c r="H31" i="3"/>
  <c r="C32" i="3"/>
  <c r="G32" i="3"/>
  <c r="D35" i="3"/>
  <c r="C36" i="3"/>
  <c r="F30" i="3"/>
  <c r="E31" i="3"/>
  <c r="I31" i="3"/>
  <c r="D32" i="3"/>
  <c r="H32" i="3"/>
  <c r="C33" i="3"/>
  <c r="G33" i="3"/>
  <c r="B34" i="3"/>
  <c r="F34" i="3"/>
  <c r="E35" i="3"/>
  <c r="D36" i="3"/>
  <c r="C37" i="3"/>
  <c r="B38" i="3"/>
  <c r="H30" i="3"/>
  <c r="D34" i="3"/>
  <c r="C30" i="3"/>
  <c r="G30" i="3"/>
  <c r="B31" i="3"/>
  <c r="E32" i="3"/>
  <c r="I32" i="3"/>
  <c r="D33" i="3"/>
  <c r="H33" i="3"/>
  <c r="I45" i="3" s="1"/>
  <c r="C34" i="3"/>
  <c r="G34" i="3"/>
  <c r="H46" i="3" s="1"/>
  <c r="B35" i="3"/>
  <c r="B39" i="3"/>
  <c r="C51" i="3" s="1"/>
  <c r="F24" i="3"/>
  <c r="J15" i="3"/>
  <c r="J20" i="3"/>
  <c r="H22" i="3"/>
  <c r="D26" i="3"/>
  <c r="K19" i="3"/>
  <c r="I21" i="3"/>
  <c r="G23" i="3"/>
  <c r="E25" i="3"/>
  <c r="C27" i="3"/>
  <c r="C65" i="3" s="1"/>
  <c r="S98" i="1" l="1"/>
  <c r="T98" i="1" s="1"/>
  <c r="K106" i="1"/>
  <c r="C115" i="1"/>
  <c r="D116" i="1" s="1"/>
  <c r="E112" i="1"/>
  <c r="D47" i="1"/>
  <c r="D115" i="1" s="1"/>
  <c r="R54" i="1"/>
  <c r="S76" i="1" s="1"/>
  <c r="F66" i="1"/>
  <c r="G88" i="1" s="1"/>
  <c r="N58" i="1"/>
  <c r="O80" i="1" s="1"/>
  <c r="O102" i="1"/>
  <c r="P102" i="1" s="1"/>
  <c r="D113" i="1"/>
  <c r="G110" i="1"/>
  <c r="H110" i="1" s="1"/>
  <c r="K40" i="1"/>
  <c r="E46" i="1"/>
  <c r="I42" i="1"/>
  <c r="I64" i="1" s="1"/>
  <c r="Z3" i="1"/>
  <c r="AG3" i="1" s="1"/>
  <c r="M38" i="1"/>
  <c r="M60" i="1" s="1"/>
  <c r="P56" i="1"/>
  <c r="Q78" i="1" s="1"/>
  <c r="M104" i="1"/>
  <c r="Q100" i="1"/>
  <c r="H86" i="1"/>
  <c r="H64" i="1"/>
  <c r="L60" i="1"/>
  <c r="M82" i="1" s="1"/>
  <c r="Q34" i="1"/>
  <c r="AC2" i="1"/>
  <c r="AJ2" i="1" s="1"/>
  <c r="AH2" i="1"/>
  <c r="D66" i="3"/>
  <c r="P3" i="3"/>
  <c r="Q3" i="3" s="1"/>
  <c r="Y4" i="1"/>
  <c r="AF4" i="1" s="1"/>
  <c r="AA4" i="1"/>
  <c r="AH4" i="1" s="1"/>
  <c r="R99" i="1"/>
  <c r="J107" i="1"/>
  <c r="T97" i="1"/>
  <c r="N103" i="1"/>
  <c r="L105" i="1"/>
  <c r="F111" i="1"/>
  <c r="H109" i="1"/>
  <c r="P101" i="1"/>
  <c r="D91" i="1"/>
  <c r="K84" i="1"/>
  <c r="E90" i="1"/>
  <c r="T74" i="1"/>
  <c r="T32" i="1"/>
  <c r="L39" i="1"/>
  <c r="H44" i="1"/>
  <c r="T31" i="1"/>
  <c r="R33" i="1"/>
  <c r="P35" i="1"/>
  <c r="F45" i="1"/>
  <c r="H43" i="1"/>
  <c r="N37" i="1"/>
  <c r="P36" i="1"/>
  <c r="J41" i="1"/>
  <c r="S53" i="1"/>
  <c r="T75" i="1" s="1"/>
  <c r="E67" i="1"/>
  <c r="F89" i="1" s="1"/>
  <c r="G65" i="1"/>
  <c r="H87" i="1" s="1"/>
  <c r="G66" i="1"/>
  <c r="I63" i="1"/>
  <c r="J85" i="1" s="1"/>
  <c r="Q55" i="1"/>
  <c r="R77" i="1" s="1"/>
  <c r="O57" i="1"/>
  <c r="P79" i="1" s="1"/>
  <c r="M59" i="1"/>
  <c r="N81" i="1" s="1"/>
  <c r="K61" i="1"/>
  <c r="L83" i="1" s="1"/>
  <c r="S54" i="1"/>
  <c r="T24" i="1"/>
  <c r="T50" i="1"/>
  <c r="T52" i="1"/>
  <c r="T51" i="1"/>
  <c r="U73" i="1" s="1"/>
  <c r="O58" i="1"/>
  <c r="S2" i="3"/>
  <c r="Z2" i="3" s="1"/>
  <c r="G60" i="3"/>
  <c r="I58" i="3"/>
  <c r="F61" i="3"/>
  <c r="D63" i="3"/>
  <c r="E62" i="3"/>
  <c r="H59" i="3"/>
  <c r="J57" i="3"/>
  <c r="J44" i="3"/>
  <c r="E26" i="3"/>
  <c r="I22" i="3"/>
  <c r="K20" i="3"/>
  <c r="P4" i="3" s="1"/>
  <c r="W4" i="3" s="1"/>
  <c r="D38" i="3"/>
  <c r="E50" i="3" s="1"/>
  <c r="D27" i="3"/>
  <c r="D65" i="3" s="1"/>
  <c r="C39" i="3"/>
  <c r="D51" i="3" s="1"/>
  <c r="J14" i="3"/>
  <c r="K55" i="3" s="1"/>
  <c r="J31" i="3"/>
  <c r="J32" i="3"/>
  <c r="J30" i="3"/>
  <c r="F25" i="3"/>
  <c r="E37" i="3"/>
  <c r="F49" i="3" s="1"/>
  <c r="G24" i="3"/>
  <c r="F36" i="3"/>
  <c r="G48" i="3" s="1"/>
  <c r="H23" i="3"/>
  <c r="G35" i="3"/>
  <c r="H47" i="3" s="1"/>
  <c r="H34" i="3"/>
  <c r="I46" i="3" s="1"/>
  <c r="J21" i="3"/>
  <c r="I33" i="3"/>
  <c r="J45" i="3" s="1"/>
  <c r="D69" i="1" l="1"/>
  <c r="L106" i="1"/>
  <c r="F112" i="1"/>
  <c r="E113" i="1"/>
  <c r="E47" i="1"/>
  <c r="E69" i="1" s="1"/>
  <c r="K62" i="1"/>
  <c r="L84" i="1" s="1"/>
  <c r="L40" i="1"/>
  <c r="F46" i="1"/>
  <c r="E116" i="1"/>
  <c r="N38" i="1"/>
  <c r="N60" i="1" s="1"/>
  <c r="R100" i="1"/>
  <c r="N104" i="1"/>
  <c r="J42" i="1"/>
  <c r="J108" i="1"/>
  <c r="E68" i="1"/>
  <c r="F90" i="1" s="1"/>
  <c r="AA3" i="1"/>
  <c r="AH3" i="1" s="1"/>
  <c r="Y3" i="1"/>
  <c r="AF3" i="1" s="1"/>
  <c r="I86" i="1"/>
  <c r="J86" i="1" s="1"/>
  <c r="Q56" i="1"/>
  <c r="R78" i="1" s="1"/>
  <c r="R34" i="1"/>
  <c r="R56" i="1" s="1"/>
  <c r="E66" i="3"/>
  <c r="K107" i="1"/>
  <c r="O3" i="3"/>
  <c r="V3" i="3" s="1"/>
  <c r="W3" i="3"/>
  <c r="X3" i="3"/>
  <c r="U95" i="1"/>
  <c r="AB3" i="1" s="1"/>
  <c r="U96" i="1"/>
  <c r="U98" i="1"/>
  <c r="S99" i="1"/>
  <c r="U97" i="1"/>
  <c r="T54" i="1"/>
  <c r="U74" i="1"/>
  <c r="I110" i="1"/>
  <c r="O103" i="1"/>
  <c r="Q101" i="1"/>
  <c r="Q102" i="1"/>
  <c r="M105" i="1"/>
  <c r="I109" i="1"/>
  <c r="F67" i="1"/>
  <c r="G89" i="1" s="1"/>
  <c r="G111" i="1"/>
  <c r="H88" i="1"/>
  <c r="T76" i="1"/>
  <c r="P58" i="1"/>
  <c r="N82" i="1"/>
  <c r="P57" i="1"/>
  <c r="Q79" i="1" s="1"/>
  <c r="P80" i="1"/>
  <c r="E91" i="1"/>
  <c r="R55" i="1"/>
  <c r="S77" i="1" s="1"/>
  <c r="L61" i="1"/>
  <c r="M83" i="1" s="1"/>
  <c r="U32" i="1"/>
  <c r="Z6" i="1" s="1"/>
  <c r="AG6" i="1" s="1"/>
  <c r="H65" i="1"/>
  <c r="I87" i="1" s="1"/>
  <c r="J63" i="1"/>
  <c r="K85" i="1" s="1"/>
  <c r="N59" i="1"/>
  <c r="O81" i="1" s="1"/>
  <c r="U31" i="1"/>
  <c r="K41" i="1"/>
  <c r="O37" i="1"/>
  <c r="Q35" i="1"/>
  <c r="S33" i="1"/>
  <c r="I44" i="1"/>
  <c r="H66" i="1"/>
  <c r="T53" i="1"/>
  <c r="U75" i="1" s="1"/>
  <c r="Q36" i="1"/>
  <c r="I43" i="1"/>
  <c r="G45" i="1"/>
  <c r="M39" i="1"/>
  <c r="H60" i="3"/>
  <c r="G61" i="3"/>
  <c r="J58" i="3"/>
  <c r="Q4" i="3"/>
  <c r="X4" i="3" s="1"/>
  <c r="O4" i="3"/>
  <c r="V4" i="3" s="1"/>
  <c r="E63" i="3"/>
  <c r="F62" i="3"/>
  <c r="J22" i="3"/>
  <c r="K22" i="3" s="1"/>
  <c r="P6" i="3" s="1"/>
  <c r="W6" i="3" s="1"/>
  <c r="F26" i="3"/>
  <c r="I59" i="3"/>
  <c r="K57" i="3"/>
  <c r="K56" i="3"/>
  <c r="K43" i="3"/>
  <c r="K44" i="3"/>
  <c r="E38" i="3"/>
  <c r="F50" i="3" s="1"/>
  <c r="K21" i="3"/>
  <c r="I34" i="3"/>
  <c r="J46" i="3" s="1"/>
  <c r="I23" i="3"/>
  <c r="H35" i="3"/>
  <c r="I47" i="3" s="1"/>
  <c r="H24" i="3"/>
  <c r="G36" i="3"/>
  <c r="H48" i="3" s="1"/>
  <c r="G25" i="3"/>
  <c r="F37" i="3"/>
  <c r="G49" i="3" s="1"/>
  <c r="J34" i="3"/>
  <c r="J33" i="3"/>
  <c r="K45" i="3" s="1"/>
  <c r="E27" i="3"/>
  <c r="E65" i="3" s="1"/>
  <c r="D39" i="3"/>
  <c r="E51" i="3" s="1"/>
  <c r="M106" i="1" l="1"/>
  <c r="G112" i="1"/>
  <c r="E115" i="1"/>
  <c r="F116" i="1" s="1"/>
  <c r="F113" i="1"/>
  <c r="F47" i="1"/>
  <c r="G47" i="1" s="1"/>
  <c r="M40" i="1"/>
  <c r="N40" i="1" s="1"/>
  <c r="L62" i="1"/>
  <c r="M84" i="1" s="1"/>
  <c r="F68" i="1"/>
  <c r="G90" i="1" s="1"/>
  <c r="G46" i="1"/>
  <c r="H46" i="1" s="1"/>
  <c r="O104" i="1"/>
  <c r="O38" i="1"/>
  <c r="O60" i="1" s="1"/>
  <c r="K108" i="1"/>
  <c r="K42" i="1"/>
  <c r="K64" i="1" s="1"/>
  <c r="J64" i="1"/>
  <c r="K86" i="1" s="1"/>
  <c r="Z5" i="1"/>
  <c r="AA5" i="1" s="1"/>
  <c r="F66" i="3"/>
  <c r="S100" i="1"/>
  <c r="AB5" i="1"/>
  <c r="AI5" i="1" s="1"/>
  <c r="S34" i="1"/>
  <c r="S56" i="1" s="1"/>
  <c r="S78" i="1"/>
  <c r="L107" i="1"/>
  <c r="R3" i="3"/>
  <c r="Y3" i="3" s="1"/>
  <c r="P5" i="3"/>
  <c r="W5" i="3" s="1"/>
  <c r="AC3" i="1"/>
  <c r="AJ3" i="1" s="1"/>
  <c r="AI3" i="1"/>
  <c r="AB4" i="1"/>
  <c r="AI4" i="1" s="1"/>
  <c r="U76" i="1"/>
  <c r="T99" i="1"/>
  <c r="Y6" i="1"/>
  <c r="AF6" i="1" s="1"/>
  <c r="AA6" i="1"/>
  <c r="AH6" i="1" s="1"/>
  <c r="J110" i="1"/>
  <c r="P103" i="1"/>
  <c r="N105" i="1"/>
  <c r="O82" i="1"/>
  <c r="R102" i="1"/>
  <c r="R101" i="1"/>
  <c r="I88" i="1"/>
  <c r="F91" i="1"/>
  <c r="J109" i="1"/>
  <c r="H111" i="1"/>
  <c r="Q80" i="1"/>
  <c r="N39" i="1"/>
  <c r="M61" i="1"/>
  <c r="N83" i="1" s="1"/>
  <c r="J43" i="1"/>
  <c r="I65" i="1"/>
  <c r="J87" i="1" s="1"/>
  <c r="J44" i="1"/>
  <c r="I66" i="1"/>
  <c r="R35" i="1"/>
  <c r="Q57" i="1"/>
  <c r="R79" i="1" s="1"/>
  <c r="P37" i="1"/>
  <c r="O59" i="1"/>
  <c r="P81" i="1" s="1"/>
  <c r="H45" i="1"/>
  <c r="G67" i="1"/>
  <c r="H89" i="1" s="1"/>
  <c r="R36" i="1"/>
  <c r="Q58" i="1"/>
  <c r="T33" i="1"/>
  <c r="S55" i="1"/>
  <c r="T77" i="1" s="1"/>
  <c r="L41" i="1"/>
  <c r="K63" i="1"/>
  <c r="L85" i="1" s="1"/>
  <c r="F63" i="3"/>
  <c r="H61" i="3"/>
  <c r="I60" i="3"/>
  <c r="Q6" i="3"/>
  <c r="X6" i="3" s="1"/>
  <c r="O6" i="3"/>
  <c r="V6" i="3" s="1"/>
  <c r="R5" i="3"/>
  <c r="Y5" i="3" s="1"/>
  <c r="R4" i="3"/>
  <c r="Y4" i="3" s="1"/>
  <c r="G62" i="3"/>
  <c r="G26" i="3"/>
  <c r="K58" i="3"/>
  <c r="F38" i="3"/>
  <c r="G50" i="3" s="1"/>
  <c r="J59" i="3"/>
  <c r="K46" i="3"/>
  <c r="H25" i="3"/>
  <c r="G37" i="3"/>
  <c r="H49" i="3" s="1"/>
  <c r="F27" i="3"/>
  <c r="F65" i="3" s="1"/>
  <c r="E39" i="3"/>
  <c r="F51" i="3" s="1"/>
  <c r="I24" i="3"/>
  <c r="H36" i="3"/>
  <c r="I48" i="3" s="1"/>
  <c r="J23" i="3"/>
  <c r="I35" i="3"/>
  <c r="J47" i="3" s="1"/>
  <c r="G113" i="1" l="1"/>
  <c r="H113" i="1" s="1"/>
  <c r="F69" i="1"/>
  <c r="G91" i="1" s="1"/>
  <c r="M62" i="1"/>
  <c r="N84" i="1" s="1"/>
  <c r="F115" i="1"/>
  <c r="G116" i="1" s="1"/>
  <c r="N106" i="1"/>
  <c r="O106" i="1" s="1"/>
  <c r="P38" i="1"/>
  <c r="P60" i="1" s="1"/>
  <c r="G115" i="1"/>
  <c r="H112" i="1"/>
  <c r="I112" i="1" s="1"/>
  <c r="G68" i="1"/>
  <c r="H90" i="1" s="1"/>
  <c r="G66" i="3"/>
  <c r="P104" i="1"/>
  <c r="L42" i="1"/>
  <c r="L108" i="1"/>
  <c r="Y5" i="1"/>
  <c r="AF5" i="1" s="1"/>
  <c r="AG5" i="1"/>
  <c r="T100" i="1"/>
  <c r="T34" i="1"/>
  <c r="U34" i="1" s="1"/>
  <c r="Z8" i="1" s="1"/>
  <c r="AG8" i="1" s="1"/>
  <c r="AB6" i="1"/>
  <c r="AI6" i="1" s="1"/>
  <c r="T78" i="1"/>
  <c r="M107" i="1"/>
  <c r="S3" i="3"/>
  <c r="Z3" i="3" s="1"/>
  <c r="Q5" i="3"/>
  <c r="X5" i="3" s="1"/>
  <c r="O5" i="3"/>
  <c r="V5" i="3" s="1"/>
  <c r="AC5" i="1"/>
  <c r="AJ5" i="1" s="1"/>
  <c r="AH5" i="1"/>
  <c r="AC4" i="1"/>
  <c r="AJ4" i="1" s="1"/>
  <c r="U99" i="1"/>
  <c r="S102" i="1"/>
  <c r="K110" i="1"/>
  <c r="P82" i="1"/>
  <c r="O105" i="1"/>
  <c r="Q103" i="1"/>
  <c r="S101" i="1"/>
  <c r="K109" i="1"/>
  <c r="J88" i="1"/>
  <c r="L86" i="1"/>
  <c r="I111" i="1"/>
  <c r="R80" i="1"/>
  <c r="S36" i="1"/>
  <c r="R58" i="1"/>
  <c r="S35" i="1"/>
  <c r="R57" i="1"/>
  <c r="S79" i="1" s="1"/>
  <c r="U33" i="1"/>
  <c r="T55" i="1"/>
  <c r="U77" i="1" s="1"/>
  <c r="Q37" i="1"/>
  <c r="P59" i="1"/>
  <c r="Q81" i="1" s="1"/>
  <c r="O39" i="1"/>
  <c r="N61" i="1"/>
  <c r="O83" i="1" s="1"/>
  <c r="O40" i="1"/>
  <c r="N62" i="1"/>
  <c r="H47" i="1"/>
  <c r="H115" i="1" s="1"/>
  <c r="G69" i="1"/>
  <c r="J65" i="1"/>
  <c r="K87" i="1" s="1"/>
  <c r="K43" i="1"/>
  <c r="M41" i="1"/>
  <c r="L63" i="1"/>
  <c r="M85" i="1" s="1"/>
  <c r="I45" i="1"/>
  <c r="H67" i="1"/>
  <c r="I89" i="1" s="1"/>
  <c r="J66" i="1"/>
  <c r="K44" i="1"/>
  <c r="I46" i="1"/>
  <c r="H68" i="1"/>
  <c r="G63" i="3"/>
  <c r="I61" i="3"/>
  <c r="J60" i="3"/>
  <c r="S4" i="3"/>
  <c r="Z4" i="3" s="1"/>
  <c r="R6" i="3"/>
  <c r="Y6" i="3" s="1"/>
  <c r="H62" i="3"/>
  <c r="G38" i="3"/>
  <c r="H50" i="3" s="1"/>
  <c r="H26" i="3"/>
  <c r="K59" i="3"/>
  <c r="K23" i="3"/>
  <c r="J35" i="3"/>
  <c r="K47" i="3" s="1"/>
  <c r="G27" i="3"/>
  <c r="F39" i="3"/>
  <c r="G51" i="3" s="1"/>
  <c r="I25" i="3"/>
  <c r="H37" i="3"/>
  <c r="I49" i="3" s="1"/>
  <c r="J24" i="3"/>
  <c r="I36" i="3"/>
  <c r="J48" i="3" s="1"/>
  <c r="H116" i="1" l="1"/>
  <c r="I116" i="1" s="1"/>
  <c r="Q104" i="1"/>
  <c r="Q38" i="1"/>
  <c r="R38" i="1" s="1"/>
  <c r="M108" i="1"/>
  <c r="L64" i="1"/>
  <c r="M86" i="1" s="1"/>
  <c r="M42" i="1"/>
  <c r="N42" i="1" s="1"/>
  <c r="H63" i="3"/>
  <c r="N107" i="1"/>
  <c r="J112" i="1"/>
  <c r="T56" i="1"/>
  <c r="U78" i="1" s="1"/>
  <c r="Z7" i="1"/>
  <c r="Y7" i="1" s="1"/>
  <c r="AF7" i="1" s="1"/>
  <c r="I113" i="1"/>
  <c r="S5" i="3"/>
  <c r="Z5" i="3" s="1"/>
  <c r="AC6" i="1"/>
  <c r="AJ6" i="1" s="1"/>
  <c r="U100" i="1"/>
  <c r="P7" i="3"/>
  <c r="W7" i="3" s="1"/>
  <c r="G65" i="3"/>
  <c r="H66" i="3" s="1"/>
  <c r="T101" i="1"/>
  <c r="T102" i="1"/>
  <c r="AB7" i="1"/>
  <c r="AI7" i="1" s="1"/>
  <c r="L110" i="1"/>
  <c r="H91" i="1"/>
  <c r="Y8" i="1"/>
  <c r="AF8" i="1" s="1"/>
  <c r="AA8" i="1"/>
  <c r="AH8" i="1" s="1"/>
  <c r="Q82" i="1"/>
  <c r="P106" i="1"/>
  <c r="K88" i="1"/>
  <c r="P105" i="1"/>
  <c r="R103" i="1"/>
  <c r="L109" i="1"/>
  <c r="I90" i="1"/>
  <c r="J111" i="1"/>
  <c r="O84" i="1"/>
  <c r="S80" i="1"/>
  <c r="J45" i="1"/>
  <c r="I67" i="1"/>
  <c r="J89" i="1" s="1"/>
  <c r="I47" i="1"/>
  <c r="H69" i="1"/>
  <c r="O61" i="1"/>
  <c r="P83" i="1" s="1"/>
  <c r="P39" i="1"/>
  <c r="R37" i="1"/>
  <c r="Q59" i="1"/>
  <c r="R81" i="1" s="1"/>
  <c r="K66" i="1"/>
  <c r="L44" i="1"/>
  <c r="M63" i="1"/>
  <c r="N85" i="1" s="1"/>
  <c r="N41" i="1"/>
  <c r="O62" i="1"/>
  <c r="P40" i="1"/>
  <c r="S58" i="1"/>
  <c r="T36" i="1"/>
  <c r="K65" i="1"/>
  <c r="L87" i="1" s="1"/>
  <c r="L43" i="1"/>
  <c r="S57" i="1"/>
  <c r="T79" i="1" s="1"/>
  <c r="T35" i="1"/>
  <c r="J46" i="1"/>
  <c r="I68" i="1"/>
  <c r="J61" i="3"/>
  <c r="K60" i="3"/>
  <c r="S6" i="3"/>
  <c r="Z6" i="3" s="1"/>
  <c r="R7" i="3"/>
  <c r="Y7" i="3" s="1"/>
  <c r="I62" i="3"/>
  <c r="H38" i="3"/>
  <c r="I50" i="3" s="1"/>
  <c r="I26" i="3"/>
  <c r="J25" i="3"/>
  <c r="I37" i="3"/>
  <c r="J49" i="3" s="1"/>
  <c r="K24" i="3"/>
  <c r="P8" i="3" s="1"/>
  <c r="W8" i="3" s="1"/>
  <c r="J36" i="3"/>
  <c r="K48" i="3" s="1"/>
  <c r="H27" i="3"/>
  <c r="G39" i="3"/>
  <c r="H51" i="3" s="1"/>
  <c r="R104" i="1" l="1"/>
  <c r="S104" i="1" s="1"/>
  <c r="Q60" i="1"/>
  <c r="R82" i="1" s="1"/>
  <c r="N108" i="1"/>
  <c r="O108" i="1" s="1"/>
  <c r="M64" i="1"/>
  <c r="N86" i="1" s="1"/>
  <c r="K112" i="1"/>
  <c r="AA7" i="1"/>
  <c r="AH7" i="1" s="1"/>
  <c r="AG7" i="1"/>
  <c r="J113" i="1"/>
  <c r="I115" i="1"/>
  <c r="J116" i="1" s="1"/>
  <c r="O107" i="1"/>
  <c r="AB8" i="1"/>
  <c r="AI8" i="1" s="1"/>
  <c r="U102" i="1"/>
  <c r="I91" i="1"/>
  <c r="O7" i="3"/>
  <c r="V7" i="3" s="1"/>
  <c r="Q7" i="3"/>
  <c r="X7" i="3" s="1"/>
  <c r="I63" i="3"/>
  <c r="H65" i="3"/>
  <c r="I66" i="3" s="1"/>
  <c r="U101" i="1"/>
  <c r="M110" i="1"/>
  <c r="J90" i="1"/>
  <c r="Q106" i="1"/>
  <c r="S38" i="1"/>
  <c r="T80" i="1"/>
  <c r="L88" i="1"/>
  <c r="Q105" i="1"/>
  <c r="R60" i="1"/>
  <c r="S103" i="1"/>
  <c r="M109" i="1"/>
  <c r="O42" i="1"/>
  <c r="P42" i="1" s="1"/>
  <c r="K111" i="1"/>
  <c r="N64" i="1"/>
  <c r="P84" i="1"/>
  <c r="U35" i="1"/>
  <c r="T57" i="1"/>
  <c r="U79" i="1" s="1"/>
  <c r="N63" i="1"/>
  <c r="O85" i="1" s="1"/>
  <c r="O41" i="1"/>
  <c r="K45" i="1"/>
  <c r="J67" i="1"/>
  <c r="K89" i="1" s="1"/>
  <c r="Q40" i="1"/>
  <c r="P62" i="1"/>
  <c r="S37" i="1"/>
  <c r="R59" i="1"/>
  <c r="S81" i="1" s="1"/>
  <c r="U36" i="1"/>
  <c r="Z10" i="1" s="1"/>
  <c r="AG10" i="1" s="1"/>
  <c r="T58" i="1"/>
  <c r="Q39" i="1"/>
  <c r="P61" i="1"/>
  <c r="Q83" i="1" s="1"/>
  <c r="M43" i="1"/>
  <c r="L65" i="1"/>
  <c r="M87" i="1" s="1"/>
  <c r="M44" i="1"/>
  <c r="L66" i="1"/>
  <c r="J47" i="1"/>
  <c r="I69" i="1"/>
  <c r="K46" i="1"/>
  <c r="J68" i="1"/>
  <c r="R8" i="3"/>
  <c r="Y8" i="3" s="1"/>
  <c r="K61" i="3"/>
  <c r="Q8" i="3"/>
  <c r="X8" i="3" s="1"/>
  <c r="O8" i="3"/>
  <c r="V8" i="3" s="1"/>
  <c r="J62" i="3"/>
  <c r="I38" i="3"/>
  <c r="J50" i="3" s="1"/>
  <c r="J26" i="3"/>
  <c r="I27" i="3"/>
  <c r="H39" i="3"/>
  <c r="I51" i="3" s="1"/>
  <c r="K25" i="3"/>
  <c r="P9" i="3" s="1"/>
  <c r="J37" i="3"/>
  <c r="K49" i="3" s="1"/>
  <c r="N110" i="1" l="1"/>
  <c r="K90" i="1"/>
  <c r="K113" i="1"/>
  <c r="O86" i="1"/>
  <c r="L112" i="1"/>
  <c r="AC7" i="1"/>
  <c r="AJ7" i="1" s="1"/>
  <c r="P107" i="1"/>
  <c r="J115" i="1"/>
  <c r="K116" i="1" s="1"/>
  <c r="J91" i="1"/>
  <c r="AC8" i="1"/>
  <c r="AJ8" i="1" s="1"/>
  <c r="Z9" i="1"/>
  <c r="AA9" i="1" s="1"/>
  <c r="S7" i="3"/>
  <c r="Z7" i="3" s="1"/>
  <c r="J63" i="3"/>
  <c r="I65" i="3"/>
  <c r="J66" i="3" s="1"/>
  <c r="W9" i="3"/>
  <c r="AB9" i="1"/>
  <c r="AI9" i="1" s="1"/>
  <c r="S82" i="1"/>
  <c r="U80" i="1"/>
  <c r="AB10" i="1" s="1"/>
  <c r="AI10" i="1" s="1"/>
  <c r="T104" i="1"/>
  <c r="M88" i="1"/>
  <c r="S60" i="1"/>
  <c r="T38" i="1"/>
  <c r="N109" i="1"/>
  <c r="R106" i="1"/>
  <c r="T103" i="1"/>
  <c r="L111" i="1"/>
  <c r="Y10" i="1"/>
  <c r="AF10" i="1" s="1"/>
  <c r="AA10" i="1"/>
  <c r="AH10" i="1" s="1"/>
  <c r="R105" i="1"/>
  <c r="P108" i="1"/>
  <c r="Q108" i="1" s="1"/>
  <c r="O64" i="1"/>
  <c r="Q84" i="1"/>
  <c r="J69" i="1"/>
  <c r="K47" i="1"/>
  <c r="T37" i="1"/>
  <c r="S59" i="1"/>
  <c r="T81" i="1" s="1"/>
  <c r="L45" i="1"/>
  <c r="K67" i="1"/>
  <c r="L89" i="1" s="1"/>
  <c r="N43" i="1"/>
  <c r="M65" i="1"/>
  <c r="N87" i="1" s="1"/>
  <c r="R39" i="1"/>
  <c r="Q61" i="1"/>
  <c r="R83" i="1" s="1"/>
  <c r="R40" i="1"/>
  <c r="Q62" i="1"/>
  <c r="N44" i="1"/>
  <c r="O110" i="1" s="1"/>
  <c r="M66" i="1"/>
  <c r="P41" i="1"/>
  <c r="O63" i="1"/>
  <c r="P85" i="1" s="1"/>
  <c r="Q42" i="1"/>
  <c r="P64" i="1"/>
  <c r="L46" i="1"/>
  <c r="K68" i="1"/>
  <c r="R9" i="3"/>
  <c r="Y9" i="3" s="1"/>
  <c r="S8" i="3"/>
  <c r="Z8" i="3" s="1"/>
  <c r="Q9" i="3"/>
  <c r="X9" i="3" s="1"/>
  <c r="O9" i="3"/>
  <c r="V9" i="3" s="1"/>
  <c r="K62" i="3"/>
  <c r="J38" i="3"/>
  <c r="K50" i="3" s="1"/>
  <c r="K26" i="3"/>
  <c r="J27" i="3"/>
  <c r="I39" i="3"/>
  <c r="J51" i="3" s="1"/>
  <c r="K91" i="1" l="1"/>
  <c r="L90" i="1"/>
  <c r="T82" i="1"/>
  <c r="M112" i="1"/>
  <c r="P86" i="1"/>
  <c r="Q86" i="1" s="1"/>
  <c r="Q107" i="1"/>
  <c r="N88" i="1"/>
  <c r="Y9" i="1"/>
  <c r="AF9" i="1" s="1"/>
  <c r="AG9" i="1"/>
  <c r="L113" i="1"/>
  <c r="K115" i="1"/>
  <c r="L116" i="1" s="1"/>
  <c r="R84" i="1"/>
  <c r="K63" i="3"/>
  <c r="J65" i="3"/>
  <c r="K66" i="3" s="1"/>
  <c r="P10" i="3"/>
  <c r="W10" i="3" s="1"/>
  <c r="AC9" i="1"/>
  <c r="AJ9" i="1" s="1"/>
  <c r="AH9" i="1"/>
  <c r="U104" i="1"/>
  <c r="AC10" i="1"/>
  <c r="AJ10" i="1" s="1"/>
  <c r="T60" i="1"/>
  <c r="M111" i="1"/>
  <c r="S106" i="1"/>
  <c r="O109" i="1"/>
  <c r="U103" i="1"/>
  <c r="U38" i="1"/>
  <c r="Z12" i="1" s="1"/>
  <c r="AG12" i="1" s="1"/>
  <c r="S105" i="1"/>
  <c r="R108" i="1"/>
  <c r="P63" i="1"/>
  <c r="Q85" i="1" s="1"/>
  <c r="Q41" i="1"/>
  <c r="O43" i="1"/>
  <c r="N65" i="1"/>
  <c r="O87" i="1" s="1"/>
  <c r="S39" i="1"/>
  <c r="R61" i="1"/>
  <c r="S83" i="1" s="1"/>
  <c r="U37" i="1"/>
  <c r="T59" i="1"/>
  <c r="U81" i="1" s="1"/>
  <c r="S40" i="1"/>
  <c r="R62" i="1"/>
  <c r="M45" i="1"/>
  <c r="L67" i="1"/>
  <c r="M89" i="1" s="1"/>
  <c r="L47" i="1"/>
  <c r="K69" i="1"/>
  <c r="O44" i="1"/>
  <c r="P110" i="1" s="1"/>
  <c r="N66" i="1"/>
  <c r="M46" i="1"/>
  <c r="N112" i="1" s="1"/>
  <c r="L68" i="1"/>
  <c r="R42" i="1"/>
  <c r="Q64" i="1"/>
  <c r="S9" i="3"/>
  <c r="Z9" i="3" s="1"/>
  <c r="R10" i="3"/>
  <c r="Y10" i="3" s="1"/>
  <c r="K27" i="3"/>
  <c r="P11" i="3" s="1"/>
  <c r="J39" i="3"/>
  <c r="K51" i="3" s="1"/>
  <c r="L91" i="1" l="1"/>
  <c r="M90" i="1"/>
  <c r="U82" i="1"/>
  <c r="AB12" i="1" s="1"/>
  <c r="AI12" i="1" s="1"/>
  <c r="R107" i="1"/>
  <c r="O88" i="1"/>
  <c r="M113" i="1"/>
  <c r="L115" i="1"/>
  <c r="M116" i="1" s="1"/>
  <c r="Z11" i="1"/>
  <c r="AG11" i="1" s="1"/>
  <c r="S84" i="1"/>
  <c r="R12" i="3" a="1"/>
  <c r="R12" i="3" s="1"/>
  <c r="Y12" i="3" s="1"/>
  <c r="O10" i="3"/>
  <c r="V10" i="3" s="1"/>
  <c r="Q10" i="3"/>
  <c r="X10" i="3" s="1"/>
  <c r="K65" i="3"/>
  <c r="R11" i="3"/>
  <c r="Y11" i="3" s="1"/>
  <c r="W11" i="3"/>
  <c r="P12" i="3"/>
  <c r="T106" i="1"/>
  <c r="AB11" i="1"/>
  <c r="AI11" i="1" s="1"/>
  <c r="AA12" i="1"/>
  <c r="AH12" i="1" s="1"/>
  <c r="N111" i="1"/>
  <c r="P109" i="1"/>
  <c r="Y12" i="1"/>
  <c r="AF12" i="1" s="1"/>
  <c r="T105" i="1"/>
  <c r="R86" i="1"/>
  <c r="S108" i="1"/>
  <c r="O66" i="1"/>
  <c r="P44" i="1"/>
  <c r="Q110" i="1" s="1"/>
  <c r="S62" i="1"/>
  <c r="T40" i="1"/>
  <c r="O65" i="1"/>
  <c r="P87" i="1" s="1"/>
  <c r="P43" i="1"/>
  <c r="M67" i="1"/>
  <c r="N89" i="1" s="1"/>
  <c r="N45" i="1"/>
  <c r="T39" i="1"/>
  <c r="S61" i="1"/>
  <c r="T83" i="1" s="1"/>
  <c r="M47" i="1"/>
  <c r="L69" i="1"/>
  <c r="Q63" i="1"/>
  <c r="R85" i="1" s="1"/>
  <c r="R41" i="1"/>
  <c r="S42" i="1"/>
  <c r="R64" i="1"/>
  <c r="N46" i="1"/>
  <c r="O112" i="1" s="1"/>
  <c r="M68" i="1"/>
  <c r="Q11" i="3"/>
  <c r="X11" i="3" s="1"/>
  <c r="O11" i="3"/>
  <c r="V11" i="3" s="1"/>
  <c r="M91" i="1" l="1"/>
  <c r="N90" i="1"/>
  <c r="Y11" i="1"/>
  <c r="AF11" i="1" s="1"/>
  <c r="S107" i="1"/>
  <c r="P88" i="1"/>
  <c r="Q109" i="1"/>
  <c r="T84" i="1"/>
  <c r="AA11" i="1"/>
  <c r="AH11" i="1" s="1"/>
  <c r="N113" i="1"/>
  <c r="M115" i="1"/>
  <c r="N116" i="1" s="1"/>
  <c r="O12" i="3"/>
  <c r="V12" i="3" s="1"/>
  <c r="W12" i="3"/>
  <c r="S10" i="3"/>
  <c r="Z10" i="3" s="1"/>
  <c r="U106" i="1"/>
  <c r="Q12" i="3"/>
  <c r="AC12" i="1"/>
  <c r="AJ12" i="1" s="1"/>
  <c r="O111" i="1"/>
  <c r="U105" i="1"/>
  <c r="T108" i="1"/>
  <c r="S86" i="1"/>
  <c r="U39" i="1"/>
  <c r="Z13" i="1" s="1"/>
  <c r="T61" i="1"/>
  <c r="U83" i="1" s="1"/>
  <c r="T62" i="1"/>
  <c r="U40" i="1"/>
  <c r="Z14" i="1" s="1"/>
  <c r="AG14" i="1" s="1"/>
  <c r="R63" i="1"/>
  <c r="S85" i="1" s="1"/>
  <c r="S41" i="1"/>
  <c r="N47" i="1"/>
  <c r="M69" i="1"/>
  <c r="P65" i="1"/>
  <c r="Q87" i="1" s="1"/>
  <c r="Q43" i="1"/>
  <c r="O45" i="1"/>
  <c r="N67" i="1"/>
  <c r="O89" i="1" s="1"/>
  <c r="Q44" i="1"/>
  <c r="R110" i="1" s="1"/>
  <c r="P66" i="1"/>
  <c r="O46" i="1"/>
  <c r="P112" i="1" s="1"/>
  <c r="N68" i="1"/>
  <c r="T42" i="1"/>
  <c r="S64" i="1"/>
  <c r="S11" i="3"/>
  <c r="Z11" i="3" s="1"/>
  <c r="AC11" i="1" l="1"/>
  <c r="AJ11" i="1" s="1"/>
  <c r="N91" i="1"/>
  <c r="O90" i="1"/>
  <c r="Q88" i="1"/>
  <c r="T107" i="1"/>
  <c r="U84" i="1"/>
  <c r="AB14" i="1" s="1"/>
  <c r="AI14" i="1" s="1"/>
  <c r="R109" i="1"/>
  <c r="O113" i="1"/>
  <c r="N115" i="1"/>
  <c r="O116" i="1" s="1"/>
  <c r="AG13" i="1"/>
  <c r="S12" i="3"/>
  <c r="Z12" i="3" s="1"/>
  <c r="X12" i="3"/>
  <c r="AB13" i="1"/>
  <c r="AI13" i="1" s="1"/>
  <c r="P111" i="1"/>
  <c r="U108" i="1"/>
  <c r="T86" i="1"/>
  <c r="Y13" i="1"/>
  <c r="AF13" i="1" s="1"/>
  <c r="AA13" i="1"/>
  <c r="Y14" i="1"/>
  <c r="AF14" i="1" s="1"/>
  <c r="AA14" i="1"/>
  <c r="Q66" i="1"/>
  <c r="R44" i="1"/>
  <c r="S110" i="1" s="1"/>
  <c r="T41" i="1"/>
  <c r="S63" i="1"/>
  <c r="T85" i="1" s="1"/>
  <c r="R43" i="1"/>
  <c r="Q65" i="1"/>
  <c r="R87" i="1" s="1"/>
  <c r="N69" i="1"/>
  <c r="O47" i="1"/>
  <c r="P45" i="1"/>
  <c r="O67" i="1"/>
  <c r="P89" i="1" s="1"/>
  <c r="P46" i="1"/>
  <c r="Q112" i="1" s="1"/>
  <c r="O68" i="1"/>
  <c r="U42" i="1"/>
  <c r="Z16" i="1" s="1"/>
  <c r="AG16" i="1" s="1"/>
  <c r="T64" i="1"/>
  <c r="O91" i="1" l="1"/>
  <c r="R88" i="1"/>
  <c r="P90" i="1"/>
  <c r="U107" i="1"/>
  <c r="S109" i="1"/>
  <c r="P113" i="1"/>
  <c r="O115" i="1"/>
  <c r="P116" i="1" s="1"/>
  <c r="AC13" i="1"/>
  <c r="AJ13" i="1" s="1"/>
  <c r="AH13" i="1"/>
  <c r="AC14" i="1"/>
  <c r="AJ14" i="1" s="1"/>
  <c r="AH14" i="1"/>
  <c r="Q111" i="1"/>
  <c r="U86" i="1"/>
  <c r="AB16" i="1" s="1"/>
  <c r="AI16" i="1" s="1"/>
  <c r="Y16" i="1"/>
  <c r="AF16" i="1" s="1"/>
  <c r="AA16" i="1"/>
  <c r="AH16" i="1" s="1"/>
  <c r="U41" i="1"/>
  <c r="Z15" i="1" s="1"/>
  <c r="T63" i="1"/>
  <c r="U85" i="1" s="1"/>
  <c r="O69" i="1"/>
  <c r="P47" i="1"/>
  <c r="S43" i="1"/>
  <c r="R65" i="1"/>
  <c r="S87" i="1" s="1"/>
  <c r="R66" i="1"/>
  <c r="S44" i="1"/>
  <c r="T110" i="1" s="1"/>
  <c r="Q45" i="1"/>
  <c r="P67" i="1"/>
  <c r="Q89" i="1" s="1"/>
  <c r="Q46" i="1"/>
  <c r="R112" i="1" s="1"/>
  <c r="P68" i="1"/>
  <c r="P91" i="1" l="1"/>
  <c r="S88" i="1"/>
  <c r="Q90" i="1"/>
  <c r="AB15" i="1"/>
  <c r="AI15" i="1" s="1"/>
  <c r="T109" i="1"/>
  <c r="Q113" i="1"/>
  <c r="P115" i="1"/>
  <c r="Q116" i="1" s="1"/>
  <c r="AG15" i="1"/>
  <c r="R111" i="1"/>
  <c r="AC16" i="1"/>
  <c r="AJ16" i="1" s="1"/>
  <c r="Y15" i="1"/>
  <c r="AF15" i="1" s="1"/>
  <c r="AA15" i="1"/>
  <c r="R45" i="1"/>
  <c r="Q67" i="1"/>
  <c r="R89" i="1" s="1"/>
  <c r="Q47" i="1"/>
  <c r="P69" i="1"/>
  <c r="S66" i="1"/>
  <c r="T44" i="1"/>
  <c r="U110" i="1" s="1"/>
  <c r="T43" i="1"/>
  <c r="S65" i="1"/>
  <c r="T87" i="1" s="1"/>
  <c r="R46" i="1"/>
  <c r="S112" i="1" s="1"/>
  <c r="Q68" i="1"/>
  <c r="S111" i="1" l="1"/>
  <c r="Q91" i="1"/>
  <c r="T88" i="1"/>
  <c r="R90" i="1"/>
  <c r="U109" i="1"/>
  <c r="R113" i="1"/>
  <c r="Q115" i="1"/>
  <c r="R116" i="1" s="1"/>
  <c r="AC15" i="1"/>
  <c r="AJ15" i="1" s="1"/>
  <c r="AH15" i="1"/>
  <c r="U43" i="1"/>
  <c r="Z17" i="1" s="1"/>
  <c r="T65" i="1"/>
  <c r="U87" i="1" s="1"/>
  <c r="S45" i="1"/>
  <c r="R67" i="1"/>
  <c r="S89" i="1" s="1"/>
  <c r="U44" i="1"/>
  <c r="Z18" i="1" s="1"/>
  <c r="AG18" i="1" s="1"/>
  <c r="T66" i="1"/>
  <c r="U88" i="1" s="1"/>
  <c r="AB18" i="1" s="1"/>
  <c r="AI18" i="1" s="1"/>
  <c r="Q69" i="1"/>
  <c r="R47" i="1"/>
  <c r="S46" i="1"/>
  <c r="T112" i="1" s="1"/>
  <c r="R68" i="1"/>
  <c r="T111" i="1" l="1"/>
  <c r="R91" i="1"/>
  <c r="S90" i="1"/>
  <c r="AB17" i="1"/>
  <c r="AI17" i="1" s="1"/>
  <c r="S113" i="1"/>
  <c r="R115" i="1"/>
  <c r="S116" i="1" s="1"/>
  <c r="AG17" i="1"/>
  <c r="Y18" i="1"/>
  <c r="AF18" i="1" s="1"/>
  <c r="AA18" i="1"/>
  <c r="Y17" i="1"/>
  <c r="AF17" i="1" s="1"/>
  <c r="AA17" i="1"/>
  <c r="T45" i="1"/>
  <c r="S67" i="1"/>
  <c r="T89" i="1" s="1"/>
  <c r="S47" i="1"/>
  <c r="R69" i="1"/>
  <c r="S91" i="1" s="1"/>
  <c r="T46" i="1"/>
  <c r="U112" i="1" s="1"/>
  <c r="S68" i="1"/>
  <c r="U111" i="1" l="1"/>
  <c r="T90" i="1"/>
  <c r="T113" i="1"/>
  <c r="S115" i="1"/>
  <c r="T116" i="1" s="1"/>
  <c r="AC18" i="1"/>
  <c r="AJ18" i="1" s="1"/>
  <c r="AH18" i="1"/>
  <c r="AC17" i="1"/>
  <c r="AJ17" i="1" s="1"/>
  <c r="AH17" i="1"/>
  <c r="U45" i="1"/>
  <c r="Z19" i="1" s="1"/>
  <c r="T67" i="1"/>
  <c r="U89" i="1" s="1"/>
  <c r="T47" i="1"/>
  <c r="S69" i="1"/>
  <c r="T91" i="1" s="1"/>
  <c r="U46" i="1"/>
  <c r="Z20" i="1" s="1"/>
  <c r="AG20" i="1" s="1"/>
  <c r="T68" i="1"/>
  <c r="U90" i="1" s="1"/>
  <c r="AB20" i="1" s="1"/>
  <c r="AI20" i="1" s="1"/>
  <c r="AB19" i="1" l="1"/>
  <c r="AI19" i="1" s="1"/>
  <c r="U113" i="1"/>
  <c r="T115" i="1"/>
  <c r="U116" i="1" s="1"/>
  <c r="AG19" i="1"/>
  <c r="Y20" i="1"/>
  <c r="AF20" i="1" s="1"/>
  <c r="AA20" i="1"/>
  <c r="Y19" i="1"/>
  <c r="AF19" i="1" s="1"/>
  <c r="AA19" i="1"/>
  <c r="U47" i="1"/>
  <c r="T69" i="1"/>
  <c r="U91" i="1" s="1"/>
  <c r="AB22" i="1" l="1" a="1"/>
  <c r="AB22" i="1" s="1"/>
  <c r="AI22" i="1" s="1"/>
  <c r="Z21" i="1"/>
  <c r="Z22" i="1" s="1"/>
  <c r="U115" i="1"/>
  <c r="AB21" i="1"/>
  <c r="AI21" i="1" s="1"/>
  <c r="AC19" i="1"/>
  <c r="AJ19" i="1" s="1"/>
  <c r="AH19" i="1"/>
  <c r="AC20" i="1"/>
  <c r="AJ20" i="1" s="1"/>
  <c r="AH20" i="1"/>
  <c r="AG21" i="1" l="1"/>
  <c r="Y21" i="1"/>
  <c r="AF21" i="1" s="1"/>
  <c r="AA21" i="1"/>
  <c r="AA22" i="1" s="1"/>
  <c r="AC22" i="1" s="1"/>
  <c r="AJ22" i="1" s="1"/>
  <c r="Y22" i="1"/>
  <c r="AF22" i="1" s="1"/>
  <c r="AG22" i="1"/>
  <c r="AH22" i="1" l="1"/>
  <c r="AH21" i="1"/>
  <c r="AC21" i="1"/>
  <c r="AJ21" i="1" s="1"/>
</calcChain>
</file>

<file path=xl/sharedStrings.xml><?xml version="1.0" encoding="utf-8"?>
<sst xmlns="http://schemas.openxmlformats.org/spreadsheetml/2006/main" count="67" uniqueCount="25">
  <si>
    <t>Loss_Year</t>
  </si>
  <si>
    <t>NA</t>
  </si>
  <si>
    <t>RAA Data</t>
  </si>
  <si>
    <t>Mack.S.E</t>
  </si>
  <si>
    <t>Full Tri</t>
  </si>
  <si>
    <t>LINEST</t>
  </si>
  <si>
    <t>S.E.</t>
  </si>
  <si>
    <t>SIGMA</t>
  </si>
  <si>
    <t>F.se</t>
  </si>
  <si>
    <t>Process Risk</t>
  </si>
  <si>
    <t>Param Risk</t>
  </si>
  <si>
    <t>Ultimate</t>
  </si>
  <si>
    <t>Latest</t>
  </si>
  <si>
    <t>Dev.To.Date</t>
  </si>
  <si>
    <t>IBNR</t>
  </si>
  <si>
    <t>CV(IBNR)</t>
  </si>
  <si>
    <t>require(ChainLadder)</t>
  </si>
  <si>
    <t>AY</t>
  </si>
  <si>
    <t>tri &lt;- read.table('clipboard',sep='\t',header=T)</t>
  </si>
  <si>
    <t>rownames(tri) &lt;- tri[,1]; tri &lt;- tri[,-1]</t>
  </si>
  <si>
    <t>Total</t>
  </si>
  <si>
    <t>Total Risk Base</t>
  </si>
  <si>
    <t>Total Param Risk</t>
  </si>
  <si>
    <t>write.table(rbind(summary(MackChainLadder(RAA,est.sigma='Mack'))$ByOrigin,as.numeric(t(summary(MackChainLadder(RAA,est.sigma='Mack'))$Totals))),'clipboard',sep='\t')</t>
  </si>
  <si>
    <t>write.table(rbind(summary(MackChainLadder(tri,est.sigma='Mack'))$ByOrigin,as.numeric(t(summary(MackChainLadder(tri,est.sigma='Mack'))$Totals))),'clipboard',sep='\t')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</si>
</sst>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%"/>
    <numFmt numFmtId="167" formatCode="0.00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FF"/>
      <name val="Lucida Console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43" fontId="0" fillId="0" borderId="0" xfId="1" applyFont="1"/>
    <xf numFmtId="164" fontId="0" fillId="0" borderId="0" xfId="1" applyNumberFormat="1" applyFont="1"/>
    <xf numFmtId="165" fontId="0" fillId="0" borderId="0" xfId="1" applyNumberFormat="1" applyFont="1"/>
    <xf numFmtId="164" fontId="0" fillId="0" borderId="0" xfId="0" applyNumberFormat="1"/>
    <xf numFmtId="165" fontId="14" fillId="33" borderId="0" xfId="1" applyNumberFormat="1" applyFont="1" applyFill="1"/>
    <xf numFmtId="0" fontId="14" fillId="33" borderId="0" xfId="0" applyFont="1" applyFill="1"/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166" fontId="0" fillId="0" borderId="0" xfId="2" applyNumberFormat="1" applyFont="1" applyAlignment="1">
      <alignment horizontal="center"/>
    </xf>
    <xf numFmtId="0" fontId="19" fillId="0" borderId="0" xfId="0" applyFont="1" applyAlignment="1">
      <alignment vertical="center"/>
    </xf>
    <xf numFmtId="10" fontId="0" fillId="0" borderId="0" xfId="2" applyNumberFormat="1" applyFont="1"/>
    <xf numFmtId="10" fontId="14" fillId="33" borderId="0" xfId="2" applyNumberFormat="1" applyFont="1" applyFill="1"/>
    <xf numFmtId="167" fontId="0" fillId="0" borderId="0" xfId="2" applyNumberFormat="1" applyFont="1"/>
    <xf numFmtId="167" fontId="14" fillId="33" borderId="0" xfId="2" applyNumberFormat="1" applyFont="1" applyFill="1"/>
    <xf numFmtId="167" fontId="18" fillId="0" borderId="0" xfId="2" applyNumberFormat="1" applyFont="1"/>
    <xf numFmtId="0" fontId="0" fillId="0" borderId="0" xfId="1" applyNumberFormat="1" applyFont="1"/>
    <xf numFmtId="43" fontId="0" fillId="0" borderId="0" xfId="1" applyFont="1" applyAlignment="1">
      <alignment horizontal="center"/>
    </xf>
    <xf numFmtId="0" fontId="0" fillId="0" borderId="10" xfId="0" applyBorder="1"/>
    <xf numFmtId="164" fontId="0" fillId="0" borderId="10" xfId="1" applyNumberFormat="1" applyFont="1" applyBorder="1"/>
    <xf numFmtId="166" fontId="0" fillId="0" borderId="10" xfId="2" applyNumberFormat="1" applyFont="1" applyBorder="1" applyAlignment="1">
      <alignment horizontal="center"/>
    </xf>
    <xf numFmtId="9" fontId="0" fillId="0" borderId="10" xfId="2" applyFont="1" applyBorder="1" applyAlignment="1">
      <alignment horizontal="center"/>
    </xf>
    <xf numFmtId="164" fontId="0" fillId="0" borderId="10" xfId="0" applyNumberFormat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"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6"/>
  <sheetViews>
    <sheetView zoomScale="85" zoomScaleNormal="85" workbookViewId="0"/>
  </sheetViews>
  <sheetFormatPr defaultRowHeight="14.4" x14ac:dyDescent="0.3"/>
  <cols>
    <col min="1" max="1" width="11.44140625" bestFit="1" customWidth="1"/>
    <col min="2" max="21" width="9" bestFit="1" customWidth="1"/>
    <col min="23" max="23" width="7.88671875" customWidth="1"/>
    <col min="24" max="24" width="9" bestFit="1" customWidth="1"/>
    <col min="25" max="25" width="11.33203125" bestFit="1" customWidth="1"/>
    <col min="26" max="26" width="9" bestFit="1" customWidth="1"/>
    <col min="27" max="27" width="6.88671875" bestFit="1" customWidth="1"/>
    <col min="28" max="28" width="8.44140625" bestFit="1" customWidth="1"/>
    <col min="29" max="29" width="8.77734375" bestFit="1" customWidth="1"/>
    <col min="31" max="31" width="9" bestFit="1" customWidth="1"/>
    <col min="32" max="32" width="11.33203125" bestFit="1" customWidth="1"/>
    <col min="33" max="33" width="9" bestFit="1" customWidth="1"/>
    <col min="34" max="34" width="6.88671875" bestFit="1" customWidth="1"/>
    <col min="35" max="35" width="8.44140625" bestFit="1" customWidth="1"/>
    <col min="36" max="36" width="8.77734375" bestFit="1" customWidth="1"/>
  </cols>
  <sheetData>
    <row r="1" spans="1:36" x14ac:dyDescent="0.3">
      <c r="A1" s="16" t="s">
        <v>0</v>
      </c>
      <c r="B1" s="16">
        <v>1</v>
      </c>
      <c r="C1" s="16">
        <v>2</v>
      </c>
      <c r="D1" s="16">
        <v>3</v>
      </c>
      <c r="E1" s="16">
        <v>4</v>
      </c>
      <c r="F1" s="16">
        <v>5</v>
      </c>
      <c r="G1" s="16">
        <v>6</v>
      </c>
      <c r="H1" s="16">
        <v>7</v>
      </c>
      <c r="I1" s="16">
        <v>8</v>
      </c>
      <c r="J1" s="16">
        <v>9</v>
      </c>
      <c r="K1" s="16">
        <v>10</v>
      </c>
      <c r="L1" s="16">
        <v>11</v>
      </c>
      <c r="M1" s="16">
        <v>12</v>
      </c>
      <c r="N1" s="16">
        <v>13</v>
      </c>
      <c r="O1" s="16">
        <v>14</v>
      </c>
      <c r="P1" s="16">
        <v>15</v>
      </c>
      <c r="Q1" s="16">
        <v>16</v>
      </c>
      <c r="R1" s="16">
        <v>17</v>
      </c>
      <c r="S1" s="16">
        <v>18</v>
      </c>
      <c r="T1" s="16">
        <v>19</v>
      </c>
      <c r="U1" s="16">
        <v>20</v>
      </c>
      <c r="W1" t="s">
        <v>17</v>
      </c>
      <c r="X1" s="7" t="s">
        <v>12</v>
      </c>
      <c r="Y1" s="7" t="s">
        <v>13</v>
      </c>
      <c r="Z1" s="7" t="s">
        <v>11</v>
      </c>
      <c r="AA1" s="7" t="s">
        <v>14</v>
      </c>
      <c r="AB1" s="7" t="s">
        <v>3</v>
      </c>
      <c r="AC1" s="7" t="s">
        <v>15</v>
      </c>
      <c r="AE1" s="7" t="s">
        <v>12</v>
      </c>
      <c r="AF1" s="7" t="s">
        <v>13</v>
      </c>
      <c r="AG1" s="7" t="s">
        <v>11</v>
      </c>
      <c r="AH1" s="7" t="s">
        <v>14</v>
      </c>
      <c r="AI1" s="7" t="s">
        <v>3</v>
      </c>
      <c r="AJ1" s="7" t="s">
        <v>15</v>
      </c>
    </row>
    <row r="2" spans="1:36" x14ac:dyDescent="0.3">
      <c r="A2" s="16">
        <v>1997</v>
      </c>
      <c r="B2" s="16">
        <v>84523</v>
      </c>
      <c r="C2" s="16">
        <v>96202</v>
      </c>
      <c r="D2" s="16">
        <v>97364</v>
      </c>
      <c r="E2" s="16">
        <v>97805</v>
      </c>
      <c r="F2" s="16">
        <v>98068</v>
      </c>
      <c r="G2" s="16">
        <v>98166</v>
      </c>
      <c r="H2" s="16">
        <v>98218</v>
      </c>
      <c r="I2" s="16">
        <v>98273</v>
      </c>
      <c r="J2" s="16">
        <v>98310</v>
      </c>
      <c r="K2" s="16">
        <v>98338</v>
      </c>
      <c r="L2" s="16">
        <v>98366</v>
      </c>
      <c r="M2" s="16">
        <v>98384</v>
      </c>
      <c r="N2" s="16">
        <v>98393</v>
      </c>
      <c r="O2" s="16">
        <v>98416</v>
      </c>
      <c r="P2" s="16">
        <v>98438</v>
      </c>
      <c r="Q2" s="16">
        <v>98451</v>
      </c>
      <c r="R2" s="16">
        <v>98469</v>
      </c>
      <c r="S2" s="16">
        <v>98479</v>
      </c>
      <c r="T2" s="16">
        <v>98491</v>
      </c>
      <c r="U2" s="16">
        <v>98496</v>
      </c>
      <c r="W2">
        <f>A2</f>
        <v>1997</v>
      </c>
      <c r="X2" s="2">
        <f>LOOKUP(2,1/B2:U2,B2:U2)</f>
        <v>98496</v>
      </c>
      <c r="Y2" s="9">
        <f>X2/Z2</f>
        <v>1</v>
      </c>
      <c r="Z2" s="4">
        <f>U28</f>
        <v>98496</v>
      </c>
      <c r="AA2" s="4">
        <f>Z2-X2</f>
        <v>0</v>
      </c>
      <c r="AB2" s="2">
        <f>SQRT(U72^2+U94^2)</f>
        <v>0</v>
      </c>
      <c r="AC2" s="9" t="str">
        <f>IFERROR(AB2/AA2,"NA")</f>
        <v>NA</v>
      </c>
      <c r="AE2" s="1">
        <f>IFERROR(ROUND(X2-X28,6),"")</f>
        <v>0</v>
      </c>
      <c r="AF2" s="17">
        <f t="shared" ref="AF2:AJ2" si="0">IFERROR(ROUND(Y2-Y28,6),"")</f>
        <v>0</v>
      </c>
      <c r="AG2" s="1">
        <f t="shared" si="0"/>
        <v>0</v>
      </c>
      <c r="AH2" s="1">
        <f t="shared" si="0"/>
        <v>0</v>
      </c>
      <c r="AI2" s="1">
        <f t="shared" si="0"/>
        <v>0</v>
      </c>
      <c r="AJ2" s="17" t="str">
        <f t="shared" si="0"/>
        <v/>
      </c>
    </row>
    <row r="3" spans="1:36" x14ac:dyDescent="0.3">
      <c r="A3" s="16">
        <v>1998</v>
      </c>
      <c r="B3" s="16">
        <v>93171</v>
      </c>
      <c r="C3" s="16">
        <v>108191</v>
      </c>
      <c r="D3" s="16">
        <v>109515</v>
      </c>
      <c r="E3" s="16">
        <v>110024</v>
      </c>
      <c r="F3" s="16">
        <v>110233</v>
      </c>
      <c r="G3" s="16">
        <v>110341</v>
      </c>
      <c r="H3" s="16">
        <v>110412</v>
      </c>
      <c r="I3" s="16">
        <v>110457</v>
      </c>
      <c r="J3" s="16">
        <v>110500</v>
      </c>
      <c r="K3" s="16">
        <v>110525</v>
      </c>
      <c r="L3" s="16">
        <v>110571</v>
      </c>
      <c r="M3" s="16">
        <v>110591</v>
      </c>
      <c r="N3" s="16">
        <v>110623</v>
      </c>
      <c r="O3" s="16">
        <v>110646</v>
      </c>
      <c r="P3" s="16">
        <v>110665</v>
      </c>
      <c r="Q3" s="16">
        <v>110671</v>
      </c>
      <c r="R3" s="16">
        <v>110681</v>
      </c>
      <c r="S3" s="16">
        <v>110691</v>
      </c>
      <c r="T3" s="16">
        <v>110696</v>
      </c>
      <c r="U3" s="16"/>
      <c r="W3">
        <f t="shared" ref="W3:W21" si="1">A3</f>
        <v>1998</v>
      </c>
      <c r="X3" s="2">
        <f t="shared" ref="X3:X21" si="2">LOOKUP(2,1/B3:U3,B3:U3)</f>
        <v>110696</v>
      </c>
      <c r="Y3" s="9">
        <f t="shared" ref="Y3:Y22" ca="1" si="3">X3/Z3</f>
        <v>0.99994923651721901</v>
      </c>
      <c r="Z3" s="4">
        <f t="shared" ref="Z3:Z21" ca="1" si="4">U29</f>
        <v>110701.61959976038</v>
      </c>
      <c r="AA3" s="4">
        <f t="shared" ref="AA3:AA21" ca="1" si="5">Z3-X3</f>
        <v>5.6195997603790602</v>
      </c>
      <c r="AB3" s="2">
        <f t="shared" ref="AB3:AB21" ca="1" si="6">SQRT(U73^2+U95^2)</f>
        <v>1.3936322790125861</v>
      </c>
      <c r="AC3" s="9">
        <f t="shared" ref="AC3:AC22" ca="1" si="7">IFERROR(AB3/AA3,"NA")</f>
        <v>0.24799493530453512</v>
      </c>
      <c r="AE3" s="1">
        <f t="shared" ref="AE3:AJ3" si="8">IFERROR(ROUND(X3-X29,6),"")</f>
        <v>0</v>
      </c>
      <c r="AF3" s="17">
        <f t="shared" ca="1" si="8"/>
        <v>0</v>
      </c>
      <c r="AG3" s="1">
        <f t="shared" ca="1" si="8"/>
        <v>0</v>
      </c>
      <c r="AH3" s="1">
        <f t="shared" ca="1" si="8"/>
        <v>0</v>
      </c>
      <c r="AI3" s="1">
        <f t="shared" ca="1" si="8"/>
        <v>0</v>
      </c>
      <c r="AJ3" s="17">
        <f t="shared" ca="1" si="8"/>
        <v>0</v>
      </c>
    </row>
    <row r="4" spans="1:36" x14ac:dyDescent="0.3">
      <c r="A4" s="16">
        <v>1999</v>
      </c>
      <c r="B4" s="16">
        <v>100726</v>
      </c>
      <c r="C4" s="16">
        <v>115778</v>
      </c>
      <c r="D4" s="16">
        <v>117245</v>
      </c>
      <c r="E4" s="16">
        <v>117805</v>
      </c>
      <c r="F4" s="16">
        <v>118170</v>
      </c>
      <c r="G4" s="16">
        <v>118331</v>
      </c>
      <c r="H4" s="16">
        <v>118444</v>
      </c>
      <c r="I4" s="16">
        <v>118572</v>
      </c>
      <c r="J4" s="16">
        <v>118630</v>
      </c>
      <c r="K4" s="16">
        <v>118688</v>
      </c>
      <c r="L4" s="16">
        <v>118723</v>
      </c>
      <c r="M4" s="16">
        <v>118747</v>
      </c>
      <c r="N4" s="16">
        <v>118789</v>
      </c>
      <c r="O4" s="16">
        <v>118804</v>
      </c>
      <c r="P4" s="16">
        <v>118813</v>
      </c>
      <c r="Q4" s="16">
        <v>118824</v>
      </c>
      <c r="R4" s="16">
        <v>118836</v>
      </c>
      <c r="S4" s="16">
        <v>118846</v>
      </c>
      <c r="T4" s="16"/>
      <c r="U4" s="16"/>
      <c r="W4">
        <f t="shared" si="1"/>
        <v>1999</v>
      </c>
      <c r="X4" s="2">
        <f t="shared" si="2"/>
        <v>118846</v>
      </c>
      <c r="Y4" s="9">
        <f t="shared" ca="1" si="3"/>
        <v>0.99986797364227564</v>
      </c>
      <c r="Z4" s="4">
        <f t="shared" ca="1" si="4"/>
        <v>118861.69287638341</v>
      </c>
      <c r="AA4" s="4">
        <f t="shared" ca="1" si="5"/>
        <v>15.692876383414841</v>
      </c>
      <c r="AB4" s="2">
        <f t="shared" ca="1" si="6"/>
        <v>7.6996698743811933</v>
      </c>
      <c r="AC4" s="9">
        <f t="shared" ca="1" si="7"/>
        <v>0.49064745597044651</v>
      </c>
      <c r="AE4" s="1">
        <f t="shared" ref="AE4:AJ4" si="9">IFERROR(ROUND(X4-X30,6),"")</f>
        <v>0</v>
      </c>
      <c r="AF4" s="17">
        <f t="shared" ca="1" si="9"/>
        <v>0</v>
      </c>
      <c r="AG4" s="1">
        <f t="shared" ca="1" si="9"/>
        <v>0</v>
      </c>
      <c r="AH4" s="1">
        <f t="shared" ca="1" si="9"/>
        <v>0</v>
      </c>
      <c r="AI4" s="1">
        <f t="shared" ca="1" si="9"/>
        <v>0</v>
      </c>
      <c r="AJ4" s="17">
        <f t="shared" ca="1" si="9"/>
        <v>0</v>
      </c>
    </row>
    <row r="5" spans="1:36" x14ac:dyDescent="0.3">
      <c r="A5" s="16">
        <v>2000</v>
      </c>
      <c r="B5" s="16">
        <v>87793</v>
      </c>
      <c r="C5" s="16">
        <v>100817</v>
      </c>
      <c r="D5" s="16">
        <v>102125</v>
      </c>
      <c r="E5" s="16">
        <v>102751</v>
      </c>
      <c r="F5" s="16">
        <v>103007</v>
      </c>
      <c r="G5" s="16">
        <v>103132</v>
      </c>
      <c r="H5" s="16">
        <v>103284</v>
      </c>
      <c r="I5" s="16">
        <v>103337</v>
      </c>
      <c r="J5" s="16">
        <v>103401</v>
      </c>
      <c r="K5" s="16">
        <v>103428</v>
      </c>
      <c r="L5" s="16">
        <v>103469</v>
      </c>
      <c r="M5" s="16">
        <v>103498</v>
      </c>
      <c r="N5" s="16">
        <v>103525</v>
      </c>
      <c r="O5" s="16">
        <v>103540</v>
      </c>
      <c r="P5" s="16">
        <v>103555</v>
      </c>
      <c r="Q5" s="16">
        <v>103565</v>
      </c>
      <c r="R5" s="16">
        <v>103580</v>
      </c>
      <c r="S5" s="16"/>
      <c r="T5" s="16"/>
      <c r="U5" s="16"/>
      <c r="W5">
        <f t="shared" si="1"/>
        <v>2000</v>
      </c>
      <c r="X5" s="2">
        <f t="shared" si="2"/>
        <v>103580</v>
      </c>
      <c r="Y5" s="9">
        <f t="shared" ca="1" si="3"/>
        <v>0.99977652676404616</v>
      </c>
      <c r="Z5" s="4">
        <f t="shared" ca="1" si="4"/>
        <v>103603.15253175129</v>
      </c>
      <c r="AA5" s="4">
        <f t="shared" ca="1" si="5"/>
        <v>23.152531751286006</v>
      </c>
      <c r="AB5" s="2">
        <f t="shared" ca="1" si="6"/>
        <v>7.0959403859789685</v>
      </c>
      <c r="AC5" s="9">
        <f t="shared" ca="1" si="7"/>
        <v>0.30648658480232188</v>
      </c>
      <c r="AE5" s="1">
        <f t="shared" ref="AE5:AJ5" si="10">IFERROR(ROUND(X5-X31,6),"")</f>
        <v>0</v>
      </c>
      <c r="AF5" s="17">
        <f t="shared" ca="1" si="10"/>
        <v>0</v>
      </c>
      <c r="AG5" s="1">
        <f t="shared" ca="1" si="10"/>
        <v>0</v>
      </c>
      <c r="AH5" s="1">
        <f t="shared" ca="1" si="10"/>
        <v>0</v>
      </c>
      <c r="AI5" s="1">
        <f t="shared" ca="1" si="10"/>
        <v>0</v>
      </c>
      <c r="AJ5" s="17">
        <f t="shared" ca="1" si="10"/>
        <v>0</v>
      </c>
    </row>
    <row r="6" spans="1:36" x14ac:dyDescent="0.3">
      <c r="A6" s="16">
        <v>2001</v>
      </c>
      <c r="B6" s="16">
        <v>78983</v>
      </c>
      <c r="C6" s="16">
        <v>90131</v>
      </c>
      <c r="D6" s="16">
        <v>91355</v>
      </c>
      <c r="E6" s="16">
        <v>91838</v>
      </c>
      <c r="F6" s="16">
        <v>92009</v>
      </c>
      <c r="G6" s="16">
        <v>92198</v>
      </c>
      <c r="H6" s="16">
        <v>92251</v>
      </c>
      <c r="I6" s="16">
        <v>92334</v>
      </c>
      <c r="J6" s="16">
        <v>92367</v>
      </c>
      <c r="K6" s="16">
        <v>92394</v>
      </c>
      <c r="L6" s="16">
        <v>92430</v>
      </c>
      <c r="M6" s="16">
        <v>92454</v>
      </c>
      <c r="N6" s="16">
        <v>92475</v>
      </c>
      <c r="O6" s="16">
        <v>92483</v>
      </c>
      <c r="P6" s="16">
        <v>92495</v>
      </c>
      <c r="Q6" s="16">
        <v>92507</v>
      </c>
      <c r="R6" s="16"/>
      <c r="S6" s="16"/>
      <c r="T6" s="16"/>
      <c r="U6" s="16"/>
      <c r="W6">
        <f t="shared" si="1"/>
        <v>2001</v>
      </c>
      <c r="X6" s="2">
        <f t="shared" si="2"/>
        <v>92507</v>
      </c>
      <c r="Y6" s="9">
        <f t="shared" ca="1" si="3"/>
        <v>0.9996491123964365</v>
      </c>
      <c r="Z6" s="4">
        <f t="shared" ca="1" si="4"/>
        <v>92539.470953197801</v>
      </c>
      <c r="AA6" s="4">
        <f t="shared" ca="1" si="5"/>
        <v>32.470953197800554</v>
      </c>
      <c r="AB6" s="2">
        <f t="shared" ca="1" si="6"/>
        <v>8.0417832683446822</v>
      </c>
      <c r="AC6" s="9">
        <f t="shared" ca="1" si="7"/>
        <v>0.24766083149321896</v>
      </c>
      <c r="AE6" s="1">
        <f t="shared" ref="AE6:AJ6" si="11">IFERROR(ROUND(X6-X32,6),"")</f>
        <v>0</v>
      </c>
      <c r="AF6" s="17">
        <f t="shared" ca="1" si="11"/>
        <v>0</v>
      </c>
      <c r="AG6" s="1">
        <f t="shared" ca="1" si="11"/>
        <v>0</v>
      </c>
      <c r="AH6" s="1">
        <f t="shared" ca="1" si="11"/>
        <v>0</v>
      </c>
      <c r="AI6" s="1">
        <f t="shared" ca="1" si="11"/>
        <v>0</v>
      </c>
      <c r="AJ6" s="17">
        <f t="shared" ca="1" si="11"/>
        <v>0</v>
      </c>
    </row>
    <row r="7" spans="1:36" x14ac:dyDescent="0.3">
      <c r="A7" s="16">
        <v>2002</v>
      </c>
      <c r="B7" s="16">
        <v>59245</v>
      </c>
      <c r="C7" s="16">
        <v>67294</v>
      </c>
      <c r="D7" s="16">
        <v>68162</v>
      </c>
      <c r="E7" s="16">
        <v>68459</v>
      </c>
      <c r="F7" s="16">
        <v>68706</v>
      </c>
      <c r="G7" s="16">
        <v>68780</v>
      </c>
      <c r="H7" s="16">
        <v>68850</v>
      </c>
      <c r="I7" s="16">
        <v>68892</v>
      </c>
      <c r="J7" s="16">
        <v>68906</v>
      </c>
      <c r="K7" s="16">
        <v>68941</v>
      </c>
      <c r="L7" s="16">
        <v>68978</v>
      </c>
      <c r="M7" s="16">
        <v>69008</v>
      </c>
      <c r="N7" s="16">
        <v>69032</v>
      </c>
      <c r="O7" s="16">
        <v>69090</v>
      </c>
      <c r="P7" s="16">
        <v>69116</v>
      </c>
      <c r="Q7" s="16"/>
      <c r="R7" s="16"/>
      <c r="S7" s="16"/>
      <c r="T7" s="16"/>
      <c r="U7" s="16"/>
      <c r="W7">
        <f t="shared" si="1"/>
        <v>2002</v>
      </c>
      <c r="X7" s="2">
        <f t="shared" si="2"/>
        <v>69116</v>
      </c>
      <c r="Y7" s="9">
        <f t="shared" ca="1" si="3"/>
        <v>0.99954991398370185</v>
      </c>
      <c r="Z7" s="4">
        <f t="shared" ca="1" si="4"/>
        <v>69147.122152748212</v>
      </c>
      <c r="AA7" s="4">
        <f t="shared" ca="1" si="5"/>
        <v>31.122152748212102</v>
      </c>
      <c r="AB7" s="2">
        <f t="shared" ca="1" si="6"/>
        <v>7.3030009600420973</v>
      </c>
      <c r="AC7" s="9">
        <f t="shared" ca="1" si="7"/>
        <v>0.23465603485483949</v>
      </c>
      <c r="AE7" s="1">
        <f t="shared" ref="AE7:AJ7" si="12">IFERROR(ROUND(X7-X33,6),"")</f>
        <v>0</v>
      </c>
      <c r="AF7" s="17">
        <f t="shared" ca="1" si="12"/>
        <v>0</v>
      </c>
      <c r="AG7" s="1">
        <f t="shared" ca="1" si="12"/>
        <v>0</v>
      </c>
      <c r="AH7" s="1">
        <f t="shared" ca="1" si="12"/>
        <v>0</v>
      </c>
      <c r="AI7" s="1">
        <f t="shared" ca="1" si="12"/>
        <v>0</v>
      </c>
      <c r="AJ7" s="17">
        <f t="shared" ca="1" si="12"/>
        <v>0</v>
      </c>
    </row>
    <row r="8" spans="1:36" x14ac:dyDescent="0.3">
      <c r="A8" s="16">
        <v>2003</v>
      </c>
      <c r="B8" s="16">
        <v>43806</v>
      </c>
      <c r="C8" s="16">
        <v>50543</v>
      </c>
      <c r="D8" s="16">
        <v>51252</v>
      </c>
      <c r="E8" s="16">
        <v>51647</v>
      </c>
      <c r="F8" s="16">
        <v>51744</v>
      </c>
      <c r="G8" s="16">
        <v>51818</v>
      </c>
      <c r="H8" s="16">
        <v>51856</v>
      </c>
      <c r="I8" s="16">
        <v>51874</v>
      </c>
      <c r="J8" s="16">
        <v>51907</v>
      </c>
      <c r="K8" s="16">
        <v>51924</v>
      </c>
      <c r="L8" s="16">
        <v>51943</v>
      </c>
      <c r="M8" s="16">
        <v>51947</v>
      </c>
      <c r="N8" s="16">
        <v>51955</v>
      </c>
      <c r="O8" s="16">
        <v>51962</v>
      </c>
      <c r="P8" s="16"/>
      <c r="Q8" s="16"/>
      <c r="R8" s="16"/>
      <c r="S8" s="16"/>
      <c r="T8" s="16"/>
      <c r="U8" s="16"/>
      <c r="W8">
        <f t="shared" si="1"/>
        <v>2003</v>
      </c>
      <c r="X8" s="2">
        <f t="shared" si="2"/>
        <v>51962</v>
      </c>
      <c r="Y8" s="9">
        <f t="shared" ca="1" si="3"/>
        <v>0.99937632307866575</v>
      </c>
      <c r="Z8" s="4">
        <f t="shared" ca="1" si="4"/>
        <v>51994.427724609821</v>
      </c>
      <c r="AA8" s="4">
        <f t="shared" ca="1" si="5"/>
        <v>32.427724609820871</v>
      </c>
      <c r="AB8" s="2">
        <f t="shared" ca="1" si="6"/>
        <v>9.4274902508374723</v>
      </c>
      <c r="AC8" s="9">
        <f t="shared" ca="1" si="7"/>
        <v>0.29072315015227179</v>
      </c>
      <c r="AE8" s="1">
        <f t="shared" ref="AE8:AJ8" si="13">IFERROR(ROUND(X8-X34,6),"")</f>
        <v>0</v>
      </c>
      <c r="AF8" s="17">
        <f t="shared" ca="1" si="13"/>
        <v>0</v>
      </c>
      <c r="AG8" s="1">
        <f t="shared" ca="1" si="13"/>
        <v>0</v>
      </c>
      <c r="AH8" s="1">
        <f t="shared" ca="1" si="13"/>
        <v>0</v>
      </c>
      <c r="AI8" s="1">
        <f t="shared" ca="1" si="13"/>
        <v>0</v>
      </c>
      <c r="AJ8" s="17">
        <f t="shared" ca="1" si="13"/>
        <v>0</v>
      </c>
    </row>
    <row r="9" spans="1:36" x14ac:dyDescent="0.3">
      <c r="A9" s="16">
        <v>2004</v>
      </c>
      <c r="B9" s="16">
        <v>28957</v>
      </c>
      <c r="C9" s="16">
        <v>33650</v>
      </c>
      <c r="D9" s="16">
        <v>34337</v>
      </c>
      <c r="E9" s="16">
        <v>34457</v>
      </c>
      <c r="F9" s="16">
        <v>34563</v>
      </c>
      <c r="G9" s="16">
        <v>34599</v>
      </c>
      <c r="H9" s="16">
        <v>34622</v>
      </c>
      <c r="I9" s="16">
        <v>34657</v>
      </c>
      <c r="J9" s="16">
        <v>34668</v>
      </c>
      <c r="K9" s="16">
        <v>34680</v>
      </c>
      <c r="L9" s="16">
        <v>34685</v>
      </c>
      <c r="M9" s="16">
        <v>34695</v>
      </c>
      <c r="N9" s="16">
        <v>34704</v>
      </c>
      <c r="O9" s="16"/>
      <c r="P9" s="16"/>
      <c r="Q9" s="16"/>
      <c r="R9" s="16"/>
      <c r="S9" s="16"/>
      <c r="T9" s="16"/>
      <c r="U9" s="16"/>
      <c r="W9">
        <f t="shared" si="1"/>
        <v>2004</v>
      </c>
      <c r="X9" s="2">
        <f t="shared" si="2"/>
        <v>34704</v>
      </c>
      <c r="Y9" s="9">
        <f t="shared" ca="1" si="3"/>
        <v>0.99914543828123703</v>
      </c>
      <c r="Z9" s="4">
        <f t="shared" ca="1" si="4"/>
        <v>34733.682075053024</v>
      </c>
      <c r="AA9" s="4">
        <f t="shared" ca="1" si="5"/>
        <v>29.682075053024164</v>
      </c>
      <c r="AB9" s="2">
        <f t="shared" ca="1" si="6"/>
        <v>15.530855680544187</v>
      </c>
      <c r="AC9" s="9">
        <f t="shared" ca="1" si="7"/>
        <v>0.52324022672942549</v>
      </c>
      <c r="AE9" s="1">
        <f t="shared" ref="AE9:AJ9" si="14">IFERROR(ROUND(X9-X35,6),"")</f>
        <v>0</v>
      </c>
      <c r="AF9" s="17">
        <f t="shared" ca="1" si="14"/>
        <v>0</v>
      </c>
      <c r="AG9" s="1">
        <f t="shared" ca="1" si="14"/>
        <v>0</v>
      </c>
      <c r="AH9" s="1">
        <f t="shared" ca="1" si="14"/>
        <v>0</v>
      </c>
      <c r="AI9" s="1">
        <f t="shared" ca="1" si="14"/>
        <v>0</v>
      </c>
      <c r="AJ9" s="17">
        <f t="shared" ca="1" si="14"/>
        <v>0</v>
      </c>
    </row>
    <row r="10" spans="1:36" x14ac:dyDescent="0.3">
      <c r="A10" s="16">
        <v>2005</v>
      </c>
      <c r="B10" s="16">
        <v>23363</v>
      </c>
      <c r="C10" s="16">
        <v>27782</v>
      </c>
      <c r="D10" s="16">
        <v>28131</v>
      </c>
      <c r="E10" s="16">
        <v>28332</v>
      </c>
      <c r="F10" s="16">
        <v>28422</v>
      </c>
      <c r="G10" s="16">
        <v>28452</v>
      </c>
      <c r="H10" s="16">
        <v>28497</v>
      </c>
      <c r="I10" s="16">
        <v>28507</v>
      </c>
      <c r="J10" s="16">
        <v>28518</v>
      </c>
      <c r="K10" s="16">
        <v>28523</v>
      </c>
      <c r="L10" s="16">
        <v>28529</v>
      </c>
      <c r="M10" s="16">
        <v>28532</v>
      </c>
      <c r="N10" s="16"/>
      <c r="O10" s="16"/>
      <c r="P10" s="16"/>
      <c r="Q10" s="16"/>
      <c r="R10" s="16"/>
      <c r="S10" s="16"/>
      <c r="T10" s="16"/>
      <c r="U10" s="16"/>
      <c r="W10">
        <f t="shared" si="1"/>
        <v>2005</v>
      </c>
      <c r="X10" s="2">
        <f t="shared" si="2"/>
        <v>28532</v>
      </c>
      <c r="Y10" s="9">
        <f t="shared" ca="1" si="3"/>
        <v>0.99889252580583709</v>
      </c>
      <c r="Z10" s="4">
        <f t="shared" ca="1" si="4"/>
        <v>28563.633486978357</v>
      </c>
      <c r="AA10" s="4">
        <f t="shared" ca="1" si="5"/>
        <v>31.633486978356814</v>
      </c>
      <c r="AB10" s="2">
        <f t="shared" ca="1" si="6"/>
        <v>14.768001031997265</v>
      </c>
      <c r="AC10" s="9">
        <f t="shared" ca="1" si="7"/>
        <v>0.46684708018756588</v>
      </c>
      <c r="AE10" s="1">
        <f t="shared" ref="AE10:AJ10" si="15">IFERROR(ROUND(X10-X36,6),"")</f>
        <v>0</v>
      </c>
      <c r="AF10" s="17">
        <f t="shared" ca="1" si="15"/>
        <v>0</v>
      </c>
      <c r="AG10" s="1">
        <f t="shared" ca="1" si="15"/>
        <v>0</v>
      </c>
      <c r="AH10" s="1">
        <f t="shared" ca="1" si="15"/>
        <v>0</v>
      </c>
      <c r="AI10" s="1">
        <f t="shared" ca="1" si="15"/>
        <v>0</v>
      </c>
      <c r="AJ10" s="17">
        <f t="shared" ca="1" si="15"/>
        <v>0</v>
      </c>
    </row>
    <row r="11" spans="1:36" x14ac:dyDescent="0.3">
      <c r="A11" s="16">
        <v>2006</v>
      </c>
      <c r="B11" s="16">
        <v>22947</v>
      </c>
      <c r="C11" s="16">
        <v>26425</v>
      </c>
      <c r="D11" s="16">
        <v>26863</v>
      </c>
      <c r="E11" s="16">
        <v>26996</v>
      </c>
      <c r="F11" s="16">
        <v>27025</v>
      </c>
      <c r="G11" s="16">
        <v>27067</v>
      </c>
      <c r="H11" s="16">
        <v>27082</v>
      </c>
      <c r="I11" s="16">
        <v>27096</v>
      </c>
      <c r="J11" s="16">
        <v>27100</v>
      </c>
      <c r="K11" s="16">
        <v>27106</v>
      </c>
      <c r="L11" s="16">
        <v>27107</v>
      </c>
      <c r="M11" s="16"/>
      <c r="N11" s="16"/>
      <c r="O11" s="16"/>
      <c r="P11" s="16"/>
      <c r="Q11" s="16"/>
      <c r="R11" s="16"/>
      <c r="S11" s="16"/>
      <c r="T11" s="16"/>
      <c r="U11" s="16"/>
      <c r="W11">
        <f t="shared" si="1"/>
        <v>2006</v>
      </c>
      <c r="X11" s="2">
        <f t="shared" si="2"/>
        <v>27107</v>
      </c>
      <c r="Y11" s="9">
        <f t="shared" ca="1" si="3"/>
        <v>0.99866391915535924</v>
      </c>
      <c r="Z11" s="4">
        <f t="shared" ca="1" si="4"/>
        <v>27143.265597225451</v>
      </c>
      <c r="AA11" s="4">
        <f t="shared" ca="1" si="5"/>
        <v>36.26559722545062</v>
      </c>
      <c r="AB11" s="2">
        <f t="shared" ca="1" si="6"/>
        <v>15.049410631810021</v>
      </c>
      <c r="AC11" s="9">
        <f t="shared" ca="1" si="7"/>
        <v>0.41497760365707098</v>
      </c>
      <c r="AE11" s="1">
        <f t="shared" ref="AE11:AJ11" si="16">IFERROR(ROUND(X11-X37,6),"")</f>
        <v>0</v>
      </c>
      <c r="AF11" s="17">
        <f t="shared" ca="1" si="16"/>
        <v>0</v>
      </c>
      <c r="AG11" s="1">
        <f t="shared" ca="1" si="16"/>
        <v>0</v>
      </c>
      <c r="AH11" s="1">
        <f t="shared" ca="1" si="16"/>
        <v>0</v>
      </c>
      <c r="AI11" s="1">
        <f t="shared" ca="1" si="16"/>
        <v>0</v>
      </c>
      <c r="AJ11" s="17">
        <f t="shared" ca="1" si="16"/>
        <v>0</v>
      </c>
    </row>
    <row r="12" spans="1:36" x14ac:dyDescent="0.3">
      <c r="A12" s="16">
        <v>2007</v>
      </c>
      <c r="B12" s="16">
        <v>22814</v>
      </c>
      <c r="C12" s="16">
        <v>26379</v>
      </c>
      <c r="D12" s="16">
        <v>26760</v>
      </c>
      <c r="E12" s="16">
        <v>26856</v>
      </c>
      <c r="F12" s="16">
        <v>26926</v>
      </c>
      <c r="G12" s="16">
        <v>26953</v>
      </c>
      <c r="H12" s="16">
        <v>26961</v>
      </c>
      <c r="I12" s="16">
        <v>26971</v>
      </c>
      <c r="J12" s="16">
        <v>26985</v>
      </c>
      <c r="K12" s="16">
        <v>26992</v>
      </c>
      <c r="L12" s="16"/>
      <c r="M12" s="16"/>
      <c r="N12" s="16"/>
      <c r="O12" s="16"/>
      <c r="P12" s="16"/>
      <c r="Q12" s="16"/>
      <c r="R12" s="16"/>
      <c r="S12" s="16"/>
      <c r="T12" s="16"/>
      <c r="U12" s="16"/>
      <c r="W12">
        <f t="shared" si="1"/>
        <v>2007</v>
      </c>
      <c r="X12" s="2">
        <f t="shared" si="2"/>
        <v>26992</v>
      </c>
      <c r="Y12" s="9">
        <f t="shared" ca="1" si="3"/>
        <v>0.99831870917950827</v>
      </c>
      <c r="Z12" s="4">
        <f t="shared" ca="1" si="4"/>
        <v>27037.457829658437</v>
      </c>
      <c r="AA12" s="4">
        <f t="shared" ca="1" si="5"/>
        <v>45.457829658436822</v>
      </c>
      <c r="AB12" s="2">
        <f t="shared" ca="1" si="6"/>
        <v>15.897817412173335</v>
      </c>
      <c r="AC12" s="9">
        <f t="shared" ca="1" si="7"/>
        <v>0.34972671444341058</v>
      </c>
      <c r="AE12" s="1">
        <f t="shared" ref="AE12:AJ12" si="17">IFERROR(ROUND(X12-X38,6),"")</f>
        <v>0</v>
      </c>
      <c r="AF12" s="17">
        <f t="shared" ca="1" si="17"/>
        <v>0</v>
      </c>
      <c r="AG12" s="1">
        <f t="shared" ca="1" si="17"/>
        <v>0</v>
      </c>
      <c r="AH12" s="1">
        <f t="shared" ca="1" si="17"/>
        <v>0</v>
      </c>
      <c r="AI12" s="1">
        <f t="shared" ca="1" si="17"/>
        <v>0</v>
      </c>
      <c r="AJ12" s="17">
        <f t="shared" ca="1" si="17"/>
        <v>0</v>
      </c>
    </row>
    <row r="13" spans="1:36" x14ac:dyDescent="0.3">
      <c r="A13" s="16">
        <v>2008</v>
      </c>
      <c r="B13" s="16">
        <v>22033</v>
      </c>
      <c r="C13" s="16">
        <v>25363</v>
      </c>
      <c r="D13" s="16">
        <v>25601</v>
      </c>
      <c r="E13" s="16">
        <v>25769</v>
      </c>
      <c r="F13" s="16">
        <v>25812</v>
      </c>
      <c r="G13" s="16">
        <v>25838</v>
      </c>
      <c r="H13" s="16">
        <v>25861</v>
      </c>
      <c r="I13" s="16">
        <v>25873</v>
      </c>
      <c r="J13" s="16">
        <v>25881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W13">
        <f t="shared" si="1"/>
        <v>2008</v>
      </c>
      <c r="X13" s="2">
        <f t="shared" si="2"/>
        <v>25881</v>
      </c>
      <c r="Y13" s="9">
        <f t="shared" ca="1" si="3"/>
        <v>0.99799491128975137</v>
      </c>
      <c r="Z13" s="4">
        <f t="shared" ca="1" si="4"/>
        <v>25932.997961435376</v>
      </c>
      <c r="AA13" s="4">
        <f t="shared" ca="1" si="5"/>
        <v>51.997961435376055</v>
      </c>
      <c r="AB13" s="2">
        <f t="shared" ca="1" si="6"/>
        <v>16.257549429743737</v>
      </c>
      <c r="AC13" s="9">
        <f t="shared" ca="1" si="7"/>
        <v>0.31265743850264005</v>
      </c>
      <c r="AE13" s="1">
        <f t="shared" ref="AE13:AJ13" si="18">IFERROR(ROUND(X13-X39,6),"")</f>
        <v>0</v>
      </c>
      <c r="AF13" s="17">
        <f t="shared" ca="1" si="18"/>
        <v>0</v>
      </c>
      <c r="AG13" s="1">
        <f t="shared" ca="1" si="18"/>
        <v>0</v>
      </c>
      <c r="AH13" s="1">
        <f t="shared" ca="1" si="18"/>
        <v>0</v>
      </c>
      <c r="AI13" s="1">
        <f t="shared" ca="1" si="18"/>
        <v>0</v>
      </c>
      <c r="AJ13" s="17">
        <f t="shared" ca="1" si="18"/>
        <v>0</v>
      </c>
    </row>
    <row r="14" spans="1:36" x14ac:dyDescent="0.3">
      <c r="A14" s="16">
        <v>2009</v>
      </c>
      <c r="B14" s="16">
        <v>19212</v>
      </c>
      <c r="C14" s="16">
        <v>22337</v>
      </c>
      <c r="D14" s="16">
        <v>22686</v>
      </c>
      <c r="E14" s="16">
        <v>22783</v>
      </c>
      <c r="F14" s="16">
        <v>22825</v>
      </c>
      <c r="G14" s="16">
        <v>22843</v>
      </c>
      <c r="H14" s="16">
        <v>22866</v>
      </c>
      <c r="I14" s="16">
        <v>22885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W14">
        <f t="shared" si="1"/>
        <v>2009</v>
      </c>
      <c r="X14" s="2">
        <f t="shared" si="2"/>
        <v>22885</v>
      </c>
      <c r="Y14" s="9">
        <f t="shared" ca="1" si="3"/>
        <v>0.99757653017057524</v>
      </c>
      <c r="Z14" s="4">
        <f t="shared" ca="1" si="4"/>
        <v>22940.595841891853</v>
      </c>
      <c r="AA14" s="4">
        <f t="shared" ca="1" si="5"/>
        <v>55.595841891852615</v>
      </c>
      <c r="AB14" s="2">
        <f t="shared" ca="1" si="6"/>
        <v>16.209738315683783</v>
      </c>
      <c r="AC14" s="9">
        <f t="shared" ca="1" si="7"/>
        <v>0.29156386096671855</v>
      </c>
      <c r="AE14" s="1">
        <f t="shared" ref="AE14:AJ14" si="19">IFERROR(ROUND(X14-X40,6),"")</f>
        <v>0</v>
      </c>
      <c r="AF14" s="17">
        <f t="shared" ca="1" si="19"/>
        <v>0</v>
      </c>
      <c r="AG14" s="1">
        <f t="shared" ca="1" si="19"/>
        <v>0</v>
      </c>
      <c r="AH14" s="1">
        <f t="shared" ca="1" si="19"/>
        <v>0</v>
      </c>
      <c r="AI14" s="1">
        <f t="shared" ca="1" si="19"/>
        <v>0</v>
      </c>
      <c r="AJ14" s="17">
        <f t="shared" ca="1" si="19"/>
        <v>0</v>
      </c>
    </row>
    <row r="15" spans="1:36" x14ac:dyDescent="0.3">
      <c r="A15" s="16">
        <v>2010</v>
      </c>
      <c r="B15" s="16">
        <v>18310</v>
      </c>
      <c r="C15" s="16">
        <v>21659</v>
      </c>
      <c r="D15" s="16">
        <v>21974</v>
      </c>
      <c r="E15" s="16">
        <v>22111</v>
      </c>
      <c r="F15" s="16">
        <v>22224</v>
      </c>
      <c r="G15" s="16">
        <v>22257</v>
      </c>
      <c r="H15" s="16">
        <v>22282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W15">
        <f t="shared" si="1"/>
        <v>2010</v>
      </c>
      <c r="X15" s="2">
        <f t="shared" si="2"/>
        <v>22282</v>
      </c>
      <c r="Y15" s="9">
        <f t="shared" ca="1" si="3"/>
        <v>0.99693096758436206</v>
      </c>
      <c r="Z15" s="4">
        <f t="shared" ca="1" si="4"/>
        <v>22350.594699641988</v>
      </c>
      <c r="AA15" s="4">
        <f t="shared" ca="1" si="5"/>
        <v>68.594699641987972</v>
      </c>
      <c r="AB15" s="2">
        <f t="shared" ca="1" si="6"/>
        <v>18.908851388177172</v>
      </c>
      <c r="AC15" s="9">
        <f t="shared" ca="1" si="7"/>
        <v>0.27566053189046613</v>
      </c>
      <c r="AE15" s="1">
        <f t="shared" ref="AE15:AJ15" si="20">IFERROR(ROUND(X15-X41,6),"")</f>
        <v>0</v>
      </c>
      <c r="AF15" s="17">
        <f t="shared" ca="1" si="20"/>
        <v>0</v>
      </c>
      <c r="AG15" s="1">
        <f t="shared" ca="1" si="20"/>
        <v>0</v>
      </c>
      <c r="AH15" s="1">
        <f t="shared" ca="1" si="20"/>
        <v>0</v>
      </c>
      <c r="AI15" s="1">
        <f t="shared" ca="1" si="20"/>
        <v>0</v>
      </c>
      <c r="AJ15" s="17">
        <f t="shared" ca="1" si="20"/>
        <v>0</v>
      </c>
    </row>
    <row r="16" spans="1:36" x14ac:dyDescent="0.3">
      <c r="A16" s="16">
        <v>2011</v>
      </c>
      <c r="B16" s="16">
        <v>17060</v>
      </c>
      <c r="C16" s="16">
        <v>19923</v>
      </c>
      <c r="D16" s="16">
        <v>20229</v>
      </c>
      <c r="E16" s="16">
        <v>20348</v>
      </c>
      <c r="F16" s="16">
        <v>20422</v>
      </c>
      <c r="G16" s="16">
        <v>20464</v>
      </c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W16">
        <f t="shared" si="1"/>
        <v>2011</v>
      </c>
      <c r="X16" s="2">
        <f t="shared" si="2"/>
        <v>20464</v>
      </c>
      <c r="Y16" s="9">
        <f t="shared" ca="1" si="3"/>
        <v>0.99607849632452972</v>
      </c>
      <c r="Z16" s="4">
        <f t="shared" ca="1" si="4"/>
        <v>20544.565589470047</v>
      </c>
      <c r="AA16" s="4">
        <f t="shared" ca="1" si="5"/>
        <v>80.565589470046689</v>
      </c>
      <c r="AB16" s="2">
        <f t="shared" ca="1" si="6"/>
        <v>21.957816048538067</v>
      </c>
      <c r="AC16" s="9">
        <f t="shared" ca="1" si="7"/>
        <v>0.27254583740992444</v>
      </c>
      <c r="AE16" s="1">
        <f t="shared" ref="AE16:AJ16" si="21">IFERROR(ROUND(X16-X42,6),"")</f>
        <v>0</v>
      </c>
      <c r="AF16" s="17">
        <f t="shared" ca="1" si="21"/>
        <v>0</v>
      </c>
      <c r="AG16" s="1">
        <f t="shared" ca="1" si="21"/>
        <v>0</v>
      </c>
      <c r="AH16" s="1">
        <f t="shared" ca="1" si="21"/>
        <v>0</v>
      </c>
      <c r="AI16" s="1">
        <f t="shared" ca="1" si="21"/>
        <v>0</v>
      </c>
      <c r="AJ16" s="17">
        <f t="shared" ca="1" si="21"/>
        <v>0</v>
      </c>
    </row>
    <row r="17" spans="1:36" x14ac:dyDescent="0.3">
      <c r="A17" s="16">
        <v>2012</v>
      </c>
      <c r="B17" s="16">
        <v>13718</v>
      </c>
      <c r="C17" s="16">
        <v>16301</v>
      </c>
      <c r="D17" s="16">
        <v>16562</v>
      </c>
      <c r="E17" s="16">
        <v>16656</v>
      </c>
      <c r="F17" s="16">
        <v>16705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W17">
        <f t="shared" si="1"/>
        <v>2012</v>
      </c>
      <c r="X17" s="2">
        <f t="shared" si="2"/>
        <v>16705</v>
      </c>
      <c r="Y17" s="9">
        <f t="shared" ca="1" si="3"/>
        <v>0.9948112223726554</v>
      </c>
      <c r="Z17" s="4">
        <f t="shared" ca="1" si="4"/>
        <v>16792.130631737407</v>
      </c>
      <c r="AA17" s="4">
        <f t="shared" ca="1" si="5"/>
        <v>87.130631737407384</v>
      </c>
      <c r="AB17" s="2">
        <f t="shared" ca="1" si="6"/>
        <v>22.854155498705808</v>
      </c>
      <c r="AC17" s="9">
        <f t="shared" ca="1" si="7"/>
        <v>0.2622975989383759</v>
      </c>
      <c r="AE17" s="1">
        <f t="shared" ref="AE17:AJ17" si="22">IFERROR(ROUND(X17-X43,6),"")</f>
        <v>0</v>
      </c>
      <c r="AF17" s="17">
        <f t="shared" ca="1" si="22"/>
        <v>0</v>
      </c>
      <c r="AG17" s="1">
        <f t="shared" ca="1" si="22"/>
        <v>0</v>
      </c>
      <c r="AH17" s="1">
        <f t="shared" ca="1" si="22"/>
        <v>0</v>
      </c>
      <c r="AI17" s="1">
        <f t="shared" ca="1" si="22"/>
        <v>0</v>
      </c>
      <c r="AJ17" s="17">
        <f t="shared" ca="1" si="22"/>
        <v>0</v>
      </c>
    </row>
    <row r="18" spans="1:36" x14ac:dyDescent="0.3">
      <c r="A18" s="16">
        <v>2013</v>
      </c>
      <c r="B18" s="16">
        <v>11997</v>
      </c>
      <c r="C18" s="16">
        <v>14134</v>
      </c>
      <c r="D18" s="16">
        <v>14358</v>
      </c>
      <c r="E18" s="16">
        <v>14481</v>
      </c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W18">
        <f t="shared" si="1"/>
        <v>2013</v>
      </c>
      <c r="X18" s="2">
        <f t="shared" si="2"/>
        <v>14481</v>
      </c>
      <c r="Y18" s="9">
        <f t="shared" ca="1" si="3"/>
        <v>0.99225895602481307</v>
      </c>
      <c r="Z18" s="4">
        <f t="shared" ca="1" si="4"/>
        <v>14593.97258354187</v>
      </c>
      <c r="AA18" s="4">
        <f t="shared" ca="1" si="5"/>
        <v>112.97258354187034</v>
      </c>
      <c r="AB18" s="2">
        <f t="shared" ca="1" si="6"/>
        <v>30.954304822490137</v>
      </c>
      <c r="AC18" s="9">
        <f t="shared" ca="1" si="7"/>
        <v>0.27399837953619721</v>
      </c>
      <c r="AE18" s="1">
        <f t="shared" ref="AE18:AJ18" si="23">IFERROR(ROUND(X18-X44,6),"")</f>
        <v>0</v>
      </c>
      <c r="AF18" s="17">
        <f t="shared" ca="1" si="23"/>
        <v>0</v>
      </c>
      <c r="AG18" s="1">
        <f t="shared" ca="1" si="23"/>
        <v>0</v>
      </c>
      <c r="AH18" s="1">
        <f t="shared" ca="1" si="23"/>
        <v>0</v>
      </c>
      <c r="AI18" s="1">
        <f t="shared" ca="1" si="23"/>
        <v>0</v>
      </c>
      <c r="AJ18" s="17">
        <f t="shared" ca="1" si="23"/>
        <v>0</v>
      </c>
    </row>
    <row r="19" spans="1:36" x14ac:dyDescent="0.3">
      <c r="A19" s="16">
        <v>2014</v>
      </c>
      <c r="B19" s="16">
        <v>10102</v>
      </c>
      <c r="C19" s="16">
        <v>11775</v>
      </c>
      <c r="D19" s="16">
        <v>11988</v>
      </c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W19">
        <f t="shared" si="1"/>
        <v>2014</v>
      </c>
      <c r="X19" s="2">
        <f t="shared" si="2"/>
        <v>11988</v>
      </c>
      <c r="Y19" s="9">
        <f t="shared" ca="1" si="3"/>
        <v>0.98706807273183306</v>
      </c>
      <c r="Z19" s="4">
        <f t="shared" ca="1" si="4"/>
        <v>12145.059019913111</v>
      </c>
      <c r="AA19" s="4">
        <f t="shared" ca="1" si="5"/>
        <v>157.05901991311111</v>
      </c>
      <c r="AB19" s="2">
        <f t="shared" ca="1" si="6"/>
        <v>40.527212685960194</v>
      </c>
      <c r="AC19" s="9">
        <f t="shared" ca="1" si="7"/>
        <v>0.25803811018546302</v>
      </c>
      <c r="AE19" s="1">
        <f t="shared" ref="AE19:AJ19" si="24">IFERROR(ROUND(X19-X45,6),"")</f>
        <v>0</v>
      </c>
      <c r="AF19" s="17">
        <f t="shared" ca="1" si="24"/>
        <v>0</v>
      </c>
      <c r="AG19" s="1">
        <f t="shared" ca="1" si="24"/>
        <v>0</v>
      </c>
      <c r="AH19" s="1">
        <f t="shared" ca="1" si="24"/>
        <v>0</v>
      </c>
      <c r="AI19" s="1">
        <f t="shared" ca="1" si="24"/>
        <v>0</v>
      </c>
      <c r="AJ19" s="17">
        <f t="shared" ca="1" si="24"/>
        <v>0</v>
      </c>
    </row>
    <row r="20" spans="1:36" x14ac:dyDescent="0.3">
      <c r="A20" s="16">
        <v>2015</v>
      </c>
      <c r="B20" s="16">
        <v>9679</v>
      </c>
      <c r="C20" s="16">
        <v>11579</v>
      </c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W20">
        <f t="shared" si="1"/>
        <v>2015</v>
      </c>
      <c r="X20" s="2">
        <f t="shared" si="2"/>
        <v>11579</v>
      </c>
      <c r="Y20" s="9">
        <f t="shared" ca="1" si="3"/>
        <v>0.97390392871051334</v>
      </c>
      <c r="Z20" s="4">
        <f t="shared" ca="1" si="4"/>
        <v>11889.263056296575</v>
      </c>
      <c r="AA20" s="4">
        <f t="shared" ca="1" si="5"/>
        <v>310.26305629657509</v>
      </c>
      <c r="AB20" s="2">
        <f t="shared" ca="1" si="6"/>
        <v>63.771147590707201</v>
      </c>
      <c r="AC20" s="9">
        <f t="shared" ca="1" si="7"/>
        <v>0.20553896539248123</v>
      </c>
      <c r="AE20" s="1">
        <f t="shared" ref="AE20:AJ20" si="25">IFERROR(ROUND(X20-X46,6),"")</f>
        <v>0</v>
      </c>
      <c r="AF20" s="17">
        <f t="shared" ca="1" si="25"/>
        <v>0</v>
      </c>
      <c r="AG20" s="1">
        <f t="shared" ca="1" si="25"/>
        <v>0</v>
      </c>
      <c r="AH20" s="1">
        <f t="shared" ca="1" si="25"/>
        <v>0</v>
      </c>
      <c r="AI20" s="1">
        <f t="shared" ca="1" si="25"/>
        <v>0</v>
      </c>
      <c r="AJ20" s="17">
        <f t="shared" ca="1" si="25"/>
        <v>0</v>
      </c>
    </row>
    <row r="21" spans="1:36" x14ac:dyDescent="0.3">
      <c r="A21" s="16">
        <v>2016</v>
      </c>
      <c r="B21" s="16">
        <v>9726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W21">
        <f t="shared" si="1"/>
        <v>2016</v>
      </c>
      <c r="X21" s="2">
        <f t="shared" si="2"/>
        <v>9726</v>
      </c>
      <c r="Y21" s="9">
        <f t="shared" ca="1" si="3"/>
        <v>0.84442852863583173</v>
      </c>
      <c r="Z21" s="4">
        <f t="shared" ca="1" si="4"/>
        <v>11517.848663536135</v>
      </c>
      <c r="AA21" s="4">
        <f t="shared" ca="1" si="5"/>
        <v>1791.8486635361351</v>
      </c>
      <c r="AB21" s="2">
        <f t="shared" ca="1" si="6"/>
        <v>306.56604654612363</v>
      </c>
      <c r="AC21" s="9">
        <f t="shared" ca="1" si="7"/>
        <v>0.17108925144444337</v>
      </c>
      <c r="AE21" s="1">
        <f t="shared" ref="AE21:AJ21" si="26">IFERROR(ROUND(X21-X47,6),"")</f>
        <v>0</v>
      </c>
      <c r="AF21" s="17">
        <f t="shared" ca="1" si="26"/>
        <v>0</v>
      </c>
      <c r="AG21" s="1">
        <f t="shared" ca="1" si="26"/>
        <v>0</v>
      </c>
      <c r="AH21" s="1">
        <f t="shared" ca="1" si="26"/>
        <v>0</v>
      </c>
      <c r="AI21" s="1">
        <f t="shared" ca="1" si="26"/>
        <v>0</v>
      </c>
      <c r="AJ21" s="17">
        <f t="shared" ca="1" si="26"/>
        <v>0</v>
      </c>
    </row>
    <row r="22" spans="1:36" x14ac:dyDescent="0.3">
      <c r="W22" s="18" t="s">
        <v>20</v>
      </c>
      <c r="X22" s="19">
        <f>SUM(X2:X21)</f>
        <v>918529</v>
      </c>
      <c r="Y22" s="20">
        <f t="shared" ca="1" si="3"/>
        <v>0.99674502448624835</v>
      </c>
      <c r="Z22" s="19">
        <f ca="1">SUM(Z2:Z21)</f>
        <v>921528.55287483055</v>
      </c>
      <c r="AA22" s="19">
        <f ca="1">SUM(AA2:AA21)</f>
        <v>2999.5528748305442</v>
      </c>
      <c r="AB22" s="19">
        <f t="array" aca="1" ref="AB22" ca="1">SQRT(SUM($U$72:$U$91^2)+$U$116^2)</f>
        <v>325.38834112052581</v>
      </c>
      <c r="AC22" s="21">
        <f t="shared" ca="1" si="7"/>
        <v>0.10847894826288342</v>
      </c>
      <c r="AE22" s="1">
        <f t="shared" ref="AE22" si="27">IFERROR(ROUND(X22-X48,6),"")</f>
        <v>0</v>
      </c>
      <c r="AF22" s="17">
        <f t="shared" ref="AF22" ca="1" si="28">IFERROR(ROUND(Y22-Y48,6),"")</f>
        <v>0</v>
      </c>
      <c r="AG22" s="1">
        <f t="shared" ref="AG22" ca="1" si="29">IFERROR(ROUND(Z22-Z48,6),"")</f>
        <v>0</v>
      </c>
      <c r="AH22" s="1">
        <f t="shared" ref="AH22" ca="1" si="30">IFERROR(ROUND(AA22-AA48,6),"")</f>
        <v>0</v>
      </c>
      <c r="AI22" s="1">
        <f t="shared" ref="AI22" ca="1" si="31">IFERROR(ROUND(AB22-AB48,6),"")</f>
        <v>0</v>
      </c>
      <c r="AJ22" s="17">
        <f t="shared" ref="AJ22" ca="1" si="32">IFERROR(ROUND(AC22-AC48,6),"")</f>
        <v>0</v>
      </c>
    </row>
    <row r="23" spans="1:36" x14ac:dyDescent="0.3">
      <c r="A23" t="s">
        <v>5</v>
      </c>
      <c r="B23" s="3">
        <f ca="1">INDEX(LINEST(OFFSET(C$2,0,0,COUNT(C$2:C$21))/SQRT(OFFSET(B$2,0,0,COUNT(C$2:C$21))),OFFSET(B$2,0,0,COUNT(C$2:C$21))/SQRT(OFFSET(B$2,0,0,COUNT(C$2:C$21))),FALSE,TRUE),1,1)</f>
        <v>1.1533290215618934</v>
      </c>
      <c r="C23" s="3">
        <f t="shared" ref="C23:T23" ca="1" si="33">INDEX(LINEST(OFFSET(D$2,0,0,COUNT(D$2:D$21))/SQRT(OFFSET(C$2,0,0,COUNT(D$2:D$21))),OFFSET(C$2,0,0,COUNT(D$2:D$21))/SQRT(OFFSET(C$2,0,0,COUNT(D$2:D$21))),FALSE,TRUE),1,1)</f>
        <v>1.0135168815252134</v>
      </c>
      <c r="D23" s="3">
        <f t="shared" ca="1" si="33"/>
        <v>1.0052588908874478</v>
      </c>
      <c r="E23" s="3">
        <f t="shared" ca="1" si="33"/>
        <v>1.0025721776884404</v>
      </c>
      <c r="F23" s="3">
        <f t="shared" ca="1" si="33"/>
        <v>1.0012738838519053</v>
      </c>
      <c r="G23" s="3">
        <f t="shared" ca="1" si="33"/>
        <v>1.0008558273900878</v>
      </c>
      <c r="H23" s="3">
        <f t="shared" ca="1" si="33"/>
        <v>1.0006475499379637</v>
      </c>
      <c r="I23" s="3">
        <f t="shared" ca="1" si="33"/>
        <v>1.0004193975164037</v>
      </c>
      <c r="J23" s="3">
        <f t="shared" ca="1" si="33"/>
        <v>1.0003244484376559</v>
      </c>
      <c r="K23" s="3">
        <f t="shared" ca="1" si="33"/>
        <v>1.0003457913516764</v>
      </c>
      <c r="L23" s="3">
        <f t="shared" ca="1" si="33"/>
        <v>1.000228912496079</v>
      </c>
      <c r="M23" s="3">
        <f t="shared" ca="1" si="33"/>
        <v>1.0002531928799807</v>
      </c>
      <c r="N23" s="3">
        <f t="shared" ca="1" si="33"/>
        <v>1.0002310822714919</v>
      </c>
      <c r="O23" s="3">
        <f t="shared" ca="1" si="33"/>
        <v>1.0001736992372414</v>
      </c>
      <c r="P23" s="3">
        <f t="shared" ca="1" si="33"/>
        <v>1.0000992430806577</v>
      </c>
      <c r="Q23" s="3">
        <f t="shared" ca="1" si="33"/>
        <v>1.0001274590914249</v>
      </c>
      <c r="R23" s="3">
        <f t="shared" ca="1" si="33"/>
        <v>1.0000914673187271</v>
      </c>
      <c r="S23" s="3">
        <f t="shared" ca="1" si="33"/>
        <v>1.0000812736052014</v>
      </c>
      <c r="T23" s="3">
        <f t="shared" ca="1" si="33"/>
        <v>1.000050766059843</v>
      </c>
      <c r="U23" s="6">
        <v>1</v>
      </c>
      <c r="W23" s="10" t="s">
        <v>16</v>
      </c>
    </row>
    <row r="24" spans="1:36" s="13" customFormat="1" x14ac:dyDescent="0.3">
      <c r="A24" s="13" t="s">
        <v>6</v>
      </c>
      <c r="B24" s="13">
        <f ca="1">INDEX(LINEST(OFFSET(C$2,0,0,COUNT(C$2:C$21))/SQRT(OFFSET(B$2,0,0,COUNT(C$2:C$21))),OFFSET(B$2,0,0,COUNT(C$2:C$21))/SQRT(OFFSET(B$2,0,0,COUNT(C$2:C$21))),FALSE,TRUE),2,1)</f>
        <v>3.3592486196725208E-3</v>
      </c>
      <c r="C24" s="13">
        <f t="shared" ref="C24:S24" ca="1" si="34">INDEX(LINEST(OFFSET(D$2,0,0,COUNT(D$2:D$21))/SQRT(OFFSET(C$2,0,0,COUNT(D$2:D$21))),OFFSET(C$2,0,0,COUNT(D$2:D$21))/SQRT(OFFSET(C$2,0,0,COUNT(D$2:D$21))),FALSE,TRUE),2,1)</f>
        <v>4.8321762538889652E-4</v>
      </c>
      <c r="D24" s="13">
        <f t="shared" ca="1" si="34"/>
        <v>2.8019879787162999E-4</v>
      </c>
      <c r="E24" s="13">
        <f t="shared" ca="1" si="34"/>
        <v>1.9824133440918235E-4</v>
      </c>
      <c r="F24" s="13">
        <f t="shared" ca="1" si="34"/>
        <v>9.4463300549236926E-5</v>
      </c>
      <c r="G24" s="13">
        <f t="shared" ca="1" si="34"/>
        <v>9.384142844760034E-5</v>
      </c>
      <c r="H24" s="13">
        <f t="shared" ca="1" si="34"/>
        <v>7.3938488607760299E-5</v>
      </c>
      <c r="I24" s="13">
        <f t="shared" ca="1" si="34"/>
        <v>4.0184744003572008E-5</v>
      </c>
      <c r="J24" s="13">
        <f t="shared" ca="1" si="34"/>
        <v>3.304262463837891E-5</v>
      </c>
      <c r="K24" s="13">
        <f t="shared" ca="1" si="34"/>
        <v>3.631290342737617E-5</v>
      </c>
      <c r="L24" s="13">
        <f t="shared" ca="1" si="34"/>
        <v>3.1431361851848823E-5</v>
      </c>
      <c r="M24" s="13">
        <f t="shared" ca="1" si="34"/>
        <v>3.2799180882893525E-5</v>
      </c>
      <c r="N24" s="13">
        <f t="shared" ca="1" si="34"/>
        <v>8.8295086067673354E-5</v>
      </c>
      <c r="O24" s="13">
        <f t="shared" ca="1" si="34"/>
        <v>3.8896867382017395E-5</v>
      </c>
      <c r="P24" s="13">
        <f t="shared" ca="1" si="34"/>
        <v>1.4196487836908254E-5</v>
      </c>
      <c r="Q24" s="13">
        <f t="shared" ca="1" si="34"/>
        <v>2.0960276529626799E-5</v>
      </c>
      <c r="R24" s="13">
        <f t="shared" ca="1" si="34"/>
        <v>5.0186338013286088E-6</v>
      </c>
      <c r="S24" s="13">
        <f t="shared" ca="1" si="34"/>
        <v>3.8275898982628406E-5</v>
      </c>
      <c r="T24" s="14">
        <f ca="1">T25/SQRT(T2)</f>
        <v>9.1583004500584866E-6</v>
      </c>
      <c r="W24" s="15" t="s">
        <v>18</v>
      </c>
    </row>
    <row r="25" spans="1:36" s="11" customFormat="1" x14ac:dyDescent="0.3">
      <c r="A25" s="11" t="s">
        <v>7</v>
      </c>
      <c r="B25" s="11">
        <f ca="1">INDEX(LINEST(OFFSET(C$2,0,0,COUNT(C$2:C$21))/SQRT(OFFSET(B$2,0,0,COUNT(C$2:C$21))),OFFSET(B$2,0,0,COUNT(C$2:C$21))/SQRT(OFFSET(B$2,0,0,COUNT(C$2:C$21))),FALSE,TRUE),3,2)</f>
        <v>2.9447392597295372</v>
      </c>
      <c r="C25" s="11">
        <f t="shared" ref="C25:S25" ca="1" si="35">INDEX(LINEST(OFFSET(D$2,0,0,COUNT(D$2:D$21))/SQRT(OFFSET(C$2,0,0,COUNT(D$2:D$21))),OFFSET(C$2,0,0,COUNT(D$2:D$21))/SQRT(OFFSET(C$2,0,0,COUNT(D$2:D$21))),FALSE,TRUE),3,2)</f>
        <v>0.45192707213692312</v>
      </c>
      <c r="D25" s="11">
        <f t="shared" ca="1" si="35"/>
        <v>0.26202992495212091</v>
      </c>
      <c r="E25" s="11">
        <f t="shared" ca="1" si="35"/>
        <v>0.18433640797093684</v>
      </c>
      <c r="F25" s="11">
        <f t="shared" ca="1" si="35"/>
        <v>8.7098851400122662E-2</v>
      </c>
      <c r="G25" s="11">
        <f t="shared" ca="1" si="35"/>
        <v>8.5533514956849507E-2</v>
      </c>
      <c r="H25" s="11">
        <f t="shared" ca="1" si="35"/>
        <v>6.651193446726858E-2</v>
      </c>
      <c r="I25" s="11">
        <f t="shared" ca="1" si="35"/>
        <v>3.5645544143759672E-2</v>
      </c>
      <c r="J25" s="11">
        <f t="shared" ca="1" si="35"/>
        <v>2.8830366936792164E-2</v>
      </c>
      <c r="K25" s="11">
        <f t="shared" ca="1" si="35"/>
        <v>3.1122234401691165E-2</v>
      </c>
      <c r="L25" s="11">
        <f t="shared" ca="1" si="35"/>
        <v>2.6441491879823833E-2</v>
      </c>
      <c r="M25" s="11">
        <f t="shared" ca="1" si="35"/>
        <v>2.7033450200892754E-2</v>
      </c>
      <c r="N25" s="11">
        <f t="shared" ca="1" si="35"/>
        <v>7.0900019475756013E-2</v>
      </c>
      <c r="O25" s="11">
        <f t="shared" ca="1" si="35"/>
        <v>2.9952583176472019E-2</v>
      </c>
      <c r="P25" s="11">
        <f t="shared" ca="1" si="35"/>
        <v>1.0276198104763788E-2</v>
      </c>
      <c r="Q25" s="11">
        <f t="shared" ca="1" si="35"/>
        <v>1.3768700196414119E-2</v>
      </c>
      <c r="R25" s="11">
        <f t="shared" ca="1" si="35"/>
        <v>2.8741746889236973E-3</v>
      </c>
      <c r="S25" s="11">
        <f t="shared" ca="1" si="35"/>
        <v>1.750552330344135E-2</v>
      </c>
      <c r="T25" s="12">
        <f ca="1">SQRT(MIN(S25^4/R25^2,S25^2,R25^2))</f>
        <v>2.8741746889236973E-3</v>
      </c>
      <c r="W25" s="10" t="s">
        <v>19</v>
      </c>
    </row>
    <row r="26" spans="1:36" x14ac:dyDescent="0.3">
      <c r="B26" s="13">
        <f t="array" aca="1" ref="B26" ca="1">_xlfn.STDEV.S(IF(C$2:C$21="","",(C$2:C$21/B$2:B$21-B$23)))</f>
        <v>1.7805972155269734E-2</v>
      </c>
      <c r="C26" s="13">
        <f t="array" aca="1" ref="C26" ca="1">_xlfn.STDEV.S(IF(D$2:D$21="","",(D$2:D$21/C$2:C$21-C$23)))</f>
        <v>2.5247234650308949E-3</v>
      </c>
      <c r="D26" s="13">
        <f t="array" aca="1" ref="D26" ca="1">_xlfn.STDEV.S(IF(E$2:E$21="","",(E$2:E$21/D$2:D$21-D$23)))</f>
        <v>1.4195108589569556E-3</v>
      </c>
      <c r="E26" s="13">
        <f t="array" aca="1" ref="E26" ca="1">_xlfn.STDEV.S(IF(F$2:F$21="","",(F$2:F$21/E$2:E$21-E$23)))</f>
        <v>9.8629850460115668E-4</v>
      </c>
      <c r="F26" s="13">
        <f t="array" aca="1" ref="F26" ca="1">_xlfn.STDEV.S(IF(G$2:G$21="","",(G$2:G$21/F$2:F$21-F$23)))</f>
        <v>3.8385230044584307E-4</v>
      </c>
      <c r="G26" s="13">
        <f t="array" aca="1" ref="G26" ca="1">_xlfn.STDEV.S(IF(H$2:H$21="","",(H$2:H$21/G$2:G$21-G$23)))</f>
        <v>3.6430650558592599E-4</v>
      </c>
      <c r="H26" s="13">
        <f t="array" aca="1" ref="H26" ca="1">_xlfn.STDEV.S(IF(I$2:I$21="","",(I$2:I$21/H$2:H$21-H$23)))</f>
        <v>2.5676985344268258E-4</v>
      </c>
      <c r="I26" s="13">
        <f t="array" aca="1" ref="I26" ca="1">_xlfn.STDEV.S(IF(J$2:J$21="","",(J$2:J$21/I$2:I$21-I$23)))</f>
        <v>1.495340322352915E-4</v>
      </c>
      <c r="J26" s="13">
        <f t="array" aca="1" ref="J26" ca="1">_xlfn.STDEV.S(IF(K$2:K$21="","",(K$2:K$21/J$2:J$21-J$23)))</f>
        <v>1.0567319721739364E-4</v>
      </c>
      <c r="K26" s="13">
        <f t="array" aca="1" ref="K26" ca="1">_xlfn.STDEV.S(IF(L$2:L$21="","",(L$2:L$21/K$2:K$21-K$23)))</f>
        <v>1.4622093307296256E-4</v>
      </c>
      <c r="L26" s="13">
        <f t="array" aca="1" ref="L26" ca="1">_xlfn.STDEV.S(IF(M$2:M$21="","",(M$2:M$21/L$2:L$21-L$23)))</f>
        <v>1.0770837150088857E-4</v>
      </c>
      <c r="M26" s="13">
        <f t="array" aca="1" ref="M26" ca="1">_xlfn.STDEV.S(IF(N$2:N$21="","",(N$2:N$21/M$2:M$21-M$23)))</f>
        <v>9.0161613055252877E-5</v>
      </c>
      <c r="N26" s="13">
        <f t="array" aca="1" ref="N26" ca="1">_xlfn.STDEV.S(IF(O$2:O$21="","",(O$2:O$21/N$2:N$21-N$23)))</f>
        <v>2.6351681335295252E-4</v>
      </c>
      <c r="O26" s="13">
        <f t="array" aca="1" ref="O26" ca="1">_xlfn.STDEV.S(IF(P$2:P$21="","",(P$2:P$21/O$2:O$21-O$23)))</f>
        <v>1.0472678532699945E-4</v>
      </c>
      <c r="P26" s="13">
        <f t="array" aca="1" ref="P26" ca="1">_xlfn.STDEV.S(IF(Q$2:Q$21="","",(Q$2:Q$21/P$2:P$21-P$23)))</f>
        <v>3.1897432651069339E-5</v>
      </c>
      <c r="Q26" s="13">
        <f t="array" aca="1" ref="Q26" ca="1">_xlfn.STDEV.S(IF(R$2:R$21="","",(R$2:R$21/Q$2:Q$21-Q$23)))</f>
        <v>4.25213772988421E-5</v>
      </c>
      <c r="R26" s="13">
        <f t="array" aca="1" ref="R26" ca="1">_xlfn.STDEV.S(IF(S$2:S$21="","",(S$2:S$21/R$2:R$21-R$23)))</f>
        <v>8.8217253313900454E-6</v>
      </c>
      <c r="S26" s="13">
        <f t="array" aca="1" ref="S26" ca="1">_xlfn.STDEV.S(IF(T$2:T$21="","",(T$2:T$21/S$2:S$21-S$23)))</f>
        <v>5.4222785966194807E-5</v>
      </c>
      <c r="W26" s="10" t="s">
        <v>24</v>
      </c>
    </row>
    <row r="27" spans="1:36" x14ac:dyDescent="0.3">
      <c r="A27" t="s">
        <v>4</v>
      </c>
      <c r="B27">
        <v>1</v>
      </c>
      <c r="C27">
        <v>2</v>
      </c>
      <c r="D27">
        <v>3</v>
      </c>
      <c r="E27">
        <v>4</v>
      </c>
      <c r="F27">
        <v>5</v>
      </c>
      <c r="G27">
        <v>6</v>
      </c>
      <c r="H27">
        <v>7</v>
      </c>
      <c r="I27">
        <v>8</v>
      </c>
      <c r="J27">
        <v>9</v>
      </c>
      <c r="K27">
        <v>10</v>
      </c>
      <c r="L27">
        <v>11</v>
      </c>
      <c r="M27">
        <v>12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  <c r="T27">
        <v>19</v>
      </c>
      <c r="U27">
        <v>20</v>
      </c>
      <c r="X27" t="s">
        <v>12</v>
      </c>
      <c r="Y27" t="s">
        <v>13</v>
      </c>
      <c r="Z27" t="s">
        <v>11</v>
      </c>
      <c r="AA27" t="s">
        <v>14</v>
      </c>
      <c r="AB27" t="s">
        <v>3</v>
      </c>
      <c r="AC27" t="s">
        <v>15</v>
      </c>
    </row>
    <row r="28" spans="1:36" x14ac:dyDescent="0.3">
      <c r="A28">
        <f>A2</f>
        <v>1997</v>
      </c>
      <c r="B28" s="2">
        <f>IF(B2="",A28*A$23,B2)</f>
        <v>84523</v>
      </c>
      <c r="C28" s="2">
        <f t="shared" ref="C28:U42" si="36">IF(C2="",B28*B$23,C2)</f>
        <v>96202</v>
      </c>
      <c r="D28" s="2">
        <f t="shared" si="36"/>
        <v>97364</v>
      </c>
      <c r="E28" s="2">
        <f t="shared" si="36"/>
        <v>97805</v>
      </c>
      <c r="F28" s="2">
        <f t="shared" si="36"/>
        <v>98068</v>
      </c>
      <c r="G28" s="2">
        <f t="shared" si="36"/>
        <v>98166</v>
      </c>
      <c r="H28" s="2">
        <f t="shared" si="36"/>
        <v>98218</v>
      </c>
      <c r="I28" s="2">
        <f t="shared" si="36"/>
        <v>98273</v>
      </c>
      <c r="J28" s="2">
        <f t="shared" si="36"/>
        <v>98310</v>
      </c>
      <c r="K28" s="2">
        <f t="shared" si="36"/>
        <v>98338</v>
      </c>
      <c r="L28" s="2">
        <f t="shared" si="36"/>
        <v>98366</v>
      </c>
      <c r="M28" s="2">
        <f t="shared" si="36"/>
        <v>98384</v>
      </c>
      <c r="N28" s="2">
        <f t="shared" si="36"/>
        <v>98393</v>
      </c>
      <c r="O28" s="2">
        <f t="shared" si="36"/>
        <v>98416</v>
      </c>
      <c r="P28" s="2">
        <f t="shared" si="36"/>
        <v>98438</v>
      </c>
      <c r="Q28" s="2">
        <f t="shared" si="36"/>
        <v>98451</v>
      </c>
      <c r="R28" s="2">
        <f t="shared" si="36"/>
        <v>98469</v>
      </c>
      <c r="S28" s="2">
        <f t="shared" si="36"/>
        <v>98479</v>
      </c>
      <c r="T28" s="2">
        <f t="shared" si="36"/>
        <v>98491</v>
      </c>
      <c r="U28" s="2">
        <f t="shared" si="36"/>
        <v>98496</v>
      </c>
      <c r="W28">
        <v>1997</v>
      </c>
      <c r="X28" s="2">
        <v>98496</v>
      </c>
      <c r="Y28" s="9">
        <v>1</v>
      </c>
      <c r="Z28" s="4">
        <v>98496</v>
      </c>
      <c r="AA28" s="4">
        <v>0</v>
      </c>
      <c r="AB28" s="2">
        <v>0</v>
      </c>
      <c r="AC28" s="9" t="s">
        <v>1</v>
      </c>
    </row>
    <row r="29" spans="1:36" x14ac:dyDescent="0.3">
      <c r="A29">
        <f t="shared" ref="A29:A47" si="37">A3</f>
        <v>1998</v>
      </c>
      <c r="B29" s="2">
        <f t="shared" ref="B29:Q47" si="38">IF(B3="",A29*A$23,B3)</f>
        <v>93171</v>
      </c>
      <c r="C29" s="2">
        <f t="shared" si="38"/>
        <v>108191</v>
      </c>
      <c r="D29" s="2">
        <f t="shared" si="38"/>
        <v>109515</v>
      </c>
      <c r="E29" s="2">
        <f t="shared" si="38"/>
        <v>110024</v>
      </c>
      <c r="F29" s="2">
        <f t="shared" si="38"/>
        <v>110233</v>
      </c>
      <c r="G29" s="2">
        <f t="shared" si="38"/>
        <v>110341</v>
      </c>
      <c r="H29" s="2">
        <f t="shared" si="38"/>
        <v>110412</v>
      </c>
      <c r="I29" s="2">
        <f t="shared" si="38"/>
        <v>110457</v>
      </c>
      <c r="J29" s="2">
        <f t="shared" si="38"/>
        <v>110500</v>
      </c>
      <c r="K29" s="2">
        <f t="shared" si="38"/>
        <v>110525</v>
      </c>
      <c r="L29" s="2">
        <f t="shared" si="38"/>
        <v>110571</v>
      </c>
      <c r="M29" s="2">
        <f t="shared" si="38"/>
        <v>110591</v>
      </c>
      <c r="N29" s="2">
        <f t="shared" si="38"/>
        <v>110623</v>
      </c>
      <c r="O29" s="2">
        <f t="shared" si="38"/>
        <v>110646</v>
      </c>
      <c r="P29" s="2">
        <f t="shared" si="38"/>
        <v>110665</v>
      </c>
      <c r="Q29" s="2">
        <f t="shared" si="38"/>
        <v>110671</v>
      </c>
      <c r="R29" s="2">
        <f t="shared" si="36"/>
        <v>110681</v>
      </c>
      <c r="S29" s="2">
        <f t="shared" si="36"/>
        <v>110691</v>
      </c>
      <c r="T29" s="2">
        <f t="shared" si="36"/>
        <v>110696</v>
      </c>
      <c r="U29" s="2">
        <f t="shared" ca="1" si="36"/>
        <v>110701.61959976038</v>
      </c>
      <c r="W29">
        <v>1998</v>
      </c>
      <c r="X29" s="2">
        <v>110696</v>
      </c>
      <c r="Y29" s="9">
        <v>0.99994923651721901</v>
      </c>
      <c r="Z29" s="4">
        <v>110701.61959976</v>
      </c>
      <c r="AA29" s="4">
        <v>5.6195997603790602</v>
      </c>
      <c r="AB29" s="2">
        <v>1.3936322790231099</v>
      </c>
      <c r="AC29" s="9">
        <v>0.24799493530640701</v>
      </c>
    </row>
    <row r="30" spans="1:36" x14ac:dyDescent="0.3">
      <c r="A30">
        <f t="shared" si="37"/>
        <v>1999</v>
      </c>
      <c r="B30" s="2">
        <f t="shared" si="38"/>
        <v>100726</v>
      </c>
      <c r="C30" s="2">
        <f t="shared" si="36"/>
        <v>115778</v>
      </c>
      <c r="D30" s="2">
        <f t="shared" si="36"/>
        <v>117245</v>
      </c>
      <c r="E30" s="2">
        <f t="shared" si="36"/>
        <v>117805</v>
      </c>
      <c r="F30" s="2">
        <f t="shared" si="36"/>
        <v>118170</v>
      </c>
      <c r="G30" s="2">
        <f t="shared" si="36"/>
        <v>118331</v>
      </c>
      <c r="H30" s="2">
        <f t="shared" si="36"/>
        <v>118444</v>
      </c>
      <c r="I30" s="2">
        <f t="shared" si="36"/>
        <v>118572</v>
      </c>
      <c r="J30" s="2">
        <f t="shared" si="36"/>
        <v>118630</v>
      </c>
      <c r="K30" s="2">
        <f t="shared" si="36"/>
        <v>118688</v>
      </c>
      <c r="L30" s="2">
        <f t="shared" si="36"/>
        <v>118723</v>
      </c>
      <c r="M30" s="2">
        <f t="shared" si="36"/>
        <v>118747</v>
      </c>
      <c r="N30" s="2">
        <f t="shared" si="36"/>
        <v>118789</v>
      </c>
      <c r="O30" s="2">
        <f t="shared" si="36"/>
        <v>118804</v>
      </c>
      <c r="P30" s="2">
        <f t="shared" si="36"/>
        <v>118813</v>
      </c>
      <c r="Q30" s="2">
        <f t="shared" si="36"/>
        <v>118824</v>
      </c>
      <c r="R30" s="2">
        <f t="shared" si="36"/>
        <v>118836</v>
      </c>
      <c r="S30" s="2">
        <f t="shared" si="36"/>
        <v>118846</v>
      </c>
      <c r="T30" s="2">
        <f t="shared" ca="1" si="36"/>
        <v>118855.65904288377</v>
      </c>
      <c r="U30" s="2">
        <f t="shared" ca="1" si="36"/>
        <v>118861.69287638341</v>
      </c>
      <c r="W30">
        <v>1999</v>
      </c>
      <c r="X30" s="2">
        <v>118846</v>
      </c>
      <c r="Y30" s="9">
        <v>0.99986797364227598</v>
      </c>
      <c r="Z30" s="4">
        <v>118861.69287638299</v>
      </c>
      <c r="AA30" s="4">
        <v>15.6928763834148</v>
      </c>
      <c r="AB30" s="2">
        <v>7.6996698744074097</v>
      </c>
      <c r="AC30" s="9">
        <v>0.49064745597211701</v>
      </c>
    </row>
    <row r="31" spans="1:36" x14ac:dyDescent="0.3">
      <c r="A31">
        <f t="shared" si="37"/>
        <v>2000</v>
      </c>
      <c r="B31" s="2">
        <f t="shared" si="38"/>
        <v>87793</v>
      </c>
      <c r="C31" s="2">
        <f t="shared" si="36"/>
        <v>100817</v>
      </c>
      <c r="D31" s="2">
        <f t="shared" si="36"/>
        <v>102125</v>
      </c>
      <c r="E31" s="2">
        <f t="shared" si="36"/>
        <v>102751</v>
      </c>
      <c r="F31" s="2">
        <f t="shared" si="36"/>
        <v>103007</v>
      </c>
      <c r="G31" s="2">
        <f t="shared" si="36"/>
        <v>103132</v>
      </c>
      <c r="H31" s="2">
        <f t="shared" si="36"/>
        <v>103284</v>
      </c>
      <c r="I31" s="2">
        <f t="shared" si="36"/>
        <v>103337</v>
      </c>
      <c r="J31" s="2">
        <f t="shared" si="36"/>
        <v>103401</v>
      </c>
      <c r="K31" s="2">
        <f t="shared" si="36"/>
        <v>103428</v>
      </c>
      <c r="L31" s="2">
        <f t="shared" si="36"/>
        <v>103469</v>
      </c>
      <c r="M31" s="2">
        <f t="shared" si="36"/>
        <v>103498</v>
      </c>
      <c r="N31" s="2">
        <f t="shared" si="36"/>
        <v>103525</v>
      </c>
      <c r="O31" s="2">
        <f t="shared" si="36"/>
        <v>103540</v>
      </c>
      <c r="P31" s="2">
        <f t="shared" si="36"/>
        <v>103555</v>
      </c>
      <c r="Q31" s="2">
        <f t="shared" si="36"/>
        <v>103565</v>
      </c>
      <c r="R31" s="2">
        <f t="shared" si="36"/>
        <v>103580</v>
      </c>
      <c r="S31" s="2">
        <f t="shared" ca="1" si="36"/>
        <v>103589.47418487376</v>
      </c>
      <c r="T31" s="2">
        <f t="shared" ca="1" si="36"/>
        <v>103597.89327490168</v>
      </c>
      <c r="U31" s="2">
        <f t="shared" ca="1" si="36"/>
        <v>103603.15253175129</v>
      </c>
      <c r="W31">
        <v>2000</v>
      </c>
      <c r="X31" s="2">
        <v>103580</v>
      </c>
      <c r="Y31" s="9">
        <v>0.99977652676404605</v>
      </c>
      <c r="Z31" s="4">
        <v>103603.15253175099</v>
      </c>
      <c r="AA31" s="4">
        <v>23.152531751256902</v>
      </c>
      <c r="AB31" s="2">
        <v>7.0959403860037602</v>
      </c>
      <c r="AC31" s="9">
        <v>0.30648658480377799</v>
      </c>
    </row>
    <row r="32" spans="1:36" x14ac:dyDescent="0.3">
      <c r="A32">
        <f t="shared" si="37"/>
        <v>2001</v>
      </c>
      <c r="B32" s="2">
        <f t="shared" si="38"/>
        <v>78983</v>
      </c>
      <c r="C32" s="2">
        <f t="shared" si="36"/>
        <v>90131</v>
      </c>
      <c r="D32" s="2">
        <f t="shared" si="36"/>
        <v>91355</v>
      </c>
      <c r="E32" s="2">
        <f t="shared" si="36"/>
        <v>91838</v>
      </c>
      <c r="F32" s="2">
        <f t="shared" si="36"/>
        <v>92009</v>
      </c>
      <c r="G32" s="2">
        <f t="shared" si="36"/>
        <v>92198</v>
      </c>
      <c r="H32" s="2">
        <f t="shared" si="36"/>
        <v>92251</v>
      </c>
      <c r="I32" s="2">
        <f t="shared" si="36"/>
        <v>92334</v>
      </c>
      <c r="J32" s="2">
        <f t="shared" si="36"/>
        <v>92367</v>
      </c>
      <c r="K32" s="2">
        <f t="shared" si="36"/>
        <v>92394</v>
      </c>
      <c r="L32" s="2">
        <f t="shared" si="36"/>
        <v>92430</v>
      </c>
      <c r="M32" s="2">
        <f t="shared" si="36"/>
        <v>92454</v>
      </c>
      <c r="N32" s="2">
        <f t="shared" si="36"/>
        <v>92475</v>
      </c>
      <c r="O32" s="2">
        <f t="shared" si="36"/>
        <v>92483</v>
      </c>
      <c r="P32" s="2">
        <f t="shared" si="36"/>
        <v>92495</v>
      </c>
      <c r="Q32" s="2">
        <f t="shared" si="36"/>
        <v>92507</v>
      </c>
      <c r="R32" s="2">
        <f t="shared" ca="1" si="36"/>
        <v>92518.79085817044</v>
      </c>
      <c r="S32" s="2">
        <f t="shared" ca="1" si="36"/>
        <v>92527.253303902107</v>
      </c>
      <c r="T32" s="2">
        <f t="shared" ca="1" si="36"/>
        <v>92534.7733273575</v>
      </c>
      <c r="U32" s="2">
        <f t="shared" ca="1" si="36"/>
        <v>92539.470953197801</v>
      </c>
      <c r="W32">
        <v>2001</v>
      </c>
      <c r="X32" s="2">
        <v>92507</v>
      </c>
      <c r="Y32" s="9">
        <v>0.99964911239643595</v>
      </c>
      <c r="Z32" s="4">
        <v>92539.470953197801</v>
      </c>
      <c r="AA32" s="4">
        <v>32.470953197844203</v>
      </c>
      <c r="AB32" s="2">
        <v>8.0417832683822308</v>
      </c>
      <c r="AC32" s="9">
        <v>0.247660831494042</v>
      </c>
    </row>
    <row r="33" spans="1:29" x14ac:dyDescent="0.3">
      <c r="A33">
        <f t="shared" si="37"/>
        <v>2002</v>
      </c>
      <c r="B33" s="2">
        <f t="shared" si="38"/>
        <v>59245</v>
      </c>
      <c r="C33" s="2">
        <f t="shared" si="36"/>
        <v>67294</v>
      </c>
      <c r="D33" s="2">
        <f t="shared" si="36"/>
        <v>68162</v>
      </c>
      <c r="E33" s="2">
        <f t="shared" si="36"/>
        <v>68459</v>
      </c>
      <c r="F33" s="2">
        <f t="shared" si="36"/>
        <v>68706</v>
      </c>
      <c r="G33" s="2">
        <f t="shared" si="36"/>
        <v>68780</v>
      </c>
      <c r="H33" s="2">
        <f t="shared" si="36"/>
        <v>68850</v>
      </c>
      <c r="I33" s="2">
        <f t="shared" si="36"/>
        <v>68892</v>
      </c>
      <c r="J33" s="2">
        <f t="shared" si="36"/>
        <v>68906</v>
      </c>
      <c r="K33" s="2">
        <f t="shared" si="36"/>
        <v>68941</v>
      </c>
      <c r="L33" s="2">
        <f t="shared" si="36"/>
        <v>68978</v>
      </c>
      <c r="M33" s="2">
        <f t="shared" si="36"/>
        <v>69008</v>
      </c>
      <c r="N33" s="2">
        <f t="shared" si="36"/>
        <v>69032</v>
      </c>
      <c r="O33" s="2">
        <f t="shared" si="36"/>
        <v>69090</v>
      </c>
      <c r="P33" s="2">
        <f t="shared" si="36"/>
        <v>69116</v>
      </c>
      <c r="Q33" s="2">
        <f t="shared" ca="1" si="36"/>
        <v>69122.85928476273</v>
      </c>
      <c r="R33" s="2">
        <f t="shared" ca="1" si="36"/>
        <v>69131.669621603854</v>
      </c>
      <c r="S33" s="2">
        <f t="shared" ca="1" si="36"/>
        <v>69137.992910063273</v>
      </c>
      <c r="T33" s="2">
        <f t="shared" ca="1" si="36"/>
        <v>69143.612004003458</v>
      </c>
      <c r="U33" s="2">
        <f t="shared" ca="1" si="36"/>
        <v>69147.122152748212</v>
      </c>
      <c r="W33">
        <v>2002</v>
      </c>
      <c r="X33" s="2">
        <v>69116</v>
      </c>
      <c r="Y33" s="9">
        <v>0.99954991398370097</v>
      </c>
      <c r="Z33" s="4">
        <v>69147.122152748299</v>
      </c>
      <c r="AA33" s="4">
        <v>31.122152748284901</v>
      </c>
      <c r="AB33" s="2">
        <v>7.3030009600813699</v>
      </c>
      <c r="AC33" s="9">
        <v>0.234656034855553</v>
      </c>
    </row>
    <row r="34" spans="1:29" x14ac:dyDescent="0.3">
      <c r="A34">
        <f t="shared" si="37"/>
        <v>2003</v>
      </c>
      <c r="B34" s="2">
        <f t="shared" si="38"/>
        <v>43806</v>
      </c>
      <c r="C34" s="2">
        <f t="shared" si="36"/>
        <v>50543</v>
      </c>
      <c r="D34" s="2">
        <f t="shared" si="36"/>
        <v>51252</v>
      </c>
      <c r="E34" s="2">
        <f t="shared" si="36"/>
        <v>51647</v>
      </c>
      <c r="F34" s="2">
        <f t="shared" si="36"/>
        <v>51744</v>
      </c>
      <c r="G34" s="2">
        <f t="shared" si="36"/>
        <v>51818</v>
      </c>
      <c r="H34" s="2">
        <f t="shared" si="36"/>
        <v>51856</v>
      </c>
      <c r="I34" s="2">
        <f t="shared" si="36"/>
        <v>51874</v>
      </c>
      <c r="J34" s="2">
        <f t="shared" si="36"/>
        <v>51907</v>
      </c>
      <c r="K34" s="2">
        <f t="shared" si="36"/>
        <v>51924</v>
      </c>
      <c r="L34" s="2">
        <f t="shared" si="36"/>
        <v>51943</v>
      </c>
      <c r="M34" s="2">
        <f t="shared" si="36"/>
        <v>51947</v>
      </c>
      <c r="N34" s="2">
        <f t="shared" si="36"/>
        <v>51955</v>
      </c>
      <c r="O34" s="2">
        <f t="shared" si="36"/>
        <v>51962</v>
      </c>
      <c r="P34" s="2">
        <f t="shared" ca="1" si="36"/>
        <v>51971.025759765536</v>
      </c>
      <c r="Q34" s="2">
        <f t="shared" ca="1" si="36"/>
        <v>51976.183524466876</v>
      </c>
      <c r="R34" s="2">
        <f t="shared" ca="1" si="36"/>
        <v>51982.808361594638</v>
      </c>
      <c r="S34" s="2">
        <f t="shared" ca="1" si="36"/>
        <v>51987.563089695381</v>
      </c>
      <c r="T34" s="2">
        <f t="shared" ca="1" si="36"/>
        <v>51991.788306373317</v>
      </c>
      <c r="U34" s="2">
        <f t="shared" ca="1" si="36"/>
        <v>51994.427724609821</v>
      </c>
      <c r="W34">
        <v>2003</v>
      </c>
      <c r="X34" s="2">
        <v>51962</v>
      </c>
      <c r="Y34" s="9">
        <v>0.99937632307866497</v>
      </c>
      <c r="Z34" s="4">
        <v>51994.427724609901</v>
      </c>
      <c r="AA34" s="4">
        <v>32.427724609864498</v>
      </c>
      <c r="AB34" s="2">
        <v>9.4274902508623697</v>
      </c>
      <c r="AC34" s="9">
        <v>0.29072315015264799</v>
      </c>
    </row>
    <row r="35" spans="1:29" x14ac:dyDescent="0.3">
      <c r="A35">
        <f t="shared" si="37"/>
        <v>2004</v>
      </c>
      <c r="B35" s="2">
        <f t="shared" si="38"/>
        <v>28957</v>
      </c>
      <c r="C35" s="2">
        <f t="shared" si="36"/>
        <v>33650</v>
      </c>
      <c r="D35" s="2">
        <f t="shared" si="36"/>
        <v>34337</v>
      </c>
      <c r="E35" s="2">
        <f t="shared" si="36"/>
        <v>34457</v>
      </c>
      <c r="F35" s="2">
        <f t="shared" si="36"/>
        <v>34563</v>
      </c>
      <c r="G35" s="2">
        <f t="shared" si="36"/>
        <v>34599</v>
      </c>
      <c r="H35" s="2">
        <f t="shared" si="36"/>
        <v>34622</v>
      </c>
      <c r="I35" s="2">
        <f t="shared" si="36"/>
        <v>34657</v>
      </c>
      <c r="J35" s="2">
        <f t="shared" si="36"/>
        <v>34668</v>
      </c>
      <c r="K35" s="2">
        <f t="shared" si="36"/>
        <v>34680</v>
      </c>
      <c r="L35" s="2">
        <f t="shared" si="36"/>
        <v>34685</v>
      </c>
      <c r="M35" s="2">
        <f t="shared" si="36"/>
        <v>34695</v>
      </c>
      <c r="N35" s="2">
        <f t="shared" si="36"/>
        <v>34704</v>
      </c>
      <c r="O35" s="2">
        <f t="shared" ca="1" si="36"/>
        <v>34712.019479149858</v>
      </c>
      <c r="P35" s="2">
        <f t="shared" ca="1" si="36"/>
        <v>34718.048930456498</v>
      </c>
      <c r="Q35" s="2">
        <f t="shared" ca="1" si="36"/>
        <v>34721.494456586777</v>
      </c>
      <c r="R35" s="2">
        <f t="shared" ca="1" si="36"/>
        <v>34725.920026723128</v>
      </c>
      <c r="S35" s="2">
        <f t="shared" ca="1" si="36"/>
        <v>34729.096313518305</v>
      </c>
      <c r="T35" s="2">
        <f t="shared" ca="1" si="36"/>
        <v>34731.918872381088</v>
      </c>
      <c r="U35" s="2">
        <f t="shared" ca="1" si="36"/>
        <v>34733.682075053024</v>
      </c>
      <c r="W35">
        <v>2004</v>
      </c>
      <c r="X35" s="2">
        <v>34704</v>
      </c>
      <c r="Y35" s="9">
        <v>0.99914543828123603</v>
      </c>
      <c r="Z35" s="4">
        <v>34733.682075053097</v>
      </c>
      <c r="AA35" s="4">
        <v>29.682075053060501</v>
      </c>
      <c r="AB35" s="2">
        <v>15.530855680554</v>
      </c>
      <c r="AC35" s="9">
        <v>0.52324022672911596</v>
      </c>
    </row>
    <row r="36" spans="1:29" x14ac:dyDescent="0.3">
      <c r="A36">
        <f t="shared" si="37"/>
        <v>2005</v>
      </c>
      <c r="B36" s="2">
        <f t="shared" si="38"/>
        <v>23363</v>
      </c>
      <c r="C36" s="2">
        <f t="shared" si="36"/>
        <v>27782</v>
      </c>
      <c r="D36" s="2">
        <f t="shared" si="36"/>
        <v>28131</v>
      </c>
      <c r="E36" s="2">
        <f t="shared" si="36"/>
        <v>28332</v>
      </c>
      <c r="F36" s="2">
        <f t="shared" si="36"/>
        <v>28422</v>
      </c>
      <c r="G36" s="2">
        <f t="shared" si="36"/>
        <v>28452</v>
      </c>
      <c r="H36" s="2">
        <f t="shared" si="36"/>
        <v>28497</v>
      </c>
      <c r="I36" s="2">
        <f t="shared" si="36"/>
        <v>28507</v>
      </c>
      <c r="J36" s="2">
        <f t="shared" si="36"/>
        <v>28518</v>
      </c>
      <c r="K36" s="2">
        <f t="shared" si="36"/>
        <v>28523</v>
      </c>
      <c r="L36" s="2">
        <f t="shared" si="36"/>
        <v>28529</v>
      </c>
      <c r="M36" s="2">
        <f t="shared" si="36"/>
        <v>28532</v>
      </c>
      <c r="N36" s="2">
        <f t="shared" ca="1" si="36"/>
        <v>28539.224099251609</v>
      </c>
      <c r="O36" s="2">
        <f t="shared" ca="1" si="36"/>
        <v>28545.819007983082</v>
      </c>
      <c r="P36" s="2">
        <f t="shared" ca="1" si="36"/>
        <v>28550.777394971199</v>
      </c>
      <c r="Q36" s="2">
        <f t="shared" ca="1" si="36"/>
        <v>28553.610862075049</v>
      </c>
      <c r="R36" s="2">
        <f t="shared" ca="1" si="36"/>
        <v>28557.250279372427</v>
      </c>
      <c r="S36" s="2">
        <f t="shared" ca="1" si="36"/>
        <v>28559.862334485701</v>
      </c>
      <c r="T36" s="2">
        <f t="shared" ca="1" si="36"/>
        <v>28562.18349746168</v>
      </c>
      <c r="U36" s="2">
        <f t="shared" ca="1" si="36"/>
        <v>28563.633486978357</v>
      </c>
      <c r="W36">
        <v>2005</v>
      </c>
      <c r="X36" s="2">
        <v>28532</v>
      </c>
      <c r="Y36" s="9">
        <v>0.99889252580583598</v>
      </c>
      <c r="Z36" s="4">
        <v>28563.6334869784</v>
      </c>
      <c r="AA36" s="4">
        <v>31.633486978375</v>
      </c>
      <c r="AB36" s="2">
        <v>14.768001032006801</v>
      </c>
      <c r="AC36" s="9">
        <v>0.46684708018759902</v>
      </c>
    </row>
    <row r="37" spans="1:29" x14ac:dyDescent="0.3">
      <c r="A37">
        <f t="shared" si="37"/>
        <v>2006</v>
      </c>
      <c r="B37" s="2">
        <f t="shared" si="38"/>
        <v>22947</v>
      </c>
      <c r="C37" s="2">
        <f t="shared" si="36"/>
        <v>26425</v>
      </c>
      <c r="D37" s="2">
        <f t="shared" si="36"/>
        <v>26863</v>
      </c>
      <c r="E37" s="2">
        <f t="shared" si="36"/>
        <v>26996</v>
      </c>
      <c r="F37" s="2">
        <f t="shared" si="36"/>
        <v>27025</v>
      </c>
      <c r="G37" s="2">
        <f t="shared" si="36"/>
        <v>27067</v>
      </c>
      <c r="H37" s="2">
        <f t="shared" si="36"/>
        <v>27082</v>
      </c>
      <c r="I37" s="2">
        <f t="shared" si="36"/>
        <v>27096</v>
      </c>
      <c r="J37" s="2">
        <f t="shared" si="36"/>
        <v>27100</v>
      </c>
      <c r="K37" s="2">
        <f t="shared" si="36"/>
        <v>27106</v>
      </c>
      <c r="L37" s="2">
        <f t="shared" si="36"/>
        <v>27107</v>
      </c>
      <c r="M37" s="2">
        <f t="shared" ca="1" si="36"/>
        <v>27113.205131031213</v>
      </c>
      <c r="N37" s="2">
        <f t="shared" ca="1" si="36"/>
        <v>27120.070001523847</v>
      </c>
      <c r="O37" s="2">
        <f t="shared" ca="1" si="36"/>
        <v>27126.336968902819</v>
      </c>
      <c r="P37" s="2">
        <f t="shared" ca="1" si="36"/>
        <v>27131.048792943471</v>
      </c>
      <c r="Q37" s="2">
        <f t="shared" ca="1" si="36"/>
        <v>27133.741361807155</v>
      </c>
      <c r="R37" s="2">
        <f t="shared" ca="1" si="36"/>
        <v>27137.199803828087</v>
      </c>
      <c r="S37" s="2">
        <f t="shared" ca="1" si="36"/>
        <v>27139.681970731905</v>
      </c>
      <c r="T37" s="2">
        <f t="shared" ca="1" si="36"/>
        <v>27141.887710529685</v>
      </c>
      <c r="U37" s="2">
        <f t="shared" ca="1" si="36"/>
        <v>27143.265597225451</v>
      </c>
      <c r="W37">
        <v>2006</v>
      </c>
      <c r="X37" s="2">
        <v>27107</v>
      </c>
      <c r="Y37" s="9">
        <v>0.99866391915535901</v>
      </c>
      <c r="Z37" s="4">
        <v>27143.265597225502</v>
      </c>
      <c r="AA37" s="4">
        <v>36.265597225468802</v>
      </c>
      <c r="AB37" s="2">
        <v>15.049410631819701</v>
      </c>
      <c r="AC37" s="9">
        <v>0.41497760365712999</v>
      </c>
    </row>
    <row r="38" spans="1:29" x14ac:dyDescent="0.3">
      <c r="A38">
        <f t="shared" si="37"/>
        <v>2007</v>
      </c>
      <c r="B38" s="2">
        <f t="shared" si="38"/>
        <v>22814</v>
      </c>
      <c r="C38" s="2">
        <f t="shared" si="36"/>
        <v>26379</v>
      </c>
      <c r="D38" s="2">
        <f t="shared" si="36"/>
        <v>26760</v>
      </c>
      <c r="E38" s="2">
        <f t="shared" si="36"/>
        <v>26856</v>
      </c>
      <c r="F38" s="2">
        <f t="shared" si="36"/>
        <v>26926</v>
      </c>
      <c r="G38" s="2">
        <f t="shared" si="36"/>
        <v>26953</v>
      </c>
      <c r="H38" s="2">
        <f t="shared" si="36"/>
        <v>26961</v>
      </c>
      <c r="I38" s="2">
        <f t="shared" si="36"/>
        <v>26971</v>
      </c>
      <c r="J38" s="2">
        <f t="shared" si="36"/>
        <v>26985</v>
      </c>
      <c r="K38" s="2">
        <f t="shared" si="36"/>
        <v>26992</v>
      </c>
      <c r="L38" s="2">
        <f t="shared" ca="1" si="36"/>
        <v>27001.333600164449</v>
      </c>
      <c r="M38" s="2">
        <f t="shared" ca="1" si="36"/>
        <v>27007.514542836325</v>
      </c>
      <c r="N38" s="2">
        <f t="shared" ca="1" si="36"/>
        <v>27014.352653224545</v>
      </c>
      <c r="O38" s="2">
        <f t="shared" ca="1" si="36"/>
        <v>27020.595191198536</v>
      </c>
      <c r="P38" s="2">
        <f t="shared" ca="1" si="36"/>
        <v>27025.288647973055</v>
      </c>
      <c r="Q38" s="2">
        <f t="shared" ca="1" si="36"/>
        <v>27027.970720874142</v>
      </c>
      <c r="R38" s="2">
        <f t="shared" ca="1" si="36"/>
        <v>27031.415681465282</v>
      </c>
      <c r="S38" s="2">
        <f t="shared" ca="1" si="36"/>
        <v>27033.888172579063</v>
      </c>
      <c r="T38" s="2">
        <f t="shared" ca="1" si="36"/>
        <v>27036.085314133459</v>
      </c>
      <c r="U38" s="2">
        <f t="shared" ca="1" si="36"/>
        <v>27037.457829658437</v>
      </c>
      <c r="W38">
        <v>2007</v>
      </c>
      <c r="X38" s="2">
        <v>26992</v>
      </c>
      <c r="Y38" s="9">
        <v>0.99831870917950805</v>
      </c>
      <c r="Z38" s="4">
        <v>27037.457829658499</v>
      </c>
      <c r="AA38" s="4">
        <v>45.457829658451402</v>
      </c>
      <c r="AB38" s="2">
        <v>15.897817412183301</v>
      </c>
      <c r="AC38" s="9">
        <v>0.34972671444351799</v>
      </c>
    </row>
    <row r="39" spans="1:29" x14ac:dyDescent="0.3">
      <c r="A39">
        <f t="shared" si="37"/>
        <v>2008</v>
      </c>
      <c r="B39" s="2">
        <f t="shared" si="38"/>
        <v>22033</v>
      </c>
      <c r="C39" s="2">
        <f t="shared" si="36"/>
        <v>25363</v>
      </c>
      <c r="D39" s="2">
        <f t="shared" si="36"/>
        <v>25601</v>
      </c>
      <c r="E39" s="2">
        <f t="shared" si="36"/>
        <v>25769</v>
      </c>
      <c r="F39" s="2">
        <f t="shared" si="36"/>
        <v>25812</v>
      </c>
      <c r="G39" s="2">
        <f t="shared" si="36"/>
        <v>25838</v>
      </c>
      <c r="H39" s="2">
        <f t="shared" si="36"/>
        <v>25861</v>
      </c>
      <c r="I39" s="2">
        <f t="shared" si="36"/>
        <v>25873</v>
      </c>
      <c r="J39" s="2">
        <f t="shared" si="36"/>
        <v>25881</v>
      </c>
      <c r="K39" s="2">
        <f t="shared" ca="1" si="36"/>
        <v>25889.397050014974</v>
      </c>
      <c r="L39" s="2">
        <f t="shared" ca="1" si="36"/>
        <v>25898.349379614985</v>
      </c>
      <c r="M39" s="2">
        <f t="shared" ca="1" si="36"/>
        <v>25904.2778354158</v>
      </c>
      <c r="N39" s="2">
        <f t="shared" ca="1" si="36"/>
        <v>25910.836614124768</v>
      </c>
      <c r="O39" s="2">
        <f t="shared" ca="1" si="36"/>
        <v>25916.824149105818</v>
      </c>
      <c r="P39" s="2">
        <f t="shared" ca="1" si="36"/>
        <v>25921.325881692239</v>
      </c>
      <c r="Q39" s="2">
        <f t="shared" ca="1" si="36"/>
        <v>25923.898393927469</v>
      </c>
      <c r="R39" s="2">
        <f t="shared" ca="1" si="36"/>
        <v>25927.202630462951</v>
      </c>
      <c r="S39" s="2">
        <f t="shared" ca="1" si="36"/>
        <v>25929.574122169655</v>
      </c>
      <c r="T39" s="2">
        <f t="shared" ca="1" si="36"/>
        <v>25931.681512139901</v>
      </c>
      <c r="U39" s="2">
        <f t="shared" ca="1" si="36"/>
        <v>25932.997961435376</v>
      </c>
      <c r="W39">
        <v>2008</v>
      </c>
      <c r="X39" s="2">
        <v>25881</v>
      </c>
      <c r="Y39" s="9">
        <v>0.99799491128975104</v>
      </c>
      <c r="Z39" s="4">
        <v>25932.997961435402</v>
      </c>
      <c r="AA39" s="4">
        <v>51.997961435386998</v>
      </c>
      <c r="AB39" s="2">
        <v>16.2575494297521</v>
      </c>
      <c r="AC39" s="9">
        <v>0.31265743850273597</v>
      </c>
    </row>
    <row r="40" spans="1:29" x14ac:dyDescent="0.3">
      <c r="A40">
        <f t="shared" si="37"/>
        <v>2009</v>
      </c>
      <c r="B40" s="2">
        <f t="shared" si="38"/>
        <v>19212</v>
      </c>
      <c r="C40" s="2">
        <f t="shared" si="36"/>
        <v>22337</v>
      </c>
      <c r="D40" s="2">
        <f t="shared" si="36"/>
        <v>22686</v>
      </c>
      <c r="E40" s="2">
        <f t="shared" si="36"/>
        <v>22783</v>
      </c>
      <c r="F40" s="2">
        <f t="shared" si="36"/>
        <v>22825</v>
      </c>
      <c r="G40" s="2">
        <f t="shared" si="36"/>
        <v>22843</v>
      </c>
      <c r="H40" s="2">
        <f t="shared" si="36"/>
        <v>22866</v>
      </c>
      <c r="I40" s="2">
        <f t="shared" si="36"/>
        <v>22885</v>
      </c>
      <c r="J40" s="2">
        <f t="shared" ca="1" si="36"/>
        <v>22894.597912162899</v>
      </c>
      <c r="K40" s="2">
        <f t="shared" ca="1" si="36"/>
        <v>22902.026028686261</v>
      </c>
      <c r="L40" s="2">
        <f t="shared" ca="1" si="36"/>
        <v>22909.94535122285</v>
      </c>
      <c r="M40" s="2">
        <f t="shared" ca="1" si="36"/>
        <v>22915.189723998232</v>
      </c>
      <c r="N40" s="2">
        <f t="shared" ca="1" si="36"/>
        <v>22920.991686879755</v>
      </c>
      <c r="O40" s="2">
        <f t="shared" ca="1" si="36"/>
        <v>22926.288321703607</v>
      </c>
      <c r="P40" s="2">
        <f t="shared" ca="1" si="36"/>
        <v>22930.270600497865</v>
      </c>
      <c r="Q40" s="2">
        <f t="shared" ca="1" si="36"/>
        <v>22932.546271192572</v>
      </c>
      <c r="R40" s="2">
        <f t="shared" ca="1" si="36"/>
        <v>22935.469232704356</v>
      </c>
      <c r="S40" s="2">
        <f t="shared" ca="1" si="36"/>
        <v>22937.567078578821</v>
      </c>
      <c r="T40" s="2">
        <f t="shared" ca="1" si="36"/>
        <v>22939.431297349845</v>
      </c>
      <c r="U40" s="2">
        <f t="shared" ca="1" si="36"/>
        <v>22940.595841891853</v>
      </c>
      <c r="W40">
        <v>2009</v>
      </c>
      <c r="X40" s="2">
        <v>22885</v>
      </c>
      <c r="Y40" s="9">
        <v>0.99757653017057402</v>
      </c>
      <c r="Z40" s="4">
        <v>22940.5958418919</v>
      </c>
      <c r="AA40" s="4">
        <v>55.5958418918744</v>
      </c>
      <c r="AB40" s="2">
        <v>16.209738315691499</v>
      </c>
      <c r="AC40" s="9">
        <v>0.29156386096674303</v>
      </c>
    </row>
    <row r="41" spans="1:29" x14ac:dyDescent="0.3">
      <c r="A41">
        <f t="shared" si="37"/>
        <v>2010</v>
      </c>
      <c r="B41" s="2">
        <f t="shared" si="38"/>
        <v>18310</v>
      </c>
      <c r="C41" s="2">
        <f t="shared" si="36"/>
        <v>21659</v>
      </c>
      <c r="D41" s="2">
        <f t="shared" si="36"/>
        <v>21974</v>
      </c>
      <c r="E41" s="2">
        <f t="shared" si="36"/>
        <v>22111</v>
      </c>
      <c r="F41" s="2">
        <f t="shared" si="36"/>
        <v>22224</v>
      </c>
      <c r="G41" s="2">
        <f t="shared" si="36"/>
        <v>22257</v>
      </c>
      <c r="H41" s="2">
        <f t="shared" si="36"/>
        <v>22282</v>
      </c>
      <c r="I41" s="2">
        <f t="shared" ca="1" si="36"/>
        <v>22296.428707717707</v>
      </c>
      <c r="J41" s="2">
        <f t="shared" ca="1" si="36"/>
        <v>22305.779774542396</v>
      </c>
      <c r="K41" s="2">
        <f t="shared" ca="1" si="36"/>
        <v>22313.016849940941</v>
      </c>
      <c r="L41" s="2">
        <f t="shared" ca="1" si="36"/>
        <v>22320.73249819746</v>
      </c>
      <c r="M41" s="2">
        <f t="shared" ca="1" si="36"/>
        <v>22325.841992787933</v>
      </c>
      <c r="N41" s="2">
        <f t="shared" ca="1" si="36"/>
        <v>22331.494737020083</v>
      </c>
      <c r="O41" s="2">
        <f t="shared" ca="1" si="36"/>
        <v>22336.655149549722</v>
      </c>
      <c r="P41" s="2">
        <f t="shared" ca="1" si="36"/>
        <v>22340.535009511725</v>
      </c>
      <c r="Q41" s="2">
        <f t="shared" ca="1" si="36"/>
        <v>22342.752153029611</v>
      </c>
      <c r="R41" s="2">
        <f t="shared" ca="1" si="36"/>
        <v>22345.599939918968</v>
      </c>
      <c r="S41" s="2">
        <f t="shared" ca="1" si="36"/>
        <v>22347.643832030823</v>
      </c>
      <c r="T41" s="2">
        <f t="shared" ca="1" si="36"/>
        <v>22349.460105612809</v>
      </c>
      <c r="U41" s="2">
        <f t="shared" ca="1" si="36"/>
        <v>22350.594699641988</v>
      </c>
      <c r="W41">
        <v>2010</v>
      </c>
      <c r="X41" s="2">
        <v>22282</v>
      </c>
      <c r="Y41" s="9">
        <v>0.99693096758436095</v>
      </c>
      <c r="Z41" s="4">
        <v>22350.594699641999</v>
      </c>
      <c r="AA41" s="4">
        <v>68.594699642002496</v>
      </c>
      <c r="AB41" s="2">
        <v>18.908851388182999</v>
      </c>
      <c r="AC41" s="9">
        <v>0.275660531890492</v>
      </c>
    </row>
    <row r="42" spans="1:29" x14ac:dyDescent="0.3">
      <c r="A42">
        <f t="shared" si="37"/>
        <v>2011</v>
      </c>
      <c r="B42" s="2">
        <f t="shared" si="38"/>
        <v>17060</v>
      </c>
      <c r="C42" s="2">
        <f t="shared" si="36"/>
        <v>19923</v>
      </c>
      <c r="D42" s="2">
        <f t="shared" si="36"/>
        <v>20229</v>
      </c>
      <c r="E42" s="2">
        <f t="shared" si="36"/>
        <v>20348</v>
      </c>
      <c r="F42" s="2">
        <f t="shared" si="36"/>
        <v>20422</v>
      </c>
      <c r="G42" s="2">
        <f t="shared" ref="C42:U47" si="39">IF(G16="",F42*F$23,G16)</f>
        <v>20464</v>
      </c>
      <c r="H42" s="2">
        <f t="shared" ca="1" si="39"/>
        <v>20481.513651710757</v>
      </c>
      <c r="I42" s="2">
        <f t="shared" ca="1" si="39"/>
        <v>20494.776454605326</v>
      </c>
      <c r="J42" s="2">
        <f t="shared" ca="1" si="39"/>
        <v>20503.371912949638</v>
      </c>
      <c r="K42" s="2">
        <f t="shared" ca="1" si="39"/>
        <v>20510.024199933472</v>
      </c>
      <c r="L42" s="2">
        <f t="shared" ca="1" si="39"/>
        <v>20517.116388924485</v>
      </c>
      <c r="M42" s="2">
        <f t="shared" ca="1" si="39"/>
        <v>20521.813013249419</v>
      </c>
      <c r="N42" s="2">
        <f t="shared" ca="1" si="39"/>
        <v>20527.008990188668</v>
      </c>
      <c r="O42" s="2">
        <f t="shared" ca="1" si="39"/>
        <v>20531.752418053056</v>
      </c>
      <c r="P42" s="2">
        <f t="shared" ca="1" si="39"/>
        <v>20535.318767787303</v>
      </c>
      <c r="Q42" s="2">
        <f t="shared" ca="1" si="39"/>
        <v>20537.356756084104</v>
      </c>
      <c r="R42" s="2">
        <f t="shared" ca="1" si="39"/>
        <v>20539.974428916503</v>
      </c>
      <c r="S42" s="2">
        <f t="shared" ca="1" si="39"/>
        <v>20541.853165304241</v>
      </c>
      <c r="T42" s="2">
        <f t="shared" ca="1" si="39"/>
        <v>20543.522675768501</v>
      </c>
      <c r="U42" s="2">
        <f t="shared" ca="1" si="39"/>
        <v>20544.565589470047</v>
      </c>
      <c r="W42">
        <v>2011</v>
      </c>
      <c r="X42" s="2">
        <v>20464</v>
      </c>
      <c r="Y42" s="9">
        <v>0.99607849632453005</v>
      </c>
      <c r="Z42" s="4">
        <v>20544.565589469999</v>
      </c>
      <c r="AA42" s="4">
        <v>80.565589470039399</v>
      </c>
      <c r="AB42" s="2">
        <v>21.957816048546199</v>
      </c>
      <c r="AC42" s="9">
        <v>0.27254583741005001</v>
      </c>
    </row>
    <row r="43" spans="1:29" x14ac:dyDescent="0.3">
      <c r="A43">
        <f t="shared" si="37"/>
        <v>2012</v>
      </c>
      <c r="B43" s="2">
        <f t="shared" si="38"/>
        <v>13718</v>
      </c>
      <c r="C43" s="2">
        <f t="shared" si="39"/>
        <v>16301</v>
      </c>
      <c r="D43" s="2">
        <f t="shared" si="39"/>
        <v>16562</v>
      </c>
      <c r="E43" s="2">
        <f t="shared" si="39"/>
        <v>16656</v>
      </c>
      <c r="F43" s="2">
        <f t="shared" si="39"/>
        <v>16705</v>
      </c>
      <c r="G43" s="2">
        <f t="shared" ca="1" si="39"/>
        <v>16726.280229746077</v>
      </c>
      <c r="H43" s="2">
        <f t="shared" ca="1" si="39"/>
        <v>16740.595038500978</v>
      </c>
      <c r="I43" s="2">
        <f t="shared" ca="1" si="39"/>
        <v>16751.435409779635</v>
      </c>
      <c r="J43" s="2">
        <f t="shared" ca="1" si="39"/>
        <v>16758.460920186695</v>
      </c>
      <c r="K43" s="2">
        <f t="shared" ca="1" si="39"/>
        <v>16763.898176649767</v>
      </c>
      <c r="L43" s="2">
        <f t="shared" ca="1" si="39"/>
        <v>16769.694987659637</v>
      </c>
      <c r="M43" s="2">
        <f t="shared" ca="1" si="39"/>
        <v>16773.533780397745</v>
      </c>
      <c r="N43" s="2">
        <f t="shared" ca="1" si="39"/>
        <v>16777.780719723058</v>
      </c>
      <c r="O43" s="2">
        <f t="shared" ca="1" si="39"/>
        <v>16781.657767402365</v>
      </c>
      <c r="P43" s="2">
        <f t="shared" ca="1" si="39"/>
        <v>16784.57272855621</v>
      </c>
      <c r="Q43" s="2">
        <f t="shared" ca="1" si="39"/>
        <v>16786.238481261313</v>
      </c>
      <c r="R43" s="2">
        <f t="shared" ca="1" si="39"/>
        <v>16788.378039966574</v>
      </c>
      <c r="S43" s="2">
        <f t="shared" ca="1" si="39"/>
        <v>16789.913627891667</v>
      </c>
      <c r="T43" s="2">
        <f t="shared" ca="1" si="39"/>
        <v>16791.278204703227</v>
      </c>
      <c r="U43" s="2">
        <f t="shared" ca="1" si="39"/>
        <v>16792.130631737407</v>
      </c>
      <c r="W43">
        <v>2012</v>
      </c>
      <c r="X43" s="2">
        <v>16705</v>
      </c>
      <c r="Y43" s="9">
        <v>0.99481122237265596</v>
      </c>
      <c r="Z43" s="4">
        <v>16792.1306317374</v>
      </c>
      <c r="AA43" s="4">
        <v>87.130631737403704</v>
      </c>
      <c r="AB43" s="2">
        <v>22.8541554987141</v>
      </c>
      <c r="AC43" s="9">
        <v>0.26229759893848298</v>
      </c>
    </row>
    <row r="44" spans="1:29" x14ac:dyDescent="0.3">
      <c r="A44">
        <f t="shared" si="37"/>
        <v>2013</v>
      </c>
      <c r="B44" s="2">
        <f t="shared" si="38"/>
        <v>11997</v>
      </c>
      <c r="C44" s="2">
        <f t="shared" si="39"/>
        <v>14134</v>
      </c>
      <c r="D44" s="2">
        <f t="shared" si="39"/>
        <v>14358</v>
      </c>
      <c r="E44" s="2">
        <f t="shared" si="39"/>
        <v>14481</v>
      </c>
      <c r="F44" s="2">
        <f t="shared" ca="1" si="39"/>
        <v>14518.247705106305</v>
      </c>
      <c r="G44" s="2">
        <f t="shared" ca="1" si="39"/>
        <v>14536.742266415802</v>
      </c>
      <c r="H44" s="2">
        <f t="shared" ca="1" si="39"/>
        <v>14549.183208610048</v>
      </c>
      <c r="I44" s="2">
        <f t="shared" ca="1" si="39"/>
        <v>14558.604531294206</v>
      </c>
      <c r="J44" s="2">
        <f t="shared" ca="1" si="39"/>
        <v>14564.710373876935</v>
      </c>
      <c r="K44" s="2">
        <f t="shared" ca="1" si="39"/>
        <v>14569.435871402649</v>
      </c>
      <c r="L44" s="2">
        <f t="shared" ca="1" si="39"/>
        <v>14574.473856325785</v>
      </c>
      <c r="M44" s="2">
        <f t="shared" ca="1" si="39"/>
        <v>14577.810135515276</v>
      </c>
      <c r="N44" s="2">
        <f t="shared" ca="1" si="39"/>
        <v>14581.501133247299</v>
      </c>
      <c r="O44" s="2">
        <f t="shared" ca="1" si="39"/>
        <v>14584.870659650931</v>
      </c>
      <c r="P44" s="2">
        <f t="shared" ca="1" si="39"/>
        <v>14587.404040559777</v>
      </c>
      <c r="Q44" s="2">
        <f t="shared" ca="1" si="39"/>
        <v>14588.85173947556</v>
      </c>
      <c r="R44" s="2">
        <f t="shared" ca="1" si="39"/>
        <v>14590.711221263206</v>
      </c>
      <c r="S44" s="2">
        <f t="shared" ca="1" si="39"/>
        <v>14592.045794496937</v>
      </c>
      <c r="T44" s="2">
        <f t="shared" ca="1" si="39"/>
        <v>14593.231742665919</v>
      </c>
      <c r="U44" s="2">
        <f t="shared" ca="1" si="39"/>
        <v>14593.97258354187</v>
      </c>
      <c r="W44">
        <v>2013</v>
      </c>
      <c r="X44" s="2">
        <v>14481</v>
      </c>
      <c r="Y44" s="9">
        <v>0.99225895602481395</v>
      </c>
      <c r="Z44" s="4">
        <v>14593.972583541899</v>
      </c>
      <c r="AA44" s="4">
        <v>112.972583541861</v>
      </c>
      <c r="AB44" s="2">
        <v>30.954304822493601</v>
      </c>
      <c r="AC44" s="9">
        <v>0.27399837953625</v>
      </c>
    </row>
    <row r="45" spans="1:29" x14ac:dyDescent="0.3">
      <c r="A45">
        <f t="shared" si="37"/>
        <v>2014</v>
      </c>
      <c r="B45" s="2">
        <f t="shared" si="38"/>
        <v>10102</v>
      </c>
      <c r="C45" s="2">
        <f t="shared" si="39"/>
        <v>11775</v>
      </c>
      <c r="D45" s="2">
        <f t="shared" si="39"/>
        <v>11988</v>
      </c>
      <c r="E45" s="2">
        <f t="shared" ca="1" si="39"/>
        <v>12051.043583958724</v>
      </c>
      <c r="F45" s="2">
        <f t="shared" ca="1" si="39"/>
        <v>12082.041009387805</v>
      </c>
      <c r="G45" s="2">
        <f t="shared" ca="1" si="39"/>
        <v>12097.432126327722</v>
      </c>
      <c r="H45" s="2">
        <f t="shared" ca="1" si="39"/>
        <v>12107.785440091162</v>
      </c>
      <c r="I45" s="2">
        <f t="shared" ca="1" si="39"/>
        <v>12115.625835801771</v>
      </c>
      <c r="J45" s="2">
        <f t="shared" ca="1" si="39"/>
        <v>12120.707099186984</v>
      </c>
      <c r="K45" s="2">
        <f t="shared" ca="1" si="39"/>
        <v>12124.639643668599</v>
      </c>
      <c r="L45" s="2">
        <f t="shared" ca="1" si="39"/>
        <v>12128.832239199573</v>
      </c>
      <c r="M45" s="2">
        <f t="shared" ca="1" si="39"/>
        <v>12131.608680461972</v>
      </c>
      <c r="N45" s="2">
        <f t="shared" ca="1" si="39"/>
        <v>12134.680317402577</v>
      </c>
      <c r="O45" s="2">
        <f t="shared" ca="1" si="39"/>
        <v>12137.484426894151</v>
      </c>
      <c r="P45" s="2">
        <f t="shared" ca="1" si="39"/>
        <v>12139.592698681132</v>
      </c>
      <c r="Q45" s="2">
        <f t="shared" ca="1" si="39"/>
        <v>12140.797469258478</v>
      </c>
      <c r="R45" s="2">
        <f t="shared" ca="1" si="39"/>
        <v>12142.344924273082</v>
      </c>
      <c r="S45" s="2">
        <f t="shared" ca="1" si="39"/>
        <v>12143.455552006366</v>
      </c>
      <c r="T45" s="2">
        <f t="shared" ca="1" si="39"/>
        <v>12144.442494418679</v>
      </c>
      <c r="U45" s="2">
        <f t="shared" ca="1" si="39"/>
        <v>12145.059019913111</v>
      </c>
      <c r="W45">
        <v>2014</v>
      </c>
      <c r="X45" s="2">
        <v>11988</v>
      </c>
      <c r="Y45" s="9">
        <v>0.98706807273183395</v>
      </c>
      <c r="Z45" s="4">
        <v>12145.0590199131</v>
      </c>
      <c r="AA45" s="4">
        <v>157.05901991310199</v>
      </c>
      <c r="AB45" s="2">
        <v>40.5272126859617</v>
      </c>
      <c r="AC45" s="9">
        <v>0.258038110185488</v>
      </c>
    </row>
    <row r="46" spans="1:29" x14ac:dyDescent="0.3">
      <c r="A46">
        <f t="shared" si="37"/>
        <v>2015</v>
      </c>
      <c r="B46" s="2">
        <f t="shared" si="38"/>
        <v>9679</v>
      </c>
      <c r="C46" s="2">
        <f t="shared" si="39"/>
        <v>11579</v>
      </c>
      <c r="D46" s="2">
        <f t="shared" ca="1" si="39"/>
        <v>11735.511971180445</v>
      </c>
      <c r="E46" s="2">
        <f t="shared" ca="1" si="39"/>
        <v>11797.22774814522</v>
      </c>
      <c r="F46" s="2">
        <f t="shared" ca="1" si="39"/>
        <v>11827.572314144449</v>
      </c>
      <c r="G46" s="2">
        <f t="shared" ca="1" si="39"/>
        <v>11842.63926752268</v>
      </c>
      <c r="H46" s="2">
        <f t="shared" ca="1" si="39"/>
        <v>11852.774522578755</v>
      </c>
      <c r="I46" s="2">
        <f t="shared" ca="1" si="39"/>
        <v>11860.449785985547</v>
      </c>
      <c r="J46" s="2">
        <f t="shared" ca="1" si="39"/>
        <v>11865.42402916922</v>
      </c>
      <c r="K46" s="2">
        <f t="shared" ca="1" si="39"/>
        <v>11869.27374745761</v>
      </c>
      <c r="L46" s="2">
        <f t="shared" ca="1" si="39"/>
        <v>11873.37803967016</v>
      </c>
      <c r="M46" s="2">
        <f t="shared" ca="1" si="39"/>
        <v>11876.096004274112</v>
      </c>
      <c r="N46" s="2">
        <f t="shared" ca="1" si="39"/>
        <v>11879.102947224361</v>
      </c>
      <c r="O46" s="2">
        <f t="shared" ca="1" si="39"/>
        <v>11881.847997316692</v>
      </c>
      <c r="P46" s="2">
        <f t="shared" ca="1" si="39"/>
        <v>11883.911865250844</v>
      </c>
      <c r="Q46" s="2">
        <f t="shared" ca="1" si="39"/>
        <v>11885.091261274616</v>
      </c>
      <c r="R46" s="2">
        <f t="shared" ca="1" si="39"/>
        <v>11886.60612420828</v>
      </c>
      <c r="S46" s="2">
        <f t="shared" ca="1" si="39"/>
        <v>11887.693360199226</v>
      </c>
      <c r="T46" s="2">
        <f t="shared" ca="1" si="39"/>
        <v>11888.659515896137</v>
      </c>
      <c r="U46" s="2">
        <f t="shared" ca="1" si="39"/>
        <v>11889.263056296575</v>
      </c>
      <c r="W46">
        <v>2015</v>
      </c>
      <c r="X46" s="2">
        <v>11579</v>
      </c>
      <c r="Y46" s="9">
        <v>0.97390392871051401</v>
      </c>
      <c r="Z46" s="4">
        <v>11889.263056296601</v>
      </c>
      <c r="AA46" s="4">
        <v>310.26305629657003</v>
      </c>
      <c r="AB46" s="2">
        <v>63.771147590708601</v>
      </c>
      <c r="AC46" s="9">
        <v>0.205538965392489</v>
      </c>
    </row>
    <row r="47" spans="1:29" x14ac:dyDescent="0.3">
      <c r="A47">
        <f t="shared" si="37"/>
        <v>2016</v>
      </c>
      <c r="B47" s="2">
        <f t="shared" si="38"/>
        <v>9726</v>
      </c>
      <c r="C47" s="2">
        <f t="shared" ca="1" si="39"/>
        <v>11217.278063710975</v>
      </c>
      <c r="D47" s="2">
        <f t="shared" ca="1" si="39"/>
        <v>11368.900682333531</v>
      </c>
      <c r="E47" s="2">
        <f t="shared" ca="1" si="39"/>
        <v>11428.688490532155</v>
      </c>
      <c r="F47" s="2">
        <f t="shared" ca="1" si="39"/>
        <v>11458.085108075638</v>
      </c>
      <c r="G47" s="2">
        <f t="shared" ca="1" si="39"/>
        <v>11472.681377668572</v>
      </c>
      <c r="H47" s="2">
        <f t="shared" ca="1" si="39"/>
        <v>11482.500012629331</v>
      </c>
      <c r="I47" s="2">
        <f t="shared" ca="1" si="39"/>
        <v>11489.935504800176</v>
      </c>
      <c r="J47" s="2">
        <f t="shared" ca="1" si="39"/>
        <v>11494.754355214529</v>
      </c>
      <c r="K47" s="2">
        <f t="shared" ca="1" si="39"/>
        <v>11498.483810306316</v>
      </c>
      <c r="L47" s="2">
        <f t="shared" ca="1" si="39"/>
        <v>11502.459886565312</v>
      </c>
      <c r="M47" s="2">
        <f t="shared" ca="1" si="39"/>
        <v>11505.092943368994</v>
      </c>
      <c r="N47" s="2">
        <f t="shared" ca="1" si="39"/>
        <v>11508.005950985771</v>
      </c>
      <c r="O47" s="2">
        <f t="shared" ca="1" si="39"/>
        <v>11510.665247141267</v>
      </c>
      <c r="P47" s="2">
        <f t="shared" ca="1" si="39"/>
        <v>11512.664640914836</v>
      </c>
      <c r="Q47" s="2">
        <f t="shared" ca="1" si="39"/>
        <v>11513.807193220378</v>
      </c>
      <c r="R47" s="2">
        <f t="shared" ca="1" si="39"/>
        <v>11515.274732624068</v>
      </c>
      <c r="S47" s="2">
        <f t="shared" ca="1" si="39"/>
        <v>11516.328003928267</v>
      </c>
      <c r="T47" s="2">
        <f t="shared" ca="1" si="39"/>
        <v>11517.263977423829</v>
      </c>
      <c r="U47" s="2">
        <f t="shared" ca="1" si="39"/>
        <v>11517.848663536135</v>
      </c>
      <c r="W47">
        <v>2016</v>
      </c>
      <c r="X47" s="2">
        <v>9726</v>
      </c>
      <c r="Y47" s="9">
        <v>0.84442852863583195</v>
      </c>
      <c r="Z47" s="4">
        <v>11517.848663536101</v>
      </c>
      <c r="AA47" s="4">
        <v>1791.8486635361301</v>
      </c>
      <c r="AB47" s="2">
        <v>306.566046546123</v>
      </c>
      <c r="AC47" s="9">
        <v>0.17108925144444401</v>
      </c>
    </row>
    <row r="48" spans="1:29" x14ac:dyDescent="0.3">
      <c r="B48" s="2"/>
      <c r="W48" s="18">
        <v>21</v>
      </c>
      <c r="X48" s="19">
        <v>918529</v>
      </c>
      <c r="Y48" s="20">
        <v>0.99674502448624802</v>
      </c>
      <c r="Z48" s="22">
        <v>921528.55287483102</v>
      </c>
      <c r="AA48" s="22">
        <v>2999.5528748307702</v>
      </c>
      <c r="AB48" s="19">
        <v>325.38834112054502</v>
      </c>
      <c r="AC48" s="20">
        <v>0.108478948262882</v>
      </c>
    </row>
    <row r="49" spans="1:21" x14ac:dyDescent="0.3">
      <c r="A49" t="s">
        <v>8</v>
      </c>
      <c r="B49">
        <v>1</v>
      </c>
      <c r="C49">
        <v>2</v>
      </c>
      <c r="D49">
        <v>3</v>
      </c>
      <c r="E49">
        <v>4</v>
      </c>
      <c r="F49">
        <v>5</v>
      </c>
      <c r="G49">
        <v>6</v>
      </c>
      <c r="H49">
        <v>7</v>
      </c>
      <c r="I49">
        <v>8</v>
      </c>
      <c r="J49">
        <v>9</v>
      </c>
      <c r="K49">
        <v>10</v>
      </c>
      <c r="L49">
        <v>11</v>
      </c>
      <c r="M49">
        <v>12</v>
      </c>
      <c r="N49">
        <v>13</v>
      </c>
      <c r="O49">
        <v>14</v>
      </c>
      <c r="P49">
        <v>15</v>
      </c>
      <c r="Q49">
        <v>16</v>
      </c>
      <c r="R49">
        <v>17</v>
      </c>
      <c r="S49">
        <v>18</v>
      </c>
      <c r="T49">
        <v>19</v>
      </c>
    </row>
    <row r="50" spans="1:21" x14ac:dyDescent="0.3">
      <c r="A50">
        <f>A2</f>
        <v>1997</v>
      </c>
      <c r="B50" s="3">
        <f ca="1">B$25/SQRT(B28)</f>
        <v>1.0128832630174325E-2</v>
      </c>
      <c r="C50" s="3">
        <f t="shared" ref="C50:T64" ca="1" si="40">C$25/SQRT(C28)</f>
        <v>1.4570562143920249E-3</v>
      </c>
      <c r="D50" s="3">
        <f t="shared" ca="1" si="40"/>
        <v>8.3975324091819788E-4</v>
      </c>
      <c r="E50" s="3">
        <f t="shared" ca="1" si="40"/>
        <v>5.8942776813295861E-4</v>
      </c>
      <c r="F50" s="3">
        <f t="shared" ca="1" si="40"/>
        <v>2.7813059743384764E-4</v>
      </c>
      <c r="G50" s="3">
        <f t="shared" ca="1" si="40"/>
        <v>2.7299567834226566E-4</v>
      </c>
      <c r="H50" s="3">
        <f t="shared" ca="1" si="40"/>
        <v>2.1222866200027409E-4</v>
      </c>
      <c r="I50" s="3">
        <f t="shared" ca="1" si="40"/>
        <v>1.1370724619610148E-4</v>
      </c>
      <c r="J50" s="3">
        <f t="shared" ca="1" si="40"/>
        <v>9.1949912824412382E-5</v>
      </c>
      <c r="K50" s="3">
        <f t="shared" ca="1" si="40"/>
        <v>9.9245330805283803E-5</v>
      </c>
      <c r="L50" s="3">
        <f t="shared" ca="1" si="40"/>
        <v>8.4306963892039375E-5</v>
      </c>
      <c r="M50" s="3">
        <f t="shared" ca="1" si="40"/>
        <v>8.6186498926528162E-5</v>
      </c>
      <c r="N50" s="3">
        <f t="shared" ca="1" si="40"/>
        <v>2.2602904666143257E-4</v>
      </c>
      <c r="O50" s="3">
        <f t="shared" ca="1" si="40"/>
        <v>9.5477585557245792E-5</v>
      </c>
      <c r="P50" s="3">
        <f t="shared" ca="1" si="40"/>
        <v>3.2752999404555729E-5</v>
      </c>
      <c r="Q50" s="3">
        <f t="shared" ca="1" si="40"/>
        <v>4.3881642777832197E-5</v>
      </c>
      <c r="R50" s="3">
        <f t="shared" ca="1" si="40"/>
        <v>9.1593234692691939E-6</v>
      </c>
      <c r="S50" s="3">
        <f t="shared" ca="1" si="40"/>
        <v>5.5783181894889644E-5</v>
      </c>
      <c r="T50" s="3">
        <f t="shared" ca="1" si="40"/>
        <v>9.1583004500584866E-6</v>
      </c>
      <c r="U50" s="3"/>
    </row>
    <row r="51" spans="1:21" x14ac:dyDescent="0.3">
      <c r="A51">
        <f t="shared" ref="A51:A69" si="41">A3</f>
        <v>1998</v>
      </c>
      <c r="B51" s="3">
        <f t="shared" ref="B51:Q69" ca="1" si="42">B$25/SQRT(B29)</f>
        <v>9.6473151982573637E-3</v>
      </c>
      <c r="C51" s="3">
        <f t="shared" ca="1" si="42"/>
        <v>1.3739558910020636E-3</v>
      </c>
      <c r="D51" s="3">
        <f t="shared" ca="1" si="42"/>
        <v>7.917974316775468E-4</v>
      </c>
      <c r="E51" s="3">
        <f t="shared" ca="1" si="42"/>
        <v>5.5573455993765625E-4</v>
      </c>
      <c r="F51" s="3">
        <f t="shared" ca="1" si="42"/>
        <v>2.623352280847279E-4</v>
      </c>
      <c r="G51" s="3">
        <f t="shared" ca="1" si="42"/>
        <v>2.5749444346034455E-4</v>
      </c>
      <c r="H51" s="3">
        <f t="shared" ca="1" si="42"/>
        <v>2.0016652096100146E-4</v>
      </c>
      <c r="I51" s="3">
        <f t="shared" ca="1" si="42"/>
        <v>1.0725279704148668E-4</v>
      </c>
      <c r="J51" s="3">
        <f t="shared" ca="1" si="42"/>
        <v>8.672993698964019E-5</v>
      </c>
      <c r="K51" s="3">
        <f t="shared" ca="1" si="42"/>
        <v>9.3613936432333694E-5</v>
      </c>
      <c r="L51" s="3">
        <f t="shared" ca="1" si="42"/>
        <v>7.9517979530794561E-5</v>
      </c>
      <c r="M51" s="3">
        <f t="shared" ca="1" si="42"/>
        <v>8.1290834977761509E-5</v>
      </c>
      <c r="N51" s="3">
        <f t="shared" ca="1" si="42"/>
        <v>2.1316879905540628E-4</v>
      </c>
      <c r="O51" s="3">
        <f t="shared" ca="1" si="42"/>
        <v>9.0046414319341244E-5</v>
      </c>
      <c r="P51" s="3">
        <f t="shared" ca="1" si="42"/>
        <v>3.0890669704563965E-5</v>
      </c>
      <c r="Q51" s="3">
        <f t="shared" ca="1" si="42"/>
        <v>4.138815115379211E-5</v>
      </c>
      <c r="R51" s="3">
        <f t="shared" ca="1" si="40"/>
        <v>8.6392615709671411E-6</v>
      </c>
      <c r="S51" s="3">
        <f t="shared" ca="1" si="40"/>
        <v>5.2616134916334986E-5</v>
      </c>
      <c r="T51" s="3">
        <f t="shared" ca="1" si="40"/>
        <v>8.6386762141616133E-6</v>
      </c>
      <c r="U51" s="3"/>
    </row>
    <row r="52" spans="1:21" x14ac:dyDescent="0.3">
      <c r="A52">
        <f t="shared" si="41"/>
        <v>1999</v>
      </c>
      <c r="B52" s="3">
        <f t="shared" ca="1" si="42"/>
        <v>9.2784632642031149E-3</v>
      </c>
      <c r="C52" s="3">
        <f t="shared" ca="1" si="40"/>
        <v>1.3281751073597236E-3</v>
      </c>
      <c r="D52" s="3">
        <f t="shared" ca="1" si="40"/>
        <v>7.6525068492347425E-4</v>
      </c>
      <c r="E52" s="3">
        <f t="shared" ca="1" si="40"/>
        <v>5.3706797770749083E-4</v>
      </c>
      <c r="F52" s="3">
        <f t="shared" ca="1" si="40"/>
        <v>2.5337211116777575E-4</v>
      </c>
      <c r="G52" s="3">
        <f t="shared" ca="1" si="40"/>
        <v>2.4864919191710432E-4</v>
      </c>
      <c r="H52" s="3">
        <f t="shared" ca="1" si="40"/>
        <v>1.9326047670231949E-4</v>
      </c>
      <c r="I52" s="3">
        <f t="shared" ca="1" si="40"/>
        <v>1.0351759560322611E-4</v>
      </c>
      <c r="J52" s="3">
        <f t="shared" ca="1" si="40"/>
        <v>8.3705289867489128E-5</v>
      </c>
      <c r="K52" s="3">
        <f t="shared" ca="1" si="40"/>
        <v>9.033735351798092E-5</v>
      </c>
      <c r="L52" s="3">
        <f t="shared" ca="1" si="40"/>
        <v>7.6739422061719353E-5</v>
      </c>
      <c r="M52" s="3">
        <f t="shared" ca="1" si="40"/>
        <v>7.8449495264369142E-5</v>
      </c>
      <c r="N52" s="3">
        <f t="shared" ca="1" si="40"/>
        <v>2.0571134385300767E-4</v>
      </c>
      <c r="O52" s="3">
        <f t="shared" ca="1" si="40"/>
        <v>8.689979487244328E-5</v>
      </c>
      <c r="P52" s="3">
        <f t="shared" ca="1" si="40"/>
        <v>2.9812643518360078E-5</v>
      </c>
      <c r="Q52" s="3">
        <f t="shared" ca="1" si="40"/>
        <v>3.9943016484761859E-5</v>
      </c>
      <c r="R52" s="3">
        <f t="shared" ca="1" si="40"/>
        <v>8.3375633727604417E-6</v>
      </c>
      <c r="S52" s="3">
        <f t="shared" ca="1" si="40"/>
        <v>5.0778844412754435E-5</v>
      </c>
      <c r="T52" s="3">
        <f t="shared" ca="1" si="40"/>
        <v>8.3368738166404455E-6</v>
      </c>
      <c r="U52" s="3"/>
    </row>
    <row r="53" spans="1:21" x14ac:dyDescent="0.3">
      <c r="A53">
        <f t="shared" si="41"/>
        <v>2000</v>
      </c>
      <c r="B53" s="3">
        <f t="shared" ca="1" si="42"/>
        <v>9.938409826674207E-3</v>
      </c>
      <c r="C53" s="3">
        <f t="shared" ca="1" si="40"/>
        <v>1.4233164638246861E-3</v>
      </c>
      <c r="D53" s="3">
        <f t="shared" ca="1" si="40"/>
        <v>8.1994525637734338E-4</v>
      </c>
      <c r="E53" s="3">
        <f t="shared" ca="1" si="40"/>
        <v>5.7506653039087439E-4</v>
      </c>
      <c r="F53" s="3">
        <f t="shared" ca="1" si="40"/>
        <v>2.7138076254148725E-4</v>
      </c>
      <c r="G53" s="3">
        <f t="shared" ca="1" si="40"/>
        <v>2.6634196500584386E-4</v>
      </c>
      <c r="H53" s="3">
        <f t="shared" ca="1" si="40"/>
        <v>2.0695839836730467E-4</v>
      </c>
      <c r="I53" s="3">
        <f t="shared" ca="1" si="40"/>
        <v>1.1088615491082471E-4</v>
      </c>
      <c r="J53" s="3">
        <f t="shared" ca="1" si="40"/>
        <v>8.965774268838872E-5</v>
      </c>
      <c r="K53" s="3">
        <f t="shared" ca="1" si="40"/>
        <v>9.6772443245402975E-5</v>
      </c>
      <c r="L53" s="3">
        <f t="shared" ca="1" si="40"/>
        <v>8.220170570557916E-5</v>
      </c>
      <c r="M53" s="3">
        <f t="shared" ca="1" si="40"/>
        <v>8.4030219542293233E-5</v>
      </c>
      <c r="N53" s="3">
        <f t="shared" ca="1" si="40"/>
        <v>2.2035541885182615E-4</v>
      </c>
      <c r="O53" s="3">
        <f t="shared" ca="1" si="40"/>
        <v>9.308510704821092E-5</v>
      </c>
      <c r="P53" s="3">
        <f t="shared" ca="1" si="40"/>
        <v>3.1933530182913286E-5</v>
      </c>
      <c r="Q53" s="3">
        <f t="shared" ca="1" si="40"/>
        <v>4.2784497817551452E-5</v>
      </c>
      <c r="R53" s="3">
        <f t="shared" ca="1" si="40"/>
        <v>8.9304883273703812E-6</v>
      </c>
      <c r="S53" s="3">
        <f t="shared" ca="1" si="40"/>
        <v>5.4389777679300735E-5</v>
      </c>
      <c r="T53" s="3">
        <f t="shared" ca="1" si="40"/>
        <v>8.9297170636983583E-6</v>
      </c>
      <c r="U53" s="3"/>
    </row>
    <row r="54" spans="1:21" x14ac:dyDescent="0.3">
      <c r="A54">
        <f t="shared" si="41"/>
        <v>2001</v>
      </c>
      <c r="B54" s="3">
        <f t="shared" ca="1" si="42"/>
        <v>1.0478039558465867E-2</v>
      </c>
      <c r="C54" s="3">
        <f t="shared" ca="1" si="40"/>
        <v>1.5053284275785245E-3</v>
      </c>
      <c r="D54" s="3">
        <f t="shared" ca="1" si="40"/>
        <v>8.6693139647722663E-4</v>
      </c>
      <c r="E54" s="3">
        <f t="shared" ca="1" si="40"/>
        <v>6.0827492212323813E-4</v>
      </c>
      <c r="F54" s="3">
        <f t="shared" ca="1" si="40"/>
        <v>2.8714236467871821E-4</v>
      </c>
      <c r="G54" s="3">
        <f t="shared" ca="1" si="40"/>
        <v>2.8169268501277963E-4</v>
      </c>
      <c r="H54" s="3">
        <f t="shared" ca="1" si="40"/>
        <v>2.1898483377267883E-4</v>
      </c>
      <c r="I54" s="3">
        <f t="shared" ca="1" si="40"/>
        <v>1.1730713382468252E-4</v>
      </c>
      <c r="J54" s="3">
        <f t="shared" ca="1" si="40"/>
        <v>9.486188509694761E-5</v>
      </c>
      <c r="K54" s="3">
        <f t="shared" ca="1" si="40"/>
        <v>1.0238795871598096E-4</v>
      </c>
      <c r="L54" s="3">
        <f t="shared" ca="1" si="40"/>
        <v>8.697200431192955E-5</v>
      </c>
      <c r="M54" s="3">
        <f t="shared" ca="1" si="40"/>
        <v>8.8907546218242628E-5</v>
      </c>
      <c r="N54" s="3">
        <f t="shared" ca="1" si="40"/>
        <v>2.3314933683114388E-4</v>
      </c>
      <c r="O54" s="3">
        <f t="shared" ca="1" si="40"/>
        <v>9.8492537909354976E-5</v>
      </c>
      <c r="P54" s="3">
        <f t="shared" ca="1" si="40"/>
        <v>3.3788844459801432E-5</v>
      </c>
      <c r="Q54" s="3">
        <f t="shared" ca="1" si="40"/>
        <v>4.5269494508643869E-5</v>
      </c>
      <c r="R54" s="3">
        <f t="shared" ca="1" si="40"/>
        <v>9.4492684296510406E-6</v>
      </c>
      <c r="S54" s="3">
        <f t="shared" ca="1" si="40"/>
        <v>5.7549328802727193E-5</v>
      </c>
      <c r="T54" s="3">
        <f t="shared" ca="1" si="40"/>
        <v>9.4484523625783516E-6</v>
      </c>
      <c r="U54" s="3"/>
    </row>
    <row r="55" spans="1:21" x14ac:dyDescent="0.3">
      <c r="A55">
        <f t="shared" si="41"/>
        <v>2002</v>
      </c>
      <c r="B55" s="3">
        <f t="shared" ca="1" si="42"/>
        <v>1.2098206541983467E-2</v>
      </c>
      <c r="C55" s="3">
        <f t="shared" ca="1" si="40"/>
        <v>1.7421285020601408E-3</v>
      </c>
      <c r="D55" s="3">
        <f t="shared" ca="1" si="40"/>
        <v>1.003644086311536E-3</v>
      </c>
      <c r="E55" s="3">
        <f t="shared" ca="1" si="40"/>
        <v>7.0452408562853063E-4</v>
      </c>
      <c r="F55" s="3">
        <f t="shared" ca="1" si="40"/>
        <v>3.3228833479085436E-4</v>
      </c>
      <c r="G55" s="3">
        <f t="shared" ca="1" si="40"/>
        <v>3.2614087630376067E-4</v>
      </c>
      <c r="H55" s="3">
        <f t="shared" ca="1" si="40"/>
        <v>2.5348228124950727E-4</v>
      </c>
      <c r="I55" s="3">
        <f t="shared" ca="1" si="40"/>
        <v>1.3580659243159912E-4</v>
      </c>
      <c r="J55" s="3">
        <f t="shared" ca="1" si="40"/>
        <v>1.0983016852159942E-4</v>
      </c>
      <c r="K55" s="3">
        <f t="shared" ca="1" si="40"/>
        <v>1.1853100863501116E-4</v>
      </c>
      <c r="L55" s="3">
        <f t="shared" ca="1" si="40"/>
        <v>1.0067709050419795E-4</v>
      </c>
      <c r="M55" s="3">
        <f t="shared" ca="1" si="40"/>
        <v>1.0290862052387268E-4</v>
      </c>
      <c r="N55" s="3">
        <f t="shared" ca="1" si="40"/>
        <v>2.6984919478358169E-4</v>
      </c>
      <c r="O55" s="3">
        <f t="shared" ca="1" si="40"/>
        <v>1.1395324226809488E-4</v>
      </c>
      <c r="P55" s="3">
        <f t="shared" ca="1" si="40"/>
        <v>3.9087974835341194E-5</v>
      </c>
      <c r="Q55" s="3">
        <f t="shared" ca="1" si="40"/>
        <v>5.2369942409345643E-5</v>
      </c>
      <c r="R55" s="3">
        <f t="shared" ca="1" si="40"/>
        <v>1.0931371088687184E-5</v>
      </c>
      <c r="S55" s="3">
        <f t="shared" ca="1" si="40"/>
        <v>6.657584909678738E-5</v>
      </c>
      <c r="T55" s="3">
        <f t="shared" ca="1" si="40"/>
        <v>1.0930427022797722E-5</v>
      </c>
      <c r="U55" s="3"/>
    </row>
    <row r="56" spans="1:21" x14ac:dyDescent="0.3">
      <c r="A56">
        <f t="shared" si="41"/>
        <v>2003</v>
      </c>
      <c r="B56" s="3">
        <f t="shared" ca="1" si="42"/>
        <v>1.4069544811956183E-2</v>
      </c>
      <c r="C56" s="3">
        <f t="shared" ca="1" si="40"/>
        <v>2.0101934333393661E-3</v>
      </c>
      <c r="D56" s="3">
        <f t="shared" ca="1" si="40"/>
        <v>1.1574319957709947E-3</v>
      </c>
      <c r="E56" s="3">
        <f t="shared" ca="1" si="40"/>
        <v>8.1112646304517437E-4</v>
      </c>
      <c r="F56" s="3">
        <f t="shared" ca="1" si="40"/>
        <v>3.828974100510157E-4</v>
      </c>
      <c r="G56" s="3">
        <f t="shared" ca="1" si="40"/>
        <v>3.7574741040263332E-4</v>
      </c>
      <c r="H56" s="3">
        <f t="shared" ca="1" si="40"/>
        <v>2.9207882472416432E-4</v>
      </c>
      <c r="I56" s="3">
        <f t="shared" ca="1" si="40"/>
        <v>1.5650577949149561E-4</v>
      </c>
      <c r="J56" s="3">
        <f t="shared" ca="1" si="40"/>
        <v>1.2654273165181213E-4</v>
      </c>
      <c r="K56" s="3">
        <f t="shared" ca="1" si="40"/>
        <v>1.3657987116628877E-4</v>
      </c>
      <c r="L56" s="3">
        <f t="shared" ca="1" si="40"/>
        <v>1.1601721627178895E-4</v>
      </c>
      <c r="M56" s="3">
        <f t="shared" ca="1" si="40"/>
        <v>1.1860998232273694E-4</v>
      </c>
      <c r="N56" s="3">
        <f t="shared" ca="1" si="40"/>
        <v>3.1105177209083139E-4</v>
      </c>
      <c r="O56" s="3">
        <f t="shared" ca="1" si="40"/>
        <v>1.3139878623886396E-4</v>
      </c>
      <c r="P56" s="3">
        <f t="shared" ca="1" si="40"/>
        <v>4.507666981966636E-5</v>
      </c>
      <c r="Q56" s="3">
        <f t="shared" ca="1" si="40"/>
        <v>6.0393576602659773E-5</v>
      </c>
      <c r="R56" s="3">
        <f t="shared" ca="1" si="40"/>
        <v>1.2606173824986241E-5</v>
      </c>
      <c r="S56" s="3">
        <f t="shared" ca="1" si="40"/>
        <v>7.6775979833738095E-5</v>
      </c>
      <c r="T56" s="3">
        <f t="shared" ca="1" si="40"/>
        <v>1.2605085118125202E-5</v>
      </c>
      <c r="U56" s="3"/>
    </row>
    <row r="57" spans="1:21" x14ac:dyDescent="0.3">
      <c r="A57">
        <f t="shared" si="41"/>
        <v>2004</v>
      </c>
      <c r="B57" s="3">
        <f t="shared" ca="1" si="42"/>
        <v>1.7304938627885676E-2</v>
      </c>
      <c r="C57" s="3">
        <f t="shared" ca="1" si="40"/>
        <v>2.4636319275211718E-3</v>
      </c>
      <c r="D57" s="3">
        <f t="shared" ca="1" si="40"/>
        <v>1.414066123947267E-3</v>
      </c>
      <c r="E57" s="3">
        <f t="shared" ca="1" si="40"/>
        <v>9.930529114335388E-4</v>
      </c>
      <c r="F57" s="3">
        <f t="shared" ca="1" si="40"/>
        <v>4.6849688991161927E-4</v>
      </c>
      <c r="G57" s="3">
        <f t="shared" ca="1" si="40"/>
        <v>4.5983767026306694E-4</v>
      </c>
      <c r="H57" s="3">
        <f t="shared" ca="1" si="40"/>
        <v>3.5745675066209962E-4</v>
      </c>
      <c r="I57" s="3">
        <f t="shared" ca="1" si="40"/>
        <v>1.9147398041208721E-4</v>
      </c>
      <c r="J57" s="3">
        <f t="shared" ca="1" si="40"/>
        <v>1.5484093172429245E-4</v>
      </c>
      <c r="K57" s="3">
        <f t="shared" ca="1" si="40"/>
        <v>1.6712107668401518E-4</v>
      </c>
      <c r="L57" s="3">
        <f t="shared" ca="1" si="40"/>
        <v>1.4197605541872718E-4</v>
      </c>
      <c r="M57" s="3">
        <f t="shared" ca="1" si="40"/>
        <v>1.4513362109207147E-4</v>
      </c>
      <c r="N57" s="3">
        <f t="shared" ca="1" si="40"/>
        <v>3.8058931131046831E-4</v>
      </c>
      <c r="O57" s="3">
        <f t="shared" ca="1" si="40"/>
        <v>1.6076605040547055E-4</v>
      </c>
      <c r="P57" s="3">
        <f t="shared" ca="1" si="40"/>
        <v>5.5151180461938261E-5</v>
      </c>
      <c r="Q57" s="3">
        <f t="shared" ca="1" si="40"/>
        <v>7.3891373415123205E-5</v>
      </c>
      <c r="R57" s="3">
        <f t="shared" ca="1" si="40"/>
        <v>1.5423618699823566E-5</v>
      </c>
      <c r="S57" s="3">
        <f t="shared" ca="1" si="40"/>
        <v>9.393519831638625E-5</v>
      </c>
      <c r="T57" s="3">
        <f t="shared" ca="1" si="40"/>
        <v>1.5422286669999637E-5</v>
      </c>
      <c r="U57" s="3"/>
    </row>
    <row r="58" spans="1:21" x14ac:dyDescent="0.3">
      <c r="A58">
        <f t="shared" si="41"/>
        <v>2005</v>
      </c>
      <c r="B58" s="3">
        <f t="shared" ca="1" si="42"/>
        <v>1.9265600129829159E-2</v>
      </c>
      <c r="C58" s="3">
        <f t="shared" ca="1" si="40"/>
        <v>2.7113563775666462E-3</v>
      </c>
      <c r="D58" s="3">
        <f t="shared" ca="1" si="40"/>
        <v>1.5622779641228E-3</v>
      </c>
      <c r="E58" s="3">
        <f t="shared" ca="1" si="40"/>
        <v>1.0951472170743892E-3</v>
      </c>
      <c r="F58" s="3">
        <f t="shared" ca="1" si="40"/>
        <v>5.1663652949690488E-4</v>
      </c>
      <c r="G58" s="3">
        <f t="shared" ca="1" si="40"/>
        <v>5.0708401402054296E-4</v>
      </c>
      <c r="H58" s="3">
        <f t="shared" ca="1" si="40"/>
        <v>3.940034349613609E-4</v>
      </c>
      <c r="I58" s="3">
        <f t="shared" ca="1" si="40"/>
        <v>2.1112005527416515E-4</v>
      </c>
      <c r="J58" s="3">
        <f t="shared" ca="1" si="40"/>
        <v>1.7072245116070837E-4</v>
      </c>
      <c r="K58" s="3">
        <f t="shared" ca="1" si="40"/>
        <v>1.8427786347353638E-4</v>
      </c>
      <c r="L58" s="3">
        <f t="shared" ca="1" si="40"/>
        <v>1.5654625432358837E-4</v>
      </c>
      <c r="M58" s="3">
        <f t="shared" ca="1" si="40"/>
        <v>1.6004251566116933E-4</v>
      </c>
      <c r="N58" s="3">
        <f t="shared" ca="1" si="40"/>
        <v>4.1968676486801892E-4</v>
      </c>
      <c r="O58" s="3">
        <f t="shared" ca="1" si="40"/>
        <v>1.772813413045133E-4</v>
      </c>
      <c r="P58" s="3">
        <f t="shared" ca="1" si="40"/>
        <v>6.0816790747550645E-5</v>
      </c>
      <c r="Q58" s="3">
        <f t="shared" ca="1" si="40"/>
        <v>8.1482139772838164E-5</v>
      </c>
      <c r="R58" s="3">
        <f t="shared" ca="1" si="40"/>
        <v>1.7008067337462263E-5</v>
      </c>
      <c r="S58" s="3">
        <f t="shared" ca="1" si="40"/>
        <v>1.0358504119018742E-4</v>
      </c>
      <c r="T58" s="3">
        <f t="shared" ca="1" si="40"/>
        <v>1.7006598469916852E-5</v>
      </c>
      <c r="U58" s="3"/>
    </row>
    <row r="59" spans="1:21" x14ac:dyDescent="0.3">
      <c r="A59">
        <f t="shared" si="41"/>
        <v>2006</v>
      </c>
      <c r="B59" s="3">
        <f t="shared" ca="1" si="42"/>
        <v>1.9439446211751688E-2</v>
      </c>
      <c r="C59" s="3">
        <f t="shared" ca="1" si="40"/>
        <v>2.7801028310804137E-3</v>
      </c>
      <c r="D59" s="3">
        <f t="shared" ca="1" si="40"/>
        <v>1.5987245219784044E-3</v>
      </c>
      <c r="E59" s="3">
        <f t="shared" ca="1" si="40"/>
        <v>1.1219187616733986E-3</v>
      </c>
      <c r="F59" s="3">
        <f t="shared" ca="1" si="40"/>
        <v>5.2982149840741374E-4</v>
      </c>
      <c r="G59" s="3">
        <f t="shared" ca="1" si="40"/>
        <v>5.1989573901535492E-4</v>
      </c>
      <c r="H59" s="3">
        <f t="shared" ca="1" si="40"/>
        <v>4.041654753064227E-4</v>
      </c>
      <c r="I59" s="3">
        <f t="shared" ca="1" si="40"/>
        <v>2.1654724207279279E-4</v>
      </c>
      <c r="J59" s="3">
        <f t="shared" ca="1" si="40"/>
        <v>1.7513200690250861E-4</v>
      </c>
      <c r="K59" s="3">
        <f t="shared" ca="1" si="40"/>
        <v>1.8903318524755427E-4</v>
      </c>
      <c r="L59" s="3">
        <f t="shared" ca="1" si="40"/>
        <v>1.6059988403394597E-4</v>
      </c>
      <c r="M59" s="3">
        <f t="shared" ca="1" si="40"/>
        <v>1.6417652047143961E-4</v>
      </c>
      <c r="N59" s="3">
        <f t="shared" ca="1" si="40"/>
        <v>4.3052755362720305E-4</v>
      </c>
      <c r="O59" s="3">
        <f t="shared" ca="1" si="40"/>
        <v>1.8186063646677899E-4</v>
      </c>
      <c r="P59" s="3">
        <f t="shared" ca="1" si="40"/>
        <v>6.238772897266489E-5</v>
      </c>
      <c r="Q59" s="3">
        <f t="shared" ca="1" si="40"/>
        <v>8.3586877731876366E-5</v>
      </c>
      <c r="R59" s="3">
        <f t="shared" ca="1" si="40"/>
        <v>1.7447397048670554E-5</v>
      </c>
      <c r="S59" s="3">
        <f t="shared" ca="1" si="40"/>
        <v>1.0626071181922752E-4</v>
      </c>
      <c r="T59" s="3">
        <f t="shared" ca="1" si="40"/>
        <v>1.7445890239297793E-5</v>
      </c>
      <c r="U59" s="3"/>
    </row>
    <row r="60" spans="1:21" x14ac:dyDescent="0.3">
      <c r="A60">
        <f t="shared" si="41"/>
        <v>2007</v>
      </c>
      <c r="B60" s="3">
        <f t="shared" ca="1" si="42"/>
        <v>1.9496027459255681E-2</v>
      </c>
      <c r="C60" s="3">
        <f t="shared" ca="1" si="40"/>
        <v>2.7825257627130669E-3</v>
      </c>
      <c r="D60" s="3">
        <f t="shared" ca="1" si="40"/>
        <v>1.6017983350655486E-3</v>
      </c>
      <c r="E60" s="3">
        <f t="shared" ca="1" si="40"/>
        <v>1.1248392349240946E-3</v>
      </c>
      <c r="F60" s="3">
        <f t="shared" ca="1" si="40"/>
        <v>5.3079461367391985E-4</v>
      </c>
      <c r="G60" s="3">
        <f t="shared" ca="1" si="40"/>
        <v>5.2099405045662205E-4</v>
      </c>
      <c r="H60" s="3">
        <f t="shared" ca="1" si="40"/>
        <v>4.0507140007591387E-4</v>
      </c>
      <c r="I60" s="3">
        <f t="shared" ca="1" si="40"/>
        <v>2.170484677386514E-4</v>
      </c>
      <c r="J60" s="3">
        <f t="shared" ca="1" si="40"/>
        <v>1.7550478379542241E-4</v>
      </c>
      <c r="K60" s="3">
        <f t="shared" ca="1" si="40"/>
        <v>1.8943195298070704E-4</v>
      </c>
      <c r="L60" s="3">
        <f t="shared" ca="1" si="40"/>
        <v>1.6091382114727691E-4</v>
      </c>
      <c r="M60" s="3">
        <f t="shared" ca="1" si="40"/>
        <v>1.6449744911484156E-4</v>
      </c>
      <c r="N60" s="3">
        <f t="shared" ca="1" si="40"/>
        <v>4.3136913939924879E-4</v>
      </c>
      <c r="O60" s="3">
        <f t="shared" ca="1" si="40"/>
        <v>1.8221613363033137E-4</v>
      </c>
      <c r="P60" s="3">
        <f t="shared" ca="1" si="40"/>
        <v>6.2509683130096362E-5</v>
      </c>
      <c r="Q60" s="3">
        <f t="shared" ca="1" si="40"/>
        <v>8.3750271518025961E-5</v>
      </c>
      <c r="R60" s="3">
        <f t="shared" ca="1" si="40"/>
        <v>1.7481502835841864E-5</v>
      </c>
      <c r="S60" s="3">
        <f t="shared" ca="1" si="40"/>
        <v>1.0646842791646933E-4</v>
      </c>
      <c r="T60" s="3">
        <f t="shared" ca="1" si="40"/>
        <v>1.7479993080991352E-5</v>
      </c>
      <c r="U60" s="3"/>
    </row>
    <row r="61" spans="1:21" x14ac:dyDescent="0.3">
      <c r="A61">
        <f t="shared" si="41"/>
        <v>2008</v>
      </c>
      <c r="B61" s="3">
        <f t="shared" ca="1" si="42"/>
        <v>1.9838554698386576E-2</v>
      </c>
      <c r="C61" s="3">
        <f t="shared" ca="1" si="40"/>
        <v>2.8377102385465304E-3</v>
      </c>
      <c r="D61" s="3">
        <f t="shared" ca="1" si="40"/>
        <v>1.6376550458129938E-3</v>
      </c>
      <c r="E61" s="3">
        <f t="shared" ca="1" si="40"/>
        <v>1.1483184368443222E-3</v>
      </c>
      <c r="F61" s="3">
        <f t="shared" ca="1" si="40"/>
        <v>5.4212770192002232E-4</v>
      </c>
      <c r="G61" s="3">
        <f t="shared" ca="1" si="40"/>
        <v>5.3211667976316396E-4</v>
      </c>
      <c r="H61" s="3">
        <f t="shared" ca="1" si="40"/>
        <v>4.135965639709277E-4</v>
      </c>
      <c r="I61" s="3">
        <f t="shared" ca="1" si="40"/>
        <v>2.2160617336461735E-4</v>
      </c>
      <c r="J61" s="3">
        <f t="shared" ca="1" si="40"/>
        <v>1.7920892863684983E-4</v>
      </c>
      <c r="K61" s="3">
        <f t="shared" ca="1" si="40"/>
        <v>1.9342375106642517E-4</v>
      </c>
      <c r="L61" s="3">
        <f t="shared" ca="1" si="40"/>
        <v>1.6430467191513393E-4</v>
      </c>
      <c r="M61" s="3">
        <f t="shared" ca="1" si="40"/>
        <v>1.6796381575547378E-4</v>
      </c>
      <c r="N61" s="3">
        <f t="shared" ca="1" si="40"/>
        <v>4.4045915023320335E-4</v>
      </c>
      <c r="O61" s="3">
        <f t="shared" ca="1" si="40"/>
        <v>1.8605587661966005E-4</v>
      </c>
      <c r="P61" s="3">
        <f t="shared" ca="1" si="40"/>
        <v>6.3826916202612782E-5</v>
      </c>
      <c r="Q61" s="3">
        <f t="shared" ca="1" si="40"/>
        <v>8.5515096133216808E-5</v>
      </c>
      <c r="R61" s="3">
        <f t="shared" ca="1" si="40"/>
        <v>1.7849881182037214E-5</v>
      </c>
      <c r="S61" s="3">
        <f t="shared" ca="1" si="40"/>
        <v>1.0871198007363714E-4</v>
      </c>
      <c r="T61" s="3">
        <f t="shared" ca="1" si="40"/>
        <v>1.784833961293136E-5</v>
      </c>
      <c r="U61" s="3"/>
    </row>
    <row r="62" spans="1:21" x14ac:dyDescent="0.3">
      <c r="A62">
        <f t="shared" si="41"/>
        <v>2009</v>
      </c>
      <c r="B62" s="3">
        <f t="shared" ca="1" si="42"/>
        <v>2.1245186969836866E-2</v>
      </c>
      <c r="C62" s="3">
        <f t="shared" ca="1" si="40"/>
        <v>3.0238200047837103E-3</v>
      </c>
      <c r="D62" s="3">
        <f t="shared" ca="1" si="40"/>
        <v>1.7396902463739533E-3</v>
      </c>
      <c r="E62" s="3">
        <f t="shared" ca="1" si="40"/>
        <v>1.2212530613243278E-3</v>
      </c>
      <c r="F62" s="3">
        <f t="shared" ca="1" si="40"/>
        <v>5.7651025209047005E-4</v>
      </c>
      <c r="G62" s="3">
        <f t="shared" ca="1" si="40"/>
        <v>5.659261338318678E-4</v>
      </c>
      <c r="H62" s="3">
        <f t="shared" ca="1" si="40"/>
        <v>4.3984988188510668E-4</v>
      </c>
      <c r="I62" s="3">
        <f t="shared" ca="1" si="40"/>
        <v>2.356295698332445E-4</v>
      </c>
      <c r="J62" s="3">
        <f t="shared" ca="1" si="40"/>
        <v>1.9053890259468841E-4</v>
      </c>
      <c r="K62" s="3">
        <f t="shared" ca="1" si="40"/>
        <v>2.0565241667521797E-4</v>
      </c>
      <c r="L62" s="3">
        <f t="shared" ca="1" si="40"/>
        <v>1.7469236670305367E-4</v>
      </c>
      <c r="M62" s="3">
        <f t="shared" ca="1" si="40"/>
        <v>1.7858284948802302E-4</v>
      </c>
      <c r="N62" s="3">
        <f t="shared" ca="1" si="40"/>
        <v>4.6830592516564247E-4</v>
      </c>
      <c r="O62" s="3">
        <f t="shared" ca="1" si="40"/>
        <v>1.9781872935717776E-4</v>
      </c>
      <c r="P62" s="3">
        <f t="shared" ca="1" si="40"/>
        <v>6.7862191140560541E-5</v>
      </c>
      <c r="Q62" s="3">
        <f t="shared" ca="1" si="40"/>
        <v>9.092154445898501E-5</v>
      </c>
      <c r="R62" s="3">
        <f t="shared" ca="1" si="40"/>
        <v>1.8978389066556814E-5</v>
      </c>
      <c r="S62" s="3">
        <f t="shared" ca="1" si="40"/>
        <v>1.155849853000414E-4</v>
      </c>
      <c r="T62" s="3">
        <f t="shared" ca="1" si="40"/>
        <v>1.897675003613608E-5</v>
      </c>
      <c r="U62" s="3"/>
    </row>
    <row r="63" spans="1:21" x14ac:dyDescent="0.3">
      <c r="A63">
        <f t="shared" si="41"/>
        <v>2010</v>
      </c>
      <c r="B63" s="3">
        <f t="shared" ca="1" si="42"/>
        <v>2.1762193839537015E-2</v>
      </c>
      <c r="C63" s="3">
        <f t="shared" ca="1" si="40"/>
        <v>3.0707832098161086E-3</v>
      </c>
      <c r="D63" s="3">
        <f t="shared" ca="1" si="40"/>
        <v>1.767650223016913E-3</v>
      </c>
      <c r="E63" s="3">
        <f t="shared" ca="1" si="40"/>
        <v>1.2396723884781715E-3</v>
      </c>
      <c r="F63" s="3">
        <f t="shared" ca="1" si="40"/>
        <v>5.8425348780635289E-4</v>
      </c>
      <c r="G63" s="3">
        <f t="shared" ca="1" si="40"/>
        <v>5.7332780777333389E-4</v>
      </c>
      <c r="H63" s="3">
        <f t="shared" ca="1" si="40"/>
        <v>4.45576722148731E-4</v>
      </c>
      <c r="I63" s="3">
        <f t="shared" ca="1" si="40"/>
        <v>2.3871933482359618E-4</v>
      </c>
      <c r="J63" s="3">
        <f t="shared" ca="1" si="40"/>
        <v>1.9303740238380115E-4</v>
      </c>
      <c r="K63" s="3">
        <f t="shared" ca="1" si="40"/>
        <v>2.0834909705227757E-4</v>
      </c>
      <c r="L63" s="3">
        <f t="shared" ca="1" si="40"/>
        <v>1.7698307393094003E-4</v>
      </c>
      <c r="M63" s="3">
        <f t="shared" ca="1" si="40"/>
        <v>1.8092457186444561E-4</v>
      </c>
      <c r="N63" s="3">
        <f t="shared" ca="1" si="40"/>
        <v>4.7444673021559887E-4</v>
      </c>
      <c r="O63" s="3">
        <f t="shared" ca="1" si="40"/>
        <v>2.0041268810707581E-4</v>
      </c>
      <c r="P63" s="3">
        <f t="shared" ca="1" si="40"/>
        <v>6.8752054931862493E-5</v>
      </c>
      <c r="Q63" s="3">
        <f t="shared" ca="1" si="40"/>
        <v>9.2113781091835841E-5</v>
      </c>
      <c r="R63" s="3">
        <f t="shared" ca="1" si="40"/>
        <v>1.9227249012923556E-5</v>
      </c>
      <c r="S63" s="3">
        <f t="shared" ca="1" si="40"/>
        <v>1.1710062886397577E-4</v>
      </c>
      <c r="T63" s="3">
        <f t="shared" ca="1" si="40"/>
        <v>1.9225588490213821E-5</v>
      </c>
      <c r="U63" s="3"/>
    </row>
    <row r="64" spans="1:21" x14ac:dyDescent="0.3">
      <c r="A64">
        <f t="shared" si="41"/>
        <v>2011</v>
      </c>
      <c r="B64" s="3">
        <f t="shared" ca="1" si="42"/>
        <v>2.2545368234456169E-2</v>
      </c>
      <c r="C64" s="3">
        <f t="shared" ca="1" si="40"/>
        <v>3.2017763362837816E-3</v>
      </c>
      <c r="D64" s="3">
        <f t="shared" ca="1" si="40"/>
        <v>1.842314139505257E-3</v>
      </c>
      <c r="E64" s="3">
        <f t="shared" ca="1" si="40"/>
        <v>1.2922610544962439E-3</v>
      </c>
      <c r="F64" s="3">
        <f t="shared" ca="1" si="40"/>
        <v>6.0948537926675461E-4</v>
      </c>
      <c r="G64" s="3">
        <f t="shared" ref="C64:T69" ca="1" si="43">G$25/SQRT(G42)</f>
        <v>5.9791721266527135E-4</v>
      </c>
      <c r="H64" s="3">
        <f t="shared" ca="1" si="43"/>
        <v>4.6474909699856796E-4</v>
      </c>
      <c r="I64" s="3">
        <f t="shared" ca="1" si="43"/>
        <v>2.4899100374981535E-4</v>
      </c>
      <c r="J64" s="3">
        <f t="shared" ca="1" si="43"/>
        <v>2.0134345890464802E-4</v>
      </c>
      <c r="K64" s="3">
        <f t="shared" ca="1" si="43"/>
        <v>2.1731398859564226E-4</v>
      </c>
      <c r="L64" s="3">
        <f t="shared" ca="1" si="43"/>
        <v>1.8459834121671117E-4</v>
      </c>
      <c r="M64" s="3">
        <f t="shared" ca="1" si="43"/>
        <v>1.8870943480478016E-4</v>
      </c>
      <c r="N64" s="3">
        <f t="shared" ca="1" si="43"/>
        <v>4.9486133022905437E-4</v>
      </c>
      <c r="O64" s="3">
        <f t="shared" ca="1" si="43"/>
        <v>2.0903609007143995E-4</v>
      </c>
      <c r="P64" s="3">
        <f t="shared" ca="1" si="43"/>
        <v>7.1710333727248611E-5</v>
      </c>
      <c r="Q64" s="3">
        <f t="shared" ca="1" si="43"/>
        <v>9.6077273465072969E-5</v>
      </c>
      <c r="R64" s="3">
        <f t="shared" ca="1" si="43"/>
        <v>2.0054563383452725E-5</v>
      </c>
      <c r="S64" s="3">
        <f t="shared" ca="1" si="43"/>
        <v>1.2213926091123601E-4</v>
      </c>
      <c r="T64" s="3">
        <f t="shared" ca="1" si="43"/>
        <v>2.0052831411400474E-5</v>
      </c>
      <c r="U64" s="3"/>
    </row>
    <row r="65" spans="1:21" x14ac:dyDescent="0.3">
      <c r="A65">
        <f t="shared" si="41"/>
        <v>2012</v>
      </c>
      <c r="B65" s="3">
        <f t="shared" ca="1" si="42"/>
        <v>2.5142094082782906E-2</v>
      </c>
      <c r="C65" s="3">
        <f t="shared" ca="1" si="43"/>
        <v>3.5396574420531843E-3</v>
      </c>
      <c r="D65" s="3">
        <f t="shared" ca="1" si="43"/>
        <v>2.0360784264554597E-3</v>
      </c>
      <c r="E65" s="3">
        <f t="shared" ca="1" si="43"/>
        <v>1.4283208121555954E-3</v>
      </c>
      <c r="F65" s="3">
        <f t="shared" ca="1" si="43"/>
        <v>6.7389027317701293E-4</v>
      </c>
      <c r="G65" s="3">
        <f t="shared" ca="1" si="43"/>
        <v>6.6135803642647731E-4</v>
      </c>
      <c r="H65" s="3">
        <f t="shared" ca="1" si="43"/>
        <v>5.1406038112172901E-4</v>
      </c>
      <c r="I65" s="3">
        <f t="shared" ca="1" si="43"/>
        <v>2.7540970194484606E-4</v>
      </c>
      <c r="J65" s="3">
        <f t="shared" ca="1" si="43"/>
        <v>2.2270660855358153E-4</v>
      </c>
      <c r="K65" s="3">
        <f t="shared" ca="1" si="43"/>
        <v>2.4037165972353288E-4</v>
      </c>
      <c r="L65" s="3">
        <f t="shared" ca="1" si="43"/>
        <v>2.0418478325864061E-4</v>
      </c>
      <c r="M65" s="3">
        <f t="shared" ca="1" si="43"/>
        <v>2.0873207630419622E-4</v>
      </c>
      <c r="N65" s="3">
        <f t="shared" ca="1" si="43"/>
        <v>5.4736761332693318E-4</v>
      </c>
      <c r="O65" s="3">
        <f t="shared" ca="1" si="43"/>
        <v>2.3121545114191289E-4</v>
      </c>
      <c r="P65" s="3">
        <f t="shared" ca="1" si="43"/>
        <v>7.9319016915291383E-5</v>
      </c>
      <c r="Q65" s="3">
        <f t="shared" ca="1" si="43"/>
        <v>1.0627136262030043E-4</v>
      </c>
      <c r="R65" s="3">
        <f t="shared" ca="1" si="43"/>
        <v>2.2182413183170419E-5</v>
      </c>
      <c r="S65" s="3">
        <f t="shared" ca="1" si="43"/>
        <v>1.350986057196143E-4</v>
      </c>
      <c r="T65" s="3">
        <f t="shared" ca="1" si="43"/>
        <v>2.2180497443647689E-5</v>
      </c>
      <c r="U65" s="3"/>
    </row>
    <row r="66" spans="1:21" x14ac:dyDescent="0.3">
      <c r="A66">
        <f t="shared" si="41"/>
        <v>2013</v>
      </c>
      <c r="B66" s="3">
        <f t="shared" ca="1" si="42"/>
        <v>2.688502948083285E-2</v>
      </c>
      <c r="C66" s="3">
        <f t="shared" ca="1" si="43"/>
        <v>3.8013321130189429E-3</v>
      </c>
      <c r="D66" s="3">
        <f t="shared" ca="1" si="43"/>
        <v>2.1867740822139299E-3</v>
      </c>
      <c r="E66" s="3">
        <f t="shared" ca="1" si="43"/>
        <v>1.531834490132793E-3</v>
      </c>
      <c r="F66" s="3">
        <f t="shared" ca="1" si="43"/>
        <v>7.228618866753282E-4</v>
      </c>
      <c r="G66" s="3">
        <f t="shared" ca="1" si="43"/>
        <v>7.0941893214350861E-4</v>
      </c>
      <c r="H66" s="3">
        <f t="shared" ca="1" si="43"/>
        <v>5.5141715462197127E-4</v>
      </c>
      <c r="I66" s="3">
        <f t="shared" ca="1" si="43"/>
        <v>2.9542372798760879E-4</v>
      </c>
      <c r="J66" s="3">
        <f t="shared" ca="1" si="43"/>
        <v>2.3889070022504837E-4</v>
      </c>
      <c r="K66" s="3">
        <f t="shared" ca="1" si="43"/>
        <v>2.5783947085609895E-4</v>
      </c>
      <c r="L66" s="3">
        <f t="shared" ca="1" si="43"/>
        <v>2.1902289368400495E-4</v>
      </c>
      <c r="M66" s="3">
        <f t="shared" ca="1" si="43"/>
        <v>2.2390063856475426E-4</v>
      </c>
      <c r="N66" s="3">
        <f t="shared" ca="1" si="43"/>
        <v>5.871448237546327E-4</v>
      </c>
      <c r="O66" s="3">
        <f t="shared" ca="1" si="43"/>
        <v>2.480178804970345E-4</v>
      </c>
      <c r="P66" s="3">
        <f t="shared" ca="1" si="43"/>
        <v>8.5083130739236831E-5</v>
      </c>
      <c r="Q66" s="3">
        <f t="shared" ca="1" si="43"/>
        <v>1.1399410370045497E-4</v>
      </c>
      <c r="R66" s="3">
        <f t="shared" ca="1" si="43"/>
        <v>2.3794409391017173E-5</v>
      </c>
      <c r="S66" s="3">
        <f t="shared" ca="1" si="43"/>
        <v>1.4491622287006158E-4</v>
      </c>
      <c r="T66" s="3">
        <f t="shared" ca="1" si="43"/>
        <v>2.3792354434682442E-5</v>
      </c>
      <c r="U66" s="3"/>
    </row>
    <row r="67" spans="1:21" x14ac:dyDescent="0.3">
      <c r="A67">
        <f t="shared" si="41"/>
        <v>2014</v>
      </c>
      <c r="B67" s="3">
        <f t="shared" ca="1" si="42"/>
        <v>2.9298350105871132E-2</v>
      </c>
      <c r="C67" s="3">
        <f t="shared" ca="1" si="43"/>
        <v>4.1647400576497063E-3</v>
      </c>
      <c r="D67" s="3">
        <f t="shared" ca="1" si="43"/>
        <v>2.3931919058793024E-3</v>
      </c>
      <c r="E67" s="3">
        <f t="shared" ca="1" si="43"/>
        <v>1.6791859504231949E-3</v>
      </c>
      <c r="F67" s="3">
        <f t="shared" ca="1" si="43"/>
        <v>7.9239600101730983E-4</v>
      </c>
      <c r="G67" s="3">
        <f t="shared" ca="1" si="43"/>
        <v>7.7765993094746006E-4</v>
      </c>
      <c r="H67" s="3">
        <f t="shared" ca="1" si="43"/>
        <v>6.0445951885002968E-4</v>
      </c>
      <c r="I67" s="3">
        <f t="shared" ca="1" si="43"/>
        <v>3.238413657962698E-4</v>
      </c>
      <c r="J67" s="3">
        <f t="shared" ca="1" si="43"/>
        <v>2.6187026737456854E-4</v>
      </c>
      <c r="K67" s="3">
        <f t="shared" ca="1" si="43"/>
        <v>2.8264177345202571E-4</v>
      </c>
      <c r="L67" s="3">
        <f t="shared" ca="1" si="43"/>
        <v>2.4009132074270752E-4</v>
      </c>
      <c r="M67" s="3">
        <f t="shared" ca="1" si="43"/>
        <v>2.4543826959799335E-4</v>
      </c>
      <c r="N67" s="3">
        <f t="shared" ca="1" si="43"/>
        <v>6.4362393278337351E-4</v>
      </c>
      <c r="O67" s="3">
        <f t="shared" ca="1" si="43"/>
        <v>2.7187541674182836E-4</v>
      </c>
      <c r="P67" s="3">
        <f t="shared" ca="1" si="43"/>
        <v>9.3267515959221596E-5</v>
      </c>
      <c r="Q67" s="3">
        <f t="shared" ca="1" si="43"/>
        <v>1.2495951657825316E-4</v>
      </c>
      <c r="R67" s="3">
        <f t="shared" ca="1" si="43"/>
        <v>2.6083260434063008E-5</v>
      </c>
      <c r="S67" s="3">
        <f t="shared" ca="1" si="43"/>
        <v>1.5885612120582876E-4</v>
      </c>
      <c r="T67" s="3">
        <f t="shared" ca="1" si="43"/>
        <v>2.6081007805709075E-5</v>
      </c>
      <c r="U67" s="3"/>
    </row>
    <row r="68" spans="1:21" x14ac:dyDescent="0.3">
      <c r="A68">
        <f t="shared" si="41"/>
        <v>2015</v>
      </c>
      <c r="B68" s="3">
        <f t="shared" ca="1" si="42"/>
        <v>2.9931715012171255E-2</v>
      </c>
      <c r="C68" s="3">
        <f t="shared" ca="1" si="43"/>
        <v>4.199840826752092E-3</v>
      </c>
      <c r="D68" s="3">
        <f t="shared" ca="1" si="43"/>
        <v>2.418799510615108E-3</v>
      </c>
      <c r="E68" s="3">
        <f t="shared" ca="1" si="43"/>
        <v>1.6971535567780042E-3</v>
      </c>
      <c r="F68" s="3">
        <f t="shared" ca="1" si="43"/>
        <v>8.0087478766974456E-4</v>
      </c>
      <c r="G68" s="3">
        <f t="shared" ca="1" si="43"/>
        <v>7.8598103887100531E-4</v>
      </c>
      <c r="H68" s="3">
        <f t="shared" ca="1" si="43"/>
        <v>6.1092734969948241E-4</v>
      </c>
      <c r="I68" s="3">
        <f t="shared" ca="1" si="43"/>
        <v>3.2730652948499933E-4</v>
      </c>
      <c r="J68" s="3">
        <f t="shared" ca="1" si="43"/>
        <v>2.6467232862277583E-4</v>
      </c>
      <c r="K68" s="3">
        <f t="shared" ca="1" si="43"/>
        <v>2.8566609373265414E-4</v>
      </c>
      <c r="L68" s="3">
        <f t="shared" ca="1" si="43"/>
        <v>2.4266034315456375E-4</v>
      </c>
      <c r="M68" s="3">
        <f t="shared" ca="1" si="43"/>
        <v>2.4806450537100642E-4</v>
      </c>
      <c r="N68" s="3">
        <f t="shared" ca="1" si="43"/>
        <v>6.5051083024810722E-4</v>
      </c>
      <c r="O68" s="3">
        <f t="shared" ca="1" si="43"/>
        <v>2.7478453497518175E-4</v>
      </c>
      <c r="P68" s="3">
        <f t="shared" ca="1" si="43"/>
        <v>9.4265495969728387E-5</v>
      </c>
      <c r="Q68" s="3">
        <f t="shared" ca="1" si="43"/>
        <v>1.2629660697232147E-4</v>
      </c>
      <c r="R68" s="3">
        <f t="shared" ca="1" si="43"/>
        <v>2.6362356239867665E-5</v>
      </c>
      <c r="S68" s="3">
        <f t="shared" ca="1" si="43"/>
        <v>1.6055591166212629E-4</v>
      </c>
      <c r="T68" s="3">
        <f t="shared" ca="1" si="43"/>
        <v>2.6360079507965511E-5</v>
      </c>
      <c r="U68" s="3"/>
    </row>
    <row r="69" spans="1:21" x14ac:dyDescent="0.3">
      <c r="A69">
        <f t="shared" si="41"/>
        <v>2016</v>
      </c>
      <c r="B69" s="3">
        <f t="shared" ca="1" si="42"/>
        <v>2.9859306299904936E-2</v>
      </c>
      <c r="C69" s="3">
        <f t="shared" ca="1" si="43"/>
        <v>4.2670193780485295E-3</v>
      </c>
      <c r="D69" s="3">
        <f t="shared" ca="1" si="43"/>
        <v>2.4574894166621702E-3</v>
      </c>
      <c r="E69" s="3">
        <f t="shared" ca="1" si="43"/>
        <v>1.7243003754254414E-3</v>
      </c>
      <c r="F69" s="3">
        <f t="shared" ca="1" si="43"/>
        <v>8.1368517983098786E-4</v>
      </c>
      <c r="G69" s="3">
        <f t="shared" ca="1" si="43"/>
        <v>7.9855319808272852E-4</v>
      </c>
      <c r="H69" s="3">
        <f t="shared" ca="1" si="43"/>
        <v>6.2069943773642876E-4</v>
      </c>
      <c r="I69" s="3">
        <f t="shared" ca="1" si="43"/>
        <v>3.3254196087101947E-4</v>
      </c>
      <c r="J69" s="3">
        <f t="shared" ca="1" si="43"/>
        <v>2.6890589468839336E-4</v>
      </c>
      <c r="K69" s="3">
        <f t="shared" ca="1" si="43"/>
        <v>2.9023546555485076E-4</v>
      </c>
      <c r="L69" s="3">
        <f t="shared" ca="1" si="43"/>
        <v>2.4654181652050233E-4</v>
      </c>
      <c r="M69" s="3">
        <f t="shared" ca="1" si="43"/>
        <v>2.5203242101027099E-4</v>
      </c>
      <c r="N69" s="3">
        <f t="shared" ca="1" si="43"/>
        <v>6.6091607582321294E-4</v>
      </c>
      <c r="O69" s="3">
        <f t="shared" ca="1" si="43"/>
        <v>2.7917985083113369E-4</v>
      </c>
      <c r="P69" s="3">
        <f t="shared" ca="1" si="43"/>
        <v>9.5773319651080567E-5</v>
      </c>
      <c r="Q69" s="3">
        <f t="shared" ca="1" si="43"/>
        <v>1.2831678426952097E-4</v>
      </c>
      <c r="R69" s="3">
        <f t="shared" ca="1" si="43"/>
        <v>2.678403529248178E-5</v>
      </c>
      <c r="S69" s="3">
        <f t="shared" ca="1" si="43"/>
        <v>1.6312408364589206E-4</v>
      </c>
      <c r="T69" s="3">
        <f t="shared" ca="1" si="43"/>
        <v>2.6781722143115918E-5</v>
      </c>
      <c r="U69" s="3"/>
    </row>
    <row r="70" spans="1:21" x14ac:dyDescent="0.3">
      <c r="B70" s="3"/>
    </row>
    <row r="71" spans="1:21" x14ac:dyDescent="0.3">
      <c r="A71" t="s">
        <v>9</v>
      </c>
      <c r="B71" s="2">
        <v>1</v>
      </c>
      <c r="C71" s="2">
        <v>2</v>
      </c>
      <c r="D71" s="2">
        <v>3</v>
      </c>
      <c r="E71" s="2">
        <v>4</v>
      </c>
      <c r="F71" s="2">
        <v>5</v>
      </c>
      <c r="G71" s="2">
        <v>6</v>
      </c>
      <c r="H71" s="2">
        <v>7</v>
      </c>
      <c r="I71" s="2">
        <v>8</v>
      </c>
      <c r="J71" s="2">
        <v>9</v>
      </c>
      <c r="K71" s="2">
        <v>10</v>
      </c>
      <c r="L71" s="2">
        <v>11</v>
      </c>
      <c r="M71" s="2">
        <v>12</v>
      </c>
      <c r="N71" s="2">
        <v>13</v>
      </c>
      <c r="O71" s="2">
        <v>14</v>
      </c>
      <c r="P71" s="2">
        <v>15</v>
      </c>
      <c r="Q71" s="2">
        <v>16</v>
      </c>
      <c r="R71" s="2">
        <v>17</v>
      </c>
      <c r="S71" s="2">
        <v>18</v>
      </c>
      <c r="T71" s="2">
        <v>19</v>
      </c>
      <c r="U71" s="2">
        <v>20</v>
      </c>
    </row>
    <row r="72" spans="1:21" x14ac:dyDescent="0.3">
      <c r="A72">
        <f>A2</f>
        <v>1997</v>
      </c>
      <c r="B72" s="2">
        <f>IF(B2="",SQRT((A28*A50)^2+(A72*A$23)^2),0)</f>
        <v>0</v>
      </c>
      <c r="C72" s="2">
        <f t="shared" ref="C72:T86" si="44">IF(C2="",SQRT((B28*B50)^2+(B72*B$23)^2),0)</f>
        <v>0</v>
      </c>
      <c r="D72" s="2">
        <f t="shared" si="44"/>
        <v>0</v>
      </c>
      <c r="E72" s="2">
        <f t="shared" si="44"/>
        <v>0</v>
      </c>
      <c r="F72" s="2">
        <f t="shared" si="44"/>
        <v>0</v>
      </c>
      <c r="G72" s="2">
        <f t="shared" si="44"/>
        <v>0</v>
      </c>
      <c r="H72" s="2">
        <f t="shared" si="44"/>
        <v>0</v>
      </c>
      <c r="I72" s="2">
        <f t="shared" si="44"/>
        <v>0</v>
      </c>
      <c r="J72" s="2">
        <f t="shared" si="44"/>
        <v>0</v>
      </c>
      <c r="K72" s="2">
        <f t="shared" si="44"/>
        <v>0</v>
      </c>
      <c r="L72" s="2">
        <f t="shared" si="44"/>
        <v>0</v>
      </c>
      <c r="M72" s="2">
        <f t="shared" si="44"/>
        <v>0</v>
      </c>
      <c r="N72" s="2">
        <f t="shared" si="44"/>
        <v>0</v>
      </c>
      <c r="O72" s="2">
        <f t="shared" si="44"/>
        <v>0</v>
      </c>
      <c r="P72" s="2">
        <f t="shared" si="44"/>
        <v>0</v>
      </c>
      <c r="Q72" s="2">
        <f t="shared" si="44"/>
        <v>0</v>
      </c>
      <c r="R72" s="2">
        <f t="shared" si="44"/>
        <v>0</v>
      </c>
      <c r="S72" s="2">
        <f t="shared" si="44"/>
        <v>0</v>
      </c>
      <c r="T72" s="2">
        <f t="shared" si="44"/>
        <v>0</v>
      </c>
      <c r="U72" s="2">
        <f t="shared" ref="U72:U86" si="45">IF(U2="",SQRT((T28*T50)^2+(T72*T$23)^2),0)</f>
        <v>0</v>
      </c>
    </row>
    <row r="73" spans="1:21" x14ac:dyDescent="0.3">
      <c r="A73">
        <f t="shared" ref="A73:A91" si="46">A3</f>
        <v>1998</v>
      </c>
      <c r="B73" s="2">
        <f t="shared" ref="B73:Q91" si="47">IF(B3="",SQRT((A29*A51)^2+(A73*A$23)^2),0)</f>
        <v>0</v>
      </c>
      <c r="C73" s="2">
        <f t="shared" si="47"/>
        <v>0</v>
      </c>
      <c r="D73" s="2">
        <f t="shared" si="47"/>
        <v>0</v>
      </c>
      <c r="E73" s="2">
        <f t="shared" si="47"/>
        <v>0</v>
      </c>
      <c r="F73" s="2">
        <f t="shared" si="47"/>
        <v>0</v>
      </c>
      <c r="G73" s="2">
        <f t="shared" si="47"/>
        <v>0</v>
      </c>
      <c r="H73" s="2">
        <f t="shared" si="47"/>
        <v>0</v>
      </c>
      <c r="I73" s="2">
        <f t="shared" si="47"/>
        <v>0</v>
      </c>
      <c r="J73" s="2">
        <f t="shared" si="47"/>
        <v>0</v>
      </c>
      <c r="K73" s="2">
        <f t="shared" si="47"/>
        <v>0</v>
      </c>
      <c r="L73" s="2">
        <f t="shared" si="47"/>
        <v>0</v>
      </c>
      <c r="M73" s="2">
        <f t="shared" si="47"/>
        <v>0</v>
      </c>
      <c r="N73" s="2">
        <f t="shared" si="47"/>
        <v>0</v>
      </c>
      <c r="O73" s="2">
        <f t="shared" si="47"/>
        <v>0</v>
      </c>
      <c r="P73" s="2">
        <f t="shared" si="47"/>
        <v>0</v>
      </c>
      <c r="Q73" s="2">
        <f t="shared" si="47"/>
        <v>0</v>
      </c>
      <c r="R73" s="2">
        <f t="shared" si="44"/>
        <v>0</v>
      </c>
      <c r="S73" s="2">
        <f t="shared" si="44"/>
        <v>0</v>
      </c>
      <c r="T73" s="2">
        <f t="shared" si="44"/>
        <v>0</v>
      </c>
      <c r="U73" s="2">
        <f t="shared" ca="1" si="45"/>
        <v>0.95626690220283395</v>
      </c>
    </row>
    <row r="74" spans="1:21" x14ac:dyDescent="0.3">
      <c r="A74">
        <f t="shared" si="46"/>
        <v>1999</v>
      </c>
      <c r="B74" s="2">
        <f t="shared" si="47"/>
        <v>0</v>
      </c>
      <c r="C74" s="2">
        <f t="shared" si="44"/>
        <v>0</v>
      </c>
      <c r="D74" s="2">
        <f t="shared" si="44"/>
        <v>0</v>
      </c>
      <c r="E74" s="2">
        <f t="shared" si="44"/>
        <v>0</v>
      </c>
      <c r="F74" s="2">
        <f t="shared" si="44"/>
        <v>0</v>
      </c>
      <c r="G74" s="2">
        <f t="shared" si="44"/>
        <v>0</v>
      </c>
      <c r="H74" s="2">
        <f t="shared" si="44"/>
        <v>0</v>
      </c>
      <c r="I74" s="2">
        <f t="shared" si="44"/>
        <v>0</v>
      </c>
      <c r="J74" s="2">
        <f t="shared" si="44"/>
        <v>0</v>
      </c>
      <c r="K74" s="2">
        <f t="shared" si="44"/>
        <v>0</v>
      </c>
      <c r="L74" s="2">
        <f t="shared" si="44"/>
        <v>0</v>
      </c>
      <c r="M74" s="2">
        <f t="shared" si="44"/>
        <v>0</v>
      </c>
      <c r="N74" s="2">
        <f t="shared" si="44"/>
        <v>0</v>
      </c>
      <c r="O74" s="2">
        <f t="shared" si="44"/>
        <v>0</v>
      </c>
      <c r="P74" s="2">
        <f t="shared" si="44"/>
        <v>0</v>
      </c>
      <c r="Q74" s="2">
        <f t="shared" si="44"/>
        <v>0</v>
      </c>
      <c r="R74" s="2">
        <f t="shared" si="44"/>
        <v>0</v>
      </c>
      <c r="S74" s="2">
        <f t="shared" si="44"/>
        <v>0</v>
      </c>
      <c r="T74" s="2">
        <f t="shared" ca="1" si="44"/>
        <v>6.0348625430782139</v>
      </c>
      <c r="U74" s="2">
        <f t="shared" ca="1" si="45"/>
        <v>6.115972213560088</v>
      </c>
    </row>
    <row r="75" spans="1:21" x14ac:dyDescent="0.3">
      <c r="A75">
        <f t="shared" si="46"/>
        <v>2000</v>
      </c>
      <c r="B75" s="2">
        <f t="shared" si="47"/>
        <v>0</v>
      </c>
      <c r="C75" s="2">
        <f t="shared" si="44"/>
        <v>0</v>
      </c>
      <c r="D75" s="2">
        <f t="shared" si="44"/>
        <v>0</v>
      </c>
      <c r="E75" s="2">
        <f t="shared" si="44"/>
        <v>0</v>
      </c>
      <c r="F75" s="2">
        <f t="shared" si="44"/>
        <v>0</v>
      </c>
      <c r="G75" s="2">
        <f t="shared" si="44"/>
        <v>0</v>
      </c>
      <c r="H75" s="2">
        <f t="shared" si="44"/>
        <v>0</v>
      </c>
      <c r="I75" s="2">
        <f t="shared" si="44"/>
        <v>0</v>
      </c>
      <c r="J75" s="2">
        <f t="shared" si="44"/>
        <v>0</v>
      </c>
      <c r="K75" s="2">
        <f t="shared" si="44"/>
        <v>0</v>
      </c>
      <c r="L75" s="2">
        <f t="shared" si="44"/>
        <v>0</v>
      </c>
      <c r="M75" s="2">
        <f t="shared" si="44"/>
        <v>0</v>
      </c>
      <c r="N75" s="2">
        <f t="shared" si="44"/>
        <v>0</v>
      </c>
      <c r="O75" s="2">
        <f t="shared" si="44"/>
        <v>0</v>
      </c>
      <c r="P75" s="2">
        <f t="shared" si="44"/>
        <v>0</v>
      </c>
      <c r="Q75" s="2">
        <f t="shared" si="44"/>
        <v>0</v>
      </c>
      <c r="R75" s="2">
        <f t="shared" si="44"/>
        <v>0</v>
      </c>
      <c r="S75" s="2">
        <f t="shared" ca="1" si="44"/>
        <v>0.92501998094902405</v>
      </c>
      <c r="T75" s="2">
        <f t="shared" ca="1" si="44"/>
        <v>5.7096502650386221</v>
      </c>
      <c r="U75" s="2">
        <f t="shared" ca="1" si="45"/>
        <v>5.7843950392677987</v>
      </c>
    </row>
    <row r="76" spans="1:21" x14ac:dyDescent="0.3">
      <c r="A76">
        <f t="shared" si="46"/>
        <v>2001</v>
      </c>
      <c r="B76" s="2">
        <f t="shared" si="47"/>
        <v>0</v>
      </c>
      <c r="C76" s="2">
        <f t="shared" si="44"/>
        <v>0</v>
      </c>
      <c r="D76" s="2">
        <f t="shared" si="44"/>
        <v>0</v>
      </c>
      <c r="E76" s="2">
        <f t="shared" si="44"/>
        <v>0</v>
      </c>
      <c r="F76" s="2">
        <f t="shared" si="44"/>
        <v>0</v>
      </c>
      <c r="G76" s="2">
        <f t="shared" si="44"/>
        <v>0</v>
      </c>
      <c r="H76" s="2">
        <f t="shared" si="44"/>
        <v>0</v>
      </c>
      <c r="I76" s="2">
        <f t="shared" si="44"/>
        <v>0</v>
      </c>
      <c r="J76" s="2">
        <f t="shared" si="44"/>
        <v>0</v>
      </c>
      <c r="K76" s="2">
        <f t="shared" si="44"/>
        <v>0</v>
      </c>
      <c r="L76" s="2">
        <f t="shared" si="44"/>
        <v>0</v>
      </c>
      <c r="M76" s="2">
        <f t="shared" si="44"/>
        <v>0</v>
      </c>
      <c r="N76" s="2">
        <f t="shared" si="44"/>
        <v>0</v>
      </c>
      <c r="O76" s="2">
        <f t="shared" si="44"/>
        <v>0</v>
      </c>
      <c r="P76" s="2">
        <f t="shared" si="44"/>
        <v>0</v>
      </c>
      <c r="Q76" s="2">
        <f t="shared" si="44"/>
        <v>0</v>
      </c>
      <c r="R76" s="2">
        <f t="shared" ca="1" si="44"/>
        <v>4.1877451285111187</v>
      </c>
      <c r="S76" s="2">
        <f t="shared" ca="1" si="44"/>
        <v>4.27839972575162</v>
      </c>
      <c r="T76" s="2">
        <f t="shared" ca="1" si="44"/>
        <v>6.8309619251791451</v>
      </c>
      <c r="U76" s="2">
        <f t="shared" ca="1" si="45"/>
        <v>6.8870310955363019</v>
      </c>
    </row>
    <row r="77" spans="1:21" x14ac:dyDescent="0.3">
      <c r="A77">
        <f t="shared" si="46"/>
        <v>2002</v>
      </c>
      <c r="B77" s="2">
        <f t="shared" si="47"/>
        <v>0</v>
      </c>
      <c r="C77" s="2">
        <f t="shared" si="44"/>
        <v>0</v>
      </c>
      <c r="D77" s="2">
        <f t="shared" si="44"/>
        <v>0</v>
      </c>
      <c r="E77" s="2">
        <f t="shared" si="44"/>
        <v>0</v>
      </c>
      <c r="F77" s="2">
        <f t="shared" si="44"/>
        <v>0</v>
      </c>
      <c r="G77" s="2">
        <f t="shared" si="44"/>
        <v>0</v>
      </c>
      <c r="H77" s="2">
        <f t="shared" si="44"/>
        <v>0</v>
      </c>
      <c r="I77" s="2">
        <f t="shared" si="44"/>
        <v>0</v>
      </c>
      <c r="J77" s="2">
        <f t="shared" si="44"/>
        <v>0</v>
      </c>
      <c r="K77" s="2">
        <f t="shared" si="44"/>
        <v>0</v>
      </c>
      <c r="L77" s="2">
        <f t="shared" si="44"/>
        <v>0</v>
      </c>
      <c r="M77" s="2">
        <f t="shared" si="44"/>
        <v>0</v>
      </c>
      <c r="N77" s="2">
        <f t="shared" si="44"/>
        <v>0</v>
      </c>
      <c r="O77" s="2">
        <f t="shared" si="44"/>
        <v>0</v>
      </c>
      <c r="P77" s="2">
        <f t="shared" si="44"/>
        <v>0</v>
      </c>
      <c r="Q77" s="2">
        <f t="shared" ca="1" si="44"/>
        <v>2.701604468719442</v>
      </c>
      <c r="R77" s="2">
        <f t="shared" ca="1" si="44"/>
        <v>4.5171494270373582</v>
      </c>
      <c r="S77" s="2">
        <f t="shared" ca="1" si="44"/>
        <v>4.580334078308498</v>
      </c>
      <c r="T77" s="2">
        <f t="shared" ca="1" si="44"/>
        <v>6.4938238698105764</v>
      </c>
      <c r="U77" s="2">
        <f t="shared" ca="1" si="45"/>
        <v>6.5379826579862739</v>
      </c>
    </row>
    <row r="78" spans="1:21" x14ac:dyDescent="0.3">
      <c r="A78">
        <f t="shared" si="46"/>
        <v>2003</v>
      </c>
      <c r="B78" s="2">
        <f t="shared" si="47"/>
        <v>0</v>
      </c>
      <c r="C78" s="2">
        <f t="shared" si="44"/>
        <v>0</v>
      </c>
      <c r="D78" s="2">
        <f t="shared" si="44"/>
        <v>0</v>
      </c>
      <c r="E78" s="2">
        <f t="shared" si="44"/>
        <v>0</v>
      </c>
      <c r="F78" s="2">
        <f t="shared" si="44"/>
        <v>0</v>
      </c>
      <c r="G78" s="2">
        <f t="shared" si="44"/>
        <v>0</v>
      </c>
      <c r="H78" s="2">
        <f t="shared" si="44"/>
        <v>0</v>
      </c>
      <c r="I78" s="2">
        <f t="shared" si="44"/>
        <v>0</v>
      </c>
      <c r="J78" s="2">
        <f t="shared" si="44"/>
        <v>0</v>
      </c>
      <c r="K78" s="2">
        <f t="shared" si="44"/>
        <v>0</v>
      </c>
      <c r="L78" s="2">
        <f t="shared" si="44"/>
        <v>0</v>
      </c>
      <c r="M78" s="2">
        <f t="shared" si="44"/>
        <v>0</v>
      </c>
      <c r="N78" s="2">
        <f t="shared" si="44"/>
        <v>0</v>
      </c>
      <c r="O78" s="2">
        <f t="shared" si="44"/>
        <v>0</v>
      </c>
      <c r="P78" s="2">
        <f t="shared" ca="1" si="44"/>
        <v>6.8277437305438493</v>
      </c>
      <c r="Q78" s="2">
        <f t="shared" ca="1" si="44"/>
        <v>7.2191059790126522</v>
      </c>
      <c r="R78" s="2">
        <f t="shared" ca="1" si="44"/>
        <v>7.8728820374639694</v>
      </c>
      <c r="S78" s="2">
        <f t="shared" ca="1" si="44"/>
        <v>7.900824928329043</v>
      </c>
      <c r="T78" s="2">
        <f t="shared" ca="1" si="44"/>
        <v>8.8523682955905745</v>
      </c>
      <c r="U78" s="2">
        <f t="shared" ca="1" si="45"/>
        <v>8.8770422484321543</v>
      </c>
    </row>
    <row r="79" spans="1:21" x14ac:dyDescent="0.3">
      <c r="A79">
        <f t="shared" si="46"/>
        <v>2004</v>
      </c>
      <c r="B79" s="2">
        <f t="shared" si="47"/>
        <v>0</v>
      </c>
      <c r="C79" s="2">
        <f t="shared" si="44"/>
        <v>0</v>
      </c>
      <c r="D79" s="2">
        <f t="shared" si="44"/>
        <v>0</v>
      </c>
      <c r="E79" s="2">
        <f t="shared" si="44"/>
        <v>0</v>
      </c>
      <c r="F79" s="2">
        <f t="shared" si="44"/>
        <v>0</v>
      </c>
      <c r="G79" s="2">
        <f t="shared" si="44"/>
        <v>0</v>
      </c>
      <c r="H79" s="2">
        <f t="shared" si="44"/>
        <v>0</v>
      </c>
      <c r="I79" s="2">
        <f t="shared" si="44"/>
        <v>0</v>
      </c>
      <c r="J79" s="2">
        <f t="shared" si="44"/>
        <v>0</v>
      </c>
      <c r="K79" s="2">
        <f t="shared" si="44"/>
        <v>0</v>
      </c>
      <c r="L79" s="2">
        <f t="shared" si="44"/>
        <v>0</v>
      </c>
      <c r="M79" s="2">
        <f t="shared" si="44"/>
        <v>0</v>
      </c>
      <c r="N79" s="2">
        <f t="shared" si="44"/>
        <v>0</v>
      </c>
      <c r="O79" s="2">
        <f t="shared" ca="1" si="44"/>
        <v>13.207971459718493</v>
      </c>
      <c r="P79" s="2">
        <f t="shared" ca="1" si="44"/>
        <v>14.34061570293618</v>
      </c>
      <c r="Q79" s="2">
        <f t="shared" ca="1" si="44"/>
        <v>14.469288671184758</v>
      </c>
      <c r="R79" s="2">
        <f t="shared" ca="1" si="44"/>
        <v>14.696805374164089</v>
      </c>
      <c r="S79" s="2">
        <f t="shared" ca="1" si="44"/>
        <v>14.707905012013258</v>
      </c>
      <c r="T79" s="2">
        <f t="shared" ca="1" si="44"/>
        <v>15.066523632464591</v>
      </c>
      <c r="U79" s="2">
        <f t="shared" ca="1" si="45"/>
        <v>15.076806657126385</v>
      </c>
    </row>
    <row r="80" spans="1:21" x14ac:dyDescent="0.3">
      <c r="A80">
        <f t="shared" si="46"/>
        <v>2005</v>
      </c>
      <c r="B80" s="2">
        <f t="shared" si="47"/>
        <v>0</v>
      </c>
      <c r="C80" s="2">
        <f t="shared" si="44"/>
        <v>0</v>
      </c>
      <c r="D80" s="2">
        <f t="shared" si="44"/>
        <v>0</v>
      </c>
      <c r="E80" s="2">
        <f t="shared" si="44"/>
        <v>0</v>
      </c>
      <c r="F80" s="2">
        <f t="shared" si="44"/>
        <v>0</v>
      </c>
      <c r="G80" s="2">
        <f t="shared" si="44"/>
        <v>0</v>
      </c>
      <c r="H80" s="2">
        <f t="shared" si="44"/>
        <v>0</v>
      </c>
      <c r="I80" s="2">
        <f t="shared" si="44"/>
        <v>0</v>
      </c>
      <c r="J80" s="2">
        <f t="shared" si="44"/>
        <v>0</v>
      </c>
      <c r="K80" s="2">
        <f t="shared" si="44"/>
        <v>0</v>
      </c>
      <c r="L80" s="2">
        <f t="shared" si="44"/>
        <v>0</v>
      </c>
      <c r="M80" s="2">
        <f t="shared" si="44"/>
        <v>0</v>
      </c>
      <c r="N80" s="2">
        <f t="shared" ca="1" si="44"/>
        <v>4.5663330568444831</v>
      </c>
      <c r="O80" s="2">
        <f t="shared" ca="1" si="44"/>
        <v>12.818828783714096</v>
      </c>
      <c r="P80" s="2">
        <f t="shared" ca="1" si="44"/>
        <v>13.783669680086733</v>
      </c>
      <c r="Q80" s="2">
        <f t="shared" ca="1" si="44"/>
        <v>13.893963839607428</v>
      </c>
      <c r="R80" s="2">
        <f t="shared" ca="1" si="44"/>
        <v>14.089164459774782</v>
      </c>
      <c r="S80" s="2">
        <f t="shared" ca="1" si="44"/>
        <v>14.098821873330882</v>
      </c>
      <c r="T80" s="2">
        <f t="shared" ca="1" si="44"/>
        <v>14.406979902756188</v>
      </c>
      <c r="U80" s="2">
        <f t="shared" ca="1" si="45"/>
        <v>14.415897243779796</v>
      </c>
    </row>
    <row r="81" spans="1:21" x14ac:dyDescent="0.3">
      <c r="A81">
        <f t="shared" si="46"/>
        <v>2006</v>
      </c>
      <c r="B81" s="2">
        <f t="shared" si="47"/>
        <v>0</v>
      </c>
      <c r="C81" s="2">
        <f t="shared" si="44"/>
        <v>0</v>
      </c>
      <c r="D81" s="2">
        <f t="shared" si="44"/>
        <v>0</v>
      </c>
      <c r="E81" s="2">
        <f t="shared" si="44"/>
        <v>0</v>
      </c>
      <c r="F81" s="2">
        <f t="shared" si="44"/>
        <v>0</v>
      </c>
      <c r="G81" s="2">
        <f t="shared" si="44"/>
        <v>0</v>
      </c>
      <c r="H81" s="2">
        <f t="shared" si="44"/>
        <v>0</v>
      </c>
      <c r="I81" s="2">
        <f t="shared" si="44"/>
        <v>0</v>
      </c>
      <c r="J81" s="2">
        <f t="shared" si="44"/>
        <v>0</v>
      </c>
      <c r="K81" s="2">
        <f t="shared" si="44"/>
        <v>0</v>
      </c>
      <c r="L81" s="2">
        <f t="shared" si="44"/>
        <v>0</v>
      </c>
      <c r="M81" s="2">
        <f t="shared" ca="1" si="44"/>
        <v>4.353381056508173</v>
      </c>
      <c r="N81" s="2">
        <f t="shared" ca="1" si="44"/>
        <v>6.2270423620167614</v>
      </c>
      <c r="O81" s="2">
        <f t="shared" ca="1" si="44"/>
        <v>13.233347783091943</v>
      </c>
      <c r="P81" s="2">
        <f t="shared" ca="1" si="44"/>
        <v>14.125116826041067</v>
      </c>
      <c r="Q81" s="2">
        <f t="shared" ca="1" si="44"/>
        <v>14.227563899950118</v>
      </c>
      <c r="R81" s="2">
        <f t="shared" ca="1" si="44"/>
        <v>14.408994253706757</v>
      </c>
      <c r="S81" s="2">
        <f t="shared" ca="1" si="44"/>
        <v>14.418088466330689</v>
      </c>
      <c r="T81" s="2">
        <f t="shared" ca="1" si="44"/>
        <v>14.704823762064247</v>
      </c>
      <c r="U81" s="2">
        <f t="shared" ca="1" si="45"/>
        <v>14.713191794750248</v>
      </c>
    </row>
    <row r="82" spans="1:21" x14ac:dyDescent="0.3">
      <c r="A82">
        <f t="shared" si="46"/>
        <v>2007</v>
      </c>
      <c r="B82" s="2">
        <f t="shared" si="47"/>
        <v>0</v>
      </c>
      <c r="C82" s="2">
        <f t="shared" si="44"/>
        <v>0</v>
      </c>
      <c r="D82" s="2">
        <f t="shared" si="44"/>
        <v>0</v>
      </c>
      <c r="E82" s="2">
        <f t="shared" si="44"/>
        <v>0</v>
      </c>
      <c r="F82" s="2">
        <f t="shared" si="44"/>
        <v>0</v>
      </c>
      <c r="G82" s="2">
        <f t="shared" si="44"/>
        <v>0</v>
      </c>
      <c r="H82" s="2">
        <f t="shared" si="44"/>
        <v>0</v>
      </c>
      <c r="I82" s="2">
        <f t="shared" si="44"/>
        <v>0</v>
      </c>
      <c r="J82" s="2">
        <f t="shared" si="44"/>
        <v>0</v>
      </c>
      <c r="K82" s="2">
        <f t="shared" si="44"/>
        <v>0</v>
      </c>
      <c r="L82" s="2">
        <f t="shared" ca="1" si="44"/>
        <v>5.113147274855244</v>
      </c>
      <c r="M82" s="2">
        <f t="shared" ca="1" si="44"/>
        <v>6.7107596904654869</v>
      </c>
      <c r="N82" s="2">
        <f t="shared" ca="1" si="44"/>
        <v>8.0494966006300732</v>
      </c>
      <c r="O82" s="2">
        <f t="shared" ca="1" si="44"/>
        <v>14.164054409701684</v>
      </c>
      <c r="P82" s="2">
        <f t="shared" ca="1" si="44"/>
        <v>14.997728534155252</v>
      </c>
      <c r="Q82" s="2">
        <f t="shared" ca="1" si="44"/>
        <v>15.094051359093923</v>
      </c>
      <c r="R82" s="2">
        <f t="shared" ca="1" si="44"/>
        <v>15.264742142804776</v>
      </c>
      <c r="S82" s="2">
        <f t="shared" ca="1" si="44"/>
        <v>15.273450296218298</v>
      </c>
      <c r="T82" s="2">
        <f t="shared" ca="1" si="44"/>
        <v>15.543505376094798</v>
      </c>
      <c r="U82" s="2">
        <f t="shared" ca="1" si="45"/>
        <v>15.551476845513776</v>
      </c>
    </row>
    <row r="83" spans="1:21" x14ac:dyDescent="0.3">
      <c r="A83">
        <f t="shared" si="46"/>
        <v>2008</v>
      </c>
      <c r="B83" s="2">
        <f t="shared" si="47"/>
        <v>0</v>
      </c>
      <c r="C83" s="2">
        <f t="shared" si="44"/>
        <v>0</v>
      </c>
      <c r="D83" s="2">
        <f t="shared" si="44"/>
        <v>0</v>
      </c>
      <c r="E83" s="2">
        <f t="shared" si="44"/>
        <v>0</v>
      </c>
      <c r="F83" s="2">
        <f t="shared" si="44"/>
        <v>0</v>
      </c>
      <c r="G83" s="2">
        <f t="shared" si="44"/>
        <v>0</v>
      </c>
      <c r="H83" s="2">
        <f t="shared" si="44"/>
        <v>0</v>
      </c>
      <c r="I83" s="2">
        <f t="shared" si="44"/>
        <v>0</v>
      </c>
      <c r="J83" s="2">
        <f t="shared" si="44"/>
        <v>0</v>
      </c>
      <c r="K83" s="2">
        <f t="shared" ca="1" si="44"/>
        <v>4.6381062820503107</v>
      </c>
      <c r="L83" s="2">
        <f t="shared" ca="1" si="44"/>
        <v>6.8266544394766706</v>
      </c>
      <c r="M83" s="2">
        <f t="shared" ca="1" si="44"/>
        <v>8.0455854306367449</v>
      </c>
      <c r="N83" s="2">
        <f t="shared" ca="1" si="44"/>
        <v>9.1485117291347464</v>
      </c>
      <c r="O83" s="2">
        <f t="shared" ca="1" si="44"/>
        <v>14.628153556391005</v>
      </c>
      <c r="P83" s="2">
        <f t="shared" ca="1" si="44"/>
        <v>15.404826732104759</v>
      </c>
      <c r="Q83" s="2">
        <f t="shared" ca="1" si="44"/>
        <v>15.494937557217183</v>
      </c>
      <c r="R83" s="2">
        <f t="shared" ca="1" si="44"/>
        <v>15.654675835262633</v>
      </c>
      <c r="S83" s="2">
        <f t="shared" ca="1" si="44"/>
        <v>15.662946423221902</v>
      </c>
      <c r="T83" s="2">
        <f t="shared" ca="1" si="44"/>
        <v>15.915832215097106</v>
      </c>
      <c r="U83" s="2">
        <f t="shared" ca="1" si="45"/>
        <v>15.923368165789068</v>
      </c>
    </row>
    <row r="84" spans="1:21" x14ac:dyDescent="0.3">
      <c r="A84">
        <f t="shared" si="46"/>
        <v>2009</v>
      </c>
      <c r="B84" s="2">
        <f t="shared" si="47"/>
        <v>0</v>
      </c>
      <c r="C84" s="2">
        <f t="shared" si="44"/>
        <v>0</v>
      </c>
      <c r="D84" s="2">
        <f t="shared" si="44"/>
        <v>0</v>
      </c>
      <c r="E84" s="2">
        <f t="shared" si="44"/>
        <v>0</v>
      </c>
      <c r="F84" s="2">
        <f t="shared" si="44"/>
        <v>0</v>
      </c>
      <c r="G84" s="2">
        <f t="shared" si="44"/>
        <v>0</v>
      </c>
      <c r="H84" s="2">
        <f t="shared" si="44"/>
        <v>0</v>
      </c>
      <c r="I84" s="2">
        <f t="shared" si="44"/>
        <v>0</v>
      </c>
      <c r="J84" s="2">
        <f t="shared" ca="1" si="44"/>
        <v>5.3923827056338007</v>
      </c>
      <c r="K84" s="2">
        <f t="shared" ca="1" si="44"/>
        <v>6.9373211654559537</v>
      </c>
      <c r="L84" s="2">
        <f t="shared" ca="1" si="44"/>
        <v>8.3870416158856216</v>
      </c>
      <c r="M84" s="2">
        <f t="shared" ca="1" si="44"/>
        <v>9.2947415614941011</v>
      </c>
      <c r="N84" s="2">
        <f t="shared" ca="1" si="44"/>
        <v>10.15788191151899</v>
      </c>
      <c r="O84" s="2">
        <f t="shared" ca="1" si="44"/>
        <v>14.780047066323748</v>
      </c>
      <c r="P84" s="2">
        <f t="shared" ca="1" si="44"/>
        <v>15.462670290989559</v>
      </c>
      <c r="Q84" s="2">
        <f t="shared" ca="1" si="44"/>
        <v>15.542299508683397</v>
      </c>
      <c r="R84" s="2">
        <f t="shared" ca="1" si="44"/>
        <v>15.683499051439956</v>
      </c>
      <c r="S84" s="2">
        <f t="shared" ca="1" si="44"/>
        <v>15.690972198733931</v>
      </c>
      <c r="T84" s="2">
        <f t="shared" ca="1" si="44"/>
        <v>15.914637764420366</v>
      </c>
      <c r="U84" s="2">
        <f t="shared" ca="1" si="45"/>
        <v>15.921397907725765</v>
      </c>
    </row>
    <row r="85" spans="1:21" x14ac:dyDescent="0.3">
      <c r="A85">
        <f t="shared" si="46"/>
        <v>2010</v>
      </c>
      <c r="B85" s="2">
        <f t="shared" si="47"/>
        <v>0</v>
      </c>
      <c r="C85" s="2">
        <f t="shared" si="44"/>
        <v>0</v>
      </c>
      <c r="D85" s="2">
        <f t="shared" si="44"/>
        <v>0</v>
      </c>
      <c r="E85" s="2">
        <f t="shared" si="44"/>
        <v>0</v>
      </c>
      <c r="F85" s="2">
        <f t="shared" si="44"/>
        <v>0</v>
      </c>
      <c r="G85" s="2">
        <f t="shared" si="44"/>
        <v>0</v>
      </c>
      <c r="H85" s="2">
        <f t="shared" si="44"/>
        <v>0</v>
      </c>
      <c r="I85" s="2">
        <f t="shared" ca="1" si="44"/>
        <v>9.9283405229180239</v>
      </c>
      <c r="J85" s="2">
        <f t="shared" ca="1" si="44"/>
        <v>11.26874412968308</v>
      </c>
      <c r="K85" s="2">
        <f t="shared" ca="1" si="44"/>
        <v>12.066787058369174</v>
      </c>
      <c r="L85" s="2">
        <f t="shared" ca="1" si="44"/>
        <v>12.93523518753158</v>
      </c>
      <c r="M85" s="2">
        <f t="shared" ca="1" si="44"/>
        <v>13.527842300667842</v>
      </c>
      <c r="N85" s="2">
        <f t="shared" ca="1" si="44"/>
        <v>14.121299165313626</v>
      </c>
      <c r="O85" s="2">
        <f t="shared" ca="1" si="44"/>
        <v>17.656712724372738</v>
      </c>
      <c r="P85" s="2">
        <f t="shared" ca="1" si="44"/>
        <v>18.218323475957732</v>
      </c>
      <c r="Q85" s="2">
        <f t="shared" ca="1" si="44"/>
        <v>18.284757547684521</v>
      </c>
      <c r="R85" s="2">
        <f t="shared" ca="1" si="44"/>
        <v>18.402534218947554</v>
      </c>
      <c r="S85" s="2">
        <f t="shared" ca="1" si="44"/>
        <v>18.409231766915074</v>
      </c>
      <c r="T85" s="2">
        <f t="shared" ca="1" si="44"/>
        <v>18.595784212017648</v>
      </c>
      <c r="U85" s="2">
        <f t="shared" ca="1" si="45"/>
        <v>18.601691527740936</v>
      </c>
    </row>
    <row r="86" spans="1:21" x14ac:dyDescent="0.3">
      <c r="A86">
        <f t="shared" si="46"/>
        <v>2011</v>
      </c>
      <c r="B86" s="2">
        <f t="shared" si="47"/>
        <v>0</v>
      </c>
      <c r="C86" s="2">
        <f t="shared" si="44"/>
        <v>0</v>
      </c>
      <c r="D86" s="2">
        <f t="shared" si="44"/>
        <v>0</v>
      </c>
      <c r="E86" s="2">
        <f t="shared" si="44"/>
        <v>0</v>
      </c>
      <c r="F86" s="2">
        <f t="shared" si="44"/>
        <v>0</v>
      </c>
      <c r="G86" s="2">
        <f t="shared" si="44"/>
        <v>0</v>
      </c>
      <c r="H86" s="2">
        <f t="shared" ca="1" si="44"/>
        <v>12.235777839982113</v>
      </c>
      <c r="I86" s="2">
        <f t="shared" ca="1" si="44"/>
        <v>15.508549374194791</v>
      </c>
      <c r="J86" s="2">
        <f t="shared" ca="1" si="44"/>
        <v>16.332717182519406</v>
      </c>
      <c r="K86" s="2">
        <f t="shared" ca="1" si="44"/>
        <v>16.851497729708726</v>
      </c>
      <c r="L86" s="2">
        <f t="shared" ca="1" si="44"/>
        <v>17.43660735586278</v>
      </c>
      <c r="M86" s="2">
        <f t="shared" ca="1" si="44"/>
        <v>17.847102846993508</v>
      </c>
      <c r="N86" s="2">
        <f t="shared" ca="1" si="44"/>
        <v>18.266852148059527</v>
      </c>
      <c r="O86" s="2">
        <f t="shared" ca="1" si="44"/>
        <v>20.904964722670893</v>
      </c>
      <c r="P86" s="2">
        <f t="shared" ca="1" si="44"/>
        <v>21.344544801466721</v>
      </c>
      <c r="Q86" s="2">
        <f t="shared" ca="1" si="44"/>
        <v>21.39739610893216</v>
      </c>
      <c r="R86" s="2">
        <f t="shared" ca="1" si="44"/>
        <v>21.490897939450232</v>
      </c>
      <c r="S86" s="2">
        <f t="shared" ca="1" si="44"/>
        <v>21.496810608264052</v>
      </c>
      <c r="T86" s="2">
        <f t="shared" ca="1" si="44"/>
        <v>21.644465776658905</v>
      </c>
      <c r="U86" s="2">
        <f t="shared" ca="1" si="45"/>
        <v>21.649484372719019</v>
      </c>
    </row>
    <row r="87" spans="1:21" x14ac:dyDescent="0.3">
      <c r="A87">
        <f t="shared" si="46"/>
        <v>2012</v>
      </c>
      <c r="B87" s="2">
        <f t="shared" si="47"/>
        <v>0</v>
      </c>
      <c r="C87" s="2">
        <f t="shared" ref="C87:T91" si="48">IF(C17="",SQRT((B43*B65)^2+(B87*B$23)^2),0)</f>
        <v>0</v>
      </c>
      <c r="D87" s="2">
        <f t="shared" si="48"/>
        <v>0</v>
      </c>
      <c r="E87" s="2">
        <f t="shared" si="48"/>
        <v>0</v>
      </c>
      <c r="F87" s="2">
        <f t="shared" si="48"/>
        <v>0</v>
      </c>
      <c r="G87" s="2">
        <f t="shared" ca="1" si="48"/>
        <v>11.257337013422001</v>
      </c>
      <c r="H87" s="2">
        <f t="shared" ca="1" si="48"/>
        <v>15.789674206023458</v>
      </c>
      <c r="I87" s="2">
        <f t="shared" ca="1" si="48"/>
        <v>17.991511143752014</v>
      </c>
      <c r="J87" s="2">
        <f t="shared" ca="1" si="48"/>
        <v>18.58091757735582</v>
      </c>
      <c r="K87" s="2">
        <f t="shared" ca="1" si="48"/>
        <v>18.957954331326111</v>
      </c>
      <c r="L87" s="2">
        <f t="shared" ca="1" si="48"/>
        <v>19.38788372646194</v>
      </c>
      <c r="M87" s="2">
        <f t="shared" ca="1" si="48"/>
        <v>19.692301058914744</v>
      </c>
      <c r="N87" s="2">
        <f t="shared" ca="1" si="48"/>
        <v>20.006032556160775</v>
      </c>
      <c r="O87" s="2">
        <f t="shared" ca="1" si="48"/>
        <v>22.017381760788314</v>
      </c>
      <c r="P87" s="2">
        <f t="shared" ca="1" si="48"/>
        <v>22.360440662695545</v>
      </c>
      <c r="Q87" s="2">
        <f t="shared" ca="1" si="48"/>
        <v>22.402254519282451</v>
      </c>
      <c r="R87" s="2">
        <f t="shared" ca="1" si="48"/>
        <v>22.4760146754872</v>
      </c>
      <c r="S87" s="2">
        <f t="shared" ca="1" si="48"/>
        <v>22.481155219755571</v>
      </c>
      <c r="T87" s="2">
        <f t="shared" ca="1" si="48"/>
        <v>22.597116019681529</v>
      </c>
      <c r="U87" s="2">
        <f t="shared" ref="U87" ca="1" si="49">IF(U17="",SQRT((T43*T65)^2+(T87*T$23)^2),0)</f>
        <v>22.601332035316183</v>
      </c>
    </row>
    <row r="88" spans="1:21" x14ac:dyDescent="0.3">
      <c r="A88">
        <f t="shared" si="46"/>
        <v>2013</v>
      </c>
      <c r="B88" s="2">
        <f t="shared" si="47"/>
        <v>0</v>
      </c>
      <c r="C88" s="2">
        <f t="shared" si="48"/>
        <v>0</v>
      </c>
      <c r="D88" s="2">
        <f t="shared" si="48"/>
        <v>0</v>
      </c>
      <c r="E88" s="2">
        <f t="shared" si="48"/>
        <v>0</v>
      </c>
      <c r="F88" s="2">
        <f t="shared" ca="1" si="48"/>
        <v>22.182495251612977</v>
      </c>
      <c r="G88" s="2">
        <f t="shared" ca="1" si="48"/>
        <v>24.565342074827672</v>
      </c>
      <c r="H88" s="2">
        <f t="shared" ca="1" si="48"/>
        <v>26.66158151795425</v>
      </c>
      <c r="I88" s="2">
        <f t="shared" ca="1" si="48"/>
        <v>27.859003159066351</v>
      </c>
      <c r="J88" s="2">
        <f t="shared" ca="1" si="48"/>
        <v>28.200592823329327</v>
      </c>
      <c r="K88" s="2">
        <f t="shared" ca="1" si="48"/>
        <v>28.423504572917437</v>
      </c>
      <c r="L88" s="2">
        <f t="shared" ca="1" si="48"/>
        <v>28.680416592977458</v>
      </c>
      <c r="M88" s="2">
        <f t="shared" ca="1" si="48"/>
        <v>28.864038355474708</v>
      </c>
      <c r="N88" s="2">
        <f t="shared" ca="1" si="48"/>
        <v>29.055261521675749</v>
      </c>
      <c r="O88" s="2">
        <f t="shared" ca="1" si="48"/>
        <v>30.296813467109239</v>
      </c>
      <c r="P88" s="2">
        <f t="shared" ca="1" si="48"/>
        <v>30.517220257280925</v>
      </c>
      <c r="Q88" s="2">
        <f t="shared" ca="1" si="48"/>
        <v>30.545474708837325</v>
      </c>
      <c r="R88" s="2">
        <f t="shared" ca="1" si="48"/>
        <v>30.594600796944064</v>
      </c>
      <c r="S88" s="2">
        <f t="shared" ca="1" si="48"/>
        <v>30.599368786090697</v>
      </c>
      <c r="T88" s="2">
        <f t="shared" ca="1" si="48"/>
        <v>30.674830204237775</v>
      </c>
      <c r="U88" s="2">
        <f t="shared" ref="U88" ca="1" si="50">IF(U18="",SQRT((T44*T66)^2+(T88*T$23)^2),0)</f>
        <v>30.678352295773887</v>
      </c>
    </row>
    <row r="89" spans="1:21" x14ac:dyDescent="0.3">
      <c r="A89">
        <f t="shared" si="46"/>
        <v>2014</v>
      </c>
      <c r="B89" s="2">
        <f t="shared" si="47"/>
        <v>0</v>
      </c>
      <c r="C89" s="2">
        <f t="shared" si="48"/>
        <v>0</v>
      </c>
      <c r="D89" s="2">
        <f t="shared" si="48"/>
        <v>0</v>
      </c>
      <c r="E89" s="2">
        <f t="shared" ca="1" si="48"/>
        <v>28.689584567681077</v>
      </c>
      <c r="F89" s="2">
        <f t="shared" ca="1" si="48"/>
        <v>35.168528253701936</v>
      </c>
      <c r="G89" s="2">
        <f t="shared" ca="1" si="48"/>
        <v>36.49158025744773</v>
      </c>
      <c r="H89" s="2">
        <f t="shared" ca="1" si="48"/>
        <v>37.714987777390462</v>
      </c>
      <c r="I89" s="2">
        <f t="shared" ca="1" si="48"/>
        <v>38.442501872798999</v>
      </c>
      <c r="J89" s="2">
        <f t="shared" ca="1" si="48"/>
        <v>38.65824589656556</v>
      </c>
      <c r="K89" s="2">
        <f t="shared" ca="1" si="48"/>
        <v>38.800831109116281</v>
      </c>
      <c r="L89" s="2">
        <f t="shared" ca="1" si="48"/>
        <v>38.965237102801701</v>
      </c>
      <c r="M89" s="2">
        <f t="shared" ca="1" si="48"/>
        <v>39.082794120989369</v>
      </c>
      <c r="N89" s="2">
        <f t="shared" ca="1" si="48"/>
        <v>39.205921114094892</v>
      </c>
      <c r="O89" s="2">
        <f t="shared" ca="1" si="48"/>
        <v>39.98516591745129</v>
      </c>
      <c r="P89" s="2">
        <f t="shared" ca="1" si="48"/>
        <v>40.128022615989281</v>
      </c>
      <c r="Q89" s="2">
        <f t="shared" ca="1" si="48"/>
        <v>40.147973459330835</v>
      </c>
      <c r="R89" s="2">
        <f t="shared" ca="1" si="48"/>
        <v>40.181740986164883</v>
      </c>
      <c r="S89" s="2">
        <f t="shared" ca="1" si="48"/>
        <v>40.186664328396191</v>
      </c>
      <c r="T89" s="2">
        <f t="shared" ca="1" si="48"/>
        <v>40.236199997082764</v>
      </c>
      <c r="U89" s="2">
        <f t="shared" ref="U89" ca="1" si="51">IF(U19="",SQRT((T45*T67)^2+(T89*T$23)^2),0)</f>
        <v>40.239489233442889</v>
      </c>
    </row>
    <row r="90" spans="1:21" x14ac:dyDescent="0.3">
      <c r="A90">
        <f t="shared" si="46"/>
        <v>2015</v>
      </c>
      <c r="B90" s="2">
        <f t="shared" si="47"/>
        <v>0</v>
      </c>
      <c r="C90" s="2">
        <f t="shared" si="48"/>
        <v>0</v>
      </c>
      <c r="D90" s="2">
        <f t="shared" ca="1" si="48"/>
        <v>48.629956932962472</v>
      </c>
      <c r="E90" s="2">
        <f t="shared" ca="1" si="48"/>
        <v>56.529353827669198</v>
      </c>
      <c r="F90" s="2">
        <f t="shared" ca="1" si="48"/>
        <v>60.107377879059641</v>
      </c>
      <c r="G90" s="2">
        <f t="shared" ca="1" si="48"/>
        <v>60.924822583018205</v>
      </c>
      <c r="H90" s="2">
        <f t="shared" ca="1" si="48"/>
        <v>61.683309263904619</v>
      </c>
      <c r="I90" s="2">
        <f t="shared" ca="1" si="48"/>
        <v>62.14655759111217</v>
      </c>
      <c r="J90" s="2">
        <f t="shared" ca="1" si="48"/>
        <v>62.293698188983562</v>
      </c>
      <c r="K90" s="2">
        <f t="shared" ca="1" si="48"/>
        <v>62.392994097842987</v>
      </c>
      <c r="L90" s="2">
        <f t="shared" ca="1" si="48"/>
        <v>62.506599103549824</v>
      </c>
      <c r="M90" s="2">
        <f t="shared" ca="1" si="48"/>
        <v>62.587260641690399</v>
      </c>
      <c r="N90" s="2">
        <f t="shared" ca="1" si="48"/>
        <v>62.672387712753206</v>
      </c>
      <c r="O90" s="2">
        <f t="shared" ca="1" si="48"/>
        <v>63.16136256105078</v>
      </c>
      <c r="P90" s="2">
        <f t="shared" ca="1" si="48"/>
        <v>63.256648849446847</v>
      </c>
      <c r="Q90" s="2">
        <f t="shared" ca="1" si="48"/>
        <v>63.27284433587635</v>
      </c>
      <c r="R90" s="2">
        <f t="shared" ca="1" si="48"/>
        <v>63.298709224653216</v>
      </c>
      <c r="S90" s="2">
        <f t="shared" ca="1" si="48"/>
        <v>63.305274550649237</v>
      </c>
      <c r="T90" s="2">
        <f t="shared" ca="1" si="48"/>
        <v>63.339183246030743</v>
      </c>
      <c r="U90" s="2">
        <f t="shared" ref="U90" ca="1" si="52">IF(U20="",SQRT((T46*T68)^2+(T90*T$23)^2),0)</f>
        <v>63.343173959440591</v>
      </c>
    </row>
    <row r="91" spans="1:21" x14ac:dyDescent="0.3">
      <c r="A91">
        <f t="shared" si="46"/>
        <v>2016</v>
      </c>
      <c r="B91" s="2">
        <f t="shared" si="47"/>
        <v>0</v>
      </c>
      <c r="C91" s="2">
        <f t="shared" ca="1" si="48"/>
        <v>290.41161307287541</v>
      </c>
      <c r="D91" s="2">
        <f t="shared" ca="1" si="48"/>
        <v>298.20346666464917</v>
      </c>
      <c r="E91" s="2">
        <f t="shared" ca="1" si="48"/>
        <v>301.07083705122193</v>
      </c>
      <c r="F91" s="2">
        <f t="shared" ca="1" si="48"/>
        <v>302.4878470185771</v>
      </c>
      <c r="G91" s="2">
        <f t="shared" ca="1" si="48"/>
        <v>303.01664550252315</v>
      </c>
      <c r="H91" s="2">
        <f t="shared" ca="1" si="48"/>
        <v>303.41432269439071</v>
      </c>
      <c r="I91" s="2">
        <f t="shared" ca="1" si="48"/>
        <v>303.69444142446804</v>
      </c>
      <c r="J91" s="2">
        <f t="shared" ca="1" si="48"/>
        <v>303.84583504033174</v>
      </c>
      <c r="K91" s="2">
        <f t="shared" ca="1" si="48"/>
        <v>303.9601341653555</v>
      </c>
      <c r="L91" s="2">
        <f t="shared" ca="1" si="48"/>
        <v>304.08355448950806</v>
      </c>
      <c r="M91" s="2">
        <f t="shared" ca="1" si="48"/>
        <v>304.16638299707301</v>
      </c>
      <c r="N91" s="2">
        <f t="shared" ca="1" si="48"/>
        <v>304.2572133421358</v>
      </c>
      <c r="O91" s="2">
        <f t="shared" ca="1" si="48"/>
        <v>304.42255026539544</v>
      </c>
      <c r="P91" s="2">
        <f t="shared" ca="1" si="48"/>
        <v>304.492386230921</v>
      </c>
      <c r="Q91" s="2">
        <f t="shared" ca="1" si="48"/>
        <v>304.52460112802345</v>
      </c>
      <c r="R91" s="2">
        <f t="shared" ca="1" si="48"/>
        <v>304.56699895094033</v>
      </c>
      <c r="S91" s="2">
        <f t="shared" ca="1" si="48"/>
        <v>304.59501302985126</v>
      </c>
      <c r="T91" s="2">
        <f t="shared" ca="1" si="48"/>
        <v>304.62556114431999</v>
      </c>
      <c r="U91" s="2">
        <f t="shared" ref="U91" ca="1" si="53">IF(U21="",SQRT((T47*T69)^2+(T91*T$23)^2),0)</f>
        <v>304.64118193923673</v>
      </c>
    </row>
    <row r="92" spans="1:21" x14ac:dyDescent="0.3">
      <c r="B92" s="2"/>
    </row>
    <row r="93" spans="1:21" x14ac:dyDescent="0.3">
      <c r="A93" t="s">
        <v>10</v>
      </c>
      <c r="B93" s="2">
        <v>1</v>
      </c>
      <c r="C93" s="2">
        <v>2</v>
      </c>
      <c r="D93" s="2">
        <v>3</v>
      </c>
      <c r="E93" s="2">
        <v>4</v>
      </c>
      <c r="F93" s="2">
        <v>5</v>
      </c>
      <c r="G93" s="2">
        <v>6</v>
      </c>
      <c r="H93" s="2">
        <v>7</v>
      </c>
      <c r="I93" s="2">
        <v>8</v>
      </c>
      <c r="J93" s="2">
        <v>9</v>
      </c>
      <c r="K93" s="2">
        <v>10</v>
      </c>
      <c r="L93" s="2">
        <v>11</v>
      </c>
      <c r="M93" s="2">
        <v>12</v>
      </c>
      <c r="N93" s="2">
        <v>13</v>
      </c>
      <c r="O93" s="2">
        <v>14</v>
      </c>
      <c r="P93" s="2">
        <v>15</v>
      </c>
      <c r="Q93" s="2">
        <v>16</v>
      </c>
      <c r="R93" s="2">
        <v>17</v>
      </c>
      <c r="S93" s="2">
        <v>18</v>
      </c>
      <c r="T93" s="2">
        <v>19</v>
      </c>
      <c r="U93" s="2">
        <v>20</v>
      </c>
    </row>
    <row r="94" spans="1:21" x14ac:dyDescent="0.3">
      <c r="A94">
        <f>A2</f>
        <v>1997</v>
      </c>
      <c r="B94" s="2">
        <f>IF(B2="",SQRT((A28*A$24)^2 + (A94*A$23)^2),0)</f>
        <v>0</v>
      </c>
      <c r="C94" s="2">
        <f t="shared" ref="C94:T94" si="54">IF(C2="",SQRT((B28*B$24)^2 + (B94*B$23)^2),0)</f>
        <v>0</v>
      </c>
      <c r="D94" s="2">
        <f t="shared" si="54"/>
        <v>0</v>
      </c>
      <c r="E94" s="2">
        <f t="shared" si="54"/>
        <v>0</v>
      </c>
      <c r="F94" s="2">
        <f t="shared" si="54"/>
        <v>0</v>
      </c>
      <c r="G94" s="2">
        <f t="shared" si="54"/>
        <v>0</v>
      </c>
      <c r="H94" s="2">
        <f t="shared" si="54"/>
        <v>0</v>
      </c>
      <c r="I94" s="2">
        <f t="shared" si="54"/>
        <v>0</v>
      </c>
      <c r="J94" s="2">
        <f t="shared" si="54"/>
        <v>0</v>
      </c>
      <c r="K94" s="2">
        <f t="shared" si="54"/>
        <v>0</v>
      </c>
      <c r="L94" s="2">
        <f t="shared" si="54"/>
        <v>0</v>
      </c>
      <c r="M94" s="2">
        <f t="shared" si="54"/>
        <v>0</v>
      </c>
      <c r="N94" s="2">
        <f t="shared" si="54"/>
        <v>0</v>
      </c>
      <c r="O94" s="2">
        <f t="shared" si="54"/>
        <v>0</v>
      </c>
      <c r="P94" s="2">
        <f t="shared" si="54"/>
        <v>0</v>
      </c>
      <c r="Q94" s="2">
        <f t="shared" si="54"/>
        <v>0</v>
      </c>
      <c r="R94" s="2">
        <f t="shared" si="54"/>
        <v>0</v>
      </c>
      <c r="S94" s="2">
        <f t="shared" si="54"/>
        <v>0</v>
      </c>
      <c r="T94" s="2">
        <f t="shared" si="54"/>
        <v>0</v>
      </c>
      <c r="U94" s="2">
        <f t="shared" ref="U94" si="55">IF(U2="",SQRT((T28*T$24)^2 + (T94*T$23)^2),0)</f>
        <v>0</v>
      </c>
    </row>
    <row r="95" spans="1:21" x14ac:dyDescent="0.3">
      <c r="A95">
        <f t="shared" ref="A95:A113" si="56">A3</f>
        <v>1998</v>
      </c>
      <c r="B95" s="2">
        <f t="shared" ref="B95:T95" si="57">IF(B3="",SQRT((A29*A$24)^2 + (A95*A$23)^2),0)</f>
        <v>0</v>
      </c>
      <c r="C95" s="2">
        <f t="shared" si="57"/>
        <v>0</v>
      </c>
      <c r="D95" s="2">
        <f t="shared" si="57"/>
        <v>0</v>
      </c>
      <c r="E95" s="2">
        <f t="shared" si="57"/>
        <v>0</v>
      </c>
      <c r="F95" s="2">
        <f t="shared" si="57"/>
        <v>0</v>
      </c>
      <c r="G95" s="2">
        <f t="shared" si="57"/>
        <v>0</v>
      </c>
      <c r="H95" s="2">
        <f t="shared" si="57"/>
        <v>0</v>
      </c>
      <c r="I95" s="2">
        <f t="shared" si="57"/>
        <v>0</v>
      </c>
      <c r="J95" s="2">
        <f t="shared" si="57"/>
        <v>0</v>
      </c>
      <c r="K95" s="2">
        <f t="shared" si="57"/>
        <v>0</v>
      </c>
      <c r="L95" s="2">
        <f t="shared" si="57"/>
        <v>0</v>
      </c>
      <c r="M95" s="2">
        <f t="shared" si="57"/>
        <v>0</v>
      </c>
      <c r="N95" s="2">
        <f t="shared" si="57"/>
        <v>0</v>
      </c>
      <c r="O95" s="2">
        <f t="shared" si="57"/>
        <v>0</v>
      </c>
      <c r="P95" s="2">
        <f t="shared" si="57"/>
        <v>0</v>
      </c>
      <c r="Q95" s="2">
        <f t="shared" si="57"/>
        <v>0</v>
      </c>
      <c r="R95" s="2">
        <f t="shared" si="57"/>
        <v>0</v>
      </c>
      <c r="S95" s="2">
        <f t="shared" si="57"/>
        <v>0</v>
      </c>
      <c r="T95" s="2">
        <f t="shared" si="57"/>
        <v>0</v>
      </c>
      <c r="U95" s="2">
        <f t="shared" ref="U95" ca="1" si="58">IF(U3="",SQRT((T29*T$24)^2 + (T95*T$23)^2),0)</f>
        <v>1.0137872266196741</v>
      </c>
    </row>
    <row r="96" spans="1:21" x14ac:dyDescent="0.3">
      <c r="A96">
        <f t="shared" si="56"/>
        <v>1999</v>
      </c>
      <c r="B96" s="2">
        <f t="shared" ref="B96:T96" si="59">IF(B4="",SQRT((A30*A$24)^2 + (A96*A$23)^2),0)</f>
        <v>0</v>
      </c>
      <c r="C96" s="2">
        <f t="shared" si="59"/>
        <v>0</v>
      </c>
      <c r="D96" s="2">
        <f t="shared" si="59"/>
        <v>0</v>
      </c>
      <c r="E96" s="2">
        <f t="shared" si="59"/>
        <v>0</v>
      </c>
      <c r="F96" s="2">
        <f t="shared" si="59"/>
        <v>0</v>
      </c>
      <c r="G96" s="2">
        <f t="shared" si="59"/>
        <v>0</v>
      </c>
      <c r="H96" s="2">
        <f t="shared" si="59"/>
        <v>0</v>
      </c>
      <c r="I96" s="2">
        <f t="shared" si="59"/>
        <v>0</v>
      </c>
      <c r="J96" s="2">
        <f t="shared" si="59"/>
        <v>0</v>
      </c>
      <c r="K96" s="2">
        <f t="shared" si="59"/>
        <v>0</v>
      </c>
      <c r="L96" s="2">
        <f t="shared" si="59"/>
        <v>0</v>
      </c>
      <c r="M96" s="2">
        <f t="shared" si="59"/>
        <v>0</v>
      </c>
      <c r="N96" s="2">
        <f t="shared" si="59"/>
        <v>0</v>
      </c>
      <c r="O96" s="2">
        <f t="shared" si="59"/>
        <v>0</v>
      </c>
      <c r="P96" s="2">
        <f t="shared" si="59"/>
        <v>0</v>
      </c>
      <c r="Q96" s="2">
        <f t="shared" si="59"/>
        <v>0</v>
      </c>
      <c r="R96" s="2">
        <f t="shared" si="59"/>
        <v>0</v>
      </c>
      <c r="S96" s="2">
        <f t="shared" si="59"/>
        <v>0</v>
      </c>
      <c r="T96" s="2">
        <f t="shared" ca="1" si="59"/>
        <v>4.5489374904894557</v>
      </c>
      <c r="U96" s="2">
        <f t="shared" ref="U96" ca="1" si="60">IF(U4="",SQRT((T30*T$24)^2 + (T96*T$23)^2),0)</f>
        <v>4.6775848530426698</v>
      </c>
    </row>
    <row r="97" spans="1:21" x14ac:dyDescent="0.3">
      <c r="A97">
        <f t="shared" si="56"/>
        <v>2000</v>
      </c>
      <c r="B97" s="2">
        <f t="shared" ref="B97:T97" si="61">IF(B5="",SQRT((A31*A$24)^2 + (A97*A$23)^2),0)</f>
        <v>0</v>
      </c>
      <c r="C97" s="2">
        <f t="shared" si="61"/>
        <v>0</v>
      </c>
      <c r="D97" s="2">
        <f t="shared" si="61"/>
        <v>0</v>
      </c>
      <c r="E97" s="2">
        <f t="shared" si="61"/>
        <v>0</v>
      </c>
      <c r="F97" s="2">
        <f t="shared" si="61"/>
        <v>0</v>
      </c>
      <c r="G97" s="2">
        <f t="shared" si="61"/>
        <v>0</v>
      </c>
      <c r="H97" s="2">
        <f t="shared" si="61"/>
        <v>0</v>
      </c>
      <c r="I97" s="2">
        <f t="shared" si="61"/>
        <v>0</v>
      </c>
      <c r="J97" s="2">
        <f t="shared" si="61"/>
        <v>0</v>
      </c>
      <c r="K97" s="2">
        <f t="shared" si="61"/>
        <v>0</v>
      </c>
      <c r="L97" s="2">
        <f t="shared" si="61"/>
        <v>0</v>
      </c>
      <c r="M97" s="2">
        <f t="shared" si="61"/>
        <v>0</v>
      </c>
      <c r="N97" s="2">
        <f t="shared" si="61"/>
        <v>0</v>
      </c>
      <c r="O97" s="2">
        <f t="shared" si="61"/>
        <v>0</v>
      </c>
      <c r="P97" s="2">
        <f t="shared" si="61"/>
        <v>0</v>
      </c>
      <c r="Q97" s="2">
        <f t="shared" si="61"/>
        <v>0</v>
      </c>
      <c r="R97" s="2">
        <f t="shared" si="61"/>
        <v>0</v>
      </c>
      <c r="S97" s="2">
        <f t="shared" ca="1" si="61"/>
        <v>0.51983008914161732</v>
      </c>
      <c r="T97" s="2">
        <f t="shared" ca="1" si="61"/>
        <v>3.9989168066915575</v>
      </c>
      <c r="U97" s="2">
        <f t="shared" ref="U97" ca="1" si="62">IF(U5="",SQRT((T31*T$24)^2 + (T97*T$23)^2),0)</f>
        <v>4.1101270042495566</v>
      </c>
    </row>
    <row r="98" spans="1:21" x14ac:dyDescent="0.3">
      <c r="A98">
        <f t="shared" si="56"/>
        <v>2001</v>
      </c>
      <c r="B98" s="2">
        <f t="shared" ref="B98:T98" si="63">IF(B6="",SQRT((A32*A$24)^2 + (A98*A$23)^2),0)</f>
        <v>0</v>
      </c>
      <c r="C98" s="2">
        <f t="shared" si="63"/>
        <v>0</v>
      </c>
      <c r="D98" s="2">
        <f t="shared" si="63"/>
        <v>0</v>
      </c>
      <c r="E98" s="2">
        <f t="shared" si="63"/>
        <v>0</v>
      </c>
      <c r="F98" s="2">
        <f t="shared" si="63"/>
        <v>0</v>
      </c>
      <c r="G98" s="2">
        <f t="shared" si="63"/>
        <v>0</v>
      </c>
      <c r="H98" s="2">
        <f t="shared" si="63"/>
        <v>0</v>
      </c>
      <c r="I98" s="2">
        <f t="shared" si="63"/>
        <v>0</v>
      </c>
      <c r="J98" s="2">
        <f t="shared" si="63"/>
        <v>0</v>
      </c>
      <c r="K98" s="2">
        <f t="shared" si="63"/>
        <v>0</v>
      </c>
      <c r="L98" s="2">
        <f t="shared" si="63"/>
        <v>0</v>
      </c>
      <c r="M98" s="2">
        <f t="shared" si="63"/>
        <v>0</v>
      </c>
      <c r="N98" s="2">
        <f t="shared" si="63"/>
        <v>0</v>
      </c>
      <c r="O98" s="2">
        <f t="shared" si="63"/>
        <v>0</v>
      </c>
      <c r="P98" s="2">
        <f t="shared" si="63"/>
        <v>0</v>
      </c>
      <c r="Q98" s="2">
        <f t="shared" si="63"/>
        <v>0</v>
      </c>
      <c r="R98" s="2">
        <f t="shared" ca="1" si="63"/>
        <v>1.9389723009261863</v>
      </c>
      <c r="S98" s="2">
        <f t="shared" ca="1" si="63"/>
        <v>1.9939640217074208</v>
      </c>
      <c r="T98" s="2">
        <f t="shared" ca="1" si="63"/>
        <v>4.0643834674014068</v>
      </c>
      <c r="U98" s="2">
        <f t="shared" ref="U98" ca="1" si="64">IF(U6="",SQRT((T32*T$24)^2 + (T98*T$23)^2),0)</f>
        <v>4.1519972090723414</v>
      </c>
    </row>
    <row r="99" spans="1:21" x14ac:dyDescent="0.3">
      <c r="A99">
        <f t="shared" si="56"/>
        <v>2002</v>
      </c>
      <c r="B99" s="2">
        <f t="shared" ref="B99:T99" si="65">IF(B7="",SQRT((A33*A$24)^2 + (A99*A$23)^2),0)</f>
        <v>0</v>
      </c>
      <c r="C99" s="2">
        <f t="shared" si="65"/>
        <v>0</v>
      </c>
      <c r="D99" s="2">
        <f t="shared" si="65"/>
        <v>0</v>
      </c>
      <c r="E99" s="2">
        <f t="shared" si="65"/>
        <v>0</v>
      </c>
      <c r="F99" s="2">
        <f t="shared" si="65"/>
        <v>0</v>
      </c>
      <c r="G99" s="2">
        <f t="shared" si="65"/>
        <v>0</v>
      </c>
      <c r="H99" s="2">
        <f t="shared" si="65"/>
        <v>0</v>
      </c>
      <c r="I99" s="2">
        <f t="shared" si="65"/>
        <v>0</v>
      </c>
      <c r="J99" s="2">
        <f t="shared" si="65"/>
        <v>0</v>
      </c>
      <c r="K99" s="2">
        <f t="shared" si="65"/>
        <v>0</v>
      </c>
      <c r="L99" s="2">
        <f t="shared" si="65"/>
        <v>0</v>
      </c>
      <c r="M99" s="2">
        <f t="shared" si="65"/>
        <v>0</v>
      </c>
      <c r="N99" s="2">
        <f t="shared" si="65"/>
        <v>0</v>
      </c>
      <c r="O99" s="2">
        <f t="shared" si="65"/>
        <v>0</v>
      </c>
      <c r="P99" s="2">
        <f t="shared" si="65"/>
        <v>0</v>
      </c>
      <c r="Q99" s="2">
        <f t="shared" ca="1" si="65"/>
        <v>0.9812044533357509</v>
      </c>
      <c r="R99" s="2">
        <f t="shared" ca="1" si="65"/>
        <v>1.749893794012956</v>
      </c>
      <c r="S99" s="2">
        <f t="shared" ca="1" si="65"/>
        <v>1.7841133323477956</v>
      </c>
      <c r="T99" s="2">
        <f t="shared" ca="1" si="65"/>
        <v>3.1916423929458362</v>
      </c>
      <c r="U99" s="2">
        <f t="shared" ref="U99" ca="1" si="66">IF(U7="",SQRT((T33*T$24)^2 + (T99*T$23)^2),0)</f>
        <v>3.2540137962594029</v>
      </c>
    </row>
    <row r="100" spans="1:21" x14ac:dyDescent="0.3">
      <c r="A100">
        <f t="shared" si="56"/>
        <v>2003</v>
      </c>
      <c r="B100" s="2">
        <f t="shared" ref="B100:T100" si="67">IF(B8="",SQRT((A34*A$24)^2 + (A100*A$23)^2),0)</f>
        <v>0</v>
      </c>
      <c r="C100" s="2">
        <f t="shared" si="67"/>
        <v>0</v>
      </c>
      <c r="D100" s="2">
        <f t="shared" si="67"/>
        <v>0</v>
      </c>
      <c r="E100" s="2">
        <f t="shared" si="67"/>
        <v>0</v>
      </c>
      <c r="F100" s="2">
        <f t="shared" si="67"/>
        <v>0</v>
      </c>
      <c r="G100" s="2">
        <f t="shared" si="67"/>
        <v>0</v>
      </c>
      <c r="H100" s="2">
        <f t="shared" si="67"/>
        <v>0</v>
      </c>
      <c r="I100" s="2">
        <f t="shared" si="67"/>
        <v>0</v>
      </c>
      <c r="J100" s="2">
        <f t="shared" si="67"/>
        <v>0</v>
      </c>
      <c r="K100" s="2">
        <f t="shared" si="67"/>
        <v>0</v>
      </c>
      <c r="L100" s="2">
        <f t="shared" si="67"/>
        <v>0</v>
      </c>
      <c r="M100" s="2">
        <f t="shared" si="67"/>
        <v>0</v>
      </c>
      <c r="N100" s="2">
        <f t="shared" si="67"/>
        <v>0</v>
      </c>
      <c r="O100" s="2">
        <f t="shared" si="67"/>
        <v>0</v>
      </c>
      <c r="P100" s="2">
        <f t="shared" ca="1" si="67"/>
        <v>2.0211590229043881</v>
      </c>
      <c r="Q100" s="2">
        <f t="shared" ca="1" si="67"/>
        <v>2.1518021317235054</v>
      </c>
      <c r="R100" s="2">
        <f t="shared" ca="1" si="67"/>
        <v>2.4121156347599748</v>
      </c>
      <c r="S100" s="2">
        <f t="shared" ca="1" si="67"/>
        <v>2.4264018680628099</v>
      </c>
      <c r="T100" s="2">
        <f t="shared" ca="1" si="67"/>
        <v>3.1381473043904058</v>
      </c>
      <c r="U100" s="2">
        <f t="shared" ref="U100" ca="1" si="68">IF(U8="",SQRT((T34*T$24)^2 + (T100*T$23)^2),0)</f>
        <v>3.1742232670664778</v>
      </c>
    </row>
    <row r="101" spans="1:21" x14ac:dyDescent="0.3">
      <c r="A101">
        <f t="shared" si="56"/>
        <v>2004</v>
      </c>
      <c r="B101" s="2">
        <f t="shared" ref="B101:T101" si="69">IF(B9="",SQRT((A35*A$24)^2 + (A101*A$23)^2),0)</f>
        <v>0</v>
      </c>
      <c r="C101" s="2">
        <f t="shared" si="69"/>
        <v>0</v>
      </c>
      <c r="D101" s="2">
        <f t="shared" si="69"/>
        <v>0</v>
      </c>
      <c r="E101" s="2">
        <f t="shared" si="69"/>
        <v>0</v>
      </c>
      <c r="F101" s="2">
        <f t="shared" si="69"/>
        <v>0</v>
      </c>
      <c r="G101" s="2">
        <f t="shared" si="69"/>
        <v>0</v>
      </c>
      <c r="H101" s="2">
        <f t="shared" si="69"/>
        <v>0</v>
      </c>
      <c r="I101" s="2">
        <f t="shared" si="69"/>
        <v>0</v>
      </c>
      <c r="J101" s="2">
        <f t="shared" si="69"/>
        <v>0</v>
      </c>
      <c r="K101" s="2">
        <f t="shared" si="69"/>
        <v>0</v>
      </c>
      <c r="L101" s="2">
        <f t="shared" si="69"/>
        <v>0</v>
      </c>
      <c r="M101" s="2">
        <f t="shared" si="69"/>
        <v>0</v>
      </c>
      <c r="N101" s="2">
        <f t="shared" si="69"/>
        <v>0</v>
      </c>
      <c r="O101" s="2">
        <f t="shared" ca="1" si="69"/>
        <v>3.0641926668925361</v>
      </c>
      <c r="P101" s="2">
        <f t="shared" ca="1" si="69"/>
        <v>3.348962324128915</v>
      </c>
      <c r="Q101" s="2">
        <f t="shared" ca="1" si="69"/>
        <v>3.3853655672931664</v>
      </c>
      <c r="R101" s="2">
        <f t="shared" ca="1" si="69"/>
        <v>3.4631306671330222</v>
      </c>
      <c r="S101" s="2">
        <f t="shared" ca="1" si="69"/>
        <v>3.4678293589820681</v>
      </c>
      <c r="T101" s="2">
        <f t="shared" ca="1" si="69"/>
        <v>3.7141351959633466</v>
      </c>
      <c r="U101" s="2">
        <f t="shared" ref="U101" ca="1" si="70">IF(U9="",SQRT((T35*T$24)^2 + (T101*T$23)^2),0)</f>
        <v>3.7279188823687055</v>
      </c>
    </row>
    <row r="102" spans="1:21" x14ac:dyDescent="0.3">
      <c r="A102">
        <f t="shared" si="56"/>
        <v>2005</v>
      </c>
      <c r="B102" s="2">
        <f t="shared" ref="B102:T102" si="71">IF(B10="",SQRT((A36*A$24)^2 + (A102*A$23)^2),0)</f>
        <v>0</v>
      </c>
      <c r="C102" s="2">
        <f t="shared" si="71"/>
        <v>0</v>
      </c>
      <c r="D102" s="2">
        <f t="shared" si="71"/>
        <v>0</v>
      </c>
      <c r="E102" s="2">
        <f t="shared" si="71"/>
        <v>0</v>
      </c>
      <c r="F102" s="2">
        <f t="shared" si="71"/>
        <v>0</v>
      </c>
      <c r="G102" s="2">
        <f t="shared" si="71"/>
        <v>0</v>
      </c>
      <c r="H102" s="2">
        <f t="shared" si="71"/>
        <v>0</v>
      </c>
      <c r="I102" s="2">
        <f t="shared" si="71"/>
        <v>0</v>
      </c>
      <c r="J102" s="2">
        <f t="shared" si="71"/>
        <v>0</v>
      </c>
      <c r="K102" s="2">
        <f t="shared" si="71"/>
        <v>0</v>
      </c>
      <c r="L102" s="2">
        <f t="shared" si="71"/>
        <v>0</v>
      </c>
      <c r="M102" s="2">
        <f t="shared" si="71"/>
        <v>0</v>
      </c>
      <c r="N102" s="2">
        <f t="shared" ca="1" si="71"/>
        <v>0.9358262289507181</v>
      </c>
      <c r="O102" s="2">
        <f t="shared" ca="1" si="71"/>
        <v>2.6881102496864071</v>
      </c>
      <c r="P102" s="2">
        <f t="shared" ca="1" si="71"/>
        <v>2.9088328669742975</v>
      </c>
      <c r="Q102" s="2">
        <f t="shared" ca="1" si="71"/>
        <v>2.9372220048453177</v>
      </c>
      <c r="R102" s="2">
        <f t="shared" ca="1" si="71"/>
        <v>2.9979434059911831</v>
      </c>
      <c r="S102" s="2">
        <f t="shared" ca="1" si="71"/>
        <v>3.0016410602167878</v>
      </c>
      <c r="T102" s="2">
        <f t="shared" ca="1" si="71"/>
        <v>3.1947300659624203</v>
      </c>
      <c r="U102" s="2">
        <f t="shared" ref="U102" ca="1" si="72">IF(U10="",SQRT((T36*T$24)^2 + (T102*T$23)^2),0)</f>
        <v>3.2055828078298632</v>
      </c>
    </row>
    <row r="103" spans="1:21" x14ac:dyDescent="0.3">
      <c r="A103">
        <f t="shared" si="56"/>
        <v>2006</v>
      </c>
      <c r="B103" s="2">
        <f t="shared" ref="B103:T103" si="73">IF(B11="",SQRT((A37*A$24)^2 + (A103*A$23)^2),0)</f>
        <v>0</v>
      </c>
      <c r="C103" s="2">
        <f t="shared" si="73"/>
        <v>0</v>
      </c>
      <c r="D103" s="2">
        <f t="shared" si="73"/>
        <v>0</v>
      </c>
      <c r="E103" s="2">
        <f t="shared" si="73"/>
        <v>0</v>
      </c>
      <c r="F103" s="2">
        <f t="shared" si="73"/>
        <v>0</v>
      </c>
      <c r="G103" s="2">
        <f t="shared" si="73"/>
        <v>0</v>
      </c>
      <c r="H103" s="2">
        <f t="shared" si="73"/>
        <v>0</v>
      </c>
      <c r="I103" s="2">
        <f t="shared" si="73"/>
        <v>0</v>
      </c>
      <c r="J103" s="2">
        <f t="shared" si="73"/>
        <v>0</v>
      </c>
      <c r="K103" s="2">
        <f t="shared" si="73"/>
        <v>0</v>
      </c>
      <c r="L103" s="2">
        <f t="shared" si="73"/>
        <v>0</v>
      </c>
      <c r="M103" s="2">
        <f t="shared" ca="1" si="73"/>
        <v>0.852009925718066</v>
      </c>
      <c r="N103" s="2">
        <f t="shared" ca="1" si="73"/>
        <v>1.2317170516855283</v>
      </c>
      <c r="O103" s="2">
        <f t="shared" ca="1" si="73"/>
        <v>2.692914485665912</v>
      </c>
      <c r="P103" s="2">
        <f t="shared" ca="1" si="73"/>
        <v>2.8926814955470594</v>
      </c>
      <c r="Q103" s="2">
        <f t="shared" ca="1" si="73"/>
        <v>2.9184961390736319</v>
      </c>
      <c r="R103" s="2">
        <f t="shared" ca="1" si="73"/>
        <v>2.9737595367997951</v>
      </c>
      <c r="S103" s="2">
        <f t="shared" ca="1" si="73"/>
        <v>2.9771482601885011</v>
      </c>
      <c r="T103" s="2">
        <f t="shared" ca="1" si="73"/>
        <v>3.1534027817471899</v>
      </c>
      <c r="U103" s="2">
        <f t="shared" ref="U103" ca="1" si="74">IF(U11="",SQRT((T37*T$24)^2 + (T103*T$23)^2),0)</f>
        <v>3.1633443656564615</v>
      </c>
    </row>
    <row r="104" spans="1:21" x14ac:dyDescent="0.3">
      <c r="A104">
        <f t="shared" si="56"/>
        <v>2007</v>
      </c>
      <c r="B104" s="2">
        <f t="shared" ref="B104:T104" si="75">IF(B12="",SQRT((A38*A$24)^2 + (A104*A$23)^2),0)</f>
        <v>0</v>
      </c>
      <c r="C104" s="2">
        <f t="shared" si="75"/>
        <v>0</v>
      </c>
      <c r="D104" s="2">
        <f t="shared" si="75"/>
        <v>0</v>
      </c>
      <c r="E104" s="2">
        <f t="shared" si="75"/>
        <v>0</v>
      </c>
      <c r="F104" s="2">
        <f t="shared" si="75"/>
        <v>0</v>
      </c>
      <c r="G104" s="2">
        <f t="shared" si="75"/>
        <v>0</v>
      </c>
      <c r="H104" s="2">
        <f t="shared" si="75"/>
        <v>0</v>
      </c>
      <c r="I104" s="2">
        <f t="shared" si="75"/>
        <v>0</v>
      </c>
      <c r="J104" s="2">
        <f t="shared" si="75"/>
        <v>0</v>
      </c>
      <c r="K104" s="2">
        <f t="shared" si="75"/>
        <v>0</v>
      </c>
      <c r="L104" s="2">
        <f t="shared" ca="1" si="75"/>
        <v>0.98015788931173753</v>
      </c>
      <c r="M104" s="2">
        <f t="shared" ca="1" si="75"/>
        <v>1.2966965189880664</v>
      </c>
      <c r="N104" s="2">
        <f t="shared" ca="1" si="75"/>
        <v>1.5706553427126604</v>
      </c>
      <c r="O104" s="2">
        <f t="shared" ca="1" si="75"/>
        <v>2.8561236912241461</v>
      </c>
      <c r="P104" s="2">
        <f t="shared" ca="1" si="75"/>
        <v>3.0438318561181048</v>
      </c>
      <c r="Q104" s="2">
        <f t="shared" ca="1" si="75"/>
        <v>3.0682160322717715</v>
      </c>
      <c r="R104" s="2">
        <f t="shared" ca="1" si="75"/>
        <v>3.1204626866149772</v>
      </c>
      <c r="S104" s="2">
        <f t="shared" ca="1" si="75"/>
        <v>3.123695342606406</v>
      </c>
      <c r="T104" s="2">
        <f t="shared" ca="1" si="75"/>
        <v>3.2908598821355275</v>
      </c>
      <c r="U104" s="2">
        <f t="shared" ref="U104" ca="1" si="76">IF(U12="",SQRT((T38*T$24)^2 + (T104*T$23)^2),0)</f>
        <v>3.3003282252301194</v>
      </c>
    </row>
    <row r="105" spans="1:21" x14ac:dyDescent="0.3">
      <c r="A105">
        <f t="shared" si="56"/>
        <v>2008</v>
      </c>
      <c r="B105" s="2">
        <f t="shared" ref="B105:T105" si="77">IF(B13="",SQRT((A39*A$24)^2 + (A105*A$23)^2),0)</f>
        <v>0</v>
      </c>
      <c r="C105" s="2">
        <f t="shared" si="77"/>
        <v>0</v>
      </c>
      <c r="D105" s="2">
        <f t="shared" si="77"/>
        <v>0</v>
      </c>
      <c r="E105" s="2">
        <f t="shared" si="77"/>
        <v>0</v>
      </c>
      <c r="F105" s="2">
        <f t="shared" si="77"/>
        <v>0</v>
      </c>
      <c r="G105" s="2">
        <f t="shared" si="77"/>
        <v>0</v>
      </c>
      <c r="H105" s="2">
        <f t="shared" si="77"/>
        <v>0</v>
      </c>
      <c r="I105" s="2">
        <f t="shared" si="77"/>
        <v>0</v>
      </c>
      <c r="J105" s="2">
        <f t="shared" si="77"/>
        <v>0</v>
      </c>
      <c r="K105" s="2">
        <f t="shared" ca="1" si="77"/>
        <v>0.85517616826588461</v>
      </c>
      <c r="L105" s="2">
        <f t="shared" ca="1" si="77"/>
        <v>1.2710846556305095</v>
      </c>
      <c r="M105" s="2">
        <f t="shared" ca="1" si="77"/>
        <v>1.5096440543157914</v>
      </c>
      <c r="N105" s="2">
        <f t="shared" ca="1" si="77"/>
        <v>1.7326471000747059</v>
      </c>
      <c r="O105" s="2">
        <f t="shared" ca="1" si="77"/>
        <v>2.8701011059256425</v>
      </c>
      <c r="P105" s="2">
        <f t="shared" ca="1" si="77"/>
        <v>3.0424618613794125</v>
      </c>
      <c r="Q105" s="2">
        <f t="shared" ca="1" si="77"/>
        <v>3.0649354849216035</v>
      </c>
      <c r="R105" s="2">
        <f t="shared" ca="1" si="77"/>
        <v>3.1131138035092656</v>
      </c>
      <c r="S105" s="2">
        <f t="shared" ca="1" si="77"/>
        <v>3.1161164180813454</v>
      </c>
      <c r="T105" s="2">
        <f t="shared" ca="1" si="77"/>
        <v>3.2705920047783064</v>
      </c>
      <c r="U105" s="2">
        <f t="shared" ref="U105" ca="1" si="78">IF(U13="",SQRT((T39*T$24)^2 + (T105*T$23)^2),0)</f>
        <v>3.2793687986099056</v>
      </c>
    </row>
    <row r="106" spans="1:21" x14ac:dyDescent="0.3">
      <c r="A106">
        <f t="shared" si="56"/>
        <v>2009</v>
      </c>
      <c r="B106" s="2">
        <f t="shared" ref="B106:T106" si="79">IF(B14="",SQRT((A40*A$24)^2 + (A106*A$23)^2),0)</f>
        <v>0</v>
      </c>
      <c r="C106" s="2">
        <f t="shared" si="79"/>
        <v>0</v>
      </c>
      <c r="D106" s="2">
        <f t="shared" si="79"/>
        <v>0</v>
      </c>
      <c r="E106" s="2">
        <f t="shared" si="79"/>
        <v>0</v>
      </c>
      <c r="F106" s="2">
        <f t="shared" si="79"/>
        <v>0</v>
      </c>
      <c r="G106" s="2">
        <f t="shared" si="79"/>
        <v>0</v>
      </c>
      <c r="H106" s="2">
        <f t="shared" si="79"/>
        <v>0</v>
      </c>
      <c r="I106" s="2">
        <f t="shared" si="79"/>
        <v>0</v>
      </c>
      <c r="J106" s="2">
        <f t="shared" ca="1" si="79"/>
        <v>0.91962786652174544</v>
      </c>
      <c r="K106" s="2">
        <f t="shared" ca="1" si="79"/>
        <v>1.1910301887260106</v>
      </c>
      <c r="L106" s="2">
        <f t="shared" ca="1" si="79"/>
        <v>1.4529823302331701</v>
      </c>
      <c r="M106" s="2">
        <f t="shared" ca="1" si="79"/>
        <v>1.6219294183605706</v>
      </c>
      <c r="N106" s="2">
        <f t="shared" ca="1" si="79"/>
        <v>1.7879846392993597</v>
      </c>
      <c r="O106" s="2">
        <f t="shared" ca="1" si="79"/>
        <v>2.7007734865073902</v>
      </c>
      <c r="P106" s="2">
        <f t="shared" ca="1" si="79"/>
        <v>2.8446351171324498</v>
      </c>
      <c r="Q106" s="2">
        <f t="shared" ca="1" si="79"/>
        <v>2.8634811854390638</v>
      </c>
      <c r="R106" s="2">
        <f t="shared" ca="1" si="79"/>
        <v>2.9039044239861633</v>
      </c>
      <c r="S106" s="2">
        <f t="shared" ca="1" si="79"/>
        <v>2.9064501882520482</v>
      </c>
      <c r="T106" s="2">
        <f t="shared" ca="1" si="79"/>
        <v>3.0363847913448971</v>
      </c>
      <c r="U106" s="2">
        <f t="shared" ref="U106" ca="1" si="80">IF(U14="",SQRT((T40*T$24)^2 + (T106*T$23)^2),0)</f>
        <v>3.0437977802102005</v>
      </c>
    </row>
    <row r="107" spans="1:21" x14ac:dyDescent="0.3">
      <c r="A107">
        <f t="shared" si="56"/>
        <v>2010</v>
      </c>
      <c r="B107" s="2">
        <f t="shared" ref="B107:T107" si="81">IF(B15="",SQRT((A41*A$24)^2 + (A107*A$23)^2),0)</f>
        <v>0</v>
      </c>
      <c r="C107" s="2">
        <f t="shared" si="81"/>
        <v>0</v>
      </c>
      <c r="D107" s="2">
        <f t="shared" si="81"/>
        <v>0</v>
      </c>
      <c r="E107" s="2">
        <f t="shared" si="81"/>
        <v>0</v>
      </c>
      <c r="F107" s="2">
        <f t="shared" si="81"/>
        <v>0</v>
      </c>
      <c r="G107" s="2">
        <f t="shared" si="81"/>
        <v>0</v>
      </c>
      <c r="H107" s="2">
        <f t="shared" si="81"/>
        <v>0</v>
      </c>
      <c r="I107" s="2">
        <f t="shared" ca="1" si="81"/>
        <v>1.6474974031581151</v>
      </c>
      <c r="J107" s="2">
        <f t="shared" ca="1" si="81"/>
        <v>1.875979307536441</v>
      </c>
      <c r="K107" s="2">
        <f t="shared" ca="1" si="81"/>
        <v>2.0161380358301928</v>
      </c>
      <c r="L107" s="2">
        <f t="shared" ca="1" si="81"/>
        <v>2.1735063773857681</v>
      </c>
      <c r="M107" s="2">
        <f t="shared" ca="1" si="81"/>
        <v>2.2844025347748054</v>
      </c>
      <c r="N107" s="2">
        <f t="shared" ca="1" si="81"/>
        <v>2.3994491489592931</v>
      </c>
      <c r="O107" s="2">
        <f t="shared" ca="1" si="81"/>
        <v>3.10610041661494</v>
      </c>
      <c r="P107" s="2">
        <f t="shared" ca="1" si="81"/>
        <v>3.2258441078657696</v>
      </c>
      <c r="Q107" s="2">
        <f t="shared" ca="1" si="81"/>
        <v>3.2417162767620886</v>
      </c>
      <c r="R107" s="2">
        <f t="shared" ca="1" si="81"/>
        <v>3.2757774585029575</v>
      </c>
      <c r="S107" s="2">
        <f t="shared" ca="1" si="81"/>
        <v>3.2779959472348108</v>
      </c>
      <c r="T107" s="2">
        <f t="shared" ca="1" si="81"/>
        <v>3.3880189615824903</v>
      </c>
      <c r="U107" s="2">
        <f t="shared" ref="U107" ca="1" si="82">IF(U15="",SQRT((T41*T$24)^2 + (T107*T$23)^2),0)</f>
        <v>3.3943678538044417</v>
      </c>
    </row>
    <row r="108" spans="1:21" x14ac:dyDescent="0.3">
      <c r="A108">
        <f t="shared" si="56"/>
        <v>2011</v>
      </c>
      <c r="B108" s="2">
        <f t="shared" ref="B108:T108" si="83">IF(B16="",SQRT((A42*A$24)^2 + (A108*A$23)^2),0)</f>
        <v>0</v>
      </c>
      <c r="C108" s="2">
        <f t="shared" si="83"/>
        <v>0</v>
      </c>
      <c r="D108" s="2">
        <f t="shared" si="83"/>
        <v>0</v>
      </c>
      <c r="E108" s="2">
        <f t="shared" si="83"/>
        <v>0</v>
      </c>
      <c r="F108" s="2">
        <f t="shared" si="83"/>
        <v>0</v>
      </c>
      <c r="G108" s="2">
        <f t="shared" si="83"/>
        <v>0</v>
      </c>
      <c r="H108" s="2">
        <f t="shared" ca="1" si="83"/>
        <v>1.9203709917516933</v>
      </c>
      <c r="I108" s="2">
        <f t="shared" ca="1" si="83"/>
        <v>2.4466150993213027</v>
      </c>
      <c r="J108" s="2">
        <f t="shared" ca="1" si="83"/>
        <v>2.5824846766702985</v>
      </c>
      <c r="K108" s="2">
        <f t="shared" ca="1" si="83"/>
        <v>2.6706818743276699</v>
      </c>
      <c r="L108" s="2">
        <f t="shared" ca="1" si="83"/>
        <v>2.7734762167777722</v>
      </c>
      <c r="M108" s="2">
        <f t="shared" ca="1" si="83"/>
        <v>2.8480807192223665</v>
      </c>
      <c r="N108" s="2">
        <f t="shared" ca="1" si="83"/>
        <v>2.9272399433163638</v>
      </c>
      <c r="O108" s="2">
        <f t="shared" ca="1" si="83"/>
        <v>3.4434882611951676</v>
      </c>
      <c r="P108" s="2">
        <f t="shared" ca="1" si="83"/>
        <v>3.5354669199974005</v>
      </c>
      <c r="Q108" s="2">
        <f t="shared" ca="1" si="83"/>
        <v>3.5478157845902918</v>
      </c>
      <c r="R108" s="2">
        <f t="shared" ca="1" si="83"/>
        <v>3.5742844013785748</v>
      </c>
      <c r="S108" s="2">
        <f t="shared" ca="1" si="83"/>
        <v>3.576097341572098</v>
      </c>
      <c r="T108" s="2">
        <f t="shared" ca="1" si="83"/>
        <v>3.6617963476182833</v>
      </c>
      <c r="U108" s="2">
        <f t="shared" ref="U108" ca="1" si="84">IF(U16="",SQRT((T42*T$24)^2 + (T108*T$23)^2),0)</f>
        <v>3.6668122418295366</v>
      </c>
    </row>
    <row r="109" spans="1:21" x14ac:dyDescent="0.3">
      <c r="A109">
        <f t="shared" si="56"/>
        <v>2012</v>
      </c>
      <c r="B109" s="2">
        <f t="shared" ref="B109:T109" si="85">IF(B17="",SQRT((A43*A$24)^2 + (A109*A$23)^2),0)</f>
        <v>0</v>
      </c>
      <c r="C109" s="2">
        <f t="shared" si="85"/>
        <v>0</v>
      </c>
      <c r="D109" s="2">
        <f t="shared" si="85"/>
        <v>0</v>
      </c>
      <c r="E109" s="2">
        <f t="shared" si="85"/>
        <v>0</v>
      </c>
      <c r="F109" s="2">
        <f t="shared" si="85"/>
        <v>0</v>
      </c>
      <c r="G109" s="2">
        <f t="shared" ca="1" si="85"/>
        <v>1.578009435675003</v>
      </c>
      <c r="H109" s="2">
        <f t="shared" ca="1" si="85"/>
        <v>2.2266743309764352</v>
      </c>
      <c r="I109" s="2">
        <f t="shared" ca="1" si="85"/>
        <v>2.5488403380571314</v>
      </c>
      <c r="J109" s="2">
        <f t="shared" ca="1" si="85"/>
        <v>2.6372658806162907</v>
      </c>
      <c r="K109" s="2">
        <f t="shared" ca="1" si="85"/>
        <v>2.6956107187924934</v>
      </c>
      <c r="L109" s="2">
        <f t="shared" ca="1" si="85"/>
        <v>2.7644013354298775</v>
      </c>
      <c r="M109" s="2">
        <f t="shared" ca="1" si="85"/>
        <v>2.8148254401475996</v>
      </c>
      <c r="N109" s="2">
        <f t="shared" ca="1" si="85"/>
        <v>2.8687852819379285</v>
      </c>
      <c r="O109" s="2">
        <f t="shared" ca="1" si="85"/>
        <v>3.229282569967443</v>
      </c>
      <c r="P109" s="2">
        <f t="shared" ca="1" si="85"/>
        <v>3.2951444081673729</v>
      </c>
      <c r="Q109" s="2">
        <f t="shared" ca="1" si="85"/>
        <v>3.3040747931840713</v>
      </c>
      <c r="R109" s="2">
        <f t="shared" ca="1" si="85"/>
        <v>3.323174337380745</v>
      </c>
      <c r="S109" s="2">
        <f t="shared" ca="1" si="85"/>
        <v>3.3245461139121377</v>
      </c>
      <c r="T109" s="2">
        <f t="shared" ca="1" si="85"/>
        <v>3.3863551634352111</v>
      </c>
      <c r="U109" s="2">
        <f t="shared" ref="U109" ca="1" si="86">IF(U17="",SQRT((T43*T$24)^2 + (T109*T$23)^2),0)</f>
        <v>3.3900167829105672</v>
      </c>
    </row>
    <row r="110" spans="1:21" x14ac:dyDescent="0.3">
      <c r="A110">
        <f t="shared" si="56"/>
        <v>2013</v>
      </c>
      <c r="B110" s="2">
        <f t="shared" ref="B110:T110" si="87">IF(B18="",SQRT((A44*A$24)^2 + (A110*A$23)^2),0)</f>
        <v>0</v>
      </c>
      <c r="C110" s="2">
        <f t="shared" si="87"/>
        <v>0</v>
      </c>
      <c r="D110" s="2">
        <f t="shared" si="87"/>
        <v>0</v>
      </c>
      <c r="E110" s="2">
        <f t="shared" si="87"/>
        <v>0</v>
      </c>
      <c r="F110" s="2">
        <f t="shared" ca="1" si="87"/>
        <v>2.8707327635793698</v>
      </c>
      <c r="G110" s="2">
        <f t="shared" ca="1" si="87"/>
        <v>3.1848027334530071</v>
      </c>
      <c r="H110" s="2">
        <f t="shared" ca="1" si="87"/>
        <v>3.4671658029451931</v>
      </c>
      <c r="I110" s="2">
        <f t="shared" ca="1" si="87"/>
        <v>3.6323599672198923</v>
      </c>
      <c r="J110" s="2">
        <f t="shared" ca="1" si="87"/>
        <v>3.6806756022721121</v>
      </c>
      <c r="K110" s="2">
        <f t="shared" ca="1" si="87"/>
        <v>3.7131890268213592</v>
      </c>
      <c r="L110" s="2">
        <f t="shared" ca="1" si="87"/>
        <v>3.7519611802269544</v>
      </c>
      <c r="M110" s="2">
        <f t="shared" ca="1" si="87"/>
        <v>3.7806758494904105</v>
      </c>
      <c r="N110" s="2">
        <f t="shared" ca="1" si="87"/>
        <v>3.8117406661630362</v>
      </c>
      <c r="O110" s="2">
        <f t="shared" ca="1" si="87"/>
        <v>4.0241364604083216</v>
      </c>
      <c r="P110" s="2">
        <f t="shared" ca="1" si="87"/>
        <v>4.0646200617199657</v>
      </c>
      <c r="Q110" s="2">
        <f t="shared" ca="1" si="87"/>
        <v>4.0702950573788916</v>
      </c>
      <c r="R110" s="2">
        <f t="shared" ca="1" si="87"/>
        <v>4.0822825394405253</v>
      </c>
      <c r="S110" s="2">
        <f t="shared" ca="1" si="87"/>
        <v>4.0833125581020413</v>
      </c>
      <c r="T110" s="2">
        <f t="shared" ca="1" si="87"/>
        <v>4.1216623429758581</v>
      </c>
      <c r="U110" s="2">
        <f t="shared" ref="U110" ca="1" si="88">IF(U18="",SQRT((T44*T$24)^2 + (T110*T$23)^2),0)</f>
        <v>4.1240377617113593</v>
      </c>
    </row>
    <row r="111" spans="1:21" x14ac:dyDescent="0.3">
      <c r="A111">
        <f t="shared" si="56"/>
        <v>2014</v>
      </c>
      <c r="B111" s="2">
        <f t="shared" ref="B111:T111" si="89">IF(B19="",SQRT((A45*A$24)^2 + (A111*A$23)^2),0)</f>
        <v>0</v>
      </c>
      <c r="C111" s="2">
        <f t="shared" si="89"/>
        <v>0</v>
      </c>
      <c r="D111" s="2">
        <f t="shared" si="89"/>
        <v>0</v>
      </c>
      <c r="E111" s="2">
        <f t="shared" ca="1" si="89"/>
        <v>3.3590231888851001</v>
      </c>
      <c r="F111" s="2">
        <f t="shared" ca="1" si="89"/>
        <v>4.1289887222519983</v>
      </c>
      <c r="G111" s="2">
        <f t="shared" ca="1" si="89"/>
        <v>4.2888924657827125</v>
      </c>
      <c r="H111" s="2">
        <f t="shared" ca="1" si="89"/>
        <v>4.4401427705595164</v>
      </c>
      <c r="I111" s="2">
        <f t="shared" ca="1" si="89"/>
        <v>4.5323115507582292</v>
      </c>
      <c r="J111" s="2">
        <f t="shared" ca="1" si="89"/>
        <v>4.5602760773156836</v>
      </c>
      <c r="K111" s="2">
        <f t="shared" ca="1" si="89"/>
        <v>4.5793028788672876</v>
      </c>
      <c r="L111" s="2">
        <f t="shared" ca="1" si="89"/>
        <v>4.6019959915810595</v>
      </c>
      <c r="M111" s="2">
        <f t="shared" ca="1" si="89"/>
        <v>4.6188090724545425</v>
      </c>
      <c r="N111" s="2">
        <f t="shared" ca="1" si="89"/>
        <v>4.6370822062325363</v>
      </c>
      <c r="O111" s="2">
        <f t="shared" ca="1" si="89"/>
        <v>4.7602981158443916</v>
      </c>
      <c r="P111" s="2">
        <f t="shared" ca="1" si="89"/>
        <v>4.7844747887775139</v>
      </c>
      <c r="Q111" s="2">
        <f t="shared" ca="1" si="89"/>
        <v>4.788052187162533</v>
      </c>
      <c r="R111" s="2">
        <f t="shared" ca="1" si="89"/>
        <v>4.795419219309232</v>
      </c>
      <c r="S111" s="2">
        <f t="shared" ca="1" si="89"/>
        <v>4.7962449783436929</v>
      </c>
      <c r="T111" s="2">
        <f t="shared" ca="1" si="89"/>
        <v>4.8191021855321869</v>
      </c>
      <c r="U111" s="2">
        <f t="shared" ref="U111" ca="1" si="90">IF(U19="",SQRT((T45*T$24)^2 + (T111*T$23)^2),0)</f>
        <v>4.8206300754866387</v>
      </c>
    </row>
    <row r="112" spans="1:21" x14ac:dyDescent="0.3">
      <c r="A112">
        <f t="shared" si="56"/>
        <v>2015</v>
      </c>
      <c r="B112" s="2">
        <f t="shared" ref="B112:T112" si="91">IF(B20="",SQRT((A46*A$24)^2 + (A112*A$23)^2),0)</f>
        <v>0</v>
      </c>
      <c r="C112" s="2">
        <f t="shared" si="91"/>
        <v>0</v>
      </c>
      <c r="D112" s="2">
        <f t="shared" ca="1" si="91"/>
        <v>5.5951768843780325</v>
      </c>
      <c r="E112" s="2">
        <f t="shared" ca="1" si="91"/>
        <v>6.5152821288807621</v>
      </c>
      <c r="F112" s="2">
        <f t="shared" ca="1" si="91"/>
        <v>6.9380878802333275</v>
      </c>
      <c r="G112" s="2">
        <f t="shared" ca="1" si="91"/>
        <v>7.0361977836639751</v>
      </c>
      <c r="H112" s="2">
        <f t="shared" ca="1" si="91"/>
        <v>7.1293696098722075</v>
      </c>
      <c r="I112" s="2">
        <f t="shared" ca="1" si="91"/>
        <v>7.1876139902045395</v>
      </c>
      <c r="J112" s="2">
        <f t="shared" ca="1" si="91"/>
        <v>7.206406447526077</v>
      </c>
      <c r="K112" s="2">
        <f t="shared" ca="1" si="91"/>
        <v>7.2193983701534297</v>
      </c>
      <c r="L112" s="2">
        <f t="shared" ca="1" si="91"/>
        <v>7.2347447686223907</v>
      </c>
      <c r="M112" s="2">
        <f t="shared" ca="1" si="91"/>
        <v>7.2460177653156599</v>
      </c>
      <c r="N112" s="2">
        <f t="shared" ca="1" si="91"/>
        <v>7.2583121431672826</v>
      </c>
      <c r="O112" s="2">
        <f t="shared" ca="1" si="91"/>
        <v>7.3353641355057064</v>
      </c>
      <c r="P112" s="2">
        <f t="shared" ca="1" si="91"/>
        <v>7.3511808111069596</v>
      </c>
      <c r="Q112" s="2">
        <f t="shared" ca="1" si="91"/>
        <v>7.3538458655416825</v>
      </c>
      <c r="R112" s="2">
        <f t="shared" ca="1" si="91"/>
        <v>7.3590008702877645</v>
      </c>
      <c r="S112" s="2">
        <f t="shared" ca="1" si="91"/>
        <v>7.3599157420437482</v>
      </c>
      <c r="T112" s="2">
        <f t="shared" ca="1" si="91"/>
        <v>7.3745644658091534</v>
      </c>
      <c r="U112" s="2">
        <f t="shared" ref="U112" ca="1" si="92">IF(U20="",SQRT((T46*T$24)^2 + (T112*T$23)^2),0)</f>
        <v>7.3757425239638241</v>
      </c>
    </row>
    <row r="113" spans="1:21" x14ac:dyDescent="0.3">
      <c r="A113">
        <f t="shared" si="56"/>
        <v>2016</v>
      </c>
      <c r="B113" s="2">
        <f t="shared" ref="B113:T113" si="93">IF(B21="",SQRT((A47*A$24)^2 + (A113*A$23)^2),0)</f>
        <v>0</v>
      </c>
      <c r="C113" s="2">
        <f t="shared" ca="1" si="93"/>
        <v>32.672052074934939</v>
      </c>
      <c r="D113" s="2">
        <f t="shared" ca="1" si="93"/>
        <v>33.554376014134036</v>
      </c>
      <c r="E113" s="2">
        <f t="shared" ca="1" si="93"/>
        <v>33.880923259173599</v>
      </c>
      <c r="F113" s="2">
        <f t="shared" ca="1" si="93"/>
        <v>34.043545144896513</v>
      </c>
      <c r="G113" s="2">
        <f t="shared" ca="1" si="93"/>
        <v>34.104092669940336</v>
      </c>
      <c r="H113" s="2">
        <f t="shared" ca="1" si="93"/>
        <v>34.150254625024189</v>
      </c>
      <c r="I113" s="2">
        <f t="shared" ca="1" si="93"/>
        <v>34.182913508173797</v>
      </c>
      <c r="J113" s="2">
        <f t="shared" ca="1" si="93"/>
        <v>34.200366592405565</v>
      </c>
      <c r="K113" s="2">
        <f t="shared" ca="1" si="93"/>
        <v>34.213571152926448</v>
      </c>
      <c r="L113" s="2">
        <f t="shared" ca="1" si="93"/>
        <v>34.227948789421127</v>
      </c>
      <c r="M113" s="2">
        <f t="shared" ca="1" si="93"/>
        <v>34.237692904692828</v>
      </c>
      <c r="N113" s="2">
        <f t="shared" ca="1" si="93"/>
        <v>34.248440616774054</v>
      </c>
      <c r="O113" s="2">
        <f t="shared" ca="1" si="93"/>
        <v>34.271421123397445</v>
      </c>
      <c r="P113" s="2">
        <f t="shared" ca="1" si="93"/>
        <v>34.28029802068351</v>
      </c>
      <c r="Q113" s="2">
        <f t="shared" ca="1" si="93"/>
        <v>34.284089680134812</v>
      </c>
      <c r="R113" s="2">
        <f t="shared" ca="1" si="93"/>
        <v>34.289308774512357</v>
      </c>
      <c r="S113" s="2">
        <f t="shared" ca="1" si="93"/>
        <v>34.292493821375309</v>
      </c>
      <c r="T113" s="2">
        <f t="shared" ca="1" si="93"/>
        <v>34.298113569715227</v>
      </c>
      <c r="U113" s="2">
        <f t="shared" ref="U113" ca="1" si="94">IF(U21="",SQRT((T47*T$24)^2 + (T113*T$23)^2),0)</f>
        <v>34.300016932720254</v>
      </c>
    </row>
    <row r="115" spans="1:21" x14ac:dyDescent="0.3">
      <c r="A115" t="s">
        <v>21</v>
      </c>
      <c r="B115" s="2">
        <f ca="1">SUM(OFFSET(B$27,COUNT(B$2:B$21),0,COUNT($A$2:$A$21)-COUNT(B$2:B$21)+1))</f>
        <v>9726</v>
      </c>
      <c r="C115" s="2">
        <f t="shared" ref="C115:U115" ca="1" si="95">SUM(OFFSET(C$27,COUNT(C$2:C$21),0,COUNT($A$2:$A$21)-COUNT(C$2:C$21)+1))</f>
        <v>22796.278063710975</v>
      </c>
      <c r="D115" s="2">
        <f t="shared" ca="1" si="95"/>
        <v>35092.412653513973</v>
      </c>
      <c r="E115" s="2">
        <f t="shared" ca="1" si="95"/>
        <v>49757.959822636098</v>
      </c>
      <c r="F115" s="2">
        <f t="shared" ca="1" si="95"/>
        <v>66590.946136714192</v>
      </c>
      <c r="G115" s="2">
        <f t="shared" ca="1" si="95"/>
        <v>87139.775267680845</v>
      </c>
      <c r="H115" s="2">
        <f t="shared" ca="1" si="95"/>
        <v>109496.35187412103</v>
      </c>
      <c r="I115" s="2">
        <f t="shared" ca="1" si="95"/>
        <v>132452.25622998437</v>
      </c>
      <c r="J115" s="2">
        <f t="shared" ca="1" si="95"/>
        <v>158388.80637728932</v>
      </c>
      <c r="K115" s="2">
        <f t="shared" ca="1" si="95"/>
        <v>185432.1953780606</v>
      </c>
      <c r="L115" s="2">
        <f t="shared" ca="1" si="95"/>
        <v>212603.31622754468</v>
      </c>
      <c r="M115" s="2">
        <f t="shared" ca="1" si="95"/>
        <v>241183.98378333705</v>
      </c>
      <c r="N115" s="2">
        <f t="shared" ca="1" si="95"/>
        <v>275949.04985079629</v>
      </c>
      <c r="O115" s="2">
        <f t="shared" ca="1" si="95"/>
        <v>327974.81678405195</v>
      </c>
      <c r="P115" s="2">
        <f t="shared" ca="1" si="95"/>
        <v>397147.7857595617</v>
      </c>
      <c r="Q115" s="2">
        <f t="shared" ca="1" si="95"/>
        <v>489694.1999292968</v>
      </c>
      <c r="R115" s="2">
        <f t="shared" ca="1" si="95"/>
        <v>593336.61590709584</v>
      </c>
      <c r="S115" s="2">
        <f t="shared" ca="1" si="95"/>
        <v>712236.88681645563</v>
      </c>
      <c r="T115" s="2">
        <f t="shared" ca="1" si="95"/>
        <v>822990.77287600434</v>
      </c>
      <c r="U115" s="2">
        <f t="shared" ca="1" si="95"/>
        <v>921528.55287483055</v>
      </c>
    </row>
    <row r="116" spans="1:21" x14ac:dyDescent="0.3">
      <c r="A116" t="s">
        <v>22</v>
      </c>
      <c r="B116">
        <v>0</v>
      </c>
      <c r="C116" s="2">
        <f ca="1">SQRT((B115*B24)^2+(B116*B23)^2)</f>
        <v>32.672052074934939</v>
      </c>
      <c r="D116" s="2">
        <f t="shared" ref="D116:U116" ca="1" si="96">SQRT((C115*C24)^2+(C116*C23)^2)</f>
        <v>34.89782509297563</v>
      </c>
      <c r="E116" s="2">
        <f t="shared" ca="1" si="96"/>
        <v>36.433309200121577</v>
      </c>
      <c r="F116" s="2">
        <f t="shared" ca="1" si="96"/>
        <v>37.835479472456818</v>
      </c>
      <c r="G116" s="2">
        <f t="shared" ca="1" si="96"/>
        <v>38.402371782305948</v>
      </c>
      <c r="H116" s="2">
        <f t="shared" ca="1" si="96"/>
        <v>39.295496772989502</v>
      </c>
      <c r="I116" s="2">
        <f t="shared" ca="1" si="96"/>
        <v>40.14575514046421</v>
      </c>
      <c r="J116" s="2">
        <f t="shared" ca="1" si="96"/>
        <v>40.513744024757948</v>
      </c>
      <c r="K116" s="2">
        <f t="shared" ca="1" si="96"/>
        <v>40.863419858781789</v>
      </c>
      <c r="L116" s="2">
        <f t="shared" ca="1" si="96"/>
        <v>41.42843490557398</v>
      </c>
      <c r="M116" s="2">
        <f t="shared" ca="1" si="96"/>
        <v>41.973273730280852</v>
      </c>
      <c r="N116" s="2">
        <f t="shared" ca="1" si="96"/>
        <v>42.722665273469723</v>
      </c>
      <c r="O116" s="2">
        <f t="shared" ca="1" si="96"/>
        <v>49.190652876275827</v>
      </c>
      <c r="P116" s="2">
        <f t="shared" ca="1" si="96"/>
        <v>50.826243050165687</v>
      </c>
      <c r="Q116" s="2">
        <f t="shared" ca="1" si="96"/>
        <v>51.143014891274049</v>
      </c>
      <c r="R116" s="2">
        <f t="shared" ca="1" si="96"/>
        <v>52.169215635897608</v>
      </c>
      <c r="S116" s="2">
        <f t="shared" ca="1" si="96"/>
        <v>52.258892960093419</v>
      </c>
      <c r="T116" s="2">
        <f t="shared" ca="1" si="96"/>
        <v>58.945954887913153</v>
      </c>
      <c r="U116" s="2">
        <f t="shared" ca="1" si="96"/>
        <v>59.428845923410407</v>
      </c>
    </row>
  </sheetData>
  <conditionalFormatting sqref="B28:U47">
    <cfRule type="expression" dxfId="1" priority="1">
      <formula>IF(B2="",TRUE,FALSE)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6"/>
  <sheetViews>
    <sheetView tabSelected="1" zoomScale="85" zoomScaleNormal="85" workbookViewId="0"/>
  </sheetViews>
  <sheetFormatPr defaultRowHeight="14.4" x14ac:dyDescent="0.3"/>
  <cols>
    <col min="1" max="1" width="11.44140625" bestFit="1" customWidth="1"/>
    <col min="2" max="2" width="10.109375" bestFit="1" customWidth="1"/>
    <col min="3" max="11" width="10.21875" bestFit="1" customWidth="1"/>
    <col min="13" max="13" width="7.44140625" customWidth="1"/>
    <col min="14" max="14" width="10.5546875" bestFit="1" customWidth="1"/>
    <col min="15" max="15" width="9" bestFit="1" customWidth="1"/>
    <col min="16" max="16" width="10.6640625" bestFit="1" customWidth="1"/>
    <col min="17" max="18" width="10.5546875" bestFit="1" customWidth="1"/>
    <col min="19" max="19" width="9" bestFit="1" customWidth="1"/>
  </cols>
  <sheetData>
    <row r="1" spans="1:26" x14ac:dyDescent="0.3">
      <c r="A1" t="s">
        <v>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N1" s="7" t="s">
        <v>12</v>
      </c>
      <c r="O1" s="7" t="s">
        <v>13</v>
      </c>
      <c r="P1" s="7" t="s">
        <v>11</v>
      </c>
      <c r="Q1" s="7" t="s">
        <v>14</v>
      </c>
      <c r="R1" s="7" t="s">
        <v>3</v>
      </c>
      <c r="S1" s="7" t="s">
        <v>15</v>
      </c>
      <c r="U1" s="7" t="s">
        <v>12</v>
      </c>
      <c r="V1" s="7" t="s">
        <v>13</v>
      </c>
      <c r="W1" s="7" t="s">
        <v>11</v>
      </c>
      <c r="X1" s="7" t="s">
        <v>14</v>
      </c>
      <c r="Y1" s="7" t="s">
        <v>3</v>
      </c>
      <c r="Z1" s="7" t="s">
        <v>15</v>
      </c>
    </row>
    <row r="2" spans="1:26" x14ac:dyDescent="0.3">
      <c r="A2">
        <v>1981</v>
      </c>
      <c r="B2" s="2">
        <v>5012</v>
      </c>
      <c r="C2" s="2">
        <v>8269</v>
      </c>
      <c r="D2" s="2">
        <v>10907</v>
      </c>
      <c r="E2" s="2">
        <v>11805</v>
      </c>
      <c r="F2" s="2">
        <v>13539</v>
      </c>
      <c r="G2" s="2">
        <v>16181</v>
      </c>
      <c r="H2" s="2">
        <v>18009</v>
      </c>
      <c r="I2" s="2">
        <v>18608</v>
      </c>
      <c r="J2" s="2">
        <v>18662</v>
      </c>
      <c r="K2" s="2">
        <v>18834</v>
      </c>
      <c r="M2">
        <f>A2</f>
        <v>1981</v>
      </c>
      <c r="N2" s="2">
        <f t="shared" ref="N2:N11" si="0">LOOKUP(2,1/B2:K2,B2:K2)</f>
        <v>18834</v>
      </c>
      <c r="O2" s="9">
        <f>N2/P2</f>
        <v>1</v>
      </c>
      <c r="P2" s="4">
        <f t="shared" ref="P2:P11" si="1">K18</f>
        <v>18834</v>
      </c>
      <c r="Q2" s="4">
        <f t="shared" ref="Q2:Q11" si="2">P2-N2</f>
        <v>0</v>
      </c>
      <c r="R2" s="2">
        <f t="shared" ref="R2:R11" si="3">SQRT(K42^2+K54^2)</f>
        <v>0</v>
      </c>
      <c r="S2" s="8" t="str">
        <f>IFERROR(R2/Q2,"NA")</f>
        <v>NA</v>
      </c>
      <c r="U2" s="1">
        <f t="shared" ref="U2:U12" si="4">IFERROR(ROUND(N2-N18,6),"")</f>
        <v>0</v>
      </c>
      <c r="V2" s="17">
        <f t="shared" ref="V2:V12" si="5">IFERROR(ROUND(O2-O18,6),"")</f>
        <v>0</v>
      </c>
      <c r="W2" s="1">
        <f t="shared" ref="W2:W12" si="6">IFERROR(ROUND(P2-P18,6),"")</f>
        <v>0</v>
      </c>
      <c r="X2" s="1">
        <f t="shared" ref="X2:X12" si="7">IFERROR(ROUND(Q2-Q18,6),"")</f>
        <v>0</v>
      </c>
      <c r="Y2" s="1">
        <f t="shared" ref="Y2:Y12" si="8">IFERROR(ROUND(R2-R18,6),"")</f>
        <v>0</v>
      </c>
      <c r="Z2" s="17" t="str">
        <f t="shared" ref="Z2:Z12" si="9">IFERROR(ROUND(S2-S18,6),"")</f>
        <v/>
      </c>
    </row>
    <row r="3" spans="1:26" x14ac:dyDescent="0.3">
      <c r="A3">
        <v>1982</v>
      </c>
      <c r="B3" s="2">
        <v>106</v>
      </c>
      <c r="C3" s="2">
        <v>4285</v>
      </c>
      <c r="D3" s="2">
        <v>5396</v>
      </c>
      <c r="E3" s="2">
        <v>10666</v>
      </c>
      <c r="F3" s="2">
        <v>13782</v>
      </c>
      <c r="G3" s="2">
        <v>15599</v>
      </c>
      <c r="H3" s="2">
        <v>15496</v>
      </c>
      <c r="I3" s="2">
        <v>16169</v>
      </c>
      <c r="J3" s="2">
        <v>16704</v>
      </c>
      <c r="K3" s="2"/>
      <c r="M3">
        <f t="shared" ref="M3:M11" si="10">A3</f>
        <v>1982</v>
      </c>
      <c r="N3" s="2">
        <f t="shared" si="0"/>
        <v>16704</v>
      </c>
      <c r="O3" s="9">
        <f t="shared" ref="O3:O12" ca="1" si="11">N3/P3</f>
        <v>0.9908675799086758</v>
      </c>
      <c r="P3" s="4">
        <f t="shared" ca="1" si="1"/>
        <v>16857.953917050691</v>
      </c>
      <c r="Q3" s="4">
        <f t="shared" ca="1" si="2"/>
        <v>153.95391705069051</v>
      </c>
      <c r="R3" s="2">
        <f t="shared" ca="1" si="3"/>
        <v>206.22005940111254</v>
      </c>
      <c r="S3" s="8">
        <f t="shared" ref="S3:S12" ca="1" si="12">IFERROR(R3/Q3,"NA")</f>
        <v>1.3394921243427214</v>
      </c>
      <c r="U3" s="1">
        <f t="shared" si="4"/>
        <v>0</v>
      </c>
      <c r="V3" s="17">
        <f t="shared" ca="1" si="5"/>
        <v>0</v>
      </c>
      <c r="W3" s="1">
        <f t="shared" ca="1" si="6"/>
        <v>0</v>
      </c>
      <c r="X3" s="1">
        <f t="shared" ca="1" si="7"/>
        <v>0</v>
      </c>
      <c r="Y3" s="1">
        <f t="shared" ca="1" si="8"/>
        <v>0</v>
      </c>
      <c r="Z3" s="17">
        <f t="shared" ca="1" si="9"/>
        <v>0</v>
      </c>
    </row>
    <row r="4" spans="1:26" x14ac:dyDescent="0.3">
      <c r="A4">
        <v>1983</v>
      </c>
      <c r="B4" s="2">
        <v>3410</v>
      </c>
      <c r="C4" s="2">
        <v>8992</v>
      </c>
      <c r="D4" s="2">
        <v>13873</v>
      </c>
      <c r="E4" s="2">
        <v>16141</v>
      </c>
      <c r="F4" s="2">
        <v>18735</v>
      </c>
      <c r="G4" s="2">
        <v>22214</v>
      </c>
      <c r="H4" s="2">
        <v>22863</v>
      </c>
      <c r="I4" s="2">
        <v>23466</v>
      </c>
      <c r="J4" s="2"/>
      <c r="K4" s="2"/>
      <c r="M4">
        <f t="shared" si="10"/>
        <v>1983</v>
      </c>
      <c r="N4" s="2">
        <f t="shared" si="0"/>
        <v>23466</v>
      </c>
      <c r="O4" s="9">
        <f t="shared" ca="1" si="11"/>
        <v>0.97436526116846756</v>
      </c>
      <c r="P4" s="4">
        <f t="shared" ca="1" si="1"/>
        <v>24083.370923814917</v>
      </c>
      <c r="Q4" s="4">
        <f t="shared" ca="1" si="2"/>
        <v>617.37092381491675</v>
      </c>
      <c r="R4" s="2">
        <f t="shared" ca="1" si="3"/>
        <v>623.37667263196772</v>
      </c>
      <c r="S4" s="8">
        <f t="shared" ca="1" si="12"/>
        <v>1.0097279424497994</v>
      </c>
      <c r="U4" s="1">
        <f t="shared" si="4"/>
        <v>0</v>
      </c>
      <c r="V4" s="17">
        <f t="shared" ca="1" si="5"/>
        <v>0</v>
      </c>
      <c r="W4" s="1">
        <f t="shared" ca="1" si="6"/>
        <v>0</v>
      </c>
      <c r="X4" s="1">
        <f t="shared" ca="1" si="7"/>
        <v>0</v>
      </c>
      <c r="Y4" s="1">
        <f t="shared" ca="1" si="8"/>
        <v>0</v>
      </c>
      <c r="Z4" s="17">
        <f t="shared" ca="1" si="9"/>
        <v>0</v>
      </c>
    </row>
    <row r="5" spans="1:26" x14ac:dyDescent="0.3">
      <c r="A5">
        <v>1984</v>
      </c>
      <c r="B5" s="2">
        <v>5655</v>
      </c>
      <c r="C5" s="2">
        <v>11555</v>
      </c>
      <c r="D5" s="2">
        <v>15766</v>
      </c>
      <c r="E5" s="2">
        <v>21266</v>
      </c>
      <c r="F5" s="2">
        <v>23425</v>
      </c>
      <c r="G5" s="2">
        <v>26083</v>
      </c>
      <c r="H5" s="2">
        <v>27067</v>
      </c>
      <c r="I5" s="2"/>
      <c r="J5" s="2"/>
      <c r="K5" s="2"/>
      <c r="M5">
        <f t="shared" si="10"/>
        <v>1984</v>
      </c>
      <c r="N5" s="2">
        <f t="shared" si="0"/>
        <v>27067</v>
      </c>
      <c r="O5" s="9">
        <f t="shared" ca="1" si="11"/>
        <v>0.94299780302429803</v>
      </c>
      <c r="P5" s="4">
        <f t="shared" ca="1" si="1"/>
        <v>28703.142163420893</v>
      </c>
      <c r="Q5" s="4">
        <f t="shared" ca="1" si="2"/>
        <v>1636.1421634208928</v>
      </c>
      <c r="R5" s="2">
        <f t="shared" ca="1" si="3"/>
        <v>747.17522508149341</v>
      </c>
      <c r="S5" s="8">
        <f t="shared" ca="1" si="12"/>
        <v>0.45666888965154356</v>
      </c>
      <c r="U5" s="1">
        <f t="shared" si="4"/>
        <v>0</v>
      </c>
      <c r="V5" s="17">
        <f t="shared" ca="1" si="5"/>
        <v>0</v>
      </c>
      <c r="W5" s="1">
        <f t="shared" ca="1" si="6"/>
        <v>0</v>
      </c>
      <c r="X5" s="1">
        <f t="shared" ca="1" si="7"/>
        <v>0</v>
      </c>
      <c r="Y5" s="1">
        <f t="shared" ca="1" si="8"/>
        <v>0</v>
      </c>
      <c r="Z5" s="17">
        <f t="shared" ca="1" si="9"/>
        <v>0</v>
      </c>
    </row>
    <row r="6" spans="1:26" x14ac:dyDescent="0.3">
      <c r="A6">
        <v>1985</v>
      </c>
      <c r="B6" s="2">
        <v>1092</v>
      </c>
      <c r="C6" s="2">
        <v>9565</v>
      </c>
      <c r="D6" s="2">
        <v>15836</v>
      </c>
      <c r="E6" s="2">
        <v>22169</v>
      </c>
      <c r="F6" s="2">
        <v>25955</v>
      </c>
      <c r="G6" s="2">
        <v>26180</v>
      </c>
      <c r="H6" s="2"/>
      <c r="I6" s="2"/>
      <c r="J6" s="2"/>
      <c r="K6" s="2"/>
      <c r="M6">
        <f t="shared" si="10"/>
        <v>1985</v>
      </c>
      <c r="N6" s="2">
        <f t="shared" si="0"/>
        <v>26180</v>
      </c>
      <c r="O6" s="9">
        <f t="shared" ca="1" si="11"/>
        <v>0.90504506589293121</v>
      </c>
      <c r="P6" s="4">
        <f t="shared" ca="1" si="1"/>
        <v>28926.736343422206</v>
      </c>
      <c r="Q6" s="4">
        <f t="shared" ca="1" si="2"/>
        <v>2746.7363434222061</v>
      </c>
      <c r="R6" s="2">
        <f t="shared" ca="1" si="3"/>
        <v>1469.4571495894311</v>
      </c>
      <c r="S6" s="8">
        <f t="shared" ca="1" si="12"/>
        <v>0.53498296373018794</v>
      </c>
      <c r="U6" s="1">
        <f t="shared" si="4"/>
        <v>0</v>
      </c>
      <c r="V6" s="17">
        <f t="shared" ca="1" si="5"/>
        <v>0</v>
      </c>
      <c r="W6" s="1">
        <f t="shared" ca="1" si="6"/>
        <v>0</v>
      </c>
      <c r="X6" s="1">
        <f t="shared" ca="1" si="7"/>
        <v>0</v>
      </c>
      <c r="Y6" s="1">
        <f t="shared" ca="1" si="8"/>
        <v>0</v>
      </c>
      <c r="Z6" s="17">
        <f t="shared" ca="1" si="9"/>
        <v>0</v>
      </c>
    </row>
    <row r="7" spans="1:26" x14ac:dyDescent="0.3">
      <c r="A7">
        <v>1986</v>
      </c>
      <c r="B7" s="2">
        <v>1513</v>
      </c>
      <c r="C7" s="2">
        <v>6445</v>
      </c>
      <c r="D7" s="2">
        <v>11702</v>
      </c>
      <c r="E7" s="2">
        <v>12935</v>
      </c>
      <c r="F7" s="2">
        <v>15852</v>
      </c>
      <c r="G7" s="2"/>
      <c r="H7" s="2"/>
      <c r="I7" s="2"/>
      <c r="J7" s="2"/>
      <c r="K7" s="2"/>
      <c r="M7">
        <f t="shared" si="10"/>
        <v>1986</v>
      </c>
      <c r="N7" s="2">
        <f t="shared" si="0"/>
        <v>15852</v>
      </c>
      <c r="O7" s="9">
        <f t="shared" ca="1" si="11"/>
        <v>0.81287708958993543</v>
      </c>
      <c r="P7" s="4">
        <f t="shared" ca="1" si="1"/>
        <v>19501.10318399638</v>
      </c>
      <c r="Q7" s="4">
        <f t="shared" ca="1" si="2"/>
        <v>3649.1031839963798</v>
      </c>
      <c r="R7" s="2">
        <f t="shared" ca="1" si="3"/>
        <v>2001.856930931853</v>
      </c>
      <c r="S7" s="8">
        <f t="shared" ca="1" si="12"/>
        <v>0.54858874358808452</v>
      </c>
      <c r="U7" s="1">
        <f t="shared" si="4"/>
        <v>0</v>
      </c>
      <c r="V7" s="17">
        <f t="shared" ca="1" si="5"/>
        <v>0</v>
      </c>
      <c r="W7" s="1">
        <f t="shared" ca="1" si="6"/>
        <v>0</v>
      </c>
      <c r="X7" s="1">
        <f t="shared" ca="1" si="7"/>
        <v>0</v>
      </c>
      <c r="Y7" s="1">
        <f t="shared" ca="1" si="8"/>
        <v>0</v>
      </c>
      <c r="Z7" s="17">
        <f t="shared" ca="1" si="9"/>
        <v>0</v>
      </c>
    </row>
    <row r="8" spans="1:26" x14ac:dyDescent="0.3">
      <c r="A8">
        <v>1987</v>
      </c>
      <c r="B8" s="2">
        <v>557</v>
      </c>
      <c r="C8" s="2">
        <v>4020</v>
      </c>
      <c r="D8" s="2">
        <v>10946</v>
      </c>
      <c r="E8" s="2">
        <v>12314</v>
      </c>
      <c r="F8" s="2"/>
      <c r="G8" s="2"/>
      <c r="H8" s="2"/>
      <c r="I8" s="2"/>
      <c r="J8" s="2"/>
      <c r="K8" s="2"/>
      <c r="M8">
        <f t="shared" si="10"/>
        <v>1987</v>
      </c>
      <c r="N8" s="2">
        <f t="shared" si="0"/>
        <v>12314</v>
      </c>
      <c r="O8" s="9">
        <f t="shared" ca="1" si="11"/>
        <v>0.69377373772042994</v>
      </c>
      <c r="P8" s="4">
        <f t="shared" ca="1" si="1"/>
        <v>17749.302590295185</v>
      </c>
      <c r="Q8" s="4">
        <f t="shared" ca="1" si="2"/>
        <v>5435.3025902951849</v>
      </c>
      <c r="R8" s="2">
        <f t="shared" ca="1" si="3"/>
        <v>2209.2420936420767</v>
      </c>
      <c r="S8" s="8">
        <f t="shared" ca="1" si="12"/>
        <v>0.40646165635501358</v>
      </c>
      <c r="U8" s="1">
        <f t="shared" si="4"/>
        <v>0</v>
      </c>
      <c r="V8" s="17">
        <f t="shared" ca="1" si="5"/>
        <v>0</v>
      </c>
      <c r="W8" s="1">
        <f t="shared" ca="1" si="6"/>
        <v>0</v>
      </c>
      <c r="X8" s="1">
        <f t="shared" ca="1" si="7"/>
        <v>0</v>
      </c>
      <c r="Y8" s="1">
        <f t="shared" ca="1" si="8"/>
        <v>0</v>
      </c>
      <c r="Z8" s="17">
        <f t="shared" ca="1" si="9"/>
        <v>0</v>
      </c>
    </row>
    <row r="9" spans="1:26" x14ac:dyDescent="0.3">
      <c r="A9">
        <v>1988</v>
      </c>
      <c r="B9" s="2">
        <v>1351</v>
      </c>
      <c r="C9" s="2">
        <v>6947</v>
      </c>
      <c r="D9" s="2">
        <v>13112</v>
      </c>
      <c r="E9" s="2"/>
      <c r="F9" s="2"/>
      <c r="G9" s="2"/>
      <c r="H9" s="2"/>
      <c r="I9" s="2"/>
      <c r="J9" s="2"/>
      <c r="K9" s="2"/>
      <c r="M9">
        <f t="shared" si="10"/>
        <v>1988</v>
      </c>
      <c r="N9" s="2">
        <f t="shared" si="0"/>
        <v>13112</v>
      </c>
      <c r="O9" s="9">
        <f t="shared" ca="1" si="11"/>
        <v>0.54589678628080296</v>
      </c>
      <c r="P9" s="4">
        <f t="shared" ca="1" si="1"/>
        <v>24019.192509507357</v>
      </c>
      <c r="Q9" s="4">
        <f t="shared" ca="1" si="2"/>
        <v>10907.192509507357</v>
      </c>
      <c r="R9" s="2">
        <f t="shared" ca="1" si="3"/>
        <v>5357.8692976970769</v>
      </c>
      <c r="S9" s="8">
        <f t="shared" ca="1" si="12"/>
        <v>0.49122350165057049</v>
      </c>
      <c r="U9" s="1">
        <f t="shared" si="4"/>
        <v>0</v>
      </c>
      <c r="V9" s="17">
        <f t="shared" ca="1" si="5"/>
        <v>0</v>
      </c>
      <c r="W9" s="1">
        <f t="shared" ca="1" si="6"/>
        <v>0</v>
      </c>
      <c r="X9" s="1">
        <f t="shared" ca="1" si="7"/>
        <v>0</v>
      </c>
      <c r="Y9" s="1">
        <f t="shared" ca="1" si="8"/>
        <v>0</v>
      </c>
      <c r="Z9" s="17">
        <f t="shared" ca="1" si="9"/>
        <v>0</v>
      </c>
    </row>
    <row r="10" spans="1:26" x14ac:dyDescent="0.3">
      <c r="A10">
        <v>1989</v>
      </c>
      <c r="B10" s="2">
        <v>3133</v>
      </c>
      <c r="C10" s="2">
        <v>5395</v>
      </c>
      <c r="D10" s="2"/>
      <c r="E10" s="2"/>
      <c r="F10" s="2"/>
      <c r="G10" s="2"/>
      <c r="H10" s="2"/>
      <c r="I10" s="2"/>
      <c r="J10" s="2"/>
      <c r="K10" s="2"/>
      <c r="M10">
        <f t="shared" si="10"/>
        <v>1989</v>
      </c>
      <c r="N10" s="2">
        <f t="shared" si="0"/>
        <v>5395</v>
      </c>
      <c r="O10" s="9">
        <f t="shared" ca="1" si="11"/>
        <v>0.33624215307037336</v>
      </c>
      <c r="P10" s="4">
        <f t="shared" ca="1" si="1"/>
        <v>16044.984100702153</v>
      </c>
      <c r="Q10" s="4">
        <f t="shared" ca="1" si="2"/>
        <v>10649.984100702153</v>
      </c>
      <c r="R10" s="2">
        <f t="shared" ca="1" si="3"/>
        <v>6333.1658657363623</v>
      </c>
      <c r="S10" s="8">
        <f t="shared" ca="1" si="12"/>
        <v>0.59466434934103019</v>
      </c>
      <c r="U10" s="1">
        <f t="shared" si="4"/>
        <v>0</v>
      </c>
      <c r="V10" s="17">
        <f t="shared" ca="1" si="5"/>
        <v>0</v>
      </c>
      <c r="W10" s="1">
        <f t="shared" ca="1" si="6"/>
        <v>0</v>
      </c>
      <c r="X10" s="1">
        <f t="shared" ca="1" si="7"/>
        <v>0</v>
      </c>
      <c r="Y10" s="1">
        <f t="shared" ca="1" si="8"/>
        <v>0</v>
      </c>
      <c r="Z10" s="17">
        <f t="shared" ca="1" si="9"/>
        <v>0</v>
      </c>
    </row>
    <row r="11" spans="1:26" x14ac:dyDescent="0.3">
      <c r="A11">
        <v>1990</v>
      </c>
      <c r="B11" s="2">
        <v>2063</v>
      </c>
      <c r="C11" s="2"/>
      <c r="D11" s="2"/>
      <c r="E11" s="2"/>
      <c r="F11" s="2"/>
      <c r="G11" s="2"/>
      <c r="H11" s="2"/>
      <c r="I11" s="2"/>
      <c r="J11" s="2"/>
      <c r="K11" s="2"/>
      <c r="M11">
        <f t="shared" si="10"/>
        <v>1990</v>
      </c>
      <c r="N11" s="2">
        <f t="shared" si="0"/>
        <v>2063</v>
      </c>
      <c r="O11" s="9">
        <f t="shared" ca="1" si="11"/>
        <v>0.11210468375319872</v>
      </c>
      <c r="P11" s="4">
        <f t="shared" ca="1" si="1"/>
        <v>18402.44252900036</v>
      </c>
      <c r="Q11" s="4">
        <f t="shared" ca="1" si="2"/>
        <v>16339.44252900036</v>
      </c>
      <c r="R11" s="2">
        <f t="shared" ca="1" si="3"/>
        <v>24566.287910989613</v>
      </c>
      <c r="S11" s="8">
        <f t="shared" ca="1" si="12"/>
        <v>1.5034960872984304</v>
      </c>
      <c r="U11" s="1">
        <f t="shared" si="4"/>
        <v>0</v>
      </c>
      <c r="V11" s="17">
        <f t="shared" ca="1" si="5"/>
        <v>0</v>
      </c>
      <c r="W11" s="1">
        <f t="shared" ca="1" si="6"/>
        <v>0</v>
      </c>
      <c r="X11" s="1">
        <f t="shared" ca="1" si="7"/>
        <v>0</v>
      </c>
      <c r="Y11" s="1">
        <f t="shared" ca="1" si="8"/>
        <v>0</v>
      </c>
      <c r="Z11" s="17">
        <f t="shared" ca="1" si="9"/>
        <v>0</v>
      </c>
    </row>
    <row r="12" spans="1:26" x14ac:dyDescent="0.3">
      <c r="B12" s="3"/>
      <c r="C12" s="3"/>
      <c r="D12" s="3"/>
      <c r="E12" s="3"/>
      <c r="F12" s="3"/>
      <c r="G12" s="3"/>
      <c r="H12" s="3"/>
      <c r="I12" s="3"/>
      <c r="J12" s="3"/>
      <c r="M12" s="18" t="s">
        <v>20</v>
      </c>
      <c r="N12" s="19">
        <f>SUM(N1:N11)</f>
        <v>160987</v>
      </c>
      <c r="O12" s="20">
        <f t="shared" ca="1" si="11"/>
        <v>0.75537404668408703</v>
      </c>
      <c r="P12" s="19">
        <f ca="1">SUM(P1:P11)</f>
        <v>213122.22826121014</v>
      </c>
      <c r="Q12" s="19">
        <f ca="1">SUM(Q1:Q11)</f>
        <v>52135.228261210141</v>
      </c>
      <c r="R12" s="19">
        <f t="array" aca="1" ref="R12" ca="1">SQRT(SUM($K$42:$K$51^2)+K66^2)</f>
        <v>26909.011155643668</v>
      </c>
      <c r="S12" s="21">
        <f t="shared" ca="1" si="12"/>
        <v>0.51613874251826408</v>
      </c>
      <c r="U12" s="1">
        <f t="shared" si="4"/>
        <v>0</v>
      </c>
      <c r="V12" s="17">
        <f t="shared" ca="1" si="5"/>
        <v>0</v>
      </c>
      <c r="W12" s="1">
        <f t="shared" ca="1" si="6"/>
        <v>0</v>
      </c>
      <c r="X12" s="1">
        <f t="shared" ca="1" si="7"/>
        <v>0</v>
      </c>
      <c r="Y12" s="1">
        <f t="shared" ca="1" si="8"/>
        <v>0</v>
      </c>
      <c r="Z12" s="17">
        <f t="shared" ca="1" si="9"/>
        <v>0</v>
      </c>
    </row>
    <row r="13" spans="1:26" x14ac:dyDescent="0.3">
      <c r="A13" t="s">
        <v>5</v>
      </c>
      <c r="B13" s="3">
        <f t="shared" ref="B13:J13" ca="1" si="13">INDEX(LINEST(OFFSET(C$2,0,0,COUNT(C$2:C$11))/SQRT(OFFSET(B$2,0,0,COUNT(C$2:C$11))),OFFSET(B$2,0,0,COUNT(C$2:C$11))/SQRT(OFFSET(B$2,0,0,COUNT(C$2:C$11))),FALSE,TRUE),1,1)</f>
        <v>2.9993586513353794</v>
      </c>
      <c r="C13" s="3">
        <f t="shared" ca="1" si="13"/>
        <v>1.6235227537534538</v>
      </c>
      <c r="D13" s="3">
        <f t="shared" ca="1" si="13"/>
        <v>1.2708881150356526</v>
      </c>
      <c r="E13" s="3">
        <f t="shared" ca="1" si="13"/>
        <v>1.1716746330883747</v>
      </c>
      <c r="F13" s="3">
        <f t="shared" ca="1" si="13"/>
        <v>1.1133848862064633</v>
      </c>
      <c r="G13" s="3">
        <f t="shared" ca="1" si="13"/>
        <v>1.0419346379110108</v>
      </c>
      <c r="H13" s="3">
        <f t="shared" ca="1" si="13"/>
        <v>1.0332635537893837</v>
      </c>
      <c r="I13" s="3">
        <f t="shared" ca="1" si="13"/>
        <v>1.0169364810075623</v>
      </c>
      <c r="J13" s="3">
        <f t="shared" ca="1" si="13"/>
        <v>1.0092165898617511</v>
      </c>
      <c r="K13" s="6">
        <v>1</v>
      </c>
    </row>
    <row r="14" spans="1:26" x14ac:dyDescent="0.3">
      <c r="A14" t="s">
        <v>6</v>
      </c>
      <c r="B14" s="3">
        <f ca="1">INDEX(LINEST(OFFSET(C$2,0,0,COUNT(C$2:C$11))/SQRT(OFFSET(B$2,0,0,COUNT(C$2:C$11))),OFFSET(B$2,0,0,COUNT(C$2:C$11))/SQRT(OFFSET(B$2,0,0,COUNT(C$2:C$11))),FALSE,TRUE),2,1)</f>
        <v>1.1302032773653081</v>
      </c>
      <c r="C14" s="3">
        <f t="shared" ref="C14:I14" ca="1" si="14">INDEX(LINEST(OFFSET(D$2,0,0,COUNT(D$2:D$11))/SQRT(OFFSET(C$2,0,0,COUNT(D$2:D$11))),OFFSET(C$2,0,0,COUNT(D$2:D$11))/SQRT(OFFSET(C$2,0,0,COUNT(D$2:D$11))),FALSE,TRUE),2,1)</f>
        <v>0.13583611896559933</v>
      </c>
      <c r="D14" s="3">
        <f t="shared" ca="1" si="14"/>
        <v>9.0498215954290348E-2</v>
      </c>
      <c r="E14" s="3">
        <f t="shared" ca="1" si="14"/>
        <v>2.5389927356676181E-2</v>
      </c>
      <c r="F14" s="3">
        <f t="shared" ca="1" si="14"/>
        <v>3.5376679187117191E-2</v>
      </c>
      <c r="G14" s="3">
        <f t="shared" ca="1" si="14"/>
        <v>2.2577813043635094E-2</v>
      </c>
      <c r="H14" s="3">
        <f t="shared" ca="1" si="14"/>
        <v>4.8819179421113286E-3</v>
      </c>
      <c r="I14" s="3">
        <f t="shared" ca="1" si="14"/>
        <v>1.5055851311969294E-2</v>
      </c>
      <c r="J14" s="5">
        <f ca="1">J15/SQRT(J2)</f>
        <v>8.4845281646821567E-3</v>
      </c>
      <c r="K14" s="3"/>
    </row>
    <row r="15" spans="1:26" x14ac:dyDescent="0.3">
      <c r="A15" t="s">
        <v>7</v>
      </c>
      <c r="B15" s="3">
        <f ca="1">INDEX(LINEST(OFFSET(C$2,0,0,COUNT(C$2:C$11))/SQRT(OFFSET(B$2,0,0,COUNT(C$2:C$11))),OFFSET(B$2,0,0,COUNT(C$2:C$11))/SQRT(OFFSET(B$2,0,0,COUNT(C$2:C$11))),FALSE,TRUE),3,2)</f>
        <v>166.9834704216068</v>
      </c>
      <c r="C15" s="3">
        <f t="shared" ref="C15:I15" ca="1" si="15">INDEX(LINEST(OFFSET(D$2,0,0,COUNT(D$2:D$11))/SQRT(OFFSET(C$2,0,0,COUNT(D$2:D$11))),OFFSET(C$2,0,0,COUNT(D$2:D$11))/SQRT(OFFSET(C$2,0,0,COUNT(D$2:D$11))),FALSE,TRUE),3,2)</f>
        <v>33.29453838293913</v>
      </c>
      <c r="D15" s="3">
        <f t="shared" ca="1" si="15"/>
        <v>26.295299666995898</v>
      </c>
      <c r="E15" s="3">
        <f t="shared" ca="1" si="15"/>
        <v>7.8249597692538782</v>
      </c>
      <c r="F15" s="3">
        <f t="shared" ca="1" si="15"/>
        <v>10.92881759344964</v>
      </c>
      <c r="G15" s="3">
        <f t="shared" ca="1" si="15"/>
        <v>6.3890423918681511</v>
      </c>
      <c r="H15" s="3">
        <f t="shared" ca="1" si="15"/>
        <v>1.1590623217172096</v>
      </c>
      <c r="I15" s="3">
        <f t="shared" ca="1" si="15"/>
        <v>2.807704349568894</v>
      </c>
      <c r="J15" s="5">
        <f ca="1">SQRT(MIN(I15^4/H15^2,I15^2,H15^2))</f>
        <v>1.1590623217172096</v>
      </c>
      <c r="K15" s="3"/>
      <c r="M15" s="10" t="s">
        <v>16</v>
      </c>
    </row>
    <row r="16" spans="1:26" x14ac:dyDescent="0.3">
      <c r="B16" s="3"/>
      <c r="C16" s="3"/>
      <c r="D16" s="3"/>
      <c r="E16" s="3"/>
      <c r="F16" s="3"/>
      <c r="G16" s="3"/>
      <c r="H16" s="3"/>
      <c r="I16" s="3"/>
      <c r="J16" s="3"/>
      <c r="M16" s="10" t="s">
        <v>23</v>
      </c>
    </row>
    <row r="17" spans="1:19" x14ac:dyDescent="0.3">
      <c r="A17" t="s">
        <v>4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N17" t="s">
        <v>12</v>
      </c>
      <c r="O17" t="s">
        <v>13</v>
      </c>
      <c r="P17" s="7" t="s">
        <v>11</v>
      </c>
      <c r="Q17" s="7" t="s">
        <v>14</v>
      </c>
      <c r="R17" s="7" t="s">
        <v>3</v>
      </c>
      <c r="S17" s="7" t="s">
        <v>15</v>
      </c>
    </row>
    <row r="18" spans="1:19" x14ac:dyDescent="0.3">
      <c r="A18">
        <v>1981</v>
      </c>
      <c r="B18" s="2">
        <f t="shared" ref="B18:K18" si="16">IF(B2="",A18*A$13,B2)</f>
        <v>5012</v>
      </c>
      <c r="C18" s="2">
        <f t="shared" si="16"/>
        <v>8269</v>
      </c>
      <c r="D18" s="2">
        <f t="shared" si="16"/>
        <v>10907</v>
      </c>
      <c r="E18" s="2">
        <f t="shared" si="16"/>
        <v>11805</v>
      </c>
      <c r="F18" s="2">
        <f t="shared" si="16"/>
        <v>13539</v>
      </c>
      <c r="G18" s="2">
        <f t="shared" si="16"/>
        <v>16181</v>
      </c>
      <c r="H18" s="2">
        <f t="shared" si="16"/>
        <v>18009</v>
      </c>
      <c r="I18" s="2">
        <f t="shared" si="16"/>
        <v>18608</v>
      </c>
      <c r="J18" s="2">
        <f t="shared" si="16"/>
        <v>18662</v>
      </c>
      <c r="K18" s="2">
        <f t="shared" si="16"/>
        <v>18834</v>
      </c>
      <c r="M18">
        <v>1981</v>
      </c>
      <c r="N18" s="2">
        <v>18834</v>
      </c>
      <c r="O18" s="9">
        <v>1</v>
      </c>
      <c r="P18" s="2">
        <v>18834</v>
      </c>
      <c r="Q18" s="2">
        <v>0</v>
      </c>
      <c r="R18" s="2">
        <v>0</v>
      </c>
      <c r="S18" s="8" t="s">
        <v>1</v>
      </c>
    </row>
    <row r="19" spans="1:19" x14ac:dyDescent="0.3">
      <c r="A19">
        <v>1982</v>
      </c>
      <c r="B19" s="2">
        <f t="shared" ref="B19:K19" si="17">IF(B3="",A19*A$13,B3)</f>
        <v>106</v>
      </c>
      <c r="C19" s="2">
        <f t="shared" si="17"/>
        <v>4285</v>
      </c>
      <c r="D19" s="2">
        <f t="shared" si="17"/>
        <v>5396</v>
      </c>
      <c r="E19" s="2">
        <f t="shared" si="17"/>
        <v>10666</v>
      </c>
      <c r="F19" s="2">
        <f t="shared" si="17"/>
        <v>13782</v>
      </c>
      <c r="G19" s="2">
        <f t="shared" si="17"/>
        <v>15599</v>
      </c>
      <c r="H19" s="2">
        <f t="shared" si="17"/>
        <v>15496</v>
      </c>
      <c r="I19" s="2">
        <f t="shared" si="17"/>
        <v>16169</v>
      </c>
      <c r="J19" s="2">
        <f t="shared" si="17"/>
        <v>16704</v>
      </c>
      <c r="K19" s="2">
        <f t="shared" ca="1" si="17"/>
        <v>16857.953917050691</v>
      </c>
      <c r="M19">
        <v>1982</v>
      </c>
      <c r="N19" s="2">
        <v>16704</v>
      </c>
      <c r="O19" s="9">
        <v>0.99086757990867602</v>
      </c>
      <c r="P19" s="2">
        <v>16857.953917050701</v>
      </c>
      <c r="Q19" s="2">
        <v>153.95391705069099</v>
      </c>
      <c r="R19" s="2">
        <v>206.22005940111401</v>
      </c>
      <c r="S19" s="8">
        <v>1.33949212434273</v>
      </c>
    </row>
    <row r="20" spans="1:19" x14ac:dyDescent="0.3">
      <c r="A20">
        <v>1983</v>
      </c>
      <c r="B20" s="2">
        <f t="shared" ref="B20:K20" si="18">IF(B4="",A20*A$13,B4)</f>
        <v>3410</v>
      </c>
      <c r="C20" s="2">
        <f t="shared" si="18"/>
        <v>8992</v>
      </c>
      <c r="D20" s="2">
        <f t="shared" si="18"/>
        <v>13873</v>
      </c>
      <c r="E20" s="2">
        <f t="shared" si="18"/>
        <v>16141</v>
      </c>
      <c r="F20" s="2">
        <f t="shared" si="18"/>
        <v>18735</v>
      </c>
      <c r="G20" s="2">
        <f t="shared" si="18"/>
        <v>22214</v>
      </c>
      <c r="H20" s="2">
        <f t="shared" si="18"/>
        <v>22863</v>
      </c>
      <c r="I20" s="2">
        <f t="shared" si="18"/>
        <v>23466</v>
      </c>
      <c r="J20" s="2">
        <f t="shared" ca="1" si="18"/>
        <v>23863.431463323457</v>
      </c>
      <c r="K20" s="2">
        <f t="shared" ca="1" si="18"/>
        <v>24083.370923814917</v>
      </c>
      <c r="M20">
        <v>1983</v>
      </c>
      <c r="N20" s="2">
        <v>23466</v>
      </c>
      <c r="O20" s="9">
        <v>0.974365261168467</v>
      </c>
      <c r="P20" s="2">
        <v>24083.370923814899</v>
      </c>
      <c r="Q20" s="2">
        <v>617.37092381492005</v>
      </c>
      <c r="R20" s="2">
        <v>623.37667263196897</v>
      </c>
      <c r="S20" s="8">
        <v>1.0097279424498</v>
      </c>
    </row>
    <row r="21" spans="1:19" x14ac:dyDescent="0.3">
      <c r="A21">
        <v>1984</v>
      </c>
      <c r="B21" s="2">
        <f t="shared" ref="B21:K21" si="19">IF(B5="",A21*A$13,B5)</f>
        <v>5655</v>
      </c>
      <c r="C21" s="2">
        <f t="shared" si="19"/>
        <v>11555</v>
      </c>
      <c r="D21" s="2">
        <f t="shared" si="19"/>
        <v>15766</v>
      </c>
      <c r="E21" s="2">
        <f t="shared" si="19"/>
        <v>21266</v>
      </c>
      <c r="F21" s="2">
        <f t="shared" si="19"/>
        <v>23425</v>
      </c>
      <c r="G21" s="2">
        <f t="shared" si="19"/>
        <v>26083</v>
      </c>
      <c r="H21" s="2">
        <f t="shared" si="19"/>
        <v>27067</v>
      </c>
      <c r="I21" s="2">
        <f t="shared" ca="1" si="19"/>
        <v>27967.344610417251</v>
      </c>
      <c r="J21" s="2">
        <f t="shared" ca="1" si="19"/>
        <v>28441.013011243533</v>
      </c>
      <c r="K21" s="2">
        <f t="shared" ca="1" si="19"/>
        <v>28703.142163420893</v>
      </c>
      <c r="M21">
        <v>1984</v>
      </c>
      <c r="N21" s="2">
        <v>27067</v>
      </c>
      <c r="O21" s="9">
        <v>0.94299780302429703</v>
      </c>
      <c r="P21" s="2">
        <v>28703.1421634209</v>
      </c>
      <c r="Q21" s="2">
        <v>1636.14216342091</v>
      </c>
      <c r="R21" s="2">
        <v>747.175225081495</v>
      </c>
      <c r="S21" s="8">
        <v>0.45666888965154001</v>
      </c>
    </row>
    <row r="22" spans="1:19" x14ac:dyDescent="0.3">
      <c r="A22">
        <v>1985</v>
      </c>
      <c r="B22" s="2">
        <f t="shared" ref="B22:K22" si="20">IF(B6="",A22*A$13,B6)</f>
        <v>1092</v>
      </c>
      <c r="C22" s="2">
        <f t="shared" si="20"/>
        <v>9565</v>
      </c>
      <c r="D22" s="2">
        <f t="shared" si="20"/>
        <v>15836</v>
      </c>
      <c r="E22" s="2">
        <f t="shared" si="20"/>
        <v>22169</v>
      </c>
      <c r="F22" s="2">
        <f t="shared" si="20"/>
        <v>25955</v>
      </c>
      <c r="G22" s="2">
        <f t="shared" si="20"/>
        <v>26180</v>
      </c>
      <c r="H22" s="2">
        <f t="shared" ca="1" si="20"/>
        <v>27277.848820510262</v>
      </c>
      <c r="I22" s="2">
        <f t="shared" ca="1" si="20"/>
        <v>28185.207012009982</v>
      </c>
      <c r="J22" s="2">
        <f t="shared" ca="1" si="20"/>
        <v>28662.5652352631</v>
      </c>
      <c r="K22" s="2">
        <f t="shared" ca="1" si="20"/>
        <v>28926.736343422206</v>
      </c>
      <c r="M22">
        <v>1985</v>
      </c>
      <c r="N22" s="2">
        <v>26180</v>
      </c>
      <c r="O22" s="9">
        <v>0.90504506589292999</v>
      </c>
      <c r="P22" s="2">
        <v>28926.736343422199</v>
      </c>
      <c r="Q22" s="2">
        <v>2746.7363434222402</v>
      </c>
      <c r="R22" s="2">
        <v>1469.45714958944</v>
      </c>
      <c r="S22" s="8">
        <v>0.53498296373018595</v>
      </c>
    </row>
    <row r="23" spans="1:19" x14ac:dyDescent="0.3">
      <c r="A23">
        <v>1986</v>
      </c>
      <c r="B23" s="2">
        <f t="shared" ref="B23:K23" si="21">IF(B7="",A23*A$13,B7)</f>
        <v>1513</v>
      </c>
      <c r="C23" s="2">
        <f t="shared" si="21"/>
        <v>6445</v>
      </c>
      <c r="D23" s="2">
        <f t="shared" si="21"/>
        <v>11702</v>
      </c>
      <c r="E23" s="2">
        <f t="shared" si="21"/>
        <v>12935</v>
      </c>
      <c r="F23" s="2">
        <f t="shared" si="21"/>
        <v>15852</v>
      </c>
      <c r="G23" s="2">
        <f t="shared" ca="1" si="21"/>
        <v>17649.377216144854</v>
      </c>
      <c r="H23" s="2">
        <f t="shared" ca="1" si="21"/>
        <v>18389.497459058734</v>
      </c>
      <c r="I23" s="2">
        <f t="shared" ca="1" si="21"/>
        <v>19001.197496947869</v>
      </c>
      <c r="J23" s="2">
        <f t="shared" ca="1" si="21"/>
        <v>19323.010917475865</v>
      </c>
      <c r="K23" s="2">
        <f t="shared" ca="1" si="21"/>
        <v>19501.10318399638</v>
      </c>
      <c r="M23">
        <v>1986</v>
      </c>
      <c r="N23" s="2">
        <v>15852</v>
      </c>
      <c r="O23" s="9">
        <v>0.81287708958993499</v>
      </c>
      <c r="P23" s="2">
        <v>19501.103183996402</v>
      </c>
      <c r="Q23" s="2">
        <v>3649.1031839963898</v>
      </c>
      <c r="R23" s="2">
        <v>2001.85693093186</v>
      </c>
      <c r="S23" s="8">
        <v>0.54858874358808396</v>
      </c>
    </row>
    <row r="24" spans="1:19" x14ac:dyDescent="0.3">
      <c r="A24">
        <v>1987</v>
      </c>
      <c r="B24" s="2">
        <f t="shared" ref="B24:K24" si="22">IF(B8="",A24*A$13,B8)</f>
        <v>557</v>
      </c>
      <c r="C24" s="2">
        <f t="shared" si="22"/>
        <v>4020</v>
      </c>
      <c r="D24" s="2">
        <f t="shared" si="22"/>
        <v>10946</v>
      </c>
      <c r="E24" s="2">
        <f t="shared" si="22"/>
        <v>12314</v>
      </c>
      <c r="F24" s="2">
        <f t="shared" ca="1" si="22"/>
        <v>14428.001431850247</v>
      </c>
      <c r="G24" s="2">
        <f t="shared" ca="1" si="22"/>
        <v>16063.918732387276</v>
      </c>
      <c r="H24" s="2">
        <f t="shared" ca="1" si="22"/>
        <v>16737.553347861842</v>
      </c>
      <c r="I24" s="2">
        <f t="shared" ca="1" si="22"/>
        <v>17294.303853951125</v>
      </c>
      <c r="J24" s="2">
        <f t="shared" ca="1" si="22"/>
        <v>17587.20850271258</v>
      </c>
      <c r="K24" s="2">
        <f t="shared" ca="1" si="22"/>
        <v>17749.302590295185</v>
      </c>
      <c r="M24">
        <v>1987</v>
      </c>
      <c r="N24" s="2">
        <v>12314</v>
      </c>
      <c r="O24" s="9">
        <v>0.69377373772042905</v>
      </c>
      <c r="P24" s="2">
        <v>17749.302590295199</v>
      </c>
      <c r="Q24" s="2">
        <v>5435.3025902952004</v>
      </c>
      <c r="R24" s="2">
        <v>2209.2420936420799</v>
      </c>
      <c r="S24" s="8">
        <v>0.40646165635501402</v>
      </c>
    </row>
    <row r="25" spans="1:19" x14ac:dyDescent="0.3">
      <c r="A25">
        <v>1988</v>
      </c>
      <c r="B25" s="2">
        <f t="shared" ref="B25:K25" si="23">IF(B9="",A25*A$13,B9)</f>
        <v>1351</v>
      </c>
      <c r="C25" s="2">
        <f t="shared" si="23"/>
        <v>6947</v>
      </c>
      <c r="D25" s="2">
        <f t="shared" si="23"/>
        <v>13112</v>
      </c>
      <c r="E25" s="2">
        <f t="shared" ca="1" si="23"/>
        <v>16663.884964347475</v>
      </c>
      <c r="F25" s="2">
        <f t="shared" ca="1" si="23"/>
        <v>19524.651301428712</v>
      </c>
      <c r="G25" s="2">
        <f t="shared" ca="1" si="23"/>
        <v>21738.451667462083</v>
      </c>
      <c r="H25" s="2">
        <f t="shared" ca="1" si="23"/>
        <v>22650.045766883115</v>
      </c>
      <c r="I25" s="2">
        <f t="shared" ca="1" si="23"/>
        <v>23403.466782581836</v>
      </c>
      <c r="J25" s="2">
        <f t="shared" ca="1" si="23"/>
        <v>23799.839153256147</v>
      </c>
      <c r="K25" s="2">
        <f t="shared" ca="1" si="23"/>
        <v>24019.192509507357</v>
      </c>
      <c r="M25">
        <v>1988</v>
      </c>
      <c r="N25" s="2">
        <v>13112</v>
      </c>
      <c r="O25" s="9">
        <v>0.54589678628080296</v>
      </c>
      <c r="P25" s="2">
        <v>24019.1925095074</v>
      </c>
      <c r="Q25" s="2">
        <v>10907.1925095074</v>
      </c>
      <c r="R25" s="2">
        <v>5357.8692976970797</v>
      </c>
      <c r="S25" s="8">
        <v>0.49122350165056999</v>
      </c>
    </row>
    <row r="26" spans="1:19" x14ac:dyDescent="0.3">
      <c r="A26">
        <v>1989</v>
      </c>
      <c r="B26" s="2">
        <f t="shared" ref="B26:K26" si="24">IF(B10="",A26*A$13,B10)</f>
        <v>3133</v>
      </c>
      <c r="C26" s="2">
        <f t="shared" si="24"/>
        <v>5395</v>
      </c>
      <c r="D26" s="2">
        <f t="shared" ca="1" si="24"/>
        <v>8758.9052564998838</v>
      </c>
      <c r="E26" s="2">
        <f t="shared" ca="1" si="24"/>
        <v>11131.588591209007</v>
      </c>
      <c r="F26" s="2">
        <f t="shared" ca="1" si="24"/>
        <v>13042.599978295551</v>
      </c>
      <c r="G26" s="2">
        <f t="shared" ca="1" si="24"/>
        <v>14521.433692671013</v>
      </c>
      <c r="H26" s="2">
        <f t="shared" ca="1" si="24"/>
        <v>15130.384756521924</v>
      </c>
      <c r="I26" s="2">
        <f t="shared" ca="1" si="24"/>
        <v>15633.675123724563</v>
      </c>
      <c r="J26" s="2">
        <f t="shared" ca="1" si="24"/>
        <v>15898.454565535923</v>
      </c>
      <c r="K26" s="2">
        <f t="shared" ca="1" si="24"/>
        <v>16044.984100702153</v>
      </c>
      <c r="M26">
        <v>1989</v>
      </c>
      <c r="N26" s="2">
        <v>5395</v>
      </c>
      <c r="O26" s="9">
        <v>0.33624215307037297</v>
      </c>
      <c r="P26" s="2">
        <v>16044.984100702201</v>
      </c>
      <c r="Q26" s="2">
        <v>10649.984100702201</v>
      </c>
      <c r="R26" s="2">
        <v>6333.1658657363696</v>
      </c>
      <c r="S26" s="8">
        <v>0.59466434934102996</v>
      </c>
    </row>
    <row r="27" spans="1:19" x14ac:dyDescent="0.3">
      <c r="A27">
        <v>1990</v>
      </c>
      <c r="B27" s="2">
        <f t="shared" ref="B27:K27" si="25">IF(B11="",A27*A$13,B11)</f>
        <v>2063</v>
      </c>
      <c r="C27" s="2">
        <f t="shared" ca="1" si="25"/>
        <v>6187.6768977048878</v>
      </c>
      <c r="D27" s="2">
        <f t="shared" ca="1" si="25"/>
        <v>10045.834236298468</v>
      </c>
      <c r="E27" s="2">
        <f t="shared" ca="1" si="25"/>
        <v>12767.131336529985</v>
      </c>
      <c r="F27" s="2">
        <f t="shared" ca="1" si="25"/>
        <v>14958.923924319861</v>
      </c>
      <c r="G27" s="2">
        <f t="shared" ca="1" si="25"/>
        <v>16655.039811250008</v>
      </c>
      <c r="H27" s="2">
        <f t="shared" ca="1" si="25"/>
        <v>17353.462875128247</v>
      </c>
      <c r="I27" s="2">
        <f t="shared" ca="1" si="25"/>
        <v>17930.700720907149</v>
      </c>
      <c r="J27" s="2">
        <f t="shared" ca="1" si="25"/>
        <v>18234.383693119078</v>
      </c>
      <c r="K27" s="2">
        <f t="shared" ca="1" si="25"/>
        <v>18402.44252900036</v>
      </c>
      <c r="M27">
        <v>1990</v>
      </c>
      <c r="N27" s="2">
        <v>2063</v>
      </c>
      <c r="O27" s="9">
        <v>0.112104683753199</v>
      </c>
      <c r="P27" s="2">
        <v>18402.4425290004</v>
      </c>
      <c r="Q27" s="2">
        <v>16339.4425290004</v>
      </c>
      <c r="R27" s="2">
        <v>24566.287910989598</v>
      </c>
      <c r="S27" s="8">
        <v>1.50349608729843</v>
      </c>
    </row>
    <row r="28" spans="1:19" x14ac:dyDescent="0.3">
      <c r="M28">
        <v>11</v>
      </c>
      <c r="N28" s="2">
        <v>160987</v>
      </c>
      <c r="O28" s="9">
        <v>0.75537404668408703</v>
      </c>
      <c r="P28" s="2">
        <v>213122.22826121</v>
      </c>
      <c r="Q28" s="2">
        <v>52135.228261210199</v>
      </c>
      <c r="R28" s="2">
        <v>26909.0111556437</v>
      </c>
      <c r="S28" s="8">
        <v>0.51613874251826297</v>
      </c>
    </row>
    <row r="29" spans="1:19" x14ac:dyDescent="0.3">
      <c r="A29" t="s">
        <v>8</v>
      </c>
      <c r="B29">
        <v>1</v>
      </c>
      <c r="C29">
        <v>2</v>
      </c>
      <c r="D29">
        <v>3</v>
      </c>
      <c r="E29">
        <v>4</v>
      </c>
      <c r="F29">
        <v>5</v>
      </c>
      <c r="G29">
        <v>6</v>
      </c>
      <c r="H29">
        <v>7</v>
      </c>
      <c r="I29">
        <v>8</v>
      </c>
      <c r="J29">
        <v>9</v>
      </c>
    </row>
    <row r="30" spans="1:19" x14ac:dyDescent="0.3">
      <c r="A30">
        <v>1981</v>
      </c>
      <c r="B30" s="3">
        <f ca="1">B$15/SQRT(B18)</f>
        <v>2.3586741728267984</v>
      </c>
      <c r="C30" s="3">
        <f t="shared" ref="C30:J30" ca="1" si="26">C$15/SQRT(C18)</f>
        <v>0.36613943072915883</v>
      </c>
      <c r="D30" s="3">
        <f t="shared" ca="1" si="26"/>
        <v>0.25178245738604638</v>
      </c>
      <c r="E30" s="3">
        <f t="shared" ca="1" si="26"/>
        <v>7.2019336778449766E-2</v>
      </c>
      <c r="F30" s="3">
        <f t="shared" ca="1" si="26"/>
        <v>9.3924714439210369E-2</v>
      </c>
      <c r="G30" s="3">
        <f t="shared" ca="1" si="26"/>
        <v>5.0226520249026144E-2</v>
      </c>
      <c r="H30" s="3">
        <f t="shared" ca="1" si="26"/>
        <v>8.6369814961922073E-3</v>
      </c>
      <c r="I30" s="3">
        <f t="shared" ca="1" si="26"/>
        <v>2.0582661231951991E-2</v>
      </c>
      <c r="J30" s="3">
        <f t="shared" ca="1" si="26"/>
        <v>8.4845281646821567E-3</v>
      </c>
    </row>
    <row r="31" spans="1:19" x14ac:dyDescent="0.3">
      <c r="A31">
        <v>1982</v>
      </c>
      <c r="B31" s="3">
        <f t="shared" ref="B31:J31" ca="1" si="27">B$15/SQRT(B19)</f>
        <v>16.218868406785905</v>
      </c>
      <c r="C31" s="3">
        <f t="shared" ca="1" si="27"/>
        <v>0.50862486173278743</v>
      </c>
      <c r="D31" s="3">
        <f t="shared" ca="1" si="27"/>
        <v>0.35796630921836464</v>
      </c>
      <c r="E31" s="3">
        <f t="shared" ca="1" si="27"/>
        <v>7.5767214940122007E-2</v>
      </c>
      <c r="F31" s="3">
        <f t="shared" ca="1" si="27"/>
        <v>9.3093006139626261E-2</v>
      </c>
      <c r="G31" s="3">
        <f t="shared" ca="1" si="27"/>
        <v>5.1154917746587432E-2</v>
      </c>
      <c r="H31" s="3">
        <f t="shared" ca="1" si="27"/>
        <v>9.3110141007540313E-3</v>
      </c>
      <c r="I31" s="3">
        <f t="shared" ca="1" si="27"/>
        <v>2.208054528797896E-2</v>
      </c>
      <c r="J31" s="3">
        <f t="shared" ca="1" si="27"/>
        <v>8.9680195749815058E-3</v>
      </c>
    </row>
    <row r="32" spans="1:19" x14ac:dyDescent="0.3">
      <c r="A32">
        <v>1983</v>
      </c>
      <c r="B32" s="3">
        <f t="shared" ref="B32:J32" ca="1" si="28">B$15/SQRT(B20)</f>
        <v>2.8595407724560089</v>
      </c>
      <c r="C32" s="3">
        <f t="shared" ca="1" si="28"/>
        <v>0.35111133395479804</v>
      </c>
      <c r="D32" s="3">
        <f t="shared" ca="1" si="28"/>
        <v>0.22325075246773615</v>
      </c>
      <c r="E32" s="3">
        <f t="shared" ca="1" si="28"/>
        <v>6.1590948832062044E-2</v>
      </c>
      <c r="F32" s="3">
        <f t="shared" ca="1" si="28"/>
        <v>7.9844743257994857E-2</v>
      </c>
      <c r="G32" s="3">
        <f t="shared" ca="1" si="28"/>
        <v>4.2866930413857758E-2</v>
      </c>
      <c r="H32" s="3">
        <f t="shared" ca="1" si="28"/>
        <v>7.6654945646414735E-3</v>
      </c>
      <c r="I32" s="3">
        <f t="shared" ca="1" si="28"/>
        <v>1.8328707544917444E-2</v>
      </c>
      <c r="J32" s="3">
        <f t="shared" ca="1" si="28"/>
        <v>7.5030932055764202E-3</v>
      </c>
    </row>
    <row r="33" spans="1:11" x14ac:dyDescent="0.3">
      <c r="A33">
        <v>1984</v>
      </c>
      <c r="B33" s="3">
        <f t="shared" ref="B33:J33" ca="1" si="29">B$15/SQRT(B21)</f>
        <v>2.2205327259290617</v>
      </c>
      <c r="C33" s="3">
        <f t="shared" ca="1" si="29"/>
        <v>0.3097333879734806</v>
      </c>
      <c r="D33" s="3">
        <f t="shared" ca="1" si="29"/>
        <v>0.20941961815192495</v>
      </c>
      <c r="E33" s="3">
        <f t="shared" ca="1" si="29"/>
        <v>5.3658584091334449E-2</v>
      </c>
      <c r="F33" s="3">
        <f t="shared" ca="1" si="29"/>
        <v>7.1405781670403554E-2</v>
      </c>
      <c r="G33" s="3">
        <f t="shared" ca="1" si="29"/>
        <v>3.9560065230909498E-2</v>
      </c>
      <c r="H33" s="3">
        <f t="shared" ca="1" si="29"/>
        <v>7.045092939510565E-3</v>
      </c>
      <c r="I33" s="3">
        <f t="shared" ca="1" si="29"/>
        <v>1.6789035905309436E-2</v>
      </c>
      <c r="J33" s="3">
        <f t="shared" ca="1" si="29"/>
        <v>6.8728087302717226E-3</v>
      </c>
    </row>
    <row r="34" spans="1:11" x14ac:dyDescent="0.3">
      <c r="A34">
        <v>1985</v>
      </c>
      <c r="B34" s="3">
        <f t="shared" ref="B34:J34" ca="1" si="30">B$15/SQRT(B22)</f>
        <v>5.0531496899871522</v>
      </c>
      <c r="C34" s="3">
        <f t="shared" ca="1" si="30"/>
        <v>0.3404321054400184</v>
      </c>
      <c r="D34" s="3">
        <f t="shared" ca="1" si="30"/>
        <v>0.20895625591049438</v>
      </c>
      <c r="E34" s="3">
        <f t="shared" ca="1" si="30"/>
        <v>5.2554397513639516E-2</v>
      </c>
      <c r="F34" s="3">
        <f t="shared" ca="1" si="30"/>
        <v>6.7836379461035504E-2</v>
      </c>
      <c r="G34" s="3">
        <f t="shared" ca="1" si="30"/>
        <v>3.9486709857254082E-2</v>
      </c>
      <c r="H34" s="3">
        <f t="shared" ca="1" si="30"/>
        <v>7.0178119907124848E-3</v>
      </c>
      <c r="I34" s="3">
        <f t="shared" ca="1" si="30"/>
        <v>1.67240231605757E-2</v>
      </c>
      <c r="J34" s="3">
        <f t="shared" ca="1" si="30"/>
        <v>6.8461949233738738E-3</v>
      </c>
    </row>
    <row r="35" spans="1:11" x14ac:dyDescent="0.3">
      <c r="A35">
        <v>1986</v>
      </c>
      <c r="B35" s="3">
        <f t="shared" ref="B35:J35" ca="1" si="31">B$15/SQRT(B23)</f>
        <v>4.2929320933050841</v>
      </c>
      <c r="C35" s="3">
        <f t="shared" ca="1" si="31"/>
        <v>0.41472626173126526</v>
      </c>
      <c r="D35" s="3">
        <f t="shared" ca="1" si="31"/>
        <v>0.24307935629249339</v>
      </c>
      <c r="E35" s="3">
        <f t="shared" ca="1" si="31"/>
        <v>6.8801656850291909E-2</v>
      </c>
      <c r="F35" s="3">
        <f t="shared" ca="1" si="31"/>
        <v>8.6802282572720213E-2</v>
      </c>
      <c r="G35" s="3">
        <f t="shared" ca="1" si="31"/>
        <v>4.8091804955300417E-2</v>
      </c>
      <c r="H35" s="3">
        <f t="shared" ca="1" si="31"/>
        <v>8.5471604671644111E-3</v>
      </c>
      <c r="I35" s="3">
        <f t="shared" ca="1" si="31"/>
        <v>2.0368586362699392E-2</v>
      </c>
      <c r="J35" s="3">
        <f t="shared" ca="1" si="31"/>
        <v>8.3381439509926311E-3</v>
      </c>
    </row>
    <row r="36" spans="1:11" x14ac:dyDescent="0.3">
      <c r="A36">
        <v>1987</v>
      </c>
      <c r="B36" s="3">
        <f t="shared" ref="B36:J36" ca="1" si="32">B$15/SQRT(B24)</f>
        <v>7.0753167160230532</v>
      </c>
      <c r="C36" s="3">
        <f t="shared" ca="1" si="32"/>
        <v>0.52512170731723984</v>
      </c>
      <c r="D36" s="3">
        <f t="shared" ca="1" si="32"/>
        <v>0.25133351356847433</v>
      </c>
      <c r="E36" s="3">
        <f t="shared" ca="1" si="32"/>
        <v>7.0515166994240139E-2</v>
      </c>
      <c r="F36" s="3">
        <f t="shared" ca="1" si="32"/>
        <v>9.098506068692358E-2</v>
      </c>
      <c r="G36" s="3">
        <f t="shared" ca="1" si="32"/>
        <v>5.0409224996311945E-2</v>
      </c>
      <c r="H36" s="3">
        <f t="shared" ca="1" si="32"/>
        <v>8.9590260849917829E-3</v>
      </c>
      <c r="I36" s="3">
        <f t="shared" ca="1" si="32"/>
        <v>2.1350096004266534E-2</v>
      </c>
      <c r="J36" s="3">
        <f t="shared" ca="1" si="32"/>
        <v>8.7399376020071712E-3</v>
      </c>
    </row>
    <row r="37" spans="1:11" x14ac:dyDescent="0.3">
      <c r="A37">
        <v>1988</v>
      </c>
      <c r="B37" s="3">
        <f t="shared" ref="B37:J37" ca="1" si="33">B$15/SQRT(B25)</f>
        <v>4.5430321293419915</v>
      </c>
      <c r="C37" s="3">
        <f t="shared" ca="1" si="33"/>
        <v>0.3994609665382578</v>
      </c>
      <c r="D37" s="3">
        <f t="shared" ca="1" si="33"/>
        <v>0.22963794629186221</v>
      </c>
      <c r="E37" s="3">
        <f t="shared" ca="1" si="33"/>
        <v>6.0616936501400299E-2</v>
      </c>
      <c r="F37" s="3">
        <f t="shared" ca="1" si="33"/>
        <v>7.8213466426106576E-2</v>
      </c>
      <c r="G37" s="3">
        <f t="shared" ca="1" si="33"/>
        <v>4.333327028688503E-2</v>
      </c>
      <c r="H37" s="3">
        <f t="shared" ca="1" si="33"/>
        <v>7.7014454968630389E-3</v>
      </c>
      <c r="I37" s="3">
        <f t="shared" ca="1" si="33"/>
        <v>1.8353178031828763E-2</v>
      </c>
      <c r="J37" s="3">
        <f t="shared" ca="1" si="33"/>
        <v>7.51311051550575E-3</v>
      </c>
    </row>
    <row r="38" spans="1:11" x14ac:dyDescent="0.3">
      <c r="A38">
        <v>1989</v>
      </c>
      <c r="B38" s="3">
        <f t="shared" ref="B38:J38" ca="1" si="34">B$15/SQRT(B26)</f>
        <v>2.9832749766578504</v>
      </c>
      <c r="C38" s="3">
        <f t="shared" ca="1" si="34"/>
        <v>0.45329118485115505</v>
      </c>
      <c r="D38" s="3">
        <f t="shared" ca="1" si="34"/>
        <v>0.28096563868772956</v>
      </c>
      <c r="E38" s="3">
        <f t="shared" ca="1" si="34"/>
        <v>7.4165775101312281E-2</v>
      </c>
      <c r="F38" s="3">
        <f t="shared" ca="1" si="34"/>
        <v>9.569540619590132E-2</v>
      </c>
      <c r="G38" s="3">
        <f t="shared" ca="1" si="34"/>
        <v>5.3018937676390994E-2</v>
      </c>
      <c r="H38" s="3">
        <f t="shared" ca="1" si="34"/>
        <v>9.4228396821433476E-3</v>
      </c>
      <c r="I38" s="3">
        <f t="shared" ca="1" si="34"/>
        <v>2.2455401953074831E-2</v>
      </c>
      <c r="J38" s="3">
        <f t="shared" ca="1" si="34"/>
        <v>9.1924088706038729E-3</v>
      </c>
    </row>
    <row r="39" spans="1:11" x14ac:dyDescent="0.3">
      <c r="A39">
        <v>1990</v>
      </c>
      <c r="B39" s="3">
        <f t="shared" ref="B39:J39" ca="1" si="35">B$15/SQRT(B27)</f>
        <v>3.676409407806331</v>
      </c>
      <c r="C39" s="3">
        <f t="shared" ca="1" si="35"/>
        <v>0.4232619066052844</v>
      </c>
      <c r="D39" s="3">
        <f t="shared" ca="1" si="35"/>
        <v>0.26235244782134842</v>
      </c>
      <c r="E39" s="3">
        <f t="shared" ca="1" si="35"/>
        <v>6.9252499107274823E-2</v>
      </c>
      <c r="F39" s="3">
        <f t="shared" ca="1" si="35"/>
        <v>8.935585211776069E-2</v>
      </c>
      <c r="G39" s="3">
        <f t="shared" ca="1" si="35"/>
        <v>4.9506580752204127E-2</v>
      </c>
      <c r="H39" s="3">
        <f t="shared" ca="1" si="35"/>
        <v>8.7986028027647462E-3</v>
      </c>
      <c r="I39" s="3">
        <f t="shared" ca="1" si="35"/>
        <v>2.0967794128552111E-2</v>
      </c>
      <c r="J39" s="3">
        <f t="shared" ca="1" si="35"/>
        <v>8.5834373905698726E-3</v>
      </c>
    </row>
    <row r="41" spans="1:11" x14ac:dyDescent="0.3">
      <c r="A41" t="s">
        <v>9</v>
      </c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</row>
    <row r="42" spans="1:11" x14ac:dyDescent="0.3">
      <c r="A42">
        <v>1981</v>
      </c>
      <c r="B42" s="2">
        <f t="shared" ref="B42:K42" si="36">IF(B2="",SQRT((A18*A30)^2+(A42*A$13)^2),0)</f>
        <v>0</v>
      </c>
      <c r="C42" s="2">
        <f t="shared" si="36"/>
        <v>0</v>
      </c>
      <c r="D42" s="2">
        <f t="shared" si="36"/>
        <v>0</v>
      </c>
      <c r="E42" s="2">
        <f t="shared" si="36"/>
        <v>0</v>
      </c>
      <c r="F42" s="2">
        <f t="shared" si="36"/>
        <v>0</v>
      </c>
      <c r="G42" s="2">
        <f t="shared" si="36"/>
        <v>0</v>
      </c>
      <c r="H42" s="2">
        <f t="shared" si="36"/>
        <v>0</v>
      </c>
      <c r="I42" s="2">
        <f t="shared" si="36"/>
        <v>0</v>
      </c>
      <c r="J42" s="2">
        <f t="shared" si="36"/>
        <v>0</v>
      </c>
      <c r="K42" s="2">
        <f t="shared" si="36"/>
        <v>0</v>
      </c>
    </row>
    <row r="43" spans="1:11" x14ac:dyDescent="0.3">
      <c r="A43">
        <v>1982</v>
      </c>
      <c r="B43" s="2">
        <f t="shared" ref="B43:K43" si="37">IF(B3="",SQRT((A19*A31)^2+(A43*A$13)^2),0)</f>
        <v>0</v>
      </c>
      <c r="C43" s="2">
        <f t="shared" si="37"/>
        <v>0</v>
      </c>
      <c r="D43" s="2">
        <f t="shared" si="37"/>
        <v>0</v>
      </c>
      <c r="E43" s="2">
        <f t="shared" si="37"/>
        <v>0</v>
      </c>
      <c r="F43" s="2">
        <f t="shared" si="37"/>
        <v>0</v>
      </c>
      <c r="G43" s="2">
        <f t="shared" si="37"/>
        <v>0</v>
      </c>
      <c r="H43" s="2">
        <f t="shared" si="37"/>
        <v>0</v>
      </c>
      <c r="I43" s="2">
        <f t="shared" si="37"/>
        <v>0</v>
      </c>
      <c r="J43" s="2">
        <f t="shared" si="37"/>
        <v>0</v>
      </c>
      <c r="K43" s="2">
        <f t="shared" ca="1" si="37"/>
        <v>149.80179898049107</v>
      </c>
    </row>
    <row r="44" spans="1:11" x14ac:dyDescent="0.3">
      <c r="A44">
        <v>1983</v>
      </c>
      <c r="B44" s="2">
        <f t="shared" ref="B44:K44" si="38">IF(B4="",SQRT((A20*A32)^2+(A44*A$13)^2),0)</f>
        <v>0</v>
      </c>
      <c r="C44" s="2">
        <f t="shared" si="38"/>
        <v>0</v>
      </c>
      <c r="D44" s="2">
        <f t="shared" si="38"/>
        <v>0</v>
      </c>
      <c r="E44" s="2">
        <f t="shared" si="38"/>
        <v>0</v>
      </c>
      <c r="F44" s="2">
        <f t="shared" si="38"/>
        <v>0</v>
      </c>
      <c r="G44" s="2">
        <f t="shared" si="38"/>
        <v>0</v>
      </c>
      <c r="H44" s="2">
        <f t="shared" si="38"/>
        <v>0</v>
      </c>
      <c r="I44" s="2">
        <f t="shared" si="38"/>
        <v>0</v>
      </c>
      <c r="J44" s="2">
        <f t="shared" ca="1" si="38"/>
        <v>430.10145124903272</v>
      </c>
      <c r="K44" s="2">
        <f t="shared" ca="1" si="38"/>
        <v>469.54405236572472</v>
      </c>
    </row>
    <row r="45" spans="1:11" x14ac:dyDescent="0.3">
      <c r="A45">
        <v>1984</v>
      </c>
      <c r="B45" s="2">
        <f t="shared" ref="B45:K45" si="39">IF(B5="",SQRT((A21*A33)^2+(A45*A$13)^2),0)</f>
        <v>0</v>
      </c>
      <c r="C45" s="2">
        <f t="shared" si="39"/>
        <v>0</v>
      </c>
      <c r="D45" s="2">
        <f t="shared" si="39"/>
        <v>0</v>
      </c>
      <c r="E45" s="2">
        <f t="shared" si="39"/>
        <v>0</v>
      </c>
      <c r="F45" s="2">
        <f t="shared" si="39"/>
        <v>0</v>
      </c>
      <c r="G45" s="2">
        <f t="shared" si="39"/>
        <v>0</v>
      </c>
      <c r="H45" s="2">
        <f t="shared" si="39"/>
        <v>0</v>
      </c>
      <c r="I45" s="2">
        <f t="shared" ca="1" si="39"/>
        <v>190.68953059373246</v>
      </c>
      <c r="J45" s="2">
        <f t="shared" ca="1" si="39"/>
        <v>508.01270442639373</v>
      </c>
      <c r="K45" s="2">
        <f t="shared" ca="1" si="39"/>
        <v>548.6933474268684</v>
      </c>
    </row>
    <row r="46" spans="1:11" x14ac:dyDescent="0.3">
      <c r="A46">
        <v>1985</v>
      </c>
      <c r="B46" s="2">
        <f t="shared" ref="B46:K46" si="40">IF(B6="",SQRT((A22*A34)^2+(A46*A$13)^2),0)</f>
        <v>0</v>
      </c>
      <c r="C46" s="2">
        <f t="shared" si="40"/>
        <v>0</v>
      </c>
      <c r="D46" s="2">
        <f t="shared" si="40"/>
        <v>0</v>
      </c>
      <c r="E46" s="2">
        <f t="shared" si="40"/>
        <v>0</v>
      </c>
      <c r="F46" s="2">
        <f t="shared" si="40"/>
        <v>0</v>
      </c>
      <c r="G46" s="2">
        <f t="shared" si="40"/>
        <v>0</v>
      </c>
      <c r="H46" s="2">
        <f t="shared" ca="1" si="40"/>
        <v>1033.7620640629118</v>
      </c>
      <c r="I46" s="2">
        <f t="shared" ca="1" si="40"/>
        <v>1085.1669573582956</v>
      </c>
      <c r="J46" s="2">
        <f t="shared" ca="1" si="40"/>
        <v>1200.0013370881381</v>
      </c>
      <c r="K46" s="2">
        <f t="shared" ca="1" si="40"/>
        <v>1226.8558957141413</v>
      </c>
    </row>
    <row r="47" spans="1:11" x14ac:dyDescent="0.3">
      <c r="A47">
        <v>1986</v>
      </c>
      <c r="B47" s="2">
        <f t="shared" ref="B47:K47" si="41">IF(B7="",SQRT((A23*A35)^2+(A47*A$13)^2),0)</f>
        <v>0</v>
      </c>
      <c r="C47" s="2">
        <f t="shared" si="41"/>
        <v>0</v>
      </c>
      <c r="D47" s="2">
        <f t="shared" si="41"/>
        <v>0</v>
      </c>
      <c r="E47" s="2">
        <f t="shared" si="41"/>
        <v>0</v>
      </c>
      <c r="F47" s="2">
        <f t="shared" si="41"/>
        <v>0</v>
      </c>
      <c r="G47" s="2">
        <f t="shared" ca="1" si="41"/>
        <v>1375.9897833427608</v>
      </c>
      <c r="H47" s="2">
        <f t="shared" ca="1" si="41"/>
        <v>1666.1081095451759</v>
      </c>
      <c r="I47" s="2">
        <f t="shared" ca="1" si="41"/>
        <v>1728.6891800230851</v>
      </c>
      <c r="J47" s="2">
        <f t="shared" ca="1" si="41"/>
        <v>1800.0662780703892</v>
      </c>
      <c r="K47" s="2">
        <f t="shared" ca="1" si="41"/>
        <v>1823.7874806917248</v>
      </c>
    </row>
    <row r="48" spans="1:11" x14ac:dyDescent="0.3">
      <c r="A48">
        <v>1987</v>
      </c>
      <c r="B48" s="2">
        <f t="shared" ref="B48:K48" si="42">IF(B8="",SQRT((A24*A36)^2+(A48*A$13)^2),0)</f>
        <v>0</v>
      </c>
      <c r="C48" s="2">
        <f t="shared" si="42"/>
        <v>0</v>
      </c>
      <c r="D48" s="2">
        <f t="shared" si="42"/>
        <v>0</v>
      </c>
      <c r="E48" s="2">
        <f t="shared" si="42"/>
        <v>0</v>
      </c>
      <c r="F48" s="2">
        <f t="shared" ca="1" si="42"/>
        <v>868.32376636707306</v>
      </c>
      <c r="G48" s="2">
        <f t="shared" ca="1" si="42"/>
        <v>1630.3151909476862</v>
      </c>
      <c r="H48" s="2">
        <f t="shared" ca="1" si="42"/>
        <v>1881.820141793329</v>
      </c>
      <c r="I48" s="2">
        <f t="shared" ca="1" si="42"/>
        <v>1950.1897054041829</v>
      </c>
      <c r="J48" s="2">
        <f t="shared" ca="1" si="42"/>
        <v>2017.2982788118857</v>
      </c>
      <c r="K48" s="2">
        <f t="shared" ca="1" si="42"/>
        <v>2041.6852887846374</v>
      </c>
    </row>
    <row r="49" spans="1:11" x14ac:dyDescent="0.3">
      <c r="A49">
        <v>1988</v>
      </c>
      <c r="B49" s="2">
        <f t="shared" ref="B49:K49" si="43">IF(B9="",SQRT((A25*A37)^2+(A49*A$13)^2),0)</f>
        <v>0</v>
      </c>
      <c r="C49" s="2">
        <f t="shared" si="43"/>
        <v>0</v>
      </c>
      <c r="D49" s="2">
        <f t="shared" si="43"/>
        <v>0</v>
      </c>
      <c r="E49" s="2">
        <f t="shared" ca="1" si="43"/>
        <v>3011.0127517788974</v>
      </c>
      <c r="F49" s="2">
        <f t="shared" ca="1" si="43"/>
        <v>3669.6866841223273</v>
      </c>
      <c r="G49" s="2">
        <f t="shared" ca="1" si="43"/>
        <v>4361.8290357106671</v>
      </c>
      <c r="H49" s="2">
        <f t="shared" ca="1" si="43"/>
        <v>4641.3391558860794</v>
      </c>
      <c r="I49" s="2">
        <f t="shared" ca="1" si="43"/>
        <v>4798.8980172134025</v>
      </c>
      <c r="J49" s="2">
        <f t="shared" ca="1" si="43"/>
        <v>4899.0404243220992</v>
      </c>
      <c r="K49" s="2">
        <f t="shared" ca="1" si="43"/>
        <v>4947.4252346020357</v>
      </c>
    </row>
    <row r="50" spans="1:11" x14ac:dyDescent="0.3">
      <c r="A50">
        <v>1989</v>
      </c>
      <c r="B50" s="2">
        <f t="shared" ref="B50:K50" si="44">IF(B10="",SQRT((A26*A38)^2+(A50*A$13)^2),0)</f>
        <v>0</v>
      </c>
      <c r="C50" s="2">
        <f t="shared" si="44"/>
        <v>0</v>
      </c>
      <c r="D50" s="2">
        <f t="shared" ca="1" si="44"/>
        <v>2445.5059422719814</v>
      </c>
      <c r="E50" s="2">
        <f t="shared" ca="1" si="44"/>
        <v>3964.3063433360312</v>
      </c>
      <c r="F50" s="2">
        <f t="shared" ca="1" si="44"/>
        <v>4717.6764554170968</v>
      </c>
      <c r="G50" s="2">
        <f t="shared" ca="1" si="44"/>
        <v>5398.8419106154315</v>
      </c>
      <c r="H50" s="2">
        <f t="shared" ca="1" si="44"/>
        <v>5677.6837168837656</v>
      </c>
      <c r="I50" s="2">
        <f t="shared" ca="1" si="44"/>
        <v>5868.2758111311987</v>
      </c>
      <c r="J50" s="2">
        <f t="shared" ca="1" si="44"/>
        <v>5977.9807723113136</v>
      </c>
      <c r="K50" s="2">
        <f t="shared" ca="1" si="44"/>
        <v>6034.8472170039504</v>
      </c>
    </row>
    <row r="51" spans="1:11" x14ac:dyDescent="0.3">
      <c r="A51">
        <v>1990</v>
      </c>
      <c r="B51" s="2">
        <f t="shared" ref="B51:K51" si="45">IF(B11="",SQRT((A27*A39)^2+(A51*A$13)^2),0)</f>
        <v>0</v>
      </c>
      <c r="C51" s="2">
        <f t="shared" ca="1" si="45"/>
        <v>7584.4326083044607</v>
      </c>
      <c r="D51" s="2">
        <f t="shared" ca="1" si="45"/>
        <v>12588.94189332932</v>
      </c>
      <c r="E51" s="2">
        <f t="shared" ca="1" si="45"/>
        <v>16214.761564776763</v>
      </c>
      <c r="F51" s="2">
        <f t="shared" ca="1" si="45"/>
        <v>19018.987263812945</v>
      </c>
      <c r="G51" s="2">
        <f t="shared" ca="1" si="45"/>
        <v>21217.598549962266</v>
      </c>
      <c r="H51" s="2">
        <f t="shared" ca="1" si="45"/>
        <v>22122.721771871064</v>
      </c>
      <c r="I51" s="2">
        <f t="shared" ca="1" si="45"/>
        <v>22859.112052964651</v>
      </c>
      <c r="J51" s="2">
        <f t="shared" ca="1" si="45"/>
        <v>23249.305074057589</v>
      </c>
      <c r="K51" s="2">
        <f t="shared" ca="1" si="45"/>
        <v>23464.106389480006</v>
      </c>
    </row>
    <row r="53" spans="1:11" x14ac:dyDescent="0.3">
      <c r="A53" t="s">
        <v>10</v>
      </c>
      <c r="B53" s="2">
        <v>1</v>
      </c>
      <c r="C53" s="2">
        <v>2</v>
      </c>
      <c r="D53" s="2">
        <v>3</v>
      </c>
      <c r="E53" s="2">
        <v>4</v>
      </c>
      <c r="F53" s="2">
        <v>5</v>
      </c>
      <c r="G53" s="2">
        <v>6</v>
      </c>
      <c r="H53" s="2">
        <v>7</v>
      </c>
      <c r="I53" s="2">
        <v>8</v>
      </c>
      <c r="J53" s="2">
        <v>9</v>
      </c>
      <c r="K53" s="2">
        <v>10</v>
      </c>
    </row>
    <row r="54" spans="1:11" x14ac:dyDescent="0.3">
      <c r="A54">
        <v>1981</v>
      </c>
      <c r="B54" s="2">
        <f t="shared" ref="B54:K54" si="46">IF(B2="",SQRT((A18*A$14)^2 + (A54*A$13)^2),0)</f>
        <v>0</v>
      </c>
      <c r="C54" s="2">
        <f t="shared" si="46"/>
        <v>0</v>
      </c>
      <c r="D54" s="2">
        <f t="shared" si="46"/>
        <v>0</v>
      </c>
      <c r="E54" s="2">
        <f t="shared" si="46"/>
        <v>0</v>
      </c>
      <c r="F54" s="2">
        <f t="shared" si="46"/>
        <v>0</v>
      </c>
      <c r="G54" s="2">
        <f t="shared" si="46"/>
        <v>0</v>
      </c>
      <c r="H54" s="2">
        <f t="shared" si="46"/>
        <v>0</v>
      </c>
      <c r="I54" s="2">
        <f t="shared" si="46"/>
        <v>0</v>
      </c>
      <c r="J54" s="2">
        <f t="shared" si="46"/>
        <v>0</v>
      </c>
      <c r="K54" s="2">
        <f t="shared" si="46"/>
        <v>0</v>
      </c>
    </row>
    <row r="55" spans="1:11" x14ac:dyDescent="0.3">
      <c r="A55">
        <v>1982</v>
      </c>
      <c r="B55" s="2">
        <f t="shared" ref="B55:K55" si="47">IF(B3="",SQRT((A19*A$14)^2 + (A55*A$13)^2),0)</f>
        <v>0</v>
      </c>
      <c r="C55" s="2">
        <f t="shared" si="47"/>
        <v>0</v>
      </c>
      <c r="D55" s="2">
        <f t="shared" si="47"/>
        <v>0</v>
      </c>
      <c r="E55" s="2">
        <f t="shared" si="47"/>
        <v>0</v>
      </c>
      <c r="F55" s="2">
        <f t="shared" si="47"/>
        <v>0</v>
      </c>
      <c r="G55" s="2">
        <f t="shared" si="47"/>
        <v>0</v>
      </c>
      <c r="H55" s="2">
        <f t="shared" si="47"/>
        <v>0</v>
      </c>
      <c r="I55" s="2">
        <f t="shared" si="47"/>
        <v>0</v>
      </c>
      <c r="J55" s="2">
        <f t="shared" si="47"/>
        <v>0</v>
      </c>
      <c r="K55" s="2">
        <f t="shared" ca="1" si="47"/>
        <v>141.72555846285076</v>
      </c>
    </row>
    <row r="56" spans="1:11" x14ac:dyDescent="0.3">
      <c r="A56">
        <v>1983</v>
      </c>
      <c r="B56" s="2">
        <f t="shared" ref="B56:K56" si="48">IF(B4="",SQRT((A20*A$14)^2 + (A56*A$13)^2),0)</f>
        <v>0</v>
      </c>
      <c r="C56" s="2">
        <f t="shared" si="48"/>
        <v>0</v>
      </c>
      <c r="D56" s="2">
        <f t="shared" si="48"/>
        <v>0</v>
      </c>
      <c r="E56" s="2">
        <f t="shared" si="48"/>
        <v>0</v>
      </c>
      <c r="F56" s="2">
        <f t="shared" si="48"/>
        <v>0</v>
      </c>
      <c r="G56" s="2">
        <f t="shared" si="48"/>
        <v>0</v>
      </c>
      <c r="H56" s="2">
        <f t="shared" si="48"/>
        <v>0</v>
      </c>
      <c r="I56" s="2">
        <f t="shared" si="48"/>
        <v>0</v>
      </c>
      <c r="J56" s="2">
        <f t="shared" ca="1" si="48"/>
        <v>353.30060688667146</v>
      </c>
      <c r="K56" s="2">
        <f t="shared" ca="1" si="48"/>
        <v>410.03275341084287</v>
      </c>
    </row>
    <row r="57" spans="1:11" x14ac:dyDescent="0.3">
      <c r="A57">
        <v>1984</v>
      </c>
      <c r="B57" s="2">
        <f t="shared" ref="B57:K57" si="49">IF(B5="",SQRT((A21*A$14)^2 + (A57*A$13)^2),0)</f>
        <v>0</v>
      </c>
      <c r="C57" s="2">
        <f t="shared" si="49"/>
        <v>0</v>
      </c>
      <c r="D57" s="2">
        <f t="shared" si="49"/>
        <v>0</v>
      </c>
      <c r="E57" s="2">
        <f t="shared" si="49"/>
        <v>0</v>
      </c>
      <c r="F57" s="2">
        <f t="shared" si="49"/>
        <v>0</v>
      </c>
      <c r="G57" s="2">
        <f t="shared" si="49"/>
        <v>0</v>
      </c>
      <c r="H57" s="2">
        <f t="shared" si="49"/>
        <v>0</v>
      </c>
      <c r="I57" s="2">
        <f t="shared" ca="1" si="49"/>
        <v>132.13887293912734</v>
      </c>
      <c r="J57" s="2">
        <f t="shared" ca="1" si="49"/>
        <v>441.99425080172404</v>
      </c>
      <c r="K57" s="2">
        <f t="shared" ca="1" si="49"/>
        <v>507.1552301466271</v>
      </c>
    </row>
    <row r="58" spans="1:11" x14ac:dyDescent="0.3">
      <c r="A58">
        <v>1985</v>
      </c>
      <c r="B58" s="2">
        <f t="shared" ref="B58:K58" si="50">IF(B6="",SQRT((A22*A$14)^2 + (A58*A$13)^2),0)</f>
        <v>0</v>
      </c>
      <c r="C58" s="2">
        <f t="shared" si="50"/>
        <v>0</v>
      </c>
      <c r="D58" s="2">
        <f t="shared" si="50"/>
        <v>0</v>
      </c>
      <c r="E58" s="2">
        <f t="shared" si="50"/>
        <v>0</v>
      </c>
      <c r="F58" s="2">
        <f t="shared" si="50"/>
        <v>0</v>
      </c>
      <c r="G58" s="2">
        <f t="shared" si="50"/>
        <v>0</v>
      </c>
      <c r="H58" s="2">
        <f t="shared" ca="1" si="50"/>
        <v>591.08714548236674</v>
      </c>
      <c r="I58" s="2">
        <f t="shared" ca="1" si="50"/>
        <v>625.09829383329736</v>
      </c>
      <c r="J58" s="2">
        <f t="shared" ca="1" si="50"/>
        <v>764.31054643429604</v>
      </c>
      <c r="K58" s="2">
        <f t="shared" ca="1" si="50"/>
        <v>808.78237223059432</v>
      </c>
    </row>
    <row r="59" spans="1:11" x14ac:dyDescent="0.3">
      <c r="A59">
        <v>1986</v>
      </c>
      <c r="B59" s="2">
        <f t="shared" ref="B59:K59" si="51">IF(B7="",SQRT((A23*A$14)^2 + (A59*A$13)^2),0)</f>
        <v>0</v>
      </c>
      <c r="C59" s="2">
        <f t="shared" si="51"/>
        <v>0</v>
      </c>
      <c r="D59" s="2">
        <f t="shared" si="51"/>
        <v>0</v>
      </c>
      <c r="E59" s="2">
        <f t="shared" si="51"/>
        <v>0</v>
      </c>
      <c r="F59" s="2">
        <f t="shared" si="51"/>
        <v>0</v>
      </c>
      <c r="G59" s="2">
        <f t="shared" ca="1" si="51"/>
        <v>560.79111847418176</v>
      </c>
      <c r="H59" s="2">
        <f t="shared" ca="1" si="51"/>
        <v>707.2518973138574</v>
      </c>
      <c r="I59" s="2">
        <f t="shared" ca="1" si="51"/>
        <v>736.27144920921842</v>
      </c>
      <c r="J59" s="2">
        <f t="shared" ca="1" si="51"/>
        <v>801.53280680450814</v>
      </c>
      <c r="K59" s="2">
        <f t="shared" ca="1" si="51"/>
        <v>825.36682583686945</v>
      </c>
    </row>
    <row r="60" spans="1:11" x14ac:dyDescent="0.3">
      <c r="A60">
        <v>1987</v>
      </c>
      <c r="B60" s="2">
        <f t="shared" ref="B60:K60" si="52">IF(B8="",SQRT((A24*A$14)^2 + (A60*A$13)^2),0)</f>
        <v>0</v>
      </c>
      <c r="C60" s="2">
        <f t="shared" si="52"/>
        <v>0</v>
      </c>
      <c r="D60" s="2">
        <f t="shared" si="52"/>
        <v>0</v>
      </c>
      <c r="E60" s="2">
        <f t="shared" si="52"/>
        <v>0</v>
      </c>
      <c r="F60" s="2">
        <f t="shared" ca="1" si="52"/>
        <v>312.65156547011048</v>
      </c>
      <c r="G60" s="2">
        <f t="shared" ca="1" si="52"/>
        <v>617.81705958434725</v>
      </c>
      <c r="H60" s="2">
        <f t="shared" ca="1" si="52"/>
        <v>738.86708224334109</v>
      </c>
      <c r="I60" s="2">
        <f t="shared" ca="1" si="52"/>
        <v>767.80475387071476</v>
      </c>
      <c r="J60" s="2">
        <f t="shared" ca="1" si="52"/>
        <v>823.07967922249418</v>
      </c>
      <c r="K60" s="2">
        <f t="shared" ca="1" si="52"/>
        <v>843.96197182125354</v>
      </c>
    </row>
    <row r="61" spans="1:11" x14ac:dyDescent="0.3">
      <c r="A61">
        <v>1988</v>
      </c>
      <c r="B61" s="2">
        <f t="shared" ref="B61:K61" si="53">IF(B9="",SQRT((A25*A$14)^2 + (A61*A$13)^2),0)</f>
        <v>0</v>
      </c>
      <c r="C61" s="2">
        <f t="shared" si="53"/>
        <v>0</v>
      </c>
      <c r="D61" s="2">
        <f t="shared" si="53"/>
        <v>0</v>
      </c>
      <c r="E61" s="2">
        <f t="shared" ca="1" si="53"/>
        <v>1186.612607592655</v>
      </c>
      <c r="F61" s="2">
        <f t="shared" ca="1" si="53"/>
        <v>1453.2755271113306</v>
      </c>
      <c r="G61" s="2">
        <f t="shared" ca="1" si="53"/>
        <v>1759.3158984156894</v>
      </c>
      <c r="H61" s="2">
        <f t="shared" ca="1" si="53"/>
        <v>1897.6612266893883</v>
      </c>
      <c r="I61" s="2">
        <f t="shared" ca="1" si="53"/>
        <v>1963.899587520835</v>
      </c>
      <c r="J61" s="2">
        <f t="shared" ca="1" si="53"/>
        <v>2028.0062988478467</v>
      </c>
      <c r="K61" s="2">
        <f t="shared" ca="1" si="53"/>
        <v>2056.6348628835322</v>
      </c>
    </row>
    <row r="62" spans="1:11" x14ac:dyDescent="0.3">
      <c r="A62">
        <v>1989</v>
      </c>
      <c r="B62" s="2">
        <f t="shared" ref="B62:K62" si="54">IF(B10="",SQRT((A26*A$14)^2 + (A62*A$13)^2),0)</f>
        <v>0</v>
      </c>
      <c r="C62" s="2">
        <f t="shared" si="54"/>
        <v>0</v>
      </c>
      <c r="D62" s="2">
        <f t="shared" ca="1" si="54"/>
        <v>732.83586181940836</v>
      </c>
      <c r="E62" s="2">
        <f t="shared" ca="1" si="54"/>
        <v>1223.0026761184718</v>
      </c>
      <c r="F62" s="2">
        <f t="shared" ca="1" si="54"/>
        <v>1460.5675879672638</v>
      </c>
      <c r="G62" s="2">
        <f t="shared" ca="1" si="54"/>
        <v>1690.3653500487674</v>
      </c>
      <c r="H62" s="2">
        <f t="shared" ca="1" si="54"/>
        <v>1791.506609126129</v>
      </c>
      <c r="I62" s="2">
        <f t="shared" ca="1" si="54"/>
        <v>1852.5716410979799</v>
      </c>
      <c r="J62" s="2">
        <f t="shared" ca="1" si="54"/>
        <v>1898.59469615494</v>
      </c>
      <c r="K62" s="2">
        <f t="shared" ca="1" si="54"/>
        <v>1920.835482374242</v>
      </c>
    </row>
    <row r="63" spans="1:11" x14ac:dyDescent="0.3">
      <c r="A63">
        <v>1990</v>
      </c>
      <c r="B63" s="2">
        <f t="shared" ref="B63:K63" si="55">IF(B11="",SQRT((A27*A$14)^2 + (A63*A$13)^2),0)</f>
        <v>0</v>
      </c>
      <c r="C63" s="2">
        <f t="shared" ca="1" si="55"/>
        <v>2331.6093612046307</v>
      </c>
      <c r="D63" s="2">
        <f t="shared" ca="1" si="55"/>
        <v>3877.6111335678138</v>
      </c>
      <c r="E63" s="2">
        <f t="shared" ca="1" si="55"/>
        <v>5011.1674401334867</v>
      </c>
      <c r="F63" s="2">
        <f t="shared" ca="1" si="55"/>
        <v>5880.3991213348272</v>
      </c>
      <c r="G63" s="2">
        <f t="shared" ca="1" si="55"/>
        <v>6568.499828205895</v>
      </c>
      <c r="H63" s="2">
        <f t="shared" ca="1" si="55"/>
        <v>6854.2701361103773</v>
      </c>
      <c r="I63" s="2">
        <f t="shared" ca="1" si="55"/>
        <v>7082.7742013747475</v>
      </c>
      <c r="J63" s="2">
        <f t="shared" ca="1" si="55"/>
        <v>7207.7888510568719</v>
      </c>
      <c r="K63" s="2">
        <f t="shared" ca="1" si="55"/>
        <v>7275.8651079303163</v>
      </c>
    </row>
    <row r="65" spans="1:11" x14ac:dyDescent="0.3">
      <c r="A65" t="s">
        <v>21</v>
      </c>
      <c r="B65" s="2">
        <f ca="1">SUM(OFFSET(B$17,COUNT(B$2:B$11),0,COUNT($A$2:$A$11)-COUNT(B$2:B$11)+1))</f>
        <v>2063</v>
      </c>
      <c r="C65" s="2">
        <f t="shared" ref="C65:K65" ca="1" si="56">SUM(OFFSET(C$17,COUNT(C$2:C$11),0,COUNT($A$2:$A$11)-COUNT(C$2:C$11)+1))</f>
        <v>11582.676897704889</v>
      </c>
      <c r="D65" s="2">
        <f t="shared" ca="1" si="56"/>
        <v>31916.739492798355</v>
      </c>
      <c r="E65" s="2">
        <f t="shared" ca="1" si="56"/>
        <v>52876.60489208647</v>
      </c>
      <c r="F65" s="2">
        <f t="shared" ca="1" si="56"/>
        <v>77806.176635894371</v>
      </c>
      <c r="G65" s="2">
        <f t="shared" ca="1" si="56"/>
        <v>112808.22111991524</v>
      </c>
      <c r="H65" s="2">
        <f t="shared" ca="1" si="56"/>
        <v>144605.79302596411</v>
      </c>
      <c r="I65" s="2">
        <f t="shared" ca="1" si="56"/>
        <v>172881.89560053981</v>
      </c>
      <c r="J65" s="2">
        <f t="shared" ca="1" si="56"/>
        <v>192513.90654192967</v>
      </c>
      <c r="K65" s="2">
        <f t="shared" ca="1" si="56"/>
        <v>213122.22826121014</v>
      </c>
    </row>
    <row r="66" spans="1:11" x14ac:dyDescent="0.3">
      <c r="A66" t="s">
        <v>22</v>
      </c>
      <c r="B66">
        <v>0</v>
      </c>
      <c r="C66" s="2">
        <f ca="1">SQRT((B65*B14)^2+(B66*B13)^2)</f>
        <v>2331.6093612046307</v>
      </c>
      <c r="D66" s="2">
        <f t="shared" ref="D66:K66" ca="1" si="57">SQRT((C65*C14)^2+(C66*C13)^2)</f>
        <v>4099.369252244499</v>
      </c>
      <c r="E66" s="2">
        <f t="shared" ca="1" si="57"/>
        <v>5956.9564358948783</v>
      </c>
      <c r="F66" s="2">
        <f t="shared" ca="1" si="57"/>
        <v>7107.5605720477251</v>
      </c>
      <c r="G66" s="2">
        <f t="shared" ca="1" si="57"/>
        <v>8378.489619639904</v>
      </c>
      <c r="H66" s="2">
        <f t="shared" ca="1" si="57"/>
        <v>9093.7946547713382</v>
      </c>
      <c r="I66" s="2">
        <f t="shared" ca="1" si="57"/>
        <v>9422.7688099736297</v>
      </c>
      <c r="J66" s="2">
        <f t="shared" ca="1" si="57"/>
        <v>9929.5809676301942</v>
      </c>
      <c r="K66" s="2">
        <f t="shared" ca="1" si="57"/>
        <v>10153.342492280319</v>
      </c>
    </row>
  </sheetData>
  <conditionalFormatting sqref="B18:K27">
    <cfRule type="expression" dxfId="0" priority="1">
      <formula>IF(B2="",TRUE,FALSE)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Reported Count Triangle - S02</vt:lpstr>
      <vt:lpstr>RAA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Niehus,Andrew Scott</dc:creator>
  <cp:lastModifiedBy>Andy Niehus</cp:lastModifiedBy>
  <dcterms:created xsi:type="dcterms:W3CDTF">2017-11-05T21:57:44Z</dcterms:created>
  <dcterms:modified xsi:type="dcterms:W3CDTF">2017-12-20T20:42:02Z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