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87B695F8-C3B9-4015-876C-9453C88001D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ORR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4" l="1"/>
  <c r="C69" i="4"/>
  <c r="C68" i="4"/>
  <c r="C2" i="4"/>
  <c r="C3" i="4"/>
  <c r="C4" i="4"/>
  <c r="D9" i="4" l="1"/>
  <c r="E9" i="4" s="1"/>
  <c r="D8" i="4"/>
  <c r="E8" i="4" s="1"/>
  <c r="D7" i="4"/>
  <c r="E7" i="4" s="1"/>
  <c r="D75" i="4"/>
  <c r="E75" i="4" s="1"/>
  <c r="D74" i="4"/>
  <c r="E74" i="4" s="1"/>
  <c r="D73" i="4"/>
  <c r="E73" i="4" s="1"/>
  <c r="H7" i="4" l="1"/>
  <c r="I7" i="4" s="1"/>
  <c r="F7" i="4"/>
  <c r="G7" i="4" s="1"/>
  <c r="F8" i="4"/>
  <c r="G8" i="4" s="1"/>
  <c r="H8" i="4"/>
  <c r="I8" i="4" s="1"/>
  <c r="H9" i="4"/>
  <c r="I9" i="4" s="1"/>
  <c r="F9" i="4"/>
  <c r="G9" i="4" s="1"/>
  <c r="F10" i="4"/>
  <c r="G10" i="4" s="1"/>
  <c r="H73" i="4"/>
  <c r="I73" i="4" s="1"/>
  <c r="F73" i="4"/>
  <c r="G73" i="4" s="1"/>
  <c r="H74" i="4"/>
  <c r="I74" i="4" s="1"/>
  <c r="F74" i="4"/>
  <c r="G74" i="4" s="1"/>
  <c r="H75" i="4"/>
  <c r="I75" i="4" s="1"/>
  <c r="F76" i="4"/>
  <c r="G76" i="4" s="1"/>
  <c r="F75" i="4"/>
  <c r="G75" i="4" s="1"/>
</calcChain>
</file>

<file path=xl/sharedStrings.xml><?xml version="1.0" encoding="utf-8"?>
<sst xmlns="http://schemas.openxmlformats.org/spreadsheetml/2006/main" count="43" uniqueCount="25">
  <si>
    <t>ZPE</t>
    <phoneticPr fontId="4" type="noConversion"/>
  </si>
  <si>
    <t>TS</t>
    <phoneticPr fontId="4" type="noConversion"/>
  </si>
  <si>
    <t>OOH*</t>
    <phoneticPr fontId="4" type="noConversion"/>
  </si>
  <si>
    <t>OH*</t>
    <phoneticPr fontId="4" type="noConversion"/>
  </si>
  <si>
    <t>O*</t>
    <phoneticPr fontId="4" type="noConversion"/>
  </si>
  <si>
    <t>EH2O</t>
    <phoneticPr fontId="4" type="noConversion"/>
  </si>
  <si>
    <t>EH2</t>
    <phoneticPr fontId="4" type="noConversion"/>
  </si>
  <si>
    <t>ΔEi</t>
    <phoneticPr fontId="4" type="noConversion"/>
  </si>
  <si>
    <t>ΔGi</t>
    <phoneticPr fontId="4" type="noConversion"/>
  </si>
  <si>
    <r>
      <t>ΔG</t>
    </r>
    <r>
      <rPr>
        <sz val="12"/>
        <color rgb="FF000000"/>
        <rFont val="宋体"/>
        <family val="3"/>
        <charset val="134"/>
      </rPr>
      <t>（</t>
    </r>
    <r>
      <rPr>
        <sz val="12"/>
        <color rgb="FF000000"/>
        <rFont val="Times New Roman"/>
        <family val="1"/>
      </rPr>
      <t>U=0</t>
    </r>
    <r>
      <rPr>
        <sz val="12"/>
        <color rgb="FF000000"/>
        <rFont val="宋体"/>
        <family val="3"/>
        <charset val="134"/>
      </rPr>
      <t>）</t>
    </r>
    <phoneticPr fontId="4" type="noConversion"/>
  </si>
  <si>
    <r>
      <t>ΔG</t>
    </r>
    <r>
      <rPr>
        <sz val="12"/>
        <color rgb="FF000000"/>
        <rFont val="宋体"/>
        <family val="3"/>
        <charset val="134"/>
      </rPr>
      <t>（</t>
    </r>
    <r>
      <rPr>
        <sz val="12"/>
        <color rgb="FF000000"/>
        <rFont val="Times New Roman"/>
        <family val="1"/>
      </rPr>
      <t>U=1.23</t>
    </r>
    <r>
      <rPr>
        <sz val="12"/>
        <color rgb="FF000000"/>
        <rFont val="宋体"/>
        <family val="3"/>
        <charset val="134"/>
      </rPr>
      <t>）</t>
    </r>
    <phoneticPr fontId="4" type="noConversion"/>
  </si>
  <si>
    <t>EOOH*</t>
    <phoneticPr fontId="4" type="noConversion"/>
  </si>
  <si>
    <t>EO*</t>
    <phoneticPr fontId="4" type="noConversion"/>
  </si>
  <si>
    <t>EOH*</t>
    <phoneticPr fontId="4" type="noConversion"/>
  </si>
  <si>
    <t>Esurface</t>
    <phoneticPr fontId="4" type="noConversion"/>
  </si>
  <si>
    <t>差值</t>
    <phoneticPr fontId="1" type="noConversion"/>
  </si>
  <si>
    <t>台阶图（U=0）</t>
    <phoneticPr fontId="1" type="noConversion"/>
  </si>
  <si>
    <t>台阶图（U=1.23）</t>
    <phoneticPr fontId="1" type="noConversion"/>
  </si>
  <si>
    <r>
      <rPr>
        <sz val="12"/>
        <color rgb="FF000000"/>
        <rFont val="宋体"/>
        <family val="1"/>
        <charset val="134"/>
      </rPr>
      <t>纯</t>
    </r>
    <r>
      <rPr>
        <sz val="12"/>
        <color rgb="FF000000"/>
        <rFont val="Times New Roman"/>
        <family val="1"/>
      </rPr>
      <t>Pt(111)</t>
    </r>
    <phoneticPr fontId="1" type="noConversion"/>
  </si>
  <si>
    <t>DPt(111)-S=5.98 Å</t>
    <phoneticPr fontId="1" type="noConversion"/>
  </si>
  <si>
    <t>ZPE(eV)</t>
    <phoneticPr fontId="4" type="noConversion"/>
  </si>
  <si>
    <t>TS(eV)</t>
    <phoneticPr fontId="4" type="noConversion"/>
  </si>
  <si>
    <t>S(eV)</t>
    <phoneticPr fontId="1" type="noConversion"/>
  </si>
  <si>
    <t>T(K)</t>
    <phoneticPr fontId="1" type="noConversion"/>
  </si>
  <si>
    <t>台阶值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</si>
</sst>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rgb="FF000000"/>
      <name val="Times New Roman"/>
      <family val="1"/>
    </font>
    <font>
      <sz val="9"/>
      <name val="等线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宋体"/>
      <family val="1"/>
      <charset val="134"/>
    </font>
    <font>
      <sz val="12"/>
      <color rgb="FF000000"/>
      <name val="Times New Roman"/>
      <family val="1"/>
      <charset val="134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7">
    <xf numFmtId="0" fontId="0" fillId="0" borderId="0" xfId="0"/>
    <xf numFmtId="178" fontId="3" fillId="0" borderId="1" xfId="0" applyNumberFormat="1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/>
    </xf>
    <xf numFmtId="178" fontId="7" fillId="0" borderId="1" xfId="0" applyNumberFormat="1" applyFont="1" applyFill="1" applyBorder="1" applyAlignment="1">
      <alignment horizontal="center"/>
    </xf>
    <xf numFmtId="0" fontId="8" fillId="3" borderId="0" xfId="2" applyAlignment="1"/>
    <xf numFmtId="0" fontId="0" fillId="0" borderId="0" xfId="0" applyAlignment="1">
      <alignment horizontal="center" vertical="center"/>
    </xf>
    <xf numFmtId="178" fontId="3" fillId="0" borderId="2" xfId="0" applyNumberFormat="1" applyFont="1" applyFill="1" applyBorder="1" applyAlignment="1">
      <alignment horizontal="center"/>
    </xf>
    <xf numFmtId="178" fontId="3" fillId="0" borderId="3" xfId="0" applyNumberFormat="1" applyFont="1" applyFill="1" applyBorder="1" applyAlignment="1">
      <alignment horizontal="center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2" fillId="2" borderId="1" xfId="1" applyNumberFormat="1" applyBorder="1" applyAlignment="1">
      <alignment horizontal="center"/>
    </xf>
    <xf numFmtId="178" fontId="8" fillId="3" borderId="2" xfId="2" applyNumberFormat="1" applyBorder="1" applyAlignment="1">
      <alignment horizontal="center"/>
    </xf>
    <xf numFmtId="178" fontId="8" fillId="3" borderId="3" xfId="2" applyNumberFormat="1" applyBorder="1" applyAlignment="1">
      <alignment horizontal="center"/>
    </xf>
    <xf numFmtId="178" fontId="8" fillId="3" borderId="1" xfId="2" applyNumberFormat="1" applyBorder="1" applyAlignment="1">
      <alignment horizontal="center" vertical="center" wrapText="1"/>
    </xf>
    <xf numFmtId="178" fontId="8" fillId="3" borderId="0" xfId="2" applyNumberFormat="1" applyBorder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F6DA-14E3-4A1E-AEAA-61149CB2ACA9}">
  <dimension ref="A1:R76"/>
  <sheetViews>
    <sheetView tabSelected="1" zoomScale="190" zoomScaleNormal="190" workbookViewId="0">
      <selection activeCell="D15" sqref="D15"/>
    </sheetView>
  </sheetViews>
  <sheetFormatPr defaultRowHeight="14.25" x14ac:dyDescent="0.2"/>
  <cols>
    <col min="1" max="1" width="18.375" customWidth="1"/>
    <col min="5" max="5" width="10.5" bestFit="1" customWidth="1"/>
    <col min="6" max="6" width="11.75" customWidth="1"/>
    <col min="7" max="7" width="14.5" customWidth="1"/>
    <col min="8" max="8" width="16.5" customWidth="1"/>
    <col min="9" max="9" width="18.625" customWidth="1"/>
    <col min="13" max="13" width="21.5" customWidth="1"/>
    <col min="14" max="14" width="9.875" customWidth="1"/>
    <col min="16" max="16" width="9.5" bestFit="1" customWidth="1"/>
    <col min="17" max="17" width="13.25" customWidth="1"/>
    <col min="18" max="18" width="11.25" customWidth="1"/>
    <col min="19" max="19" width="14.25" customWidth="1"/>
    <col min="20" max="20" width="14.625" customWidth="1"/>
    <col min="21" max="21" width="18.125" customWidth="1"/>
    <col min="22" max="22" width="16.125" customWidth="1"/>
  </cols>
  <sheetData>
    <row r="1" spans="1:9" ht="15.75" x14ac:dyDescent="0.25">
      <c r="A1" s="5" t="s">
        <v>18</v>
      </c>
      <c r="B1" s="1" t="s">
        <v>20</v>
      </c>
      <c r="C1" s="1" t="s">
        <v>21</v>
      </c>
      <c r="D1" s="2" t="s">
        <v>22</v>
      </c>
      <c r="E1" s="2" t="s">
        <v>23</v>
      </c>
      <c r="F1" s="2"/>
      <c r="G1" s="2"/>
    </row>
    <row r="2" spans="1:9" ht="15.75" x14ac:dyDescent="0.25">
      <c r="A2" s="1" t="s">
        <v>2</v>
      </c>
      <c r="B2" s="6">
        <v>0.44271199999999999</v>
      </c>
      <c r="C2" s="15">
        <f t="shared" ref="C2:C3" si="0">D2*E2</f>
        <v>0.17054179999999999</v>
      </c>
      <c r="D2" s="6">
        <v>5.7200000000000003E-4</v>
      </c>
      <c r="E2" s="16">
        <v>298.14999999999998</v>
      </c>
      <c r="F2" s="2"/>
      <c r="G2" s="2"/>
    </row>
    <row r="3" spans="1:9" ht="15.75" x14ac:dyDescent="0.25">
      <c r="A3" s="1" t="s">
        <v>3</v>
      </c>
      <c r="B3" s="6">
        <v>0.34001399999999998</v>
      </c>
      <c r="C3" s="15">
        <f t="shared" si="0"/>
        <v>0.13625454999999997</v>
      </c>
      <c r="D3" s="6">
        <v>4.57E-4</v>
      </c>
      <c r="E3" s="16">
        <v>298.14999999999998</v>
      </c>
      <c r="F3" s="2"/>
      <c r="G3" s="2"/>
    </row>
    <row r="4" spans="1:9" ht="15.75" x14ac:dyDescent="0.25">
      <c r="A4" s="1" t="s">
        <v>4</v>
      </c>
      <c r="B4" s="6">
        <v>4.8710999999999997E-2</v>
      </c>
      <c r="C4" s="15">
        <f>D4*E4</f>
        <v>0.12432855</v>
      </c>
      <c r="D4" s="6">
        <v>4.17E-4</v>
      </c>
      <c r="E4" s="16">
        <v>298.14999999999998</v>
      </c>
      <c r="F4" s="2"/>
      <c r="G4" s="2"/>
    </row>
    <row r="5" spans="1:9" ht="15.75" x14ac:dyDescent="0.25">
      <c r="A5" s="1" t="s">
        <v>5</v>
      </c>
      <c r="B5" s="10">
        <v>-14.24</v>
      </c>
      <c r="C5" s="11"/>
      <c r="D5" s="2"/>
      <c r="E5" s="2"/>
      <c r="F5" s="2"/>
      <c r="G5" s="4" t="s">
        <v>15</v>
      </c>
      <c r="I5" s="7" t="s">
        <v>24</v>
      </c>
    </row>
    <row r="6" spans="1:9" ht="15.75" x14ac:dyDescent="0.25">
      <c r="A6" s="1" t="s">
        <v>6</v>
      </c>
      <c r="B6" s="10">
        <v>-6.9</v>
      </c>
      <c r="C6" s="11"/>
      <c r="D6" s="1" t="s">
        <v>7</v>
      </c>
      <c r="E6" s="1" t="s">
        <v>8</v>
      </c>
      <c r="F6" s="1" t="s">
        <v>9</v>
      </c>
      <c r="G6" s="1" t="s">
        <v>10</v>
      </c>
      <c r="H6" s="1" t="s">
        <v>16</v>
      </c>
      <c r="I6" s="1" t="s">
        <v>17</v>
      </c>
    </row>
    <row r="7" spans="1:9" ht="15.75" x14ac:dyDescent="0.25">
      <c r="A7" s="1" t="s">
        <v>11</v>
      </c>
      <c r="B7" s="13">
        <v>-421.61736855999999</v>
      </c>
      <c r="C7" s="14"/>
      <c r="D7" s="1">
        <f>B7-B10-(2*B5-1.5*B6)</f>
        <v>3.3145197100000168</v>
      </c>
      <c r="E7" s="1">
        <f>D7+B2-C2</f>
        <v>3.5866899100000169</v>
      </c>
      <c r="F7" s="1">
        <f>E7-4.92</f>
        <v>-1.333310089999983</v>
      </c>
      <c r="G7" s="1">
        <f>F7+1.23</f>
        <v>-0.10331008999998303</v>
      </c>
      <c r="H7" s="1">
        <f>E7</f>
        <v>3.5866899100000169</v>
      </c>
      <c r="I7" s="12">
        <f>H7-3.69</f>
        <v>-0.10331008999998303</v>
      </c>
    </row>
    <row r="8" spans="1:9" ht="15.75" x14ac:dyDescent="0.25">
      <c r="A8" s="1" t="s">
        <v>12</v>
      </c>
      <c r="B8" s="13">
        <v>-411.80970886</v>
      </c>
      <c r="C8" s="14"/>
      <c r="D8" s="1">
        <f>B8-B10-(B5-B6)</f>
        <v>2.3321794100000055</v>
      </c>
      <c r="E8" s="1">
        <f>D8+B4-C4</f>
        <v>2.2565618600000055</v>
      </c>
      <c r="F8" s="1">
        <f>E8-E7</f>
        <v>-1.3301280500000114</v>
      </c>
      <c r="G8" s="1">
        <f>F8+1.23</f>
        <v>-0.10012805000001146</v>
      </c>
      <c r="H8" s="1">
        <f>E8</f>
        <v>2.2565618600000055</v>
      </c>
      <c r="I8" s="12">
        <f>H8-2.46</f>
        <v>-0.20343813999999449</v>
      </c>
    </row>
    <row r="9" spans="1:9" ht="15.75" x14ac:dyDescent="0.25">
      <c r="A9" s="1" t="s">
        <v>13</v>
      </c>
      <c r="B9" s="13">
        <v>-417.02406951</v>
      </c>
      <c r="C9" s="14"/>
      <c r="D9" s="1">
        <f>B9-B10-(B5-0.5*B6)</f>
        <v>0.56781876000000153</v>
      </c>
      <c r="E9" s="1">
        <f>D9+B3-C3</f>
        <v>0.7715782100000016</v>
      </c>
      <c r="F9" s="1">
        <f>E9-E8</f>
        <v>-1.4849836500000038</v>
      </c>
      <c r="G9" s="1">
        <f>F9+1.23</f>
        <v>-0.25498365000000378</v>
      </c>
      <c r="H9" s="1">
        <f>E9</f>
        <v>0.7715782100000016</v>
      </c>
      <c r="I9" s="12">
        <f>H9-1.23</f>
        <v>-0.45842178999999839</v>
      </c>
    </row>
    <row r="10" spans="1:9" ht="15.75" x14ac:dyDescent="0.25">
      <c r="A10" s="1" t="s">
        <v>14</v>
      </c>
      <c r="B10" s="13">
        <v>-406.80188827000001</v>
      </c>
      <c r="C10" s="14"/>
      <c r="D10" s="1"/>
      <c r="E10" s="1"/>
      <c r="F10" s="1">
        <f>-E9</f>
        <v>-0.7715782100000016</v>
      </c>
      <c r="G10" s="1">
        <f>F10+1.23</f>
        <v>0.45842178999999839</v>
      </c>
    </row>
    <row r="48" spans="1:18" ht="15.75" x14ac:dyDescent="0.25">
      <c r="A48" s="2"/>
      <c r="B48" s="2"/>
      <c r="C48" s="2"/>
      <c r="D48" s="2"/>
      <c r="E48" s="2"/>
      <c r="F48" s="2"/>
      <c r="G48" s="2"/>
      <c r="L48" s="2"/>
      <c r="M48" s="2"/>
      <c r="N48" s="2"/>
      <c r="O48" s="2"/>
      <c r="P48" s="2"/>
      <c r="Q48" s="2"/>
      <c r="R48" s="2"/>
    </row>
    <row r="49" spans="1:18" ht="15.75" x14ac:dyDescent="0.25">
      <c r="A49" s="2"/>
      <c r="B49" s="2"/>
      <c r="C49" s="2"/>
      <c r="D49" s="2"/>
      <c r="E49" s="2"/>
      <c r="F49" s="2"/>
      <c r="G49" s="2"/>
      <c r="L49" s="2"/>
      <c r="M49" s="2"/>
      <c r="N49" s="2"/>
      <c r="O49" s="2"/>
      <c r="P49" s="2"/>
      <c r="Q49" s="2"/>
      <c r="R49" s="2"/>
    </row>
    <row r="50" spans="1:18" ht="15.75" x14ac:dyDescent="0.25">
      <c r="A50" s="2"/>
      <c r="B50" s="2"/>
      <c r="C50" s="2"/>
      <c r="D50" s="2"/>
      <c r="E50" s="2"/>
      <c r="F50" s="2"/>
      <c r="G50" s="2"/>
      <c r="L50" s="2"/>
      <c r="M50" s="2"/>
      <c r="N50" s="2"/>
      <c r="O50" s="2"/>
      <c r="P50" s="2"/>
      <c r="Q50" s="2"/>
      <c r="R50" s="2"/>
    </row>
    <row r="51" spans="1:18" ht="15.75" x14ac:dyDescent="0.25">
      <c r="A51" s="2"/>
      <c r="B51" s="2"/>
      <c r="C51" s="2"/>
      <c r="D51" s="2"/>
      <c r="E51" s="2"/>
      <c r="F51" s="2"/>
      <c r="G51" s="2"/>
      <c r="L51" s="2"/>
      <c r="M51" s="2"/>
      <c r="N51" s="2"/>
      <c r="O51" s="2"/>
      <c r="P51" s="2"/>
      <c r="Q51" s="2"/>
      <c r="R51" s="2"/>
    </row>
    <row r="67" spans="1:9" ht="15.75" x14ac:dyDescent="0.25">
      <c r="A67" s="1" t="s">
        <v>19</v>
      </c>
      <c r="B67" s="1" t="s">
        <v>0</v>
      </c>
      <c r="C67" s="1" t="s">
        <v>1</v>
      </c>
      <c r="D67" s="2" t="s">
        <v>22</v>
      </c>
      <c r="E67" s="2" t="s">
        <v>23</v>
      </c>
      <c r="F67" s="2"/>
      <c r="G67" s="2"/>
    </row>
    <row r="68" spans="1:9" ht="15.75" x14ac:dyDescent="0.25">
      <c r="A68" s="1" t="s">
        <v>2</v>
      </c>
      <c r="B68" s="3">
        <v>0.45563799999999999</v>
      </c>
      <c r="C68" s="3">
        <f t="shared" ref="C68:C70" si="1">D68*E68</f>
        <v>0.14847869999999996</v>
      </c>
      <c r="D68" s="2">
        <v>4.9799999999999996E-4</v>
      </c>
      <c r="E68" s="2">
        <v>298.14999999999998</v>
      </c>
      <c r="F68" s="2"/>
      <c r="G68" s="2"/>
    </row>
    <row r="69" spans="1:9" ht="15.75" x14ac:dyDescent="0.25">
      <c r="A69" s="1" t="s">
        <v>3</v>
      </c>
      <c r="B69" s="3">
        <v>0.361514</v>
      </c>
      <c r="C69" s="3">
        <f t="shared" si="1"/>
        <v>0.10345804999999998</v>
      </c>
      <c r="D69" s="2">
        <v>3.4699999999999998E-4</v>
      </c>
      <c r="E69" s="2">
        <v>298.14999999999998</v>
      </c>
      <c r="F69" s="2"/>
      <c r="G69" s="2"/>
    </row>
    <row r="70" spans="1:9" ht="15.75" x14ac:dyDescent="0.25">
      <c r="A70" s="1" t="s">
        <v>4</v>
      </c>
      <c r="B70" s="3">
        <v>5.1174999999999998E-2</v>
      </c>
      <c r="C70" s="3">
        <f t="shared" si="1"/>
        <v>0.11687479999999999</v>
      </c>
      <c r="D70" s="2">
        <v>3.9199999999999999E-4</v>
      </c>
      <c r="E70" s="2">
        <v>298.14999999999998</v>
      </c>
      <c r="F70" s="2"/>
      <c r="G70" s="2"/>
    </row>
    <row r="71" spans="1:9" ht="15.75" x14ac:dyDescent="0.25">
      <c r="A71" s="1" t="s">
        <v>5</v>
      </c>
      <c r="B71" s="10">
        <v>-14.24</v>
      </c>
      <c r="C71" s="11"/>
      <c r="D71" s="2"/>
      <c r="E71" s="2"/>
      <c r="F71" s="2"/>
      <c r="G71" s="4" t="s">
        <v>15</v>
      </c>
    </row>
    <row r="72" spans="1:9" ht="15.75" x14ac:dyDescent="0.25">
      <c r="A72" s="1" t="s">
        <v>6</v>
      </c>
      <c r="B72" s="10">
        <v>-6.9</v>
      </c>
      <c r="C72" s="11"/>
      <c r="D72" s="1" t="s">
        <v>7</v>
      </c>
      <c r="E72" s="1" t="s">
        <v>8</v>
      </c>
      <c r="F72" s="1" t="s">
        <v>9</v>
      </c>
      <c r="G72" s="1" t="s">
        <v>10</v>
      </c>
      <c r="H72" s="1" t="s">
        <v>16</v>
      </c>
      <c r="I72" s="1" t="s">
        <v>17</v>
      </c>
    </row>
    <row r="73" spans="1:9" ht="15.75" x14ac:dyDescent="0.25">
      <c r="A73" s="1" t="s">
        <v>11</v>
      </c>
      <c r="B73" s="8">
        <v>-581.86169566000001</v>
      </c>
      <c r="C73" s="9"/>
      <c r="D73" s="1">
        <f>B73-B76-(2*B71-1.5*B72)</f>
        <v>3.1074390400000347</v>
      </c>
      <c r="E73" s="1">
        <f>D73+B68-C68</f>
        <v>3.4145983400000346</v>
      </c>
      <c r="F73" s="1">
        <f>E73-4.92</f>
        <v>-1.5054016599999653</v>
      </c>
      <c r="G73" s="1">
        <f>F73+1.23</f>
        <v>-0.27540165999996535</v>
      </c>
      <c r="H73" s="1">
        <f>E73</f>
        <v>3.4145983400000346</v>
      </c>
      <c r="I73" s="1">
        <f>H73-3.69</f>
        <v>-0.27540165999996535</v>
      </c>
    </row>
    <row r="74" spans="1:9" ht="15.75" x14ac:dyDescent="0.25">
      <c r="A74" s="1" t="s">
        <v>12</v>
      </c>
      <c r="B74" s="8">
        <v>-571.84937108999998</v>
      </c>
      <c r="C74" s="9"/>
      <c r="D74" s="1">
        <f>B74-B76-(B71-B72)</f>
        <v>2.329763610000068</v>
      </c>
      <c r="E74" s="1">
        <f>D74+B70-C70</f>
        <v>2.2640638100000681</v>
      </c>
      <c r="F74" s="1">
        <f>E74-E73</f>
        <v>-1.1505345299999665</v>
      </c>
      <c r="G74" s="1">
        <f>F74+1.23</f>
        <v>7.9465470000033456E-2</v>
      </c>
      <c r="H74" s="1">
        <f>E74</f>
        <v>2.2640638100000681</v>
      </c>
      <c r="I74" s="1">
        <f>H74-2.46</f>
        <v>-0.1959361899999319</v>
      </c>
    </row>
    <row r="75" spans="1:9" ht="15.75" x14ac:dyDescent="0.25">
      <c r="A75" s="1" t="s">
        <v>13</v>
      </c>
      <c r="B75" s="8">
        <v>-577.13276683000004</v>
      </c>
      <c r="C75" s="9"/>
      <c r="D75" s="1">
        <f>B75-B76-(B71-0.5*B72)</f>
        <v>0.49636787000000737</v>
      </c>
      <c r="E75" s="1">
        <f>D75+B69-C69</f>
        <v>0.75442382000000741</v>
      </c>
      <c r="F75" s="1">
        <f>E75-E74</f>
        <v>-1.5096399900000605</v>
      </c>
      <c r="G75" s="1">
        <f>F75+1.23</f>
        <v>-0.27963999000006057</v>
      </c>
      <c r="H75" s="1">
        <f>E75</f>
        <v>0.75442382000000741</v>
      </c>
      <c r="I75" s="1">
        <f>H75-1.23</f>
        <v>-0.47557617999999258</v>
      </c>
    </row>
    <row r="76" spans="1:9" ht="15.75" x14ac:dyDescent="0.25">
      <c r="A76" s="1" t="s">
        <v>14</v>
      </c>
      <c r="B76" s="8">
        <v>-566.83913470000005</v>
      </c>
      <c r="C76" s="9"/>
      <c r="D76" s="1"/>
      <c r="E76" s="1"/>
      <c r="F76" s="1">
        <f>-E75</f>
        <v>-0.75442382000000741</v>
      </c>
      <c r="G76" s="1">
        <f>F76+1.23</f>
        <v>0.47557617999999258</v>
      </c>
    </row>
  </sheetData>
  <mergeCells count="12">
    <mergeCell ref="B7:C7"/>
    <mergeCell ref="B8:C8"/>
    <mergeCell ref="B9:C9"/>
    <mergeCell ref="B10:C10"/>
    <mergeCell ref="B5:C5"/>
    <mergeCell ref="B6:C6"/>
    <mergeCell ref="B76:C76"/>
    <mergeCell ref="B71:C71"/>
    <mergeCell ref="B72:C72"/>
    <mergeCell ref="B73:C73"/>
    <mergeCell ref="B74:C74"/>
    <mergeCell ref="B75:C7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2023-12-12T02:20:36Z</dcterms:modified>
</cp:coreProperties>
</file>